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C:\Users\Jay Goulden\Documents\UK work\CARE\CI Program\MEL\Afghanistan\"/>
    </mc:Choice>
  </mc:AlternateContent>
  <xr:revisionPtr revIDLastSave="0" documentId="8_{9CF76D48-5791-4C18-9C26-642BA7C461F7}" xr6:coauthVersionLast="46" xr6:coauthVersionMax="46" xr10:uidLastSave="{00000000-0000-0000-0000-000000000000}"/>
  <workbookProtection workbookAlgorithmName="SHA-512" workbookHashValue="82af2sHeWRC/1XUbjUfiBgv+zPDx1Mqj4upzqQbFUVk9YmmLYw8RGd02ul3t7T33TM/SMuDHWtTDvsXBDubkRA==" workbookSaltValue="IgFnk4F03LZC97wEQLL/qQ==" workbookSpinCount="100000" lockStructure="1"/>
  <bookViews>
    <workbookView xWindow="-110" yWindow="-110" windowWidth="19420" windowHeight="10420" xr2:uid="{00000000-000D-0000-FFFF-FFFF00000000}"/>
  </bookViews>
  <sheets>
    <sheet name="Summary sheet" sheetId="1" r:id="rId1"/>
    <sheet name="FY16 reach by country" sheetId="11" r:id="rId2"/>
    <sheet name="Approach by Country" sheetId="9" r:id="rId3"/>
    <sheet name="Mult Impact by Country" sheetId="10" r:id="rId4"/>
    <sheet name="GBV " sheetId="2" r:id="rId5"/>
    <sheet name="Partnership" sheetId="3" r:id="rId6"/>
    <sheet name="Civ soc" sheetId="4" r:id="rId7"/>
    <sheet name="Climate change" sheetId="5" r:id="rId8"/>
    <sheet name="PIIRS FY16 Indicators data" sheetId="6" r:id="rId9"/>
    <sheet name="FY15 PIIRS summary" sheetId="7" r:id="rId10"/>
    <sheet name="FY14 PIIRS summary" sheetId="8" r:id="rId11"/>
  </sheets>
  <definedNames>
    <definedName name="_xlnm._FilterDatabase" localSheetId="8" hidden="1">'PIIRS FY16 Indicators data'!$A$1:$GE$1</definedName>
    <definedName name="_xlnm.Print_Area" localSheetId="0">'Summary sheet'!$A$3:$X$68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Q1063" i="6" l="1"/>
  <c r="AM1047" i="6"/>
  <c r="GE1046" i="6"/>
  <c r="GD1046" i="6"/>
  <c r="GC1046" i="6"/>
  <c r="GB1046" i="6"/>
  <c r="GA1046" i="6"/>
  <c r="FZ1046" i="6"/>
  <c r="FY1046" i="6"/>
  <c r="FX1046" i="6"/>
  <c r="FW1046" i="6"/>
  <c r="FV1046" i="6"/>
  <c r="FU1046" i="6"/>
  <c r="FT1046" i="6"/>
  <c r="FS1046" i="6"/>
  <c r="FR1046" i="6"/>
  <c r="FQ1046" i="6"/>
  <c r="FQ1047" i="6" s="1"/>
  <c r="DX1046" i="6"/>
  <c r="DW1046" i="6"/>
  <c r="DV1046" i="6"/>
  <c r="DU1046" i="6"/>
  <c r="DT1046" i="6"/>
  <c r="DS1046" i="6"/>
  <c r="DR1046" i="6"/>
  <c r="DQ1046" i="6"/>
  <c r="DP1046" i="6"/>
  <c r="DO1046" i="6"/>
  <c r="DN1046" i="6"/>
  <c r="DM1046" i="6"/>
  <c r="DL1046" i="6"/>
  <c r="DK1046" i="6"/>
  <c r="DJ1046" i="6"/>
  <c r="DI1046" i="6"/>
  <c r="DH1046" i="6"/>
  <c r="DG1046" i="6"/>
  <c r="DF1046" i="6"/>
  <c r="DE1046" i="6"/>
  <c r="DD1046" i="6"/>
  <c r="DC1046" i="6"/>
  <c r="DB1046" i="6"/>
  <c r="DA1046" i="6"/>
  <c r="CZ1046" i="6"/>
  <c r="CY1046" i="6"/>
  <c r="CX1046" i="6"/>
  <c r="CW1046" i="6"/>
  <c r="CV1046" i="6"/>
  <c r="CU1046" i="6"/>
  <c r="CT1046" i="6"/>
  <c r="CS1046" i="6"/>
  <c r="CR1046" i="6"/>
  <c r="CQ1046" i="6"/>
  <c r="CP1046" i="6"/>
  <c r="CO1046" i="6"/>
  <c r="CN1046" i="6"/>
  <c r="CM1046" i="6"/>
  <c r="CL1046" i="6"/>
  <c r="CK1046" i="6"/>
  <c r="CJ1046" i="6"/>
  <c r="CI1046" i="6"/>
  <c r="CH1046" i="6"/>
  <c r="CG1046" i="6"/>
  <c r="CF1046" i="6"/>
  <c r="CE1046" i="6"/>
  <c r="CD1046" i="6"/>
  <c r="CC1046" i="6"/>
  <c r="CB1046" i="6"/>
  <c r="CA1046" i="6"/>
  <c r="BZ1046" i="6"/>
  <c r="BY1046" i="6"/>
  <c r="BX1046" i="6"/>
  <c r="BW1046" i="6"/>
  <c r="BV1046" i="6"/>
  <c r="BU1046" i="6"/>
  <c r="BT1046" i="6"/>
  <c r="BS1046" i="6"/>
  <c r="BR1046" i="6"/>
  <c r="BQ1046" i="6"/>
  <c r="BP1046" i="6"/>
  <c r="BO1046" i="6"/>
  <c r="BN1046" i="6"/>
  <c r="BM1046" i="6"/>
  <c r="BL1046" i="6"/>
  <c r="BK1046" i="6"/>
  <c r="BJ1046" i="6"/>
  <c r="BI1046" i="6"/>
  <c r="BH1046" i="6"/>
  <c r="BG1046" i="6"/>
  <c r="BF1046" i="6"/>
  <c r="BE1046" i="6"/>
  <c r="BD1046" i="6"/>
  <c r="BC1046" i="6"/>
  <c r="BB1046" i="6"/>
  <c r="BA1046" i="6"/>
  <c r="AZ1046" i="6"/>
  <c r="AY1046" i="6"/>
  <c r="AX1046" i="6"/>
  <c r="AW1046" i="6"/>
  <c r="AV1046" i="6"/>
  <c r="AU1046" i="6"/>
  <c r="AT1046" i="6"/>
  <c r="AS1046" i="6"/>
  <c r="AR1046" i="6"/>
  <c r="AQ1046" i="6"/>
  <c r="AP1046" i="6"/>
  <c r="AP1047" i="6" s="1"/>
  <c r="AO1046" i="6"/>
  <c r="AN1046" i="6"/>
  <c r="AM1046" i="6"/>
  <c r="AL1046" i="6"/>
  <c r="AK1046" i="6"/>
  <c r="AJ1046" i="6"/>
  <c r="AI1046" i="6"/>
  <c r="AH1046" i="6"/>
  <c r="AG1046" i="6"/>
  <c r="AB1046" i="6"/>
  <c r="A1046" i="6"/>
  <c r="D21" i="1"/>
  <c r="D19" i="1"/>
  <c r="D10" i="1"/>
  <c r="C21" i="1"/>
  <c r="C19" i="1"/>
  <c r="B19" i="1"/>
  <c r="B21" i="1"/>
  <c r="F10" i="1"/>
  <c r="F11" i="1"/>
  <c r="A21" i="1" l="1"/>
  <c r="A19" i="1"/>
  <c r="E10" i="1"/>
  <c r="F13" i="1" s="1"/>
  <c r="D11" i="1"/>
  <c r="C10" i="1"/>
  <c r="D13" i="1" s="1"/>
  <c r="AB46" i="1" l="1"/>
  <c r="AA46" i="1"/>
  <c r="A46" i="1" s="1"/>
  <c r="AA42" i="1"/>
  <c r="AB42" i="1"/>
  <c r="AB38" i="1"/>
  <c r="AA38" i="1"/>
  <c r="A38" i="1" s="1"/>
  <c r="AA34" i="1"/>
  <c r="AB34" i="1"/>
  <c r="AB30" i="1"/>
  <c r="AA30" i="1"/>
  <c r="A30" i="1" l="1"/>
  <c r="A34" i="1"/>
  <c r="A42" i="1"/>
  <c r="E89" i="1"/>
  <c r="C89" i="1"/>
  <c r="E88" i="1"/>
  <c r="C88" i="1"/>
  <c r="E87" i="1"/>
  <c r="C87" i="1"/>
  <c r="E86" i="1"/>
  <c r="C86" i="1"/>
  <c r="E84" i="1"/>
  <c r="C84" i="1"/>
  <c r="E83" i="1"/>
  <c r="C83" i="1"/>
  <c r="E82" i="1"/>
  <c r="C82" i="1"/>
  <c r="E81" i="1"/>
  <c r="C81" i="1"/>
  <c r="E80" i="1"/>
  <c r="C80" i="1"/>
  <c r="E79" i="1"/>
  <c r="C79" i="1"/>
  <c r="E77" i="1"/>
  <c r="C77" i="1"/>
  <c r="E76" i="1"/>
  <c r="C76" i="1"/>
  <c r="E75" i="1"/>
  <c r="C75" i="1"/>
  <c r="E74" i="1"/>
  <c r="C74" i="1"/>
  <c r="E73" i="1"/>
  <c r="C73" i="1"/>
  <c r="E72" i="1"/>
  <c r="C72" i="1"/>
  <c r="O24" i="1" l="1"/>
  <c r="O21" i="1" l="1"/>
  <c r="O45" i="1"/>
  <c r="O39" i="1"/>
  <c r="O27" i="1"/>
  <c r="O30" i="1"/>
  <c r="A28" i="1" l="1"/>
  <c r="E78" i="1"/>
  <c r="E85" i="1" s="1"/>
  <c r="C71" i="1"/>
  <c r="C78" i="1" s="1"/>
  <c r="C85" i="1" s="1"/>
  <c r="F12" i="1" l="1"/>
  <c r="B11" i="1"/>
  <c r="D12" i="1"/>
  <c r="H13" i="1"/>
  <c r="H9" i="1"/>
  <c r="B24" i="1" l="1"/>
  <c r="C24" i="1"/>
  <c r="A17" i="1"/>
  <c r="O48" i="1"/>
  <c r="O33" i="1"/>
  <c r="U12" i="1"/>
  <c r="U10" i="1"/>
  <c r="Q12" i="1"/>
  <c r="Q10" i="1"/>
  <c r="O12" i="1"/>
  <c r="O10" i="1"/>
  <c r="V12" i="1"/>
  <c r="V10" i="1"/>
  <c r="T12" i="1"/>
  <c r="T10" i="1"/>
  <c r="O36" i="1" s="1"/>
  <c r="S12" i="1"/>
  <c r="S10" i="1"/>
  <c r="P12" i="1"/>
  <c r="P10" i="1"/>
  <c r="W12" i="1"/>
  <c r="W10" i="1"/>
  <c r="X12" i="1"/>
  <c r="X10" i="1"/>
  <c r="R12" i="1"/>
  <c r="R10" i="1"/>
  <c r="O42" i="1" s="1"/>
  <c r="N10" i="1"/>
  <c r="L13" i="1"/>
  <c r="L9" i="1"/>
  <c r="H11" i="1"/>
  <c r="H7" i="1"/>
  <c r="A4" i="1"/>
  <c r="A7" i="1"/>
  <c r="Z46" i="1" l="1"/>
  <c r="B46" i="1" s="1"/>
  <c r="Z42" i="1"/>
  <c r="B42" i="1" s="1"/>
  <c r="Z38" i="1"/>
  <c r="B38" i="1" s="1"/>
  <c r="Z34" i="1"/>
  <c r="B34" i="1" s="1"/>
  <c r="Z30" i="1"/>
  <c r="B30" i="1" s="1"/>
  <c r="A10" i="1"/>
  <c r="B10" i="1"/>
  <c r="A3" i="1"/>
  <c r="F1" i="1"/>
  <c r="B13" i="1" l="1"/>
  <c r="D88" i="1"/>
  <c r="D89" i="1"/>
  <c r="D86" i="1"/>
  <c r="D81" i="1"/>
  <c r="D76" i="1"/>
  <c r="D72" i="1"/>
  <c r="D82" i="1"/>
  <c r="D77" i="1"/>
  <c r="D73" i="1"/>
  <c r="D83" i="1"/>
  <c r="D79" i="1"/>
  <c r="D74" i="1"/>
  <c r="D84" i="1"/>
  <c r="D75" i="1"/>
  <c r="D87" i="1"/>
  <c r="D80" i="1"/>
  <c r="D71" i="1"/>
  <c r="D78" i="1" s="1"/>
  <c r="D85" i="1" s="1"/>
  <c r="F19" i="1"/>
  <c r="J9" i="1"/>
  <c r="J13" i="1"/>
  <c r="O11" i="1"/>
  <c r="Q11" i="1"/>
  <c r="S11" i="1"/>
  <c r="U11" i="1"/>
  <c r="T11" i="1"/>
  <c r="V11" i="1"/>
  <c r="W11" i="1"/>
  <c r="X11" i="1"/>
  <c r="P11" i="1"/>
  <c r="R11" i="1"/>
  <c r="F21" i="1" l="1"/>
  <c r="D24" i="1"/>
  <c r="F24" i="1" s="1"/>
</calcChain>
</file>

<file path=xl/sharedStrings.xml><?xml version="1.0" encoding="utf-8"?>
<sst xmlns="http://schemas.openxmlformats.org/spreadsheetml/2006/main" count="161241" uniqueCount="14033">
  <si>
    <t>Country</t>
  </si>
  <si>
    <t>(Select from list)</t>
  </si>
  <si>
    <t>Afghanistan</t>
  </si>
  <si>
    <t>Albania</t>
  </si>
  <si>
    <t>Algeria</t>
  </si>
  <si>
    <t>Andorra</t>
  </si>
  <si>
    <t>Angola</t>
  </si>
  <si>
    <t>Antigua and Barbuda</t>
  </si>
  <si>
    <t>Argentina</t>
  </si>
  <si>
    <t>Armenia</t>
  </si>
  <si>
    <t>Aruba</t>
  </si>
  <si>
    <t>Australia</t>
  </si>
  <si>
    <t>Austria</t>
  </si>
  <si>
    <t>Azerbaijan</t>
  </si>
  <si>
    <t>Bahamas</t>
  </si>
  <si>
    <t>Bahrain</t>
  </si>
  <si>
    <t>Bangladesh</t>
  </si>
  <si>
    <t>Belarus</t>
  </si>
  <si>
    <t>Belgium</t>
  </si>
  <si>
    <t>Belize</t>
  </si>
  <si>
    <t>Benin</t>
  </si>
  <si>
    <t>Bhutan</t>
  </si>
  <si>
    <t>Bolivia</t>
  </si>
  <si>
    <t>Bosnia and Herzegovina</t>
  </si>
  <si>
    <t>Botswana</t>
  </si>
  <si>
    <t>Brazil</t>
  </si>
  <si>
    <t>Brunei</t>
  </si>
  <si>
    <t>Bulgaria</t>
  </si>
  <si>
    <t>Burkina Faso</t>
  </si>
  <si>
    <t>Burma</t>
  </si>
  <si>
    <t>Burundi</t>
  </si>
  <si>
    <t>Cambodia</t>
  </si>
  <si>
    <t>Cameroon</t>
  </si>
  <si>
    <t>Canada</t>
  </si>
  <si>
    <t>Cape Verde</t>
  </si>
  <si>
    <t>Central African Republic</t>
  </si>
  <si>
    <t>Chad</t>
  </si>
  <si>
    <t>Chile</t>
  </si>
  <si>
    <t>China</t>
  </si>
  <si>
    <t>Colombia</t>
  </si>
  <si>
    <t>Comoros</t>
  </si>
  <si>
    <t>Congo, Republic of the</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</si>
  <si>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</si>
  <si>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</si>
  <si>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</si>
  <si>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</si>
  <si>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</si>
  <si>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</si>
  <si>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</si>
  <si>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</si>
  <si>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</si>
  <si>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</si>
  <si>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</si>
  <si>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</si>
  <si>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</si>
  <si>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</si>
  <si>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</si>
  <si>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</si>
  <si>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</si>
  <si>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</si>
  <si>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</si>
  <si>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</si>
  <si>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</si>
  <si>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Gabon</t>
  </si>
  <si>
    <t>Gambia, The</t>
  </si>
  <si>
    <t>Georgia</t>
  </si>
  <si>
    <t>Germany</t>
  </si>
  <si>
    <t>Ghana</t>
  </si>
  <si>
    <t>Greece</t>
  </si>
  <si>
    <t>Grenada</t>
  </si>
  <si>
    <t>Guatemala</t>
  </si>
  <si>
    <t>Guinea</t>
  </si>
  <si>
    <t>Guinea-Bissau</t>
  </si>
  <si>
    <t>Guyana</t>
  </si>
  <si>
    <t>Haiti</t>
  </si>
  <si>
    <t>Holy See</t>
  </si>
  <si>
    <t>Honduras</t>
  </si>
  <si>
    <t>Hong Kong</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</si>
  <si>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</si>
  <si>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</si>
  <si>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</si>
  <si>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</si>
  <si>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</si>
  <si>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</si>
  <si>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</si>
  <si>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</si>
  <si>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</si>
  <si>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</si>
  <si>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</si>
  <si>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</si>
  <si>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</si>
  <si>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</si>
  <si>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</si>
  <si>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</si>
  <si>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</si>
  <si>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</si>
  <si>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</si>
  <si>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</si>
  <si>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</si>
  <si>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</si>
  <si>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</si>
  <si>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</si>
  <si>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</si>
  <si>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</si>
  <si>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</si>
  <si>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</si>
  <si>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</si>
  <si>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</si>
  <si>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</si>
  <si>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</si>
  <si>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</si>
  <si>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</si>
  <si>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</si>
  <si>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</si>
  <si>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</si>
  <si>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</si>
  <si>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</si>
  <si>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</si>
  <si>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</si>
  <si>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</si>
  <si>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</si>
  <si>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</si>
  <si>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</si>
  <si>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</si>
  <si>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</si>
  <si>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</si>
  <si>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</si>
  <si>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</si>
  <si>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</si>
  <si>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</si>
  <si>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</si>
  <si>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Netherlands Antilles</t>
  </si>
  <si>
    <t>New Zealand</t>
  </si>
  <si>
    <t>Nicaragua</t>
  </si>
  <si>
    <t>Niger</t>
  </si>
  <si>
    <t>Nigeria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</si>
  <si>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</si>
  <si>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</si>
  <si>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</si>
  <si>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</si>
  <si>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</si>
  <si>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</si>
  <si>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</si>
  <si>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</si>
  <si>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</si>
  <si>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</si>
  <si>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</si>
  <si>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</si>
  <si>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</si>
  <si>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</si>
  <si>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</si>
  <si>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</si>
  <si>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</si>
  <si>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</si>
  <si>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</si>
  <si>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</si>
  <si>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</si>
  <si>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</si>
  <si>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</si>
  <si>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</si>
  <si>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</si>
  <si>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</si>
  <si>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</si>
  <si>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</si>
  <si>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</si>
  <si>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</si>
  <si>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</si>
  <si>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</si>
  <si>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</si>
  <si>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</si>
  <si>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</si>
  <si>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</si>
  <si>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</si>
  <si>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</si>
  <si>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</si>
  <si>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Swaziland</t>
  </si>
  <si>
    <t>Sweden</t>
  </si>
  <si>
    <t>Switzerland</t>
  </si>
  <si>
    <t>Syria</t>
  </si>
  <si>
    <t>Taiwan</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</si>
  <si>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</si>
  <si>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</si>
  <si>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</si>
  <si>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</si>
  <si>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</si>
  <si>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</si>
  <si>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</si>
  <si>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</si>
  <si>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</si>
  <si>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</si>
  <si>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</si>
  <si>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</si>
  <si>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</si>
  <si>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</si>
  <si>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</si>
  <si>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</si>
  <si>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</si>
  <si>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</si>
  <si>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</si>
  <si>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Venezuela</t>
  </si>
  <si>
    <t>Vietnam</t>
  </si>
  <si>
    <t>West Bank and Gaza</t>
  </si>
  <si>
    <t>Yemen</t>
  </si>
  <si>
    <t>Zambia</t>
  </si>
  <si>
    <t>Zimbabwe</t>
  </si>
  <si>
    <t>Region</t>
  </si>
  <si>
    <t>Direct reach</t>
  </si>
  <si>
    <t>Indirect reach</t>
  </si>
  <si>
    <t>Global</t>
  </si>
  <si>
    <t>FY14</t>
  </si>
  <si>
    <t>FY15</t>
  </si>
  <si>
    <t>FY16</t>
  </si>
  <si>
    <t>HA</t>
  </si>
  <si>
    <t>SRMH</t>
  </si>
  <si>
    <t>LFFV</t>
  </si>
  <si>
    <t>WEE</t>
  </si>
  <si>
    <t>FNS&amp;CCR</t>
  </si>
  <si>
    <t>Gender</t>
  </si>
  <si>
    <t>Governance</t>
  </si>
  <si>
    <t>Resilience</t>
  </si>
  <si>
    <t>Scale up</t>
  </si>
  <si>
    <t>Partnership</t>
  </si>
  <si>
    <t>Innovation</t>
  </si>
  <si>
    <t>Projects/Initiatives</t>
  </si>
  <si>
    <t>Civil society strengthening</t>
  </si>
  <si>
    <t>Partnership (all/most)</t>
  </si>
  <si>
    <t>Climate change (fully/partially)</t>
  </si>
  <si>
    <t>Resilience (1-4)</t>
  </si>
  <si>
    <t>Governance (1-4)</t>
  </si>
  <si>
    <t>Gender (1-4)</t>
  </si>
  <si>
    <t>GBV (fully/mainstreamed)</t>
  </si>
  <si>
    <t>Advocacy (intensive or moderate)</t>
  </si>
  <si>
    <t>Advocacy</t>
  </si>
  <si>
    <r>
      <rPr>
        <b/>
        <sz val="8"/>
        <color theme="1"/>
        <rFont val="Arial"/>
        <family val="2"/>
      </rPr>
      <t>GBV</t>
    </r>
    <r>
      <rPr>
        <sz val="8"/>
        <color theme="1"/>
        <rFont val="Arial"/>
        <family val="2"/>
      </rPr>
      <t xml:space="preserve"> focused or mainstreamed</t>
    </r>
  </si>
  <si>
    <t>All/most activities through partners</t>
  </si>
  <si>
    <t>Fully/partially addressed climate change</t>
  </si>
  <si>
    <t>Grand Total</t>
  </si>
  <si>
    <t>North America</t>
  </si>
  <si>
    <t>Middle East, North Africa and Europe</t>
  </si>
  <si>
    <t>Latin America and the Caribbean</t>
  </si>
  <si>
    <t>Asia and Pacific</t>
  </si>
  <si>
    <t>Africa - Western</t>
  </si>
  <si>
    <t>Africa - Southern</t>
  </si>
  <si>
    <t>Africa - East and Central</t>
  </si>
  <si>
    <t>The project was fully GBV-focused</t>
  </si>
  <si>
    <t>The project mainstreamed GBV in other actions/thematic areas</t>
  </si>
  <si>
    <t>The project didn't address GBV</t>
  </si>
  <si>
    <t>Row Labels</t>
  </si>
  <si>
    <t>Column Labels</t>
  </si>
  <si>
    <t>Count of To what extent did the project focus on addressing sexual and gender based violence (GBV) in this FY?</t>
  </si>
  <si>
    <t>North America Total</t>
  </si>
  <si>
    <t>Middle East, North Africa and Europe Total</t>
  </si>
  <si>
    <t>Latin America and the Caribbean Total</t>
  </si>
  <si>
    <t>Asia and Pacific Total</t>
  </si>
  <si>
    <t>Africa - Western Total</t>
  </si>
  <si>
    <t>Africa - Southern Total</t>
  </si>
  <si>
    <t>Africa - East and Central Total</t>
  </si>
  <si>
    <t>Some activities are implemented with and/or through partners</t>
  </si>
  <si>
    <t>Most activities are implemented with and/or through partners</t>
  </si>
  <si>
    <t>CARE is implementing all activities directly</t>
  </si>
  <si>
    <t>All activities are implemented with and/or through partners</t>
  </si>
  <si>
    <t>Count of To what extent was the project implemented with and/or through partners in this FY?</t>
  </si>
  <si>
    <t>did not carry out actions in this FY to strengthen civil society</t>
  </si>
  <si>
    <t>Civil society strengthening was one of its explicit objectives, and it carried out actions in this FY</t>
  </si>
  <si>
    <t>Civil society strengthening was not one of its explicit objectives, yet it carried out actions in this FY to strengthen civil society</t>
  </si>
  <si>
    <t>Count of To what extent did the project/initiative contribute to strengthening civil society in the FY?</t>
  </si>
  <si>
    <t>Partially addressed vulnerability caused by climate change</t>
  </si>
  <si>
    <t>Fully addressed vulnerability caused by climate change</t>
  </si>
  <si>
    <t>Did not have a strategy to address vulnerability caused by climate change</t>
  </si>
  <si>
    <t>Count of To what extent did the project have a strategy to address current or future social and environmental vulnerability caused by climate change in this FY?</t>
  </si>
  <si>
    <t>CARE Australia</t>
  </si>
  <si>
    <t/>
  </si>
  <si>
    <t>Yes</t>
  </si>
  <si>
    <t>(i) Join research by UN Women and CARE Int in Vietnam "Gender and disasters in Viet Nam: an analysis of the disaster cycle" (ii) Policy Brief "beyond words- Advancing gender equality in climate change policy and programming in Vietnam, 2015" led by CARE on behalf of 
DFAT partners (iii) previous research by UNDP and Oxfam on gender and DRR</t>
  </si>
  <si>
    <t>This policy brief will be launched in October this year before the COP 22. It will be used by UN and NGO climat echange working group to influence Vietnam government during COP 22 and the process of development of post paris agreemnt plan, NAP, the Sendai Framework
 (2015-2030),  the Sustainable Development Goals</t>
  </si>
  <si>
    <t>Thre will be one message on CSO role on gender equality in climate and disaster resilence</t>
  </si>
  <si>
    <t>Local NGO(s)/CSO(s)</t>
  </si>
  <si>
    <t>Multilteral Organization(s)</t>
  </si>
  <si>
    <t>Fully included actions to increase resilience</t>
  </si>
  <si>
    <t>4. Transformational</t>
  </si>
  <si>
    <t>iii) The initiative CHALLENGED institutions, structures and power relations</t>
  </si>
  <si>
    <t>3. Responsive</t>
  </si>
  <si>
    <t>iii) The initiative CHALLENGED existing gender roles and relations</t>
  </si>
  <si>
    <t>It did not take tested solutions to scale</t>
  </si>
  <si>
    <t>It did not develop any specific innovation</t>
  </si>
  <si>
    <t>Intensive advocacy</t>
  </si>
  <si>
    <t>2015</t>
  </si>
  <si>
    <t>X</t>
  </si>
  <si>
    <t>This policy targets national policy and sub-naitonal implementation</t>
  </si>
  <si>
    <t>National</t>
  </si>
  <si>
    <t>This policy brief is developed with the aim to raise awareness and highlight the importance on gender equality in climate and disaster resilience in the context of the post Paris Agreement development agenda. As the Government of Vietnam prepares for implementation of the Sendai Framework (2015-2030), Paris Agreement (2015) and the Sustainable Development Goals, this brief is to highlight the key areas for further development and investment going forward including stronger gender equality specified in implementation plans (planning, implementation, monitoring and reporting)</t>
  </si>
  <si>
    <t>Both development and humanitarian outcomes/impacts</t>
  </si>
  <si>
    <t>NguyenThi.Yen@careint.org</t>
  </si>
  <si>
    <t>CC/DRR Advisor</t>
  </si>
  <si>
    <t>Nguyen Thi Yen</t>
  </si>
  <si>
    <t>Joint policy brief on gender equality in climate  and disaster resilience in Vietnam together with UN Women, Oxfam and SNV and NGO climate change working group</t>
  </si>
  <si>
    <t>Inititative</t>
  </si>
  <si>
    <t>No</t>
  </si>
  <si>
    <t>(i) Report on the impact of Decree 93 on the project appraisal and approval of INGOs and Vietnamese NGOs including case studies (ii) The assessement of the Law on Association Bill and the Draft of Decree 93</t>
  </si>
  <si>
    <t>Promoting/ advocating for freedom of association or a better legal framwork for CSOs in Vietnam is considered very sensitive in Vietnam. CARE and allies have been following the issue since 2010 and faced with a lot of challenges. Sometimes, it seems impossible to approach and send the message to relevant government agencies</t>
  </si>
  <si>
    <t>International NGO(s)</t>
  </si>
  <si>
    <t>Other</t>
  </si>
  <si>
    <t>Did not include actions to increase resilience</t>
  </si>
  <si>
    <t>2. Acommodating</t>
  </si>
  <si>
    <t>ii) The initiative WORKED WITHIN existing institutions, structures and power relations</t>
  </si>
  <si>
    <t>0.Harmful</t>
  </si>
  <si>
    <t>i) The initiative did NOT work with gender roles and relations</t>
  </si>
  <si>
    <t>2016</t>
  </si>
  <si>
    <t>July</t>
  </si>
  <si>
    <t>As the government is revising the Decree on managing and usage of international organisation aids as well as developing the Law on association, the initiatives aim to influence the govenerment agencies (Ministry of Home Affair, Ministry of Planing and Inverstment, National Assembly...) to reflect some key principles such as freedom of association and the autonomy of CSOs in the Bill and revised Decree; simplify regulations related to establishement, operation and receiving and using non international non goverment aids to enable their working envirorment    through a number of activities: collecting evidence on challenges that INGOs, VNGOs and other form of CSO in establising and operarting in vietnam</t>
  </si>
  <si>
    <t>Development</t>
  </si>
  <si>
    <t>NguyenThiThanh.Nhan@careint.org</t>
  </si>
  <si>
    <t>Advocacy Advisor</t>
  </si>
  <si>
    <t>Nguyen Thi Thanh Nhan</t>
  </si>
  <si>
    <t>Advocate for an enabled working environment for INGOs and Vietnamese NGOs in Vietnam. The initiative is jointly implemented with Oxfam, Canadian Embassy, Irish Aid, Isee (a local NGOs), Vietnam Union of Science and Technology Association and the People Participation working group (http://ppwgvietnam.info/en#about)</t>
  </si>
  <si>
    <t>The package can be found here: https://www.dropbox.com/sh/ymzpj87ekr6cgij/AAAV5V0RjpJKa34y9Le2fTEMa?dl=0 . Videos are available on the CARE Cambodia website (http://www.care-cambodia.org/single-post/2015/11/1/Chat-Contraception-Episode-1) or Youtube. Details on implementation this year are in the PSL Report, available at Cambodia CO.</t>
  </si>
  <si>
    <t>A Behavior Change Communication package for Garment factory workers on sexual and reproductive health—notably options, decisions and challenges surrounding contraception, emergency contraception, and abortion—was finalized in October 2015 as Chat! Contraception. The package was adapted for use by Levis (Sewing for a Brighter Future project) and also for use by Sipar in their factory libraries. It is a finalist in the CARE "Impact Accelerator" and is being implemented through a new GSK project over the next three years. 
Partners where: HEAD, CWPD, SIPAR</t>
  </si>
  <si>
    <t>The initiative built capacity of the the local organizations to facilitate trainings, use technology, and improve management systems. The package itself was also revised to work with community population nearby the factories to improve sexual reproductive health at community.</t>
  </si>
  <si>
    <t>Partially included actions to increase resilience</t>
  </si>
  <si>
    <t>It linked and worked with strategic alliances and partners to take tested and effective solutions to scale</t>
  </si>
  <si>
    <t>It tested new ways for fighting poverty and measured results of innovation</t>
  </si>
  <si>
    <t>Moderate advocacy</t>
  </si>
  <si>
    <t>A specific evaluation of the BCC garment factory package, CHAT Contraception. CARE will use a comparison of the exposure and none exposure to the BCC package and triagulate with PSL Baseline. We will do  collection of qualitative informaiton from both groups.</t>
  </si>
  <si>
    <t>December</t>
  </si>
  <si>
    <t>Phnom Penh with garment factory team in 16 garment factories</t>
  </si>
  <si>
    <t>Sub-National</t>
  </si>
  <si>
    <t>to improve the health of garment factory workers though empowering women to make healthy sexual choices, access reliable reproductive health services, and prevent unplanned pregnancies.</t>
  </si>
  <si>
    <t>Tanya.Barnfield@careint.org</t>
  </si>
  <si>
    <t>Program Director - Socially Marginalized Women</t>
  </si>
  <si>
    <t>Tanya Barnfield</t>
  </si>
  <si>
    <t>hemrin.aun@careint.org</t>
  </si>
  <si>
    <t>Monitoring and Evaluation Advisor</t>
  </si>
  <si>
    <t>Hemrin Aun</t>
  </si>
  <si>
    <t xml:space="preserve"> Behavior Change Communication (BCC) Package "Chat! Contraception" Sexual and Reprodutive Health Package</t>
  </si>
  <si>
    <t>www.pgpd.asn.au  contains a lot of information on the project's activities</t>
  </si>
  <si>
    <t>This project works with a large number of NGOs to facilitate their access to parliamentarians and offer support for their parliamentary advocacy campaigns.</t>
  </si>
  <si>
    <t>Nurture Australian Federal Parliamentarians to champion SRHR and gender in development, including gender and SRHR in emergencies, in order to increase funding and improve programming across the government aid program</t>
  </si>
  <si>
    <t>alexandra.lamb@care.org.au</t>
  </si>
  <si>
    <t>Advocacy and Policy Adviser</t>
  </si>
  <si>
    <t>Alexandra Lamb</t>
  </si>
  <si>
    <t>Australian Parliamentary Group on Population and Development</t>
  </si>
  <si>
    <t>The project is nearing its close out, and to date we are the implementing partner leading in terms of delivery of results as per set objectives while in  some cases</t>
  </si>
  <si>
    <t>Review meetings enhanced gap analysis and planning on possible measures to deal with the upcoming challenges. A dashboard was being shared and this would highlight upcoming progress and challenges.</t>
  </si>
  <si>
    <t>In order to achieve Open Defacation Free (ODF), there is need to give local leadership the leading roles.</t>
  </si>
  <si>
    <t>if you are an NGO working transparently with your partners, the room for success is high. The project shared the implementation budget with the stakholleders and therefore conduted joint planning which ensured maximum success.</t>
  </si>
  <si>
    <t>Local leadership engagement</t>
  </si>
  <si>
    <t>Introduced perfomance based incentive system for extension worker. This determined fuel and allowance allocation.</t>
  </si>
  <si>
    <t>Good stakeholder relations with District Water Supply and Sanitation Sub Committte (DWSSC). This commitee is intergral in the implementation of the project.</t>
  </si>
  <si>
    <t>Local government(s)</t>
  </si>
  <si>
    <t>ii) The project WORKED WITHIN existing institutions, structures and power relations</t>
  </si>
  <si>
    <t>4. Transformative</t>
  </si>
  <si>
    <t>iii) The project CHALLENGED existing gender roles and relations</t>
  </si>
  <si>
    <t>Little or no advocacy</t>
  </si>
  <si>
    <t>Obviously when conducting the endline will be linked to the baseline, and this will compare changes over 3.5 years. The fund manager, UNICEF will be managing the endline evaluation just like they did the baseline.</t>
  </si>
  <si>
    <t>2014</t>
  </si>
  <si>
    <t>March</t>
  </si>
  <si>
    <t>Project has tools and resources to do monitoring and evaluation studies</t>
  </si>
  <si>
    <t>Rural communities, men women boys and girls</t>
  </si>
  <si>
    <t>Chivi District in Masvingo Province</t>
  </si>
  <si>
    <t>Increased equitable and sustainable access to and use of safe water supply, improved sanitation and improved hygienic practices among the rural population of Chivi district</t>
  </si>
  <si>
    <t>cristymc@carezimbabwe.org</t>
  </si>
  <si>
    <t>Assistant Country Director-Programs</t>
  </si>
  <si>
    <t>Cristy McLenan</t>
  </si>
  <si>
    <t>lovemoremujuru@carezimbabwe.org</t>
  </si>
  <si>
    <t>Project Manager</t>
  </si>
  <si>
    <t>Lovemore Mujuru</t>
  </si>
  <si>
    <t>Development Other</t>
  </si>
  <si>
    <t>Austarlian NGO Cooperation Programme</t>
  </si>
  <si>
    <t>Government - Australia</t>
  </si>
  <si>
    <t>Government/institutional funding</t>
  </si>
  <si>
    <t>Putting Women &amp; Girls at the Centre of Improving WASH and Health Outcomes for Chivi residents</t>
  </si>
  <si>
    <t>ZWE078, ZW353</t>
  </si>
  <si>
    <t>Project</t>
  </si>
  <si>
    <t xml:space="preserve">Social enterprises development, working with and developing CBOs and private sector companies, including cooperatives, to act as socio-economic hubs. In addition to Private sector engagement, especially to enable poor communities to have access to markets.
</t>
  </si>
  <si>
    <t>Adopting transitional programming linking relief with development.</t>
  </si>
  <si>
    <t>Using gender value chain analysis as a key tool in the design stage to ensure a positive impact on women economically.</t>
  </si>
  <si>
    <t>Universities/research institution(s)</t>
  </si>
  <si>
    <t>Private sector</t>
  </si>
  <si>
    <t>2. Sensitive</t>
  </si>
  <si>
    <t>ii) The project WORKED WITH existing gender roles and relations</t>
  </si>
  <si>
    <t>It tested new ways for fighting poverty, but did not measure results of innovation</t>
  </si>
  <si>
    <t>November</t>
  </si>
  <si>
    <t>Female and male farmers</t>
  </si>
  <si>
    <t>WestBank</t>
  </si>
  <si>
    <t>Increased income, agency, and market opportunity for Palestinian Farmers through growth in pro-poor agribusiness and market development</t>
  </si>
  <si>
    <t>akittaneh@carewbg.org</t>
  </si>
  <si>
    <t>Economic Empowerment Program Director</t>
  </si>
  <si>
    <t>Anan Kittaneh</t>
  </si>
  <si>
    <t>Htibi@carewbg.org</t>
  </si>
  <si>
    <t>Economic Empowerment Program Coordinator- WestBank</t>
  </si>
  <si>
    <t>Hiba Tibi</t>
  </si>
  <si>
    <t>Development Access to and Control over Economic Resources</t>
  </si>
  <si>
    <t>Australian Government (DEFAT)</t>
  </si>
  <si>
    <t>Souqona-Our Market</t>
  </si>
  <si>
    <t>CAUSWB0019</t>
  </si>
  <si>
    <t xml:space="preserve">Project Document, Inception Phase reports
</t>
  </si>
  <si>
    <t>N/A</t>
  </si>
  <si>
    <t>WEAVE is first project in CVN fully apply WAI method for baseline. Therefore it is good if WAI should appy for other relevant projects</t>
  </si>
  <si>
    <t>It is one project, therefore project team need to ensure that methodologies and approach should applied the same for 3 members of consortium</t>
  </si>
  <si>
    <t>WEAVE is consortium, therefore it normally take time to discuss and agree with other members. Therefore every activities should be planned earlier than normal</t>
  </si>
  <si>
    <t>Identification and implementation of financial inclusion services</t>
  </si>
  <si>
    <t>Technical assistance on higher-benefit value chains and products  (higher quality, new and higher value products, certified products)</t>
  </si>
  <si>
    <t>Capacity development for small scale producers and women</t>
  </si>
  <si>
    <t>Project has just started, it is approval process therefore there is not many internevtion activities coducted</t>
  </si>
  <si>
    <t>iii) The project CHALLENGED institutions, structures and power relations</t>
  </si>
  <si>
    <t>Project will conduct baseline/WAI in July 2016</t>
  </si>
  <si>
    <t>Ethnic minorities, mainly resident in rural and upland areas, are often found to be more disadvantaged compared to the majority Kinh on interlocked multi dimensions of poverty such as illiteracy, decreased access to basic services, social exclusion and vulnerability to market and environmental risks and shocks. They represent 15% of the total population but account for 70% of Vietnam’s extreme poor . 
Women remain one of the most vulnerable groups and are still in a disadvantaged position compared to men despite the fact that there is a legal framework that is supportive of gender equality</t>
  </si>
  <si>
    <t>Bac Kan, Lao Cai, Ha Noi</t>
  </si>
  <si>
    <t>The overall Goal of the WEAVE project is to enhance women’s economic empowerment and social inclusion in agricultural value chains in rural Vietnam. This will be achieved through four outcomes that will collectively lead to increased women’s economic empowerment</t>
  </si>
  <si>
    <t>LeXuan.Hieu@careint.org</t>
  </si>
  <si>
    <t>Portfolio Manager</t>
  </si>
  <si>
    <t>Le Xuan Hieu</t>
  </si>
  <si>
    <t>Australian Department of Foreign Affairs and Trade (DFAT)</t>
  </si>
  <si>
    <t>Women’s Economic Empowerment through Agriculture Value Chain Enhancement (WEAVE)</t>
  </si>
  <si>
    <t>VN 302</t>
  </si>
  <si>
    <t>1. Mid-term Internal Review Report
2. EMWE FY16 Interim Rerport 
3. EMWR Mid-term Interim Report
4. EMWE Design FY14-FY17</t>
  </si>
  <si>
    <t>In both Dien Bien (Muong Phang and Pa Khoang communes, Dien Bien district) and Bac Kan (Phuc Loc and Banh Trach communes, Ba Be district) provinces, EMWE appears to be achieving success across its four expected outcomes, however progress under each outcome are varies.  In addtion, the MTR’s findings presented the fact and figures of both achievement and challenges of each outcome that helps project team to reinforce with some activities at final year of project life cycle
Partners: 1. Centre for Community Development in Dien Bien Province (CCD), 2. Bac Kan Women Union</t>
  </si>
  <si>
    <t>To change practises of local authorities (outcome 1) or perception of social and gender norms (outcome 4) are challenging. Therefore, MTR pointed out that, results achieved in outcome 1 and 4  were limited and unclear</t>
  </si>
  <si>
    <t>The capacity building for the LARCs should not be only in the form of providing of official training courses but also under different forms, especially the on-job-training. In the last year, the project conducted a capacity review for all the clubs, and based on that review determined which clubs have good capacity and which ones are limited.</t>
  </si>
  <si>
    <t>The project model used by EMWE can be considered a good model  in creating a platform to integrate other interventions aimed at enhancing the role of ethnic minority women</t>
  </si>
  <si>
    <t>The Men’s engageement established by EMWE have good potential in supporting empowerment of EM women and gender equality although further improvement is needed</t>
  </si>
  <si>
    <t>Women’s increased capacity and skills gained through EMWE have led to women having increased influence in the household, which is leading to men taking on housework that husbands have never done in the past</t>
  </si>
  <si>
    <t>The MTR also found that the VSLA model is a good platform for supporting women’s economic empowerment; women reported having increased skills and knowledge in terms of financial management as a result of their participation in VSLA.</t>
  </si>
  <si>
    <t>In regards to Outcome 1, REMW are more interested in participating in economic and income generation activities (CRL options), while participation in SEDP processes is a secondary priority for them. (As discussed in the Country Portfolio Review on 27 Jan 2016)
The reduction in exchange rate has impacted significantly on the scale of project activities, especially on component 2. In the initial plant, from 3rd year, project will replicate CRL to other villages and communes, however, due to financial shortage, project will focus on model documentation and transferring to locality.</t>
  </si>
  <si>
    <t>EMWE project focuses to strengthen LARC (one type of Ethnic Women CBO)</t>
  </si>
  <si>
    <t>Project will conduct final evaluation in April 2017. CO will prepare TOR then will be shared to CA to get technical support</t>
  </si>
  <si>
    <t>2017</t>
  </si>
  <si>
    <t>April</t>
  </si>
  <si>
    <t>Remote Ethnic Minority Women, who are land poor, socially isolated, and have weak resilience to hazards and shocks</t>
  </si>
  <si>
    <t>• Dien Bien District, Dien Bien Province
• Ba Be District, Bac Kan Province
• Hanoi – for engagement in national level dialog</t>
  </si>
  <si>
    <t>REMW are empowered to actively participate in local socio-economic development planning and decision making</t>
  </si>
  <si>
    <t>Ethnic Minority Women’s Empowerment Initiative</t>
  </si>
  <si>
    <t>VNM 245</t>
  </si>
  <si>
    <t>Project proposal and Project final report was submitted to CA as well as saved at office library share drive.  Full project records are with CARE International in Viet nam</t>
  </si>
  <si>
    <t>Within this project, CARE have used the Real Time Comprehensive Process Management System (CPMS).  This system help to make data collection easier as any forms and questionnaires for monitoring and evaluation could be turned into electronic forms and rendered by the mobile or tablet devices. This system also allows project managers to assign tasks, schedules or deliver any other types of information to field officers in real-time. The advantage of using rtCPMS is that the manager and concerned staffs can get update remotely about the implementation process and could make adjustment in time if necessary. In this project, the information of each beneficiary was recorded directly to the mobile devices, and then it was uploaded to the i-cloud or to the serve.   This has really saved time for project officer working in the field and they can have real-time data to share once the field activities were completed.
Partners: One formal implementing  partner (Provincial Center for Flood and Storm Control- CFSC of Soc Trang province)</t>
  </si>
  <si>
    <t>The application of Real-time CPMS requires a certain time for data entry in to the mobile devices; therefore, with the limited human resources, project should plan to have sufficient time in the distribution process to be able to record all data of the beneficiaries for reporting at later stage</t>
  </si>
  <si>
    <t>A need assessment should be planned and conducted right after the disaster. However, this also depends on the financial availability in the country office; in CVN, it is not always available fund for it and has to rely on different sources</t>
  </si>
  <si>
    <t>Preparation time should be sufficient for partners that enable them to understand the emergency response standards and procedures so that they could play active roles in the implementation process</t>
  </si>
  <si>
    <t>Information campaign on the personal hygiene and sanitation</t>
  </si>
  <si>
    <t>Installing the water supply pipeline</t>
  </si>
  <si>
    <t>Providing water containers and jerry cans for water collection and storage</t>
  </si>
  <si>
    <t>Important changes that project experienced is (i) joint assessment team with different parties such as CFSC, ECHO and CARE VN (ii) piloted new technology in project monitoring and evaluation (RTA_realtime analysis) (iii) Maintaining the network with other organisations who are involving into this emergency support (UN agencies, Oxfam, Save etc,)</t>
  </si>
  <si>
    <t>Grassroots Organization(s)</t>
  </si>
  <si>
    <t>Media or journalist network(s)</t>
  </si>
  <si>
    <t>Another baseline and evaluation/pre &amp; post K.A.P  will be implemented in next fiscal yearFY 16/17  supported by  ECHO project</t>
  </si>
  <si>
    <t>4,731 poor people affected by drought in 5 project communes in Chau Thanh and Long Phu districts in Soc Trang province (Included 1,607 male; 1,731 female;36 pregnant women; 145 single mom; 125 female elderly; 955 children under 18 and 132 people with disabilities)</t>
  </si>
  <si>
    <t>Phu Tam, Thien My, An Hiep, Long Phu and Tan Hung communes in  Chau Thanh and Long Phu districts  of Soc Trang province in Vietnam</t>
  </si>
  <si>
    <t>The overall goal of CARE Vietnam’s emergency response is to support affected people, especially women and girls, to cope with the negative impacts of drought on water accessibility and hygiene. The initial objectives of CARE’s emergency response were: to provide immediate support for 5,080 of the most vulnerable, drought- affected people to enable them to access water and to improve their hygiene practices.</t>
  </si>
  <si>
    <t>Humanitarian</t>
  </si>
  <si>
    <t>tranmanh.hung@careint.org</t>
  </si>
  <si>
    <t>Emergency Response Coordinator</t>
  </si>
  <si>
    <t>Tran Manh Hung</t>
  </si>
  <si>
    <t>Humanitarian Other</t>
  </si>
  <si>
    <t>CARE International ERF</t>
  </si>
  <si>
    <t>Emergency Response to Severe Drought Disaster in Soc Trang province, Southern Vietnam</t>
  </si>
  <si>
    <t>VNM261_VN 301 Soc Trang Emergency</t>
  </si>
  <si>
    <t xml:space="preserve">• Partnering with a regional organization that specializes in this issue is the best way to maximize resources.
• The initiative should consider what resources are available to support the follow up actions of the learning event. This will foster cooperation at a regional level. 
</t>
  </si>
  <si>
    <t xml:space="preserve">• In order to get the strongest buy-in from GBVNet’s members, we must involve every member to ensure each feels ownership over the process. 
• Three months is the time required to share the agenda and receive input from participating organizations. 
</t>
  </si>
  <si>
    <t xml:space="preserve">• The stronger we are at the national level, the stronger we will be at the regional level to advocate effectively.
• A nimble and agile governance structure should enable quick decision making. This structure should best use the capacity and resources of its members to avoid duplication and target areas where each member is strongest. 
</t>
  </si>
  <si>
    <t>2.3. The initiative motivates GBVNet and Mekong CSOs to cooperate further to address GBV in Vietnam and in the region</t>
  </si>
  <si>
    <t>2.2. Regional good practices were identified and possibility of replication was discussed</t>
  </si>
  <si>
    <t>2.1. Evidence available on regional experiences in GBV policies influencing</t>
  </si>
  <si>
    <t>The goal of this initiative was to: “leverage the experience of Mekong country CSOs in advocating for improved strategies to reduce gender-based violence, particularly in national-level GBV policies and structures”. The initiative undertook two key activities: 1) research, and 2) a regional learning event. The research explored CSO experience in addressing GBV in the Mekong region, with a particular focus on government policies related to GBV. The learning event was highly successful, with 96% of participants concluding that the event was either ‘excellent’ or ‘good’</t>
  </si>
  <si>
    <t>The research contributes to informing CSO advocacy initiatives to address GBV, enabling them to better learn from each other’s experience and replicate good practice. The learning event has strengthened the capacity of CSOs to engage in advocacy and has fostered stronger relationships between peers.</t>
  </si>
  <si>
    <t>1. Neutral</t>
  </si>
  <si>
    <t>Women</t>
  </si>
  <si>
    <t>Hanoi</t>
  </si>
  <si>
    <t>: To leverage the experience of Mekong country civil-society organisations in advocating for improved strategies to reduce gender-based violence, particularly in national-level GBV policies and structures.</t>
  </si>
  <si>
    <t>lethihong.giang@careint.org</t>
  </si>
  <si>
    <t>OIC Portfolio Manager</t>
  </si>
  <si>
    <t>Le Thi Hong Giang</t>
  </si>
  <si>
    <t>Development A Life Free From Violence (GBV)</t>
  </si>
  <si>
    <t>REGIONAL EVIDENCE TO INFLUENCE GENDER-BASED VIOLENCE (GBV) POLICY</t>
  </si>
  <si>
    <t>VNM254</t>
  </si>
  <si>
    <t>Raising fund for replication of the model is difficult as it is not a high priority of the government.</t>
  </si>
  <si>
    <t>Multisector cooperation and support to developmen of comprehensive model and reduce GBV is neccesary for project success</t>
  </si>
  <si>
    <t>The project not only provided technical support to the development of model at the local but also integrated it into national program 2016-2020 for replication of the model</t>
  </si>
  <si>
    <t>Changed behavior of police officers and legal aid service providers throgh attending various trainings, workshops and especially the dialogues with FSWs.</t>
  </si>
  <si>
    <t>Used WrW clubs as  strong platform for collective voice and action</t>
  </si>
  <si>
    <t>Piloted an empowering model of engagement with female sex worker (FSWs), and advocated for replication at scale by the Governement of Vietnam and other stakeholders.</t>
  </si>
  <si>
    <t>In this FY, the project has strenghened the partnership with Viet Nam sex work network for making stronger connection and link between We are Women Club and VN sex work network that enable greater voice for policy advocacy</t>
  </si>
  <si>
    <t>Suport for the development of We are Women Club; Capacity Building for Club Managers so that  they can help female sex workers access to basic service and prevent from GBV</t>
  </si>
  <si>
    <t>Local alliance(s)/Platform(s)/Network(s) of  NGOs/CSOs</t>
  </si>
  <si>
    <t>It took tested solutions to scale on its own</t>
  </si>
  <si>
    <t>End of Project Evaluation will be conducted in the next fiscal year</t>
  </si>
  <si>
    <t>Socially Maginalized People/Female sex workers</t>
  </si>
  <si>
    <t>Quang Ninh province, Ho Chi Minh city, and Can Tho province, Hanoi city (for national partner only)</t>
  </si>
  <si>
    <t>CARE’s Impact Groups equitably benefit from development, are resilient to changing circumstances and have a legitimate voice</t>
  </si>
  <si>
    <t>Nang Quyen Project (Empowerment) Initiative</t>
  </si>
  <si>
    <t>VNM246</t>
  </si>
  <si>
    <t>Tafea Rural communities and Young people in Port Vila</t>
  </si>
  <si>
    <t>Port Vila, Tafea Province (Tanna, Aniwa, Futuna, Erromango, Anietym islands)</t>
  </si>
  <si>
    <t xml:space="preserve">Women and Girl’s Empowerment (WGE) project has work to overcome the disadvantage and inequity that Vanuatu women and girls face from birth. Primarily, the program is  supporting the work, ambition and ideas of Vanuatu people, communities and organisations in their efforts to change gender beliefs and practices that are preventing girls and women from feeling safe, valued and respected. 
At the heart of the program is the desire to see women and girls provided with options and skills that build their self-confidence and belief that they are respected and valued. That girls from a young age are learning and developing skills that has improve their livelihoods and wellbeing now and in the future. That men and boys are active in enabling this change to happen by addressing their own behaviour and perceptions, that contribute to the disadvantage and violence experienced by women and girls in Vanuatu.
The program is designed to bring together a range of stakeholders, who individually and collectively, have the commitment to tackle gender discrimination and gender based violence. That these organisations and gender change makers will gradually join together as a movement. Their influence will gradually spread to others, accelerating the potential for social change. Men and youth (girls and boys) are an undiscovered potential in this sector and CARE  Vanuatu is hoping to significantly increase their involvement. Across the program, CARE Vanuatu has partner with organisations, government and groups who have the capacity to deliver awareness and skills programs that will empower women and girls at the national and provincial level. 
</t>
  </si>
  <si>
    <t>Charlie.Damon@careint.org</t>
  </si>
  <si>
    <t>Program Director</t>
  </si>
  <si>
    <t>Charlie Damon</t>
  </si>
  <si>
    <t>Megan.Chisholm@careint.org</t>
  </si>
  <si>
    <t>Country Director</t>
  </si>
  <si>
    <t>Megan Chisholm</t>
  </si>
  <si>
    <t>Women`s And Girls Empowerment Program</t>
  </si>
  <si>
    <t>..\..\..\..\Aniwa Trip\Gaston\Project Activity Agreement Combined Vrsn 25-09.doc</t>
  </si>
  <si>
    <t>Communication with and intergration within alongside community by-in is integral for the success of the program</t>
  </si>
  <si>
    <t>Training and capacity building of all staff and volunteers involved in the program should always remain a priority throughout the program</t>
  </si>
  <si>
    <t>Ensuring all key program staff are in place from the beginning of the program</t>
  </si>
  <si>
    <t>Creating a Menstrual Hygiene Management (MHM) Awareness Session targetting not only female students, but male students and all teachers.</t>
  </si>
  <si>
    <t>Intergrating project activities alongside community capcity building exercises such as Participatory Hygiene and Sanitation Transformative (PHAST) training and Drinking Water Safety and Security Planning (DWSSP) training</t>
  </si>
  <si>
    <t>Developing a Memorandum of Understanding with all target communities, schools and health centres.  Ensuring all relevant stakeholders within the communities, schools or health centres, understand their contributions to the project both in materials and labour, and are in agreement that this isi a collaborative process with CARE International.</t>
  </si>
  <si>
    <t>CARE created gender-sensitive committees within all of UNICEF's target communities to address the ongoing issues in Water safety and security and continuing efforts in promoting the need for best hygiene and sanitation practices within communities.  All committees were formed alongside a gender-sensitive and inclusive action plan to address the specific needs of each community.</t>
  </si>
  <si>
    <t>There will be an endline conducted at the conclusion of this Program</t>
  </si>
  <si>
    <t>CARE will be working in communities, schools and health centres.  The main impact group will include all students attending the 24 schools targeted and all of those who live in the targetted vulnerable communities.  With the assistance of local government bodies, CARE has identified the most vulnerable communities in Tafea, who have been impacted first from TC Pam and later through the slow-on-set emergency of El Nino.</t>
  </si>
  <si>
    <t>Tafea Province (Tanna, Aniwa, Futuna,Erromango ansd Aneitym islands)</t>
  </si>
  <si>
    <t>This program aims to maintain the momentum from CARE’s emergency response activities by supporting communities to rehabilitate existing systems while moving toward more resilient and sustainable community WASH approaches.</t>
  </si>
  <si>
    <t>UNICEF</t>
  </si>
  <si>
    <t>UN - United Nations agencies/offices</t>
  </si>
  <si>
    <t>Multilateral agencies</t>
  </si>
  <si>
    <t>TC Pam Recovery for Water, Sanitation, and Hygiene in Vanuatu</t>
  </si>
  <si>
    <t>VU026</t>
  </si>
  <si>
    <t>Department of Geology, Mines and Water Resources (DGMWR - Rural Water Supply), Vanuatu Department of Energy</t>
  </si>
  <si>
    <t>Including community and school female consultations prior to construction to ensure the WASH needs of women and girls are being directly targetted in the design of all WASH facilities</t>
  </si>
  <si>
    <t>CARE will conduct an endline survey and overall report of activities and targets reached at the conclusion of this program</t>
  </si>
  <si>
    <t>PREVENT will meet the immediate WASH needs of the most vulnerable populations, especially women and girls and pepole with disabilities.  PREVENT will also be targetting schools and health centres, benefitting all communities in the rehabilitation of school and health centre WASH facilities.</t>
  </si>
  <si>
    <t>To increase the preparedness and adpative capacity of vulnerable indivduals in Tafea Province to respond to decreased water availability due to El Nino by building on existing cultrual traditions, government structures, and community management systems</t>
  </si>
  <si>
    <t>America Office of Foreign Development Assistance (OFDA)</t>
  </si>
  <si>
    <t>Government - US</t>
  </si>
  <si>
    <t>Preparedness and Response for the most Vulnerable communities to El Nino in Tafea (PREVENT)</t>
  </si>
  <si>
    <t>VU028</t>
  </si>
  <si>
    <t>Training local volunteers in using the desalination unit; building capacity of the local population to respond to future disasters</t>
  </si>
  <si>
    <t>Trialling a sustainable, locally designed and produced Menstrual Hygiene Management (MHM) kit in 5 schools across Tanna, alongside MHM awareness sessions, which led to the development of awareness sessions for both male students and all teachers</t>
  </si>
  <si>
    <t>Recruiting local hygiene promoters to work alongside the technical team during their water distributions to assist in promoting the importance of best hygiene and sanitation practices at the community level</t>
  </si>
  <si>
    <t>CARE will compile a final report at the conclusion of this project</t>
  </si>
  <si>
    <t>Based on assessments from CARE and collaboration with Tafea's Provinicial Disaster Committee (PDC), beneficiaries have been selected based on their vulnerability to the impact of El Nino-related drought.  5 schools across Tanna will also be targetted for Menstrual Hygiene Management (MH) distributions and awareness sessions</t>
  </si>
  <si>
    <t>Tafea Province (Tanna and Erromango islands)</t>
  </si>
  <si>
    <t>To provide vulnerable communities with life-saving and sustainable options to improve water, sanitation, and hygiene (WASH) in Tafea and Shefa Provinces, Vanuatu to better cope with the effects of El Nino-related drought</t>
  </si>
  <si>
    <t>Australia Department of Foreign Affairs and Trade</t>
  </si>
  <si>
    <t>Emergency WASH Response to El Nino in Vanuatu</t>
  </si>
  <si>
    <t>VU027</t>
  </si>
  <si>
    <t>Working alongside Provincial Government</t>
  </si>
  <si>
    <t>National Government</t>
  </si>
  <si>
    <t>Had designed a baseline survey which provides key indicators on the knowledge and practices of community towards disaster management which allows target groups within the community to be identified and targeted with risk reduction support and contribute to the overall program objective of increasing the resilience of men, women, boys and girls and build CDCCC capacity in Tafea.
During field trips, there is ongoing monitoring of the project activities using monitoring tools for trainings, workshops and CCA and DRR awareness. tools are continuously being refined and improved to capture results according to the indicators.
Had developed ‘Pre and Post’ test questionnaires and ways to monitor the difference between knowledge acquired for the communities understanding to CCA and DRR which will be carried out in the upcoming quarters.
 Refining monitoring  and evaluation tools which will enable the documentation of CDCCC activity reports, CDCCC meeting minutes, community action plan implementation, CDCCC led disaster preparedness simulations and effective communication strategies in the event  an emergency. for example of CDCCC monitoring tools</t>
  </si>
  <si>
    <t>January</t>
  </si>
  <si>
    <t>Tafea Rural communities</t>
  </si>
  <si>
    <t>Port Vila, Tafea Province (Tanna, Aniwa, Futuna, Erromango)</t>
  </si>
  <si>
    <t>The goal of the project is aligned with the ECHO strategy for Vanuatu that prioritises phasing out the community based DRR activities and the national level mentoring being provided to the National Disaster Management Office (NDMO), whilst giving focus and support at the provincial level. The action is working at community, provincial and national levels so as to maximise impact in the DRM sector, and is implemented by a 'resilience consortium' made of four organisations: Save the Children, CARE, Oxfam and Red Cross. Strengthened Disaster Risk Management (DRM) of Community Disaster and Climate Change Committees (CDCCCs) and Provincial Disaster Committees (PDCs) will lead to better coordinated response mechanisms at all levels of governance (community, provincial and national) and to an increased resilience of the people in Vanuatu. Improved coordination and communication at the national and provincial levels combined with strong community based disaster preparedness will mean that people are less affected by the disaster events that occur.Strengthened DRM coordination at the national level, through support for NDMO by the Vanuatu Humanitarian Team (VHT) will complement improved disaster preparedness planning processes at both provincial and community levels. DRM training and mentoring will be delivered to CDCCCs and PDCs using consistent messaging. A DRM model will be implemented that includes the development and delivery of a DRR/ CCA package that will guide CDCCCs and PDCs to know how to assess and plan for community based disaster management, identify feasible risk reduction measures, develop response skills, and conduct and learn from drills. Tafea province  will be the focus of the action with CDCCC members, PDC members, Provincial Disaster Officers and the Area Council Secretaries receiving training and mentoring so that they can then effectively support the CDCCCs to implement their DRM activities and planning.</t>
  </si>
  <si>
    <t>DIPECHO: Disaster Preparedness ECHO programme</t>
  </si>
  <si>
    <t>ECHO - European Commission for Humanitarian Aid and Civil Protection</t>
  </si>
  <si>
    <t>YUMI Ready -  Everyone is Prepared</t>
  </si>
  <si>
    <t>VU025</t>
  </si>
  <si>
    <t>Rural communities of Vanuatu</t>
  </si>
  <si>
    <t>The overall goal of this program is ‘to increase the resilience of governments and communities, especially women and girls, to disasters and climate shocks, stresses and uncertainty’ and also has a strong emphasis on the empowerment of won and girls. The program has the following objectives:
1. Women, men, young people and vulnerable groups have a greater ability to anticipate and respond to the impacts of climate change and disasters including increasing natural hazards and longer term impacts on water supply and ecosystem management
2. Women, men, young people and vulnerable groups have increased access to sustainable clean water supply and an understanding of its management 
3. The Tafea Provincial Government has a greater ability to anticipate and respond to the impacts of climate change and disasters including increasing natural hazards and are responsive to community needs
4. The learning from this program influences government and other stakeholders to develop and implement policy and practice that better support women, men, young people and vulnerable to climate change and disaster impacts
At the center of this program is the establishment, revitalization or continued support to gender sensitive Government Community Disaster and Climate Change Committee’s (CDCCC’s). CDCCC’s are responsible for community mobilization and feed up to the Provincial Disaster and Climate Change Committee’s (PDCCC’s). 
These structures are not only crucial in times of disaster but also have a key role to play in facilitating community voice on broad range of development issues including climate change impacts. There will be an emphasis on women’s engagement, participation and leadership at all levels. The CDCCC’s will link in with ‘Violence Against Women’ Committees who provide outreach to victims of violence. A member from the community ‘Violence Against Women’ Committees will be encouraged to also be a member of the CDCCC to enhance linkages between these community institutions and to ensure protection is adequately considered as part of the CDCCC’s work. This program will contribute to addressing violence against women as an underlying cause of vulnerability and barrier to women’s empowerment. 
At provincial level, the program will support the decentralisation of disaster preparedness and management to the provincial government and other stakeholders. This includes strengthening their capacity to develop and deliver comprehensive plans and budgets, which has not been expected of them in the past. 
At national level, the program will work closely with the National Disaster management Office (NDMO) and the Vanuatu Meteorological and Geohazards Department (VMGD). Primarily, supporting communication flow and trialing communication systems between national, province and communities particularly on disasters and climate. This will ensure that the wealth of information collated at the national level is available at the provincial and community levels in f</t>
  </si>
  <si>
    <t>Development Food &amp; Nutrition Security and Resilience to Climate Change</t>
  </si>
  <si>
    <t>Australian Department of Foreign Affairs and Trade</t>
  </si>
  <si>
    <t>Increasing Small Island resilience to climate change and disasters in Vanuatu</t>
  </si>
  <si>
    <t>VU009</t>
  </si>
  <si>
    <t>Tafea Rural Communities</t>
  </si>
  <si>
    <t xml:space="preserve">This  project has further advance climate change awareness and innovation and improve the ability of communities, local civil society, and the government, to plan and take long term action in response to climate risks affecting Vanuatu. 
The project is focused on the empowerment of women and youth in climate change planning, increased rural community access to climate and weather information, rural community adoption of climate sensitive agricultural practices, and natural resource management. These inputs has resulted in the introduction of home gardens, crop diversification, water harvesting, seed saving practices, and the trial of climate resilient and disease resistant crops
</t>
  </si>
  <si>
    <t>PACAM: Pacific American Climate Fund (USAID)</t>
  </si>
  <si>
    <t>We’re ready for Climate Change - Increasing Small Island resilience to climate change in Vanuatu</t>
  </si>
  <si>
    <t>VU024</t>
  </si>
  <si>
    <t>Timor-Leste, as a small island nation, receives comparatively little media attention. El Niño  while proportionally affected Timor-Leste significantly, did not compare to the numbers of people affected in highly populated nations.  As a result the mobilization of resourcing to support response work has been very difficult and met with limited success.</t>
  </si>
  <si>
    <t>Challenges with raising attention on a slow-onset disaster. Impacts are not immediately visible, as are over time (6-12 months).</t>
  </si>
  <si>
    <t>El Niño  has already impacted women more than men and this trend will continue and even increase as households exhaust current coping strategies and become more vulnerable in the coming months. However there are specific gaps and needs related to men that need to be met, as well as a need to encourage joint decision making, planning and response at household level.</t>
  </si>
  <si>
    <t>According to key accountabilities as included in GAP all partners committed to gender transformative approach.</t>
  </si>
  <si>
    <t>Project enable CARE to identify the areas which have specific gaps and needs to be met for both men and women and also recommendations received to mitigate the gap and needs.</t>
  </si>
  <si>
    <t>Humanitarian Accountability Framework applied as best as possible. However, focus of ERF project was identification of immediate needs which included assessment and initial procurement and distribution.</t>
  </si>
  <si>
    <t>June</t>
  </si>
  <si>
    <t>Women and girls in rural disadvantaged areas.</t>
  </si>
  <si>
    <t>A critical assessment was carried out in 29 aldeias, within 5 municipalities where CITL is currently working, has worked in recent years, or has partners placed.</t>
  </si>
  <si>
    <t>To respond to the impacts of El Niño  in a way that ensures women, men, boys and girls benefit equally and contribute to CITL’s efforts to promote gender equality across Timor Leste.</t>
  </si>
  <si>
    <t>saad.karim@careint.org</t>
  </si>
  <si>
    <t>Assistant Country Director-Program</t>
  </si>
  <si>
    <t>Saad Karim</t>
  </si>
  <si>
    <t>Peter.raynes@careint.org</t>
  </si>
  <si>
    <t>CD</t>
  </si>
  <si>
    <t>Peter Raynes</t>
  </si>
  <si>
    <t>Humanitarian Food &amp; Nutrition Security and Resilience to Climate Change</t>
  </si>
  <si>
    <t>CARE Emergency Group (CEG)</t>
  </si>
  <si>
    <t>CI Emergency Response Fund</t>
  </si>
  <si>
    <t>16-14-TL01</t>
  </si>
  <si>
    <t>ANCP Final Report FY 15/16; Mid Term Evaluation</t>
  </si>
  <si>
    <t>Local leaders and service providers are also important targets for GED training so as to challenge and make them reflect on their own biases.</t>
  </si>
  <si>
    <t>Any program and project needs to have in place a community engagement process and approach. The project had accountability mechanisms and systems clear at the national and sub national level but could have done more at the community leve in order to promote better feedback and transparency.</t>
  </si>
  <si>
    <t>Important to think through strategies on building women's confidence from the very beginning. The project planned for the mother's group leaders to be ready to deliver the health education sessions themselves but the confidence was lacking. It would have been important to assess, monitor and have strategies in place as to what are some criterias that could have been addressed to boost women's confidence.</t>
  </si>
  <si>
    <t>The health education sessions were done mostly during the day which meant that we were unable to reach most of the men and boys in the communities. The project started having night sessions which ensured that we reached the men as well.</t>
  </si>
  <si>
    <t>Rather than just having a group, the project appointed group leaders who are responsible for mobilising the community, sharing the information with others in the community and serving as a focal point when required to help mothers be in touch with the service providers. Selecting and appointing mother's group leaders and working with them to develop their skills has led to some of them feeling confident enough to run in the upcoming local election.</t>
  </si>
  <si>
    <t>Conducting the Mutual Accountability process that includes the action plans from the SAA process makes it less cumbersome for community members since they don't have to monitor two different action plans. Having a  government structure like the village council yields more results in implementing the action plans.</t>
  </si>
  <si>
    <t>Next year the project will undertake a smaller more focused End of Project Evaluation. The project will also enter in to its second phase and the plan is to also be able to verify the design during the EoP Evaluation.</t>
  </si>
  <si>
    <t>Women of reproductive age in remote disadvantaged communities</t>
  </si>
  <si>
    <t>Ermera Municipality ( Administrative Post of Atsabe) and Covalima Municipality (Administrative Post of Maukatar, Fatululik and Tilomar)</t>
  </si>
  <si>
    <t>The overall goal of the project is to decrease maternal mortality and morbidity</t>
  </si>
  <si>
    <t>Grishma.Bista@careint.org</t>
  </si>
  <si>
    <t>Health Program Manager</t>
  </si>
  <si>
    <t>Grishma Bista</t>
  </si>
  <si>
    <t>Development Sexual, Reproductive and Maternal Health (SRMH)</t>
  </si>
  <si>
    <t>Department of Foreign Affairs and Trade, Australia</t>
  </si>
  <si>
    <t>Safe Motherhood</t>
  </si>
  <si>
    <t>TLS046</t>
  </si>
  <si>
    <t>Online mobile data collection has been introduced in this FY to gather more acurate data from our beneficiaries. This hopefully will provide more consistent dan reliable data compare to traditional data collection system used in the past.</t>
  </si>
  <si>
    <t>The change in distribution system of Lafaek Community Magazine to households  through the Villages Chiefs were quite challenging. The project is now testing new model of distribution of Lafaek Community Magazine through their children at schools.</t>
  </si>
  <si>
    <t>Adapting the contents of school magazines with the Ministry of Education Curriculum</t>
  </si>
  <si>
    <t>Balance the mix of level and content to be interesting to readers of various reading abilities</t>
  </si>
  <si>
    <t>Encourage parents and adults to support children with their school-related tasks</t>
  </si>
  <si>
    <t>1. Tokenistic</t>
  </si>
  <si>
    <t>2018</t>
  </si>
  <si>
    <t>Women and Girls in Rural and Disadvantaged Areas of Timor-Leste</t>
  </si>
  <si>
    <t>13 Municipalities of Timor-Leste</t>
  </si>
  <si>
    <t>I. Improved family social and economic well-being, II. Improved learning outcomes</t>
  </si>
  <si>
    <t>shoaib.danish@careint.org</t>
  </si>
  <si>
    <t>Education Program Coordinator</t>
  </si>
  <si>
    <t>Shoaib Danish</t>
  </si>
  <si>
    <t>Department of Foreign Affairs, Trade and Development</t>
  </si>
  <si>
    <t>New Zealand Ministry of Foreighn Affairs, Trade and Development</t>
  </si>
  <si>
    <t>Lafaek Learning Media (LLM)</t>
  </si>
  <si>
    <t>TLS069</t>
  </si>
  <si>
    <t>Reaching remote schools. Some of the schools are located in remote areas which are hard to access by car. However, the project facilitator tried to reach remote schools by carrying materials (sometimes walking up to 2-3 hours) for distribution. Most of the teachers in remote schools reported literacy books were very useful to support teaching methods.</t>
  </si>
  <si>
    <t>Another significant challenge was around 60% of the primary Schools did not have a library to store books. Literacy books were kept at teacher's office which, in practice, has presented difficulties for direct student access.</t>
  </si>
  <si>
    <t>The important challenge from this project was that the project facilitator did not have enough time to provide comprehensive guidance/orientation for teachers on how to use literacy materials due to the short project timeline.</t>
  </si>
  <si>
    <t>In terms of quality, MEL data indicates that students have used literacy and sports materials to strengthen and improve skills. Through distribution of the literacy and sport materials package to schools, CARE International in Timor-Leste was able to provide access and opportunity for students to complement their studies.</t>
  </si>
  <si>
    <t>Effective distribution. In just four months, distribution of sport and literacy materials reached 1365 Schools (every school across the entire country, from Primary until Secondary level).</t>
  </si>
  <si>
    <t>The importance of encouraging teachers to read various literacy books needs to be combined with teaching methodology in order to improve quality of teaching, and motivate student learning.</t>
  </si>
  <si>
    <t>Charles Kendall Project evalution was initially planned to be integrated into LLM project Mid-term or final evalution review</t>
  </si>
  <si>
    <t>Students at Primary, pre-secondary &amp; secondary schools level</t>
  </si>
  <si>
    <t>All Primary, Pre secondary &amp; Secondary School in 13 Municipalities of the Country</t>
  </si>
  <si>
    <t>Improved students learning skills in education sector through literacy &amp; sport package distribution</t>
  </si>
  <si>
    <t>Danish.Shoaib@careint.org</t>
  </si>
  <si>
    <t>Education Coordinator - CITL</t>
  </si>
  <si>
    <t>Raynes.Peter@careint.org</t>
  </si>
  <si>
    <t>Country Director - CITL</t>
  </si>
  <si>
    <t>Development Foreign Afairs and Trade (Australia)</t>
  </si>
  <si>
    <t>CHARLES KENDALL PROJECT , SPORT &amp; LITERACY MATERIAL  DISTRIBUTION</t>
  </si>
  <si>
    <t>TLS072</t>
  </si>
  <si>
    <t>There is no baseline or evaluation required for HANDS project</t>
  </si>
  <si>
    <t>Another challenge is that the Pre-Schools do not have adequate management systems in place to manage and use existing learning materials.  ,</t>
  </si>
  <si>
    <t>CARE International in Timor-Leste should obtain Ministry/Directorate's  written approval before the start of project.</t>
  </si>
  <si>
    <t>An important lesson learnt from the HANDS project is that CARE International in Timor-Leste needs to confirm project materials (including quality) with the relevant Minister /Directorate before start up of implementation.</t>
  </si>
  <si>
    <t>Multiplying impact. CARE International in Timor-Leste has been able to leverage distribution to schools by linking it directly to existing Lafaek Learning Media project which is already reaching every pre-primary and primary school in the country.</t>
  </si>
  <si>
    <t>Strong operational capacity. CARE International in Timor-Leste has strong operational systems and processes enable us to make effective and efficient use of resources towards cost-effective outcomes.</t>
  </si>
  <si>
    <t>Advocacy. CARE International in Timor-Leste's advocacy to the MoE in order to provide orientation to Pre-School teachers on how to use learning materials to teach the students in an efficient and effective manner.</t>
  </si>
  <si>
    <t>The project distribution initial plan was expected to finish on 15 July 2016. However, as the MoE raised an issue on some learning materials quality to be change, therefore the project will be extended until December 2016.</t>
  </si>
  <si>
    <t>Based on the project designed and a contract signed with Donor there is no specific requirement for future evalution.</t>
  </si>
  <si>
    <t>Students at Pre school level</t>
  </si>
  <si>
    <t>Pre schools in 13 municipalities in Timor-Leste</t>
  </si>
  <si>
    <t>Improved students learning skills in education sector through distribution of learning materials to Pre-Schools</t>
  </si>
  <si>
    <t>Danish,Shoaib@careint.org</t>
  </si>
  <si>
    <t>Raynes,Peter@careint.org</t>
  </si>
  <si>
    <t>MFAT (New Zealand  Development Foreign Afairs and Trade )</t>
  </si>
  <si>
    <t>HANDS. Acronym for Tetum phrase "Halimar, Aprende no Discobre Suseso" meaning "Play, learn &amp; discover success".</t>
  </si>
  <si>
    <t>TLS073</t>
  </si>
  <si>
    <t>This project has just started in June 2016, so not possible to address/accomplish many acvtivities and also have results withing one month period.</t>
  </si>
  <si>
    <t>Effective implementation through engagement with local leaders, Ministry of Agriculture extension workers, and Mother's group leaders of CARE's Safe Motherhood Project</t>
  </si>
  <si>
    <t>Selection of approprite seeds to distribute</t>
  </si>
  <si>
    <t>Challenges in selecting vulnarable households</t>
  </si>
  <si>
    <t>Community engagement</t>
  </si>
  <si>
    <t>Address the community needs</t>
  </si>
  <si>
    <t>Effective coordination with the Government</t>
  </si>
  <si>
    <t>No changes made.</t>
  </si>
  <si>
    <t>Project has tools, but not enough resources, to do monitoring and evaluation studies</t>
  </si>
  <si>
    <t>Vulnerable people (men and women) affected by El Nino in Covalima and Viqueque Municipalties</t>
  </si>
  <si>
    <t>Covalima and Viqueque Municipalities</t>
  </si>
  <si>
    <t>Vulnerable people (men and women) in Covalima and Viqueque have insreased resilience and improved capacity to mitigate and respond to impact of El Nino on their foor security, nutrition and water management.</t>
  </si>
  <si>
    <t>maqsood.kabir@careint.org</t>
  </si>
  <si>
    <t>DRR Coordinator</t>
  </si>
  <si>
    <t>S M Maqsood Kabir</t>
  </si>
  <si>
    <t>Department of Foreign Affairs and Trade (Australia)</t>
  </si>
  <si>
    <t>Acting for Resilient Communities Project in Timor Leste</t>
  </si>
  <si>
    <t>TLS 074 / TL 218</t>
  </si>
  <si>
    <t>The use of community paraproffetionals had led to agriclutural services closer to the community hence easily adoptions of new agricultural techniques which led to high productivity</t>
  </si>
  <si>
    <t>Engaging men and boys in women empowerment activities is essentials  to  gender equity and equality</t>
  </si>
  <si>
    <t>Establishment of seed multiplication in the implementation area is every important for the sustainability of the project as it ensure constant  suply of improved seeds in the local area</t>
  </si>
  <si>
    <t>Skills and capacity building for women on leadership and  to empower them at intra-households and community levels.</t>
  </si>
  <si>
    <t>Engaging elites and power holders including men and boys in shifting social norms</t>
  </si>
  <si>
    <t>Nurturing collectives and community Organizations to increase  agricultural productivity of sesame and cassava through support of village extension services, provision of skills on recommended agronomic practices and the use of improved seed variety.</t>
  </si>
  <si>
    <t>The project did not experience any changes in this FY</t>
  </si>
  <si>
    <t>Chronically Food Insecure Rural Women</t>
  </si>
  <si>
    <t>MTWARA,and LINDI districts</t>
  </si>
  <si>
    <t>Multiple countries</t>
  </si>
  <si>
    <t>Improving the household food security and resilience by empowering women, particularly throguh increased agricultural productivity</t>
  </si>
  <si>
    <t>Thabit.Masoud@co.care.org</t>
  </si>
  <si>
    <t>Director of Technical Unit-Natural Resources and C</t>
  </si>
  <si>
    <t>Thabit Masoud</t>
  </si>
  <si>
    <t>Blandina.Karoma@care.org</t>
  </si>
  <si>
    <t>Program Coordinator</t>
  </si>
  <si>
    <t>Blandina Karoma</t>
  </si>
  <si>
    <t>Government of Australia, Department of Foreign Affairs and Trade</t>
  </si>
  <si>
    <t>Women Empowerment: Improving Resilience, Income and Food Security (WE-RISE)</t>
  </si>
  <si>
    <t>CAUSTZ0002</t>
  </si>
  <si>
    <t>The need to focus more on the livelihood activities of returnees had the negative effect of leaving non-returnees sidelined as sometimes bitterly noted by people. In a community affected by war lot of vulnerable people, this situation need to be avoided in the future on do-no-harm and conflict sensitivity grounds. A Government Agent sarcastically retorted during a midterm evaluation discussion, “people who try to go to Australia are not very vulnerable; they have the resources to do that; there are more poor people back here who cannot afford such a trip”.</t>
  </si>
  <si>
    <t>Regular follow-up visits and communication with student leaders were indispensable with regard to vocational training activities as there are many opportunities for matters to go wrong. It was impractical for field staff to communicate to all the students. Therefore, leaders were nominated by the students to function as focal points. All communications are routed through these leaders. Complaint mechanisms were also put in place so that youth had some way of reaching the project staff directly.</t>
  </si>
  <si>
    <t>There is a high level of risk when youth are kept together. This is especially so, when youth from very different backgrounds stay at places where facilities are not perfect. Any future activities in this context must first ensure that food, lodging and recreational  facilities are in place from the first day onwards. The project faced difficulties in the beginning with hospitality management and travel &amp; tourism youth because of this inadequacy. However, later activities did not pose such problems as the project team had learnt to address those issues early on.</t>
  </si>
  <si>
    <t>Looking for the final evaluation result/report</t>
  </si>
  <si>
    <t>Organizing a parents’ meeting and signing agreements between the DSs and VT students as well as participants of preschool training was proven to be a good decision in order to maintain the clarity of the action,</t>
  </si>
  <si>
    <t>Strengthening of selected CBO’s in for district namely Kilinochchi, Mullativi Vavuniya and Mannar</t>
  </si>
  <si>
    <t>0.Unaware</t>
  </si>
  <si>
    <t>i) The project did NOT consider governance or power relations</t>
  </si>
  <si>
    <t>Final evaluation will be conducted</t>
  </si>
  <si>
    <t>September</t>
  </si>
  <si>
    <t>August</t>
  </si>
  <si>
    <t>Youth will have improved vocational training skills and soft skills thereby increased the employment opportunities, families in target location including returnees families have imporved asset base &amp; market linkages, increased access to integrate socio-cultural</t>
  </si>
  <si>
    <t>Mainly four districts of Northern province - Mullaithevu, Kilinochchi, Mannar and Vavuniya . Target group are men, women &amp; youth including communities and returnees from  the target district</t>
  </si>
  <si>
    <t>To improve the economic and social wellbeing of returnees from Australia and India through livelihood, skill development, socio-cultural development activities and institutional support mechanisms.</t>
  </si>
  <si>
    <t>nicholane.jeyanthiran@care.org</t>
  </si>
  <si>
    <t>Senior Project Manager</t>
  </si>
  <si>
    <t>Nicholane Jeyanthiran</t>
  </si>
  <si>
    <t>Pulendran.Tharmendra@care.org</t>
  </si>
  <si>
    <t>Area Director - North</t>
  </si>
  <si>
    <t>Pulendran Tharmendra</t>
  </si>
  <si>
    <t>Australian Department of Immigration and Boarder Protection</t>
  </si>
  <si>
    <t>INTEGRATE - A community based approach to the sustainable reintegration of returnees from Australia &amp; India</t>
  </si>
  <si>
    <t>CAUSLK 0017, AU209</t>
  </si>
  <si>
    <t>proposal, logframe, work plan, budget and guidance notes</t>
  </si>
  <si>
    <t>Good governance plays a crirical role in in resilinec building</t>
  </si>
  <si>
    <t>Resilince requires constant community engagement</t>
  </si>
  <si>
    <t>Resilience is a continous process</t>
  </si>
  <si>
    <t>Proper communucation and information sharing with the community</t>
  </si>
  <si>
    <t>Transparency and accountability</t>
  </si>
  <si>
    <t>Continous engagement of the community</t>
  </si>
  <si>
    <t>There is no change the project experienced</t>
  </si>
  <si>
    <t>Meetings and trainings/Mentoring</t>
  </si>
  <si>
    <t>This is lead by world vision and they are the right people to provide this.</t>
  </si>
  <si>
    <t>Patoralist , agroi-pastoralist and peri urban popultaion.</t>
  </si>
  <si>
    <t>Afgoi, Lower Shabelle region</t>
  </si>
  <si>
    <t>Increase the resilience of chronically vulnerable people , HHs, communities and systems in target pastoral , agro-pastoral and peri-urban livelihood zones</t>
  </si>
  <si>
    <t>Zahra.Dahir@care.org</t>
  </si>
  <si>
    <t>Monitoring &amp; Learning Coordinator</t>
  </si>
  <si>
    <t>Zahra Dahir</t>
  </si>
  <si>
    <t>Abdikani.Ali@care.org</t>
  </si>
  <si>
    <t>Abdikani Ali</t>
  </si>
  <si>
    <t>World Vision International El Nino WVIXSO0002</t>
  </si>
  <si>
    <t>Australia DFAT CCANSO0006</t>
  </si>
  <si>
    <t>Somalia Resilience program (SOMREP) Afgoye</t>
  </si>
  <si>
    <t>CCANSO0006</t>
  </si>
  <si>
    <t>Governance and planning approach would benefit from some refining of current approaches, and diversifying so that our government partners at grassroots (ward), local (Local level Government) and District are be able to help plan and actually implement activities in the remote areas in which CARE ICDP works</t>
  </si>
  <si>
    <t>Ownership of activities by local communities or wards is strongest where the bottom up planning processes have been strongest  - making explicit the links between priorities identified  by people themsleves and activities as a response to those priorities.</t>
  </si>
  <si>
    <t>Women are reporting that they feel more empowered to speak and contribute to decsion making than prior to CARE supported activities commencing. Inclusion of women and active promotion of the benefits of women's empowerment are leading to increasing confidence of women and a perception of increased support for women's participation and voice by men.</t>
  </si>
  <si>
    <t>facilitating appropriate and integrated activities in reponse to local priorities</t>
  </si>
  <si>
    <t>collaboration with government and CSOs to enable planning and implementation</t>
  </si>
  <si>
    <t>bottom up participatory planning with remote communities (wards)</t>
  </si>
  <si>
    <t>Women in rural disadvantaged districts</t>
  </si>
  <si>
    <t>3 Provinces (Morobe, Eastern Highlands, Chimbu)</t>
  </si>
  <si>
    <t xml:space="preserve">The most economically, socially and politically marginalised communities, living within extremely disadvantaged districts of PNG, will have sustainable and measureable improvements in their well-being.
</t>
  </si>
  <si>
    <t>blossum.gilmour@careint.org</t>
  </si>
  <si>
    <t>ACD Programs</t>
  </si>
  <si>
    <t>Blosssum Gilmour</t>
  </si>
  <si>
    <t>Integrated Community Development Project</t>
  </si>
  <si>
    <t>PNG036 PG159</t>
  </si>
  <si>
    <t>With land-holding patternsbased on a clan system each community needs to develop its own and the  political structure (CoE) needs to be closely involved with the development of CRMPs if they are to be monitored and enforced.</t>
  </si>
  <si>
    <t>Communities will not necessarily identify agricultural adaptive responses as a part of marine resource management and project implementation plan and tools need to be developed to emphasise land-based agriculture and livestock management as necessary to reloeve pressure on marine resources and habitats</t>
  </si>
  <si>
    <t>Promoting women's leadership and strengthening women's participation in community governance will have positive outcomes for long-term climate resilience and adaptation in communities</t>
  </si>
  <si>
    <t>Working with a local CBO to deliver specific components of the project</t>
  </si>
  <si>
    <t>Delivering workshops and training at community level to improve access for female participants</t>
  </si>
  <si>
    <t>Collaborating with local administrative and political structure in implementation of the project</t>
  </si>
  <si>
    <t>February</t>
  </si>
  <si>
    <t>Women and men, girls and boys who are impacted by climate change in Nissan District, ARB</t>
  </si>
  <si>
    <t>Nissan and Pinepel atolls, Nissan District, Autonomous Region of Bougainville</t>
  </si>
  <si>
    <t>Increased community resilience to the impacts of climate change through improved coastal and marine resource management and enahanced livelihoods in Nissan District.</t>
  </si>
  <si>
    <t>chris.binabat@careint.org</t>
  </si>
  <si>
    <t>Field Officer</t>
  </si>
  <si>
    <t>Chris Binabat</t>
  </si>
  <si>
    <t>sarah.letts@careint.org</t>
  </si>
  <si>
    <t>Bougainville Program Manager</t>
  </si>
  <si>
    <t>Sarah Letts</t>
  </si>
  <si>
    <t>United States Agency International Development</t>
  </si>
  <si>
    <t>PACAM</t>
  </si>
  <si>
    <t>PNG056 PG157</t>
  </si>
  <si>
    <t>Please note: CARE was lead partner for the World Bank Project for a period of 12 months, taking the contract over from a privatre sector organisation which pulled ouot. CARE was not involved with the design of the project or its implementation prior to September 2015.</t>
  </si>
  <si>
    <t>A project model which focuses purely on technical capacity building will have little impact on improving social indicators even if income generation of farmers is improved.</t>
  </si>
  <si>
    <t>The project did not address the needs of youth and this will impact on the long-term economic growth for individual smallholders and for the sector</t>
  </si>
  <si>
    <t>The project was not developed with any gender focus and therefore has had no impact on gender inequality in value chain and access to economic resources. Some women reported being actively excluded from the project training</t>
  </si>
  <si>
    <t>Financial training</t>
  </si>
  <si>
    <t>Introducing gender equality training (even though this was not in the project design)</t>
  </si>
  <si>
    <t>Making training and support accessible to farmers who were not registered in the project</t>
  </si>
  <si>
    <t>Smallholder cocoa producers</t>
  </si>
  <si>
    <t>Tinputz District, Autonomous Region of Bougainville</t>
  </si>
  <si>
    <t>Improve livelihoods if smallholder cocoa producers through the improvement of the performance and the sustainability of value chains in cocoa producing areas.</t>
  </si>
  <si>
    <t>geraldine.paul@careint.org</t>
  </si>
  <si>
    <t>Senior Project Coordinator</t>
  </si>
  <si>
    <t>Geraldine Paul</t>
  </si>
  <si>
    <t>The World Bank</t>
  </si>
  <si>
    <t>PPAP (Productive Partnerships in Agriculture Project)</t>
  </si>
  <si>
    <t>PNG058 PG166</t>
  </si>
  <si>
    <t>SRMH work with prisoners was successful as a result of an intensive period of self-exploration and exploration of societal norms and myths of masculinity</t>
  </si>
  <si>
    <t>Social, economic and cultural and familial factors impacting on the SRMH morbidity of young women were further investigated and identified through social research to inform future programming and health and welfare stakeholders</t>
  </si>
  <si>
    <t>Community leadership training  significantly increases support among communities for SRMH work, understanding and attitudes to youth sexuality and for young people</t>
  </si>
  <si>
    <t>Strengthening existing health service delivery</t>
  </si>
  <si>
    <t>Harm reduction strategies for urban locations</t>
  </si>
  <si>
    <t>Providing leadership  training to community leaders and young people</t>
  </si>
  <si>
    <t>October</t>
  </si>
  <si>
    <t>15-29 year old male and female in ARB</t>
  </si>
  <si>
    <t>Autonomous Region of Bougainville</t>
  </si>
  <si>
    <t>To improve the sexual and reproductive health of vulnerable young people aged 15-29 in target locations in the Autonomous Region of Bougainville, PNG</t>
  </si>
  <si>
    <t>clarence.burain@careint.org</t>
  </si>
  <si>
    <t>Arawa Field Coordinator</t>
  </si>
  <si>
    <t>Clarence Burain</t>
  </si>
  <si>
    <t>Komuniti Tingim AIDS (KTA)</t>
  </si>
  <si>
    <t>PNG030</t>
  </si>
  <si>
    <t>In the fiscal year, the mobilisation phase was supported by  the donor to conduct community reseach, gender analysis and project design.</t>
  </si>
  <si>
    <t>Cocoa farming families with specail focus on women and youth</t>
  </si>
  <si>
    <t>Autonomous Region of Bougainville, Papua New Guinea</t>
  </si>
  <si>
    <t>To improve the economic and social well being of younger and older women in cocoa farming families in the Autonomus Region of Bougainville</t>
  </si>
  <si>
    <t>Rekha.Shenoy@careint.org</t>
  </si>
  <si>
    <t>PROJECT MANAGER</t>
  </si>
  <si>
    <t>REKHA  SHENOY</t>
  </si>
  <si>
    <t>New Zealand Ministry of Foreign Affairs and Trade</t>
  </si>
  <si>
    <t>Bougainville Cocoa Farming Families Support (BECOMES) Project</t>
  </si>
  <si>
    <t>PNG061 PG171</t>
  </si>
  <si>
    <t>Project budget cut in September 2016- Closing December 2016.
No participant data reportes as project was only on preparation phase for activities</t>
  </si>
  <si>
    <t>Prevention of GBV integration needs close partnerships with direct service providers</t>
  </si>
  <si>
    <t>Engaging and Working through Government and NGO stakeholders</t>
  </si>
  <si>
    <t>Thorough community entry process on youth SRH</t>
  </si>
  <si>
    <t>Ensuring a gender analysis</t>
  </si>
  <si>
    <t>Working through partners</t>
  </si>
  <si>
    <t>Please note, this FY was largely about preparation for a new project and transitioning from the previous project- with key implementation to begin after July 2016</t>
  </si>
  <si>
    <t>M&amp;E tools in progress</t>
  </si>
  <si>
    <t>Project has the resources, but not the tools, to do monitoring and evaluation studies</t>
  </si>
  <si>
    <t>Young women 15-29 years  in target locations are the primary impact group. However to achieve this young men 15-29 years will also benefit from this project.</t>
  </si>
  <si>
    <t>Autonomous Region o Bougainville, Papua New Guinea. South Nasioi CoE and Kokoda CoE in Kieta District and Baubake  CoE in Buin District.</t>
  </si>
  <si>
    <t>Goal: To meaningfully and Sustainably improve the health and wellbeing of women, their families and communities in rural, disadvantaged areas of Papua New Guinea. The project aimed to achieve this through four key objectives: 1. Healthy Young Women- To increase community support for positive SRMH behaviours among young people, 2. Underlying Determinants of Health- To provide young women and their communities with the knowledge and tools they need to create healthy living environments that are free from violence. Objective 3- Governance &amp; Enabling Environment: To increase structural support for young women's sexual, reproductive and maternal health, 3. Objective 4-Health System Support- To support targeted health facilities to provide high quality services, particularly sexual, reproductive and maternal health services- that are available accessible and acceptable to young women and their communities.</t>
  </si>
  <si>
    <t>ARB Program Manager</t>
  </si>
  <si>
    <t>django.love@careint.org</t>
  </si>
  <si>
    <t>BSRMH Project manager</t>
  </si>
  <si>
    <t>Django Love</t>
  </si>
  <si>
    <t>Bougainville Sexual, Reproductive and Maternal Health Project</t>
  </si>
  <si>
    <t>PNG059 PG168</t>
  </si>
  <si>
    <t>When approaching a new system with partners, such as the Community Government Act, it  is important to recognise that sometimes the changes required or the opportunites that they bring, are not fully understood immediately.   Implementing change in this enviromnent threatens the status quo of government workers so that they are blinded to the opportunities that change brings and therefore can withdraw their cooperation with the project.   It is therefore necessary to work with what is immedately acceptable while slowly introducing the new concepts and discussing the possible changes that will need to take place.</t>
  </si>
  <si>
    <t>Government acceptance and working at their pace to allow the development of this partnership in essential in this type of project</t>
  </si>
  <si>
    <t>Flexibility in programing activities is essential in an ucertain environment to enable a project ro proceed when it hits road blocks with some objectives</t>
  </si>
  <si>
    <t>Acceptance in principle for the capacity building training being developed by CARE for Government Officials to be acredited as an official Public Service Training for Community Government Managers</t>
  </si>
  <si>
    <t>Developing meaningful partnership with the Department of Community Government with regard to project activities</t>
  </si>
  <si>
    <t>Building skiils and knowledge of  VA leaders to enable them to better fulfill their roles</t>
  </si>
  <si>
    <t>Implementation of the project did not commence untill 1 October 2015.   The Community Governmnment Act was not passed until June 2016.   Both these events, as well as key staff on maternity leave meant that the project strategies needed to change.   Limited activities have been implemented on two Objectives, that relate to the capacity building of Community Government members and Government staff, who interact with community governments have not been implemented as the Act was not passed and the CGs will only be realised following the first elections, planned for March 2017.   This meant that the project concentrated its activities on the third objective, support to village assemblies.   This objctive has been implmented according to schedule and all planned activities have been completed.</t>
  </si>
  <si>
    <t>Mid project studies and end of project evaluation</t>
  </si>
  <si>
    <t>Members of the rural communities in the fourdisticts (7 Community Government areas) of the 13 districts of  the Autonompus Region of Bougainville</t>
  </si>
  <si>
    <t>The project is to assit the Autonomous BougainvilleGovernmnet to introduce the new Community Government Act.   The passing of the Actr through parliament was delayed from June 2015 to June 2016 so only preparatory work has commenced.   The main work to orientate the Community Governmanets to work within thechanged  roles and responsibilitues under the Act, will not commence untill after the elections.   The CG elections are expected at the earliest November 2016, but more likely March 2017.   The project currently works with Village Assemblies in four districts in the Autonomous Region of Bougainville.supporting community empowerment through involvement good governance, inclusive development and self help initiatives.</t>
  </si>
  <si>
    <t>Community Govenments are practicing governance that contributes to the peace, security and prosperity of Bougainville</t>
  </si>
  <si>
    <t>donna.pearson@careint.org</t>
  </si>
  <si>
    <t>Project Coordinator</t>
  </si>
  <si>
    <t>Donna Pearson</t>
  </si>
  <si>
    <t>janet.philemon@careint.org</t>
  </si>
  <si>
    <t>Janet Philemon</t>
  </si>
  <si>
    <t>Bougainville Community Governance Project</t>
  </si>
  <si>
    <t>PNG049 PG160</t>
  </si>
  <si>
    <t>Link to film prdoced by the project - https://www.youtube.com/watch?v=kr8k3JxPavo</t>
  </si>
  <si>
    <t>Challenging gender relations within households is difficult and only possible through targeted and long term support - while influencing the program and practices of stakeholders is an effective approach in order to achieve scale, additional targeted support is required to also ensure there is depth of change.</t>
  </si>
  <si>
    <t>There is no 'one size fits all' business case for private sector's engagement in CSR or sustainability, and understanding specific motivations of private sector for engaging with CARE is important to enable greater buy-in from private sector partners and traction with our work.</t>
  </si>
  <si>
    <t>When discussing women's economic empowerment, it is essential that we consider decision-making, communication, workloads etc. at the household level - WEE should not just focus on income and jobs.  A holistic approach, aligned with the WEF, but specifically focusing on the relations domain, is necessary to achieve WEE.</t>
  </si>
  <si>
    <t>Focusing on the family unit, and strengthening families business management, as a means to empowering women, especially at the household level.</t>
  </si>
  <si>
    <t>Working with partners at an organisational level to influence programs and practices to reach greater scale.</t>
  </si>
  <si>
    <t>Utilising the CARE Women's Empowerment Framework as a guideline for designing and implementing all activities.</t>
  </si>
  <si>
    <t>Last FY was the first year implementing as per the project redesign.  Therefore, objectives changed slightly, some new project activities commenced, staffing structure was adapted and a new MEL framework was designed.</t>
  </si>
  <si>
    <t>We have provided organisational development and governance training for civil society organisations and community-based organisations; and facilitation skills training for community develoment workers and extension officers.</t>
  </si>
  <si>
    <t>External review conducted by the donor - it will not be overly complex but will consider value for money.</t>
  </si>
  <si>
    <t>Women coffee farmers in the Highlands of PNG</t>
  </si>
  <si>
    <t>CISP works with partners in coffee growing provinces of the Highlands in PNG.  Currently, through our partners, we are reaching 5 provinces including Eastern Highlands Province, Morobe, Simbu, Jiwaka and Western Highlands Province.  Coffee is primarily grown by smallholders, many of whom reside in remote, disadvantaged areas of the PNG Highlands.</t>
  </si>
  <si>
    <t>To improve the social and economic wellbeing of women coffee farmers in the Highlands of Papua New Guinea.</t>
  </si>
  <si>
    <t>gabriella.marimyas@careint.org</t>
  </si>
  <si>
    <t>Learning and Communications Coordinator</t>
  </si>
  <si>
    <t>Gabriella Marimyas</t>
  </si>
  <si>
    <t>anna.bryan@careint.org</t>
  </si>
  <si>
    <t>Anna Bryan</t>
  </si>
  <si>
    <t>Coffee Industry Support Project</t>
  </si>
  <si>
    <t>PNG053 PG161</t>
  </si>
  <si>
    <t>Funding challenged and contracting delays resulted in the project expereincing difficulties. It was a time of growth for individual team members and for the team as a whole, with staff examining their own motivations for continuing their community work.</t>
  </si>
  <si>
    <t>El Niño – related frost and drought conditions  resulted in the community no longer interested in community development activities but on foraging for food and looking for new water sources. The  CARE implemented response  to these changing community needs helped portray CARE PNG as a partner committed to assisting the communities in their time of need.</t>
  </si>
  <si>
    <t>Enageing with Government health systems have led to at least a minimum of health services available in the remote rural clinics which  is crucial for the cusess of a community health volunteer program.</t>
  </si>
  <si>
    <t>Village Health Voluntees are selected from the communites by the communities to serve their communities as VHV, These Volunteers, when given adequate training and supplies were able to effectively support their communites in health and education with very little intrinsic motivation.</t>
  </si>
  <si>
    <t>Engaging both male and female community leaders from remote areas in workshops to encourage and facilitate critical reflections and action on gender issues and their relatioships to womens health can lead to an increase in behaviors that support womens health and can result in leaders challenging traditional norms that are harmful to the wellbeing of women and children.</t>
  </si>
  <si>
    <t>El Nino related drought and frost conditions meant that the CARE office including the HSRMH team had to keep development work to a minium and concentrate on providing Humaniatatrian assistance to the communited that were affected.</t>
  </si>
  <si>
    <t>CARE has assisted our CSO partner Barola Haus Mama seek outside funding and we continue to help them manage these funds.</t>
  </si>
  <si>
    <t>A project evalutation meeting facilitatied by an external evaluator will be conducted at the end of May or early June next year. The evaluation meeting will assess the performance of the project focusing on the achievements made towards the project objectives and goals.</t>
  </si>
  <si>
    <t>May</t>
  </si>
  <si>
    <t>Remote and disadvantaged communities</t>
  </si>
  <si>
    <t>Siaka in Onga waffa LLG of Markham district &amp; Yamaya in Kapau LLG , Umba in Kome LLG of Menyamya District all in Morobe Province.</t>
  </si>
  <si>
    <t>The Health and wellbeing of women, their families and communities in rural, disadvantaged areas of Papua New Guinea will be meaningfully and sustainably improved.</t>
  </si>
  <si>
    <t>Elsie.Mongoru@careint.org</t>
  </si>
  <si>
    <t>HSRMH Project Manager</t>
  </si>
  <si>
    <t>Elsie S Mongoru</t>
  </si>
  <si>
    <t>Pacific Women Shaping Pacific Development (PWSPD)</t>
  </si>
  <si>
    <t>Highlands Sexual Reproductive and Maternal Health Project</t>
  </si>
  <si>
    <t>PNG046 PG151 PG162</t>
  </si>
  <si>
    <t>The preparation work done with this grant enabled CARE PNG to respond quickly and effectively to the El Nino emergency in 2015-16</t>
  </si>
  <si>
    <t>CARE PNG staff and partners</t>
  </si>
  <si>
    <t>4 Provinces (Morobe, Eastern Highlands, Chimbu, Autonomous Region of Bougainville)</t>
  </si>
  <si>
    <t>To improve CARE PNG's capacity to respond to emergencies and develop extenal contacts to allow better coordination for both preparation and response to emergencies in PNG.</t>
  </si>
  <si>
    <t>Humanitarian Partnership Agreement</t>
  </si>
  <si>
    <t>Emergency Preparedness and Planning</t>
  </si>
  <si>
    <t>PNG047 PG 146</t>
  </si>
  <si>
    <t>Engaging development project staff on the emergency repsonse meant high standards of community engagement upheld</t>
  </si>
  <si>
    <t>El Niño affected communities</t>
  </si>
  <si>
    <t>5 Provinces (Morobe, Eastern Highlands, Chimbu, Enga, and Hela)</t>
  </si>
  <si>
    <t>Target communities in Chimbu, Morobe ,Eastern Highlands, Enga and Hela are better prepared to cope with and recover from water and agricultural impacts related to El Niño</t>
  </si>
  <si>
    <t>El Niño Response</t>
  </si>
  <si>
    <t>PNG057 PG164</t>
  </si>
  <si>
    <t>Proposal, log frame, progress reports</t>
  </si>
  <si>
    <t>Engaging VDC authorities, Ward Level Co-ordinators, and Local Leaders was a relatively long process, it was effective in securing community level acceptance and also mitigating the likelihood of conflict during distributions.</t>
  </si>
  <si>
    <t>Orienting the beneficiaries and community members on the response plans, beneficiary selection criteria, materials to be distributed reduced the likelihood of conflict between people were were included in CARE's beneficiary list and those who were not.</t>
  </si>
  <si>
    <t>Prioritizing distributions during the emergency phase caused delays in allocatig goods between donors and in the final reconciliation. CARE Nepal established a counting, donor allocation, and reconciliation system in place during emergencies of such a large scale.</t>
  </si>
  <si>
    <t>Consultations with Ward Citizen Forum and Community Awareness Center</t>
  </si>
  <si>
    <t>Co-ordination with local implementing partners</t>
  </si>
  <si>
    <t>Consultations with DDRC</t>
  </si>
  <si>
    <t>Provided technical and managerial support to local partners</t>
  </si>
  <si>
    <t>A Post Distribution Monitoring was done</t>
  </si>
  <si>
    <t>Female and child headed households, pregnant and lactating mothers, households from marginalized groups of people, and households with elderly citizens or with disabilities</t>
  </si>
  <si>
    <t>Dhading, Gorkha, Lamjung</t>
  </si>
  <si>
    <t>To provide immediate and life saving water, sanitation and hygiene assistance to the most vulnerable people affected by the 2015 Earthquake in Dhading, Gorkha, and Lamjung districts, Nepal</t>
  </si>
  <si>
    <t>santosh.sharma@care.org</t>
  </si>
  <si>
    <t>Santosh Sharma</t>
  </si>
  <si>
    <t>Department of Foreign Affairs and Trade</t>
  </si>
  <si>
    <t>Humanitarian Partnership Agreement, Nepal Earthquake Response</t>
  </si>
  <si>
    <t>AU218</t>
  </si>
  <si>
    <t>Annual Plan, Year 3 M&amp;E matrix, Annual Report available at CA.</t>
  </si>
  <si>
    <t>FY 16 has been the most challenging years for project implmentation related to a range social, political and economic factors. CARE Myanmar has responded to these changes by making quick and informed decision based on the closing monitoring result and  changing context. In this way, CARE Myanmar can keep tract on contribution towards the stated objectives of the project.</t>
  </si>
  <si>
    <t>Partnership with Marie Stope International and Legal Clinic Myanmar demonstrated success in support migrant women accessibility to SRH and legal services. Monitoring results of focus groups (with 10 participants in Yangon and 27 partipants in Mandalay) reported improved service seeking behaviour and utilization for health services with the majority reporting satisfaction with both the accessibility of services and attitudes of service providers.</t>
  </si>
  <si>
    <t>During FY16, CARE's vocational to employment model showed progress towards objective. Project monitoring data shows that, of the 229 vocational trainings enrolees, 183 women graduated and 48% had secured jobs</t>
  </si>
  <si>
    <t>In order to response the growing concerns about increasing drop out from vocational training and explore the results of vocational trainings, CARE Myanmar did the analysis by collecting outcome information from migrant women. Based on this, CARE Myanmar narrow the focus of vocational trainings that attract larger numbers of enrolees and provided the greatest chance of paid employment after graduation. However, by second quarter of this FY, Government set the minimum wages and as a result some factories stopped operation and there's increased number of jobless women. Therefore, for those who completed sewing training, it's difficult to get job at garment factories. In November 2015, the landslide victory of the National League for Democracy in the national election, raised confidence in Myanmar’s economic liberalization and stability, and greater regional engagement. During last quarter of FY, there's new garment factories opening looking for specialized machine skills to match their factories’ needs with some of them have in house training program for workers. This again leads to decrease enrollement at sewing training and inform CARE Myanmar to change the direction.</t>
  </si>
  <si>
    <t>Financial management training provided by Partnership Advisor for partner staff and CARE supported partner to organize organizational strategic planning workshop</t>
  </si>
  <si>
    <t>Project's impact group are migrant women and it is highly unlikely to get the same respondents by EOP. In addition, the project approahes has changed throughout the project in line with changing enviornment and context particularly around income option and protection activities. In order to reflect the expected outcomes of project, conclusion on EOP results will need to draw on outcome level achievement reported on annual basic whereever possible. To measure the impact level achievements, it is indicated in Year 4 M&amp;E plan that if project showed 90% achievement of objective leval indicators, it will conclude as achieving the goal. It is yet to decide what evaluation methodology is most relevant for this project and evaluation plan will be discussed in Oct 2017. CARE Myanmar will seek technical support from CA to get input for evaluation plan.</t>
  </si>
  <si>
    <t>Urban Migrant Women</t>
  </si>
  <si>
    <t>Hlaingtharyar Township, Yangon Region and Aungmyaytharzan and Patheingyi Townships, Mandalay Region</t>
  </si>
  <si>
    <t>Improve access to safe employment for Migrant Women in Urban Myanmar</t>
  </si>
  <si>
    <t>Program Manager</t>
  </si>
  <si>
    <t>Ko Ko Zaw</t>
  </si>
  <si>
    <t>Ei Shwe Yi Win</t>
  </si>
  <si>
    <t>Australia Department of Foreign Affair and Trade</t>
  </si>
  <si>
    <t>Safe employment for migrant women in Urban Myanmar</t>
  </si>
  <si>
    <t>MMR108</t>
  </si>
  <si>
    <t>It can be difficult to find reliable contractors and avoid them sub-contracting work to un-vetted labourers. Explicit contractual obligations and close monitoring of works has had some positive impacts but is resource intensive as staff need to spend signifiant time monitoring contractors.</t>
  </si>
  <si>
    <t>The trend in obtaining approvals from local authorities has remained good throughout the reporting period, and there have been no major issues in eventually gaining support for proposed activities under the PHASE IN project, although this process can become drawn out and cause lengthy delays to activities.</t>
  </si>
  <si>
    <t>Recruitments and retention of qualified staff have been a challenge since the conflict in 2012 and have resulted in gaps in some positions at various stages of implementation. This has led to delays in implementing activities and/or lessens our capacity to maintain close contact with all communities.</t>
  </si>
  <si>
    <t>Capacity building of staff and communnity grouop manamgement committee members</t>
  </si>
  <si>
    <t>Effective communication with local authorities to obtain approvals for activities</t>
  </si>
  <si>
    <t>Working in close partnership with newly established and/or existing community groups</t>
  </si>
  <si>
    <t>Capacity building for exsiting Village Development Committees; establishing and supporting new and exsiting committees including Engine Pump Groups for irrigation, Community Forestry User Groups and women's Village Savings and Loans Associations</t>
  </si>
  <si>
    <t xml:space="preserve">Limited capacity of field staff to conduct evaluations and analyse findings; Baseline is an analysis for groups of respondents as oppose to individual households which makes it difficult to use and data gathered does not cover all indicators.
</t>
  </si>
  <si>
    <t xml:space="preserve">Poor, vulnerable households in rural areas.
</t>
  </si>
  <si>
    <t>Maungdaw District (Buthidaung and Maungdaw Townships) in northern Rakhine</t>
  </si>
  <si>
    <t>The goal of this project is to contribute to the sustainable reduction of poverty in poor, vulnerable communities. It's purpose is to improve the social and economic position of poor, vulnerable households in Northern  Rakhine  State,  and  strengthen  household  and  community  capacity  to independently sustain such improvements.</t>
  </si>
  <si>
    <t>takara.morgan@care.org.au</t>
  </si>
  <si>
    <t>Coordinator (Asia)</t>
  </si>
  <si>
    <t>Takara Morgan</t>
  </si>
  <si>
    <t>Philippa.Beale@careint.org</t>
  </si>
  <si>
    <t>Assistant Country Director</t>
  </si>
  <si>
    <t>Philippa Beale</t>
  </si>
  <si>
    <t>Strengthening Partnerships and Resilience of Communities (SPARC)</t>
  </si>
  <si>
    <t>MMR096</t>
  </si>
  <si>
    <t>The project support capacity building for Self help groups.</t>
  </si>
  <si>
    <t>End line survey will be implemented</t>
  </si>
  <si>
    <t>Most at Risk Population/ Key Population- Female Sex Workers and their clients, Men who have sex with men and people living with HIV and AIDS</t>
  </si>
  <si>
    <t>Aye Yar Waddy Region- Pathein Township
Bago Region- Bago Township, Pyay Township
Magwe Region- Magwe Township, Pakkoku Township
Mandalay Region- Aung Myay Thar Zan Township, Chan Mya Thar Zi Township, Chan Aye Thar Zan Township, Ma Ha Aung Myay Township and Pyi Gyi Ta Gon Township
Mon State- Mawlamyaing Townhsip, Mudon Township, Thaton Township and Ye Township
Sagaing Region- Kalay Township, Monywa Township and Tamu Township
Shan State- Lashio Township, Muse Township and Namkham Township
Yangon Region- Tharketa Township</t>
  </si>
  <si>
    <t>To help improve the continuum of prevention, treatment and care available to those at risk (female sex workers, their clients, and men who have sex with men) and people living with HIV and AIDS</t>
  </si>
  <si>
    <t>philippa.beale@careint.org</t>
  </si>
  <si>
    <t>ACD - Programs</t>
  </si>
  <si>
    <t>KhinSwe.Swe@careint.org</t>
  </si>
  <si>
    <t>National Consortium Coordinator</t>
  </si>
  <si>
    <t>Khin Swe Swe</t>
  </si>
  <si>
    <t>The Global Fund to Fight AIDS, Tuberculosis and Malaria</t>
  </si>
  <si>
    <t>Consortium GF-HIV/AIDS</t>
  </si>
  <si>
    <t>MMR 092</t>
  </si>
  <si>
    <t>The project had several documents as follows: Proposal, Detailed implementation plan, M&amp;E framework, Gender action plan, Exit and sustainability plan</t>
  </si>
  <si>
    <t>The evaluation was done one year before the end of the project meaning that some of the achievements and results that occurred within the period of endline evaluation at the end of the project were not included in the evaluation.
Participants by sectors, disaggregated by sex:  Agriculture 1195 (680 females and 515 males); Climate change and resilience 13200 (8144 females and 5056 males); Disaster risk reduction 13200 (8144 females and 5056 males); Economic development (other than WEE) 22944 (17925 females and 5019 males); Gender equality (other than GBV) 8124 (5780 females and 2344 males); Participation and good governance 2696 (1492 females and 1204 males)</t>
  </si>
  <si>
    <t>women empowerment requires deliberate and strategic involvement of men from the program inception. At the beginning, the team took it for granted that men would participate in WE-RISE activities without much of persuasion. But when men started shunning WE-RISE activities, the team had to find ways of making more men participate in WE-RISE activities. Use of gender-transformed men as women empowerment champions to transform gender-insensitive men through gender dialogues has proved effective in solving this challenge</t>
  </si>
  <si>
    <t>More households (more than one-third of households) are now producing better crop yields than they did at baseline as a result of WE-RISE enhancing productivity among its participants by providing them with training.</t>
  </si>
  <si>
    <t>More women (78%) are accessing agricultural inputs now than they did at baseline from agro-dealers within 5km; government programs, and cooperatives or producer groups</t>
  </si>
  <si>
    <t>Women are now more likely to use improved seeds, irrigation technologies, diversified crops, and manure or composting (66%) than they were at baseline (45%) as result of WE-RISE encouraging women to adopt improved agricultural practices by supporting community-based extension agents / farmer-to-farmer trainers (FFT) and demonstration plots.</t>
  </si>
  <si>
    <t>The project focused on scorecard for accountability among  service users and providers. Traditional leaders were also trained as scorecard facilitators</t>
  </si>
  <si>
    <t>The project built the capacity of Area and village development committee</t>
  </si>
  <si>
    <t>The project conducted endline evaluation followed by value for money study</t>
  </si>
  <si>
    <t>15,000 chronically food insecure rural women</t>
  </si>
  <si>
    <t>WE-RISE is implemented in Dowa and Lilongwe Districts of Malawi</t>
  </si>
  <si>
    <t>Improve food security, income and resilience for chronically food insecure rural women through their social and economic empowerment</t>
  </si>
  <si>
    <t>constance.mzungu@care.org</t>
  </si>
  <si>
    <t>Constance Mzungu</t>
  </si>
  <si>
    <t>lemekeza.mokiwa@care.org</t>
  </si>
  <si>
    <t>Program Director-P1</t>
  </si>
  <si>
    <t>Lemekeza Mokiwa</t>
  </si>
  <si>
    <t>Department of Foreign Affairs and trade (DFAT)</t>
  </si>
  <si>
    <t>WE-RISE</t>
  </si>
  <si>
    <t>PID: CAUSMW0002, FC: AU176</t>
  </si>
  <si>
    <t>..\..\Malawi Microfinance project documents</t>
  </si>
  <si>
    <t>Low literacy levels of project participants led to slow uptake of newly introduced innovation such as mobile money technology among VSL members.</t>
  </si>
  <si>
    <t>The package delivery of  activities from 3 projects targeting same households/people added a significasnt value to the project participants</t>
  </si>
  <si>
    <t>The project introduced new innovation to the communities which do not have required resources to fully take up the innovation. The project introduced mobile money services to rural communities with few people with mobile hand sets</t>
  </si>
  <si>
    <t>Use of volunteers to cascade the interventions on the ground increased project outreach within short period</t>
  </si>
  <si>
    <t>Involvement of local structures and project participants from the onset of the project</t>
  </si>
  <si>
    <t>No important changes and adjustments</t>
  </si>
  <si>
    <t>Payment of annual subsription fee to microfinance network, Capacity building of partner staff.</t>
  </si>
  <si>
    <t>Rural Women who are members of VSLAs</t>
  </si>
  <si>
    <t>Selected rural TAs in Kasungu, Dowa and Lilongwe districts</t>
  </si>
  <si>
    <t>To improve Food Security for targeted households through livelihoods and income diversification strategies and supporting improved access to financial services and capacity development opportunities to increase household income and agriculture production.</t>
  </si>
  <si>
    <t>hazel.kantayeni@care.org</t>
  </si>
  <si>
    <t>Hazel Kantayeni</t>
  </si>
  <si>
    <t>Department of Foreign Affairs and Trade  -  Australian NGO Cooparative Program</t>
  </si>
  <si>
    <t>Malawi Microfinance</t>
  </si>
  <si>
    <t>PID: CAUSMW0009  FC: AU202</t>
  </si>
  <si>
    <t>1. Annual report
2. Process evaluation report</t>
  </si>
  <si>
    <t>Productive asset procurement team member was not enough to purchase productive asset comparing to the time frame and number of animals needs to be purchased.  Designed time frame for this project was two-three months for each cohort for asset procurement.  However, the project spent around 10 months for purchasing around 3,000 animals for all together for both cohort 1 and 2. Thiswas challenging for only one livestock officer combined with the factor of lack of farm system in Laos.</t>
  </si>
  <si>
    <t>Asset selection process: This section is important for  beneficiaries, 2 steps for this process. Team members presented the asset option and then team members let beneficiaries to make decision. In reality due to the pressure from time frame, the asset selection process had not enough time (presentation was only one day for group of villages and one day for decision making for beneficiaries. One day for asset option presentation was not enough to provide information to beneficiaries and make beneficiaries fully  understood about the risks, preparation associated with selected asset.  As a result, there was some changes of asset slection when project staff visited the household due to inappropriate location for selected asset.</t>
  </si>
  <si>
    <t>Amongst of the livestock asset for livelihoods, chicken is the most vulnerable animal. Working with external consultant provided from MSP twice to assess the chicken dead factors, this still  could not give clear ideas what should be the better solution for the chickens option. In this project, in order to mitigate this issue, the team members have tried to limited number of household for chicken asset. In parallel, providing two types of assets to them as back up options.</t>
  </si>
  <si>
    <t>Providde intensive program of training, coaching and mentoring, including financial literacy education</t>
  </si>
  <si>
    <t>Provide Monthly cash stipend (100.000 x month) for the first 12 months to cover needs while the participant is learning how to earn an income from the transferred asset. A Key benefit of the stipend is introducing households to the financial system. Up to now most beneficiaries explained that the stipend has enabled households to cope with health care needs, children’s education, food shortages and materials for their assets and they are learning about savings and planning with access to the formal financial sector.</t>
  </si>
  <si>
    <t>Provide the small grant (productive asset) to the beneficaries, with this grant beneficiries could form the basis of a small business</t>
  </si>
  <si>
    <t>The evaluation will be conducted by Maxwell Stamp, in the form of graduation model . This aims to be tentatively conducted around December 2016 for Cohort 1 and no time frame yet for Cohort 2 as the project is extended to June 2017 combined with short time for beneficiaries after transfered asset.</t>
  </si>
  <si>
    <t>Impact group is poor rural families ( based on desinged project's criiteria for poor families) , in particular women, with greater and inclusive access to social protection, financial services, productive assets and opportunities to generate income. The assisstance is in form of increased access to enhanced livelihood opportunities, through access to productive assets, access to markets, financial literacy training  in or der to reach the goals.</t>
  </si>
  <si>
    <t>Soukhouma, Mounlapamok Districts, Champasak province</t>
  </si>
  <si>
    <t>Government of Laos to begin implementation of a progressive social security policy that includes support to the elderly and other vulnerable families.</t>
  </si>
  <si>
    <t>sopha.soulineyadeth.careint.org</t>
  </si>
  <si>
    <t>Provincial Program Manager</t>
  </si>
  <si>
    <t>Sopha Soulineyadeth</t>
  </si>
  <si>
    <t>Chiara.Carli@careint.org</t>
  </si>
  <si>
    <t>Southern Provinces Programme Co-ordinator</t>
  </si>
  <si>
    <t>Chiara Carli</t>
  </si>
  <si>
    <t>Department Foreign Affaires and Trade (DFAT)</t>
  </si>
  <si>
    <t>Social Protection Activity Laos.</t>
  </si>
  <si>
    <t>LAO173 LA151</t>
  </si>
  <si>
    <t>1. Annual report</t>
  </si>
  <si>
    <t xml:space="preserve">This project overlaps with several other projects reason why beneficiary numbers are not included. Specific total figures, under development work in FY16, would include: INDIRECT # women and girls 8,541 # men and boys 8,084 Total #  16,625 
DIRECT # women and girls 3,481 # men and boys  3,334  Total #  6,815
</t>
  </si>
  <si>
    <t>Project activities needs to be coherent in collaboration with ongoing other project activities in the same target villages in order to increase the participation of community members especiially for activities such as coffee.</t>
  </si>
  <si>
    <t>The project team needs to better understand the rationale of key interventions (eg. supporting savings groups, strengthening CBOs, engaging CSOs)  in order to be able to support for transformative change.</t>
  </si>
  <si>
    <t>Slow progress in Akha ethnic villages due to the context (power relations in the village) and lack of appropriate approaches (too much standardised).</t>
  </si>
  <si>
    <t>To enhance linkages between learning, programming and policy influencing</t>
  </si>
  <si>
    <t>To strengthen CBOs and NPAs to enable them to support and represent remote ethnic women</t>
  </si>
  <si>
    <t>To promote remote ethnic women’s collective actions through Income Generation Activities</t>
  </si>
  <si>
    <t>Strengthening capacity of farmer groups and women's groups. Working with local NPAs (e.g. grants to them for capacity building); working together in planning, organizing, implementing and following up.</t>
  </si>
  <si>
    <t>Remote Ethnic Women and their communities</t>
  </si>
  <si>
    <t>Phongsaly Province (Khua, Mai and Samphan Districts);   Sekong Province (Dak Cheung district)</t>
  </si>
  <si>
    <t>Women’s livelihoods are improved and their interests voiced through strengthened community-based civil society organisations</t>
  </si>
  <si>
    <t>Youla.Seesombrong@careint.org</t>
  </si>
  <si>
    <t>Youla Seesombrong</t>
  </si>
  <si>
    <t>robin.ausderbeek@careint.org</t>
  </si>
  <si>
    <t>REW Program Coordinator</t>
  </si>
  <si>
    <t>Robin aus der Beek</t>
  </si>
  <si>
    <t>Ausaid NGO (Non-Governmental Organization) Cooperation Program</t>
  </si>
  <si>
    <t>Women Organization Rural Development Project ( WORD)</t>
  </si>
  <si>
    <t>LAO153  LA144</t>
  </si>
  <si>
    <t>It might be useful to integrate and focus on engaging men and boy across the program. Similarly, it could be beneficial to impact groups if we introduce pre departure sessions on GBV and SHR before the migration of women in different cities.</t>
  </si>
  <si>
    <t>Need to be both flexible with our time and firm in managing relationships and activities.</t>
  </si>
  <si>
    <t>Impact group and business owners are unpredictable with their availability to take part in the project activities.</t>
  </si>
  <si>
    <t>Close coaching and support to partners (including government agencies and CSOs) is necessary, especially on technical skills</t>
  </si>
  <si>
    <t>CARE Laos will shift the modality of working with partners to a coaching and mentoring role to support local groups and implementing partners to lead development actions which effect lasting change for sub-impact groups in terms of protections and choice within the thematic priorities.</t>
  </si>
  <si>
    <t>Broad activities will include legal literacy on the labour law for sub-impact groups and employers with a focus on increasing access to complaint mechanisms for sub-impact groups.</t>
  </si>
  <si>
    <t>Activities will focus on sector coordination on compliance with the labour law and regulations and building an evidence base to influence legal and policy reform, including protection for informal sector workers.</t>
  </si>
  <si>
    <t>Coordination among local partners is strengthening, labour protection system has been set up (such as grievance mechanism), number of vulnerable people access to available service are increased, have better system, duty bearer have more experiences on GBV.</t>
  </si>
  <si>
    <t>Support Civil Society in terms of organizational development and technical capacity building for their peers educators in term of project outreach activities</t>
  </si>
  <si>
    <t>Regional alliance(s)/Platform(s)/Network(s) of  NGOs/CSOs</t>
  </si>
  <si>
    <t>The methodology of evaluation can be used by interview, questionnaire, both qualitative and quantatative in comparasion with Baseline Study. It may need external evaluator to support.</t>
  </si>
  <si>
    <t>Marginalised women in urban settings engaged in entertainment venue (specific to sex workers),garment factory workers and domestic workers</t>
  </si>
  <si>
    <t>This project will be implemented in Chanthabouly, Sikhottabong and Sisattanak district, Vientiane capital</t>
  </si>
  <si>
    <t>To promote the social and legal empowerment of vulnerable working women, through reducing their vulnerability to rights abuses, with a focus on exploitation and violence.</t>
  </si>
  <si>
    <t>Viengprasith.Thiphasouda@careint.org</t>
  </si>
  <si>
    <t>MUW Program Coordinator</t>
  </si>
  <si>
    <t>Viengprasith Thiphasouda</t>
  </si>
  <si>
    <t>Alison.Rusinow@careint.org</t>
  </si>
  <si>
    <t>Assistant Country Director - Program</t>
  </si>
  <si>
    <t>Alison Rusinow</t>
  </si>
  <si>
    <t>Australian NGO (Non-Governmental Organization) Cooperation Program (DFAT)</t>
  </si>
  <si>
    <t>Protections and Choice for Marginalised Urban Women (PACMUW)</t>
  </si>
  <si>
    <t>LAO123   LA145</t>
  </si>
  <si>
    <t>CARE should consider offering a transportation stipend to families coming to the CARE community centres for service provision, and childcare services to women attending psychosocial activities, as these were the two main obstacles mentioned by beneficiaries to their participation.</t>
  </si>
  <si>
    <t>The amount of JOD130 ECA support should be reviewed to better address the urgent needs of beneficiaries. CARE is in the process of discussing the cash amount review with the basic needs working group which is chaired by UNHCR.</t>
  </si>
  <si>
    <t>Cash assistance provides an opportunity for improving gender equality, although its one-off nature means temporary upheaval. Psychosocial activities that address gender biases and equality and build self-esteem, on the other hand, provide a similar opportunity but actually address attitudes—they are constructive over the long term.</t>
  </si>
  <si>
    <t>Gender separated in psychosocial activities to help to protect the privacy of beneficiaries.</t>
  </si>
  <si>
    <t>Gender sensitivity of case manager or cash officer of either sex to meet with beneficiaries, unless there is an indication that this is not desirable (for example, in the case of a history of GBV).</t>
  </si>
  <si>
    <t>All recipients of emergency cash assistance  received payments of 183 USD (130JD). 70% of Cash assistance is provided to Syrian refugees whereas, the remaining percentage (near to 30%) is provided to Jordanian host families</t>
  </si>
  <si>
    <t>Syrian refugees and vulnerable Jordanian in Amman and Zarqa. Most vulnerable women, girls, men and boys Syrian refugees in urban areas and Jordanian host community members.</t>
  </si>
  <si>
    <t>Amman and Zarqa towns in Jordan</t>
  </si>
  <si>
    <t>The project helps CARE to increase diversity and reach of services to Syrian refugees and vulnerable Jordanian through CARE's community centers in Amman and Zarqa.  The project aimed at providing information to  Syrian refugees and vulnerable Jordanians (men and women) who approach CARE's centers about essential services, case management, cash assistance, winterization and psychosocial support at CARE's safe spaces .</t>
  </si>
  <si>
    <t>Mariam.AlSalahat@care.org</t>
  </si>
  <si>
    <t>Al Salahat, Mariam</t>
  </si>
  <si>
    <t>Australian Government- Department Of Immegration and Border Protection</t>
  </si>
  <si>
    <t>Emergency Assistance and Safe Spaces For Syrian Refugees and Vulnerable Jordanian Communities</t>
  </si>
  <si>
    <t>FC AU216 , PID CAUSJO0022</t>
  </si>
  <si>
    <t>http://minerva.care.ca/livelink1/livelink.exe?func=ll&amp;objId=3325837&amp;objAction=browse&amp;viewType=1</t>
  </si>
  <si>
    <t>Other funds allocation for some activities such as DRR, will give more opportunity to the CO to implement the activities with community/government</t>
  </si>
  <si>
    <t>Capacity Building; the ERC position having support from the ERT members which consisting of staffs from the development program.  Improving the capacity of ERC and ERT members will be give significant contribution to the staff readiness to respond to disasters.</t>
  </si>
  <si>
    <t>Staffing:  continue to allocate the funds for ERC position is a must</t>
  </si>
  <si>
    <t>Funds allocation for some activities</t>
  </si>
  <si>
    <t>Capacity Building</t>
  </si>
  <si>
    <t>Staffing</t>
  </si>
  <si>
    <t>ERC will play role as coordinator for the preparedness and response of disaster.  This position will lead the Emergency Response Team members, which consisted of approximately 20 development staffs who spread in CII main offince and two field offices (Makasar and Kupang)</t>
  </si>
  <si>
    <t>CII HQ in Jakarta</t>
  </si>
  <si>
    <t>Funds allocation for supporting the position of ERC</t>
  </si>
  <si>
    <t>helenvanwel@careind.or.id</t>
  </si>
  <si>
    <t>Helen Vanwel</t>
  </si>
  <si>
    <t>wahyu_widayanto@careind.or.id</t>
  </si>
  <si>
    <t>Emergency Preparedness and Response Manager</t>
  </si>
  <si>
    <t>Wahyu Widayanto</t>
  </si>
  <si>
    <t>Humanitarian Partnership Agreement (HPA) allocation to CARE International Indonesia for Emergency Preparedness Coordinator</t>
  </si>
  <si>
    <t>ID549</t>
  </si>
  <si>
    <t>Mid term report for DFAT reporting on progress from 1 March to 1 September; After Action Review report</t>
  </si>
  <si>
    <t>Ensuring a gendered and socially inclusive response. While the project developed and disseminated a rapid gender analysis early in its life, CARE probably needed to provide greater support to LL to ensure that all project staff and volunteers had the necessary knowledge and expertise in gender and social inclusion.</t>
  </si>
  <si>
    <t>Working in informal settlements and communities. Because there is no formal governance structure in these communities, a different approach was required in order to identify the most vulnerable households. The project worked with Advisory Councillors in the communities to develop vulnerability criteria which was used to identify the target groups.  However, further validation and 'ground truthing' was required by the project team.</t>
  </si>
  <si>
    <t>Localisation.  This was a truly local response through our partner in Fiji.  A case study on localisation has been prepared for public distribution.</t>
  </si>
  <si>
    <t>Investing time in nurturing the partnership between CARE and LL.  Holding an after action review (AAR) that focussed on the partnership helped strengthen the partnership.</t>
  </si>
  <si>
    <t>Development and dissemination of a rapid gender analysis. CARE and LL had broad engagement across the cluster system in Fiji on the findings of our RGA</t>
  </si>
  <si>
    <t>Building on Live &amp; Learn's relationships with communities and provincial government to access areas and identify needs</t>
  </si>
  <si>
    <t>The project was implemented through our partner Live &amp; Learn Fiji. CARE and LL had a project agreement with an objective for CARE to strengthen LL's capacity to respond to a humanitarian emergency. CARE provided technical expertise, capacity building (training; mentoring); tools and technical guidance; and access to donors funds.</t>
  </si>
  <si>
    <t>Impact group was identified as those with highest need with a particular focus on the most vulnerable people, especially women and girls.</t>
  </si>
  <si>
    <t>Northern and Western Divisions – Cakaudrove, Macuata, Ba and Ra Provinces.</t>
  </si>
  <si>
    <t>To provide immediate essential assistance through improving access to clean and safe water, sanitation and hygiene, food security and emergency shelter solutions to the most vulnerable people, especially women and girls, affected by Cyclone Winston</t>
  </si>
  <si>
    <t>jeffery.lee@care.org.au</t>
  </si>
  <si>
    <t>Emergency Response Team Leader</t>
  </si>
  <si>
    <t>Jeff Lee</t>
  </si>
  <si>
    <t>cathy.boyle@care.org.au</t>
  </si>
  <si>
    <t>Coordinator - Pacific and Timor-Leste, CARE Austra</t>
  </si>
  <si>
    <t>Cathy Boyle</t>
  </si>
  <si>
    <t>International Hotels Group via CARE UK</t>
  </si>
  <si>
    <t>Corporate partner</t>
  </si>
  <si>
    <t>International Organisation for Migration</t>
  </si>
  <si>
    <t>Humanitarian Partnership Agreement: TC Winston (Fiji)</t>
  </si>
  <si>
    <t>FJI001/FJ002 (DFAT); FJI001/FJ004 (IOM); FJI001/FJ006 (IHG/CARE UK)</t>
  </si>
  <si>
    <t>End line evaluation</t>
  </si>
  <si>
    <t>Disability issue is misunderstood both at the institutional and community level</t>
  </si>
  <si>
    <t>Working in partnership improves performance and reduce costs</t>
  </si>
  <si>
    <t>Focusing on social issues that inhibit women from gaining the benefit of development is key in achieving food security objective</t>
  </si>
  <si>
    <t>Good partnershp with various sectors including government, NGOs and private institutions</t>
  </si>
  <si>
    <t>Social Analysis and Action (SAA) approach as a means to reach and teach gender based issues</t>
  </si>
  <si>
    <t>Village Saving and Loan Association (VSLA) for women empowerment</t>
  </si>
  <si>
    <t>Southern Nations Nationalities and Peoples Region, Sidama Zone, Dale, Loka-Abaya  and Shebedino districts</t>
  </si>
  <si>
    <t>Improved Food Security, Income and Resilience for chronically food insecure Rural women (CFIRW) through their social and economic empowerment</t>
  </si>
  <si>
    <t>silke.handley@care.org</t>
  </si>
  <si>
    <t>Silke Handley</t>
  </si>
  <si>
    <t>Jmeyer@care.org</t>
  </si>
  <si>
    <t>Chief of Party</t>
  </si>
  <si>
    <t>John Meyer</t>
  </si>
  <si>
    <t>Department of foreign affairs and trade</t>
  </si>
  <si>
    <t>Improving Resilience, Food and Income Security (WE-RISE)</t>
  </si>
  <si>
    <t>AU118</t>
  </si>
  <si>
    <t>The social-cultural norm that dictates unfair relationship between men and women, and the institutional set up which was perpetuating the unfavourable gender imbalance have begun to be influenced by open discussions and deliberations</t>
  </si>
  <si>
    <t>Integration of projects of the same nature have an increased impact on the project beneficiaries</t>
  </si>
  <si>
    <t>Training and using VSLA group facilitators as SAA facilitators is building the capacity of women as they obtain more opportunities to exercise leadership and decision making</t>
  </si>
  <si>
    <t>creating partnership with key stakeholders</t>
  </si>
  <si>
    <t>meaningful participation of women in decision making at household level</t>
  </si>
  <si>
    <t>equitable access by women over productive assets/resources</t>
  </si>
  <si>
    <t>Chronically Food insecure rural women</t>
  </si>
  <si>
    <t>Amhara region, South Gonder Zone, Ebinat, Tach Gayint and Simada district.</t>
  </si>
  <si>
    <t>Empower rural women and their households to build assets and achieve sustainable livelihood security</t>
  </si>
  <si>
    <t>Helal.haque@care.org</t>
  </si>
  <si>
    <t>Chief of party</t>
  </si>
  <si>
    <t>Helal Haque</t>
  </si>
  <si>
    <t>Australian Development Agency</t>
  </si>
  <si>
    <t>Berchi or `be strong`</t>
  </si>
  <si>
    <t>CAUTET0019</t>
  </si>
  <si>
    <t>Safe Homes, Safe Communities Project Proposal for DFAT’s Ending Violence Against Women Program in Cambodia and baseline snap shot report, to provided up on requst</t>
  </si>
  <si>
    <t>No data on indirect participants reported.
Partners: 3 (Ministry of Women Affairs, Mnistry of Health, and Minisry of Interior)</t>
  </si>
  <si>
    <t>The project started  in January 2016, it is too early to report on lessons learned</t>
  </si>
  <si>
    <t>The project started  January 2016, it is too soon to  confirm  top 3 strategies</t>
  </si>
  <si>
    <t>No important change  to report since the project started</t>
  </si>
  <si>
    <t>The project conduct capacity building to selected community members to raise their voice up and be more active to support VAW victime and link to health and legal service providers.</t>
  </si>
  <si>
    <t>The project conduct a baseline, which is a snap shot assessment (not a household based survey) to assess capacity and availability of services to responsd to  violence again women. This project will conduct End Of Project Evaluation to assess the three main objectives by using quantitative method and FGD/IDI and Most Significant Change.</t>
  </si>
  <si>
    <t>Marginalised urban women (MUW) who living in project targeted areas and will receive benefits through strengthening health delivery systems’ response to VAW in selected communes,strengthening commune authorities’ response to Violence Agaist Women (VAW), and empowering men and women to prevent and respond to VAW in their communities.</t>
  </si>
  <si>
    <t>The project will be carried out in 19 communes in Phnom Penh Municipality (including three Health Operational Districts, 17 Health Centres, and four Referral Hospitals) using CARE Cambodia’s strengths working in urban environments with marginalised urban women (MUW).</t>
  </si>
  <si>
    <t>To reduce Violence Agaist Women (VAW) through prevention, improved response and increased access to quality services.</t>
  </si>
  <si>
    <t>Program Director - Socially Marginalised Women</t>
  </si>
  <si>
    <t>Department of Foreign Affairs and Trade (DFAT)</t>
  </si>
  <si>
    <t>Safe Homes, Safe Communities (SHSC)</t>
  </si>
  <si>
    <t>KHM217</t>
  </si>
  <si>
    <t>n/a</t>
  </si>
  <si>
    <t xml:space="preserve">• Sexual harassment campaign – this included the Safe Workplac Safe Community karaoke video (English sub-titles here, Khmer sub-titles here). As of 31 May 2016, the video had been viewed 400 times on YouTube and over 1400 on Facebook.
• Project profiled with human interest stories to be shared on CARE websites – see CARE Cambodia’s website: http://www.care-cambodia.org/#!pmuw/cebc
</t>
  </si>
  <si>
    <t>Differences in social status between garment factory owners and local authorities has made dialogue facilitation difficult.</t>
  </si>
  <si>
    <t>A lack of communication about approval processes between government Ministries held up some activities and CARE learned that we need to take a facilitation role to ensure communication between ministries</t>
  </si>
  <si>
    <t>CARE intended on developing a model for engaging police on GBV, however CARE learned that other organisations were active in the community policing space and instead made connections with those organisations.</t>
  </si>
  <si>
    <t>Through this project CARE has been able to fill in gaps and draw links that would otherwise be missed in activities of other projects. Eg. Holding forums in communities between authorities, businesses and landlords.</t>
  </si>
  <si>
    <t>The flexibility of funding for this project has allowed CARE to carry our research and pilots which  has led to additional funding. Eg. Female Construction Workers situational analysis led to EU funding. Pilotting of SOPs and health training led to additional DFAT funding.</t>
  </si>
  <si>
    <t>The project changed its focus because some aspects of the project are now being scaled up through new projects. This includes the roll out of community standard operating procedures and health sector training that is now being carried out through Safe Homes Safe Communities (Also DFAT funded).</t>
  </si>
  <si>
    <t>A snap shot evaluaton is conducting to gether a lesson learn and best practices study at the end of the proejct by consusltant.</t>
  </si>
  <si>
    <t xml:space="preserve">
 Female workers from garment, hospitality and tourism industries and service providers
</t>
  </si>
  <si>
    <t>Two communes in two districts of Phnom Penh</t>
  </si>
  <si>
    <t>The overarching goal of Protections for Marginalised Urban Women Project is that marginalised urban women in Cambodia, especially female migrants working in garment factories and hospitality/tourism industries, are benefitting from improved gender-based violence and sexual harassment protections in the workplace and outside work settings.</t>
  </si>
  <si>
    <t>Australian NGO COOPERATION PROGRAM (ANCP)</t>
  </si>
  <si>
    <t>Protections for Marginalised Urban Women Project (PMUW)</t>
  </si>
  <si>
    <t>KHM210</t>
  </si>
  <si>
    <t>- LEL project design, Baseline, and log frame, and ADPlan,  LEL interim and annual report, Documentation, and research on: gendered market analyses, pilot safe migration, pilot community accountability of livelihood, and pilot result of monitoring. and  Mid Term Review 
to be provided up on request from the  Cambodia office.</t>
  </si>
  <si>
    <t>Partners: Provincial Dept. of Women Affairs, Provinical Dept. of Agriculture, HEAD (local NGO)</t>
  </si>
  <si>
    <t>VSLAs is more than a saving group, it is a model and approach enable and motivate more  participation of women toward community activities particularly pushing women into financial decision making, taking up and dealing with leadership roles at household, at group and community level.</t>
  </si>
  <si>
    <t>A better livelihood options through improved agriculture knowledge and skills adoption influences farmers' decision making in relation to migration – meaning people have more livelihood's options and choices.</t>
  </si>
  <si>
    <t>During men's dialogue meetings in the community, it was noted that those men who likely less participated at the beginning are mostly more literate, and more educated and mostly acted with  less respectful behaviour toward facilitators because they do not want to change their mindset and think that no one would be better than them particularly among female facilitators. We realize this is a culture norm happen everywhere not just at rural but also at urban area that  value  women less.</t>
  </si>
  <si>
    <t>Advancing innovative approaches</t>
  </si>
  <si>
    <t>Quality capacity building approaches</t>
  </si>
  <si>
    <t>Technically sound, low cost, locally appropriate solutions</t>
  </si>
  <si>
    <t>The project design was developed  in line with CI 2020  and CARE's approach  therefore, no important adjustments or changes have  been required during the implementation. A mid term review provided minor areas for  consideration to move towards a  greater gender transformation outcome.</t>
  </si>
  <si>
    <t>Project continue to build the capacity of  VSLA, and Demonstration Farms, through a numbers of training, follow-up coaching...etc. so that they could tranfer knowledg and skills to Farmer interest groups with confidence and applying their skills for their living.</t>
  </si>
  <si>
    <t>The EoP evaluation will assess the change and impact of rural marginalised women's livelihood, and their roles, and value through participating with agriculture livelihood productivity against the expected outcomes of (1) increasing benefits from elevated livelihood options, (2) being more value of elevated economic opportunities by men and communities, (3) stronger learning, evidence to influence broader programming at sub-national and national level. This EoP will  cover following objectives: 
- To assess the relevance, efficiency, effectiveness, impact, potential sustainability, equality, accountability, value for money, and partnership approach of the project. 
- To provide key observations and suggest practical recommendations for an extension/ replication of the project (in the same province or in different province) in the context of rural poor and vulnerable livelihood where social services and supports is limited while social accountability and responsiveness from local leaders are still questioning. Recommendations need to be: specific, practical/feasible and achievable. The consultant will explain also how the recommendations can be implemented.
- Capture main lessons learned related to the project.</t>
  </si>
  <si>
    <t>Socially Marginalised Women experiencing multiple denial of their rights (Urban women marginalised by occupation, Rural women at risk of violence,  and denied SRM health rights, and voice)</t>
  </si>
  <si>
    <t>Koh Kong province</t>
  </si>
  <si>
    <t>The Impact Group are benefitting equitably from growth, and have greater control over decisions that affect them</t>
  </si>
  <si>
    <t>Australian NGO Cooperation Program (ANCP)</t>
  </si>
  <si>
    <t>Local Economic Leadership for Marginalised Rural Women</t>
  </si>
  <si>
    <t>KHM193/KH322</t>
  </si>
  <si>
    <t>All project documents including proposal, log frame, progress reports, evaluations are available at CARE Cambodia Office and at the Learning Coordination Unit of PSL. To be provided up on request</t>
  </si>
  <si>
    <t>During this implementing year, CARE continued efforts to improve quality of reproductive, maternal, and newborn health (RMNH) by working closely with government health staff at health centres (HCs) in Ratanakiri (RAT) and Mondulkiri (MKR). This included the capacity building to HC midwives on key clinical issues, supporting midwifery coordination alliance team (MCAT) meetings and joint clinical supportive supervision with OD health staff to all HCs after MCAT meetings, as well as strengthening capacity of community volunteers, including Traditional Birth Attendants (TBAs), Village Health Support Group (VHSGs), and Village Agents (VAs) of the Saving and Loan Association (VSLA) team and the listening and dialogue groups (LDGs). CARE supported development of the PSL behaviour change communication (BCC) tools focused on ethnic minorities for VHSGs and developed and implemented an attitudes training for HC staff. In the factories, Chat! Contraception, the BCC package, was implemented or supported in 16 factories. CARE continued to work with the local and national government to strengthen the referral system from factories and support development of the infirmary guidelines.  Learning was achieved through participation in national conferences, workshops and MoH technical working groups as well as through the PSL mid-line survey and learning agendas.
 Partners: PSL is made up of three international NGOs including CARE, national government, and DFAT partnership. CARE implementation done through MHD, PHD, HEAD and Media One primarily; there are MOUs for smaller implementation with two other NGOs.</t>
  </si>
  <si>
    <t>The VSLA activities are phasing out by November 2016 following recommendation from DFAT Mid Term evaluation. VSLA sustainability is a key consideration/discussion for CARE in this reporting period. Solution: CARE Members continue seeking further funding to sustain the VSLAs in the NE.</t>
  </si>
  <si>
    <t>According to all donor agreement, no technical fee provided to organizers/facilitators during any meeting and perdiems have also been limited, resulting difficulty in organizing event/meeting. Solution: For MCAT meeting, CARE organizes pre MCAT meetings (with facilitators) outside their provinces and in exchange they will organize the MCAT meeting when the time comes.</t>
  </si>
  <si>
    <t>Implementation of BCC activities is particularly challenging in factory settings, because of limited time with workers. It is important to build relationships and advocate with factory management and ensure that packages are flexible and can be adapted as needed for individual factories.</t>
  </si>
  <si>
    <t>The TBA/Midwife alliance is a significant new strategy for increasing facility deliveries in hard to reach communities, adding to and complimenting the listening and dialogue club groups using radio to increase knowledge, awareness, and service uptake.</t>
  </si>
  <si>
    <t>Midwifery Coordination alliance Team (MCAT) meetings and coaching/supervision at health centres is an effective way of improving quality of care for frontline health workers.</t>
  </si>
  <si>
    <t xml:space="preserve">The Chat! BCC package is an innovative approach effective at improving SRMHR in garment factories. 
</t>
  </si>
  <si>
    <t>In recognition of a gap in changing the atitudes and behaviors of men towards sexuality and gender roles, we added a male engagement component to the factory behavior change package. As an innovative solution to the problem of home deliveries in the northeast, we developed a TBA/Midwife alliance for the hardest to reach villages.</t>
  </si>
  <si>
    <t>CARE has been working in partnership with local NGOs in order to reach out its beneficiaries by capacity building them in areas such as behavior change approaches, logistics, reporting, M&amp;E. CARE also supports village health support groups to organize and educate communities and bring their concerns back to health centres.</t>
  </si>
  <si>
    <t>Baseline refers to the PSL midline which was project-wide in both northeast and garment factories.Endile refers to a specific evaluation of the BCC garment factory package, CHAT Contraception. CARE will use a comparison of the exposure and none exposure to the BCC package and triagulate with PSL Baseline. We will do  collection of qualitative informaiton from both groups.</t>
  </si>
  <si>
    <t>Ethnic minority women and families in the northeastern provinces and garment factory workers in urban areas</t>
  </si>
  <si>
    <t>Mondul Kiri , Ratanakiri  Phnom Penh, Kandal (formerly Koh Kong, but VSLA activities are under another project)</t>
  </si>
  <si>
    <t>To save the lives of women and neonates in Cambodia through improved quality, access and utilisation of RMNH services through a partnership approach.</t>
  </si>
  <si>
    <t>Department of Foreign Affaire and Traide (DFAT)</t>
  </si>
  <si>
    <t>Partnering to Saving Lives (PSL)</t>
  </si>
  <si>
    <t>KHM 200/KH325</t>
  </si>
  <si>
    <t>Project proposal, progress report, baseline report; to be provided as on request</t>
  </si>
  <si>
    <t>Although it is very positive that now all School Support Committee members are informed about their roles and responsibilities, they have opportunity to join with all the school activities such as: support children's access to school, the monitoring of children's attendance and performance, the monitoring of teachers' attendance, the creating and implementing of School Improvement Plan and monitoring to the school budgrt expenditure. This means there is still a need for greater understanding on the roles of the School Support Committee. This means that without refreshers and prolonged follow up by the District Training and Monitoring Teams the knowledge may sink away after some time. 
Partners:  (Ministry of Education Youth and Sport core trainers, 59 District Training and Monoitoring Team core trainers)</t>
  </si>
  <si>
    <t>The DTMT and SSC in these two provinces have outperformed all other provinces supported by government and other NGOs. This was evidenced by an external evaluation in 2016.</t>
  </si>
  <si>
    <t>The District Training and Monitoring Teams from which the Core Trainers are selected are appointed by government officials with other responsibilities as well. This puts enormous workloads on these core trainers. The Ministry of Education, Provincial Office of Education and District Office of Education knew clearly about their roles and responsiblities for the Primary Education activities. CARE Cambodia has supported to the School Support Committee and help them to get well functioning with their tasks, We all should regonised that the CARE's work activities is not only belong to CARE it is really for us altogether.</t>
  </si>
  <si>
    <t>Strengthen the utilisation of existing materials and manuals for community participation in school development of the Ministry of Education.</t>
  </si>
  <si>
    <t>Functioning School Support Committees who understand the roles and responsibilities following the Ministry Guideline on the Establishment and Functioning of Primary School Support Committees.</t>
  </si>
  <si>
    <t>Build capacity of DTMT1 members (District Training and Monitoring Team) to promote community involvement for education with special focus on culturally diverse SSCs (School Support Committees)</t>
  </si>
  <si>
    <t>No changes. All according to planning.</t>
  </si>
  <si>
    <t>The project built capacity of school support committees in all primary schools in the two provinces</t>
  </si>
  <si>
    <t>The project will conduct end of project evaluation using both qualitative and quantative methods, and to compare result of baseline and endline assessment.</t>
  </si>
  <si>
    <t>District Training and Monitoring Team (DTMT1) and School Support Committees (SSC)</t>
  </si>
  <si>
    <t>All nine districts of Ratanak Kiri province and all five districs of Mondul Kiri province, Cambodia</t>
  </si>
  <si>
    <t xml:space="preserve">
Functioning primary School Support Committes (SSCs) with on-going District Training and Monitoring Team (DTMT1) support, and Ministry of Education Youth and Sport National Core Trainer backing, in all districts of Ratanakiri and Mondulkiri provinces.
</t>
  </si>
  <si>
    <t>Jan.Noorlander@careint.org</t>
  </si>
  <si>
    <t>Program Director for Ethnic Minority Women</t>
  </si>
  <si>
    <t>Jan Noorlander</t>
  </si>
  <si>
    <t>Capacity Building Partnership Fund (EU and SIDA) through UNICEF</t>
  </si>
  <si>
    <t>School Governance Phase II</t>
  </si>
  <si>
    <t>KHM040/KH347</t>
  </si>
  <si>
    <t>Project proposal, progress report; to be provided as on request</t>
  </si>
  <si>
    <t>Ministry core trainers have been selected, identified and agreed upon both at the Provincial and Ministry level. Three trainers have been recruited from the National Institute of Education (NIE), a prestigious education institute of the Ministry. Recruitment of NIE core trainers further highlights the MoEYS dedication to Multilingual Education. CARE held 20 days training session from November 2015 to May 2016 in Ratanak Kiri,  Mondul Kiri , Stung Treng and Kratie provinces, those training aimed at the selected core trainers, teaching methodology, child learning and development. There are 33 (6 female) core trainers who are participating in the training, including representatives from the Provincial Office of Education from four provinces and representatives from the Ministry. In those 33, there are four ethnic minority trainers.
Partners ( Ministry Of Education Youth and Sport , Provincial Department of Education Youth and Sport  , UNICEF)</t>
  </si>
  <si>
    <t>CARE does not anticipate any main challenges in the final year of the project.</t>
  </si>
  <si>
    <t>The MLE program in Cambodia is widely recognized by agencies such as UNESCO and UNICEF, especially because the Ministry is now taking ownership of the program.</t>
  </si>
  <si>
    <t>The Minister of Education continues to strongly endorse the MLE program. MoEYS has taken ownership of Multilingual Education and the goal of handing over MLE to the MoEYS is on target for full handover by July 2017.  The Multilingual Education National Action Plan (MENAP) was approved by minister of MoEYS by October 2015, and launched on 1 March 2016 at Kratie province.</t>
  </si>
  <si>
    <t>Providing technical support to the MoEYS in replicating this model of multilingual  education in Cambodia to ensure complete ownership of the MLE program by the Ministry of Education</t>
  </si>
  <si>
    <t>Add a specialised MLE course at state teacher training colleges for ethnic minority graduates</t>
  </si>
  <si>
    <t>Build the capacity of government officials to take over the training of the Multilingual Education(MLE)  teachers.</t>
  </si>
  <si>
    <t>No important changes or adjustment  in reflecting to CARE approach and roles</t>
  </si>
  <si>
    <t>Government officials of the Ministry of Education, government officials at provincial level, indigenous teachers and students.</t>
  </si>
  <si>
    <t>Ratanak Kiri , Stung Treng, Kratie and Mondul Kiri Provinces</t>
  </si>
  <si>
    <t>Train MoEYS staff(Core Teachers) to take over the CARE training of ethnic minority teachers to equip them with the materials and skills they need to facilitate quality, equitable learning within the classroom for all students.The project will also fast track the training of ethnic minority graduates of Teacher Training Colleges..</t>
  </si>
  <si>
    <t>Maitri Trust</t>
  </si>
  <si>
    <t>Multilingual Education Teacher Training</t>
  </si>
  <si>
    <t>KHM040/ KH349</t>
  </si>
  <si>
    <t>Project concept note and progress report, to be provided as on request</t>
  </si>
  <si>
    <t>CARE Cambodia’s advocacy statement for education projects that focus on ethnic minority people is: To Build the capacity of Ministry of Education, Youth and Sport (MoEYS) at national, sub-national and district levels to implement ethnic minority sensitive primary schools and expand the MLE program in the north east of Cambodia as stipulated in the National Policy on Primary Education Department (PED) and the Prakas on MLE. The Prakas (Proclamation or sub decree) on Identification of Language for National Learners Who are Indigenous People was promulgated in 2013. This high level policy document firmly anchored MLE in the MoEYS policies and strategic plans and iterated the government’s stance in providing give sufficient educational opportunities through MLE for ethnic minority children. The Multilingual Education National Action Plan (MENAP) was approved by minister of MoEYS by October 2015, and launched on 1 March 2016.</t>
  </si>
  <si>
    <t>The Minisstry decided to change one of the components of the project (scholarships). We are in the process of adapting the outputs of the project.</t>
  </si>
  <si>
    <t>Key staff of Primary  Education Department will have an increased technical understanding of MLE in general and in particular the situation of MLE programs in the ASEAN region.</t>
  </si>
  <si>
    <t>Key staff of  Curriculum Development Department have an increased understanding of MLE in general and in particular the assessment of the quality of MLE schools.</t>
  </si>
  <si>
    <t>no important changed or adjusted</t>
  </si>
  <si>
    <t>Building the capacity and handing over ownership  to MoEYS National and Sub-national Core Trainers on MLE program</t>
  </si>
  <si>
    <t>United Nations Children's Fund (UNICEF)</t>
  </si>
  <si>
    <t>Technical Assistanceto the Ministry of Education on Multilingual Education</t>
  </si>
  <si>
    <t>KHM040/ KH358</t>
  </si>
  <si>
    <t>Project proposal, annual ad plan, MLE plan, and progress report; to be provided as on request</t>
  </si>
  <si>
    <t>Project has completde acitivites as in annual work plan. Its extension covers 1 July 2018-30 June 2019
Partners (MoEYS, Provincial Department of Education, school directors and teachers)</t>
  </si>
  <si>
    <t>Providing Training of Trainers to government officials on Gender and Diversity and supporting to them in training teachers will improve the undestanding of Gender and Diversity of the government officials and make the project more sustainable.</t>
  </si>
  <si>
    <t>EEM ensures that classes are welcoming of both boys and girls, and teachers are aware of gender and diversity issues.</t>
  </si>
  <si>
    <t>Gender equality and women’s empowerment are being significantly addressed by this project. In Cambodian ethnic minority communities, girls often are not enrolled in school, or drop out at young age to help their families with housework and chores. About 90 per cent of girls collect water daily, and in some villages, collecting water from kilometers away taking hours out of their day.</t>
  </si>
  <si>
    <t>Providing mother tongue based education for ethnic minority communities in ECD and primary education have proved to a successful strategy to provide access to these students up to secondary education.</t>
  </si>
  <si>
    <t>No important change</t>
  </si>
  <si>
    <t>The project will conduct an end of project assessment using both qualitative (focus group discussion and indept interview) and quantitatve assessment (common indicator framework)</t>
  </si>
  <si>
    <t>Lower secondary Ethnic minority students, especially girls and primary school teachers and Lower secondary school teachers</t>
  </si>
  <si>
    <t>8 lower secondary schools in 7 districts (Ban Lung, Ou Chum, Ta Veaeng, Andoung Meas, Bar Kaev, Ou Ya Dav and Lum Phat) in Ratanakiri province and 3 Lower Secondary Schools in 3 districts (Sen Monourum, O Raing, Pichhreada) in Mondul Kiri province.</t>
  </si>
  <si>
    <t>Multilingual education in primary schools and scholarships will enable remote ethnic minority children to access basic education and beyond. Increased capacity of teachers at secondary schools will ensure an ethnic minority sensitive environment, free of discrimination and gender inequity.</t>
  </si>
  <si>
    <t>Education for Ethnic Minorities</t>
  </si>
  <si>
    <t>KHM040/ KH321</t>
  </si>
  <si>
    <t>Project concept note, progress report,  to be provided as on request</t>
  </si>
  <si>
    <t>We have assessed scholaship students get food items and non food items and students get cash. After assessment we decided to provide only cash to all scholarship students in new FY.
The government scholarship process will adopt some of CARE's good practices around scholarships.
 Partners (MoEYS, Provincial Department of Education, 8 school directors and teachers)</t>
  </si>
  <si>
    <t xml:space="preserve">Historically, as much as the women have done most of the work in ethnic minority communities, men have still control finances. This equips women with financial awareness and empowers them to feel like they can also have a say with finances beyond school. 
</t>
  </si>
  <si>
    <t>For the female recipients, this will see their economic empowerment improve. Before leaving school, they will be aware of how to allocate money and how to properly allocate finances.</t>
  </si>
  <si>
    <t>CARE staff help students to make plan how to spend their budget in monthly allowance, and are included in sessions on finances. Not only does this give students some independence and monetary awareness, it helps them plan for the future.</t>
  </si>
  <si>
    <t>CARE is in the process of looking at creating different criteria for students with a disability to have them included in the program.</t>
  </si>
  <si>
    <t>CARE would like to see more students with disabilities engage in the scholarship program. Although, some students with disabilities live too close to the school to meet the distance criteria. The criteria stipulate that students must be from a poor ethnic minority families, are dedicated to their studies, and live in remote villages</t>
  </si>
  <si>
    <t>The project will conduct assessment using both qualitative and quantitative methods, to ensure that the scholarship students are satisfied with the supports and find out alternative ways to keep student in school and better scholaship management process.</t>
  </si>
  <si>
    <t>Ethnic minority students in lower secondary schools</t>
  </si>
  <si>
    <t>8 lower secondary schools in 1 municipality and 6 districts in Ratanakiri province.</t>
  </si>
  <si>
    <t>Improving completion of secondary education  through providing scholaship to encourage poor and/or ethnic lower secondary students to continue their study, who may drop their schools due to financial barrier.</t>
  </si>
  <si>
    <t>Ping Y. Tai Foundation</t>
  </si>
  <si>
    <t>Foundation</t>
  </si>
  <si>
    <t>Scholarship Program</t>
  </si>
  <si>
    <t>KHM040/ TAI3U</t>
  </si>
  <si>
    <t>Attach the revise log frame, annual report FY16, baseline survey, annual report; to be provided up on request</t>
  </si>
  <si>
    <t>Partner:  (Provincial Department of Rural Development _ PDRD)</t>
  </si>
  <si>
    <t>CARE’s contractor did not take full responsibility to build the community well (Afridev well) and drill school well. The contractor provided a late service to CARE. It was challenging to secure a contractor for remote communities with small activities who would complete the task in a timely and quality manner. The lesson is that there needs to be a more careful approach to selecting contractors and a mechanism should be in place to follow-up the quality of the contractor before selection to ensure that they will deliver; so more research is required.</t>
  </si>
  <si>
    <t>CARE had been implementing many activities in schools and communities. CARE provided digital cameras to the community journalists  documenting the activities of CARE’s intervention as well as the photo of daily life of ethnic minority peop[le such as village ceremonies, weddings, farming, social activities, etc. This was a successful model as it provides information from the bottom-up about the project; it encourages community members to be more actively engaged in CARE’s work; and it is useful as they spread a good message about the project activities.</t>
  </si>
  <si>
    <t>A focus on the identification of lessons learned and the sharing of these amongst key stakeholders will contribute to broader sustainability. Specific studies and targeted learning processes will ensure key lessons learned are captured, documented and linked to focused engagement in national and provincial dialogue.</t>
  </si>
  <si>
    <t>Ensuring broad ownership of intent, key processes and models, amongst CARE, authorities and communities and strong investment phased capacity building and leadership for marginalised rural women, men, and local authorities to build momentum for change, and support sustainable local action.</t>
  </si>
  <si>
    <t>There is no important change in this FY.</t>
  </si>
  <si>
    <t>The project had strenghtening the capacity of Water User Committee to maintain and advise to community people on the hygiene and sanitation.</t>
  </si>
  <si>
    <t>Project planned to do Endline evaluation in April 2017. The endline will use both qualitative and quantitative data for the survey.</t>
  </si>
  <si>
    <t>Ethnic minirity women, students and community members</t>
  </si>
  <si>
    <t>The project is located in Ratanak Kiri province , North-East of Cambodia. Currently, the project is working in 11 villages and 10 primary and Lower Secondary schools in Bar Kaev district and 
5 Lower Secondary schools in Andoung Meas, O Yadav, Ta Vaeang, and Lumphat district.</t>
  </si>
  <si>
    <t>Increased gender equity, through better health and quality of life for ethnic minority women and girls</t>
  </si>
  <si>
    <t>WASH in Schools and Communities to Elevate Ethnic Minority women (WISC) project</t>
  </si>
  <si>
    <t>KHM040, KH348</t>
  </si>
  <si>
    <t>https://www.dropbox.com/sh/1zq76u71w5eh0ir/AAB2PQr0TXF6MQD10j74irWda?dl=0</t>
  </si>
  <si>
    <t>No indirect participants in this project.</t>
  </si>
  <si>
    <t>2. In July 2015 CARE Australia allocated us an addition $5000 AUD towards coordination or strengthening emergency preparedness in the Mekong. The conclusion is that CARE Cambodia has charged part of the Mekong ERT workshop to the HPA funds</t>
  </si>
  <si>
    <t>1. There was no project description for implementing DRM HPA fund allocation</t>
  </si>
  <si>
    <t>there was no important changes/adjustments</t>
  </si>
  <si>
    <t>Regularly participate in HRF and JAG to discuss on disaster risks reduction, emergency preparedness and response.</t>
  </si>
  <si>
    <t>Project does not have the tools and resources to do monitoring and evaluation studies</t>
  </si>
  <si>
    <t>Humanitarian Response Forum, Joint Action Group for DRR, ERT of Mekong COs</t>
  </si>
  <si>
    <t>CARE Cambodia Country Office and other CARE Mekong Country Offices</t>
  </si>
  <si>
    <t>To establish closer links with key actors working on disaster risk reduction and emergency preparedness and response (both locally and regionally)</t>
  </si>
  <si>
    <t>Department of Foreigh Affair and Trade</t>
  </si>
  <si>
    <t>Disaster Risk Management - HPA</t>
  </si>
  <si>
    <t>KHM190   KH311</t>
  </si>
  <si>
    <t>https://www.dropbox.com/sh/fnoycgqi830n6tc/AABALCjqaLBCt7on_nfVCDmta?dl=0</t>
  </si>
  <si>
    <t xml:space="preserve">4. Some Commune and Village Chiefs were not engaged enough or included in finalizing the final beneficiary selection list. This could have assisted the project to ensure a better cross-checking of the beneficiaries selected and to make sure that the most vulnerable people did not miss out on assistance.
</t>
  </si>
  <si>
    <t>3. Emergency responses need to better manage and account for staffing needs. Both PIN and CARE have no resourced emergency response team. Staffing constraints were created by reallocating staff from different projects to focus on the emergency. This created increased demands on staff who worked long-hours and on the weekends. Additional leave was provided to these staff members, however there was a roll on effect on other projects. Staff were only selected based on their existing roles and connections with the community to ensure a more efficient project implementation. Emergency response needs to be at the forefront of each organization and training required to raise awareness of how emergencies is the responsibility of everyone. Future project proposals could include emergency preparedness and response as an additional outcome so that staff can be more easily reallocated to work on humanitarian response if required.</t>
  </si>
  <si>
    <t xml:space="preserve">2. Responses can be more efficient and timely if pre-prepared agreements between partners are in place. INGOs that plan to work together in the future, e.g. SCI, PIN and CARE could utilize existing MoU’s and utilize these templates to speed up processes in the event of any emergency. The MoU’s could outline how partners would respond as unified body in the case of a range of emergencies and they could be pre-approved at each partner’s HQ level. Additionally, this action could be added to each organizations contingency planning with identified triggers as indicating when to alert each other to start formalizing the pre-ready agreements. 
</t>
  </si>
  <si>
    <t>1. The emergency response needed to be faster: Following the rapid assessment of the drought in Koh Kong Province in April 2016 between partners Save the Children International (SCI), PIN and CARE - there were delays in finalizing this report due to the varying internal reporting needs of each organization. In addition to this, SCI decided not to participate in a joint response following the rapid assessment at the last minute so there were further bureaucratic delays in starting the project as project proposals needed to be adjusted to reflect the new budgetary amounts at both PIN and CARE’s end. As SCI did not take part, the budget was less and so fewer beneficiaries were able to be reached and the project was not able to start until one month later than originally planned. As the project commenced, rains started in some villages – so the project needed to be readjusted to not include the delivery of water in some communities, thus adding time to the distribution process. Internal processes of international non-government organizations (INGOs) became a barrier to the response and this is something that can be worked on in the future to minimize delays, suggestions discussed are included below.</t>
  </si>
  <si>
    <t xml:space="preserve">Joint response partnerships with clearly defined and agreed outcomes and shared responsibilities  at the outset can create a culture of learning, trust and commitment to work together in the future: Both PIN and CARE expressed good will to continue to work together in the future and that each organization brought with it a different lens to learn from each other. CARE brought a strong focus on gender and vulnerable groups and PIN provided the existing links to the villages and officials in Koh Kong due to a range of ongoing projects; so the response was mutually beneficial to each organization.
Both organizations expressed a desire to work together in the future and that there is a need to continue a dialogue in the future regarding emergency preparedness, trainings and so on to learn from each other’s strengths. 
</t>
  </si>
  <si>
    <t>there was no important change/adjustment</t>
  </si>
  <si>
    <t>Organized village meeting with village leaders and villagers to discuss about water shortage crisis in their areas and identified the most vulnerable groups to receive aid to ease the impacts of the drought. The project also formed committee at the village level for to manage complaints from their villagers to organizations. this committee was also invited to attend with project team for checking and verifying households beneficiaries.</t>
  </si>
  <si>
    <t>The following  tools been used for evaluation for this project such as, Focus Group Discussions (FDGS), Key Informant Interviews (KIIs), Post-distribution monitoring (PDM) checklist and database.</t>
  </si>
  <si>
    <t>The emergency response will target the most vulnerable and poorest households in Koh Kong Province affected by the recent dry spell. Poor households including the elderly and woman-headed households, especially those who do not have access to water storage.</t>
  </si>
  <si>
    <t>Koh Kong Province</t>
  </si>
  <si>
    <t>To mitigate the impacts of the ongoing El Nino weather events on the most vulnerable households in Koh Kong province</t>
  </si>
  <si>
    <t>CARE International Emergency Response Fund (CI-ERF)</t>
  </si>
  <si>
    <t>Emergency Response to the Water Shortage Crisis in Koh Kong Province</t>
  </si>
  <si>
    <t>KHM221   KH364</t>
  </si>
  <si>
    <t>Local administration such as Upazila members and Chairman as well as UH&amp;FPO are vital for the functionality of community clinics.The project is facilitating more involvement of the local government considering sustainability and promoting social accountability.</t>
  </si>
  <si>
    <t>Improved performance is one of the key motivation factors of Government of Bangladesh health and family planning staff to make them more accountable and ensure quality services from community clinics.</t>
  </si>
  <si>
    <t>Community involvement is a challenge, however for CC’s which are remotely located, those communities are gaining a benefit considering travel time and cost. Therefore these communities are very active in improving their CC.</t>
  </si>
  <si>
    <t>Strengthening Community referral system</t>
  </si>
  <si>
    <t>Capacity Development on Supervision and Monitoring of Govt. managers and supervisors</t>
  </si>
  <si>
    <t>Strengthening communitysupport group</t>
  </si>
  <si>
    <t>Pregnant women and infant</t>
  </si>
  <si>
    <t>Gazipur District</t>
  </si>
  <si>
    <t>Improve the health status of vulnerable women aged 15 – 49 and children under 5 in Gazipur, including female readymade garment (RMG) factory workers, through strengthening the CmSS.</t>
  </si>
  <si>
    <t>JahirulAlam.Azad@care.org</t>
  </si>
  <si>
    <t>Team Leader - Urban Health</t>
  </si>
  <si>
    <t>Dr. Jahirul Alam Azad</t>
  </si>
  <si>
    <t>Australian NGO Cooporation Program and Target Australia</t>
  </si>
  <si>
    <t>Improving Maternal and Infant Health in Bangladesh</t>
  </si>
  <si>
    <t>BGD001_BXD212</t>
  </si>
  <si>
    <t>Humanitarian Access to and Control over Economic Resources</t>
  </si>
  <si>
    <t>Economic and Social Reintegration of Afghan Returnees,Internally Displaced Persons and Host Communities Phase 2 (ESRAR 2)</t>
  </si>
  <si>
    <t>CAUSAF0028, AU210</t>
  </si>
  <si>
    <t>Empowerment Through Education in Afghanistan</t>
  </si>
  <si>
    <t>CAUSAF0030, AU116</t>
  </si>
  <si>
    <t>CARE Canada</t>
  </si>
  <si>
    <t>The Input Credit Facility offered women on the weaker portion the opportunity to access inputs on credit and repay after the cropping season. Women had less access to productive resources such as credit, seed and fertilizer although they were very much interested in farming.</t>
  </si>
  <si>
    <t>The first wives of chiefs across the project communities were influential in getting project messages to their communities. They are respected by community members and their messages carry weight. They used their husbands as conduits to enforce project messages.</t>
  </si>
  <si>
    <t>The use of the MGCs in project activities ensured that men did not thwart the efforts of the project team. It will be relevant to implement future women focused projects using men as medium to influence change.</t>
  </si>
  <si>
    <t>Improvements in gender relations and increased access to productive assets for women and girls through the activities of gender champions and gender dialogues.</t>
  </si>
  <si>
    <t>Sensitization trainings on nutritional value of soy and cowpea and demonstration of soybean and cowpea recipes led to improved consumption of soy and cowpea among beneficiaries.</t>
  </si>
  <si>
    <t>The demonstration fields and trainings on appropriate agronomic practices for soy and cowpea have led to increased knowledge and improved yields among beneficiaries as confirmed by results of the endline survey.</t>
  </si>
  <si>
    <t>1. PROMISE Annual Report. PROMISE Final Evaluation Report.</t>
  </si>
  <si>
    <t>PIIRS note: we deleted all the participants data from this initiative as this is exactly the same as the project under the name PROMISE as well.</t>
  </si>
  <si>
    <t>The project facilitated the formation of a women led platform for soybean and cowpea in two districts and strengthened capacity of these platforms to coordinate and advocate.</t>
  </si>
  <si>
    <t>The project is implemented in 2 districts.</t>
  </si>
  <si>
    <t>Improved nutritional and financial status of vulnerable women and girls.</t>
  </si>
  <si>
    <t>agnes.loriba@care.org</t>
  </si>
  <si>
    <t>Agnes Loriba</t>
  </si>
  <si>
    <t>gifty.blekpe@care.org</t>
  </si>
  <si>
    <t>Head of Programmes</t>
  </si>
  <si>
    <t>Gifty Blekpe</t>
  </si>
  <si>
    <t>PROMISE</t>
  </si>
  <si>
    <t>CARE fue oficialmente reconocidad por la máxima dirección del Sistema de Defenssa Civil como actor humanitario especializado en Cuba en riesgo sísmico</t>
  </si>
  <si>
    <t>Intercambio sobre temas de interés común orientados al fortalecimiento de capacidades desde las buenas prácticas y lecciones aprendidas de los participantes</t>
  </si>
  <si>
    <t>Local NGO(s)</t>
  </si>
  <si>
    <t>No se ha previsto evaluar nunca la iniciativa, sin embargo tiene alta incidencia en el EPP de CARE y el fortalecimiento de su staff, cumpliendose los objetivos previstos. Se desarrolla de manera anual hace más de 5 años, con actividades anuales.</t>
  </si>
  <si>
    <t>La Habana, con participación de representaciones provinciales de los territorios identiificados como prioritarios en la línea estratégica de CARE</t>
  </si>
  <si>
    <t>Fortalecer las alianzas para el trabajo humanitario en Cuba y mejorar las capacidades para realizarlo en una estrategia asociativa en el país</t>
  </si>
  <si>
    <t>lupe.carecuba@gmail.com</t>
  </si>
  <si>
    <t>Encargada de Programas</t>
  </si>
  <si>
    <t>Guadalupe González Fernández</t>
  </si>
  <si>
    <t>richard.paterson@care.ca</t>
  </si>
  <si>
    <t>Director de País</t>
  </si>
  <si>
    <t>Richard Paterson</t>
  </si>
  <si>
    <t>Semana Humanitaria</t>
  </si>
  <si>
    <t>Please contact Pierre Kadet for a copy.</t>
  </si>
  <si>
    <t>the gender marker and governance marker are biased towards implementaiton of activities on the ground, not necessarily a policy or a document per se.  For example, the 'activities' under the gender marker are activities that would be inlcuded in the policy, not in the development OF the policy.  no we didn't involve poor and marginalized women in the making of the policy, but certainly ensured that gender transformative agriculture development was part of the policy.  
Parntners: Food Security Policy Group (35 members)</t>
  </si>
  <si>
    <t>CARE Canada is co-chair of the Food Security Poilicy Group</t>
  </si>
  <si>
    <t>We will be observing how the policy is put into place.</t>
  </si>
  <si>
    <t>Government of Canada</t>
  </si>
  <si>
    <t>Insert CARE's SuPER principles in the Global Affairs Canada Food Security Strategy</t>
  </si>
  <si>
    <t>pierre.kadet@care.ca</t>
  </si>
  <si>
    <t>Senior Manager Food Security and Resilience to Cli</t>
  </si>
  <si>
    <t>Pierre Kadet</t>
  </si>
  <si>
    <t>Revision of the Global Affairs Canada Food Security Strategy</t>
  </si>
  <si>
    <t>www.devonshireinitiative.org</t>
  </si>
  <si>
    <t>Many of these questions are not very pertinent for this particular initiative; we need to have more N/A options
Partners: 20 (all part of the Devonshire Initiative)</t>
  </si>
  <si>
    <t>as a civil society organization in this case, we were both vocal and called upon to contribute to this important guidance</t>
  </si>
  <si>
    <t>Unsure if the document / tool will be evaluated in the future.</t>
  </si>
  <si>
    <t>Institutional</t>
  </si>
  <si>
    <t>Influencing extractives sector by providing a tool to engage communities in development planning and measurement in areas of operation.</t>
  </si>
  <si>
    <t>greg.spira@care.ca</t>
  </si>
  <si>
    <t>Greg Spira</t>
  </si>
  <si>
    <t>Beyond Zero Harm</t>
  </si>
  <si>
    <t>Rapport d'évaluation mi-parcs et le rapport sur les marqueurs de progrès en genre</t>
  </si>
  <si>
    <t>L'initiative Power-Africa  a mis en place des réseaux des Agents Encadreurs (AEs)  pour qu'il y ait l'extension à grande échelle des Groupes de Solidarités(G.S). L'initiative a renforcé les partenaires sur l'analyse genre, sur l'analyse qualitative et sur le système de mesure d'impact.</t>
  </si>
  <si>
    <t>CARE  a renforcé ses partenaires sur des questions de gouvernance et de redevabilité, Analyse genre et sur le Système de Mesure d'Impact( SMI).</t>
  </si>
  <si>
    <t>ii) The initiative WORKED WITH existing gender roles and relations</t>
  </si>
  <si>
    <t>Dans les futurs évaluations nous allons impliquer plus de garçons pour recueillir leurs idées parce que pendant la mise en œuvre, on a consaté qu'ils peuvent constitué des barrières à l'atteinte des objectifs de l'initiative POWER Africa.</t>
  </si>
  <si>
    <t>POWER Africa est un programme multi-pays implanté dans 4 pays d’Afrique à savoir le Rwanda, l’Ethiopie, le Burundi et Côte d’Ivoire. Au Burundi, POWER Africa est présent dans 27 communes du Burundi des provinces de Bujumbura rural (3 communes), Gitega (4 communes), Kayanza (5 communes), Kirundo (5 communes), Muyinga (4 communes) et Ngozi (6 communes)</t>
  </si>
  <si>
    <t>Inclusion financière</t>
  </si>
  <si>
    <t>KCoudert@care.org</t>
  </si>
  <si>
    <t>Programme Quality  and Leaning Director</t>
  </si>
  <si>
    <t>Karine  Coudert</t>
  </si>
  <si>
    <t>Nicedore.Nkurunziza@care.org</t>
  </si>
  <si>
    <t>Conseiller en  VSLA et Gestionnaire de l'initiativ</t>
  </si>
  <si>
    <t>Nicedore NKURUNZIZA</t>
  </si>
  <si>
    <t>Power- Africa</t>
  </si>
  <si>
    <t>El nino affected the attainment of ODF  since people were prioritising food needs as compared to construction of sanitation facilities. However by employing various stratgeies, progress took place but at a slower rate than expected. 
There are no indirect as the project targets only those people in the selected wards. For example a borehole is rehabilitated to serve WARD 10, 5 villages and therefore the total number are those who will be served.</t>
  </si>
  <si>
    <t>ODF celebrations gave inspirations to other villages to aspire to be ODF</t>
  </si>
  <si>
    <t>Local leadership were the key driving force for the success of ODF attainment. Their buy in contributed towards community participation</t>
  </si>
  <si>
    <t>Strategically working with government stakeholders enhanced the smooth operations</t>
  </si>
  <si>
    <t>Institutional capacity strengthening: CARE will assist UNICEF and NAC with orienting local authorities to the Rural WASH Program.  With DWSSC CARE will support capacity assessments that help DWSSC outline key priorities for institutional capacity strengthening within the programme life and specific to each district.</t>
  </si>
  <si>
    <t>ZimCATS and PHHE to achieve ODF status:  Zimbabwe Community Approaches to Total Sanitation (ZimCATS) combines the Community Health Club (CHC) approaches with elements of Participatory Health and Hygiene Education (PHHE) to drive gender-sensitive, community-led demand for, and construction of, improved sanitation, and hygiene behavior change at community level.  The project focused on shifting the mindset of the DWSSC, service providers and community leaders on the empowerment of communities through demand led approaches with no subsidies.</t>
  </si>
  <si>
    <t xml:space="preserve">Community Based Management: CARE modified and adapted the current CBM platform to include a strong gender lens that supports equal opportunities for participation and decision-making of men and women. 
</t>
  </si>
  <si>
    <t>There were no important changes</t>
  </si>
  <si>
    <t>The fund manager (UNICEF) conducts the evaluation at a National scale</t>
  </si>
  <si>
    <t>The Improving Water Sanitation and Hygiene in Rural areas of Zimbabwe programme is being implemented in four districts in Midlands Province (Mberengwa District )and Masvingo Province (Gutu, Masvingo and Zaka Districts)</t>
  </si>
  <si>
    <t>The overall goal of the Zimbabwe Rural WASH program will be to reduce mortality due to WASH related diseases, reduce the burden of water collection on women and girls, and to improve dignity, basic education outcomes, and gender equality.  The programme also seeks to help Zimbabwe make significant progress towards the Millennium Development Goals by 2015, particularly #3 (promote gender equality and empower women), #4 (reduce child mortality), #5 (improve maternal health) and #6 (combat HIV/AIDS, malaria and other diseases).</t>
  </si>
  <si>
    <t>Improving Water, Sanitation and Hygiene in Rural Areas of Zimbabwe</t>
  </si>
  <si>
    <t>ZWE078, ZW333</t>
  </si>
  <si>
    <t>Project activities were in a way affected by the El Nino and the macro economic environment. This had a bearing on youth particpation in project activities as they had to address the immediate needs of food shortages and they would attend more to food aid activities. In addition, youth business performance especially sales were low and inturn affecting loan uptake and repayment by the youth.</t>
  </si>
  <si>
    <t>Youth do not see value in business registration; an indication of the need for engagement between youth and regulatory authorities for review and clarification of regulations such that there is incentive for formalisation of youth businesses.</t>
  </si>
  <si>
    <t>Customising youth enterprise development (YED) to increase appeal to the younger youth (18-25) years is critical for the success of YEP and other similar projects in future. Younger (18- 25 years) and older (26 -35 years) youth are at different developmental stages. YED interventions may need to be classified into these sub-categories to allow for adequate customization to peculiarities of each age cohort.</t>
  </si>
  <si>
    <t xml:space="preserve">The effectiveness of technical skills training in YEP varied with the degree of complexity of the course as well as pre-training skills sets of the youth; an indication of the need for classifying youth according to their skills sets before training.
</t>
  </si>
  <si>
    <t>Village savings and Lending</t>
  </si>
  <si>
    <t>Social Analysis and Action - Dialogues</t>
  </si>
  <si>
    <t>Entreprenuership Training</t>
  </si>
  <si>
    <t>A simplified External evaluation mainly collecting information on indicators in the log frame to allow for comparison with the baseline and to support end of project report and sharing of lessons.</t>
  </si>
  <si>
    <t>Male and Female youth aged between 18- 35 years.</t>
  </si>
  <si>
    <t>Provinces: Masvingo, Manicaland, Matebeleland South, Harare.  Districts: Masvingo (rural), Zaka, Bikita, Chivi, Chiredzi Nyanga, Mutasa, Beitbridge, Gwanda, Chitungwiza, Chipinge</t>
  </si>
  <si>
    <t>Increased economic and social participation of male and female youth in Zimbabwe</t>
  </si>
  <si>
    <t>Tafirenyikaka@carezimbabwe.org</t>
  </si>
  <si>
    <t>Sector coordinator</t>
  </si>
  <si>
    <t>Tafirenyika Kakono</t>
  </si>
  <si>
    <t>CristyMc@carezimbabwe.org</t>
  </si>
  <si>
    <t>Assistant Country Director - Programmes</t>
  </si>
  <si>
    <t>Cristy McLennan</t>
  </si>
  <si>
    <t>Embassy of Sweden in Zimbawe</t>
  </si>
  <si>
    <t>Government - Sweden</t>
  </si>
  <si>
    <t>Youth Empowerment Project (YEP)</t>
  </si>
  <si>
    <t>ZW342 , ZWE086</t>
  </si>
  <si>
    <t>Organizational change is necessary to commit to new business strategy</t>
  </si>
  <si>
    <t>Banking staff are best trained when in contact with rural beneficiaries</t>
  </si>
  <si>
    <t>Measurement framework was weak and was developed in the FY</t>
  </si>
  <si>
    <t>Startegy development</t>
  </si>
  <si>
    <t>Market analysis</t>
  </si>
  <si>
    <t>Partner capacity building</t>
  </si>
  <si>
    <t>This project focuses on technical assistance to a financial institution, baseline and evaluation are part of process monitoring measuring level of capacity building</t>
  </si>
  <si>
    <t>Poor, rural women, in female headed households, unable to fully exercise their rights, residing in areas dependent on agricultural livelihoods and at significant risk from the shocks of drought</t>
  </si>
  <si>
    <t>Mashonaland Central Province (Guruve and Mt. Darwin districts) and Manicaland Province (Mutare, Makoni and Mutasa districts)</t>
  </si>
  <si>
    <t>To determine the rural financial needs and current gaps in Microplan’s capacity, which together will inform the development of a rural finance outreach strategy for Microplan</t>
  </si>
  <si>
    <t>VictorDzi@carezimbabwe.org</t>
  </si>
  <si>
    <t>Food and Agriculture Organization</t>
  </si>
  <si>
    <t>Provision of technical assistance to CBZ during implementation of rural finance outreach strategy in selected country districts under the Zimbabwe Livelihoods and Food Security Program</t>
  </si>
  <si>
    <t>ZW352, ZWE056 and ZW359, ZWE056</t>
  </si>
  <si>
    <t>Provision of technical assistance to Microplan during implementation of rural finance outreach strategy in selected country districts under the Zimbabwe Livelihoods and Food Security Program</t>
  </si>
  <si>
    <t>ZW351, ZWE056 and ZW358, ZWE056</t>
  </si>
  <si>
    <t>Implementation of the project was successful especially after the local authorities started appreciation of the importance of citizen participation.</t>
  </si>
  <si>
    <t>The health and hygienic conditions of communities can be significantly improved by participatory innovative approaches that take knowledge to the people</t>
  </si>
  <si>
    <t>Promote reduction, reuse and recyle  of solid waste as an income generating activity as a promising practice</t>
  </si>
  <si>
    <t>Environmental leglislature to govern environmental management issues on solid waste asa promising practise to be adopted by Local Authorities to reduce illegal dumping of solid waste.</t>
  </si>
  <si>
    <t>Capacity building of local authority staff</t>
  </si>
  <si>
    <t>Private public partnerships (PPP)</t>
  </si>
  <si>
    <t>Benefiaciary engagement and participation</t>
  </si>
  <si>
    <t>No changes or adjustments were made</t>
  </si>
  <si>
    <t>CARE facilitated rescuscitating of the Residents Associations and the project deliberately capacitated residents and council staff on citizen supporting service delivery and customer care. Policies were developed to govern clientele charter, accountability and transparency through a defined communication strategy and customer care feed back platforms such as social media, toll free line, call centres, suggestion boxeds and dialoguing platforms</t>
  </si>
  <si>
    <t>The end of lproject evalution is to be managed by UNICEF at national level to track project level indicators and the general impact of the project and a comparison will be made against the baseline evaluation which was done by UNICEF as the funding manager on behalf of the AUSAID.</t>
  </si>
  <si>
    <t>Poor, vulnerable urban women and girls of reproductive age (15 - 49 years)</t>
  </si>
  <si>
    <t>The project targetd local authorities or town councils for Shurugwi  and Zvishavane Towns</t>
  </si>
  <si>
    <t>To reduce morbidity and mortality due  to diarrheal diseases</t>
  </si>
  <si>
    <t>Assistant Country Director- Programs</t>
  </si>
  <si>
    <t>Cristy Mclennan</t>
  </si>
  <si>
    <t>merilynka@carezimbabwe.org</t>
  </si>
  <si>
    <t>Merilyn Kudzai Kawadza</t>
  </si>
  <si>
    <t>United Nations Children's Fund</t>
  </si>
  <si>
    <t>WASH - Hygiene Promotion and Capacity Development for Zvishavane and Shurugwi Towns (UNICEF Small Towns Project)</t>
  </si>
  <si>
    <t>ZWE078, ZW349</t>
  </si>
  <si>
    <t>The project was just starting implementation, but it is showing positive signs towards empowering women.</t>
  </si>
  <si>
    <t>Linking project initiatives is a powerful tool which if used can generate tremendous results. In this case women involved in Village Savings and Learning will further be equipped with bussiness skills</t>
  </si>
  <si>
    <t>Projects need to start activities as soon as possible to reduce a longer period without activities taking place on the ground</t>
  </si>
  <si>
    <t>Project interlinkages are important in empowering women. It enhanced sharing of knowledge and access to information</t>
  </si>
  <si>
    <t>The project began the first training after the reporting period, but evaluations will be embeded in the Youth Empowerment Project as well as ENSURE projects</t>
  </si>
  <si>
    <t>Women engaged in informal entreprises</t>
  </si>
  <si>
    <t>Zaka District in Masvingo province</t>
  </si>
  <si>
    <t>Improved bussness growth in women led informal entreprises</t>
  </si>
  <si>
    <t>victordz@carezimbabwe.org</t>
  </si>
  <si>
    <t>Victor Dzimba</t>
  </si>
  <si>
    <t>Cordula Kirchgessner</t>
  </si>
  <si>
    <t>Supporting the Development of Women Enterprises in Zaka District</t>
  </si>
  <si>
    <t>ZWE025, ZW360</t>
  </si>
  <si>
    <t>The impact of El Nino is so severe that beneficiaries have engaged negative coping strategies in order to fill the food gap. This project was addressing the food needs during the 3 month peak hunger period complementing government and other humanitarian progams.</t>
  </si>
  <si>
    <t>Chivi District, Masvingo Province</t>
  </si>
  <si>
    <t>To improve household food security for 8,120  rural farming households in Chivi District.</t>
  </si>
  <si>
    <t>OtilliaNy@carezimbabwe.org</t>
  </si>
  <si>
    <t>Otillia Nyamkure</t>
  </si>
  <si>
    <t>World Food Program</t>
  </si>
  <si>
    <t>Livelihood Focused Lean Season Assistance in Chivi District</t>
  </si>
  <si>
    <t>ZWE062, ZW357</t>
  </si>
  <si>
    <t>First 1000 MCDP M&amp;E Plan and logframe</t>
  </si>
  <si>
    <t>The M&amp;E system for the First 1000 Most Critical Days Programme (MCDP) was rolled out to all 14 districts and national level partners during the reporting period. A total of 182 M&amp;E Techincal Working Group members (representing five key line ministries and NFNC) were trained on basic fundamentals of M&amp;E, the First 1000 MCDP M&amp;E plan, indicator reference guide, instruction manual and the data collection tools. It is expected that this training will build the capacity of the partners in performance monitoring, reporting, data use and tracking programme performance
Expected participants: 610,000 (260,000 pregnant and lactating women + 350,000 children under 2  both male and female)</t>
  </si>
  <si>
    <t>The establishment of the zonal structures has contributed to improved implementation and convergence of priority interventions at household level and this is critical to the success of the programme</t>
  </si>
  <si>
    <t>Other technical and accounting government staff should be oriented in the financial management systems  to be able to report or retire funds on time to avoid delays in disbursement of funds and implementation of activities</t>
  </si>
  <si>
    <t>Districts reported that they have noted the benefits of joint planning and implementation as it reduces cost and strengthens coordination of activities</t>
  </si>
  <si>
    <t>Increased access to affordable nutritious food, clean water, sanitation,  and social protection</t>
  </si>
  <si>
    <t>Improved nutrition during the first 6 months of infancy and early childhood</t>
  </si>
  <si>
    <t>Improved nutrition during pregnancy</t>
  </si>
  <si>
    <t>Joint Annual Review in Oct 2016</t>
  </si>
  <si>
    <t>Children under two and pregnant and lactating women</t>
  </si>
  <si>
    <t>The project is being implemented in 14 districts located in 7 provinces in Zambia</t>
  </si>
  <si>
    <t>Improved health and nutritional status of children under five</t>
  </si>
  <si>
    <t>0979-577874</t>
  </si>
  <si>
    <t>chibambulam@carezam.org</t>
  </si>
  <si>
    <t>Mary Chibambula</t>
  </si>
  <si>
    <t>0975-016054</t>
  </si>
  <si>
    <t>wakelino@carezam.org</t>
  </si>
  <si>
    <t>Oliver Wakelin</t>
  </si>
  <si>
    <t>Irish Aid</t>
  </si>
  <si>
    <t>Government - Ireland</t>
  </si>
  <si>
    <t>Swedish Aid</t>
  </si>
  <si>
    <t>Department for International Development</t>
  </si>
  <si>
    <t>Government - UK</t>
  </si>
  <si>
    <t>Zambia Scaling Up Nutrition (SUN)</t>
  </si>
  <si>
    <t>ZMB 108, ZMB425</t>
  </si>
  <si>
    <t>Women groups generally perform well in this project as compared to their male counterparts and this is because the survivors are also engaged in the village savings and loans which acts as a mobilization tool. The lesson learnt on this aspect is that the Men's networks would also do better if the component of village savings and loans was intergrated in their activities. The process of introducing the VSLs to the men's network has commenced.</t>
  </si>
  <si>
    <t>Community mobilization activities become so difficult in the rainy season due to the fact that around that time, most of the people go to their fields for cultivation.</t>
  </si>
  <si>
    <t>Dealing directly with the community group leadership proved to be more effective than dealing with the volunteer district facilitators who in most cases were full time employees elsewhere and this left little time for them to attend to the STOP GBV project.</t>
  </si>
  <si>
    <t>Survivor Support -  Group therapy meetings for GBV survivors and safe spaces for GBV support and economic empowerment through the formation of saving and lending groups</t>
  </si>
  <si>
    <t>Community Conversations - Training community volunteers to facilitate community conversations on GBV and child marriages and facilitating  linkages to GBV services.</t>
  </si>
  <si>
    <t>Men's Network - Conducting peer to peer behaviour change discussions on issues of sexuality, gender equality, violence and health in their own lives and communities</t>
  </si>
  <si>
    <t>The women and girls survivors of gender based violence</t>
  </si>
  <si>
    <t>Lusaka Province - Lusaka, Kafue, Chilanga &amp; Chongwe districts. Eastern Province - Chipata, Katete, Nimba &amp; Sinda districts. Central Province - Kabwe, Kapiri, Mumbwa &amp; Chibombo distrcts. Southern Province - Livingstone, Mazabuka, Choma, Monze &amp; Kalomo. Copprbelt - Ndola, Kitwe, Chingola &amp; Luanshya districts. Northern Province - Chinsali &amp; Nakonde provinces. Western Province - Mongu district</t>
  </si>
  <si>
    <t>The goal of the STOP GBV program is to increase the prevention of and response to gender violence in Zambia</t>
  </si>
  <si>
    <t>munalulac@carezam.org</t>
  </si>
  <si>
    <t>Project Manager- Gender</t>
  </si>
  <si>
    <t>Christine Munalula</t>
  </si>
  <si>
    <t>United States Agency of Internationa Development "USAID"</t>
  </si>
  <si>
    <t>STOP GBV - Prevention and Advocacy</t>
  </si>
  <si>
    <t>ZMB111; ZM429</t>
  </si>
  <si>
    <t>National Food and Nutrition Commission &amp; National Food and Nutrition Strategic Plan-2010-2015 &amp; http://scalingupnutrition.org/wp-content/uploads/2012/10/SUN-MOVEMENT-STRATEGY-ENG.pdf</t>
  </si>
  <si>
    <t>Actual Project implementation has not started, still awaiting approval of the Project Implementation Plan (PIP)</t>
  </si>
  <si>
    <t>Actual Project implementation has not started still awaiting approval of the Project Implementation Plan (PIP)</t>
  </si>
  <si>
    <t>No changes have been made because the Project has not fully started activity implementation.</t>
  </si>
  <si>
    <t>All evaluations will take place in the Intervention sites and will use cluster sampling methodology. Project will use the baseline findings to compare with the End of project findings.</t>
  </si>
  <si>
    <t>Women in the Reproductive Age (15-49 years) and Childern 0-5 years</t>
  </si>
  <si>
    <t>Zambia,Muchinga Province (Mpika and Shiwa Ngandu</t>
  </si>
  <si>
    <t>The goal is to improve the nutritional status of women of reproductive age (15 – 49) and boys and girls U5 directly, specifically targeting stunting in children under 5 and under nutrition in WRA especially the pregnant and lactating mothers.</t>
  </si>
  <si>
    <t>ng;ambib@carezam.org</t>
  </si>
  <si>
    <t>Bryan Ng'ambi</t>
  </si>
  <si>
    <t>Global Affairs Canada</t>
  </si>
  <si>
    <t>Government - Canada</t>
  </si>
  <si>
    <t>Southern Africa Nutrition Initiative (SANI)</t>
  </si>
  <si>
    <t>ZMB119/ZM446</t>
  </si>
  <si>
    <t>conflict affected, food insecure households</t>
  </si>
  <si>
    <t>WestBank &amp; Gaza</t>
  </si>
  <si>
    <t>Improved food security for women, men, girls and boys in conflict affected areas in West Bank and Gaza Developmental food aid / Food security assistance CARE International, West Bank and Gaza</t>
  </si>
  <si>
    <t>mkahlout@carewbg.org</t>
  </si>
  <si>
    <t>Economic Empowerment Program Coordinator- Gaza</t>
  </si>
  <si>
    <t>Mostafa Kahlout</t>
  </si>
  <si>
    <t>Canadian International Development Agency / Department of Foreign Affairs Trade &amp; Development (DFATD)</t>
  </si>
  <si>
    <t>R2RS Transitioning from Relief to Resiliency and Self-reliance of Livelihoods</t>
  </si>
  <si>
    <t>CCANWB0009</t>
  </si>
  <si>
    <t>Providing business development packages including inputs, capacity building, linkages to markets</t>
  </si>
  <si>
    <t>Conflict affected, food insecure households</t>
  </si>
  <si>
    <t>Improve the resilience and sustain the livelihoods of 3,150 conflict affected, food insecure households (18,900 individuals, at least 9,450 of whom are female) in 26 communities in the West Bank and Gaza.</t>
  </si>
  <si>
    <t>shuaibi@carewbg.org</t>
  </si>
  <si>
    <t>Area Manager</t>
  </si>
  <si>
    <t>Ayman Shuaibi</t>
  </si>
  <si>
    <t>Strengthining Food Security in West Bank and Gaza: Building sustainable livelihoods through community-led development processes</t>
  </si>
  <si>
    <t>CCANWB0006</t>
  </si>
  <si>
    <t>Lessons learned on specifications required for winter NFIs (sizes).</t>
  </si>
  <si>
    <t>Lessons learned on preferred options for sanitation facilities in southern Syria.</t>
  </si>
  <si>
    <t>Lessons learned on best practices in shelter rehabilitation in southern Syria (joint lesson across multiple projects)</t>
  </si>
  <si>
    <t>See below.</t>
  </si>
  <si>
    <t>CARE's Southern Syria programs work nearly completely through Syrian NGO partners.  CARE works closely to build capacity of Syrian civil society through ongoing communication and training. There is ongoing training with partners in management systems, program implementation, management, and monitoring, financial management, and humanitarian principles.</t>
  </si>
  <si>
    <t>Third party monitors and field counsultants have been used throughout the project period for the continuous monitoring of the project's implemented actvities,  and this approach will continue till end of project period.</t>
  </si>
  <si>
    <t>IDPs and host communities in Dara'a and Qunwitra governorates</t>
  </si>
  <si>
    <t xml:space="preserve">
Dara'a and Quneitra Governorates</t>
  </si>
  <si>
    <t>To meet the basic WASH/NFI/shelter needs of vulnerable households in Southern Syria</t>
  </si>
  <si>
    <t>alexa.reynolds@care.org</t>
  </si>
  <si>
    <t>Deputy Director Southern Syria</t>
  </si>
  <si>
    <t xml:space="preserve">Alexa Reynolds
</t>
  </si>
  <si>
    <t>naomi.rennard@care.org</t>
  </si>
  <si>
    <t>Rapid Response Program Manager</t>
  </si>
  <si>
    <t>Naomi Rennard</t>
  </si>
  <si>
    <t>Canada Department of Foreign Affairs, Trade and Development</t>
  </si>
  <si>
    <t>Emergency WASH Support to people affected by conflict-2015</t>
  </si>
  <si>
    <t>CA333, CCANJO0008/CCANSY0003</t>
  </si>
  <si>
    <t>nuturing and managing sustainable partnerships with communities and local authorites as a key to project success</t>
  </si>
  <si>
    <t>complementary innovations to strengthen impact</t>
  </si>
  <si>
    <t>enhanced extension services for continuity</t>
  </si>
  <si>
    <t>understanding of the South Sudan land act</t>
  </si>
  <si>
    <t>67 Farmer Field schools established and being supported to strengthen their capacity as civil society groups to enhance and advocate for GBV prevention and equal access to land for women and men</t>
  </si>
  <si>
    <t>women and men , boys and girls youths affceted by climate change and natural disasters</t>
  </si>
  <si>
    <t>Torit, Magwi, Ikowtos Counties</t>
  </si>
  <si>
    <t>Enhanced adaptive capacity of individuals, households and communities for sustained gains in agricultural production and productivity</t>
  </si>
  <si>
    <t>sylvia.kaawe@care.org</t>
  </si>
  <si>
    <t>Sylvia kaawe</t>
  </si>
  <si>
    <t>Global Affaiars Canada GAC</t>
  </si>
  <si>
    <t>Fortifying Equality For Economic Diversification</t>
  </si>
  <si>
    <t>SSDN1</t>
  </si>
  <si>
    <t>Emergency WASH and Livelihoods Response for 2015 Tropical Cyclone Affected Populations in Bari region of Somalia- End of project report</t>
  </si>
  <si>
    <t>In severe water scarcity situations, it is important to  consider emergency water trucking for both humans and for livestock, as livestock remains a key source of livelihoods for pastoral populations in Somalia.</t>
  </si>
  <si>
    <t>• The  presence of CARE in the disaster affected areas enabled a quicker response.The rehabilitation of roads and  water faciliaties using cash for work (CFW) had a significant impact on the lives of the cyclone-affected communitues, as they helped to improve access to markets and enhance the local economy</t>
  </si>
  <si>
    <t>CARE employed a "Do No Harm" approach to avoid conflict over resources in the project areas. It  set criteria that considered only the most vulnerable families for assistance to avoid and minimize resentment.</t>
  </si>
  <si>
    <t>Both women and men in the targeted communities were engaged in the initial assessment,  in project implementation and in monitoring processes. The overall project interventions targeted women and girls who were the hardest hit by the cyclone, as the lack of clean water affected them the most.</t>
  </si>
  <si>
    <t>The project was financially efficient, as it was able to meet its planned results in a timely, appropriate and cost effective manner. The project exhibited value for money, as it could not have been implemented with fewer resources without reducing the quality and the quantity of the results.</t>
  </si>
  <si>
    <t>CARE responded to the emergency 11 days after it occurred, which ensured that interventions were timely and could respond to immediate needs.</t>
  </si>
  <si>
    <t>The project did not experience any changes and adjustments as it was designed to address CARE's approach and roles</t>
  </si>
  <si>
    <t>Cyclone affected populations in Bari region, which include men, women, youth, boys and girls</t>
  </si>
  <si>
    <t>Bosasso, Qardho in Bari region</t>
  </si>
  <si>
    <t>To save lives and alleviate suffering for the cyclone affected  populations in Bari region</t>
  </si>
  <si>
    <t>saeed.arshe@care.org</t>
  </si>
  <si>
    <t>Saeed Arshe</t>
  </si>
  <si>
    <t>ibrahim.hassan@care.org</t>
  </si>
  <si>
    <t>Emergency director</t>
  </si>
  <si>
    <t>Ibrahim Hassan</t>
  </si>
  <si>
    <t>Emergency WASH and Livelihoods Response for 2015 Tropical Cyclone Affected Populations in Bari region of Somalia</t>
  </si>
  <si>
    <t>CCANSO0005</t>
  </si>
  <si>
    <t xml:space="preserve">Emergency Livelihoods and WASH Project for drought and conflict affected populations in Lower Juba region, Somalia - 2016 (Interim Report)
</t>
  </si>
  <si>
    <t>partner WASDA</t>
  </si>
  <si>
    <t>There is need to ensure that the project has involved the local leaders while selecting cash or re-stocking beneficiaries to avoid conflicts</t>
  </si>
  <si>
    <t>Animals for re-stocking should be purchased in the same locality as to where they will be distributed so as  to avoid animals getting sick due to climate change</t>
  </si>
  <si>
    <t>For livestock re-stocking, there is need to involve the beneficiaries in what kind of animals they prefer</t>
  </si>
  <si>
    <t>The criteria developed for animal-restocking which helps in targeting the most vulnerable communities</t>
  </si>
  <si>
    <t>The water management committees  that have been formed to oversee the operations and management of the water points will also have a sustainability effect as they are community members</t>
  </si>
  <si>
    <t>The hygiene promoters that were trained and who conducted community base hygiene promotion on the key hygiene messages,were recruited from the target villages and this will ensure that there is sustainability even after the project has come to an end</t>
  </si>
  <si>
    <t>The project has not had any major changes. During its design, the proposal reflected CARE's approach and roles</t>
  </si>
  <si>
    <t>The end of project evaluation will be conducted by an external evaluator as the project is largely being implemented by a local partner</t>
  </si>
  <si>
    <t>Drought and conflict affected populations in Lower Juba region, which include men, women, youth, boys and girls</t>
  </si>
  <si>
    <t>Lower Juba (Kismayo and Baadhadhe)</t>
  </si>
  <si>
    <t>To save lives, alleviate suffering and maintain human dignity.</t>
  </si>
  <si>
    <t>Ahmed.Omarbare@care.org</t>
  </si>
  <si>
    <t>Ahmed Omar Bare</t>
  </si>
  <si>
    <t>Emergency Livelihoods and WASH Project for drought and conflict affected populations in Lower Juba region, Somalia - 2016</t>
  </si>
  <si>
    <t>Research and evaluation reports( Financial linkage modeling and business case done by TEPPER Fellows)</t>
  </si>
  <si>
    <t>Our Partners FSPs are willing to diversify delivery model to serve more VSLGs including mobile banking and agency banking; this expresses increased interest and commitment to financial linkages promoted by CARE. VSLGs members (majority are women) from linked VSLGs to FSPs partners of CARE are starting to open voluntarirly their individual accounts in these Financial institutions.</t>
  </si>
  <si>
    <t>Finding right partner and/or stakeholder to promote financial linkage of VSLGs to Umurenge SACCOs is not simple but possible, however, efforts to search other possible ways to partner with Umurenge SACCOs will continue as Umurenge SACCO needs first clear understanding of VSLA methodology and then Umurenge SACCOs products can be adapted or re worked on to enable VSLGs are benefiting appropriate products</t>
  </si>
  <si>
    <t xml:space="preserve">VAN governance and management: Self managed structure made of VAs are able to manage VAs, deliver project implementation activities including financial literacy and linkage trainings, facilitation of financial linkages. In addition, Incentivizing VAs implementing the project is a way to motivate and full engage VAs supporting VSL methodology work
</t>
  </si>
  <si>
    <t>Though, FSPs are appreciating VSL methodology to be the best product compared to other products they are offering in terms of strong, well trained VSLGs and with a high repayment rate, financial linkage of rural based savings groups need close competent FSPs with diversified products including mobile banking, agency banking for low operational costs.</t>
  </si>
  <si>
    <t>Private sector engagement: To be able to link 180,000 VSL client to formal financial services providers, CARE is engaging banks, microfinance institutions, SACCOs to provide financial services to VSLGs through diversified products include savings and loans to mature VSLGs that successfully passed the linkage preparedness assessment and expressed need for financial linkage.</t>
  </si>
  <si>
    <t xml:space="preserve">Village Agents Network(VAN) for Governance: In order to make a very strong structure of villages agents in 24 districts out of 30 districts Rwanda, the Village agents are organised from lower level entity up to the district level with leadership committee that will be trained on governance, leadership and empowered to coordinate and supervise all the work done by  village agents including among others training VSL groups and linking them to formal financial service providers.
</t>
  </si>
  <si>
    <t>Village agents Model: Village agents are selected from VSL groups and then receive advanced/intensive training in financial litaracy and financial linkage to be able to train their VSL groups on the same. They receive incentives as they facilitate  literacy trainings to VSL Groups and then facilitate their linkages to formal financial services.</t>
  </si>
  <si>
    <t>Signed  MoU with 2 additional financial sector providers</t>
  </si>
  <si>
    <t>Final impact evaluation. The third to evaluation identified three potential methods for this impact evaluation: Regression discontinuity design (RDD) would compare the outcomes experienced by VSL members that only just made it past the linkage eligibility threshold with the outcomes experienced by those in VSLAs that were just not eligible. This approach presents the risk of not being able to identify a large enough sample of members who are part of a VSLA that has not formed a linkage. Difference-in-difference (DiD) estimation exploits a pre-intervention baseline and post intervention follow-up. The principal idea is to survey the treatment group as well as a control group both before and after the intervention. The developments in both groups will then be compared afterwards. The difference in the trends is the effect of the intervention. Case study approach (group discussion and one to one interviews). This relies on qualitative data and have 2 primary objectives: Unpack and understand the process through which changes at the HH level are realised as a result of the financial literacy training and linkages with formal FSPs; and, obtain a deeper understanding of the experiences and needs of a smaller number of clients in all provinces of the country and establish whether there are significant differences between provinces in terms of anticipated impact to test the generalisability of the quantitative study</t>
  </si>
  <si>
    <t>Poor and vulnerable women members of existing VSL groups</t>
  </si>
  <si>
    <t>The project covers 24 districts out of 30 districts in Rwanda in Eastern, Northern and Western Provinces. Thus 3 districts of Kigali City and 3 districts (Rusizi, Nyamasheke, Rutsiro) of the Western province are not covered.</t>
  </si>
  <si>
    <t xml:space="preserve">The project’s ultimate goal is to increase financial inclusion for 300,000 individuals and their families. This will be achieved by building the capacity of 300,000 people from existing VSL clients on financial literacy and financial linkage and providing opportunities for 180,000 people to access formal financial services through linkages to various service providers through the introduction and expansion of technology-enabled financial services. 
</t>
  </si>
  <si>
    <t>sidonie.uwimpuhwe@care.org</t>
  </si>
  <si>
    <t>Vulnerable Women Program Coordinator</t>
  </si>
  <si>
    <t>Sidonie UWIMPUHWE</t>
  </si>
  <si>
    <t>bernard.niyomugabo@care.org</t>
  </si>
  <si>
    <t>Bernard NIYOMUGABO</t>
  </si>
  <si>
    <t>MasterCard Foundation</t>
  </si>
  <si>
    <t>PROFIR: Promoting Opportunities for Financial Inclusion in Rwanda (Originally called POWER Africa but given the history of the word POWER in Rwanda, the project name was changed when implementation started)</t>
  </si>
  <si>
    <t>CA311, CCANRW0011</t>
  </si>
  <si>
    <t>Final report, post distribution monitoring report, After Action Review(AAR) report  and Proposal</t>
  </si>
  <si>
    <t>Due to access issues at partner end the delay was caused as the government had held partner NOC</t>
  </si>
  <si>
    <t>There was no detail damage assessment as the government did not allow humanitarian actors to conduct any type of assessment</t>
  </si>
  <si>
    <t>The level devastation was high while funding to address the need was very limited</t>
  </si>
  <si>
    <t>added advantage of EPP enabled CIP in securing NOC for timely incitation of emergency response</t>
  </si>
  <si>
    <t>Multi risk management strategies including security risk management , financial risk management , coordination and collaboration strategy</t>
  </si>
  <si>
    <t>The partner led  response  proved helpful in implementation</t>
  </si>
  <si>
    <t>NA</t>
  </si>
  <si>
    <t>Local  partners were linked with other alliances, Financial and technical support as front line responders along with other humanitarian and government actors</t>
  </si>
  <si>
    <t>Post distribution monitoring and AAR were conducted in April 2016, the evaluation conducted in April mentioned in line item 71 actually refers to AAR</t>
  </si>
  <si>
    <t>Men, women, boys and girls ( earth quake affected population)</t>
  </si>
  <si>
    <t>District Swat, KPK, Pakistan</t>
  </si>
  <si>
    <t>To provide transitional shelter, winterization and hygiene kits to the earth to the people affected by 2015 earth quake</t>
  </si>
  <si>
    <t>hamid.nawaz@care.org</t>
  </si>
  <si>
    <t>Advisor  WASH</t>
  </si>
  <si>
    <t>Hamid Khan</t>
  </si>
  <si>
    <t>zakir.hussain@care,org</t>
  </si>
  <si>
    <t>Director Emergency</t>
  </si>
  <si>
    <t>Zakir Hussain</t>
  </si>
  <si>
    <t>Canadian Humanintarian Assistance Fund</t>
  </si>
  <si>
    <t>Swat Earth Quake Emergency response ( Shelter, NFIs and WASH)</t>
  </si>
  <si>
    <t>CHAF013-CC</t>
  </si>
  <si>
    <t>Final report, post distribution monitoring report, end line report</t>
  </si>
  <si>
    <t>The need was high while the funding was limited to address the needs</t>
  </si>
  <si>
    <t>Local  partners were linked with other alliances, Financial and technical support as front line responders along with other humanitarian and government actors, capacity building in FL, Health and protection</t>
  </si>
  <si>
    <t>IDP and Host Communities</t>
  </si>
  <si>
    <t>Peshawar, Khyber Pakhtunkhwa</t>
  </si>
  <si>
    <t>TO Improve  HH and community health and livelihood</t>
  </si>
  <si>
    <t>Muhammad.Amin@care.org</t>
  </si>
  <si>
    <t>Muhammad Amin</t>
  </si>
  <si>
    <t>Humanitarian Sexual, Reproductive and Maternal Health (SRMH)</t>
  </si>
  <si>
    <t>Department of Foreign Affairs , Trade and Development - DFATD-IHA</t>
  </si>
  <si>
    <t>2014 Emergency Livelihood &amp; Health Assistance for vulnerably conflict-affected IDP of Peshawar Valley, Khyber Pakhtunkhwa Pakistan</t>
  </si>
  <si>
    <t>CA296</t>
  </si>
  <si>
    <t>Les principaux documents dans la mise en œuvre de ce projet sont: la proposition, le gabari de mesure de rendement, le s rapports de l'étude de base, le rapport du PDM et le rapport de caitalisation du Voucher Eau, la fiche sommaires, les rapports périodiques et le rapport  final. Ces documents sont accessibles à CARE Niger et/ou CARE Canada.</t>
  </si>
  <si>
    <t>La situation sécuritaire a engendré plusieurs déprogrammations dans la mise en œuvre du projet. Néanmoins les retards accusés ont pu être rattrappés et le projet est fini dans le delai donnant lieu au financement d'une deuxième phase.</t>
  </si>
  <si>
    <t xml:space="preserve">• Leçons apprises sur les abris.
o Les types d’abris traditionnels varient dans un contexte de déplacés/refugiés compte tenu des provenances diverses des individus.
</t>
  </si>
  <si>
    <t xml:space="preserve">• Leçons apprises sur la nutrition 
o Les relais communautaires se sont bien appropriés des démonstrations culinaires et des C4D et les communautés les accompagnent à travers la création d’une petite caisse par les femmes pour la prise en charge des condiments.
o Les recettes culinaires à base de niébé, sorgho et mil sont bien appréciées dans la zone du projet.
o Sur des projets d’urgence, le processus Jardins de case/récolte/P4P n’est pas adapté.  
</t>
  </si>
  <si>
    <t xml:space="preserve">• Leçons apprises sur les WASH
o Les forages à la tarière ont beaucoup aidé à disposer de l’eau pour les populations en grand besoin. Toutefois, leur gestion est très difficile à cause du groupe électrogène, malgré la mise en place de comités de gestion. Enfin, les autorités ont recommandé à l’avenir des pompes à motricité humaine à la place des forages à la tarière.
o Au vu de la saison des grandes chaleurs qui s’annonce, et du faible niveau actuel de couverture des besoins, il est non seulement souhaité de poursuivre cette opération, mais aussi d’augmenter le nombre de bénéficiaires 
o Prévoir des groupes électrogènes pour assister les gestionnaires des points d’eaux en cas de coupure d’électricité; 
o Poursuivre l’effort de rapprochement des bénéficiaires aux points d’eau (pas plus de 500 mètres entre les bénéficiaires et les points d’eau, norme sphère) en multipliant le nombre de forages; combiner moyens de transport et distance entre le point d’eau et le ménage du bénéficiaire pour une meilleure réussite de l’opération.
o Prendre toutes les dispositions pour que la qualité de l’eau soit analyse avant la mise en service de chaque point d’eau.
o Une amélioration des conditions d’hygiène est visible dans la majorité des sites.
o Dans des situations de déplacement trop instable, les latrines de Lux à gros coût sont à minimiser.
o Le nombre des comités d’hygiène doit être démultiplié dans les gros sites pour avoir une bonne couverture.
</t>
  </si>
  <si>
    <t>Travail avec les Collectivités Territoriales et les Sevices Techiques de l'Etat.</t>
  </si>
  <si>
    <t>L'alignement à la stratégie de l'Etat à travers la direction de l'Etat Civile qui identifie les sites des personnes refugiés, déplacés, retournés et familles d'accueil et qui les recense</t>
  </si>
  <si>
    <t>Compte tenu de la situation sécuritaire volatile, le projet a apporté quelques ajustements dans ses activités. Il a nottemment supprimer la mise en place des greniers feminins de soudure afin de ne pas exposer les participants bénéficiaires à des attaques d'insurgés qui cherchent les vivres.</t>
  </si>
  <si>
    <t>Le projet a pris fin au 31 Mars 2016</t>
  </si>
  <si>
    <t>Personnes affectées par la crise du Nord Nigéria, particulièrement les femmes et les enfants des ménages de refugiés et retournés  ainsi que des ménages hôtes dans la région de Diffa.</t>
  </si>
  <si>
    <t>Le projet a intervenu dans Quatre Communes de la Région de Diffa: Les Communes de Chétimari, Diffa et Gueskérou dans le département de Diffa et la Commune de Mainé Soroa dans le département de Mainé Soroa.</t>
  </si>
  <si>
    <t>Atténuer la souffrance et préserver la dignité des ménages touchés par la crise du Nord Nigéria dans la région de Diffa.</t>
  </si>
  <si>
    <t>MamaneLaminou.Sani@care.org</t>
  </si>
  <si>
    <t>Coordonnateur Humanitaire</t>
  </si>
  <si>
    <t>Mamane Sani Laminou</t>
  </si>
  <si>
    <t>Rotimy.Djossaya@care.org</t>
  </si>
  <si>
    <t>Rotimy DJOSSAYA</t>
  </si>
  <si>
    <t>Projet d`Appui et de Réhabilitation des Ménages Affectés par la Crise du Nord Nigéria à Diffa (PARMAC-2N Tattali)</t>
  </si>
  <si>
    <t>CCANNE0007</t>
  </si>
  <si>
    <t>A Post Distribution Monitoring was done as well as a Rapid Gender Assessment</t>
  </si>
  <si>
    <t>Dhading, Gorkha, Sindhupalchowk, Lamjung</t>
  </si>
  <si>
    <t>To reduce the immediate suffering of 3,000 affected households (15,000 people), epecially women and girls by providing timely and approproate sanitation facilities, hygiene kits, and shelter items</t>
  </si>
  <si>
    <t>Humanitarian Coalition</t>
  </si>
  <si>
    <t>Nepal Earthquake 2015: Emergency Shelter and NFI to affected households - 2</t>
  </si>
  <si>
    <t>CA 339</t>
  </si>
  <si>
    <t>Dhading, Gorkha, Sindhupalchowk</t>
  </si>
  <si>
    <t>Increased access to emergency shelter and improved living conditions for affected households that meet the specific needs of men, women, boys, and girls and increased access to essential household items, including those that meet the specific needs of women and girls</t>
  </si>
  <si>
    <t>Government Affairs Canada</t>
  </si>
  <si>
    <t>Nepal Earthquake 2015: Emergency Shelter and NFI to affected households - 1</t>
  </si>
  <si>
    <t>CA 332</t>
  </si>
  <si>
    <t>CARE and partners staff were given training on how to use Gender Marker. In this FY staff will be using Gender Marker to grade their project.</t>
  </si>
  <si>
    <t>Building local capacity to mitigae and prevention GBV at community level. Civil Society's capacity will be built to practice for referring GBV cases.</t>
  </si>
  <si>
    <t>In October 2017 an end line survey will be carried out to compare impact against baseline data.</t>
  </si>
  <si>
    <t>The impact group of this project is  women and adolescent girls who are affected from earthquake.</t>
  </si>
  <si>
    <t>The project works in six Village Development Committees ( VDcs)  and one Minucipality of Sindupalchowk district.</t>
  </si>
  <si>
    <t>To support gender integration in Water, Sanitation and Hygiene ( WASH) Shelter, Food Security and Livelihoosa ( FSL) and build the technical capacity of the GBVprevention and response team.</t>
  </si>
  <si>
    <t>urmila.simkhada@care.org</t>
  </si>
  <si>
    <t>Urmila Simkhada</t>
  </si>
  <si>
    <t>Humanitarian A Life Free From Violence (GBV)</t>
  </si>
  <si>
    <t>CARE Canada - Appeal Funds</t>
  </si>
  <si>
    <t>Nepal Earthquake 2015 ( NP CCA 350  CCAN GBV &amp; Protection )</t>
  </si>
  <si>
    <t>CCANNP0007</t>
  </si>
  <si>
    <t>Partenaires: Action Recherche pour le Développement des Initiatives Locales  (ARDIL), la Cellule d’appui aux Initiatives de Développement (CAID) et l’Association pour la Promotion de la Femme (YAGTU)</t>
  </si>
  <si>
    <t>L'implication des leaders religieux, coutumier constitue des models de conscientisation des communautés</t>
  </si>
  <si>
    <t>Les engagements communautaires lors des foras pour l'abandon du mariage précoce contribuent à atteindre les objectifs du projet</t>
  </si>
  <si>
    <t>3. Renforcement des liens avec des structures qui offrent des soins et services de santé des adolescentes: engager fortement les hommes et les garçons comme des agents de changement, en partenariat avec les filles et les femmes.</t>
  </si>
  <si>
    <t>2. Appui des processus de changement social à base communautaire qui ont une influence sur les normes et les attitudes à l'échelle, par le biais des militants locaux. Ceci donne à la fois des possibilités de travail à l'échelle et favorise le maintien du changement au fil du temps. Cela comprend obtenir des informations sur les facteurs économiques ou normatives du mariage des enfants et la promotion de débat public et le dialogue sur les normes et les déterminants sociaux du mariage précoce, en mettant l'accent sur la participation des gardiens de la tradition et des intervenants clés influents</t>
  </si>
  <si>
    <t xml:space="preserve">1. Renforcer les capacités des organisations locales et des organismes gouvernementaux dans leur capacité à planifier et réaliser des interventions de l'auditoire segmenté pour empêcher le mariage des enfants et à atténuer les effets du mariage précoce par les services de santé sexuelle et de la reproduction ciblés et des informations, à l'adresse de:
o Les adolescentes non-mariés (et qui n'ont pas encore d'enfants), âgés de moins de 18 ans, en se concentrant sur les compétences de vie sexo-spécifique (et le mariage), l'information et les services de santé sexuelle et de la reproduction.
o Les adolescentes mariés ou qui ont des enfants, leurs conjoints et leurs familles, sur les compétences de la vie, les réseaux de soutien par les pairs; la formation, l'éducation financière et l'épargne, et l'information  en matière de santé sexuelle et de la reproduction.
</t>
  </si>
  <si>
    <t>Aucun changement majeur sur les objectifs du projet</t>
  </si>
  <si>
    <t>Les femmes, des filles, des garçons et des hommes touchés par le mariage précoce et forcé, incluant les filles victimes (au moins 600), des gardiens de tradition, des mobilisateurs communautaires et des hommes modèles et champions.</t>
  </si>
  <si>
    <t>Le projet sera mis en œuvre dans les régions de Mopti et Tombouctou, spécifiquement dans les communes de Bankass, Dandoli, Doucombo (Mopti) et les communes de Bourem, Alafia, Lafia et Tombouctou (Tombouctou)</t>
  </si>
  <si>
    <t>Contribuer au renforcement de la prévention et de l’atténuation des effets du mariage précoce/forcé des jeunes filles au Bénin et au Mali dans les zones à fortes prévalences</t>
  </si>
  <si>
    <t>Fadimata.Mahamane@care.org</t>
  </si>
  <si>
    <t>Progam manager</t>
  </si>
  <si>
    <t>Fadimata Mahamane</t>
  </si>
  <si>
    <t>Aly.Ouloguem@care.org</t>
  </si>
  <si>
    <t>Project manager</t>
  </si>
  <si>
    <t>Aly Ouloguem</t>
  </si>
  <si>
    <t>TEMPS "Travaillons Ensemble contres les Mariages Précoces"</t>
  </si>
  <si>
    <t>CA341; CCANML0015</t>
  </si>
  <si>
    <t>10 partenariats formalisés pour harmoniser les interventions</t>
  </si>
  <si>
    <t>Les interventions conjointes, intégrées et complémentaires sur la nutrition et l’insécurité alimentaire sont plus efficientes et plus efficaces pour réduire l’insécurité alimentaire et la malnutrition infantile et maternelle par rapport à des activités dispersées et non coordonnées. Elles permettent la mise en commun des ressources et impliquent les différents secteurs pour adresser les différentes dimensions de la nutrition et de l’alimentation.  .</t>
  </si>
  <si>
    <t>Kit de labour : La coordination de l’achat des bœufs de labour entre les comités de gestion et les différents agents vétérinaires  locaux a permis aux bénéficiaires des kits de trouver des animaux de traits de qualité et d’assurer un meilleur suivi de leur entretien. Cela constitue un nouveau départ dans la collaboration directe entre femmes MJT et services techniques. Elle a permis aussi une plus grande transparence dans la gestion des fonds alloués aux femmes.</t>
  </si>
  <si>
    <t>L'implication des Chefs de village: Il a été constaté que partout où le chef de village est engagé, les activités sont suivies et bien exécutés par les bénéficiaires surtout par rapport aux micro-projets et d’égalité de sexe.</t>
  </si>
  <si>
    <t>La disposition d'un plan de communication avec les parties prenantes</t>
  </si>
  <si>
    <t>La participation des acteurs clés :  AMAPROS, Services techniques (Santé, agriculture; Génie rurale, hydrauliques) et les communautés à la base (chef de village, Elus, MJT etc) a permis une meilleure connaissance des groups stratégiques et des enjeux d’obtenir un consensus sur la nécessité d’approfondir la réflexion sur la participation de tous, y compris les plus vulnérables (femmes enceintes et allaitantes), au processus de développement local.</t>
  </si>
  <si>
    <t>Une synergie opérationnelle d’action avec Pathways a contribué à l’atteinte de certains objectifs spécifiques notamment, l’agro business des femmes à travers une approche chaine de valeurs, le renforcement des capacités des groupements de femmes, la recherche Action sur des thématiques d’intérêt commun et le partage d’information sur les résultats (succès, défis, apprentissage)</t>
  </si>
  <si>
    <t>Formation des membres des GMJT/VSLAs dans l’identification des micro-projets, Formation technique des membres des comités de gestion des infrastructures;  Organisation des rencontres d’échanges entre les agriculteurs et les populations sur les résultats des agriculteurs pilotes</t>
  </si>
  <si>
    <t>Enfants de 0 à 59 mois; femmes enceinte et  allaitantes et les MJT</t>
  </si>
  <si>
    <t>Région de Ségou, cercles de Ségou (communes de Cinzana, Fatiné et Kamiadougou) et Macina (commune de Tongué)</t>
  </si>
  <si>
    <t>Contribuer à l'amélioration durable du niveau de rendement des cultures; la diversification et l'augmentation des productions agricoles dans la zone d'intervention.</t>
  </si>
  <si>
    <t>Seiba.Konate@care.org</t>
  </si>
  <si>
    <t>Chef de Projet</t>
  </si>
  <si>
    <t>Seïba KONATE</t>
  </si>
  <si>
    <t>Daouda.Traore@care.org</t>
  </si>
  <si>
    <t>COORDINATEUR SAACC</t>
  </si>
  <si>
    <t>Daouda TRAORE</t>
  </si>
  <si>
    <t>Canada Departement Of Foreingn Affairs, Trade and development</t>
  </si>
  <si>
    <t>INTIATIVE FOR FOOD SECURITY AND NUTRITION IN SEGOU (IFONS) MALI</t>
  </si>
  <si>
    <t>CCANML0013</t>
  </si>
  <si>
    <t>The project has not yet started being implemented  on the ground</t>
  </si>
  <si>
    <t>The project has not yet started implementation on the ground</t>
  </si>
  <si>
    <t>i) The project did NOT work with gender roles and relations</t>
  </si>
  <si>
    <t>Baseline has been planned for FY 2017</t>
  </si>
  <si>
    <t>The project will reach women of reproductive age (15-49 years) and under five (0-59 Months) boys and girls</t>
  </si>
  <si>
    <t>SANI project is implemented in two districts of Dowa and Ntchisi in Central region of Malawi covering 6 Traditional Authority impact areas</t>
  </si>
  <si>
    <t>To contribute to the reduction of maternal and child mortality in target areas</t>
  </si>
  <si>
    <t>kumbukani.black@care.org</t>
  </si>
  <si>
    <t>M&amp;E Coordinator</t>
  </si>
  <si>
    <t>Mark Kumbukani Black</t>
  </si>
  <si>
    <t>clement.ndiwo-banda@care.org</t>
  </si>
  <si>
    <t>Programmes Manager</t>
  </si>
  <si>
    <t>Clement Ndiwo Banda</t>
  </si>
  <si>
    <t>GLOBAL AFFAIRS CANADA</t>
  </si>
  <si>
    <t>Southern Africa Nutrition initiative (SANI)</t>
  </si>
  <si>
    <t>PID: CCANMW0014, FC: CA358</t>
  </si>
  <si>
    <t>Projecrt Report</t>
  </si>
  <si>
    <t>Project is ongoing</t>
  </si>
  <si>
    <t>Announcement of camp closure by the government</t>
  </si>
  <si>
    <t xml:space="preserve">Total participants for the FY overlap with project KE973. That is why it is reported as zero. Sector data is OK.
Joint evaluation is done ones in a year between WFP and CARE, Various data collection methods were utilized during the evaluation  guided by Key performance indicators.Primary data will be collected through observation of the distributions in IFO N and Dagahaley camp.Focus group discussions will be held with the leaders and community to get their perception on the program.Secondary data will be collected through review of cooperating partner (CP) reports, minutes, monthly distribution reports, review of food delivery documents and various assessment reports.The evaluation is to focus on reviewing program implementation to ascertain whether guidelines and policies are being adhered to and how this is contributing to program effectiveness.The Field Level Agreement (FLA) served as a very important document in the evaluation as it provides basis of reviewing whether both partners were meeting their obligations as outlined in the FLA.In this regard operational and strategic recommendations were generated, operational recommendations would inform the sub office what needs to be done at the technical level to ensure emerging issues are addressed while strategic recommendations would inform the next FLA as well as other key management area that need to be addressed by both parties.    
</t>
  </si>
  <si>
    <t>There is improved nutritional status of refugees compared to previous years as documented in the nutrition report 2016.The nurtritional status has been maitained thruogh sustained general food distribution program.Improved livelihood for 741 refugee community workers engaged at the FDP  as scoopers,clerks and watchmen,weighing clerks supported their families .Female beneficiaries participation in general food distribution  commitee meetings ensured they are well represented  and their interests are well addressed in the  meeting.</t>
  </si>
  <si>
    <t>Dadaab refugee camps, Garissa county, Kenya</t>
  </si>
  <si>
    <t>The project goal is to maintain the minimum nutritional requirement of 2100 kilocalories to beneficiaries in dadaab camps.( Ifo,Ifo2 and Dagahaley) by provision of food assistance through general food distribution.</t>
  </si>
  <si>
    <t>rod@care.or.ke</t>
  </si>
  <si>
    <t>Director of Refugee Operations</t>
  </si>
  <si>
    <t>Rod Volway</t>
  </si>
  <si>
    <t>bishar@ddb.care.or.ke</t>
  </si>
  <si>
    <t>Program Support and Logistics Manager</t>
  </si>
  <si>
    <t>Bishar Salat</t>
  </si>
  <si>
    <t>World Food Programme</t>
  </si>
  <si>
    <t>General Food Distribution</t>
  </si>
  <si>
    <t>KE975</t>
  </si>
  <si>
    <t>Project Proposals, mide-year reports</t>
  </si>
  <si>
    <t>As the project is ongoing, there has been amendendments and revision of the budget, new activities added and the targets changed.</t>
  </si>
  <si>
    <t>Pressure by the Kenyan government to close the camps</t>
  </si>
  <si>
    <t>Overall monitoring of project outcomes will be done by the programmes internal monitoring and evaluation unit (Programme Quality and Learning Unit – PQLU).</t>
  </si>
  <si>
    <t>Refugees residing in Ifo,Ifo 2 and Dagahaley refugee camps.</t>
  </si>
  <si>
    <t>Dadaab refugee camps,  Garissa county.</t>
  </si>
  <si>
    <t>Protection and mixed solutions</t>
  </si>
  <si>
    <t>nixon.otieno@ddb.care.or.ke</t>
  </si>
  <si>
    <t>Senior Program Manger</t>
  </si>
  <si>
    <t>Nixon Otieno</t>
  </si>
  <si>
    <t>dro@ddb.care.or.ke</t>
  </si>
  <si>
    <t>United Nations High Commissioner for Refugees</t>
  </si>
  <si>
    <t>Protection and assistance to Somali refugees in Dadaab.</t>
  </si>
  <si>
    <t>KE973</t>
  </si>
  <si>
    <t>Project Report</t>
  </si>
  <si>
    <t>The project is ongoing</t>
  </si>
  <si>
    <t>The project is on going</t>
  </si>
  <si>
    <t>Decision by government of Kenya to close Dadaab camp</t>
  </si>
  <si>
    <t>Participants are not reported as they overlap with project KE973
Joint evaluation is carried out between WFP and CARE, various data collection methods were utilized during the evaluation  guided by Key performance indicators.Primary data will be collected through observation of the distributions in IFO N and Dagahaley markets.Focus group discussions will be held with the leaders and community to get their perception on the program.Secondary data will be collected through review of cooperating partner (CP) reports, minutes, monthly distribution reports, review of food delivery documents and various assessment reports.The evaluation is to focus on reviewing program implementation to ascertain whether guidelines and policies are being adhered to and how this is contributing to program effectiveness.The Field Level Agreement (FLA) served as a very important document in the evaluation as it provides basis of reviewing whether both partners were meeting their obligations as outlined in the FLA.In this regard operational and strategic recommendations were generated, operational recommendations would inform the sub office what needs to be done at the technical level to ensure emerging issues are addressed while strategic recommendations would inform the next FLA as well as other key management area that need to be addressed by both parties.</t>
  </si>
  <si>
    <t>Refugees and the host community contracted as traders in the programme,refugees who are beneficiaries of the voucher disbused to their phones.</t>
  </si>
  <si>
    <t>Dadaab Refugee camps, Garissa county, Kenya.</t>
  </si>
  <si>
    <t>The project goal is to carry out monitoring of electronic cash voucher activities in camps markets of Ifo,Ifo2 and Dagahaley refugee camps.</t>
  </si>
  <si>
    <t>Trader Mapping and Market Monitoring in Dadaab refugee camps</t>
  </si>
  <si>
    <t>KE967</t>
  </si>
  <si>
    <t>Project Proposal, Project Report</t>
  </si>
  <si>
    <t>Intergration of livelihoods in GBV advocacy reduces the vulnerability of women</t>
  </si>
  <si>
    <t>Women are the key change agents in society</t>
  </si>
  <si>
    <t>Use of women champions as change agents in the society</t>
  </si>
  <si>
    <t>Women in Dagahaley Camp</t>
  </si>
  <si>
    <t>Daghaley refugee camp, Garissa county Kenya</t>
  </si>
  <si>
    <t>Women to access information through friendly medium for them to improve their knowledge,skills and initiative.</t>
  </si>
  <si>
    <t>Director Refugee Operations</t>
  </si>
  <si>
    <t>Women Refugee Commission</t>
  </si>
  <si>
    <t>Women Empowerement Resource Center-WERC</t>
  </si>
  <si>
    <t>KE974</t>
  </si>
  <si>
    <t>GFD Monthly  statistical report</t>
  </si>
  <si>
    <t>During program implementations there were food pipeline breaks as a result of donor funding challenges resulting in reduction of the ration scale for some commodities.Ie CSB++ normaly distributed at 30grams per person per day was reduced to 40g/p/d.Salt has completely been removed from the rations scale.</t>
  </si>
  <si>
    <t>Cash based program provided a great value to beneficiaries.Previously before the program was initiated they used to sell some of their ratio cheaply to purcahse foodstuff not in the food basket but now they have enough money at their disposal to purchase food of their choice.</t>
  </si>
  <si>
    <t>Food in the hands of women reaches the family than when collected by men from the food distribition point.</t>
  </si>
  <si>
    <t>Aggresively advocating for women to collect food on behalf of their families.This ensured food reached the entire household</t>
  </si>
  <si>
    <t>Ensuring equal represntation of all gender in food advisory committee membership.Women needs were adequately addressed in the meetings.</t>
  </si>
  <si>
    <t>Introduction of cash based program to compliment in kind food distribution.This improved refugee livelihoood in adidtion to providing them an opportunity to sample food stuff of their choice in the market.</t>
  </si>
  <si>
    <t>The government decision to close dadaab camp when Somalia still has a larger part controlled by militia.There is general donor fatigue and funding for humanitarian assistance in Dadaab has reduced drasticaly,</t>
  </si>
  <si>
    <t>CARE was part of NGO consortium championg for Refugee Rights especaily with regards to human repartriation of refugee going back to Somalia.</t>
  </si>
  <si>
    <t>Project overlaps with projecst KE973 and KE975. That is why no participants ar ereported.   
Joint evaluation is done ones in a year between WFP and CARE, Various data collection methods were utilized during the evaluation  guided by Key performance indicators.Primary data will be collected through observation of the distributions in IFO N and Dagahaley camp.Focus group discussions will be held with the leaders and community to get their perception on the program.Secondary data will be collected through review of cooperating partner (CP) reports, minutes, monthly distribution reports, review of food delivery documents and various assessment reports.The evaluation is to focus on reviewing program implementation to ascertain whether guidelines and policies are being adhered to and how this is contributing to program effectiveness.The Field Level Agreement (FLA) served as a very important document in the evaluation as it provides basis of reviewing whether both partners were meeting their obligations as outlined in the FLA.In this regard operational and strategic recommendations were generated, operational recommendations would inform the sub office what needs to be done at the technical level to ensure emerging issues are addressed while strategic recommendations would inform the next FLA as well as other key management area that need to be addressed by both parties.</t>
  </si>
  <si>
    <t>All refugees in Dagahaley, Ifo and Ifo 2 camps.</t>
  </si>
  <si>
    <t>The project goal is to maintain the minimum nutritional requirement of 2100 kilocalories to beneficiaries in dadaab camps.( Ifo,Ifo2 and Dagahaley) by provision of food General food disitribution to all persons of concern in Dagahaley, Ifo and Ifo 2 camps.</t>
  </si>
  <si>
    <t>KE950</t>
  </si>
  <si>
    <t>(GCD) Project proposal, SITREP reports, End year reports</t>
  </si>
  <si>
    <t>(GCD) During implimentation, there was a revision of the targets thus a huge variance between the  directly expected and reached participants</t>
  </si>
  <si>
    <t>With the government and UNHCR calling on the refugees to go back to their countries of origin voluntarily, some of the refugees have seen these calls as a possible transition to forced repatriation and have taken to tailor making all manner of insecurity/protection issues so as to get resettlement before the time for forced repatriation comes.</t>
  </si>
  <si>
    <t>The intertwining of culture and religion on FGM issues makes behaviour change processes slow, as some practices that discriminate women and create gender imbalance are</t>
  </si>
  <si>
    <t>Men have been particularly receptive and are playing very instrumental roles in the community as change makers. Through various discussions, developing male engagement in a way that improves their response in reducing harmful behaviours and increasing gender equality as the main objective was accepted. This is throughthe Behaviour change and communication (BCC) approach on the actual perpetrators of GBV.</t>
  </si>
  <si>
    <t>The use of behaviour, communication and change approach towards the SGBV perpetrators is resulting to a decline in reported cases  in the camp.</t>
  </si>
  <si>
    <t>The bi monthly case conferences and the cordination meeting held resulted to strengthening of the client referral pathway while at the same time joint case managements were held in these conferences to promote wholistic approach to clients issue.</t>
  </si>
  <si>
    <t>Training of the community counseling committee (CSC) on basic counseling skills. This resulted to an increase in clients number at the Psychosocial unit due to their refferral</t>
  </si>
  <si>
    <t>During the implimentation period, there was adjustments made thus an increase in the targets.</t>
  </si>
  <si>
    <t>All refugees in Dagahaley, Ifo and Ifo 2  camps.</t>
  </si>
  <si>
    <t>Protection and mixed solutions to all refugees in Dadaab.</t>
  </si>
  <si>
    <t>nixon@ddb.care.or.ke</t>
  </si>
  <si>
    <t>Senior Program Manager</t>
  </si>
  <si>
    <t>dro@ddb.care.co.ke</t>
  </si>
  <si>
    <t>Director for Refugee Operations, CARE Kenya</t>
  </si>
  <si>
    <t>United  Nations High commissioner for Refugees</t>
  </si>
  <si>
    <t>Emergency Assitance for Somali refugees hosted in Dadaab and surrounding host population.</t>
  </si>
  <si>
    <t>KE947</t>
  </si>
  <si>
    <t>Partners: The project worked with 1 International private partner (The donor), 1 anational local partner in Kenya and 20 partners at county level (Total 33 Partners)</t>
  </si>
  <si>
    <t>The systems is benefiting the private sector with zero percent investment to the project efforts</t>
  </si>
  <si>
    <t>Training savings groups groups on inclusion of by laws on importance of the add on project (adoption of solar lanterns)</t>
  </si>
  <si>
    <t>Engaging youth participating in the savings groups  as entrepreneurs</t>
  </si>
  <si>
    <t>No changes were put in place during implementation in the ending year</t>
  </si>
  <si>
    <t>The project is designed as a social enterprise and we are using a financial model to track performance in terms of revenue generated, active level of partners and the inevntory</t>
  </si>
  <si>
    <t>Women and Youth</t>
  </si>
  <si>
    <t>The project is located in Kenya Migori, Homabay, Embu and Tharaka Counties</t>
  </si>
  <si>
    <t>Improve the livelihood of poor rural and peri urban women and their household through income generation.</t>
  </si>
  <si>
    <t>muthiani@ksm.care.or.ke</t>
  </si>
  <si>
    <t>Bernard Muthiani Mbithi</t>
  </si>
  <si>
    <t>pkariuki@care.or.ke</t>
  </si>
  <si>
    <t>Sector Manager</t>
  </si>
  <si>
    <t>Pyhllis Kariuki</t>
  </si>
  <si>
    <t>Barclays Bank</t>
  </si>
  <si>
    <t>Lighting up Kenya</t>
  </si>
  <si>
    <t>KE968</t>
  </si>
  <si>
    <t>Project design makes all the difference for pilot projects to succeed or fail</t>
  </si>
  <si>
    <t>Using community based personnel</t>
  </si>
  <si>
    <t>The Hunger Safety Net Programme(HSNP) beneficary households(largely women)</t>
  </si>
  <si>
    <t>The pilot project is implemented in four locations of Laisamis sub-county of Marsabit County</t>
  </si>
  <si>
    <t>Test market based approaches to building the livelihoods of ultra poor households</t>
  </si>
  <si>
    <t>molu.wato@care.or.ke</t>
  </si>
  <si>
    <t>Molu Wato</t>
  </si>
  <si>
    <t>FINANCIAL SECTOR DEEPENING TRUST KENYA</t>
  </si>
  <si>
    <t>FINANCIAL GRADUATION</t>
  </si>
  <si>
    <t>KEN112KE964</t>
  </si>
  <si>
    <t>The project approach and design. Using franchisees, Direct CBTs anf Faith Based organization as a delivery channel</t>
  </si>
  <si>
    <t>Using community based trainers</t>
  </si>
  <si>
    <t>Targeting VSLA group in deepening financial Access to the poor communities through promotion of savings group interventions.</t>
  </si>
  <si>
    <t>The project was implimented in 8 counties Kisumu, Siaya, Nyamira, Homa-Bay, Migori, Vihiga, Turkana, Trans Mara and</t>
  </si>
  <si>
    <t>Using savings group to Advancing Pro poor financial access, linkage and e-recording (APPLE project used VSLA and introduced technology to improve on the groups quality of training and record keeping, the groups were also linked to formal financial institutions)</t>
  </si>
  <si>
    <t>Sector manager</t>
  </si>
  <si>
    <t>Phyllis Kariuki</t>
  </si>
  <si>
    <t>Advancing Pro Poor Financial Access, Linkage And E-Recording (APPLE) Project</t>
  </si>
  <si>
    <t>KEN112KE928</t>
  </si>
  <si>
    <t>Efficiency: As a way of contributing to the project’s quality management system, CARE International focused on several quality assurance methods to evaluate the efficiency of the CARE’s services in order to guarantee continuous quality improvement of the overall performance. Such methods include the constant development of the Quality and Accountability Framework, Standard Operating Procedures (SOPs), SOPs Internal Reflection Checklist, and the production of regular learning reports through developing evaluation reports as well as post-distribution monitoring results.
 Gender Equality: Under GAC’s project, empowerment of both men and women was seen as a priority under each of the services offered. This included taking gender-sensitive measures to meet the specific needs of each of the men, women, and children of the families. In fact, this was done with CARE’s Database System (CDS) in the core of the services offered. Thus, the CDS is designed to ensure that sex and age disaggregated data is fully captured and reported on in order to guarantee gender-sensitive approaches to emergency and protection response.
CARE International completed a process of developing and formalizing SOPs for the major components of CARE’s Urban Refugee Protection Program. This includes established guidelines that place gender at the forefront, with concern for the most vulnerable, where they took into account the CARE gender transformative approach, which enables the team to focus on the impact of each activity on the agency, relation and structure paradigm and how it moved from gender blind\sensitive to gender transformative. For instance, case management staff members were trained in identifying the different needs for men and women and referring the most urgent issues for case management, with sexual and gender based violence and child protection</t>
  </si>
  <si>
    <t xml:space="preserve">CARE Jordan has given careful attention to building good relationships with the local CBOs in Jordan.
</t>
  </si>
  <si>
    <t>CARE’s team contacted the Ministry of Education (MoE) in order to plan the school’s psychosocial (PS) activities and get an official approval to enter schools. CARE responded to several requests from MoE such as official letters and meetings to explain the purpose of this component. After hard efforts, MoE rejected CARE’s request to enter schools for program activities. Therefore, CARE contacted GAC and obtained an approval to implement the children’s PS activities at its safe spaces (CARE refugee hubs) in Amman, Zarqa, Mafraq and Irbid</t>
  </si>
  <si>
    <t>Outreach efforts were extended to five urban areas (Amman, Azraq, Irbid, Mafraq, and Zarqa towns). Included in this were the establishment of a well-trained staff for all hubs and a wide variety of services offered to not only refugees, but also the vulnerable Jordanian population.  Examples of these services are:Information Provision and Case Management, Psychosocial Activities, Emergency Cash Assistance, Conditional Cash Assistance, Trainings.  As abovementioned, CARE successfully met the target numbers for each of the project components which in return address the basic humanitarian needs of CARE’s beneficiaries in Jordan.</t>
  </si>
  <si>
    <t xml:space="preserve">Addressing obstacles to Syrian women and girls' meaningful participation in decision-making processes, and to promote gender-responsive and participatory monitoring practices.
</t>
  </si>
  <si>
    <t xml:space="preserve">CARE targets women and girls to be part of our activities and will be given equal opportunity in accessing the activities. We are committed to advancing women and youth’s economic empowerment, and we will focus on the following ‘emerging pathways’ noting that they all contribute in one way or another to CARE International’s identified strategic areas of focus: financial inclusion, inclusive value chains/women, markets in crisis, and dignified work.
</t>
  </si>
  <si>
    <t xml:space="preserve">CARE International in Jordan works in partnership with civil society organizations, the Government of Jordan, the private sector, donors, youth groups, women’s and trade unions and research institutions etc. Without a significantly more diversified set of partners, it will not be possible to achieve this ambition.
</t>
  </si>
  <si>
    <t>CARE worked on increase the capacity of CBOs’ staff members, capacity building trainings were provided on topics such as grant management, microcredit, psychosocial support, and communication skills. Under GAC, CARE formed focus groups with staff from partnered CBOs to conduct a needs assessment for capacity building skills for Al-Tashweer center, Chechen Women Charity Society for Women, and Princess Basma Center for Human Development in June. The definite topics of the capacity building trainings were determined in consultation with the CBOs. Staff members was selected to follow these trainings in order to build their CBO’s organisational capacity.</t>
  </si>
  <si>
    <t>CARE will work based on mechanisms for monitoring and evaluation, in addition, working on assessment annual study and focus group.</t>
  </si>
  <si>
    <t>This project will assist Syrian refugee and vulnerable host community women and children.</t>
  </si>
  <si>
    <t>Amman , Mafraq, Irbid, Zarqa cities</t>
  </si>
  <si>
    <t>Helping provide lifesaving assistance to meet the most critical needs of vulnerable Syrian refugee families and members of host communities (women, girls, men and boys) in Irbid, Mafraq, Zarqa and Amman.</t>
  </si>
  <si>
    <t>Maher.Qubbaj@care.org</t>
  </si>
  <si>
    <t>Urban Program Director</t>
  </si>
  <si>
    <t>Qubbaj, Maher</t>
  </si>
  <si>
    <t>Humanitarian Assistance For Crisis-Affected People in Jordan , with Focus on Women and Children</t>
  </si>
  <si>
    <t>FC CA334 , PID CCANJO0009</t>
  </si>
  <si>
    <t>1. Jordan GAC Semi-anuual report.
2. IPIA for Jordanian Community Development and Support Program</t>
  </si>
  <si>
    <t>Working with and through CBOs guarantees sustainability of activities such as GBV activities and economic empowerment.</t>
  </si>
  <si>
    <t>Vocational training center graduates need additional support in accessing job opportunities or starting projects.</t>
  </si>
  <si>
    <t>Support and capacity building for government staff, and especially Ministry of Social Development on gender, is much needed and should continue in future projects.</t>
  </si>
  <si>
    <t>CARE conducted a gender analysis during the inception phase in order to determine the feasibility of mixed gender committees. Outreach effortsare made to key stakeholders to encourage support women's participation in committees.</t>
  </si>
  <si>
    <t>An assessment of institutional capacity were conducted prior to selection of partners and CBOs. CARE provided training to partners and CBOs to improve their capacity and ensure alignment to CARE's policies.  CARE developed a structure by which the activities of partners and CBOs are consistently monitored to ensure activities are implemented as planned.</t>
  </si>
  <si>
    <t>CARE developed a beneficiary selection criteria in order to identify individuals with the capacity to establish and manage income-generating projects.</t>
  </si>
  <si>
    <t>Ministry of Social Development (MoSD) staff, CBO staff and youth are being trained on gender-sensitive approaches, which are then being adopted by other actors in the community that are learning from CARE’s successes, an excellent example of multiplying impact in gender equality. The project also provides training for the MoSD staff on implementing the Ministyr's gender startegy. The project provides tarining and on-the-job support for the grass root organizations on managing access to finance, as a means of economic empowerment.</t>
  </si>
  <si>
    <t>Evaluation will include individual interviews and FGDs with the beneficiaries from the variety of activities in the project.</t>
  </si>
  <si>
    <t>Vulnerable Jordanians in refugee-hosting communities (women, girls, men and boys)</t>
  </si>
  <si>
    <t>Amman, Zarqa, Irbid and Mafraq</t>
  </si>
  <si>
    <t>To support vulnerable Jordanian host community members (women, girls, men and boys) impacted by the Syria crisis in Amman and the northern parts of Jordan.</t>
  </si>
  <si>
    <t>Sawsan.Mohammed@care.org</t>
  </si>
  <si>
    <t>Mohammed, Sawsan</t>
  </si>
  <si>
    <t>Jordanian Community Development and Support Program.</t>
  </si>
  <si>
    <t>FC CA327 , PID CCANJO0003</t>
  </si>
  <si>
    <t>Logframe &amp; Progress Report</t>
  </si>
  <si>
    <t>Local stakeholder, government  and community give great supports to this project</t>
  </si>
  <si>
    <t>Instituional development</t>
  </si>
  <si>
    <t>Introduction the media social marketing</t>
  </si>
  <si>
    <t>Fermented pigpen to reduce the use of water but keep the animal healthy in respond to drough issues in the area</t>
  </si>
  <si>
    <t>Institutional and business development at farmers group level (community based organization)</t>
  </si>
  <si>
    <t>Training and technical assistance for farmers</t>
  </si>
  <si>
    <t>Module development, training of trainers, and community caders</t>
  </si>
  <si>
    <t>Farmers have better knowledge in managing healthy piggery, considering and innovating animal feed using the local row materials; access to health facility and services for the livestock coordinate with the government; stake holder forum</t>
  </si>
  <si>
    <t>Capacity building and technical assistance farmer groups in livestock management, community organizing, finance and business unit management</t>
  </si>
  <si>
    <t>300 smallholder pig farming households will get a direct impact, a 1500 household members will get an indirect impact as well as the relevance local government starting from province level into the municipalities either in an economic activity or in capacity building activities</t>
  </si>
  <si>
    <t>Kupang (Disctrict and City) - Nusa Tenggara Timur</t>
  </si>
  <si>
    <t>The general objective of the project is to assist national development through enhancing the commercial value of the agricultural business in eastern Indonesia. Through the ADVANCE Project, CARE will provide technical assistance to small holders to increase their productivity and efficiency in pig farming.</t>
  </si>
  <si>
    <t>erlyn_shukmadewi@careind.or.id</t>
  </si>
  <si>
    <t>EED Manager</t>
  </si>
  <si>
    <t>Erlyn Shukmadewi</t>
  </si>
  <si>
    <t>magdalena_wake@careind.or.id</t>
  </si>
  <si>
    <t>Magdalena Yuanita Wake</t>
  </si>
  <si>
    <t>ADVANCE</t>
  </si>
  <si>
    <t>ID 555 IDN 081</t>
  </si>
  <si>
    <t>www.care.org.hn/prosade</t>
  </si>
  <si>
    <t>El proyecto ha logrado alcanzar las metas previstas en cuanto al resultado final del proyecto relacionado con la Calidad de Vida Mejorada y Reducida la 
Vulnerabilidad a la seguridad alimentaria para mujeres, hombres, jóvenes, niños, niñas y adultos mayores en las zonas semi-áridas del sur de Honduras.
La investigación fue realizada en el período establecido entre los meses de noviembre y diciembre 2015.
Para efectos de la investigación se definió una muestra de 386 productores(as) y 295 jefes(as) de hogares para los sistemas de agua construidos y/o rehabilitados.</t>
  </si>
  <si>
    <t>Incluir un componente de innovación e investigación en los proyectos a ser implementado en colaboración con los centros de enseñanza (universidades y centros internacionales) para incidir en el desarrollo de nuevas opciones a los problemas que enfrentan los pequeños y pequeñas productores del corredor seco.</t>
  </si>
  <si>
    <t>La seguridad alimentaria no se limita a la producción agropecuaria. Se deben promover actividades no agrícolas para la generación de ingresos como la construcción de silos metálicos, la reparación de teléfonos celulares, la producción de miel, la preparación de mermeladas y jaleas con el objetivo incluir a las mujeres y a los jóvenes.</t>
  </si>
  <si>
    <t>La asistencia técnica continua es uno de los mayores desafíos para incrementar la seguridad alimentaria. Por restricciones presupuestarias, los diferentes Ministerios (SAG, DICTA, Salud, SANAA, etc) no cuentan con equipos técnicos para prestar una asistencia técnica continua sino una en forma puntual.</t>
  </si>
  <si>
    <t>Una comprensión del contexto de la zona Sur y del país para influenciar las prácticas, normas y actitudes de los participantes. El proyecto adoptó desde su inicio una estrategia de empoderamiento de los participantes y autoridades locales. La selección de municipios y microcuencas de intervención la realizaron las autoridades municipales, la selección de los sistemas de agua a construir la realizaron los Comité de Microcuencas, la selección de las opciones tecnológicas la realizaron los propios productores y productoras.</t>
  </si>
  <si>
    <t>La innovación y la investigación como eje central: La creatividad y el proceso permanente de aprendizaje como un eje central para desarrollar opciones de solución acordes a las condiciones del corredor seco de Honduras. PROSADE introdujo varias innovaciones para las familias y comunidades</t>
  </si>
  <si>
    <t>Fortalecimiento de las capacidades de los movimientos de mujeres: PROSADE apostó al fortalecimiento de las redes de mujeres y de las Oficinas Municipales de la Mujer como estrategia para reducir la brecha de equidad de género que sufren las mujeres. Se consideró la inclusión de las mujeres para que pudiera acceder a los recursos del proyecto y de otras organizaciones como las Municipalidades y controlarlos, que pudieran participar en la toma de decisiones a nivel comunitario en las Juntas de Agua, CIAL, CODEL, Cajas de Ahorro y Crédito. A nivel regional se logró fortalecer la red regional de mujeres así como la mesa de igualdad de género como plataformas para el reconocimiento de los derechos de la mujer.</t>
  </si>
  <si>
    <t>N/A -  no hubieron cambios</t>
  </si>
  <si>
    <t>Se promovió el desarrollo de procesos descentralizados, comenzando con la selección de los municipios y las microcuencas mediante un SIG durante un taller con actores locales (Alcaldes, Representantes de Instituciones del Estado y de la sociedad civil); la selección de las obras de infraestructura que fueron elegidas por las mismas comunidades. Luego se continúo con el apoyo a la descentralización a través de la metodología PEC, que busca empoderar a las comunidades a través del manejo de los fondos con apoyo de la municipalidad.</t>
  </si>
  <si>
    <t>'[1]INICIATIVA 1'!$C$57:$G$57</t>
  </si>
  <si>
    <t>Mujeres, hombres, jóvenes, niños, niñas y adultos mayores en las zonas semi-áridas del sur de Honduras. Incluyendo grupos excluidos, mujeres productoras a pequeña escala.</t>
  </si>
  <si>
    <t>El proyecto se localiza en 10 municipios del corredor seco  de Honduras: Choluteca, Morolica, El Corpus, Namasigue, Orocuina, Apacilagua, San Marcos de Colon, Liure, Soledad y Vado Ancho.</t>
  </si>
  <si>
    <t>Calidad de Vida Mejorada y Reducida la Vulnerabilidad a la seguridad alimentaria para mujeres, hombres, jóvenes, niños, niñas y adultos mayores en las zonas semi-áridas del sur de Honduras.</t>
  </si>
  <si>
    <t>sandra.mendoza@care.org</t>
  </si>
  <si>
    <t>Gerente Calidad Programatica</t>
  </si>
  <si>
    <t>Sandra Mendoza</t>
  </si>
  <si>
    <t>elvia.zuniga@care.or</t>
  </si>
  <si>
    <t>Convenios y Contratos</t>
  </si>
  <si>
    <t>Elvia zuniga</t>
  </si>
  <si>
    <t>Global Affaris Canada (GAC)</t>
  </si>
  <si>
    <t>PROMOCION DE LA SEGURIDAD ALIMENTARIA Y DESARROLLO ECONOMICO EN LAS CUENCAS DE LOS RIOS CHOLUTECA Y NEGRO (PROSADE)</t>
  </si>
  <si>
    <t>CCANHN0012</t>
  </si>
  <si>
    <t>PROMISE Final Project Report. Promise Evalaution Report.</t>
  </si>
  <si>
    <t>No significant changes or adjustments were made to the project during the FY.</t>
  </si>
  <si>
    <t>Small holder women farmers and girls in and out of school.</t>
  </si>
  <si>
    <t>Improved nutritional and financial status of women and girls.</t>
  </si>
  <si>
    <t>CCANGH00010</t>
  </si>
  <si>
    <t>Five partners : CARE International, Cuso International, McGill University, the Government of Ethiopia (Ministries  of Health, Agriculture, Women’s Affairs, and Mines, Water and Irrigation) and Global Affairs Canada. 
Growing Nutrition For Mothers and Children in Ethiopia( GROW) d was engaged in preparatory works during the mentioned FY. 
 Accordingly, the project has signed a contract agreement with the Government of Ethiopia,  conducted launching workshops in Oromo and Afar Regions.
 Have final project implementation plan. 
Finalize the recruitment and hiring of  competent employees to  all positions</t>
  </si>
  <si>
    <t>challenges: unpredictable security issues  in oromia region where more than 86% of the project's target population  reside.</t>
  </si>
  <si>
    <t>learning : - Strategic and operational level collaboration with other CARE projects which operate in similar geographical areas but with different objectives for the purpose of multiplier impact and efficient use of resources</t>
  </si>
  <si>
    <t>Plan to work  in collaboration with the existing government structure to contribute for the improvement of the enabling environment and ensure sustainability of the project objectives.</t>
  </si>
  <si>
    <t>Plan to use   Social Action and Analysis ( SAA) groups to bring social transformation in terms of  to harmful feeding and cooking practices, beliefs, culture and social norms. SAA  is already proven   strategy by other CARE projects to bring  social transformation.</t>
  </si>
  <si>
    <t>Plan to use   Village Saving and Loan Associations ( VSLAs  ) as an entry point to reach beneficiaries. VSLA is already proven strategy by other CARE projects operating in the same geographical location that helps to reach more number of beneficiaries on regular basis for specific period.</t>
  </si>
  <si>
    <t>No change was made</t>
  </si>
  <si>
    <t>. The main objectives of the baseline study will be  
A) examine attitudes, behaviors and practices related to nutrition, hygiene and sanitation, gender and women’s empowerment
B) Establish baseline values for outcome level indicators for the CARE GROW project.</t>
  </si>
  <si>
    <t>Women of reporductive age and children under 5: Chronically Food Insecure Rural Women</t>
  </si>
  <si>
    <t>12 districts in Oromia region and 2 districts in Afar refion of Ethiopia</t>
  </si>
  <si>
    <t>Improved nutritional status of women of reproductive age (WRA)  (15-49) and boys and girls under 5 in Ethiopia</t>
  </si>
  <si>
    <t>meseret.demissie@care.org</t>
  </si>
  <si>
    <t>Program Manager-CARE Ethiopia</t>
  </si>
  <si>
    <t>Meseret Demissie</t>
  </si>
  <si>
    <t>Growing Nutrition For Mothers and Children in Ethiopia</t>
  </si>
  <si>
    <t>CCANET0037</t>
  </si>
  <si>
    <t>The project targeted pregnant and lactating women for nutrition support and mothers of children less than 5 years for health, and nutrition counseling. The project also targeted female and male children less than five years affected by moderate and severe acute malnutrition. progress reports, terminal reports will be disagregated by sex and the involvment of boys and girls and men and women will be analyzed in the course of the project.</t>
  </si>
  <si>
    <t>the project has been working government partners such as the minstery of health, minstry finance and and economic development and Dizaster risk management office and UN agencies like WFP</t>
  </si>
  <si>
    <t>The participation of government sectors in all phases of the project implamantion is crucial to get in-country by-in and reputation of the project  and the organization</t>
  </si>
  <si>
    <t>The use of exsiting community and institutional  structureswill facilitate fast implemantation of project activities, attinment of the project objectives.</t>
  </si>
  <si>
    <t>Instituional and community capacity building which the projec applied in the course of implementation enhance participation of the targets</t>
  </si>
  <si>
    <t>The project approached  exsiting communty structures rather than creating its own and facilitates project implementation through it. This helped easly adoption and eplementation of activities accros the structures and attainment of objectives.</t>
  </si>
  <si>
    <t>The project has been reaching children and pregnanat and lactating women affected by acute under nutrition and is providing theraputic and supplementary food. Todate,  a total of 39238 boy and girl children and pregnant and lactating women with acute malutrition have gotten treatment in theraputic feeding centers. 37127 communty  members had access to save drinking water.  14 project staff have gotten basic training on themanagment of children and pregnant and lactating women with acute malnutrition.</t>
  </si>
  <si>
    <t>The project is a quick emergency response and no base line survey conducted in most case. The general food security situation, crop condition, and the health condition of the area as assessed by multiagencies which is led by Government of Ethiopia and Oromia Nationa regional state is used as a rationale to indorse the project.</t>
  </si>
  <si>
    <t>The project opperates in five districts (Kersa, Jarso, Kurfa chelle, Chiro and Miesso) of East and west hararghe zoone, Oromia National regional State Ethiopia</t>
  </si>
  <si>
    <t>The main goal of the project is to save the lives of children less than five years and pregnanat and lactating women affcetd by under nutrition.</t>
  </si>
  <si>
    <t>teyent.tadesse@care.org</t>
  </si>
  <si>
    <t>Emergency program coordinator</t>
  </si>
  <si>
    <t>Tteyent Tadesse</t>
  </si>
  <si>
    <t>Department of Foraign Affairs Trade and Development</t>
  </si>
  <si>
    <t>Emergency nutrition and WASH support for children and women affected by drought in  East and West Hararghe, Ethiopia</t>
  </si>
  <si>
    <t>CA353</t>
  </si>
  <si>
    <t>Provision of IGA-SPM training together with failiating access to financial service has helped a participants to engage in proftable business activities</t>
  </si>
  <si>
    <t>Members of VSLA found to be more resilient to drought that triggered by Eli nino crisis. They use VSLA loan to complement income shock they encountered due to drought.</t>
  </si>
  <si>
    <t>creating opprtunity for target group to enage in various profitable income generating activities</t>
  </si>
  <si>
    <t>Addressing gender gaps in accessing financial services</t>
  </si>
  <si>
    <t>Building financial capacity of target group through VSLA approach</t>
  </si>
  <si>
    <t>Chronically food insecured individuals</t>
  </si>
  <si>
    <t>1) Amhara region of South gonder, in Ebinat and Sidama districts; 2)East Hararghe Zone of Oromia region, in Kurfachele, Meta, Deder and Haramaya districts;3) West Hararghe Zone of Oromia Region, in Messela, Tullo, Odabultum and Daba districts</t>
  </si>
  <si>
    <t>Incease financial inclusion for 75,000 individuals and their families</t>
  </si>
  <si>
    <t>helal.haque@care.org</t>
  </si>
  <si>
    <t>Helal haque</t>
  </si>
  <si>
    <t>POWER Africa:Promoting Opportunities for Women`s Economic Empoerment in Rural Africa</t>
  </si>
  <si>
    <t>CCANET0028</t>
  </si>
  <si>
    <t>AP, annual report and outcome survey report</t>
  </si>
  <si>
    <t>learning the success of VSLA  groups, the community has started being  organied in VSLA by their oun intiative. This tell how much a VSLA approach is got acceptance in rural community.</t>
  </si>
  <si>
    <t>while providing training to school environmental and gender clubs, its better prioritize lower grade student. They provide long years services as they stay longer to graduate from the school</t>
  </si>
  <si>
    <t>Building resilience of target beneficiaries aginst drought and other forms of shocks</t>
  </si>
  <si>
    <t>building the capacity of counterpart government office to improve provision of food security service to traget beneficiaries</t>
  </si>
  <si>
    <t>Diversification and increasing an income of target houeholds</t>
  </si>
  <si>
    <t>capacity building training</t>
  </si>
  <si>
    <t>1)Amhara region, south Gonder in Tach Gayint  and Simada;2) Oromia region, east hararghe zone in Kurfachele, Meta,Deder and Haromaya districts; 3) West Hararghe zone of Oromia region, in Mesela, Tullo, Adabultum, Daba district</t>
  </si>
  <si>
    <t>Sustained food security for chronically food insecured households</t>
  </si>
  <si>
    <t>Food Sufficiency for Farmers (FSF)</t>
  </si>
  <si>
    <t>CCANET0026</t>
  </si>
  <si>
    <t>endline report</t>
  </si>
  <si>
    <t>Multi-Stakeholder Platforms (MSPs) initiated through the project have proven to be an innovative and effective means of enhancing direct participation by a diverse range of interest groups, including private processors /traders, government officials, research institutions, and project beneficiaries.</t>
  </si>
  <si>
    <t>Village Saving and Loan Associations promoted by the project has proven to be an excellent foundation to increase awareness of saving, financial literacy and capacity for income generation and asset accumulation. Moreover the saving and loan association has enhanced social capital and social cohesion.</t>
  </si>
  <si>
    <t>the community based institutions evolved as a result of the project intervention such as community based legal advisors, women Asset Building Group and ox fattening group are exemplary initiative addressing key socio economic concerns of the community</t>
  </si>
  <si>
    <t>endline evaluation</t>
  </si>
  <si>
    <t>Oromia region, East Harege Zone, Fides Woreda</t>
  </si>
  <si>
    <t>Improved Livelihood Security and resilience for cronicaly food insecure rural women, girls, men and boys.</t>
  </si>
  <si>
    <t>Canada Department of foreign Affairs, Trade and Development</t>
  </si>
  <si>
    <t>Abdishe: Strengthening women`s Livelihoods through Markets</t>
  </si>
  <si>
    <t>CA280</t>
  </si>
  <si>
    <t>Baseline of project</t>
  </si>
  <si>
    <t>Ensuring the buy-in of government stakeholders is a must for the implementation of any project activity</t>
  </si>
  <si>
    <t>Distribution of any goods to beneficiaries must be undertaken in a controlled environment that guarantees the safety of the direct beneficiaries</t>
  </si>
  <si>
    <t>Building cohesion among Syrian and Egyptian students through art, open days, sports, and theatre</t>
  </si>
  <si>
    <t>Building capacity of school training units to ensure sustainability</t>
  </si>
  <si>
    <t>Engaging parents in planning, and the fundraising of some of the project activities</t>
  </si>
  <si>
    <t>A mid-term evaluation will be conducted by December 2016 to measure progress after one year of activities since the baseline study.</t>
  </si>
  <si>
    <t>Syrian and Egyptian students, teachers, social workers, school administrators, supervisors, parents</t>
  </si>
  <si>
    <t>Cairo, Giza, Qalyubia, Sharqiya</t>
  </si>
  <si>
    <t>Improved access to quality formal and non-formal education in a protective learning environment for vulnerable school-aged girls and boys from Syrian and Egypt</t>
  </si>
  <si>
    <t>amira.hussein@care.org</t>
  </si>
  <si>
    <t>Amira Hussein</t>
  </si>
  <si>
    <t>hatem.zayed@care.org</t>
  </si>
  <si>
    <t>M&amp;E Officer</t>
  </si>
  <si>
    <t>Hatem Zayed</t>
  </si>
  <si>
    <t>Global Affairs Canada (GAC)</t>
  </si>
  <si>
    <t>Improving Syrian and Egyptian Children`s Access to Formal and Informal Education</t>
  </si>
  <si>
    <t>CCENEG0001</t>
  </si>
  <si>
    <t>3. Incorporación de personas que viven en la zona afectada dentro del equipo técnico de CARE que esta a cargo de la implementación de los proyectos de respuesta a emergencias y gestión de riesgos.</t>
  </si>
  <si>
    <t>2. Diálogo y coordinación directa con lideres y lideresas de las comunidades intervenidas.</t>
  </si>
  <si>
    <t>1. Coordinación Estratégica con los Gobiernos Autónomos Descentralizados de los Cantones de San Vicente y Jama</t>
  </si>
  <si>
    <t>Población  afectada por el terremoto del 16 de abril ubicada en la provincia de Manabí,  en los cantones de Jama, San Vicente.</t>
  </si>
  <si>
    <t>Provincia de Manabí, cantones San Vicente y Jama</t>
  </si>
  <si>
    <t>Responder a las necesidades básicas de las poblaciones afectadas por el terremoto en las ciudades de San Vicente y Jama, Manabí.</t>
  </si>
  <si>
    <t>roberto.brito@care.org</t>
  </si>
  <si>
    <t>Coordinador</t>
  </si>
  <si>
    <t>Roberto Brito</t>
  </si>
  <si>
    <t>fernando.soliz@care.org</t>
  </si>
  <si>
    <t>Gerente de Emergencias y Gestión de Riesgos</t>
  </si>
  <si>
    <t>Fernando Soliz</t>
  </si>
  <si>
    <t>Humanitaria Coalition</t>
  </si>
  <si>
    <t>2016 Ecuador Earthquake Response</t>
  </si>
  <si>
    <t>CA359</t>
  </si>
  <si>
    <t>CARE has requested to redirect some funds to Serbia, but this has not been approved yet.
Partner: One formal partner - VCOS - Volunteer Center Osijek</t>
  </si>
  <si>
    <t>One of the biggest challenges in this period was to face and overcome the prejudice and fears connected to this situation so every opportunity was used in daily contacts or through media in order to promote human values and social inclusion.</t>
  </si>
  <si>
    <t>This crisis has been specific in many ways and therefor very demanding in range of flexibility and responsibility. As the situation changed very frequently and the needs were following accordingly, it was needed to apply crisis management and to organize teams who are motivated and dedicated to their outmost.</t>
  </si>
  <si>
    <t>This was an emergency programme.</t>
  </si>
  <si>
    <t>Building of technical staff capacities of partner organization, strengthening of the partner network, training volunteers and development of volunteer network.</t>
  </si>
  <si>
    <t>It was emergency programme. A needs assesment was done and continuous assessment were made daily and weekly by CARE staff in the field, and they were followed by continuos chnages in the assistance provided. CARE monitored the situation directly in the field, through daily communication with partners and daily Beneficiary Tracking Sheets, weekly consolidated Beneficiary Tracking Sheets and weekly SitReps/Situational Reports.</t>
  </si>
  <si>
    <t>The main impact group were migrants and refugees of both sexes, including children, who transited though the countries of the Balkan route on their way to EU. Special subgroup were undreaged boys/minors.</t>
  </si>
  <si>
    <t>Croatia/Slavonski Brod winter transit camp, Osijek and Kutina camp.</t>
  </si>
  <si>
    <t>The overall objectives was to provide direct assistance to the refugees and migrants by providing drinking water and food packages, emergency shelter material and providing support to mothers with children and children in cooperation with other agencies.</t>
  </si>
  <si>
    <t>vpellizzer@carenwb.org</t>
  </si>
  <si>
    <t>Emergency Team Leader</t>
  </si>
  <si>
    <t>Valentina Pellizzer</t>
  </si>
  <si>
    <t>Humanitarian Coalition Canada</t>
  </si>
  <si>
    <t>Emergency Response in the Balkans 2015</t>
  </si>
  <si>
    <t>CA347</t>
  </si>
  <si>
    <t>Les  violences  faites aux filles comme la surcharge domestique, le mariage précoce, les mutilations sont souvent normalisées et considérées comme  faisant partie de la préparation  au stade adulte . Il faut une intégrerationde l'  approche transformative qui vise à définir le mariage comme un espace d'intimité où les conjoints ont un même but de rendre heureux leurs partenaires et non une relation de dominants /dominés</t>
  </si>
  <si>
    <t>Les filles réussissent  dans l'exercice des AGR mais les parents  et les frères ont tendance à  s'accaparer les biens gagnés par les filles. Des cas  de conflits  au tour de la gestion des  ressources  tirés des AGRs des filles ont  éclaté  et portés au niveau de comité de gestion SGBV et hommes engagés à Danamdja et Kobitey. Cela concerne plus les biens physiques et les petits ruminants. La famille tolère mal que la fille apporte  ses biens avec elle quand elle se marie.   Tout Programme centré sur les jeunes fille devrait intégrer les programmes sur  la reponsabilité parentale ,  les droits des enfants et l'engagement des garçons</t>
  </si>
  <si>
    <t>Travailler avec les hommes comme alliés  facillite l'appropriation  rapide du proje part la communauté . C'est cette stratégie qui a permis un grand engagement communautaire  car  les" deviants'positifs deviennent les "roles modèles et accompagnent les autres hommes qui sont encore hésitants  . Par ailleurs les  sensibisations s'accompagnent des temoignages personnels qui constituent des évidences de preuve que le changement est possible et en vaut le coût.</t>
  </si>
  <si>
    <t>Le partage des histoires de vie durant la célébration  des  journées intenationales a permis d'alimenter  un plaidoyer basé sur l'évidence  et de toucher les déciideurs et./ou les leaders d'opinion . Touchés par ces témoignage , des  leaders religieux  se sont engagés dans les sensibisation et dans la  réinsertion sociale des filles mères mariés précocement .Ai nsi 16 filles filles  qui étaient mariées précocement et diivorcées ont été réinsérées dans leurs familles grace à l'action de ces hommes engagés et leaders religieux .</t>
  </si>
  <si>
    <t>Le projet n'a du subir aucune modification.</t>
  </si>
  <si>
    <t>oganiser des formations  sur les  thmétiques genre  clés . Organisation des cadres d'échange/Evaluation entre les organisations à  base communautaires  et les   staff deconcentrés sur la qualité des  services  offerts(pour relayer les préoccupation de la base vers le haut) .</t>
  </si>
  <si>
    <t>Social movement</t>
  </si>
  <si>
    <t>le projet cible directement 2040 femmes dont 1224 filles et 1960hommes dont 1176 jeunes garçons</t>
  </si>
  <si>
    <t>Région de Logne Oriental, Préfecture de Goré :Site de Danamadja Villages environnants Danamadja (Lapia, Canaan. Bissei et Danamadja)
Site de KobiteiVillages environnants Kobitei (Danmongo, Kobitei, Sandana, Ramadja et Maitama), Région de la grande Sido</t>
  </si>
  <si>
    <t>Réduction du risque de SGBV et amélioration de la réponse</t>
  </si>
  <si>
    <t>coordo.deffi@care-tchad.org</t>
  </si>
  <si>
    <t>Coordinatrice du Pilier DEFFI</t>
  </si>
  <si>
    <t>Céline Nenodji</t>
  </si>
  <si>
    <t>iretie.lokonon@care.ca</t>
  </si>
  <si>
    <t>ACD Programme</t>
  </si>
  <si>
    <t>Irétie Lokonon</t>
  </si>
  <si>
    <t>UNHCR</t>
  </si>
  <si>
    <t>Appui à la réinsertion des retournés Tchadiens</t>
  </si>
  <si>
    <t>TD495</t>
  </si>
  <si>
    <t>le narratif du projet, le budget, le log frame, le rapport mensuel, trimestriel et annuel, le rapport programmatique, les TDRs, les contrats de collaborations</t>
  </si>
  <si>
    <t>Pour cette exercice fiscale, l'année est prometteuse pour la production agricole et de contre saison, les isohyétes sont au dessus de 300 mm qui est largement suffisantes pour la production de la variété hative dans la bande sahelienne, le suivi mercuriale montre une nette reduction des prix des ceréales sur les differents marchés. Le systéme warrantage experimenté dans la zone du projet permet à la communauté de reduire la distance à parcourir pour atteindre le marché,
ONGs Nationales
Les services étatiques :  la santé ,l'élevage,l'éducation nationale,l'environnement,l'agriculture,la metéorologie,l'action sociale…</t>
  </si>
  <si>
    <t>Fort de toutes les activités experiementées avec les communautés, la mise en place des comités villageois pour le suivi communautaires des activités avec une forte implication des femmes (60%) est une approche innovatrice et importante pour les projets de developpements</t>
  </si>
  <si>
    <t>La prise en charge nutritionnelle à travers l'implantation des Foyers d'apprentissage et de Rehabilitation Nutritionnelle (FARN) où les Mamans Lumiéres et les Relais Communautaires ont été formés sur la preparation de la bouillie enrichie, la prise des paramétres anthropometriques ont montré une efficacité et efficience. sur base des ingredients locaux les beneficiaires arrivent à combattre la malnutrition et proceder meme au referencement dans les centres de santé. c'est une activité qui a mis en confiance les beneficiares avec le projet. le systéme warrantage est nouveau dans la zone d'intervention du projet et apprecié des communautés,</t>
  </si>
  <si>
    <t>La mise en place des champs communautaires à travers une diversification des cultures (penicillaire et differentes variétés de niébé), la distribution des semences ameliorées adaptées aux changements climatiques dans la bande sahelienne à marquer une  difference importante avec les champs individuels de la population. l'instauration du systéme cash for work (travail contre argent) pour une période de 20 jours prestés est apprecié de la communauté.</t>
  </si>
  <si>
    <t>La mise en place des comités villageois avec une forte implication des femmes (Comité de Gestion et d'entretien des ouvrages, comité des gestion de la mutuelle veterinaire, comité de gestion des magasins communautaires…)</t>
  </si>
  <si>
    <t>Implication des structures etatiques dans la mise en œuvre des activités et leur responsabilisation</t>
  </si>
  <si>
    <t>l'approche participative</t>
  </si>
  <si>
    <t>Le contexte du projet a evolué surtout sur le volet genre, au demarrage du projet, il était difficile de mettre les femmes ensemble avec les hommes pour les discussions et les echanges communautaires. l'analyse genre menée au niveau communautaire a permis aux hommes à comprendre l'importance d'impliquer les femmes dans le developpement communautaire et de favoriser leur participation aux instances de prise de decision.
La mise en œuvre effective des activités est rendu possible grace à un mecanisme de suivi de proximité au niveau des menages en ce qui concerne la distribution des petits ruminants pour se rassurer du taux de reproduction et faire la passation du cheptel au beneficiaire du deuxiéme tour. Ce monitoring se fait avec les agents de terrain et quelque fois des enqueteurs et les comités de suivi au niveau communautaire</t>
  </si>
  <si>
    <t>Formation des Comités Departementale d'Action (CDA) et Comité regional d'Action (CRA) sur les gestions des ressources naturelles et leur équipement en outil informatique pour favoriser la collecte des données sur la securité alimentaire. Forte implication dans les reunions et activités des CRA et CDA. Appui materiel et en intrantr des groupements maraichers pour augmenter la production. les groupements des producteurs ont été appuyés en intrant et materiel pour la production pluviale à grande echelle.</t>
  </si>
  <si>
    <t>Une evaluation sur l'analyse genre est en cours d'execution et l'approche sera participative avec l'organisation des focus groups au niveau communanutaire, une forte representation des femmes, les leaders communautaires et les autorités traditionnelles.  Les outils importants seront utilisés. il s'agit notamment du calendrier journalier et saisonnier pour voir la repartition du travail en fonction de la journée et des saisons. Pour l'accés et le controle des ressources naturelles, trois outils seront également utilisés à cet effet (grille de prise des decisions, outil accès et controle). Une autre analyse sera fondée sur la planification participative des scenarii climatiques au niveau communautaires pour les previsions saisonniéres sur la base des indicateurs locaux. la methodologie sera basée sur les focus groups avec les communautés pour évaluer ensemble la saison, les outils suivants seron utilisés. il s'agit notamment de l'analyse CVCA, ABC, outil cristal</t>
  </si>
  <si>
    <t>Hommes, femmes et enfants des ménages agro-pastoraux et pastoraux des zones rurales  ayant atteint le seuil de protection de leurs moyens d'existence</t>
  </si>
  <si>
    <t>Le Wadi-Fira est l'une des régions du Tchad située à l'Est du pays à 1000 kilomètres de la capitale (Ndjaména).Sa population est 216710 habitants</t>
  </si>
  <si>
    <t>La sécurité alimentaire et nutritionnelle en milieu rural au Tchadet plus précisement dans la région de Wadi-Fira  est assurée de manière durable.</t>
  </si>
  <si>
    <t>mass.bwikanye@gmail.com</t>
  </si>
  <si>
    <t>Coordonnateur Resilience et Adaptation aux changem</t>
  </si>
  <si>
    <t>Mass Bwikanyé</t>
  </si>
  <si>
    <t>Délégation de l'Union Européenne</t>
  </si>
  <si>
    <t>EU - European Union (other than ECHO)</t>
  </si>
  <si>
    <t>Femme Adaptation au Changement Climatique,Eau et Résilience</t>
  </si>
  <si>
    <t>TD 491</t>
  </si>
  <si>
    <t>A quel point le projet a été mise ne œuvre avec et/ou à travers des partenaires  durant cet exercice fiscal?</t>
  </si>
  <si>
    <t>La sélection des prestatires nécessiterait une enquête de moralité au préalable.</t>
  </si>
  <si>
    <t>La mise en œuvre des activités de construction necessitent une bonne organisation, le respect des procedures et  une bonne répartition des taches.</t>
  </si>
  <si>
    <t>L'intégration du livelihood dans la lutte contre les SGBV</t>
  </si>
  <si>
    <t>Le projet a mis à jour son analyse genre au démarrage du projet, à travers la mise en place des structures communautaires. Cela a permis au projet de disposer de l’information sur les rôles et responsabilités des hommes et des femmes, ainsi que sur les normes et pratiques culturelles néfastes qui entravaient l’accès équitable à l’assistance et à la pleine jouissance des droits de chacun.</t>
  </si>
  <si>
    <t>Le projet a mis un accent particulier sur l’intégration du genre ou les femmes sont beaucoup plus impliqué dans nos activités et sont aussi membres dans des différents  comités mises en places dans le projet</t>
  </si>
  <si>
    <t>La mobilisation et la participation des acteurs et bénéficiaires du projet à travers certains représentants de la société civile, des collectivités territoriales et des représentants des différents acteurs impliqués qui ont permis la mise en œuvre du projet.</t>
  </si>
  <si>
    <t>La difficulté dans cet projet est la constructipn des abris. Initialement, il a été prévu des foires CFW qui permettra à la communauté de fabriquer des briques  mais suite au retard encourru de même que la fourniture des équipements pour la toiture, cette activité a été annulée et il était question de faire des achats directs après consentement avec la hierarchie pour les briques. Seulement, le coût des matériaux sont divergents (briques) sont divergents car trés élévés dans la zone de Baibokoum que Goré. CARE a procéder à une exécution directe.</t>
  </si>
  <si>
    <t>CARE a confié une partie des activité à la CELIAF qui est une organisation féminine de la société civile au niveau local.</t>
  </si>
  <si>
    <t>Mesurer les résultats atteints par le projet durant la période de mise en œuvre. Cette évaluation se fera à base des questionnaires qui seront adressé directement aux bénéficiaires du projet pour demander leurs avis sur les effets  du projet dans leur vie quotidienne, la perception et la satisfaction par rapport a l'intervention du projet</t>
  </si>
  <si>
    <t>36.292 personnes (17.420 hommes et 18.872 femmes) retournés et membres des communautés d’accueil, soit 7.790 ménages dont 3.654 ménages retournés</t>
  </si>
  <si>
    <t xml:space="preserve">Sud duTchad, région du  logone Orientale et  precisement  le département de la Nya Pendé 
</t>
  </si>
  <si>
    <t>Améliorer les conditions de vie des hommes et femmes les plus vulnérables parmi les populations hôtes et retournées affectées par la crise humanitaire au Sud du Tchad en assurant une cohabitation pacifique entre les communautés.</t>
  </si>
  <si>
    <t>nenoline@yahoo.fr</t>
  </si>
  <si>
    <t>Coordonnatrice pilier DEFI</t>
  </si>
  <si>
    <t>NENODJI</t>
  </si>
  <si>
    <t>IRETIE</t>
  </si>
  <si>
    <t>Assistance d’urgence aux plus vulnérables, hommes et femmes, parmi les retournés et populations hôtesdans le Logone Oriental, Tchad</t>
  </si>
  <si>
    <t>TD 490</t>
  </si>
  <si>
    <t xml:space="preserve">Plusieurs gaps au niveau WASH ont été ressortis tels que l’insuffisance des ouvrages d’assainissement pour la gestion des déchets. Ainsi, il y a lieu de construire des incinérateurs dans les CS qui n’en disposent pas. Il est également indispensable d’étendre le projet LICE dans tous les  camps  des refugiés et dans les  villages hôtes. 
Aussi, le partenariat  avec les structures sanitaires doit être renforcé  en vue de mener des actions conjointes et concertées.
Des réflexions doivent être engagées sur la nature des ouvrages hydrauliques à mettre en place pour  favoriser un bon recouvrement et  une bonne gestion de l’eau.  Il subsiste des gaps importants notamment dans les villages hôtes en matière de couverture des besoins en eau qui doivent être pris en compte alors qu’au niveau des camps, les efforts actuels en terme d’assainissement et promotion d’hygiène (y compris à travers l’ATPC)  doivent être poursuivies. 
Dans le volet développement communautaire, les analyses sociales conduites au niveau des camps ont montré que des progrès commencent à  s’observer en matière de la prise de conscience des droits des femmes.  Les  incidents sont rapportés systématiquement surtout ceux en rapport avec les violences physiques et économiques.  Cependant, même si la tendance est à la hausse, la dénonciation n’est pas encore systématique surtout les violences à l'encontre de la petite fille.  Un  autre enjeu majeur constaté est la  faible connaissance en matière des Droits Sexuels et Reproductifs. L'analyse genre a montré que les les femmes ont une faible  prise de décision sur la gestion de leurs corps et plus spécifiquement aux organes sexuels et reproductifs. " Le corps de  la femme appartient à son mari" et celui de la petite fille "aux parents ".Ainsi une femme ne peut pas refuser les rapports sexuels  ou accéder à des services de maternité ( y compris la cesarienne) sans le consentemment prélable de son mari. Il en est de même pour les cas de mariage et  mutilation généitales qui doivent être décidés par les parents. Tous les intervenants  sont revenus sur la nécessité d' integration des  droits sexuels et reproductifs dans les programmes de lutte contre les violences basées sur le genre 
</t>
  </si>
  <si>
    <t xml:space="preserve">Si des progrès remarquables ont été accomplis par rapport à la participation égalitaire  dans les instances de prise de décision (passant de 20% en 2014 à 58 % en 2015), une attention particulière doit être portée sur la participation effective des femmes membres de ces comités.  Lors de l’analyse,  les femmes ont soulevé des pratiques et attitudes négatives des certains hommes lors des réunions, comme : « qu’as-tu à dire, toi une femme », « tu dois te taire quand les hommes parlent…. »Ces attitudes «découragent» les femmes membres des comités et les amènent à choisir le silence même quand il y a des difficultés à partager. Les femmes affirment qu’elles sont présentes, s’expriment mais les positions des hommes remportent souvent sur celles des femmes.L'engagement des hommes reste à renforcer. Les femmes sont également revenues sur la nécessité de renforcer la coexistence pacifique entre les populations refugés et hôte mécanismes de résolution de conflits non seulement à l’intérieur mais également entre les populations hôtes et les refugiés.
A cet effet, les femmes aussi bien que les hommes ont noté que les violences  liées au viol se commettent quand  les femmes et les petites filles vont aux champs, à la recherche du bois ou de l’eau.
 La lutte contre les violences basées sur le genre doit aller plus loin en définissant une stratégie claire d’accès s aux  ressources comme l'eau et les combustibles. Cela passe par la coexistence pacifique entre les deux communautés et la recherches des solutions durable d' intégration des refugiés. 
</t>
  </si>
  <si>
    <t>Les violences faites à l’encontre des jeunes filles comme le mariage précoce, les viols sexuels et les mutilations génitales sont considérées comme «légitimes» au délà de la formation modulaire , il faut  une revue de  la stratégie de sensibilisation centrée  autour d'un dialogue plus reflectif et un plaidoyer basé sur l'évidence pour engager une masse critique  de leader d'opinion pouvant influencer les modèles de pensée et catalyser les deviants positifs. Une autre leçon apprise  par rapport aux droits de la fille est que le mariage des enfants se perpetue parce que  que les parents  estiment qu'il est de l’intérêt de la petite fille  car cela lui préserve son honneur, sa dignité et sa sécurité surtout dans les camps où les risques d'agression physique et /ou sexuelle sont élevés. Les parents recourent au mariage de leurs jeunes filles comme une solution aux grossesses précoces face à l’instabilité. La situation de conflit  conduit également aux interruptions et abandons scolaires, accélérant ainsi les risques de mariage précoce. La promotion de l'Education équitable, l'autonomisation économique de la fille /femme et le renforcement de la coexistence pacifiques constituent  des axes de solutions</t>
  </si>
  <si>
    <t>L'approche VSLA constitue une porte d'entrée pour l'empowement social et économique , en même temps qu'elle permet à la personne d'acquérir des connaissances et compétences,  le groupement constitue un espace de sécurité et de soutien et la personne peut s' référer  en  cas de stress et de choc social  pour un relèvement plus rapide Par ailleurs, les groupes VSLA s' imposent par la force du nombre commé étant incontournable  et les  acteurs clés dans les camps passent par les VSLA pour transmettre des message. Cela permet aux membres de prendre une part actie dans la prise de décision au niveau de la communauté .</t>
  </si>
  <si>
    <t>Le travail en réseau Comité SGBV et Hommes engagés se révèle être efficace dans l'éradication des violences basées sur le genre, les premiers sont efficaces dans la dénonciation tandisque les deuxièmes s'investissent dans la sensibilisation et reconvrsion des auteurs potentiels de la violence</t>
  </si>
  <si>
    <t>L'Approche VSLA fondée  sur  le développement des compétences en matière d'épargne et développment des activités génératrices de revenu a permis aux personnes à besoin spécifiques ( y compris les hanfdicapés)  s'est révéle être un complémént efficace au cash transfert  et permet aux personnes de surmonter rapidement leur vulnérabilité  . A cet effet,  la récolte des histoires de vie a montré  cas  d'  handicapés physiques et des personnes souffrant des traumatismes majeurs  qui grâce à leur intégration dans les VSLA on initié  un petit commerce, elevage et parveinnnent à repondre à leur besoins de base sans attendre  le cash transfert</t>
  </si>
  <si>
    <t>La méthode ATPC a permis  appropriation  rapide des principes de base en matière d'Hyfiène. C'est ce qui a permis l'éradication  rapide de la defercation à l'aire libre.</t>
  </si>
  <si>
    <t>647 membres des  comités de gestion des points d’eau de Doholo, Dilingala et Koldga,Dembo et nouveaux de Belom et Dosseye ont reçu une formation sur le système d’entretien et de maintenance des pompes
Dans le secteur de l’assainissement, CARE a construit des latrines communautaires  dans les camps et les villages d'accueil ainsi que des douches communautaires  (séparées hommrd et femmes : 175 latrines communo-familiales pour PBS (50 à Doosye, 50 à Belom et 75 à Doholo), 8 autres latrines simples dans les lieux publics (2par camp), 9 latrines VIP (5 à Dembo, 1 à Dosseye, 1 à Gondjé et 2 à Dohlo),75 douches sont aussi construites dans le camp de Doholo. CARE utilise une approche participative systémique pour toutes les activités dans les camps et villages dans le domaine de l’Eau, Hygiène et Assainissement. Ainsi les populations sont  sensibilisées sur le changement de comportement, par l’introduction de l’ATPC. La méthode ATPC permet aux communautés de prendre le devant dans la résolution de leurs problèmes de défécation à l’aire libre sans une imposition des solutions. Ainsi, le succès mesuré sur la base de l'impact final  qui est de 0 défécation à l’air libre 
CARE a renforcé les compétences des groupes à risques en vue de leur confiance  confiance en eux et élargir leur capacité d’agir. Plus que par le passé la dénonciation des cas est allée en augmentant. Ceci signifie que les femmes et les filles sont de plus conscientes de leurs droits et tolèrent mal leurs violations. Pour cette période  547 cas ont été dénoncés dont 405 ont été gérés par la communauté elle-même et 142 référés aux structures spécialisées dont  61 cas à CSSI(Centre de Support en Santé Intenantional), 44 cas APLFT(Association pour la Promotions des Libetés Fondamentales  auTchad) à tandis que 37 cas é référés au DPHR dans les camps et, aux autorités cantonales dans les villages hôtes.En plus de renforcer les capacités des femmes et des filles dans la connaissance de leurs droits, CARE  a travaillé et mobilisé  des alliances entre les hommes engagés ; les leaders religieux  et les  comités SGBV dans la transformation positive de leur environnement. Ceci est passé par le renforcement de leurs capacités et leur implication dans les activités de sensibilisation de masse dans la promotion de l’égalité de genre.
 Ainsi  plus de 300 hommes dont une vingtaine des  leaders religieux se sont engagés activement dans la lutte contre les violences basées sur le genre. Ils se sont attaqués le plus au  déni des ressources, aux violences physiques et à l’intégration des  filles mères.
CARE a mis en place 55 groupes de solidarité pour épargne et crédits. Les femmes participantes aux groupes VSLA ont indiqué que la  méthodologie s'est révélée être un franc succès  dans  la  lutte contre la pauvreté et les a fait sortir de la vulnérabilité. Selon les entretiens menés avec les femmes de Dosseye  qui participent dans les VSLA, « Plus de  64% de ménages mangent deux fois  par jour contre</t>
  </si>
  <si>
    <t>CARE a  organisé trois sessions de formation sur  les  thématiques genre et outils de suivi pour    les acteurs clés : Société civile, ONG nationales et Internationales , les structures  déconcentrées de et les représentants des confessions  religieuses.  CARE a organisé les mêmes formations aux OBC .  Par la suite CARE a formé les survivantes sur  les compétences à la vie  dans lebut  de renforcer  leur confiance en soi et élargir leur capacité d’agir. Le projet a également profité de la célébration de la journée internationale pour partager les témoignages des filles mariées précocement. Au  total 24 filles  qui avaient été mariées ont participé au panel.Grace à cette campagne 21 filles qui étaient en instance d’être mariées précocement dont 13 à Doholo ont brisé le silence le même jour. 
la mise en réseau  comités SGBV et Société civile a facilité le travail de référencement   et   la réintégration de ces filles à l’école. Dans le même camp de Doholo  26 femmes mariées  précocement qui n’ont plus l’opportunité de reprendre le chemin de l’école  ont réintégré les groupements VSLA. Elles organisent elles mêmes des campagnes de sensibilisation à travers des causeries regroupant les filles et les mères mentors . C'est ce qui renforce davantage ce mouvement social .  
La particpation des acteurs clés précités dans  l' analyse a renforcé également la prise de conscence et l'activisme communautaire contre les autres formes de violences faites aux jeunes filles . En effet  Malgré la loi interdisant cette pratique l'analyse a montré que 57% des filles pubères vivant dans les camps avaient  subi  les mutilations génitales .  Encore grace aux formations sur les techniques de causeries  ont permis aux membres de la Société civile d'organiser plus efficacement deux caravanes de  sensibilisation sur cette typologie dans tous les camps. Encore une fois, comme pour les mariages précoces les jeunes filles ont commencé à briser le silence  et 8 cas  d’excision ont été reportés   et des Excisseuses se sont converties</t>
  </si>
  <si>
    <t>Chaque année  en coordination avec UNHCR et tous ses partenaires ,  une enquête dite AGDM : Age, genre , diversité , and monitoring  est menée  et couvre tous les volets,  une analyse genre est menée également chaque année tandis que l'enquete CAP  est menée à la fin du projet pour le volet WASH. Notez aussi qu'une évaluation à mi parcours est faite une fois tous les six mois. Le système de suivi et évaluation interne est participatiif. Pour l'analyse des données des évaluation, CARE utilise le logiciel Sphinx.  des outils d'évaluation continue tels que les RP, PSI mais aussi les rapports (sitrep, rapports mensuels et trimestriesl,et le rapport de suivi des performance)</t>
  </si>
  <si>
    <t>Au début de la mise en œuvre du présent projet, le nombre total des personnes relevant de la compétence de CARE et du HCR qui vivent dans les 5 camps et 19 villages hôtes, enregistrées dans la base des données ProGres est de 89 114 dont 15 224 arrivées en 2014. Cependant, au 31 octobre 2015, avec les résultats de la biométrie, ce nombre est revu à 61942 et réparti entre les 6 camps et villages hôtes</t>
  </si>
  <si>
    <t>le projet « Protection et solutions mixtes opur les réfugiés Centrafricains vivant au sud du Tchad » est mis en œuvre dans les régions du Logone Oriental, du Moyen Chari, Mandoul  et du Salamat notamment à travers les bureaux de Goré, de Maro et de Haraze au bénéfice des réfugiés  et population hôtes installés dans les camps et les villages d’installation  environnant : Doholo, Dossey, Gondje ,Amboko  dans la Prefecture de Goré dand le Logone Oriental , 10 villages de Moissala dans le Département de Barh Sara:Bekourou, Dilingala,Doubadene5, Koldaga,Dembo,Bata1, Doubadene4;Guidikouti,kaba3 et Mbetikandja, Maro dans  le Département de la grande Sido et à Haraze dans le Salamat</t>
  </si>
  <si>
    <t>Protection et solutions mixtes pour les réfugiés Centrafricains vivant au sud du Tchad.</t>
  </si>
  <si>
    <t>Coordinatrice Pilier DEFFI</t>
  </si>
  <si>
    <t>Nenodji Celine</t>
  </si>
  <si>
    <t>Lokonon Irétie</t>
  </si>
  <si>
    <t>United Nations  Refugees Agence UNHCR</t>
  </si>
  <si>
    <t>Protection et solutions mixtes pour les réfugiés Centrafricains vivant au sud du Tchad - 1</t>
  </si>
  <si>
    <t>TD487/TD488</t>
  </si>
  <si>
    <t>http://www.can-mnch.ca/knowledge-centre/muskoka-initiative-consortium-results/</t>
  </si>
  <si>
    <t>This was a knowlegde translation project with an academic partner (not a choice in the partner section).  There were no direct or indirect beneficiaries.</t>
  </si>
  <si>
    <t>Achieveing higher level outcome results is not generally possible in a 3-year programming cycle</t>
  </si>
  <si>
    <t>Common indicator frameworks require harmonization of data collection and analysis from the beginning</t>
  </si>
  <si>
    <t>Knowledge translation of key findings for a Canadian audience</t>
  </si>
  <si>
    <t>Two operational research projects</t>
  </si>
  <si>
    <t>Common indicator framework across 10 countries, 4 iNOGs and 4 projects</t>
  </si>
  <si>
    <t>As these were research projects on ANC and a conference there is no impact group related to this initiative.</t>
  </si>
  <si>
    <t>Pan - Canadian - but about projects implemented in Zimbabwe and Ethiopia</t>
  </si>
  <si>
    <t xml:space="preserve">Reducing stunting and wating in children under 5 and malnutrition in pregnant and lactating women
</t>
  </si>
  <si>
    <t>marnie.davidson@care.ca</t>
  </si>
  <si>
    <t>Marnie Davidson</t>
  </si>
  <si>
    <t>African Regional Nutriton Initiative (Muskoka)</t>
  </si>
  <si>
    <t>CAN 086 CA 375</t>
  </si>
  <si>
    <t>http://minerva.care.ca/Livelink1/livelink.exe?func=ll&amp;objId=3109535&amp;objAction=browse</t>
  </si>
  <si>
    <t>Partners: There are 32 INGO members that participate in PAGER/HRN</t>
  </si>
  <si>
    <t>Greater overall awareness of humanitarian principles and the work of Canadian agencies</t>
  </si>
  <si>
    <t>Increased professional and technical capacity of the broader Canadian humanitarian community to carry out more effective responses and engage in substantive discussions and action around key humanitarian policy and practice issues, including discussions on core competencies,  accreditation and the Joint Standards Initiative;</t>
  </si>
  <si>
    <t>More effective coordination, learning, information sharing and understanding among members of the Canadian humanitarian community;</t>
  </si>
  <si>
    <t>Output 3:  Greater overall awareness of humanitarian principles and the work of Canadian agencies</t>
  </si>
  <si>
    <t>Outcome 2: Increased professional and technical capacity of the broader Canadian humanitarian community to carry out more effective responses and engage in substantive discussions and action around key humanitarian policy and practice issues, including discussions on core competencies,  accreditation and the Joint Standards Initiative;</t>
  </si>
  <si>
    <t>Outcome 1:  More effective coordination, learning, information sharing and understanding among members of the Canadian humanitarian community;</t>
  </si>
  <si>
    <t>Humanitarian Community in Canada</t>
  </si>
  <si>
    <t xml:space="preserve">Project Goal - to strengthen the quality and effectiveness humanitarian action by the Canadian humanitarian community, individually and collectively
</t>
  </si>
  <si>
    <t>brooke.gibbons@care.ca</t>
  </si>
  <si>
    <t>Program Officer, HAET</t>
  </si>
  <si>
    <t>Brooke Gibbons</t>
  </si>
  <si>
    <t>kevin.dunbar@care.ca</t>
  </si>
  <si>
    <t>Director, HAET</t>
  </si>
  <si>
    <t>Kevin Dunbar</t>
  </si>
  <si>
    <t>Reinforcing Humanitarian Coordination in Canada and Building a Community of Practice on Humanitarian Response</t>
  </si>
  <si>
    <t>CAN091 CA418</t>
  </si>
  <si>
    <t>CARE_DAP Application form  2015_07312015_Final, CARECanada_CAP2016_Cameroun, Chronogramme_prévisionnel_des activités_Projet-GAC  Fds Aide Australie_2016-2017_MC_EM,</t>
  </si>
  <si>
    <t>Partenaires: Mairie de Tokombéré, Maroua II et Maroua II; MINEE et MINSANTE</t>
  </si>
  <si>
    <t>Projet en cours de démarrage</t>
  </si>
  <si>
    <t>Etude d'impact et KAP survey</t>
  </si>
  <si>
    <t>populations déplacées (IDP et retournés) et communautés hôtes</t>
  </si>
  <si>
    <t>départements du Mayo Sava (Arrondissement de Tokombéré et Mora (canton de Mémé) et du Diamaré (arrondissement de Maroua II et Maroua III)</t>
  </si>
  <si>
    <t>Eviter que les populations ne s’engagent dans des stratégies de survie négatives et puissent vivre avec un minimum de dignité</t>
  </si>
  <si>
    <t>emilie.martin.carefrance@gmail.com</t>
  </si>
  <si>
    <t>Chargée des urgences, CARE France</t>
  </si>
  <si>
    <t>Emilie MARTIN</t>
  </si>
  <si>
    <t>perrot.carecameroun@gmail.com</t>
  </si>
  <si>
    <t>Directrice Nationale de Care Internation Cameroun</t>
  </si>
  <si>
    <t>ANNE PERROT BIHINA</t>
  </si>
  <si>
    <t>• Direct Aid Programme - DAP du Haut-Commissariat d’Australie au Nigeria</t>
  </si>
  <si>
    <t>Mairie de Paris – MdP</t>
  </si>
  <si>
    <t>Government - France</t>
  </si>
  <si>
    <t>Global Affairs Canada – GAC</t>
  </si>
  <si>
    <t>Aide d’urgence aux populations déplacées et communautés hôtes affectées par l’insécurité au Cameroun</t>
  </si>
  <si>
    <t>CCANCM0001</t>
  </si>
  <si>
    <t xml:space="preserve">Econocmi development and WEE FY participants: 575M  y 643H
Infraestructura 119M
participacion y gobernabilidad: 598 M y 504 H
</t>
  </si>
  <si>
    <t>3. Analizar las oportunidades que nos permiten las leyes y decretos (nacionales) en el marco de las competencias descritas para los aliados estratégicos con los que se coordinará el trabajo (en el caso del PTY son los GAM)</t>
  </si>
  <si>
    <t>2. Tener conocimiento pleno y a detalle de todo el marco normativo en relación al componente con el que se va trabajar (CPE, Leyes, Decretos, Planes de Desarrollo, etc.)todo nivel, dentro de la institucion y haciendo seguimiento con tinuo a los procesos con otras  instituciones.</t>
  </si>
  <si>
    <t>1. Es importante contar con un análisis preciso del contexto, tener un mapa de actores territoriales, así como sus roles y pesos específicos en el contexto socioeconómico, cultural, político, etc</t>
  </si>
  <si>
    <t>Mantener informados a los gobiernos locales y compartir con autoridades locales y nacionales los resultados alcanzados</t>
  </si>
  <si>
    <t>• El PTY ha innovado  un modelo de escalabilidad para incidir en el ciclo de gestión de políticas públicas ya que genera un proceso inclusivo y participativo</t>
  </si>
  <si>
    <t>Reflexion sobre la  mejora de capacidades  en los miembros de las EARs y los roles de género.</t>
  </si>
  <si>
    <t>4) Tuvo que profundizar los hallazgos en materia de genero, sistematizando la experiencia del trabajo con las Asociaciones productivas, para poder capturar de mejor manera lo aprendido durante la implementacion.</t>
  </si>
  <si>
    <t>Replico con  socios  soluciones o enfoques probados, en referencia a organizaciones productivas y género, de acuerdo al objetivo mayor del proyecto.</t>
  </si>
  <si>
    <t>Las mujeres y hombres de Unidades Familiares Productivas (UPFs) vinculadas a Entidades Asociativas Rurales (Cooperativas, Asociaciones y Microempresas).</t>
  </si>
  <si>
    <t>Departamento de Chuquisaca, Provincia Tomina los municipios Padilla, Villa Alcalá y El Villar. En la Provincia Belisario Boeto el Municipio Villa Serrano</t>
  </si>
  <si>
    <t xml:space="preserve">Seguridad de ingresos y gobernabilidad económica mejorada orientada a mujeres y hombres vulnerables en 4 municipios de Chuquisaca (Padilla, Villa Serrano, Villa de Alcalá y El Villar)
</t>
  </si>
  <si>
    <t>Stephen.Grun@care.org</t>
  </si>
  <si>
    <t>Director y Representante Oficina País</t>
  </si>
  <si>
    <t>Stephen Grun</t>
  </si>
  <si>
    <t>Gerente Proyecto TUKUY YANAPANA</t>
  </si>
  <si>
    <t>Jorge Marcelo Velasquez Bonilla</t>
  </si>
  <si>
    <t>SNV Holanda</t>
  </si>
  <si>
    <t>Vancouver Council for CARE Canada</t>
  </si>
  <si>
    <t>Individual supporter(s)</t>
  </si>
  <si>
    <t>DFATD</t>
  </si>
  <si>
    <t>Mejora de la Gobernabilidad e Igualdad de Genero como fuerzas impulsoras del Desarrollo Económico Local y Sostenible "TUKUY YANAPANA"</t>
  </si>
  <si>
    <t>CCANBO0002</t>
  </si>
  <si>
    <t>Le document de projet et le rapport narratif de cette initiative</t>
  </si>
  <si>
    <t>Au cours de la mise en oeuvre de l'Initiative, CARE a appuyé les communautés sinistrées dans la réalisation  des plaidoyers auprès des autorités communaux et leaders terrien pour la mise à disposition des terres appropriés à la relocalisation des sinistrés.  Des kits Shelter  sont distribués aux ménages pour la reconstruction de leur shelter endommagé. Des articles NFI sont aussi distribués pour  répondre aux besoins spécifiques des femmes, histoire de leur permettre d’assurer leur dignité
Il faut noter que 100% des bénéficiaires apprécient très bien l’opération  de transfert cash et 70% des fonds reçus sont utilisés uniquement dans les besoins alimentaires de base. Le reste est dépensé pour un besoin nécessaire du ménage et précisément pour l’achat du bois pour la reconstruction.</t>
  </si>
  <si>
    <t>La disponibilité  d’un répertoire  de fournisseurs agréés  a favorisé le processus d’achat, le convoiement à temps.  Tout ceci ont contribué au respect des délais contractuels sur le terrain et ont amélioré la qualité de la réponse.</t>
  </si>
  <si>
    <t>La disponibilité d’une ressource humaine compétente a facilité la mise en œuvre de la réponse à cette situation d’urgence sur le terrain.</t>
  </si>
  <si>
    <t>Les expériences antérieures de CARE Bénin/Togo dans les réponses d'urgence ont été utiles pour la gestion de cette réponse.</t>
  </si>
  <si>
    <t>Appui à la reconstruction des Shelter et l’amélioration des conditions de logement.</t>
  </si>
  <si>
    <t>Appui à la restauration des moyens de subsistance des populations.</t>
  </si>
  <si>
    <t>L’accès des populations sinistrées à l’eau potable.</t>
  </si>
  <si>
    <t>25 relais femmes ont été complété aux 25 relais initialement prévues pour mener des activités de promotion d’hygiène et d’assainissement dans les localités d’intervention (visite à domicile et animation communautaire). Car il a été remarqué que les activités d’hygiène nécessitent plus l’adhésion des femmes.</t>
  </si>
  <si>
    <t>Les femmes des ménages affectées par les innondations récentes et vivantes dans les zones de Karimama et Malanville.</t>
  </si>
  <si>
    <t>Communes de Karimama et de Malanville département de l’alibori</t>
  </si>
  <si>
    <t>Réduire la vulnérabilité des populations affectées par le phénomène cyclique des inondations et spécialement celle des femmes et des enfants</t>
  </si>
  <si>
    <t>huguette.sekpe@care.org</t>
  </si>
  <si>
    <t>Gestionnaire de Programme Sécurité Alimentaire et</t>
  </si>
  <si>
    <t>Huguette Sekpe Sossouhounto</t>
  </si>
  <si>
    <t>Reponse de CARE suite aux inondations de 2015 au Nord du Benin</t>
  </si>
  <si>
    <t>CCANBJ0006</t>
  </si>
  <si>
    <t>Rapport annuel de mise en œuvre soumis à CARE Canada en Avril 2016
Rapport de l'étude de base du projet soumis à CARE Canada en Octobre 2015</t>
  </si>
  <si>
    <t>Les survivantes de mariage précoce éprouvent de la peine à se libérer totalement de leurs époux tant que ceux-ci ne leur délivrent pas l'acte de divorce (un document écrit pas l'époux qui atteste que la fille est libre de tout engagement). C'est une prescription islamique fortement appliquée des musulmans de Karimama et Malanville.</t>
  </si>
  <si>
    <t>L'inexistence d'acte de naissance des survivantes rend difficile leur classement dans la cible de l'initiative.</t>
  </si>
  <si>
    <t xml:space="preserve">Le déplacement des filles survivantes (mineures) nécessite des formalités administratives et judiciaires dont les dernières ne sont pas faciles à remplir. D'où la recherche d'un palliatif (autorisation orale des Procureurs) pour déplacer les filles de leurs communes d'origine avant de finir les formalités judiciaires.
Pour que les clubs scolaires fonctionnent normalement et bénéficient d'un suivi de proximité, il faut qu'ils soient encadrés par des enseignants de leurs établissements.
</t>
  </si>
  <si>
    <t>Utilisation de Associations Villageoises d'Epargne et de Crédit (AVEC) comme plate forme pour la sensibilisation des communautés sur la thématique du mariage précoce</t>
  </si>
  <si>
    <t>Utilisation des clubs scolaires comme creuset d'échange et de dénonciation des cas de mariage précoce</t>
  </si>
  <si>
    <t>SAA pour un dialogue communautaire autour des normes et barrières sociales</t>
  </si>
  <si>
    <t>Aucun</t>
  </si>
  <si>
    <t>Mise en place des subventions en cascade au profit de 09 organisation de la société Civile (OSC) Ces OSC ont bénéficié des subventions suite à la soumission de micro projets inovants qui devraient être mis en œuvre sur une période de trois mois</t>
  </si>
  <si>
    <t>La prochaine évaluation planifiée sur ce projet est l'évaluation finale. Elle permettra d'apprécier le niveau d'atteinte des indicateurs et d'analyser les différents résultats obtenus du fait des actions de ce projet</t>
  </si>
  <si>
    <t>Femmes et filles de moins de 18 ans victimes du mariage précoce des huit communes</t>
  </si>
  <si>
    <t>L'initiative est mise en œuvre dans huit (8) communes à savoir Aplahoué, Djakotomey, Dogbo, Lalo, Malanville, Karimama, Nikki et Kalalé</t>
  </si>
  <si>
    <t>Contribuer au renforcement de la prévention et de l’atténuation des effets du mariage précoce/forcé des jeunes filles au Bénin dans les zones à fortes prévalences.</t>
  </si>
  <si>
    <t>madinatou@care,org</t>
  </si>
  <si>
    <t>Program Initiative manager</t>
  </si>
  <si>
    <t>Madinatou AHOUNOU</t>
  </si>
  <si>
    <t>bonaventure.nzavuga@care.org</t>
  </si>
  <si>
    <t>Directeur des Programmes</t>
  </si>
  <si>
    <t>Bonaventure Nzavugambonyimana</t>
  </si>
  <si>
    <t>Travaillons Ensemble contre les Mariages Précoces</t>
  </si>
  <si>
    <t>CCANBJ0003</t>
  </si>
  <si>
    <t>Emergency WASH NFI &amp; Shelter and Livelihood Assistance for Disaster and Conflict Affected Households 2016</t>
  </si>
  <si>
    <t>CCANAF0110, CA354</t>
  </si>
  <si>
    <t>Afghanistan Addressing Immediate Household and Shelter Needs - Emergency NFI, Shelter, Hygiene and Livelihood Assistance in Vulnerable Communities in Afghanistan</t>
  </si>
  <si>
    <t>CCANAF0109, CA337</t>
  </si>
  <si>
    <t>Basic Education for Afghanistan Consortium  (BEACON)</t>
  </si>
  <si>
    <t>IRCXAF0001, US0R8</t>
  </si>
  <si>
    <t>Community Based Education Enrichment Program in Afghanistan</t>
  </si>
  <si>
    <t>CCANAF0106, CA313</t>
  </si>
  <si>
    <t>CARE Danmark</t>
  </si>
  <si>
    <t>YenSore  Programme Document and Mid-term Evalaution/Review Reports are available:</t>
  </si>
  <si>
    <t>During the year there was a reduction in Yensore Program budget by the donor due of change of Government in Denmark and this will affect partners' activities and coverage during the next FY. Howeven the due toCARE's strategic partnership approached, the CO is supporting partners to moblising resources from other donors to continue their advocacy work should CARE's funding stop.</t>
  </si>
  <si>
    <t>Financial support for organisational development as well as for program design and implementation.Tecnical assistance for Fund rising; Capacity building &amp; Organisational Development support; Join advocacy initiatives, sharing of Innovative tools and joint reviews and learning events.Also supporting CSOs networks and platforms for coordinated engagement with duty bearers.</t>
  </si>
  <si>
    <t>The primary area are communities affected by Logging and mining activities in Ghana, mostly in the Western, Ashanti, Eastern Central and some areas in Northern Ghana. National level policy enagagement on climate change and Policy influencing for Good natural resources and environmental governance</t>
  </si>
  <si>
    <t>“Rights of community members affected by forestry and extractive industries are respected, protected and fulfilled”. The YenSore Programme seek to empower  local civil society be able to provide an effective and legitimate voice around forest, mining and oil and gas and promote the rights of affected communities, and environmental justice at international, regional, national and local level</t>
  </si>
  <si>
    <t>yakubu.zakaria@care.org</t>
  </si>
  <si>
    <t>Programme Coordinator</t>
  </si>
  <si>
    <t>Zakaria Yakubu</t>
  </si>
  <si>
    <t>YEN SORE</t>
  </si>
  <si>
    <t>ALP extension proposal document, Participatory Scenario planning (PSP) manual, ALP Ghana excel logframe report.</t>
  </si>
  <si>
    <t>CARE/ALP Ghana trained CSOs on PSP and made to partner the district Assembly department of Agriculture and NADMO facilitate PSPs in the project districts to help them access seasonal forecast/weather information for planning of farming activities</t>
  </si>
  <si>
    <t>A south Africa-based consultancy firm was contracted  to partner national consultants to conduct multi-country evaluation of climate information service  as promoted by ALP. The consultants developed questionnaires with inputs from the country office. Key informants interviews and FGDs at the community level, review of project reports on CIS, field visits, participation in ALP-facilitated Participatory Scenario Planning workshops were the tools used.</t>
  </si>
  <si>
    <t>Garu-Tempane district, Bawku municipal, Pusiga district,Zeibilla district, in the Upper East region,  Bunkpurigu Yonyoo  district, West Mamprusi district, East Mamprusi district in the Northern region and  Nadowli-Kaleo (NKD), Wa municipal , Daffiama-Bussie-Issah (DBI), Jirapa, Nandom , Lambussie-Karni (LKD) in the  Upper West  region</t>
  </si>
  <si>
    <t>Ensure generation and effective dissemination of climate information to users</t>
  </si>
  <si>
    <t>Romanus.Gyang@care.org</t>
  </si>
  <si>
    <t>National Coordinator</t>
  </si>
  <si>
    <t>Romanus  Gyang</t>
  </si>
  <si>
    <t>Climate information service (CIS)</t>
  </si>
  <si>
    <t>On-line countrywide</t>
  </si>
  <si>
    <t>Mobilise support among Danish citizens within and beyond CARE DK membership for strong action and committements by the Danish Government in the COP21 negotiations</t>
  </si>
  <si>
    <t>pwith@care.dk</t>
  </si>
  <si>
    <t>Peter With</t>
  </si>
  <si>
    <t>Online Petition of Climate Ambition in the Paris COP21 Agreement</t>
  </si>
  <si>
    <t>www.careclimatechange.org various documents; also inputs to the UNFCCC process available on various UNFCCC subsites: www.unfccc.int</t>
  </si>
  <si>
    <t>CARE's global climate change advocacy, coordinated by CARE Climate/PECCN, works across the CARE family involving staff from different countries with different expertise. Main thematic areas have been a) emission reductions for a 1.5C limit; b) adaptation; c) loss and damage; d) FNS and CC; gender and human rights. Besides UNFCCC, the SDGs were an important process targeted. This global advocacy also involves support for COs/CMPs national advocacy work</t>
  </si>
  <si>
    <t>Capacity building activities during UNFCCC COPs; engagement in explicit CSO strengthening initiatives such as Southern Voices</t>
  </si>
  <si>
    <t>Advocacy on the global level, in particular intergovernmental mechanism such as UNFCCC negotiations and technical bodies, SDGs</t>
  </si>
  <si>
    <t>Equitable policy and programme responses to climate change improve the livelihoods and increase the resilience of poor and marginalised women, men, boys and girls (from CARE Climate Change Strategy)</t>
  </si>
  <si>
    <t>sharmeling@careclimatechange.org</t>
  </si>
  <si>
    <t>Climate Change Advocacy Coordinator</t>
  </si>
  <si>
    <t>Sven Harmeling</t>
  </si>
  <si>
    <t>Global advocacy on climate change</t>
  </si>
  <si>
    <t>http://styrpaaklimaet.dk/</t>
  </si>
  <si>
    <t>CARE provided two out of twenty case stories decribed on large posters that were distributed to high schools.</t>
  </si>
  <si>
    <t>High schools across Denmark</t>
  </si>
  <si>
    <t>The initiative aimed to increase knowledge of climate change and innovative solutions to climate change among Danish high school students.</t>
  </si>
  <si>
    <t>rherno@care.dk</t>
  </si>
  <si>
    <t>Rolf Hernø</t>
  </si>
  <si>
    <t>"Styr på klimaet" (in English: "Be on top of climate change")</t>
  </si>
  <si>
    <t>It was a one-off political initiative in the run-up to COP21 in Paris to raise attention of Danish MPs to the importance of climate finance for climate change adaptation - as a way of preventing "climate refugees" i.e. displacement and involuntary migration in the future. The positive development: the MP and former minister hosting the conference offered to host a follow-up conference in 2016; Negative development: The Danish Government reduced funding to international climate finance - despite our recommendations.</t>
  </si>
  <si>
    <t>Nation-wide, not specific</t>
  </si>
  <si>
    <t>To ensure that climate change adaptation is on the political agenda of Danish policy-makers, and for DK to maintain / increase funding for this.</t>
  </si>
  <si>
    <t>How can Denmark contribute to prevent climate refugees? Conference in Danish Parliament</t>
  </si>
  <si>
    <t>Project report, log frame</t>
  </si>
  <si>
    <t>Some key results: - 70/100 Landnet members  reported that they were increased their knowledge on how to protect forestland rights for their community 
- Channels for information exchange within and beyond the network are established
- Landnet members provided information of the community forest management model in thier sites as the evidences in the policy dialogue to contribute to the process of 2014 Forest protection and development Law revision of Vietnamese Goverment 
 - An Agreement  was signed between partner and Vietnam Administration of Forestry on partnership to implement policy dialogue events, policy research... 
- Policy makers and local authorities showed their interest in and actively involve in consulting policy events organized by partner for examples: participated in policy dialogues and consultanting, field visiting...
- Policy Drafting commitee of Ministry of Agriculture recieved and highly appriciated the recommendations for the Circular 38/2007 of partner and Landnet members.A105
PartnerS: 4 VNGO partners + 1 EM led Land Net</t>
  </si>
  <si>
    <t>Close engagement with Government related departments, policy makers to keep them timely informed about project's evidences during the forestry  law revision process</t>
  </si>
  <si>
    <t>Increasing number of EM members for the landnet including women and enhancing their role and responsibility is increasing chances to connect with and reflect EM community people needs and concerns on their landrights issues in order to have more realiable and evidence based models and recommendations for Law revision  that targeted to EM people.</t>
  </si>
  <si>
    <t>Advocacy is not only focusing on policy change but also targeted on changes in knowledge, attitude and behavior of policy makers and other actors. Therefore, a multi implementation activities should be integrated for examples: involving policy makers in policy consulting, disseminating documented evidences of sucessful models, field visit organizing, informal and formal meeting with policy makers.</t>
  </si>
  <si>
    <t>Mainted close relationship with related policy makers</t>
  </si>
  <si>
    <t>Action research and evidence based advocacy</t>
  </si>
  <si>
    <t>Project driven by the partners as part of ownership promotion</t>
  </si>
  <si>
    <t>NO</t>
  </si>
  <si>
    <t>- Conducted an gender analysis and faciliated the partners integrating in the project action plan as well advocacy process:
'- Provided intensive supports to the partners in research, documentation and develop advocacy strategy:
'- Broker to engage the partners with other like minded CSO networks, media, journalists:
'-</t>
  </si>
  <si>
    <t>The baseline takes time to recruit consultant due to the complexity and special research topic. The MEL team should have better schedule for consultancy recruitment for the next evaluation.</t>
  </si>
  <si>
    <t xml:space="preserve">The targets of this project are the policy makers who will determine the content of the Law on Forest Protection and Development. The Vietnam Administration of Forestry (VN Forest) chairs the drafting committee, on which also sits Committee on Ethnic Minority Affairs (CEMA), the government body with the mandate to improve conditions for ethnic minority populations.
</t>
  </si>
  <si>
    <t>- Northern Vietnam: Simacai and Bat Xat districts, Lao Cai province; Dinh Lap district and Huu Lung district, Lang Son province; 
 - Central Vietnam: Tuyen Hoa, Quang Ninh districts, Quang Binh province; Que Phong district, Nghe An Province; Huong Son district, Ha Tinh province; 
 - Central Highlands: Sa Thay and Kon Plong districts, Kon Tum province;
 - Hanoi: national advocacy and engagement;</t>
  </si>
  <si>
    <t xml:space="preserve">To contribute to the protection and promotion of ethnic minority peoples’ rights to community forest lands
</t>
  </si>
  <si>
    <t>nguyenduc.thanh@careint.org</t>
  </si>
  <si>
    <t>Nguyen Duc Thanh</t>
  </si>
  <si>
    <t>The EU Delegation to Vietnam</t>
  </si>
  <si>
    <t>Promoting landrights for ethnic minority people in Vietnam</t>
  </si>
  <si>
    <t>VNM258</t>
  </si>
  <si>
    <t>see more information in the annual narrative report 4.2016 in the shared driver</t>
  </si>
  <si>
    <t>Support and promote the CSO partners (particulalry in a multi partners project) to having a harmonization mechnism (reporting, funding, M&amp;E) between their projects, donors is very effeciency and effectively in programing</t>
  </si>
  <si>
    <t>Outcome mapping methodology is relevant and practical to monitoring changes/ results in such kind of this advocacy project</t>
  </si>
  <si>
    <t>Advocacy process is complexity and costly, ability of finding out government's interests, advocacy opportunities as well having common langugues in advocating are very important</t>
  </si>
  <si>
    <t>Holistic program approach</t>
  </si>
  <si>
    <t>Organisational development activities has been focussed during this FY</t>
  </si>
  <si>
    <t>- A comprehensive organizational capacity assessment (OCA) had been conducted with 3 partner's organization to look at six elements of organizational capacity. After the ODA, OD strategic plan of each partners are developed to promote for the possitive elements and to address the gaps on organizational capacities.
 -  Support to develop M&amp;E system at the partenr organizations 
 - Provide technical capacity building, such as gender integration, communication and advocacy/ law and policy formulation procees , funding raising/ program development etc.. 
'- Quaterly learning and sharing events</t>
  </si>
  <si>
    <t>CASI 2016-2017 is the existing phase of the program. The final evaluation will be complexted process focusing on to accesss to what extend CASI has supported the partners addressing strategic recommendations of CASI final evaluation 2015 . Possibly, CARE Denmark will hire external consultant team to conduct independetntly</t>
  </si>
  <si>
    <t>- The most vulneable ethnic minority people, in particualry women and girls
 - Strategic partners -VNGO and their CSO networks are in particular and CSOs in general in Viet Nam</t>
  </si>
  <si>
    <t>Northen provinces and partly in central and highland areas in Viet Nam</t>
  </si>
  <si>
    <t>Civil society organisations and representatives of those who are at risk of socio-economic exclusion among Northern ethnic minorities are increasingly involved in setting the agenda for more inclusive development approaches and policies</t>
  </si>
  <si>
    <t>Danida</t>
  </si>
  <si>
    <t>Government - Denmark</t>
  </si>
  <si>
    <t>CIVIL ACTION for SOCIO-ECONOMIC INCLUSION in Northern Vietnam</t>
  </si>
  <si>
    <t>VNM259</t>
  </si>
  <si>
    <t>-  A product of co research finding “the issues of community through EM women’ eyes”, please see this in the link:   https://www.dropbox.com/sh/226w3sdcc2ea8ly/AABcBaVy4uk3UXDfu7gp5vp6a?dl=0</t>
  </si>
  <si>
    <t>Co research methodology could be promsing method to build capacity of EM women</t>
  </si>
  <si>
    <t>Media, local authority and policy makers engagement as earlier as better in whole the project implementation</t>
  </si>
  <si>
    <t>Anthopology approach  has seen effectiveness to empower ethnic minority women</t>
  </si>
  <si>
    <t>Leverage and synery with other projects, partners</t>
  </si>
  <si>
    <t>Media and policy maker engagment</t>
  </si>
  <si>
    <t>Flexibility in managent, partnership and  implementation</t>
  </si>
  <si>
    <t>The project has made a progression in terms of changing attitude and opinions of the community and local authorities toward the current issues identified by ethnic minority women.  
The co-research approach has been also started recognizing by the different local stakeholders 
The improvement of research capacity and confidence of 31 ethnic minority  women, who were selected to become co-researchers for the 1st round of the project implementation process
There are positive changes in attitude and behaviour of the families, community and local authorities towards the performance of the local co-researcher group.</t>
  </si>
  <si>
    <t>EM  women from the Tay, Nung, Dao and Hmong ethnic groups who are members of LARCs and research focal people from local government agencies as the main target groups in Ba Be District of Bac Kan. 
Members of the sponsoring LARC clubs, WU, broader communities and PCs at the commune and district level in Ba Be District are the additional target groups of the action. 
CEMA staff at the district, province and national level with tailored advocacy and capacity-building activities. 
EMWG member organizations with awareness and skills regarding EM women’s voice and participation; and representatives of the media and their audiences to promote more balanced and empowering reporting on EM women’s issues.</t>
  </si>
  <si>
    <t>Located in the Northeast region of the country, Bac Kan Province has been selected because it is representative of the many barriers EM women across Vietnam face in realizing their rights. A mountainous, forested province, Bac Kan experiences one of the highest poverty rates in Vietnam. The population is nearly 87% ethnic minority and includes the Tay, Nung, Dao and Hmong groups (UNICEF, 2009), who grapple with limited agricultural land, rugged terrain and low levels of livelihood diversity. The province has been identified as a priority in major poverty reduction programs, creating the potential for improved, women-focused approaches amongst local authorities.</t>
  </si>
  <si>
    <t>Contribute to securing the rights of ethnic minority women in Vietnam by enhancing their voice and ensuring that government agencies and civil society value, respect and respond to it.
Specific objectives: 1): Ethnic minority women have enhanced capacity to identify, articulate and advocate on issues that effect them to government and civil society; and 
2): The Ethnic Minority Working Group (EMWG) and CEMA have increased respect for and sensitivity to the rights of ethnic minority women and enhanced capacity to recognise and respond to their needs.</t>
  </si>
  <si>
    <t>Voice and Rights for Ethnic Minority Women</t>
  </si>
  <si>
    <t>VNM252</t>
  </si>
  <si>
    <t>ACIS Proosal 
ACIS Baseline/Useer Profile, Capacity Need Assessment 
ACIS First Year Interim Report</t>
  </si>
  <si>
    <t>Due to late implementation in Lao and Cambodia therefore it is impact to overal results of the project. Therefore project should focus to speed-up progress in Lao and Cambodia</t>
  </si>
  <si>
    <t>ACIS has been designed as regional project, therefore all methodologies, approach should be the same between 3 countries</t>
  </si>
  <si>
    <t>Project partners with an research agency, therefore applying research for development should be strengthed</t>
  </si>
  <si>
    <t>Regional project is the very good way to encourage cross sharing and learning between countries</t>
  </si>
  <si>
    <t>In order to convince local authority about results, an M&amp;E system should be strengthen</t>
  </si>
  <si>
    <t>In order to maximum impact on gender issue, project should focus on engaging with men</t>
  </si>
  <si>
    <t>Project should work thru existing government structure to ensure sustainable in the future</t>
  </si>
  <si>
    <t>The project has been underway during 2015 and due to various challenges the project started up when the Regional Coordinator arrived in Vietnam October 2015. CARE-VN is initiating the project and later experiences from the start-up, baseline studies, assessment report, design of appropriate M&amp;E tools will be used as basis for CARE-CAM and CARE-Laos. Due to the late start of activities it has not been possible to complete all required chapter in the report.</t>
  </si>
  <si>
    <t>ACIS conducted numerous researches which included baseline, capacity need assessment, WAI, stakeholder mapping, user profile.</t>
  </si>
  <si>
    <t>In Vietnam, the impact groups of the project are women and ethnic minority farmers in Dien Bien and Ha Tinh Provinces</t>
  </si>
  <si>
    <t>Project is implemented in Vietnam, Laos and Cambodia. In Vietnam, it will be implemented in Dien Bien and Ha Tinh Provinces</t>
  </si>
  <si>
    <t>By 2019 women and ethnic minority (W&amp;EM) farmers in Vietnam, Cambodia and Lao are able to better forecast and respond to risks and opportunities from limatic variability through participatory equitable agro-climatic information systems (ACIS)</t>
  </si>
  <si>
    <t>CGIAR Research Program on Climate change Agriculture and Food Secuirty-CCAFS led by International Center for Tropical Agriculture-CIAT, granted to The</t>
  </si>
  <si>
    <t>Enhancing adaptive capacity of women and ethnic minority smallholder farmers through improved agro-climate information in South-East Asia</t>
  </si>
  <si>
    <t>VNM257</t>
  </si>
  <si>
    <t>Through the mid-term review, the project was commended for the good in citizen mobilization and building civic competence. It was recommended that the project consolidates and scales up the gorvernance and anti-corruption work.  it was further recommended that the project explores a possibility of engaging with the private sector and thus has employed a private sector and organizational development specialist.
Partners: Advocates Coalition for Development and Environment, Environmental Alert, Community Development Resource Network; PANOS Eastern Africa, Joint Effort to Save the Environment and Anti-Corruption Coalition Uganda</t>
  </si>
  <si>
    <t>Using Media through investigative journalism is a good strategy to promote civic engagement based upon evidence and can easily mobilize CSOs and citizen for action.  The media is now apprecieated by transparency ambassodors in government institutions in the forest sector and journalists are approached secretly by government officials to expose corruption in the sector.</t>
  </si>
  <si>
    <t>If the private sector is well approached, they are willing and interested in working and collaborating with Civil Society and communities.</t>
  </si>
  <si>
    <t>The FOREST programme was engaged in the UPR processes by conducting a consultative meeting and development of shadow reports on the right to food and the right of women and girls. A key lesson is that in order to have effective engagement on human rights issues, there is need to have sustained engagements beyond production of recommendations and reports.</t>
  </si>
  <si>
    <t>Through networking with partners and  alliances, the civil society has grown stronger and has been able to collectively demand accountability from government.</t>
  </si>
  <si>
    <t>Investigative journalism and use of the media has been instrumental in strengthening social accountability and ensuring that the community voice is heard.  The media has as well raised forest governance issues,  exposed corruption in the forestry sector and triggered response from duty bearers.</t>
  </si>
  <si>
    <t>The community Based monitoring model has been effective in monitoring and reporting forest crimes and soliciting responses from duty bearers.</t>
  </si>
  <si>
    <t>The project mid-term review reocmmended engagements with private sector and a Private Sector Specialist was employed to lead in implementing this recommendation</t>
  </si>
  <si>
    <t>CARE supported the partners in fumdraising esepecially in the development of concepts and proposals in response to calls</t>
  </si>
  <si>
    <t>The project will be undergoing an annual review in December 2016. It will be externallly facitated and CARE and Partner staff will review the extent of achievement of objectives, the documentation in place to support evidence of achievements. The project is planning for an endline study that will compare the baseline and the progress as part of preparation for the final evaluation to be held in May 2017.</t>
  </si>
  <si>
    <t>Forest Adjacent communities (poor men and women)</t>
  </si>
  <si>
    <t>Albertine Rift Region Districts of Kiryandongo, Masindi, Buliisa, Hoima, Kibale, Kyenjojo, Kyegegwa, Mubende and Kabarole</t>
  </si>
  <si>
    <t>Civil society has increased transparency, accountability and responsiveness in forest governance to the benefit of poor Ugandan citizens (men and women)</t>
  </si>
  <si>
    <t>Delphine.Mugisha@care.org</t>
  </si>
  <si>
    <t>Programme Director</t>
  </si>
  <si>
    <t>Delphine Norah Mugisha</t>
  </si>
  <si>
    <t>Annet.kandole@care.org</t>
  </si>
  <si>
    <t>Manager FOREST Sub-Programme</t>
  </si>
  <si>
    <t>Annet Kandole Balewa</t>
  </si>
  <si>
    <t>Danish Development Agency (DANIDA)</t>
  </si>
  <si>
    <t>FOREST RESOURCES SECTOR TRANSPARENCY PROGRAMME IN UGANDA (FOREST)</t>
  </si>
  <si>
    <t>CDNKUG0036/DK116</t>
  </si>
  <si>
    <t>Quarterely reports</t>
  </si>
  <si>
    <t>The project has exceeded its expectations in terms of 2016 strategic focus and burning rate. Tthere are preatty exciting lessons and successes for the program. The program has develeoped and managed to maintain most of the important  stakeholders targeted for the 2016 FY and beyond.</t>
  </si>
  <si>
    <t>Take risks and change them  into advantage</t>
  </si>
  <si>
    <t>Working trhrough network,s partners, and maultple players scales things up much easier than working as an individual organization</t>
  </si>
  <si>
    <t>Working in coalition can be a challenge especially when different organizations have different priuorities and budget contraints.</t>
  </si>
  <si>
    <t>Working with private sector on large scakle investment, land use plan, and land rights for small holder producers and pastoralists</t>
  </si>
  <si>
    <t>Working with high level gpovernemnt officials and departments coordinating or manging land</t>
  </si>
  <si>
    <t>Working in coalition with other CSOs and like minded organziations working on land, large scale investments,gender,  and pastoralism</t>
  </si>
  <si>
    <t>Thew project experienced 25% budget cut for the 2016 FY therefore adjusted all main activities of the program and partners program. The program had to focus its activities and concetration for the 2016FY.</t>
  </si>
  <si>
    <t>Midterm term evaluation to evaluate the program since its inception in 2013. The evalaution will be looking at how the program has been implemented, challenges, successes and recommendations for next year work plan and future program activities after the program ends in 2017.</t>
  </si>
  <si>
    <t>small scale farmers,  pastoralists, women , and other groups that  are  dependent on land  and natural resources in areas affected by large scale commercial agriculture.</t>
  </si>
  <si>
    <t>Kilolo, Mufindi, and Pawaga districts in  Iringa,  Chemba district in Dodoma,  Mbarali district in Mbeya, and Rufiji and Kilwa in Coastal  regions.</t>
  </si>
  <si>
    <t>1) Strengthened capacity of Tanzanian CSOs at local and national level to hold land sector duty bearers accountable (including government and private sector)  while advocating and promoting for the rights of smal scalle farmers and pastoralists as a means of ensuring food security.(2) Increased capacity of small scale farmers and pastoralists and their local organizations to represent their interests, understand their rights, and work collaboratevely (3). Strengthened vertical  linkages  between local level CBOs and interest groups with national, regional, and international level alliances and networks supporting land rights.</t>
  </si>
  <si>
    <t>Ghati.Horombe@care.org</t>
  </si>
  <si>
    <t>Monitoring and Evaluation Coordinator  - Ardhi Yet</t>
  </si>
  <si>
    <t>Ghati Horombe</t>
  </si>
  <si>
    <t>mary.ndaro@care.org</t>
  </si>
  <si>
    <t>Mary Mzubwa Ndaro</t>
  </si>
  <si>
    <t>ARDHI YETU (OUR LAND RIGHTS PROGRAM)</t>
  </si>
  <si>
    <t>CDNKTZ0015</t>
  </si>
  <si>
    <t>Document et rapport d'Evaluation mi-parcours du projet</t>
  </si>
  <si>
    <t>Budget and participant data reported under same project in Niger as all data is managed by that CO</t>
  </si>
  <si>
    <t>Un raisonnement et positionnement centré sur les droits doivent être accompagnés d'un calcul ou raisonnement économique pour identifier les goulot d'étranglement de la création et de la répartition équitable de la valeur ajoutée générée par la flière (lait). Business et droits de l'homme ne peuvent aller que dans ce sens.</t>
  </si>
  <si>
    <t>La mobilisation des industriels pour une participation active au dialogue avec les producteurs, les ONGs et Décideurs politiques demande beaucoup de communication et de capacité d'altérité (connaissance et prise en compte de leur logique de businessman et leur intérêt).</t>
  </si>
  <si>
    <t>Le projet privilégie le « faire-faire » en s’appuyant sur l’expertise des initiatives concrètes de recherche action déjà menées dans l’organisation de la collecte de lait local en Afrique de l’Ouest, depuis les unions de producteurs de lait au Niger appuyé par le projet Nariindou , (Karkara/Vétérinaire Sans Frontières VSF Belgique /AREN/RBM/Institut de Recherche Appliquée aux Méthodes de Développement IRAM), jusqu’au réseau de collecte des industriels nationaux et internationaux (dont le seul cas affirmé de « social business » est la Laiterie du Berger au Sénégal avec l’appui de Danone et du Groupe de Recherche et d’Echanges Technologiques GRET), en passant par les réseaux des mini-laiteries qui écoulent leur production sous la marque Danaya Nono, le Lait Confiance (avec l’appui d’Initiatives-Conseils-Developpement ICD/ VSF Belgique), ou encore dans les kiosques de vente du PAFLAPUM (appui Cab Démé So/ VSF Suisse) au Mali, sous la marque « An Ka Misiw Nono Sanuma » la qualité du lait de nos vaches.</t>
  </si>
  <si>
    <t>La stratégie du projet repose sur le principe de l’alignement selon un des principes énoncés dans la Déclaration de Paris (2005) et rappelé dans la Stratégie de la société civile du Danish International Development Agency (DANIDA) en 2008. Le projet s’aligne donc sur le résultat 5.1 du Programme Pastoral Régional du RBM (2012 2016) « des circuits de commercialisation dynamiques et favorables aux éleveurs sont promus ». De même, le projet s’aligne sur la stratégie de la société civile de DANIDA ce qui implique pour le demandeur CARE Danemark de mettre en réelle situation de responsabilité le partenaire local RBM et ses antennes nationales dans la mise en œuvre du projet afin qu’il s’en approprie pleinement les acquis et que ces capacités institutionnelles sortent renforcées de cette expérience</t>
  </si>
  <si>
    <t>la stratégie du projet repose sur un partenariat stratégique entre une Organisation Non Gouvernementale (ONG) danoise, CARE Danemark, un réseau d’éleveurs ouest africains, le RBM, et un centre de recherche français, le CIRAD, reconnus pour leur implication dans les débats sur la promotion des exploitations familiales en Afrique de l’Ouest dans un contexte de libéralisation accrue du marché mondial. Ce partenariat est stratégique car il vise à produire des évidences scientifiques qui alimenteront le plaidoyer sur les mesures de protection crédibles à prendre par les pays de la CEDEAO mais aussi à préparer les producteurs et les transformateurs à des modèles industriels de collecte du lait socialement responsables et commercialement fiables</t>
  </si>
  <si>
    <t>Compte tenu de l'importance du plaidoyer en faveur des politiques et mesures fiscales favorables au développement de la filière lait, les ressources du projet pour 2016 ont été principalement orientées pour la préparation et l'organisation de la deuxième table ronde de dialogue multi acteurs.</t>
  </si>
  <si>
    <t>Le projet a organisé 2 ateliers ayant réuni des OP, des ONGs, des Chercheurs qui ont contribué au renforcement de la connaissance du seteur laitier et améliorer leur capacités de plaidoyer pour des politiques cohérentes de développement de lafilière lait en Afrique de l'Ouest</t>
  </si>
  <si>
    <t>Il est nécessaire que le processus de préparation et l'organisation des tables rondes de dialogue multi acteurs comme instrument de plaidoyer et de développement de partenariats novateurs soit évalué et capitalisé dans une perspective d'apprentissage</t>
  </si>
  <si>
    <t>3500 ménages d’éleveurs commercialisant leur production laitière dans le circuit formel au Sénégal, au Mali et au Niger. Ce groupe est composé pour 20% de femmes et pour une grande majorité de communautés d’éleveurs ayant adhéré à la convention des peuples autochtones des Nations Unies.
Groupe cible indirect : les organisations de producteurs de lait et les interprofessions du Niger, du Mali et du Sénégal, les laiteries industrielles ouest africaines et européennes, et les instances politiques concernées en Europe et en Afrique de l’Ouest</t>
  </si>
  <si>
    <t>le projet concerne 3 pays de l'Afrique de l'ouest que sont le Niger, le Mali et le Sénégal.</t>
  </si>
  <si>
    <t>Renforcer la position des producteurs de lait ouest africain face à l'évolution de la politique laitière européenne à travers la construction à l'horizon 2016 d'un plaidoyer crédible et informé en faveur de la collecte laitière locale en Afrique de l'Ouest dans la perspective de la levée des quotas laitiers européens et préparer les producteurs et les transformateurs à des modèles socialement responsables de collecte du lait local</t>
  </si>
  <si>
    <t>22790888933</t>
  </si>
  <si>
    <t>Conseiller Technique International</t>
  </si>
  <si>
    <t>Serge (Serge.Aubague@care.org)</t>
  </si>
  <si>
    <t>22790888914</t>
  </si>
  <si>
    <t>Aboubacar.Djimraou@care.org</t>
  </si>
  <si>
    <t>Djimraou Aboubacar</t>
  </si>
  <si>
    <t>Denmark's development cooperation - Danida</t>
  </si>
  <si>
    <t>The milky way to Development</t>
  </si>
  <si>
    <t>CDNKNE0105</t>
  </si>
  <si>
    <t>les rapports de mission de suivi et de renforcement des capacités des partenaires de mise en œuvre des activités ( CDIR, plates formes, structures des jeunes, CSC et DAR)</t>
  </si>
  <si>
    <t>la valorisation de l'exprtise locale</t>
  </si>
  <si>
    <t>forte mobilisations des acteurs de mise en œuvre</t>
  </si>
  <si>
    <t>l'engagement et la volonté a reussir ensemble le projet par les groupes cibles et partenaires</t>
  </si>
  <si>
    <t>la forte implication des autorités locales et coutumieres</t>
  </si>
  <si>
    <t>le suvi de proximité du niveau d'exécution des activités par les strctures contractantes</t>
  </si>
  <si>
    <t>implications et la responsabilisation des leaders communaux et coutumieres et autorités locales et administratives à tous le niveau d'exécution</t>
  </si>
  <si>
    <t>adoption de la strategie "Faire-Faire" à travers le financemente et l'accompagnement des structures locales</t>
  </si>
  <si>
    <t>revision de chronogramme de mise en œuvre des activités avec les partenaires</t>
  </si>
  <si>
    <t>l'appui et l'accompagnement des structures de la société civile (CDIR, Plates formes, structures locales des jeunes) dans la mise en œuvre des activités dans la zone d'intervention</t>
  </si>
  <si>
    <t>Recrutement du consultant, entretiens avec les acteurs et partenaires, visite de terrain, entretien avec les autorités, etc.</t>
  </si>
  <si>
    <t xml:space="preserve">4 Comités Régionaux de Dialogue Interreligieux et  les communaux sont impliquées  (Inter agissent et établissent des relations efficaces avec les autorités administratives et coutumières pour la paix).
Les femmes et les jeunes qui participent activement aux instances régionales, communales et communautaires de consolidation de la paix.)
</t>
  </si>
  <si>
    <t>4 régions du Niger (Diffa, Maradi, Niamey, Zinder) et 35 communes</t>
  </si>
  <si>
    <t>Contribuer à la consolidation de la paix et l'amelioration de la stabillité sociale et politique au Niger</t>
  </si>
  <si>
    <t>ACD CARE NIGER</t>
  </si>
  <si>
    <t>Ibrahim.Niandou@care.org</t>
  </si>
  <si>
    <t>Initiative Manager</t>
  </si>
  <si>
    <t>Ibrahim Niandou</t>
  </si>
  <si>
    <t>Union Européenne (Instrument de  Stabilité II)</t>
  </si>
  <si>
    <t>Revalorisation du Vivre ensemble -REVE</t>
  </si>
  <si>
    <t>CDNKNE0119</t>
  </si>
  <si>
    <t>adoption de la strategie "Faire-Faire" à travers le financement et l'accompagnement des structures locales</t>
  </si>
  <si>
    <t xml:space="preserve">4 Comités Régionaux de Dialogue Interreligieux et 119 comités communaux sont opérationnels (Inter agissent et établissent des relations efficaces avec les autorités administratives et coutumières pour la paix).
Les femmes et les jeunes qui participent activement aux instances régionales, communales et communautaires de consolidation de la paix.)
</t>
  </si>
  <si>
    <t>4 régions du Niger (Diffa, Maradi, Niamey, Zinder) et 119 communes</t>
  </si>
  <si>
    <t>Renforcer le dialogue social pour la paix et la stabilité dans 4 régions du Niger (Diffa, Maradi, Niamey, Zinder)</t>
  </si>
  <si>
    <t>ACD CARE Niger</t>
  </si>
  <si>
    <t>Union Européenne (Instrument contribuant à la Stabilité et à la Paix)</t>
  </si>
  <si>
    <t>Education Civique et Soutien aux Initiatives de Paix au Niger "Niger Espoir "</t>
  </si>
  <si>
    <t>Pour mémoire: Rapport d'évaluation à mi-parcours, Rapport 2015 et le Journal des incidences fin 2015 de PROGRESII.</t>
  </si>
  <si>
    <t xml:space="preserve">DEFIS RENCONTRES: La situation sécuritaire limitant les déplacements et les horaires de travail à Diffa (zone de conflit avec la secte Boko Haram); La réduction budgétaire intervenue en fin d’année 2015 qui a conduit le programme à arrêter le partenariat dans sa forme du moment avec les collectivités notamment le conseil régional de Diffa en 2016.
 BONNES PRATIQUES: Plan d’action de la coalition ‘’Sauvons les terres pastorales’’ qui a permis de booster les activités en responsabilisant les structures membres de la coalition ;                                    
Le Système Endogène d'Informations sur le Suivi Pastorale (SEISPa) qui est basé sur la formation des leaders et qui a couvert 6 communes de la région de Diffa en conflit (40 380 éleveurs couverts pour prendre des décisions informées et à temps dans cette zone d'insécurité);                                                                                                                                                                                                              
SUCCES CLES:  L'ardeur des accapareurs des terres est freinée au Niger grâce aux actions de plaidoyer; Adoption de deux textes d'application du code rural par les gouvernements; Le succès des activités mis en œuvre à travers les plateformes d’innovation et la société civile en général; Meilleure gouvernance des organisations partenaires grâce à l'application des outils stratégiques et de renforcement de capacité de la société civile élaborés;
</t>
  </si>
  <si>
    <t>Examen Périodique Universel (EPU): l’implication des représentations diplomatiques s’avère déterminante dans le succès de la démarche EPU.</t>
  </si>
  <si>
    <t xml:space="preserve">Le module de formation en vie associative ''PINAARI'' est un vecteur de changement accéléré de mentalité: permet plus d’engagement des  leaders communautaires (changement de leur bureau exécutif pour non seulement se conformer aux textes de l’association mais surtout choisir les personnes à même de porter leurs intérêts).
</t>
  </si>
  <si>
    <t xml:space="preserve">L’organisation des journées d’échange des éleveurs/pasteurs et les leaders communautaires avec les magistrats de leurs localités leur permet de connaître les droits et   devoirs du citoyen, l’accès plus facile aux services judiciaires et les voies de recours. « Avant je prenais le juge et son bureau comme un symbole de répression, après cette rencontre, mon ignorance est dissipée ». raconte un éleveur à Diffa lors de la journée « Magistrat local - Mandataires AREN »
</t>
  </si>
  <si>
    <t>La poursuite du travail sur le partenariat stratégique, qui facilite des changements au niveau institutionnel et des politiques de développement tant au niveau national que régional (CEDEAO)</t>
  </si>
  <si>
    <t>L'approche Outcome Mapping ou cartographie des incidences qui a permis aux partenaires de CARE de mésurer plus facilement et sans grands coûts l'évolution des marqueurs de leurs strucures respectives, les groupements de base (ou bases constituantes) et les changements d'attitudes et de comportements de bien d'autres acteurs du système.</t>
  </si>
  <si>
    <t>La conduite du plaidoyer à travers l'alliance constituée de 17 OSC sous le leadership d’AREN. Ceci a constitué une grande avancée dans le partenariat, étant donné que le programme travaille directement avec trois OSC à travers lesquelles il embrasse indirectement plusieurs autres. Mais surtout cette approche a eu l'avantage de porter les actions de plaidoyer plus loin (gouvernements des pays, CEDEAO, UEMOA, EPU) et plus rapidement (en moins d'une année) sans que le gouvernement indexe spécifiqument une des OSCs.</t>
  </si>
  <si>
    <t>Renforcement de capacités du staff de l'unité de gestion du programme (UGP PROGRESII) et ceux des ONGs partenaires sur la collecte des évidences (histoires de changements) et la meilleure façon de démontrer l'impact de nos actions (élaboration des fact sheets, résumé des projets, dépliants...)
APPROCHE en termes de création d'espaces de prise de décisions et transformation GENRE à travers la Mise en place et Déclaration du collectif des femmes lors de la journée mondiale de la femme rurale pour plus d’investissement structurant dans le développement du lait local ''Projet Milk Way de CARE et Partenaire''
L’approche Outcome Mapping a permis de bien focaliser sur les acteurs clés  porteurs de changements significatifs.
ROLE: Appui à la société civile pour le travail en alliance et le Plaidoyer ''du local à l'international''    :     Prise en compte des recommandations de la campagne ‘’Sauvons les terres pastorales'' au cours de l’atelier de validation du guide d’inventaire de ressources par le code rural au Niger;                                                              Sur le terrain, l’ardeur des accapareurs (richissimes hommes politiques) des terres est freinée;                                                          Deux (2) recommandations en faveur du pastoralisme prises en compte par le Gouvernement nigérien en février 2016 à Génève à l’EPU sur quatre (4) formulées par la coalition de 17 ONGs nationales et sous régionales.</t>
  </si>
  <si>
    <t>Le programme PROGRESII a renforcé les capacités  et accompagné les ONGs partenaires dans le plaidoyer à travers les six rôles suivants de CARE dans le partenariat :                       Watchdog: le programme a accompagné AREN en vue de rendre redevable l’Etat Nigerien et la société chinoise des mines d’AZELIK pour restaurer et protéger les espaces pollués afin que s’accomplisse effectivement le droit à la mobilité des pasteurs dans cette zone riche en pâturage de qualité;
Door opener: Appui du programme à travers une approche basée sur l’Outcome Mapping qui a permis de mobiliser et engager 17 OSC de défense des droits de l’homme et œuvrant dans le pastoralisme. En partenariat avec IDDH la coalition a élaboré un rapport alternatif soumis et accepté par le mécanisme de droit des nations unis de l’EPU en janvier 2016. En plus le programme a aidé la coalition dans la mobilisation du soutien des institutions de coopération bilatérale (Ambassade de France) et multilatérale (Union Européenne) installées au Niger. Dans le cadre de ce processus CARE DK a également contribué à travers la mobilisation des autres CARE en Europe.                                          Knowledge broker: le travail de production des connaissances s’est aussi poursuivi à travers des études telles que l’analyse de l’incidence de l’insécurité sur la mobilité pastorale dans la région de Diffa, le second rapport sur les évidences de violation des droits des pasteurs;                                                                                                                                          Fellow activist: Les démarches de lobbiying utilisées par AREN avec l'appui de PROGRESII ont permis d’atténuer les effets de l’interventionnisme du politique et mieux, aboutis à la prise de conscience des responsables au plus haut niveau du pays de l’enjeu du phénomène émergent de l’accaparement des terres pour les petits producteurs pauvres;                                                                                                                                                                                                                                                                                                                                                Coach: le coaching, déroulé dans une forme conseil a été régulier au profit des partenaires stratégiques et même de la coalition des OSC. Une nette amélioration des capacités de choix et prise de décisions optimales par les responsables des organisations partenaires est constatée et a contribué à une nette amélioration de la gouvernance organisationnelle des partenaires;                                                                                                                                                                                                                                                                                       Funder: le principe de financement du programme est basé sur u</t>
  </si>
  <si>
    <t>L'évaluation future de PROGRESII qui est l'évaluation finale intégrera les indicateurs de CARE 2020 notamment les N°2; 3; 19 et 20 relatifs aux domaines d'impact, approche et rôle de CARE. Sa particularité se caractérise par la mesure des indicateurs clés de CARE DANMARK et l'approche outcome mapping adoptée en cours d'exécution du programme sera au centre des mesures de changements induits.</t>
  </si>
  <si>
    <t>Familles et ménages des pasteurs les plus pauvres et vulnérables composées de femmes et hommes adultes, de jeunes filles et garçons, de jeunes enfants des 2 sexes, d’hommes et femmes âgés et de personnes victimes de handicaps physiques et /ou psychiques</t>
  </si>
  <si>
    <t>Le Programme intervient dans quatre régions sur les huit que compte le Niger, mais des actions transversales s'étendent sur 7 régions notemment dans le cadre du plaidoyer qui intègre également des zones transfrontalières au niveau de l'Afrique de l'Ouest principalement au Burkina Faso, Mali et Sénégal à travers le Réseau des organisations pastorales de ces pays.</t>
  </si>
  <si>
    <t>Contribuer à la promotion d’une société civile forte, diversifiée, engagée qui représente et défend les droits et intérêts des pasteurs</t>
  </si>
  <si>
    <t>22790888824</t>
  </si>
  <si>
    <t>Issaka.DanDandano@care.org</t>
  </si>
  <si>
    <t>Issaka DAN DANO</t>
  </si>
  <si>
    <t>Denmark’s development cooperation - Danida</t>
  </si>
  <si>
    <t>Programme de Gestion Equitable des Ressources Naturelles et de Renforcement de la Société Civile PHASE 2</t>
  </si>
  <si>
    <t>CDNKNE0092</t>
  </si>
  <si>
    <t>Document du projet, cadre logique, rapports narratifs et financiers d'avancement</t>
  </si>
  <si>
    <t>La réalisation de travaux HIMO contribue à la sécurité alimentaire et nutritionnelle des ménages. En l'effet, l'essentiel des revenus tirés de ces activité est consacré à l'achat de nourriture</t>
  </si>
  <si>
    <t>Le financement de tous les dosssiers soumis par les jeunes est un défi en raison de la modicité des financements disponibles.</t>
  </si>
  <si>
    <t>La mise en place au niveau de chaque commune d'un Comité d'Approbation et de Financement des dossiers garantit la transparence du processus</t>
  </si>
  <si>
    <t>La mise en place systématique des comités de sélection de bénéficiaires et de gestion des plaintes accroît la responsabilité et la redevabilité communautaires</t>
  </si>
  <si>
    <t>Exécution du projet avec les services techniques de l'Etat, les élus locaux et des Organisations de la Société Civile (OSC)</t>
  </si>
  <si>
    <t>La mise en place des structures communautaires d'identification des bénéficiaires et de gestion des plaintes</t>
  </si>
  <si>
    <t>La mise en place au niveau de chaque commune d'un Comité d'Approbation et de Financement des dossiers d'Activités Génératrices de Revenu (AGR) et de dossiers de travaux à Haute Intensité de Main d'Œuvre (HIMO)</t>
  </si>
  <si>
    <t>Des contrats ont été signés avec 3 Organisations de la Société Civile pour accompagner CARE dans l'exécution du projet. Ces structures ont ainsi acquis de compétences dans la planification, le mise en œuvre et l'évaluation des activités exécutées dans le cadre de ce partenariat.</t>
  </si>
  <si>
    <t>Le groupe d'impact du projet est constitué de jeunes hommes et femmes âgés de 15 à 35ans, ainsi que des personnes vulnérables</t>
  </si>
  <si>
    <t>L'initiative Namléwa intervient dans les communes de Bosso, Chétimari, Mainé Soroa et  Diffa. Les communes les plus touchées par la crise sécuritaire dans la région de Diffa</t>
  </si>
  <si>
    <t>Créer les conditions favorables à une meilleure insertion des jeunes dans le tissu socio-économique et une amélioration du climat social dans quatre communes de la région de Diffa (Bosso, Chétimari, Diffa et Maïné Soroa).</t>
  </si>
  <si>
    <t>Ibrahim.Boukari@care.org</t>
  </si>
  <si>
    <t>Field Coordinateur/Team Leader</t>
  </si>
  <si>
    <t>BOUKARI Ibrahim</t>
  </si>
  <si>
    <t>Sani.MamaneLaminou@care.org</t>
  </si>
  <si>
    <t>Sani Mamane Laminou</t>
  </si>
  <si>
    <t>Union Européenne</t>
  </si>
  <si>
    <t>Initiative Namlewa - Promotion d’Opportunités Socio-économiques, Culturelles et Politiques pour les Jeunes de la Région de Diffa dans une perspective de réduction significative de leur vulnérabilité aux risques d’extrémisme violent</t>
  </si>
  <si>
    <t>PID: CDNKNE115</t>
  </si>
  <si>
    <t>Pour mémoire: le rapport de la revue Insecure Land
Exected indirect participants are already reported by PROGRESSII project</t>
  </si>
  <si>
    <t>Le défi auquel le projet était confronté en Fy16 était celui de leadership de la coalition de 17 ONGs mise en place. Pour se faire un plan d'actions a été élaboré avec la contribution de CARE qui responsabilise clairement les ONGs dans la conduite des différentes actions de palidoyer avec toutefois AREN comme Lead.</t>
  </si>
  <si>
    <t>Le combat d'AREN contre le nouveau phénomène d'accaparement des terres pastorales au Niger a fait de cette structure une référence légitime auprès des communautés locales qui en sont victimes.</t>
  </si>
  <si>
    <t>La constitution et le dépôt en justice par le conseiller juridique d'AREN de dossiers d'opposition à la vente illégale des terres a contribué à freiner ces ventes et souvent même le retrait des acheteurs qui évitent à tout prix les procédures juridiques.</t>
  </si>
  <si>
    <t>La prise de conscience des communautés à la base face au phénomène d'accaparement des terres est gage de succès du plaidoyer du niveau local au plan national.</t>
  </si>
  <si>
    <t>L'appui aux communautés locales par AREN à dénoncer les cas d'accaparemment des terres et enclaves pastorales à travers des tapages médiatiques sous une forte mobilisation des personnes et de leurs animaux sur l'enclave accaparée.</t>
  </si>
  <si>
    <t>La sensibilisation et l'implication des autorités administratives et coutumières et des communautés locales sur les questions de l'accaparemment des terres.</t>
  </si>
  <si>
    <t>La conduite du plaidoyer à travers l'alliance constituée de 17 OSC sous le leadership d’AREN suivant un plan d'actions responsabilisant.</t>
  </si>
  <si>
    <t>Renforcement de capacités (du staff de l'ONG AREN qui est sur le projet) sur la collecte des évidences (histoires de changements) et la meilleure façon de démontrer l'impact de nos actions (élaboration des fact sheets, résumé des projets, dépliants...) par CARE.
L’approche Outcome Mapping permet de mésurer l'évolution des changements sur les acteurs clés.
ROLE: Mise en place  et appui de la coalition des ONGs pour la campagne ''Sauvons les terres pastorales''. Cette coalition a contribué à la prise en compte par le Gouvernement nigérien des deux (2) recommandations en faveur du pastoralisme à l’EPU de Génève en février 2016.</t>
  </si>
  <si>
    <t>Les leaders informels des éleveurs, les représentants des éleveurs au sein du Code Rural, les membres des groupements de base d’éleveurs en particulier et tous les éleveurs du Niger en général.</t>
  </si>
  <si>
    <t>Le projet intervient dans l'ensemble du pays avec un accent particulier dans les zones et enclaves pastorales avec souvent des conflits liés à l'occaparement des terres (pastorales en général) situées dans les régions de Tillabéri, Dosso, Maradi, Zinder, Tahoua et Diffa.</t>
  </si>
  <si>
    <t>Les terres pastorales sont protégées contre l’occupation illégale et l’accaparement des terres</t>
  </si>
  <si>
    <t>Serge.Aubague@care.org</t>
  </si>
  <si>
    <t>Conseiller Technique</t>
  </si>
  <si>
    <t>Serge Aubague</t>
  </si>
  <si>
    <t>idandano@care.org</t>
  </si>
  <si>
    <t>Coordonnateur du Programme GRN CARE Niger</t>
  </si>
  <si>
    <t>Issaka Dan Dano</t>
  </si>
  <si>
    <t>L’insécurité foncière  - Nouvelles alliances pour la promotion des valeurs universelles</t>
  </si>
  <si>
    <t>CDKNE0112/113/114</t>
  </si>
  <si>
    <t>POUR MÉMOIRE LE RAPPORTAGE FINAL TELETHON, RAPPORT EVALUATION FINALE, RAPPORT CAPITALISATION DU COMPTOIR PFNL</t>
  </si>
  <si>
    <t>Défis/ leçons apprises: opérationnalisation du dossier rural, la gestion et l'aménagement des aires pastorales sécurisées.</t>
  </si>
  <si>
    <t>Pratiques prometteuses: la sécurisation fonçière systématique des différentes transactions fonçières</t>
  </si>
  <si>
    <t>Principaux enseignements: la proportion de femmes (entre 2010 et 2013), accédant à la terre par l’héritage et sécurisant leurs propriétés foncières par l’établissement d’actes fonciers définitifs qui est passée de 4% à 8% dans la zone du programme en région de Maradi. Acquisition par achat de 41,1  ha de terre au bénéfice 26 groupements MMD totalisant au moins 650 femmes membres. Au moins 850 femmes vont directement bénéficier des avantages liés à la construction de ces magasins pour les comptoirs pour le stockage des produits ligneux.</t>
  </si>
  <si>
    <t>l’amélioration sensible de la représentation féminine  au sein des institutions du code rural, atteignant les 40% des membres;</t>
  </si>
  <si>
    <t>la documentation et la sécurisation de toutes les transactions foncières menées par les femmes individuellement et à travers les groupements féminins ;</t>
  </si>
  <si>
    <t>l'élaboration et la mise en œuvre d'une stratégie de plaidoyer ayant pour thème "L'accès des femmes (membres des groupements MMD) à la terre";</t>
  </si>
  <si>
    <t>Dès la conception de l'initiative IFETE/FATRe, les actions prévues prennent en compte l'approche et rôle de CARE.</t>
  </si>
  <si>
    <t>Renforcement des capacités dans la conduite du plaidoyer, appui institutionnel</t>
  </si>
  <si>
    <t>Une évaluation est réalisée pour mesurer les progrès et les résultats du projet.
Un audit financier externe est planifié à la fin du projet.</t>
  </si>
  <si>
    <t>3 000 femmes vont participer aux activités du projet et constituent les bénéficiaires et cibles primaires du projet. Il s’agit des mêmes femmes et communautés que le projet IFETE.</t>
  </si>
  <si>
    <t>Région de Maradi, 2 départements (Madarounfa et Guidan Roumdji), 6 communes (Guidan Roumdji, Saé Saboua, Tibiri, Safo, Gabi et Serkin Yamma) et 30 communautés</t>
  </si>
  <si>
    <t>En 2015, 3000 femmes de Guidan Roumdji et Madarounfa sont plus résilientes face aux crises récurrentes.</t>
  </si>
  <si>
    <t>Amadou.DanKoure@care.org</t>
  </si>
  <si>
    <t>Chef de projet FATRe</t>
  </si>
  <si>
    <t>DAN-KOURE Amadou</t>
  </si>
  <si>
    <t>Issaka.Dandano@care.org</t>
  </si>
  <si>
    <t>Coordonnateur PROGRES II/ GRN</t>
  </si>
  <si>
    <t>DANDANO Issaka</t>
  </si>
  <si>
    <t>CARE Denmark</t>
  </si>
  <si>
    <t>Telethon</t>
  </si>
  <si>
    <t>FEMMES, ACCES AU FONCIER ET RESILIENCE</t>
  </si>
  <si>
    <t>CDNKNE0100</t>
  </si>
  <si>
    <t>Document du projet, le rapport de l'étude de base, l'outil Outcome mapping, les rapports de mise en œuvre des activités, le plan de suivi et évaluation…..</t>
  </si>
  <si>
    <t>Le projet est entrain d'atteindre pleinement les objectifs à lui assigné au départ; en effet les actions mises en œuvre par le projet et ses partenaires ont permis d'accroitre la résileince des ménages et des individus dans sa zone d'intervention et au delà grâce à l'effet tâches d'huile suscité par les stratégies identifiées à travers la conduite du processus ABC qui soutends l'approche du projet. En outre, l'approche exécutée par le projet a été sollicité de toute part par les ONGs et autres projets/programmes qui sont actuellement entrain de la mettre en oeuvre dans leurs zones d'intervention respectives avec des résulats à la hauteur de leur attente pour ce qui concerne le développment la résilience des communautés et des ménages. D'autres part, le projet a pu plaider pour l'intégration de l'Approche dans les planifications locales notamment la prise en compte des plans d'actions communautaires d'adaptation dans les plans de développement communaux des deux de ses communes d'intervention prenant du coup en compte les préccupations de plus vulnérables en  matière d'adaptation aux variabilités et aux changements climatiques. 
En plus de cela le projet appui la Plateforme de la Socièté Civile pour le Changement Climatique et le Developpement Durable dans le Plaidoyer pour la levée de fonds d'adaptation au niveau national et la création/institutionalisation d'un fonds National d'Adaptataion.
Partenaires: Quatre (4)  à savoir AGIR, Plate forme paysanne, AREN et PFSC/CC/DD</t>
  </si>
  <si>
    <t>Bien que le warrantage initié pour certaines communautés soit une des solutions au cycle d’endettement des personnes vulnérables du fait de l’ « usure », la durabilité de cette action passe par l’appropriation de la stratégie par les OCB des communautés qui peuvent la répliquer en partenariat avec les institutions de micro finances</t>
  </si>
  <si>
    <t>Les  caravanes de sensibilisation (touchant même des communautés autres que celles d’intervention du projet), aussi bien sur les questions pastorales que sur les droits humains sont des outils efficaces pour aborder des sujets à la base de nombreux conflits et les causes des ruptures d’égalités entre les personnes dans la jouissance des droits et l’accès aux ressources vitales des communautés</t>
  </si>
  <si>
    <t>Les visites des communautés par tous Les acteurs lors des réunions trimestrielles permettent aux décideurs locaux d’être en contact avec Les communautés sur Les réalisations et voir le niveau d’appropriation de ces actions</t>
  </si>
  <si>
    <t>Le plaidoyer localement et au niveau national pour une affectation responsable, transparente et efficace et une utilisation des fonds d’appui et actions communautaires d’adaptation</t>
  </si>
  <si>
    <t>Accès aux services d’informations climatiques communautaires fonctionnent, promus par les organisations/programmes nationaux, indépendamment de ALP (par exemple, Services Météorologiques et Hydrologiques Nationaux ou Régionaux, Ministères de l'Agriculture, Agences de Gestion des Catastrophes, Médias) a faciliter la prise des décision au niveau communautaire.</t>
  </si>
  <si>
    <t xml:space="preserve">La priorisation des stratégies résilientes au climat par les communautés elle-même  atravers le Plan d'Action d'Adaptation au changement climatique (PACA)  à fortement faciliter la mise en œuvre des activités et une bonne appropriation
</t>
  </si>
  <si>
    <t>Le projet n'a subit aucun ajustement au cours de cette année fiscale suite des reflexion et l'approche de CARE</t>
  </si>
  <si>
    <t>En Septembre-Octobre le projet aura a faire un exercice annuel d'évaluation  pour mesurer le niveau de changement en lien avec les impacts de la mise en oeuvre du projet.</t>
  </si>
  <si>
    <t>Le groupe cible principal pour les projets de démonstration ce sont les ménages et les personnes vulnérables au sein des communautés cibles, tel qu’identifié à travers les Evaluations de la Vulnérabilité et de la Capacité Climatiques (CVCA).</t>
  </si>
  <si>
    <t>La zone du projet est située au Nord de la région de Maradi au  Niger, où la pluviométrie maximale est de 400 mm en moyenne par an - toutes les précipitations pendant une seule saison des pluies. Les données météorologiques des trente dernières années montrent que la pluviométrie décroît .  Il y a une grande incertitude dans les projections pour les futures tendances pluviométriques, avec quelques modèles prévoyant une hausse dans les précipitations moyennes mensuelles dans la majeure partie du pays d’ici 2025 , pendant que certaines projections à plus long terme indiquent un ‘‘dessèchement’’ durable.  Malgré le manque de données fiables sur les Changements Climatiques, étant donné les niveaux élevés de pauvreté, la dépendance sur l’agriculture pluviale et la désertification croissante au Niger, il est clair que le pays est déjà hautement vulnérable à la variabilité climatique et cette situation est susceptible d’être exacerbée par les Changements Climatiques. Le pays est frappé aussi bien par une grave sécheresse que par des inondations importantes et dommageables dans les trois dernières années, et il est prévu que ces types d’événements deviendront même plus courants dans le futur</t>
  </si>
  <si>
    <t>Les objectifs principaux de l'extension des coûts sont donc (i) consolider et intensifier le travail de l’ABC dans trois pays, (ii) approfondir l'innovation de l’ABC et l'apprentissage dans de nouvelles communautés, et; (iii) intensifier le travail de plaidoyer de ALP afin de parvenir à une plus grande influence sur l'architecture financière mondiale pour l’adaptation, y compris le Fonds Vert pour le Climat, et influencer le processus de la CCNUCC dans l'accumulation, pendant et après les négociations de la CCNUCC lors de la COP21 à Paris.</t>
  </si>
  <si>
    <t>amsanoussi@care.org</t>
  </si>
  <si>
    <t>Chef de projet</t>
  </si>
  <si>
    <t>Sanoussi ABABALE</t>
  </si>
  <si>
    <t>idandano@co.care.org</t>
  </si>
  <si>
    <t>Coordonnateur PROGRES</t>
  </si>
  <si>
    <t>Issaka Dandano</t>
  </si>
  <si>
    <t>CISU</t>
  </si>
  <si>
    <t>DANIDA</t>
  </si>
  <si>
    <t>DFID</t>
  </si>
  <si>
    <t>Adaptation Learning Program/Demonstrating Adaptation in Dakoro Department (ALP/DADD)</t>
  </si>
  <si>
    <t>CDNKNE0118</t>
  </si>
  <si>
    <t xml:space="preserve">3500 ménages d’éleveurs commercialisant leur production laitière dans le circuit formel au Sénégal, au Mali et au Niger. Ce groupe est composé pour 20% de femmes et pour une grande majorité de communautés d’éleveurs ayant adhéré à la convention des peuples autochtones des Nations Unies.
Groupe cible indirect : les organisations de producteurs de lait et les interprofessions du Niger, du Mali et du Sénégal, les laiteries industrielles ouest africaines et européennes, et les instances politiques concernées en Europe et en Afrique de l’Ouest
</t>
  </si>
  <si>
    <t>It was very difficult to attract the attention of political parties and even the government officials to address the sSocially excluded people's issues, especially to hear the low populated people's voice  and their demand or issues</t>
  </si>
  <si>
    <t xml:space="preserve">
Most of the time, policy makers and planners/senior government officials  have made decisions based on secondary information such as based on reports submitted either by monitoring mechanism team, activists, based on the dialogue with different stakeholders. Project had organized joint field visit policy makers and senior government officials including journalists and interaction program was conducted on the spot with community rather than district headquarters. After the observation policy makers and senior government officials made some remarkable decision on that spot for the betterment of haliya people. From this event it was learnt the organizing all concerned and authorized persons field  visit in a group and  organizing interaction program at the same time on the spot resulted very well in favor of community people rather than just to organize field visit and then after organized  interaction program in the district headquarter.
</t>
  </si>
  <si>
    <t>Working closing with and convince / motive the bureaucrats of Government of Nepal is also effective means to formulate new policy and procedural guidelines and revised the provisions of old one and for its effective implementation in favor of community people rather than always create pressure and make accountable them by submitting memorandum, sitting in front of the office and mobilizing medias to attract their attention and organizing rallies and movements.</t>
  </si>
  <si>
    <t>capacity building of right holders and duty bearers</t>
  </si>
  <si>
    <t>Constituency building and networking with human rights defenders, organizations, civil society members and journalists</t>
  </si>
  <si>
    <t>Evidence based advocacy and lobbying  not only with political leaders, also with senior government staffs.</t>
  </si>
  <si>
    <t>Orient on the issues and situation of project impact groups, organized interaction program among civil society members and freed Haliya, conduct field visit of civil society members to make familiar them with ground reality of community people</t>
  </si>
  <si>
    <t>RHMSF staff and members including women leaders and Haliya rights defenders;  executives from civil society organizations working on human rights; journalists and media organisation representatives; the Freed Haliya Rehabilitation and Monitoring Taskforce; and senior government officials and political leaders were the target group of the project. Freed Haliyas "bonded labor" in Nepal were the final beneficiaries beneficiareis of the project.</t>
  </si>
  <si>
    <t>9 districts of Far Western Region namely Kailali, Kanchanpur, Doti, Accham, Bajura, Bajhang, Darchula, Baitadi  and Dadeldhura; and 3 districts of Mid Western Region of Nepal namely Humla, Jajarkot and Surkhet.</t>
  </si>
  <si>
    <t>To contribute to unite the Haliyas of Far Western and Mid Western Region, Nepal and ensure their full rehabilitation and enjoyment of their human rights with respect.</t>
  </si>
  <si>
    <t>indu.panta@care.org</t>
  </si>
  <si>
    <t>GESI Coordinator</t>
  </si>
  <si>
    <t>Indu Panta Ghimire</t>
  </si>
  <si>
    <t>ram.danuwar@care.org</t>
  </si>
  <si>
    <t>Ram Prakash Singh Danuwar</t>
  </si>
  <si>
    <t>Mukti Post Project Support (MUKTI PPS)</t>
  </si>
  <si>
    <t>CDNKNP0060; DK 116</t>
  </si>
  <si>
    <t>https://www.dropbox.com/sh/h9wuemd3jjtszr2/AAAPsbEp7JuCH-KORtGbhvmsa?dl=0</t>
  </si>
  <si>
    <t>It was realized that although the project was expecting to reach Bhote Communities in an extensive way during the planning phase but it was not possible to reach them with regular activities. So, new plan was executed to reach them which was conducting mass awareness campaign using local Bhote NGO. This helped the project team to communicate with Bhote community in their own language and relay the maternal and neonatal health information. Therefore the team learned that we need to go beyond the planned activity sometimes to reach the desired goal.</t>
  </si>
  <si>
    <t>Few activities like training staffs form health system should be planned critically in planning and developing of the proposal because there is changes in the governmental strructure most of the time which challenges the implementation of activity on time when we have very limited period for project implementation (training of FCHV's on BPP and printing of BPP)</t>
  </si>
  <si>
    <t>It would be nice to hire staffs in short term basis while implementing activities like- onsite coaching to nursing staffs rather than asking staffs from government for coming to rural areas for onsite coaching (staffs are unwilling to come to rural areas where they are challenged geographically)</t>
  </si>
  <si>
    <t>Increasing awareness of community people on MNH issues and reduce harmful practices at the community level</t>
  </si>
  <si>
    <t>Enhancing community mobilization and participation for increasing utilization of MNH services at community level</t>
  </si>
  <si>
    <t>Strengthen maternal and newborn health program in district by supproting with necessary equipments and capacity building</t>
  </si>
  <si>
    <t>The project decided to support additional 5 sub-birthing centers of Bajura district as there was support with extra fund by donor. This support helped to reach community people having little access for quality services.</t>
  </si>
  <si>
    <t>CARE Nepal's Access project has been implementing Self Applied Technique for quality Health (SATH) and Community Health Score Board (CHSB), orientation to mother's group, mother-in-law, father-in-law, husbands, traditional healers, and other group of people to strenghten civil society. This activities help increase the awareness regarding maternal and neonatal health.</t>
  </si>
  <si>
    <t>Access Project is ending on October 2016, so the project is having its Endline Survey and Endline Evaluation in the month of Septemebr. The findings of the endline survey will be compared with the findings of baseline survey. The evaluation will highlight the best practices within the project implementation, challenges faced during the projecct and bring out concise and applicable recommendation tha twill be useful in further program development and implementation. The study design to be used is cross-sectional descriptive using both qualitative and quantitative methods.</t>
  </si>
  <si>
    <t>Pregnant and Postpartum Women's and Newborn</t>
  </si>
  <si>
    <t>Far-Western Region;Bajura District;1 Municipality and 24 VDC's</t>
  </si>
  <si>
    <t>The project will improve maternal and new born health and reduce mortality of mothers and infants by increasing access and quality service in Bajura district in Nepal's far western region.</t>
  </si>
  <si>
    <t>chiranjibi.nepal@care.org</t>
  </si>
  <si>
    <t>Program Coordinator (SRMH &amp; GB)</t>
  </si>
  <si>
    <t>Chiranjibi Nepal</t>
  </si>
  <si>
    <t>manju.pandey@care.org</t>
  </si>
  <si>
    <t>Manju Pandey</t>
  </si>
  <si>
    <t>Denmark Indsamling</t>
  </si>
  <si>
    <t>Danish Telethon</t>
  </si>
  <si>
    <t>Access</t>
  </si>
  <si>
    <t>"CDNKNP0055";"DK251"</t>
  </si>
  <si>
    <t>https://www.dropbox.com/s/an3zl1jm9clgrdw/Baseline%20Report%20for%20UNNATI%20-final.doc?dl=0
https://www.dropbox.com/s/93it5h6k0flpl7j/Endline%20reportV2%20%282%29.docx?dl=0</t>
  </si>
  <si>
    <t>Colllection and marketing of vegetables through cooperative has been very beneficial especially to the small holder farmers who else were facing difficulties in marketing the low volume of their produce. Now the farmers do not have to go door to door for selling their vegetbales.</t>
  </si>
  <si>
    <t>Joint Monitoring involving the line agencies and political parties in project areas has helped them to know about the project's modality and the work they have been doing in the community. Field monitoring and observations is more effective than just sharing progress in the meetings</t>
  </si>
  <si>
    <t>Interaction between farmers/cooperatives and vegetable traders is very helpful as it develops linkages between them and narrow down the gaps and challenges between them to establish a regular marketing system and channel</t>
  </si>
  <si>
    <t>Linkage of producers and cooperatuives with other actors of the value chain such as inputsuppliers, traders, rpivate sectors, etc.</t>
  </si>
  <si>
    <t>Capacity building of input suppliers and traders for quality vegetbale roduction and marketing</t>
  </si>
  <si>
    <t>Linkage of farmer groups into cooperatives and strengthening them for commercial vegetable production and marketing</t>
  </si>
  <si>
    <t>An End line Evaluation by Social Welfare Council</t>
  </si>
  <si>
    <t>Small holder farmers (0.3-0.5 ha land) residing along the BP highway road corridor</t>
  </si>
  <si>
    <t>Eastern region (Sindhuli and Mahottari district)</t>
  </si>
  <si>
    <t>To improve the income and livelihood of small scale farmers of Sindhuli and Mahottari districts through vegetable farming and marketing</t>
  </si>
  <si>
    <t>thakur.chauhan@care.og</t>
  </si>
  <si>
    <t>Food security, Livelihood and Climate Change Coord</t>
  </si>
  <si>
    <t>Thakur Chauhan</t>
  </si>
  <si>
    <t>CARE Demark</t>
  </si>
  <si>
    <t>European Union</t>
  </si>
  <si>
    <t>Unnati</t>
  </si>
  <si>
    <t>CDNKNP0043;DK242</t>
  </si>
  <si>
    <t>https://www.dropbox.com/s/fhajzabwtlh7yl9/RightToFood_MTR%20report%20RtF%20Care%20Nepal%20Final%20Draft%2004072016.docx?dl=0</t>
  </si>
  <si>
    <t>Farmers depend on quality seed of appropriate varieties to attain food security. Strengthening community seed systems to improve farmers’ knowledge and skills related to varieties and seeds are vital.</t>
  </si>
  <si>
    <t>Discussions and lobbying of policy-level work through partners by going to the line agency offices and engaging with officials themselves are more effective in getting attention. Such direct, face-to-face communication is also more efficient, helping resolve issues more rapidly.</t>
  </si>
  <si>
    <t>Movement fund can prove to be a valuable resource during times of fund shortage. When agreements for DLRF were delayed by six months, activists and frontline leaders were mobilized and events were organized using the movement fund</t>
  </si>
  <si>
    <t>In the case of NFGF and NLRF the LRP's appointed for the project belong to the same district. I think because of it the project has able to bring the much greater impact. Since all the three project location vary geographically, socially and culturally. And if LRP's were from different districts then it would be difficult for them to cope. For example if a LRP from Okhaldhunga had to work in Siraha then it would have been difficult for that person to adapt in the climate of Siraha as well as understand the local dialect. Since the LRP are from the same districts they are more accountable towards the outcomes the project will bring.</t>
  </si>
  <si>
    <t>In case of both farmers group and land right group for the livelihood of the impact group the project has been supporting the climate smart agriculture.  As the impact groups of the project are very poor and landless farmers who are mostly affected by the adverse impact of climate change the strategy works very good for them. Interventions like river bed farming for the landless farmers, distribution of dry resistance seed in the areas like Lekhani and establishment of seed bank for conserving local varieties to secure the right to food are some of the widely appreciated work project has been doing.</t>
  </si>
  <si>
    <t>The project is mobilizing the impact groups rather than working in behalf of them to achieve the rights they are entitled to. Due to this the project will have sustainability in its outcomes and also makes the duty bearers more accountable and transparent towards the impact group.</t>
  </si>
  <si>
    <t>None</t>
  </si>
  <si>
    <t>Currently, the project team is designing the second phase of the project. A final evaluation is planned in 2019. It is challening to adjust SWC and external evaluations. Hence, it is apparent that there will be 2 final evaluations; one SWC and one external and both are mandatory. SWC evaluation is government compliance and external independent evaluation is donor compliance.</t>
  </si>
  <si>
    <t>Landless, tenants and small holders women farmers from Janajati, dalit and Madhesi</t>
  </si>
  <si>
    <t>Siraha, Udayapur and Okhaldhunga districts</t>
  </si>
  <si>
    <t>Overall objective: Representative CSOs have contributed to the realization of the ‘right to food’ to the benefit of the impact groups 
The impact goal reflects the important roles of civil society in influencing and monitoring state obligations related to the realization of the right to food and contribute to its gradual realization. Specific objectives: 1. CSOs representing the impact group have mobilized and empowered poor, vulnerable and marginalized women farmers to claim their rights and increased their resilience to climate change
2. CSOs representing the impact group have increased their own representativeness, inclusiveness and governance and are capable of influencing policy formulation,implementation and monitoring
3. The duty-bearers demonstrate capacity and commitment to progressively realize the right to food and build resilience of food insecure citizens to climate change
The domains reflect the recognition that the long-term sustainable realization of the right to food is contingent on timely adaptation to climate change and increased resilience. As is the case with many development interventions, the adverse impact of climate change threaten to undermine results gained if not addressed.</t>
  </si>
  <si>
    <t>jyoti.baidya@care.org</t>
  </si>
  <si>
    <t>Change Analysis Specialist</t>
  </si>
  <si>
    <t>Jyoti Baidya</t>
  </si>
  <si>
    <t>prakash.kafle@care.org</t>
  </si>
  <si>
    <t>Prakash Kafle</t>
  </si>
  <si>
    <t>Civil Society Support Project on Right to Food</t>
  </si>
  <si>
    <t>CDNKNP0046</t>
  </si>
  <si>
    <t>https://www.dropbox.com/home/KM?preview=Awasar+project_CI+PIIRS.zip</t>
  </si>
  <si>
    <t>The project is designed and implemented to  ensure and improve the nutrition, livelihood and education  of children of seasonal migrants.</t>
  </si>
  <si>
    <t>Program activities plan to be done based on the local context( avoid farming, festivals)</t>
  </si>
  <si>
    <t>coordination with local level stakeholders makes the program effective and conducive environment in the community</t>
  </si>
  <si>
    <t>Coordination with government key stakeholders</t>
  </si>
  <si>
    <t>Work through existing government network</t>
  </si>
  <si>
    <t>Work through local NGO partner and mobilize local staff</t>
  </si>
  <si>
    <t>Since the project is new, just started to implement</t>
  </si>
  <si>
    <t>Endline survey of the project planned on December 2018</t>
  </si>
  <si>
    <t>  Selected 15 schools(2250 children),90 mother groups(2250 women),45 farmers groups(900women and men)  and Secondary Target:45 teachers,20extension agent,15VDC,90 female community health workers,90 volunteer peer educators, in total 350volunteers,service provider and local government staffs</t>
  </si>
  <si>
    <t>Mugu and Bajura districts of Nepal</t>
  </si>
  <si>
    <t>Improved nutritional status of pregnant &amp; lactating mothers, and children under 5 years (measures: reduced protein energy malnutrition rates for children under 5, improved anemia level among pregnant and lactating mothers)</t>
  </si>
  <si>
    <t>richa.uprety@care.org</t>
  </si>
  <si>
    <t>Communication Specialist</t>
  </si>
  <si>
    <t>Richa Uprety</t>
  </si>
  <si>
    <t>tilak.sharma@care.org</t>
  </si>
  <si>
    <t>Tilak Prasad Sharma</t>
  </si>
  <si>
    <t>Danish Television</t>
  </si>
  <si>
    <t>AWASAR</t>
  </si>
  <si>
    <t>CDNKNP0058</t>
  </si>
  <si>
    <t>Partnerships and Alliances of Civil Society for Rights to Land and Natural Resources (PACT) program document; Program monitoring and avaluation framework; Programme Annual Report 2015. Shadow Report of mozambican Civil Society submited to High Commission of Human Right in relation to Universal Periodical Review (UPR);  CARE Mozambique and Actionaid Agriculture Policy Analysis Research Report 2015; CARE Mozambique and IIED - Tracing sustainable agriculture in Mozambique from policy to practice 2015; Reviewing Climate Change Adaption policies and institutions - A case study research assessing Southern Voices’ Joint Principles for Adaptation A and C in Mozambique, September 2016.</t>
  </si>
  <si>
    <t>CARE Mozambique is engaging and supporting Mozambican civil society organizations to promote several initiatives in Mozambique to reduce poverty and social injustice, and increase food and nutrition security and climate change resilience and women economic empowerment: A) ProSavana campaign in the northern development corridor - the program team has supported members of NANR in terms of reference (ToR) preparation of monitoring of public consultations on the master plan of ProSavana in 10 districts of Nampula province. After community consultations, the program team participated in the preparation of the position paper on the public consultation. B) Invalidation of the land certificate awarded to ANADARKO / ENI and public consultation on Quitupo and Maganja resettlement plan - The team support was concentrated in the coordination mechanisms between the secretariat at level of Maputo, the TGNRE in Pemba and NANR in Nampula. Afterwards, the program team had access two position documents that were produced by the platform, and the feedback given to it was more related to the type of language, since some parts of the documents had a more aggressive in tone. C) Contribution to human rights mechanisms and reviews - Universal Periodical Review (UPR) - Three program partners (ORAM, UPC-N and Akilizetho) were able to contribute to the UPR shadow report through the provincial platform of civil society of Nampula. The involvement of program partners in this process resulted in the integration of issues of land rights, natural resources; extractive industry in the submitted shadow report to the human rights commission. It should be recognized that these issues were not given special attention in the shadow report delivered in 2011. D) CARE Mozambique and ActionAid finalized the Agriculture Policy Analysis Research Report 2015, the report shows that the country is above the target of 6% agricultural growth set by the Comprehensive Africa Agriculture Development Programme (CAADP). The agricultural performance in Mozambique has not exceeded the average of 4,4% over the period 2008-2013 in the SADC region. Since 2004, agriculture contributes to a stable share of 25% to the GDP in the country. Agricultural sector employs about 80% of the country’s workforce (70% of the men and 90% of the women) (Pauw, K., et al., 2012). Only 10% of the smallholder maize farmers and 2,9% of the smallholders rice farmers used improved seeds in 2007 (WB, 2011). While in 2005 15% of producers received a visit from an extension worker, this number decreased to 8% in 2008 and only 6% in 2012. E) CARE Mozambique and IIED developed a study - Tracing sustainable agriculture in Mozambique from policy to practice - which found that key stakeholders understand the concept of sustainable agriculture, that the most important contributing components are covered in the current policy framework, and that farmers are keen to adopt and adapt to more sustainable and profitable farming prac</t>
  </si>
  <si>
    <t>We also learned that the results / finds of capacity assessment are more likely to be undertaken by the partners when they personally lead the process and that practice contributed to cover the existed gap of spaces for reflection and learning together in the program. And the merge of the two previous tools into a single one, became very heavy and takes long time to complete the reflection process, in the future this may require the prioritization of key capabilities that partners and CARE intend to embrace and reduction the less relevant.</t>
  </si>
  <si>
    <t>The annual reflection process has also helped to understand that more than performing external audits, transparency implies involve members and beneficiaries in the planning process, culture of sharing information, plans, reports, joint decision making processes and institutionalization feedback mechanisms and accountability to their constituency.</t>
  </si>
  <si>
    <t>The self-reflection process through the capacity assessment tools review and updated by the program team and partners with the support of CARE Denmark have contributed significantly to broaden our understanding about the other dimensions of the term legitimacy, such as the ultimate beneficiary (communities and groups) that partner claim to represent their interests and talk on their behalf, donors who support in finance, government entities and the private sector that are direct targets of advocacy actions and finally their peers.</t>
  </si>
  <si>
    <t>Program team combining two different roles. CARE acts as a funder of civil society initiatives through small-grants mechanisms. Because of CAREs expertise as a grant manager with sound financial and administrative systems and because of its connectedness to civil society and understanding of capacity, CARE take up this role on behalf of institutional donors.  CARE act also as a coach and trainer and directly support partners with inputs, new ideas and tools, and trainings in line with partner capacity building plans.</t>
  </si>
  <si>
    <t>Joint monitoring activities between CARE / OXFAM in coordination with the National Union of Farmers (UNAC) as a strategy to rationalize and minimize resources (time, money) and enhance the team work approach</t>
  </si>
  <si>
    <t>Promotion of the coordination between donors that support the same national organizations and harmonization of similar pillars of the two programs: PACT / CARE and TEGAC / OXFAM;</t>
  </si>
  <si>
    <t>Capacity to develop activities plans and budget, develop narrative  &amp; financial reports, develop and implement advocacy strategy and plans. Promote organizational legitimacy, transparency and accountability and inclusion and representation.</t>
  </si>
  <si>
    <t>In 2016 the program will conduct the mid-term review, the evaluation will be conduct by an external consultant with suppor and collaboration of CARE Mozambique staff. The overall purpose of the mid-term review of the PACT programme is to provide programme stakeholders with an external analysis of programme achievements, strategies and relevance, which can inform planning and decision-making for the second half of the programme period. The review will need to strike a balance between looking at backwards accountability and providing recommendations for forward-looking planning. As the program has specific focus on capacitystrengthening of partners, annually performs assessment of the capacities of organizations and platforms in the general management functions including advocacy skills</t>
  </si>
  <si>
    <t>Four (4) individual organizations, (KUWUKA-JDA) based in Maputo and (ORAM, AKILIZETHO and UPC-N) from Nampula province. Three (3) national platforms of civil society (ASCUT, NPNREI, CSNPCC) and two (2) provincial civil society networks (TGNRE-PEMBA &amp; NWANR-NAMPULA). AKILIZETHO - Local Development Comitee (LDC) and Women members of LDC; UPC-N - Districtal Advocacy Agents and Women of the movement; ORAM - Natural Resources Management Comite and Staff of the district government.</t>
  </si>
  <si>
    <t>Maputo, Capital of Mozambique - Allience Against Land Grabbing (ASCUT), National Platform of Natural Resources and Extractive Industry (NPNREI) Civil Society National Platform of Climate Change (CSNPCC), Association for Youth Development (KUWUKA-JDA); Nampula Province - ORAM 10 district of Nampula - (Malema, Ribaué, Mecuburi, Rapale, Murrupula, Moma, Angoche, Larde, Mogincual e Liupo); AKILIZETHO - Liupo District (17 communities of Administrative Post of Liupo (Maquela, Manhunho, Meloge, Metuma, Morola, Namuhocola, Nathú, Nanahene, Namuali, Metapa, Cuvire, Nakuca, Nacuacue, Namezene, Caira, Mecupela and Muhoco); 03 communities of Administrative Post of Namige (Mucuheia, Naminane – sede, Majole and Metapata); Nampula Provincial Union of Farmers (UPC-N)  - 11 Districts - (Ribaue, Muecate, Murrupula, Nacaroa; Monapo, Meconta, Erati, Malema, Angoche, Moma, Mugovolas); Networks of Agricultural and Natural Resources (NANR) from Nampula provincial platform of civil society organization. Cabo Delgado Province, Pemba city - Thematic Group of Natural Resources and Environment (TGNRE).</t>
  </si>
  <si>
    <t>Legitimate Mozambican civil society organizations and coalitions/platforms are increasingly able to effectively engage with and influence development partners’ (government, donors, private sector, etc) strategies, policies legislation development and implementation at national, provincial and district levels related to land, natural resources and rural livelihood issues.</t>
  </si>
  <si>
    <t>Cathy.Riley@care.org</t>
  </si>
  <si>
    <t>Cathy Rilley</t>
  </si>
  <si>
    <t>vivaldino@care.org.mz</t>
  </si>
  <si>
    <t>Vivaldino obadias Banze</t>
  </si>
  <si>
    <t>The Department for International Development (DFID)</t>
  </si>
  <si>
    <t>Partnerships and Alliances of Civil Society for Rights to Land and Natural Resources (PACT)</t>
  </si>
  <si>
    <t>FC: DK116 &amp; PID: CDNKMOZ0024</t>
  </si>
  <si>
    <t>Following docs are available: proposal, progress reports. Can be supplied upon request</t>
  </si>
  <si>
    <t>Need to look creatively on how to link latrine use with water point access at key demand times; as latrines collapsed last season in heavy rains and creative ways need to be found to make maintenance sustainable</t>
  </si>
  <si>
    <t>Willingness to pay for water use is low during rains and peaks at dry season - need to base payment for waterpoint maintenance on seasonality</t>
  </si>
  <si>
    <t>WASHCOs as conventionally practised are not sustainable</t>
  </si>
  <si>
    <t>Linking WASHCOs to spare parts suppliers for repair and maintenance</t>
  </si>
  <si>
    <t>Involving district government in contract management of waterpoint construction</t>
  </si>
  <si>
    <t>Participatory, community led sanitation</t>
  </si>
  <si>
    <t>Lessons learned: The project will focus on a different way on how to manage waterpoints; targeting need, especially during peak demand at dry season is important for waterpoint sustainability; government involvement is essential for sanitation sustainability</t>
  </si>
  <si>
    <t>Socially, economically and/or politically excluded women, especially small-holder farmers, who depend on Natural Resources</t>
  </si>
  <si>
    <t>Chiure district, Cabo Delgado province</t>
  </si>
  <si>
    <t>Increase access to sanitation and clean water</t>
  </si>
  <si>
    <t>nicholas@care.org.mz</t>
  </si>
  <si>
    <t>Nicholas Dexter</t>
  </si>
  <si>
    <t>Bechgaard Foundation</t>
  </si>
  <si>
    <t>Otto</t>
  </si>
  <si>
    <t>CDNKMZ0053</t>
  </si>
  <si>
    <t>1. Project proposal</t>
  </si>
  <si>
    <t>This project is recently started and we are still waiting for MoU with Government of Laos. We don’t have any learning yet and similarly gender marker and governance markers are not reported. As this is long term project, I hope we will have interesting information to follow up and report against CI strategy indicators in future.</t>
  </si>
  <si>
    <t>Increased Government and civil society capacity at provincial and district levels to implement, coordinate and monitor convergent food security and nutrition-related policies and strategies.</t>
  </si>
  <si>
    <t>Improved sanitation and hygiene practices in Northern Upland communities.</t>
  </si>
  <si>
    <t>Increased uptake of nutrition-sensitive farming techniques and healthy nutrition practices by men, women and children living in upland areas</t>
  </si>
  <si>
    <t>Planning with partners, lobbying for presence of local NGOs in Lao</t>
  </si>
  <si>
    <t>Baseline planned for Nov-Dec 2016</t>
  </si>
  <si>
    <t>Remote Ethnic Women</t>
  </si>
  <si>
    <t>Lao PDR: National level, Sing and Long districts, Luang Namtha province; and Samphan, Mai and Gnot Ou districts, Phongsaly province</t>
  </si>
  <si>
    <t>To improve food and nutrition security of ethnic women living in remote upland areas, their families and communities.</t>
  </si>
  <si>
    <t>Remote Ethnic Women Program Coordinator</t>
  </si>
  <si>
    <t>katharina.auer@careint.org</t>
  </si>
  <si>
    <t>Northern Provinces Program Coordinator, REW progra</t>
  </si>
  <si>
    <t>Auer Katharina</t>
  </si>
  <si>
    <t>Scaling Up convergent Programme Approaches to improve food and nutrition security in the northern uplands (SUPA)</t>
  </si>
  <si>
    <t>LAO183   LA164</t>
  </si>
  <si>
    <t>1. Annual report
2. Baseline and 
3. Mid Term Review Report</t>
  </si>
  <si>
    <t>Learning new technique from our partners, e.g: SAEDA, CCL on green house garden in rainy season, Sustainable Rice System (SRS)</t>
  </si>
  <si>
    <t>The team trialled adaptation planning, based on an approach developed by CARE Vietnam</t>
  </si>
  <si>
    <t>GoL relationship and coordination has improved through participatory planning, weekly /monthly meeting, joint implementation of project acctivities</t>
  </si>
  <si>
    <t>Learn from NPA partners and others on climate-smart agriculture</t>
  </si>
  <si>
    <t>Support farmers to pool production and negotiate with traders to increase their profit</t>
  </si>
  <si>
    <t>Develop capacity building approaches on key resilience themes</t>
  </si>
  <si>
    <t>There are very few NGOs in Lao PDR. The project builds capacity of SAEDA, local partner, on managing EU funds which will enhance their sustainbility as an organisation in the long term. It also worked with farmers to form CBOs.</t>
  </si>
  <si>
    <t>The project evaluation will take place by the of this project, which will be February 2018</t>
  </si>
  <si>
    <t>Remote Ethnic Women: people who are living in remote areas and affected by the impacts of climate change, main focus on women and poor people .</t>
  </si>
  <si>
    <t>Phongsaly Province, Mai, Nhot Ou and Samphan Districts</t>
  </si>
  <si>
    <t>Remote ethnic women, their families and communities have increased their adaptive capacity with the support of capable local authorities and the application of sustainable adaptation models</t>
  </si>
  <si>
    <t>khaemnakhone.sayabouapha@careint.org</t>
  </si>
  <si>
    <t>Khaemnakhone Sayabouapha</t>
  </si>
  <si>
    <t>Northern Provinces Coordinator, Remote Ethnic Wome</t>
  </si>
  <si>
    <t>European Commission (EC)</t>
  </si>
  <si>
    <t>Northern Uplands – Promoting Climate Resilience (NU-PCR)</t>
  </si>
  <si>
    <t>LAO172   LA150</t>
  </si>
  <si>
    <t>Very challenging project because of the nature of the intervention (land governance) and limited space provided to engage with civil society</t>
  </si>
  <si>
    <t>The more GoL owns applicable CARE initiatives, the easier influence and negotiation becomes on related matters and thus the better outcomes can be achieved for Remote Ethnic Women.</t>
  </si>
  <si>
    <t xml:space="preserve">Our projects/initiatives must avoid becoming a “parallel structure” to GoL programs but aim for best possible integration.
</t>
  </si>
  <si>
    <t>Once the GoL partner feels ownership for our project, accountability and engagement are strongly enhanced.</t>
  </si>
  <si>
    <t>Consolidate the outcomes from the local good forest governance models of ethnic groups</t>
  </si>
  <si>
    <t>Implement an adapted clinical legal education program focused on promoting forest governance to ethnic communities</t>
  </si>
  <si>
    <t>Strengthen capacity of civil society organisations to collaborate on rights-based solutions linking land, food and gender rights for remote ethnic groups.</t>
  </si>
  <si>
    <t>Considering the sensitive national operating environment and implementation period, the project evaluation will be a qualitative design along with the stakeholders</t>
  </si>
  <si>
    <t>Remote Ethnic Communities, Civil Society Organizations</t>
  </si>
  <si>
    <t>National Level</t>
  </si>
  <si>
    <t>To contribute to good forest governance in Lao PDR that respects the rights of ethnic groups and ensures the participation of relevant stakeholders.</t>
  </si>
  <si>
    <t>alison.rusinow@careint.org</t>
  </si>
  <si>
    <t>Participation of remote ethnic groups for good forest governance (Go-Fo-Go)</t>
  </si>
  <si>
    <t>LAO171  LA149</t>
  </si>
  <si>
    <t>Inclusion and participation of project beneficiaries in the development of value chains ensures replicability of the model</t>
  </si>
  <si>
    <t>Guaranteed market linkage and signing of MOUs between farmer groups and the buyer  (forward contract) is an incentive to development of soy bean farming</t>
  </si>
  <si>
    <t>For sustainability of project activities and strong community structures it is important to build their capacity on identified agronomic and governance gaps</t>
  </si>
  <si>
    <t xml:space="preserve">Establishment of demonstration plots- For the farmers to adopt good agricultural practises </t>
  </si>
  <si>
    <t>Capacity building- Strengthening comminuty institutions in terms of governance to be able to advocate for better business ( on and off farm)operating environment</t>
  </si>
  <si>
    <t>Partnership- Partnerships with both the private company who will buy the farmers produce through forward contract  has enabled the project beneficiaries adopt soya farming</t>
  </si>
  <si>
    <t>No important changes experienced in this FY</t>
  </si>
  <si>
    <t>Capacity building to strengthen their governace systems</t>
  </si>
  <si>
    <t>The rural youth especially women who have limited access to land or have land holdings that are too small to sustain their families</t>
  </si>
  <si>
    <t>Mwea West, Mwea East and Mbeere South sub-counties</t>
  </si>
  <si>
    <t>To support young rural enterpreneurs in Kirinyaga and Embu Counties to diversify and increase their incomes for a food secure future</t>
  </si>
  <si>
    <t>Webo@care.or</t>
  </si>
  <si>
    <t>Chris Webo</t>
  </si>
  <si>
    <t>mwende@care.or.ke</t>
  </si>
  <si>
    <t>Kusewa Mwende</t>
  </si>
  <si>
    <t>BESTSELLER FOUNDATION</t>
  </si>
  <si>
    <t>Access to Markets- Rural Youth Business Development</t>
  </si>
  <si>
    <t>KEN 130 KE 955</t>
  </si>
  <si>
    <t>Building Farmers' Network /Association capacity in business plan development is critical for identification and development of viable agricultural enterprises</t>
  </si>
  <si>
    <t>Diversification of farm products and identification of new and existing markets to sell their produce is crucial for increased incomes and livelihoods development</t>
  </si>
  <si>
    <t>Community Score Card (CSC)  is important in enhancing dialogue between the service providers and service users for enhanced business interactions and building relationships</t>
  </si>
  <si>
    <t>Farmers learning/exposure visits</t>
  </si>
  <si>
    <t>Capacity building</t>
  </si>
  <si>
    <t>Capacity building to strengthen their governace systems and adoption of community score card for accountability  and dialogue</t>
  </si>
  <si>
    <t>The main impact group is women  of between age 35 to 55years old , small holder farmers  with land size of between 0.5 to 5 acres who are involved in agricultural production</t>
  </si>
  <si>
    <t>Nyandarua, Nyeri and Kirinyaga Counties</t>
  </si>
  <si>
    <t>By the end of the project Kilimo Biashara project, COOP and Sunripe have demonstrated an innovative successful model for improving rural livelihoods in Kenya via responsible trade and sourcing</t>
  </si>
  <si>
    <t>webo@care.or.ke</t>
  </si>
  <si>
    <t>COOP</t>
  </si>
  <si>
    <t>KILIMO BIASHARA II (KBP II)</t>
  </si>
  <si>
    <t>KEN 130/KEN 942</t>
  </si>
  <si>
    <t xml:space="preserve">ALP Results, Outcomes and Impacts Report
January 2010 to June 2015,alp@careclimatechange.org
John van Mossel (2015) Integrating Community Based Adaptation into local development planning
Joe Abazaami, and Kenneth Owusu. (2014 unpublished). Impact Study report, CARE Ghana, Adaptation Learning
Programme for Africa
Angie Daze. (2014). Climate Vulnerability and Capacity Analysis in Northern Ghana. CARE Ghana, Adaptation Learning
Programme for Africa Adrian Fenton. (2013 unpublished). Assessing the impact of Community Based Adaptation in Building Resilient
Livelihoods in Ghana. CARE Ghana, Adaptation Learning Programme for Africa  
</t>
  </si>
  <si>
    <t xml:space="preserve">Donors also include Government - Finland  The Foreign Ministry of Finland  and Government - Austria  Austria Development Agency (ADA). They couldn’t be included as the form doesn’t allow for more donors.
</t>
  </si>
  <si>
    <t>Well targeted capacity building</t>
  </si>
  <si>
    <t>Strong partnership /relationship with implementing partners and strategic partners from various levels of government and CSOs</t>
  </si>
  <si>
    <t>Effective community and invlvement of all  project stakeholders at all levels right from the project inception</t>
  </si>
  <si>
    <t>No adjustment has been made on the project as it does not deviate from CARE approach</t>
  </si>
  <si>
    <t>The project provided training for CSOs on CVCA methodology and  supported them to conduct community level CVCA in the project site communities to gain practical skills.  CSOs were involved in CBA design and training workshop organized by ALP leading to the  development of Community  Adapation Action Plans (CAAPs). Again, CSOs were trained on Climate Information Services (CIS) such as PSP to ensure up scale.</t>
  </si>
  <si>
    <t>An Annual Evaluation Exercise (AEE) is scheduled to take place in the months of September and October 2016. The evaluation invloves project stakeholders community, district, regional (provincial), and national levels. Methodology include review of policy policy documents to collecct data/evidences of impact, key informant interviews, community focus group discussions, field visits to observedmonstrations/ trials of CBA strategies and writing of the evaluation report</t>
  </si>
  <si>
    <t>Vulnerable households (men and women)</t>
  </si>
  <si>
    <t>Garu-Tempane, East-Mamprusi, and Nadowli-Kaleo districts in the Upper East, Nothern, and Upper West Regions (provinces) respectively</t>
  </si>
  <si>
    <t>Capacity of vulnerable people in Sub-Saharan Africa to adapt to climate variability and change increased</t>
  </si>
  <si>
    <t>fiona@careclimatechange.org</t>
  </si>
  <si>
    <t>Regional Program Coordinator</t>
  </si>
  <si>
    <t>Fiona Percy</t>
  </si>
  <si>
    <t>Romanus Gyang</t>
  </si>
  <si>
    <t>Civil Society in Development (CISU), Denmark)</t>
  </si>
  <si>
    <t>Danish International Development Agency (DANIDA)</t>
  </si>
  <si>
    <t>Department for  International Development (DFID)</t>
  </si>
  <si>
    <t>Adaptation Learning Programme for Africa (ALP)</t>
  </si>
  <si>
    <t>CDNKGH0064</t>
  </si>
  <si>
    <t>Un bon nombre de femmmes/filles connaisent  les 05 moments critiques de lavage de main et ainsi que l'hygiène corporelle, alimentaire et environnementale,</t>
  </si>
  <si>
    <t>Formation sur le prossesus d'autonomisation des bénéficiaires dans tous les domaines de Wash et autres activités</t>
  </si>
  <si>
    <t>Les femmes et filles et certains jeunes connaissent les dangers de VBG sont capables de les faire face</t>
  </si>
  <si>
    <t>Implication des bénéficiaires dans la mise en œuvre du projet</t>
  </si>
  <si>
    <t>L'appui à l'amelioration de condition de vie des refugiés et retournés passe à travers la collaboration et coordination avec les acteurs humanitaires et étatiques sur le terrain,</t>
  </si>
  <si>
    <t>Franche Collaboration avec les partenaires humanitaires et de l'Etat intervenant dans ces deux zones (Camp de Doholo et le site de Maingama) pendant la mise en œuvre du projet</t>
  </si>
  <si>
    <t>Le projet n'a pas connu de changement ni d'ajusement durant toute la période d'exécution dans ces deux zones de Maingama et Doholo,</t>
  </si>
  <si>
    <t>Renforcement de capacité auxiliaires promoteur d'hyiène et assainissement, formation des artisans réparateurs et aussi appui en eau (construction des forages PMH, et construction des latrines et douches) au ministère de l'hydraulique,</t>
  </si>
  <si>
    <t>10.000 retournés tchadiens  de Maingama et 6000 refugiés centrafricains de Doholo, soit respectivement 2500 ménages à Maingama  et 1500 ménages à Doholo et les populations des villages environnants</t>
  </si>
  <si>
    <t>Le projet est localisé à Maingama dans le département de la  Grande Sido, région du Moyen Chari et Doholo dans le département de La Nya Pendé, région du Logone Oriental</t>
  </si>
  <si>
    <t>Projet  a pour but d’améliorer les conditions de vie des refugiés  dans le  nouveau camp de Doholo et de retournés sur le site de Maingama</t>
  </si>
  <si>
    <t>Coordinatrice du pilier DEFFI</t>
  </si>
  <si>
    <t>Celine Nenodji</t>
  </si>
  <si>
    <t>Danish Minisitry of Foreign Affairs</t>
  </si>
  <si>
    <t>Humanitarian aid for refugees and returnees from Central African Republic in South Chad</t>
  </si>
  <si>
    <t>TD494</t>
  </si>
  <si>
    <t>Project proposal and final M&amp;E plan; to be provided up on request</t>
  </si>
  <si>
    <t>Partners:  (Provincial Department of Agriculture _ PDA; Provincial Department of Water Resources and Meteorology _ PDWRM; Camboodian Center for Study and Development in Agriculture _ CEDAC)</t>
  </si>
  <si>
    <t>There is no available lesson learnt</t>
  </si>
  <si>
    <t>The project is just starting, so there is not strategy has proved being effective yet.</t>
  </si>
  <si>
    <t>CARE had established of Farmer Learning Network (FLN) within 3 communes of Koun Mom and Lumphat district. CARE had set up the structure and rule for each FLN and CARE and partner will build their capacity on Climate change, agriculture technique, etc.</t>
  </si>
  <si>
    <t>Project planned to conduct baseline study in September 2016. The baseline will use both qualitative and quantitative data for the survey.</t>
  </si>
  <si>
    <t>Ethnic Minority women and community members</t>
  </si>
  <si>
    <t xml:space="preserve">
The project is located in Ratanak Kiri province , North-East of Cambodia. The project is currently working in 15 villages, three communes of Koun Mom and Lumphat district.
</t>
  </si>
  <si>
    <t>The ACIS project aims to enhance the adaptive capacity of women and ethnic minority (W&amp;EM) farmers to better anticipate and respond to risks and opportunities from climatic variability.</t>
  </si>
  <si>
    <t>Climate Change, Agriculture and Food Security (CCAFS) - CGIAR</t>
  </si>
  <si>
    <t>Enhancing adaptive capacity of women and ethnic minority smallholder farmers through improved agro-climate information System in South-East Asia (ACIS project)</t>
  </si>
  <si>
    <t>KH216/KHM354</t>
  </si>
  <si>
    <t>CARE Deutschland-Luxemburg</t>
  </si>
  <si>
    <t>www.youngmeninitiative.net;  / Social Media Case Study, CARE; A documentary in duration of 23 minutes on Making the Macho Men Theatre Play
www.e8.org.rs
https://www.facebook.com/Muskarcine/</t>
  </si>
  <si>
    <t>The play is still on program of the Belgrade, Serbia based Bitef Theatre and has has in the FY16 fiscal year 23 performances in 7 towns of Serbia, Croatia, Bosnia and Herzegovina and Switzerland. The invitations keep coming so Germany, Slovenia and other countries in  the region have expressed their interest to see the Macho Men Play. On many occassions, discussions with young people have been organized after the play among actors, authors, high school students and teaches/school professionals on the themes addressed in the play. CARE's YMI (Young Men Initiative) related project activities and stakeholders use every opportunity to promote the play and provide support for its continued work.
Partner: Center E 8 works officially in cooperation with the Bitef Theatre in Belgrade on this initiative</t>
  </si>
  <si>
    <t>The local youth organization involved has been continuously receiving institutional support and tailor made technical assistance from CARE for implementation of YMI related activities that do not include any more the theatre play performances but contribute indirectly.</t>
  </si>
  <si>
    <t>There is no project related reporting or assessments being done. Since the play has over time become a regular activity of the local partner Center E8, they record # of participants, locations and collect media reports/press clipping. The play as CARE's initial project activity has been analyzed in a Case Study called Using Social Media to Transform Gender Norms issues 2015.</t>
  </si>
  <si>
    <t>Belgrade, Serbia - but performing across Serbia, in the countries of the region (Croatia, Bosnia and Hezegovina) and in Europe (Switzerland, Germany, Slovenia).</t>
  </si>
  <si>
    <t>The initiative started as one of the Young Men Initiative Project activity back in 2009, where one of the local partners, youth NGO from Serbia (Center E8) trained during a summer camp with young, high school boys, a group interested in exploring and expressing what masculinity, gender norms and violence meand and how they variations look like in the Balkans, through drama, by creating a theatre play. Over the next 3 years that exercsise grew to become an awarded theatre play with non-professional young men as performers/actors. The initiative's main goal is awareness raising and peer education of youth through theatre on sensitive issues related to gender roles, norms, violence and pains of growing up in the current society.</t>
  </si>
  <si>
    <t>zbatkovic@carenwb.org</t>
  </si>
  <si>
    <t>Regional Gender Program Coordinator</t>
  </si>
  <si>
    <t>Zvjezdana Batkovic</t>
  </si>
  <si>
    <t>jcrownover@carenwb.org</t>
  </si>
  <si>
    <t>Young Men Initiative Program Advisor</t>
  </si>
  <si>
    <t>John Crownover</t>
  </si>
  <si>
    <t>Using Social  Media to Transform Gender Norms -`MachoMen` Documentary Theatre Play</t>
  </si>
  <si>
    <t>RAS</t>
  </si>
  <si>
    <t>Trois activités principales ont été appuyées parle fonds Fonds SGBV afin de renforcer la société civile, à savoir, (1) Organisation de l'atelier d'évaluation des actions et (2) l'appui financier définis avec les membres des réseaux des agents psycho sociaux et des hommes engagés pour se procurer la visibilité, matériels de sonorisation, se procurer quelques outils de travail. Les leaders communautaires religieux ont pris part à cet atelier et se sont engagés à accompagner ces actions en termes de mobilisation ommunautaire. 
(3) Organisation d'un dialogue public sur le gender issues au  quartier Kysehero de la ville de  Goma
On peut retenir quelques points forts
1) Pour les hommes engagés: TYPES DE SGBV IDENTIFIES AU SEIN DE LEURS MENAGES (ex: viol conjugal base de frigidité, pas de dialogue entre conjoints, pas de participation des femmes à la gestion deménages, ...); INTERETS TIRES PAR LES HOMMES EN S'ENGAGEANT POUR L'EGALITE DE GENRE (dignité de père de fammille recouvrée, confiance rétablie avec leurs épouses et les enfants, développement de la famille, ...); GARANTIE A PROUVER LEUR ENGAGEMENT (régularisation du mariage civil pour sécuriser les droits de leurs épouses, ...), LES DEFIS (hommes engagés considérés comme des sous hommes par leurs pairs et les membres de la communauté, ...), COMMENT PERENISER LEURS ACTIONS (création d'une structure, se faire accompagnés par CARE pour se f connaitre par les learders communautaires, ...) et PROJETS D'AVENIR (sensibiliser les hommes au sein des églises, les AVEC, les quartiers, ...).  
2) Pour less agents psycho sociaux : 
BONNE PRATIQUE: médiation familial, accompagnement des cas des survivantes des SGBV
DEFIS: basoin de visibilité, manque de point d'écoute pour assurer la confidentialité des survivant(e)s des SGBV, moyen de transport pour déplacer les SVS</t>
  </si>
  <si>
    <t>Les activités de l'initiative Fighting SGBV se sont déroulées en RDC, en province du Nord Kivu, dans la ville de Goma, dans les territoires de Nyiragongo et de Masisi</t>
  </si>
  <si>
    <t>Fighting Sexual and Gender Based Violence: La lutte contre les violences sexuelles et basées sur le genre (SGBV) est renforcée en donant accès aux opportunités économiques aux survivants des SGBV organisés en de VSLA, organisant le dialogue publique sur les sujets relatifs aux problèmes des femmes,  renforcer les organisations féminines de la société civile, l'engagement des hommes et garcons, planifier le relèvement socio-économique contre les chocs futurs avec les communautés locales, plaidoyer tout en contribuant aux objectifs du programme GEWEP et Sisi Vijana.  
Grâce à un projet UK AId Match, CARE prévoit de former les prestataires de 3 centres de santé à Goma, au soutien psychosocial pour les victimes de violence sexuelle</t>
  </si>
  <si>
    <t>rose.vive@care.org</t>
  </si>
  <si>
    <t>Area Project Manager</t>
  </si>
  <si>
    <t>Rose VIVE LOBO</t>
  </si>
  <si>
    <t>stepha.rouichi@care.org</t>
  </si>
  <si>
    <t>Advocacy Manager</t>
  </si>
  <si>
    <t>Stepha Rouichi</t>
  </si>
  <si>
    <t>Fighting SGBV</t>
  </si>
  <si>
    <t>www.youngmeninitiative.net;
www.youth-power.org</t>
  </si>
  <si>
    <t>Partners: CARE Balkans partner is youth local NGO Youth Power from Mostar. In this initiative Youth Power partners are Ministy of Education and 4 high schools,  a total of 5 offical partners so far.</t>
  </si>
  <si>
    <t>The local youth organization has received institutional support and tailor made technical assistance (monitoring and evaluation training, financial and narrative reporting, fundraising) as capacity building.</t>
  </si>
  <si>
    <t>Baseline has been carried out in the initial 4 high school targeted through the Young Men Initiative project, it happened in early 2015. The endline will be conducted in May 2017 and the findings will be included into the final external project evaluation in August 2017. The upgrade/scaling up described here as initiative will be monitored and evaluated separately, both quantitatively and qualitatively (excel tables for numbers and human interest storied/video clips to record personal and instututional changes.)</t>
  </si>
  <si>
    <t>The local partner, Youth Power - Mostar is located in the Cantonal capital (town of Mostar) and have been working in 4 and will be working over the next period in additional 4, totaling 9 towns and municipalities of Herzeg-Neretva Canton of Bosnia and Herzegovina.</t>
  </si>
  <si>
    <t>The goal of the initiative to gain recognition and formal acceptance / accreditation  the CARE produced Program Y (Youth) on non-violence, gender equality and healthy lifestyle for high school boys and girls accross the Balkan region. While the process is in different stages in several countries and had already been accredited in Kosovo, the extensive efforts in this FY have been made to accredit Program in Bosnia and Herzegovina, which has quite a decentrelized structure. Main activities in this FY  were focused on getting  Program Y to be recognized and accepted by the Cantonal (regional) Ministry of Education, Science, Culture and Sports of the Herzeg-Neretva County in Bosnia and Herzegovina as a part of school curricula. The first step was to present and educate Ministry and 4 high schools about the Progream Y in order for it to be offered as an optional subject for high school staff professional education process (accreditation). The next step was intensive advocacy with the Cantonal level Ministry of Education and the Cantonal Association of Pedagogues (Educators) for the Program Y to be included as a part/theme of the mandatory school master classes, 10 x 45 minuntes workshops per school year. In June 2016 the Ministry of Education issued a decision that Program Y will be implemented in this manner in all high school of the Canton, a total being 29 schools reaching over 10.000 students. As an unexpected success after a year of advocacy and Program Y inclusion in school curricula, the local youth organization, CARE partner on the Young Men Initiative project,  managed to become members of Cantonal Steering Committe for Prevention of Violence where they took part in creating a new Youth Strategy (until 2020) as well as the Action Plan for the same period of time.</t>
  </si>
  <si>
    <t>Program Youth Introduced in High Schools of Herzeg-Neretva Canton of BiH</t>
  </si>
  <si>
    <t>As part of the recommendations, the strengthening of exit strategies was prioritised for continued project support and sectoral implementation</t>
  </si>
  <si>
    <t>Promotion of priate sector participation</t>
  </si>
  <si>
    <t>Intensified use of Local leadership as custodians of natural resources and bi-laws enforcement and environmental management</t>
  </si>
  <si>
    <t>Adoption of Holistic Land and Livestock management to promote biodiversity as well as curbing environmental degradation</t>
  </si>
  <si>
    <t>Capacity building of government extension staff</t>
  </si>
  <si>
    <t>Sharingbest practices across sectors within government line ministries</t>
  </si>
  <si>
    <t>Stakeholder engagement and decision making</t>
  </si>
  <si>
    <t>Supporting and capacitating government extension staff for sustainability</t>
  </si>
  <si>
    <t>The Midline evaluation will be conducted in September 2016. However, comparability with the baseline will be high though additional components have been already identified.</t>
  </si>
  <si>
    <t>Bikita, Chivi, Chiredzi, Masvingo, Mwenezi and Zaka districts (Zimbabwe; Masvingo Province)</t>
  </si>
  <si>
    <t>Improve investment and productivity in the sugar growing sector so as to improve the livelihoods of the population in the Lowveld. To support, sustain and increase sugarcane production within an improved socio-economic environment , that is to improve the investiment and productivity in the sugar growing sector so as to improve the livelihoods of the population in the lowveld</t>
  </si>
  <si>
    <t>European Commission</t>
  </si>
  <si>
    <t>Integrated Soil-Water Conservation and Livestock Management in the Runde River Catchment Area</t>
  </si>
  <si>
    <t>ZW083, ZW343</t>
  </si>
  <si>
    <t>PSP trainings improved the relationship between the Government workers and the farmers hence strengthening long term food security and livelihoods security.</t>
  </si>
  <si>
    <t>A rigorous market monitoring enables people to change strategies and ensure relevance of implementation of strategies</t>
  </si>
  <si>
    <t>If you are to engage private sector there is need to have a thorough appreciation of their operations and try to align with what you are doing.</t>
  </si>
  <si>
    <t>If you engage men at initial stages, their acceptance of them that women can be cash receipients without affecting their household structures was high</t>
  </si>
  <si>
    <t>Market monitoring provided constant evidence for planning and improvement</t>
  </si>
  <si>
    <t>Private public partnerships with network providers</t>
  </si>
  <si>
    <t>Gender strategy which emphasised the syncronisation of male engagement.</t>
  </si>
  <si>
    <t>An endline evaluation will be conducted in order to assess the overal impact of the project.</t>
  </si>
  <si>
    <t xml:space="preserve">Gokwe South
</t>
  </si>
  <si>
    <t>To enable vulnerable communities to be resilient to food insecurity shock due to climate change</t>
  </si>
  <si>
    <t>tapiwahu@carezimbabwe.org</t>
  </si>
  <si>
    <t>Team Leader</t>
  </si>
  <si>
    <t>Tapiwa Huye</t>
  </si>
  <si>
    <t>European Commission for Humanitarian Aid and Civil Protection</t>
  </si>
  <si>
    <t>Zimbabwe Emergency Food Security Mobile Cash Transfer Response Programme</t>
  </si>
  <si>
    <t>ZWE075, ZW361</t>
  </si>
  <si>
    <t>Key reference  projects documents  are kept on CARE Zambia server</t>
  </si>
  <si>
    <t>Project outreach was quite slow under partnership with a local NGO charged with the responsibility for carry out community activities. An abrupt improved was recroded immediately CARE resorted to direct implementation, about a year before project end. This will affectthe suatainability of the savings groups formed towards end of project as they will not have received much capacity building support to enable them operate on their own.</t>
  </si>
  <si>
    <t>Community mobilization for rural areas is influenced by seasons: Rural people who are predominantly farmers are busy and mostly not available for meetings in the indicated period. Interventions that require them to contributed money are slow as people invest all their money into agricultural activities -buying inputs, paying labour etc. The remaing periods are best for community mobilization because people will be free from intesive farming activities and have money from their farming enterprises.</t>
  </si>
  <si>
    <t>Performance based incentives for volunteers: Project targets were reached as all volunteers on the project were paid based ion performance. For instance a volunteer earned an amount of money for each savings group formed.</t>
  </si>
  <si>
    <t>Regular reporting to government on project activirie and results: The project was adocacting for poicicy and programme influence on social protection using project results as evidence. Implementing the project through a line government department ensured government was part of implementation andgot to interact with the target group to observe the impact/benefits. This made advocacy easy and non confrontational.</t>
  </si>
  <si>
    <t>Engaging government in project implementation: The project was designed to and took off on partnership with a local NGO while being hosted by a government department. When the partnership was ended prematurely, government played department played a major role in maintaining community engagment on all activities while CARE was recruiting staff to carry on with community activities.</t>
  </si>
  <si>
    <t>Project shift from partner implementation to direct implementation, while sharing project results with partners.</t>
  </si>
  <si>
    <t>Funding to CSO to lead implementing project activities, training of CSO to build skills and competencies, funding for recruitment of 1 additional CSO staff and cost-share for 1 existing staff, technical assistance in report writing and story writting</t>
  </si>
  <si>
    <t>The project plans to conduct an endline evaluation to focuss on impact coparing the baseline, mid term and establish any lessons from the intervention.</t>
  </si>
  <si>
    <t>Men and women who receive government Social Cash Transfers</t>
  </si>
  <si>
    <t>Kalomo, Kazungula, Katete and Kaputa districts.</t>
  </si>
  <si>
    <t>To contributed to sustainable livelihoods.</t>
  </si>
  <si>
    <t>vonroman@care.de</t>
  </si>
  <si>
    <t>Programme Management coordinator</t>
  </si>
  <si>
    <t>Dejan Von Roman</t>
  </si>
  <si>
    <t>Strengthening Cash transfers for Access to finance Livelihoods and Entreptreneurship (SCALE)</t>
  </si>
  <si>
    <t>ZMB 104; ZM414</t>
  </si>
  <si>
    <t>Nill</t>
  </si>
  <si>
    <t>Nill. The project is new and only had three (3) months of implementation in FY16</t>
  </si>
  <si>
    <t>There were no changes/adjustments made during the FY.  This is mainly because the project is new i.e. only had three months of implementation in FY16.</t>
  </si>
  <si>
    <t>The evaluation planned for FY17 is a mid term evaluation and will be conducted by the Donor</t>
  </si>
  <si>
    <t>Pregnant women, Lactating women and Chidren under the age of two</t>
  </si>
  <si>
    <t>Katete District, Eastern Province of Zambia</t>
  </si>
  <si>
    <t>The food and nutrition situation of insecure people, particularly women of reproductive age and young children, in Katete district has improved.</t>
  </si>
  <si>
    <t>BandaL@carezam.org</t>
  </si>
  <si>
    <t>Levyson Banda</t>
  </si>
  <si>
    <t>WakelinO@carezam.org</t>
  </si>
  <si>
    <t>GIZ - Deutsche Gesellschaft für Internationale Zusammenarbeit</t>
  </si>
  <si>
    <t>Government - Germany</t>
  </si>
  <si>
    <t>FOOD AND NUTRITION SECURITY AND ENHANCED RESILIENCE (FANSER)</t>
  </si>
  <si>
    <t>ZMB 120, ZM 447</t>
  </si>
  <si>
    <t>The project has all the documentations such as proposals, logframe, and progress reports. This could be shared upon request.</t>
  </si>
  <si>
    <t>The project has conducted a baseline survey to set a benchmark value for the outcome indicators. The survey used household survey and FGDs.</t>
  </si>
  <si>
    <t>Conflict-affected IDPs and host communities</t>
  </si>
  <si>
    <t>Taiz Governorate: Ash Amaytan, Al-Mawaseet, and Al-Maafer districts</t>
  </si>
  <si>
    <t>Vulnerable and conflict affected communities have improved access to food and comprehensive WASH services through emergency humanitarian assistance.</t>
  </si>
  <si>
    <t>fasil.demeke@careyemen.org</t>
  </si>
  <si>
    <t>DM&amp;E Manager</t>
  </si>
  <si>
    <t>Fasil Demeke</t>
  </si>
  <si>
    <t>essam.mohammed@careyemen.org</t>
  </si>
  <si>
    <t>Essam Massoud PRIMARY CONTACT</t>
  </si>
  <si>
    <t>European Commission Humanitarian Office</t>
  </si>
  <si>
    <t>Emergency lifesaving assistance to the most vulnerable conflict affected IDPs and host communities in Yemen</t>
  </si>
  <si>
    <t>CDEUYE0029</t>
  </si>
  <si>
    <t>Through the INGO-Forum and ISAO component, the project has supported civic societies through conducting capacity building activities and liaise with relevant government offices.</t>
  </si>
  <si>
    <t>The project is being implemented by three INGOs and a joint baseline survey was conducted using household survey and FGD.</t>
  </si>
  <si>
    <t>WASH Component: Aden &amp; Hajjah Governorates
INGO Coordination Unit (INGO Forum and ISAO): 61 Organizations</t>
  </si>
  <si>
    <t>To improve access to protection services, food security, emergency shelter, water and sanitation to Vulnerable households in targeted locations and for INGOs working in Yemen to improve coordination and access to safety and security advice.</t>
  </si>
  <si>
    <t>Emergency support for conflict affected population in Yemen and enhanced INGO Coordination in Safety, Security and Shelter</t>
  </si>
  <si>
    <t>ISAO should provide trainings on regular basis and the scope of the trainings need to be expanded to include “Hostile Environment Awareness Trainings” (HEAT), “Crisis Management trainings”, “Stress Management trainings”, “Women’s security trainings” and/or “Fire safety trainings”</t>
  </si>
  <si>
    <t>ISAO needs to develop a systematic and sustained relationships with all INGO security managers / officers / focal points. This will not only contribute in enlarging ISAO’s network, but will also ensure that ISAO’s efforts are duplicated within the wider INGO community through them.</t>
  </si>
  <si>
    <t>Integrated programming is a better way of addressing the needs of the beneficiaries and also maximizing impact. In addition, joint assessments (across INGOs who are intervening in different thematic areas) are more cost effective and do permit to have a more holistic overview of needs.</t>
  </si>
  <si>
    <t>Work closely with local MFIs to ensure sustainability and reduce risks</t>
  </si>
  <si>
    <t>Link response and recovery activities to increase resilience to future shocks</t>
  </si>
  <si>
    <t>Linking cash transfer with nutrition awareness raising sessions to increase access and utilization of food</t>
  </si>
  <si>
    <t>Initially, the project had livelihood recovery components. However, later the project was reprogrammed into emergency response activities so as to meet the immediate needs of the conflict affected community members.</t>
  </si>
  <si>
    <t>The WASH and Food Security components of the project was implemented jointly by three INGOs and a joint evaluation was conducted. The evaluation used a range of methodologies including HH survey and FGDs. For the INGO Coordination component of the project, CARE conducted a standalone evaluation.</t>
  </si>
  <si>
    <t>Vulnerable and conflict affected households.
ISAO : 54 INGOs</t>
  </si>
  <si>
    <t>Abyan Governorate / Khanfer district. INGO Forum and INGO Safety &amp; Security; - Country Level</t>
  </si>
  <si>
    <t>To provide integrated humanitarian assistance and protection to people affected by forced displacement and INGO safety advisory support.</t>
  </si>
  <si>
    <t>Integrated lifesaving humanitarian assistance to the most vulnerable people in Yemen and enhanced NGO safety and security.</t>
  </si>
  <si>
    <t>CDEUYE0022</t>
  </si>
  <si>
    <t>Social enterprises development, working with and developing CBOs and private sector companies, including cooperatives, to act as socio-economic hubs. In addition to Private sector engagement, especially to enable poor communities to have access to markets.</t>
  </si>
  <si>
    <t>Working with alliances like the ministry of agriculature to adapt and scale up the interduced innovation and learning developed</t>
  </si>
  <si>
    <t>Vulnerable farmer affedcted by climate change</t>
  </si>
  <si>
    <t>26 communities in West Bank and Gaza</t>
  </si>
  <si>
    <t>The project´s objective is to strengthen the livelihood of vulnerable Palestinian communities in the agricultural production sector and to adapt their livelihoods to longer term climate changes</t>
  </si>
  <si>
    <t>German Ministry of Development (BMZ)</t>
  </si>
  <si>
    <t>Strengthening Livelihoods through Community Adaptation and Learning (SLCAL)</t>
  </si>
  <si>
    <t>CDEUWB0026</t>
  </si>
  <si>
    <t>1.. DIPECHO 9 proposal 
2. DIPECHO 9 Final Report</t>
  </si>
  <si>
    <t>The project laid a working model of CBDRM on the ground that enables the implementation of the national program on CBDRM rolling out into the provinces. Since this is the final phase of DIEPCHO project in Vietnam, the project therefore mainly focused on consolidating good practices and conceptualization of CBDRM guidelines, training packages and lesson learnt for rolling out the CBDRM national program to sub-national levels. All these products fully responded to the need of DMC, MARD and MOET for implementing CBDRM program and DRR education in the period from 2015 to 2020.</t>
  </si>
  <si>
    <t>Two-way communication and dialogues are very important to the implementation of CBDRM model. Each province should build a communication plan incorporated in the CBDRM implementations that ensure feedbacks and comments from different vulnerable groups are taken into account for the action plan.</t>
  </si>
  <si>
    <t>The members of technical support groups should be structured from both government officials and technical specialists that ensure decision-making process and technical expertise are input together for cost-efficient implementation. Defining the role of each member, building capacity in CBDRM and providing coach for this core group is essential for the success of the CBDRM implementation on the ground</t>
  </si>
  <si>
    <t>The role of technical support groups established at the provincial and district levels is very important. This is the core-technical assistance to facilitate the implementation of the National Program on CBDRM when it is rolled out into the community level.</t>
  </si>
  <si>
    <t>To ensure the sustainability of the action, local authorities and mass organisations (e.g. Women's Union) will be strongly involved in the implementation and their ownership was promoted by a partnership approach using the existing and formal government structures, system and tools. At national level, the project contributed the implementation of those parts of the DMWG action plan that support the roll-out of the National CBDRM Program and MOET action plan (for example through on the job training of DMC staff or through a contribution to the review of the National CBDRM program in 2015).</t>
  </si>
  <si>
    <t>Project bridge the gap of programming in these remote and poor areas of Vietnam through complementing the Strengthening institutional capacity for Disaster risk management in Vietnam (SCDM II) project funded by AusAid through UNDP and MARD.</t>
  </si>
  <si>
    <t>In the context of the exit strategy of DIPECHO in Vietnam, the project will contribute to compilation, consolidation and hand over of best practices of the national CBDRM program</t>
  </si>
  <si>
    <t>All planned activities could be implemented according to the proposal in 4 project provinces. The consortium conducted capacity building and shared their lessons learnt for/with national and provincial technical support group working on the national CBDRM. CARE as the consortium lead facilitated the joint development of documentation guidelines, including templates and reporting outlines, in order to ensure consistent and relevant documentation of lessons learned and best practices among all DIPECHO 9 partners</t>
  </si>
  <si>
    <t>Project worked and strengthened local women union thru building capacity on CBDRM</t>
  </si>
  <si>
    <t>Project ended in September 2015</t>
  </si>
  <si>
    <t>Ethnic minority populations will be the main beneficiaries from this action as little has been done so far to roll out the National program in upland/ethnic minority areas. Lessons learnt on targeting this specific group will be gathered and shared with the National CBDRM program. Children will benefit from participation in DRR education activities at school (children clubs). Elderly and PWDs will participate in the VCA and planning process and benefit from the activities of the CBDRM plans.</t>
  </si>
  <si>
    <t>Phu Tho province: Tan Son district (Tan Son and Kiet Son communes);
Ha Giang province: Quan Ba district (Can Ty and Quan Ba communes);
Dien Bien province: Muong Ang district (Ngoi Cay commune);
Soc Trang province: Cu Lao district (Dai An 1 commune) Hanoi</t>
  </si>
  <si>
    <t>National and sub national local actors have the capacity to roll-out, monitor and sustain the National CBDRM program and MOET action plan on DRR/CC</t>
  </si>
  <si>
    <t>Joint partnership to support the advancement of the National CBDRM Program &amp; MOET action plan on DRR/CC</t>
  </si>
  <si>
    <t>VNM 250</t>
  </si>
  <si>
    <t>ADH Project Design
ADH Final Interim Report
ADH Fianl Evaluation Report
ADH Activity Tracking Data</t>
  </si>
  <si>
    <t>During the implementation of the project, there were some difficulties that arose that affected its implementation. Firstly, the project’s design expected close coordination and collaboration between three executing agencies (CARE, WV and ADRA) for synergy, exchange of expertise and advocacy. However, in practice, as the partners have foreseen the challenges in terms of human resources and expertise mobilization, the three organizations organized a one-day orientation and technical workshop to develop and agree on implementation methodology. At the end of the workshop, the three partners reached agreement to exchange work plans and tools. It was also agreed that the representatives of partners of each organization could join the activities implemented by other organizations for learning and exchange based on the availability and resources of each organization. After the workshop, the three organizations exchanged tools, co-organized the cross visit and the national lessons learned workshop at the end of the project. As a lesson learnt, it would be more efficient if the three partners had been able to conduct a joint review/consolidation of the existing National CBDRM/CBDRA packages, joint training of trainers to province and district technical teams, and joint external final project evaluation. However, these weaknesses are acceptable due to limited resources for travel, and the target areas of the three organizations were very far from each other. Efforts had been made but it was really challenging for all three organisations to match their regular activity schedule</t>
  </si>
  <si>
    <t>The leadership and ownership of the local authorities and communities will enhance the effectiveness, efficiency and sustainability of the supported interventions. CARE has effectively developed strong partnerships with local partners (DWR and CPCs), most field work was led and executed by partners. CARE played the role of technical advisor/supervisor, while local partners and communities took the driving seat and managed all the planned activities within the project time with good quality. The local partners (CPCs) and the communities contributed significantly to the interventions, and as a result, they took on a greater role and responsibility in sustainably maintaining and operating the supported work. If we conduct similar projects with other groups/areas, this partnership approach will need to be applied</t>
  </si>
  <si>
    <t>Good review of existing guidelines/training materials together with the pilot test of the revised materials before their consolidation is recommended. This lesson has been drawn from the good implementation approach. The review was carefully done with wide a consultation process, clear findings of gender gaps and recommendations for consolidation were developed. The recommendations were then tested in the field, and experiences and lessons learnt documented and shared with key stakeholders in a national workshop. If we conduct this activity in the future with other groups, this is a good process for reference and replication</t>
  </si>
  <si>
    <t>The key lessons learnt drawn from the implementation, management, monitoring and evaluation of this project include a thorough review of existing guidelines/training materials together with the pilot test of the revised materials before their consolidation. The leadership and ownership of the local authorities and communities will enhance the effectiveness, efficiency and sustainability of the supported interventions. When applying the participatory approach to project planning, the basic needs raised by the poor and vulnerable people will need to be equally prioritized with the project’s objectives and designed interventions even if the raised basic needs are out of the project’s scope. The efficiency of the training of trainers (ToTs) on CBDRM to the province technical team is enhanced if the trained people are provided with coaching and practical opportunities after the ToTs. The guidelines on integration of cross-cutting issues into CBDRM planning and implementation need to be detailed enough to provide facilitators at commune level with detailed processes, informant arrangement, facilitation questions, reporting formats and examples of analysis</t>
  </si>
  <si>
    <t>The implementation’s arrangement of communication on prevention of gynecological diseases to women is relevant, this is the first time the ethnic minority women had confidence to raise their sensitive issues in the crowd</t>
  </si>
  <si>
    <t>The project’s implementation approach to VCA/CBDRM planning and implementation is relevant, it enabled the local facilitators to involve the women, the PWDs and children in all the project implementation processes</t>
  </si>
  <si>
    <t>The capacity building trainings provided by the project to members of technical team are relevant, because they met the expressed needs of the beneficiaries</t>
  </si>
  <si>
    <t>Firstly, the project’s design expected close coordination and collaboration between three executing agencies (CARE, WV and ADRA) for synergy, exchange of expertise and advocacy. However, in practice, as the partners have foreseen the challenges in terms of human resources and expertise mobilization, the three organizations organized a one-day orientation and technical workshop to develop and agree on implementation methodology
Due to limited resources and time schedule for the project’s implementation, stakeholders at district level did not involve much in the project’s implementation. Bac Kan province has 120 vulnerable communes that need to be supported for VCA and CBDRM planning. Till now, there are only six communes that have been supported by different projects for rolling out the national CBDRM Program, including three communes supported by CARE/HPA and CARE/ADH projects and three other communes supported by the AusAid/UNDP/DMC/Oxfam project</t>
  </si>
  <si>
    <t>Building capacity for women union on CBDRM</t>
  </si>
  <si>
    <t>Project already ended in March 2016</t>
  </si>
  <si>
    <t>CBDRM Technical working group members from Provincial to commune levels will be provided with tools for conducting Vulnerability and capacity assessment and for CBDRM planing process, in which women, disability and children will be focused and their participation in the VCA and planing will be increased. Consequently, those most vulnerable groups will be able to raise their voices in the planing process, ensure their needs and expectation are included in the communal CBDRM plan.</t>
  </si>
  <si>
    <t>Bac Kan province, Ba Be district, and two communes (Phuc Loc and Banh Trach) in the Northern part of Vietnam</t>
  </si>
  <si>
    <t>Enhanced the integration of gender, disability and children in the implementation of the National CBDRM program</t>
  </si>
  <si>
    <t>ADH (Aktion Deutschland Hilft)</t>
  </si>
  <si>
    <t>Enhance community capacity in CBDRM planning and implementation with focus on the disability, gender and children</t>
  </si>
  <si>
    <t>VNM 251</t>
  </si>
  <si>
    <t>See last year's PIIRS template</t>
  </si>
  <si>
    <t>Refugees</t>
  </si>
  <si>
    <t>Birecik district of Sanliurfa province</t>
  </si>
  <si>
    <t>Chloe.day@care.org</t>
  </si>
  <si>
    <t>Chloe Day</t>
  </si>
  <si>
    <t>Aktion Deutschland Hilft</t>
  </si>
  <si>
    <t>Information Volunteers: Community-based Protection Program for Syrian Refugees in Southern Turkey</t>
  </si>
  <si>
    <t>CDEUTR0006</t>
  </si>
  <si>
    <t>See attachment 3.</t>
  </si>
  <si>
    <t>Small business and skills development interventions seem to be particularly appropriate for women and young people affected by the conflict. However, they require detailed needs and capacity assessments of targeted individuals as well as an assessment of available market opportunities</t>
  </si>
  <si>
    <t>Seasonal needs of farmers are better addressed through a voucher system</t>
  </si>
  <si>
    <t>Small sewing business support requires at least six months to achieve the desired impact and be sustainable</t>
  </si>
  <si>
    <t>Different components of the project targeted vulnerable farming households and women of working age.</t>
  </si>
  <si>
    <t>Governarate : Quneitra  
Districts: Quneitera  
Sub-district: Al- Khashniyyeh (Asbah &amp; Maalaq camp,Esheh).  
Governarate : Dara
Districts:  Daraa
 Sub-district:  Mzeireb (Zayzun &amp; Zayzun camp, Ajami,Tal Shihab).</t>
  </si>
  <si>
    <t>To pilot livelihood support interventions for vulnerable families affected by the on-going war in Dara’ and Queneitra districts of South Syria.</t>
  </si>
  <si>
    <t>mahmoud.kharouf@care.org</t>
  </si>
  <si>
    <t>Deputy food security and livilhoods manager</t>
  </si>
  <si>
    <t>Mahmoud Al Kharouf</t>
  </si>
  <si>
    <t>Alexa.Reynolds@care.org</t>
  </si>
  <si>
    <t>Deputy country dierctor SSY</t>
  </si>
  <si>
    <t>Alexa Reynolds</t>
  </si>
  <si>
    <t>Die Deutsche Gesellschaft fur Internationale Zusammenarbeit (GIZ)</t>
  </si>
  <si>
    <t>Strengthening Livelihoods in Conflict-Affected Communities of Southern Syria</t>
  </si>
  <si>
    <t>PID : CGRJO0007, FC: GB509</t>
  </si>
  <si>
    <t>See attachment 2.</t>
  </si>
  <si>
    <t>• Short duration of the projects affects the quality of the outcomes and results</t>
  </si>
  <si>
    <t>• Community projects can contribute to the recovery and peace building process</t>
  </si>
  <si>
    <t>• Addressing basic needs of community entails providing support to and working with local governance actors</t>
  </si>
  <si>
    <t>See below</t>
  </si>
  <si>
    <t>Targeted local councils and communities.</t>
  </si>
  <si>
    <t>Governarate : Quneitra  
Districts: Quneitera  
Sub-district: Al- Khashniyyeh, Gadear Al Bustan.  
Governarate : Dara
Districts:  As- Sanamayn / Izra 
 Sub-district:  Jasim/ Nimer, As- Sanamayn/ Hara.</t>
  </si>
  <si>
    <t>To develop and test a participatory approach to identifying, prioritising and addressing needs of conflict-affected Syrian communities through a  community-driven "quick impact projects" approach.</t>
  </si>
  <si>
    <t>Community-Driven Solutions - Supporting Conflict-Affected Communities to Prioritize and Respond to their own Needs</t>
  </si>
  <si>
    <t>PID : CGBRJO0008, FC: GB507</t>
  </si>
  <si>
    <t>Vulnerable IDP and host community households will be targeted. Specific selection criteria will be developed in coordination with the communities. Priority will be given to (a) Female and child-headed households (b) Households with no income and productive assets (c) Households headed by injured, disabled or elderly persons (d) Households who can contribute to stimulating local economic activities. In total, 3,000 families (18,000 individuals) will directly benefit and these will include small holder farming households, female-headed households and community members interested in income-generating activities. Approximately 20,000 families (120,000 individuals) will indirectly benefit from the stimulated markets and infrastructure renovations</t>
  </si>
  <si>
    <t>In Syria, Aleppo governorate</t>
  </si>
  <si>
    <t>Protect and  promote  the livelihood  resilience of vulnerable men and  women, in  northern  Syria by  restoring  livelihoods  and improving basic productive infrastructure</t>
  </si>
  <si>
    <t>Maithree.Abeyrathna@care.org</t>
  </si>
  <si>
    <t>Maithree Abeyrathna</t>
  </si>
  <si>
    <t>Federal Ministry for Economic Cooperation and Development</t>
  </si>
  <si>
    <t>Livelihood Restoration and Resilience Building in Syria</t>
  </si>
  <si>
    <t>FC: DE657, PID: CDEUTR0009</t>
  </si>
  <si>
    <t>procurment inside syria can be much better in many cases as there were in many times challenges for transfering the items through the borders</t>
  </si>
  <si>
    <t>try to apply E voucher approches in the next programs</t>
  </si>
  <si>
    <t>one off doistrbution is not the best way how we can respond when the comunbities are not newlly arrived IDPs</t>
  </si>
  <si>
    <t>third pary monitoring is very important to have good independet view about the project</t>
  </si>
  <si>
    <t>invloving the community is setting the critirea and consulting them with final lists make more acceptance for the comuity and enable the orgnization to find our if the lists are not correct</t>
  </si>
  <si>
    <t>vouchers model is the best way to respond to the needs of the people .</t>
  </si>
  <si>
    <t>because the critirea that shared by CARE were not met and during verification CARe and Partner rejicted the first lists of benificiries shared by the local councile and the community held meeting to change the local council and nominated another council to represent the comunity better , which results to very good benificiry lists later</t>
  </si>
  <si>
    <t xml:space="preserve">Result (1)  Meet the immediate food needs of 1,500 underserved households (9,000 beneficiaries) in Idleb Governorate
Result 2:  Meet the immediate NFI needs (Winterization, Children’s Diapers, and Adult Diapers &amp; Woman Sanitary Pack) of 900 underserved households (5,400 beneficiaries) in Idleb governorate.
</t>
  </si>
  <si>
    <t>Idleb</t>
  </si>
  <si>
    <t>to  provide  life-saving  humanitarian  assistance  for  underserved  internally displaced persons and host communities affected by armed conflict in Northern Syria.</t>
  </si>
  <si>
    <t>Nawras.AlHusein@care.org</t>
  </si>
  <si>
    <t>Nawras Al-Husein</t>
  </si>
  <si>
    <t>aktion deutschland hilft</t>
  </si>
  <si>
    <t>Emergency Food and Winterization Assistance for Syria Crisis</t>
  </si>
  <si>
    <t>CDEUTR0011</t>
  </si>
  <si>
    <t>Proposal, LFA and reports are attached.</t>
  </si>
  <si>
    <t>* Project partners won many awards nationally and internationally
* Several media reviews were published about the success stories of the project
* The Japanes TV channel NHK, covered a success story from the conflict affected area</t>
  </si>
  <si>
    <t>. Ceylon Theatres (Pvt) Ltd agreeing to start commercially releasing the short films for the first time in Sri Lanka was another positive impact of the project.</t>
  </si>
  <si>
    <t>FTG coming up with a new standard play which directly discusses the need for reconciliation, instead of the short plays, is another positive impact of the project. This is evidence that the project has positively influenced the thinking of cultural actors to focus more on issues related to reconciliation and co-existence in their cultural products.</t>
  </si>
  <si>
    <t>Both Kilinochchi and Mannar Forum Theatre troupes were contacted to do performances for government institutes such as the Ministry of Agriculture and Election Commission.</t>
  </si>
  <si>
    <t>Short films and Forum Theatre components were successful in making collaborations with diverse actors for the collective development and dissemination of cultural products.</t>
  </si>
  <si>
    <t>Receiving favourable reviews by audiences and critiques in the respective industries for valuing diversity, inter-community dialogue and human and cultural rights</t>
  </si>
  <si>
    <t>The inter-cultural regional performances and the district cultural rallies and Forum Theatre activities in Ampara district have contributed in improving the relationship between young artists participating in project activities who are coming from diverse ethnic and regional communities.</t>
  </si>
  <si>
    <t>Providing independent role for yougn arts group in the conflict affected areas to perform, address social issues and contribute to the national reconciliation process.</t>
  </si>
  <si>
    <t>Final fnd term evaluation</t>
  </si>
  <si>
    <t>Young people between 18 to 35 years</t>
  </si>
  <si>
    <t>North, East and South part of Sri Lanka mainly in the districts of Jaffna, Kilinochchi, Mannar, Batticaloa, Ampara, Colombo, Galle, Monaragala and Kandy</t>
  </si>
  <si>
    <t>Utilise the power of culture to form linkages across seemingly incommensurable ethnic and regional divides</t>
  </si>
  <si>
    <t>ahamed.rislan@care.org</t>
  </si>
  <si>
    <t>Ahamed Rislan</t>
  </si>
  <si>
    <t>YOUth CREATE</t>
  </si>
  <si>
    <t>CDEULK0027, CDEULK0028, CDEULK0029, CDEULK0030; DE587</t>
  </si>
  <si>
    <t>Anx 1- Proposal
Anx 2- Log frame
Anx 3- 1st interim report to the donor</t>
  </si>
  <si>
    <t>About expected participants direct: From community total is 2500. Also project will train 700 government officers where sex seggregration is not possible</t>
  </si>
  <si>
    <t>Maintaining uniform approach across the four provinces, yet also to recognize that each province has its own unique characteristics. Therefore, there must be room for flexibility to adapt to situational requirements while at the same time staying within the project’s broad guidelines.</t>
  </si>
  <si>
    <t>It is important to consult with and ensure the participation of key stakeholders in planning sessions. This type of engagement gives them a sense of ownership and commitment.</t>
  </si>
  <si>
    <t>Working and coordinating with both local government authorities and the local administrative system is necessary for effective project implementation.</t>
  </si>
  <si>
    <t>Project's objective to bring forth provincial women's policy will address provincial characteristics and requirments of Central and Uva provinces' women.</t>
  </si>
  <si>
    <t>Continuous mobilization done through the government officers, not project staff serves for dual purpose; it makes mandated government officials to work in coordination, work effectively and efficiently.</t>
  </si>
  <si>
    <t>Working with and through diverse partners; especially with the government sector institutions.</t>
  </si>
  <si>
    <t>In addition to two main implementation partners namely; Sri Lanka Institute of Local Governance (SLILG) and National Institute of Language Education and Training (NILET) mandated institutions for government sector capacity building, project made partnership with Ministry of Local Government and Provincial Councils and Central and Uva provincial councils that project is in operation. These alliances will improve CARE's approach to work with and through partnerships and to horizontal expansion of the project.</t>
  </si>
  <si>
    <t>• Advocate the government to bring forth Provincial women's policy (Central &amp; Uva provinces) in Sri Lanka. 
• Establish 100 Community Governance Models (CGMs) in targeted locations.
• Facilitate to promote national language policy and thereby provide bi-lingual service provision.</t>
  </si>
  <si>
    <t>In FY 2016, baseline survey was conducted. Project staff hold review meetings once in two months time. Attention is given to mitigate possible risks,  conflicts, gender, equality and diversity problems. The final evaluation will be held at the end of the project. Both the baseline and evaluation look at the situation against  the logical framework of the project.</t>
  </si>
  <si>
    <t>People living and working in tea plantations and people living in Sinhalese villages in the targeted areas in Sri Lanka.</t>
  </si>
  <si>
    <t>Kandy, Matale, Nuwaraeliya Districts of Central province and Badulla and Monaragala districts of the Uva province in Sri Lanka.</t>
  </si>
  <si>
    <t>To promote the rights and entitlements of citizens living and working in the tea plantations of the Central and Uva Provinces of Sri Lanka.</t>
  </si>
  <si>
    <t>Kamanee.Hapugalle@care.org</t>
  </si>
  <si>
    <t>Kamanee Hapugalle</t>
  </si>
  <si>
    <t>Susima.Nandasiri@care.org</t>
  </si>
  <si>
    <t>Susima Nandasiri</t>
  </si>
  <si>
    <t>Redrawing the Margins</t>
  </si>
  <si>
    <t>CDEULK0031, DE672</t>
  </si>
  <si>
    <t>Project starting up</t>
  </si>
  <si>
    <t>1. Women Rural Development Societies 2. Women's Affairs Societies 3. Civil Society Groups &amp; Networks 4.Youth in the areas 5. Local, Provicial and National Government Officials that includes 420 women and 210 men. Indirectly 75,000 women in Kilinochchi and Mullaithivu districts.</t>
  </si>
  <si>
    <t>Northern Province of Sri Lanka - 03 Divisional Secreteriet Division in Mullaithivu district( PTK, Thunukkai and Manthai East) 03 Divisional Secreteriet Division in  Kilinochchi District( Karachchi, Kandavalai and Poonakari)</t>
  </si>
  <si>
    <t>To promote women's voice and meaningful political representation to prevent and address sexual and gender based violence in 6 Divisional Secretary Divisions in Kilinochchi and Mullaithivu districts in the Northern provincee of Sri Lanka</t>
  </si>
  <si>
    <t>pulendran.tharmendra@care.org</t>
  </si>
  <si>
    <t>Area Director</t>
  </si>
  <si>
    <t>kamanee.hapugalle@care.org</t>
  </si>
  <si>
    <t>NETWORK ENGAGE AND TRANSFORM (The NET Project)</t>
  </si>
  <si>
    <t>CDEULK0032, DE697 , EIDHR/2015/28</t>
  </si>
  <si>
    <t>The final project narattive report and the final project evaluation report.</t>
  </si>
  <si>
    <t>Coverage: The original design focused on the more water-stressed eastern regions. But the project covered virtually all region of Somaliland – from the border with Puntland, the east to the borders with Ethiopia and Djibouti to the west. On one hand, this extensive coverage spread the project resources rather thinly; but on the other hand it addressed perceived and/or real clan, social and economic inequalities. Moreover, MoWR realized that CARE’s rural water supply model had potential for nationwide application and therefore requested that the model be piloted in as diverse conditions as possible. The project made deliberate attempt to reach remote villages. Specifically, the project reached 15 new villages in the Sool region – in the less secure locations around Las Anod. Success in these new villages was based on well cultivated relationship with the local sub-clan through its officer at the district water office.
The project was conscious about the gender issues in water supply and hygiene improvement. CARE recognizes that water supply and sanitation issues have a greater impact on women and girls than on men and boys. For example, it is the traditional role of women and girls to fetch domestic water – a role that consumes a lot of time and exposes women to risks of rape and strong sun. Moreover, women take care of the family meals and care for babies. These roles are very sensitive to availability of potable water.  To address gender issues in water supply, the project included women in water management. However, this was not observed in practice - representation of women in water committees remained insignificant. But women played pivotal roles in the CLTS process and have contributed significantly to its success. 
some project activities were implemented with the Ministry of Water Resources in Somaliland</t>
  </si>
  <si>
    <t>Asking poor  and margilized people to dig latrines without technical help or provision of facilities is giving hard time to them while those who can aviod are building new good latrines. This diverts the projects goal and creating standards of living.</t>
  </si>
  <si>
    <t>The use of the sand dams: improved reliability of the water supply from the Shallaw wells in the seasonal river bed when constructed a sand dam attached to the water supply point.</t>
  </si>
  <si>
    <t>The success of CARE International’s “Towards Sustainable Operation and Maintenance Approach” of Rural Water Supply, CARE International in Somaliland in partnership with the Ministry Water Resources (MOWR) utilized national water policy and solar lighting side business   which ensured reliable rural water supply with community based O&amp;M and helped villagers to be more resilient to current droughts that prompted by El Nino in Somaliland.</t>
  </si>
  <si>
    <t>Instiutional capacity building to all levels of the national, regional, district and village level of rural water supply management structures.</t>
  </si>
  <si>
    <t>Reviewing water regulatory framework and developing of the supporting policies</t>
  </si>
  <si>
    <t>Enhancing access to water by improving water infrastructure</t>
  </si>
  <si>
    <t>The project has compeleted April 2016</t>
  </si>
  <si>
    <t>Drought and Conflict affected vulnerable persons in rural communities of Sool, Sanaag and Togdheer regions of Somaliland.</t>
  </si>
  <si>
    <t>Eastern regions of Somaliland-Togdheer, Sool and Sanaag regions</t>
  </si>
  <si>
    <t>To contribut to the resilience  and drought recovery of Sool, Sanaag and Togdheer and reduce vulnerability to future droughts.</t>
  </si>
  <si>
    <t>hassan.jama@care.org</t>
  </si>
  <si>
    <t>Hassan Jama</t>
  </si>
  <si>
    <t>ibrahim.hussein@care.org</t>
  </si>
  <si>
    <t>Programm Coordinator</t>
  </si>
  <si>
    <t>Ibrahim Hussein</t>
  </si>
  <si>
    <t>Federal Ministry for Economic cooperation and Development (BMZ)</t>
  </si>
  <si>
    <t>HARAADREEB- Quenching the Thirst III</t>
  </si>
  <si>
    <t>CDEUSO0022</t>
  </si>
  <si>
    <t>Partner: One formal partner-VCOS - Volunteer Center Osijek</t>
  </si>
  <si>
    <t>The main impact group were migrants and refugees of both sexes, including children, who transited though the countries of the Balkan route on their way to EU.</t>
  </si>
  <si>
    <t>Serbia/north of the country: from Belgrade to the Hungarian border and to the west to the Croatian border.</t>
  </si>
  <si>
    <t xml:space="preserve">The overall objectives was to assist refugees and migrants on their way to the EU countries via Greece, FRY Macedonia and the Western Balkans’ countries. It enabled direct humanitarian assistance to the refugees and migrants in the sectors WASH, waste management and protection.
</t>
  </si>
  <si>
    <t>CI - Emergency Response Fund</t>
  </si>
  <si>
    <t>Refugee Assistance Balkans</t>
  </si>
  <si>
    <t>CH001</t>
  </si>
  <si>
    <t>Participants Protection Sector: Due to hectic circumstances, it was impossible to count beneficiaries for this activity.
Partners: One formal partner/NSHC - Novi Sad Humanitarian Center</t>
  </si>
  <si>
    <t xml:space="preserve">The overall objectives was to contribute to the ongoing efforts of the Serbian government and local commuities affected by the migration crisis and provide direct assistance to the refugees and migrants. 
</t>
  </si>
  <si>
    <t>CARE Deutschland - Luxemburg</t>
  </si>
  <si>
    <t>Action Deutschland Hilft / ADH</t>
  </si>
  <si>
    <t>Emergency Relief for Refugees and Migrants in the Balkan 1</t>
  </si>
  <si>
    <t>DE677</t>
  </si>
  <si>
    <t>Partner: One formal partner/NSHC - Novi Sad Humanitarin Center</t>
  </si>
  <si>
    <t>Serbia/north of the country: Belgrade, Subotica along the Serbian border with Hungary.</t>
  </si>
  <si>
    <t xml:space="preserve">The overall objectives was to contribute to the ongoing efforts of the Serbian government and local commuities affected by the migration crisis and provide direct assistance to the refugees and migrants. 
</t>
  </si>
  <si>
    <t>Emergency Relief for Refugees and Migrants in the Balkan 2</t>
  </si>
  <si>
    <t>DE678</t>
  </si>
  <si>
    <t>Partner: NEXUS</t>
  </si>
  <si>
    <t>Presevo (South Serbia), Adasevci, Principovac (Northern Serbia).</t>
  </si>
  <si>
    <t>The overall objectives was to meet the immediate food security, winterisation, WASH and information needs of the  most vulnerable refugees and migrants crossing through Serbia on the Western Balkans Migration route.</t>
  </si>
  <si>
    <t>AXA Insurance</t>
  </si>
  <si>
    <t>BNP Paribas</t>
  </si>
  <si>
    <t>Paris City Hall,  BNP Paribas</t>
  </si>
  <si>
    <t>Improve the Support of Refugees Fleeing Syrian Crysis in the Balkans</t>
  </si>
  <si>
    <t>FR767</t>
  </si>
  <si>
    <t>Población agricola y ganadera en situación de pobreza en ámbito rural</t>
  </si>
  <si>
    <t>Region Junin, provincias de concepcion y huancayo</t>
  </si>
  <si>
    <t>Gestion eficiente del agua para uso agricoola y poblacional en un contexto de cambio climatico para la reduccion de la pobreza vulnerabilidad y seguridad alimentaria</t>
  </si>
  <si>
    <t>sisola@care.org.pe</t>
  </si>
  <si>
    <t>Gerente Cambio Climatico</t>
  </si>
  <si>
    <t>Sandra Isola</t>
  </si>
  <si>
    <t>Knorr- Bremese Global</t>
  </si>
  <si>
    <t>Sustainable Management of Water Resources and Adaptation of Climate Change in the Sub-River Basins of Shullcas Peru - II</t>
  </si>
  <si>
    <t>POUR MÉMOIRE LE DRAFT RAPPORT AN1 du projet</t>
  </si>
  <si>
    <t>Défis: Réalisation de l'étude de base, synergie et complémentarité des membres de comité de santé et d'autres structures communautaires mis en place au niveau de la ZIP ML2</t>
  </si>
  <si>
    <t>Pratiques prometteuses: maintenir et renforcer l'approche de communication créée autour des acteurs et partenaires clés du projet.</t>
  </si>
  <si>
    <t>Principaux enseignements: Bonne collaboration et partage d'information avec les partenaires communautaires, les autorités administratives et coutumières, les districts sanitaires de Mirriah et Madarounfa</t>
  </si>
  <si>
    <t>L’approche utilisée se nomme « PANAS » : Planification des Actions pour la Nutrition par Aire de Santé. Cette approche d’implantation de la nutrition intégrée sera faite à travers la Gestion Axée sur les Résultats</t>
  </si>
  <si>
    <t>C'est une approche inclusive qui crée la complémentarité et la synergie entre les membres du comité de santé et les autres membres communautaires. Cette structure communautaire a l'avantage d'éviter de créer d'autres structures communautaires parallèles</t>
  </si>
  <si>
    <t>C'est une approche participative qui met au centre des réflexions les communautés bénéficiaires et les différents partenaires clés à savoir les districts, les communes….</t>
  </si>
  <si>
    <t>Dès la conception de l'initiative ML2, les actions prévues prennent en compte l'approche et rôle de CARE.</t>
  </si>
  <si>
    <t>Renforcement des capacités, appui institutionnel</t>
  </si>
  <si>
    <t>Une étude de base, une évaluation à moyen terme et une évaluation finale sont prévues pour mesurer les progrès et les résultats du projet.
Un audit financier externe est planifié à la fin du projet.</t>
  </si>
  <si>
    <t xml:space="preserve">• Les  mères des enfants de moins de 2 ans et les femmes en âge de procréer (15-49 ans) estimées à 15.015 individus: groupes bénéficiaires des actions de sensibilisation ou de mise en pratique des activités du projet. Ils constituent les personnes qui doivent changer leurs comportements pour adopter de bonnes pratiques de nutrition et de santé afin de prévenir ou prendre en charge la malnutrition de leurs enfants et des femmes enceintes et allaitantes parmi elles. 
• Les enfants de moins de 2 ans, filles et garçons estimés à 10.947. L’évaluation de l’état nutritionnel de ce groupe (au début et à la fin du projet) montrera le niveau d’adoption par les parents de comportements positifs en matière de nutrition et de soins aux enfants. 
• Les pères des enfants de moins de 2 ans estimés à 11.261 individus. Ils seront les points d’appui et de persuasion pour assurer l’engagement des hommes dans l’accompagnement des mères, à prendre en charge les problèmes de santé et de nutrition des enfants.
</t>
  </si>
  <si>
    <t>79 communautés de 4 communes de Droum, Dogo, Gabi et Safo des départements de Mirriah et Madarounfa en régions de Zinder et Maradi</t>
  </si>
  <si>
    <t>Contribuer à l’amélioration de l’état nutritionnel des enfants de moins de 2 ans et des femmes de 15-49 ans des ménages pauvres et vulnérables de la zone d’intervention d’ici Mai 2018</t>
  </si>
  <si>
    <t>Chef d'initiative ML2</t>
  </si>
  <si>
    <t xml:space="preserve">Coordinateur Sécurité Alimentaire, Nutritionnel &amp; </t>
  </si>
  <si>
    <t>Ministère des Affaires Etrangères et Européennes du Grand-Duché de Luxembourg</t>
  </si>
  <si>
    <t>Government - Luxemburg</t>
  </si>
  <si>
    <t>MAMAN LUMIERE II</t>
  </si>
  <si>
    <t>Project ID: CDEUNE0007</t>
  </si>
  <si>
    <t>1 (La Direction Régionale de la Population, Promotion de la Femme et Protection de l'Enfant)</t>
  </si>
  <si>
    <t>La communication est très utile pour la réussite des activités</t>
  </si>
  <si>
    <t>Le partenariat avec les Services de l'Etat et les municipalités est incontournables pour la pérénisation des actions d'un projet</t>
  </si>
  <si>
    <t>L'approche communautaire et participative est la meilleure façon pour atteindre les objectifs d'un projet</t>
  </si>
  <si>
    <t>Le partage avec les membres des Clusters, Sous-cluster et Groupes de Travail</t>
  </si>
  <si>
    <t>Le partenariat avec les Services de l'Etat et les municipalités</t>
  </si>
  <si>
    <t>L'approche communautaire et participative</t>
  </si>
  <si>
    <t>La situation sécuritaire a fait changer la planification de certaines activités et certains sites d'interventions.</t>
  </si>
  <si>
    <t>Un PDM et une évaluation finale sont prévus pour l'année fiscale en cours. La coordination nationale de SEAMI appuyera le projet pour ses deux évaluations.</t>
  </si>
  <si>
    <t>Les enfants et les femmes</t>
  </si>
  <si>
    <t>Région de Diffa; Départements de Mainé Soroa, Diffa et N'guigmi; Communes de Mainé Soroa, Chétimari, Diffa, Gueskerou, Kablewa et N'guigmi.</t>
  </si>
  <si>
    <t>L'objectif principale du projet est d'améliorer la protection et le bien être des enfants touchés par la crise entre les déplacés et les habitants des populations de la région de Diffa</t>
  </si>
  <si>
    <t>Aboubacar.Djimraou@co.care.org</t>
  </si>
  <si>
    <t>ACD/Programs CARE Niger</t>
  </si>
  <si>
    <t>Rotimy.Djossayau@co.care.org</t>
  </si>
  <si>
    <t>CD CARE Niger</t>
  </si>
  <si>
    <t>Rotimy Djossaya</t>
  </si>
  <si>
    <t>Ministère des Affaires Etrangères du Grand Duché de Luxembourg</t>
  </si>
  <si>
    <t>Humanitarian Aid for refugees and retunees from Nigeria, in Diffa/Niger (KARIYA YARA DA MATA)</t>
  </si>
  <si>
    <t>CDEUNE0008</t>
  </si>
  <si>
    <t>2. There is high demand in the community for PHC/ORC ( health infrastructures) so CARE should focus on establising and strengthing PHC/ORCs.</t>
  </si>
  <si>
    <t>1. Water sources are drying up raipdly. Hence, multiple assessments are required to construct/rehabilitate drinking water systems.</t>
  </si>
  <si>
    <t>2. The project has undertaken activities involving local partners ,  and dessiminated information through hoarding boards  which ensures inclusive governance</t>
  </si>
  <si>
    <t>1. Construction of earthquake resitant pre-fab health posts.</t>
  </si>
  <si>
    <t>CARE capacitated and worked in close coordination with local NGO</t>
  </si>
  <si>
    <t>The project will have an endline evaluation to measure progress against baseline</t>
  </si>
  <si>
    <t>Vulnerable earthquake affected population,  especially women of reproductive age</t>
  </si>
  <si>
    <t>Disrict: Gorkha 
VDCs: Gankhu, Harmi, Uhiya, Barpak, Laprak, Simjung</t>
  </si>
  <si>
    <t>To restore health facilities, improve access to SRMH services and reduce the mortality and morbidity rate of women of reproductive age, resulting from reproductive emergencies andWASH related diseases in Gorkha district with GBV and protection as a crosscutting issue.</t>
  </si>
  <si>
    <t>nilkantha.pandey@care.org</t>
  </si>
  <si>
    <t>WASH Specialist</t>
  </si>
  <si>
    <t>Nilkantha Pandey</t>
  </si>
  <si>
    <t>Ministry of Foreign Affairs</t>
  </si>
  <si>
    <t>Nepal Earthquake Recovery Programs -restoration of health facilities with improved access to SRMH and WASH services</t>
  </si>
  <si>
    <t>CDEUNP0013; DE694</t>
  </si>
  <si>
    <t>This project has both humanitarian and development outcomes, as it primarily does DRR in schools, which has been affected  by the april 2015 earthquake. Since the project came as a recovery project to build back better in schools, we have listed it under humanitarian theme for education sub sector.</t>
  </si>
  <si>
    <t>Geographical terrain (landslides, flooding, muddy roads) of the project areas limits the mobility of the project staffs during monsoon season delaying the activities.</t>
  </si>
  <si>
    <t>Integrated school and community planning and mainstreaming into sectoral plans leads to sustainable DRR practices</t>
  </si>
  <si>
    <t>Small collaboration and innovations by schools brings results:</t>
  </si>
  <si>
    <t>Capacity building of local partner staffs and stakeholder to sustain project activities.</t>
  </si>
  <si>
    <t>Support government’s technical person in Build Back Better concept to make school and environment safe.</t>
  </si>
  <si>
    <t>Implementation and Integration of DRR activities in to School Improvement Plan by sensitization and capacity building of school supervision and resource person.</t>
  </si>
  <si>
    <t>School Based disaster Management Committee, Local Disaster Management committee and School Managemnt Committee.</t>
  </si>
  <si>
    <t>School Student, community and Indirect at district level through radio program and other</t>
  </si>
  <si>
    <t>Makawanpur District- Chattauin VDC (3 schools and 3 communities) , Handikhaola VDC (2 schools and communities and Hetauda sub metro city (3 schools and 3 communities)</t>
  </si>
  <si>
    <t>To strengthen the institutionalisation of school based DRR, safe, inclusive and resilience schools post-earthquake at local and district levels.</t>
  </si>
  <si>
    <t>rupendra.basnet@care.org</t>
  </si>
  <si>
    <t>Rupendra Basnet</t>
  </si>
  <si>
    <t>Kiriti.Ray@care.org</t>
  </si>
  <si>
    <t>DRR Consortium Program Manager (DRR Resilience)</t>
  </si>
  <si>
    <t>Kiriti Ray</t>
  </si>
  <si>
    <t>CARE Deutschland-Luxemburg / Munich Re</t>
  </si>
  <si>
    <t>DRR and Build Back Better Schools in Nepal</t>
  </si>
  <si>
    <t>CDEUNP0011</t>
  </si>
  <si>
    <t>https://www.dropbox.com/work/KM/5%20humanitarian%20repsonse%20%26%20recovery%2C%20EPP%20%26%20DRM/ADH-Shelter</t>
  </si>
  <si>
    <t>Feld based planning and budgeting has been extremely helpful for effective management of resources such as construction materials and selection of sites for practical sessions.</t>
  </si>
  <si>
    <t>CARE Nepal realized that awareness on inclusion is highly important to help communities overcome socio-cultural taboo that exists around disability, women’s participation, and involvement of marginalized groups.</t>
  </si>
  <si>
    <t>CARE Nepal found that continuous dissemination of information on the significance of women participation in construction work, linking it to long term recovery and reconstruction, helped community members open up to the idea of women’s involvement in construction work and its role in women’s empowerment.</t>
  </si>
  <si>
    <t>Community preparedness on earthquake and disester</t>
  </si>
  <si>
    <t>Effective mobilization of the trained women masons in the construction activities.</t>
  </si>
  <si>
    <t>Develop IEC matireal considering fun filled environment.</t>
  </si>
  <si>
    <t>Formation and capacitating the Community Reocvery Committee formed every ward of working VDCs.</t>
  </si>
  <si>
    <t>Earthquake effected Households, vulnerable disabled people</t>
  </si>
  <si>
    <t>Gorkha District: Barpak, Gumda, Keraunja, Laprak, Uhiya, Kashigaun, Gankhu, Choprak, Khoplang, Muchchok, Harmi VDC 
Sindhupalchowk District: Baruwa, Baskharka, Bhotang, Lagarche, Thakani,Dubachour</t>
  </si>
  <si>
    <t>To increase the number of newly built or rebuilt houses that incorporate Building Back Safer (BBS) methods in (re)construction as well as to support in broader community DRR processes</t>
  </si>
  <si>
    <t>umesh.shrestha@care.org</t>
  </si>
  <si>
    <t>Umesh Shrestha</t>
  </si>
  <si>
    <t>Acting Team Leader</t>
  </si>
  <si>
    <t>Stronger communities and safer habitat: Promoting self-recovery</t>
  </si>
  <si>
    <t>Project ID: CDEUNP0012; FC: DETOO</t>
  </si>
  <si>
    <t>Not applicable</t>
  </si>
  <si>
    <t xml:space="preserve">(1) The Karenni State Women’s Network’s capacity is built in areas of management, communication, coordination and advocacy 
(2) Organisational development of KSWN 
(3) Technical support (GBV) for KSWN
(4) Small grant to KSWN
(5) Organisational development of KSWN through evidence-based advocacy training
</t>
  </si>
  <si>
    <t>Vulnerable Rural Women who lack access to legal protections and health response services, and the stakeholders with very low levels of understanding of gender-based violence issues amongst authorities, community leaders, service providers, and men</t>
  </si>
  <si>
    <t>Kayah State: Loikaw, Demosoe, Hphrusoe, Hpasaung, Bawlake, Mese and Shardaw (Seven Townships in Kayah State)</t>
  </si>
  <si>
    <t>Enable non-state actors in Kayah State to better support their constituents and represent their interests in governmental and peace processes</t>
  </si>
  <si>
    <t>ACD - Program</t>
  </si>
  <si>
    <t>Nilar.Shwe@careint.org</t>
  </si>
  <si>
    <t>Nilar Shwe</t>
  </si>
  <si>
    <t>German Federal Ministry for Economic Development Cooperation</t>
  </si>
  <si>
    <t>Strengthening Non-State Actors for Peace in Kayah</t>
  </si>
  <si>
    <t>MMR124</t>
  </si>
  <si>
    <t>It can be difficult to find reliable and appropirately skilled contractors and prevent them sub-contracting work to un-vetted labourers. Explicit contractual obligations and close monitoring of works has had some positive impacts but is resource intensive as staff need to spend signifiant time monitoring contractors.</t>
  </si>
  <si>
    <t>Recruitment and retention of qualified staff has been a challenge since the conflict in 2012 and has resulted in gaps in some positions at various stages of implementation. This has led to delays in implementing activities and/or lessens our capacity to maintain close contact with all communities.</t>
  </si>
  <si>
    <t>Capacity building for exsiting Village Development Committees; establishing and supporting new and exsiting committees including Water Point Committees, Community Forestry User Groups, women's Village Savings and Loans Associations</t>
  </si>
  <si>
    <t xml:space="preserve">Poor, vulnerable households in rural areas. Criteria for selection, at both community and HH levels, include consideration of access and ownership of productive assets (e.g. lands, water, forest), level of food produced and food needs (food gap), income generation capacities, coverage of drinking water needs and occurrence of water related diseases. When possible, women and landless households are prioritised.
The project is designed to benefit the whole population of targeted villages, as final beneficiaries, with a priority focus on activities targeted at specific groups for the majority of activities. 
</t>
  </si>
  <si>
    <t>The overall objective of the project is to contribute to the reduction of poverty and hunger (Millennium Development Goal (MDG) 1) in Northern Rakhine State, Myanmar, with the specific objective to enhance livelihoods, food and nutrition security for targeted communities in NRS.</t>
  </si>
  <si>
    <t>v.d.dellen@care.de</t>
  </si>
  <si>
    <t>Program Officer Southeast Asia Program Department</t>
  </si>
  <si>
    <t>Katrin von der Dellen</t>
  </si>
  <si>
    <t>Poverty and Hunger Alleviation through Support, Empowerment and Increased Networking (PHASE IN)</t>
  </si>
  <si>
    <t>MMR113</t>
  </si>
  <si>
    <t>Following docs are available: proposal, M&amp;E plan, workplan, logframe, progress reports, baseline evaluation, wealth ranking evaluation. Can be supplied upon request</t>
  </si>
  <si>
    <t>Illiterate women can learn to manage finances and improve their self esteem</t>
  </si>
  <si>
    <t>Three principal gm/ccs combinations that can double yields within 2-3 years tested and validated</t>
  </si>
  <si>
    <t>FFS field days are an effective form of ag extension outreach</t>
  </si>
  <si>
    <t>Multiplication of new improved varieties of various crops for Climate Change resilience</t>
  </si>
  <si>
    <t>VSLAs with focus on illiterate women</t>
  </si>
  <si>
    <t>Farmer Field Schools extension methodology with Conservation Agriculture and Green Manure/Cover Crops (gm/ccs) as technical package</t>
  </si>
  <si>
    <t>The project has conducted a Wealth Ranking exercise in all target communities, in a deliberate attempt to target vulnerability</t>
  </si>
  <si>
    <t>Angoche, Moma, Larde districts, in Nampula province;</t>
  </si>
  <si>
    <t>Small holder farmers in Nampula Province, especially women, have enhanced capacities and resilience to adapt to the impacts of climate change, leading to increased food and nutrition security.</t>
  </si>
  <si>
    <t>BMZ</t>
  </si>
  <si>
    <t>Nampula Adaptation to Climate Change (Nacc)</t>
  </si>
  <si>
    <t>CDEUMZ0004</t>
  </si>
  <si>
    <t>Sensitive aproach is needed since most women the project is working with are marginalized, they expirience violence and they are socialy excluded.</t>
  </si>
  <si>
    <t>Clear admin/finance porcedures are important</t>
  </si>
  <si>
    <t>Involving men in economic empowerment of 'their' women is obligatory in highly traditional communities.</t>
  </si>
  <si>
    <t>Work in the community is of utmost importance</t>
  </si>
  <si>
    <t>Mentoring of partner orgnaizations to enable them to take a reponsposibilty for implementation of the project</t>
  </si>
  <si>
    <t>After the inception period, CARE decided that a more direct suppport  to the partner organizations is needed - mentoring and coaching of partners from the side of the CARE staff.</t>
  </si>
  <si>
    <t>Capacity building to partner NGOs in womens economic empowernment.</t>
  </si>
  <si>
    <t>External baseline study</t>
  </si>
  <si>
    <t>Project partner women organisations Centre for Roma Initiatives from Niksic and Bona Fide from Pljevlja.   At least 80 marginalised and vulnerable women and members of their families from the project target areas, who will receive trainings in business planning, out of which 40 will receive direct project grants for business start-ups.   20 women who will be strengthened for involvement with the newly founded partner organisations' social enterprises/cooperatives.  Approximately 100 men belonging to the families of the targeted women (husbands, fathers, brothers) will participate workshops for promotion of women’s employment, economic empowerment and benefits to livelihood security.   Representatives of local authorities and institutions - municipal economic departments, employment bureaus, centres for social work, business advisory services etc.   Family members of the granted beneficiaries (40*4). 
Communities of Niksic and Pljevlja at large and approximately 40 more families will benefit from receiving ‘repayment’ of social grants by the final beneficiaries.</t>
  </si>
  <si>
    <t>Montenegro, regions of Niksic and Pljevlja (northern Montenegro)</t>
  </si>
  <si>
    <t>Promote economic empowerment among socially deprived and marginalised women in the target communities, as means for improvement of their socio-economic position and full access to rights.</t>
  </si>
  <si>
    <t>sbajic@carenwb.org</t>
  </si>
  <si>
    <t>Ševko Bajic</t>
  </si>
  <si>
    <t>CARE Austria</t>
  </si>
  <si>
    <t>OAK Foundation</t>
  </si>
  <si>
    <t>Austrian development ageny</t>
  </si>
  <si>
    <t>Government - Austria</t>
  </si>
  <si>
    <t>Social Inclusion through Women Economic Empowerment in Montenegro (JAKA)</t>
  </si>
  <si>
    <t>ADA (BA334, PN:BIH 134)  -  OAK(BA339, PN:BIH139)</t>
  </si>
  <si>
    <t>Constant mentoring and coaching of partners regarding their social enterprises is necessary.</t>
  </si>
  <si>
    <t>Inclussion of instutional representatives is key for good lobbing.</t>
  </si>
  <si>
    <t>Partner CSOs need to own every phase of business development of their social enterprise.</t>
  </si>
  <si>
    <t>Business plans for future social enterprises of partners should start from market opportunities (possibility to sell products).</t>
  </si>
  <si>
    <t>Suporting partner NGO to become support center for economic empowernment.
Preparatory activities - business trainings for partner NGOs to prepare them for opening of own social enterprise</t>
  </si>
  <si>
    <t>Women’s CSOs Centre for Roma Initiatives (CRI) and Bona Fide (BF). 350 women and 100 men participating project workshops and trainings. 24 women coached for employment in social enterprises. At least 80 women provided with business advisory services. 26 representatives of local authorities and institutions included in exchange forums. Around 10 CSOs and 20 authorities’ representatives included in the advocacy campaign.</t>
  </si>
  <si>
    <t>Montenegro, regions of Niksic and Pljevlja, (northern Montenegro)</t>
  </si>
  <si>
    <t>Overall objective: Contribute to strengthening of independence of women’s CSOs in Montenegro to act as strong representatives of vulnerable women.
Specific objective: To foster CSOs’ intense involvement in socio-economic inclusion of vulnerable women in less developed areas of Montenegro, through exercising and promoting social entrepreneurship and provision of business advisory.</t>
  </si>
  <si>
    <t>nkatica@carenwb.org</t>
  </si>
  <si>
    <t>Naida Katica</t>
  </si>
  <si>
    <t>EU- European Union - Office in Montenegro</t>
  </si>
  <si>
    <t>Social Entrepreneurship: a Step towards Independence</t>
  </si>
  <si>
    <t>fc:ba341, pn:bih 141</t>
  </si>
  <si>
    <t>10 Oct. 2015: The Malawi Vulnerability Assessment Committee (MVAC) update to the July 2015 National Food Security Forecast
1 Dec. 2015: WFP mobile data collection on coping behavior questions, manual labor wages, and food security.</t>
  </si>
  <si>
    <t>The project is responding to the immediate food needs of the community which were based on the needs assessments</t>
  </si>
  <si>
    <t>Cash transfer modality is very easy and efficient and less time consuming compared to food</t>
  </si>
  <si>
    <t>The methodology used for cash transfer was more preferred to others that have already been tested. The project uses G4S company which brings cash to the communities directly on the day of the transfers.</t>
  </si>
  <si>
    <t>Inclusion of the complaints handling procedures in the project has inreased levels of accountability and trust amogn project stakeholders</t>
  </si>
  <si>
    <t>Bag gardening initiative which enables families to have fresh vegetable readly available in their homes at the same time increasing income through sales</t>
  </si>
  <si>
    <t>Supporting winter irrgation which is enabling the affected people to harvest food of their own</t>
  </si>
  <si>
    <t>Cash transfer which is enabling familie to purchase food stuff equivalent to food basket on their own</t>
  </si>
  <si>
    <t>The project is assiting floods affected families who have also been hit by El Nino. Hence the implementation of the project has just started as such has not registered much impact.  However, new indicators have been incorporated into the project to respond to CARE's Stratergy</t>
  </si>
  <si>
    <t>Some indicators have been added in the process of implementation that were not captured during Baseline. However, data related to those indicators will be obtained form other development partners like WFP Surveys.</t>
  </si>
  <si>
    <t>Most vulnerable households impacted of EL Nino</t>
  </si>
  <si>
    <t>Southern  and Central region of Malawi, Ntcheu and Nsanje Districts</t>
  </si>
  <si>
    <t>The primary objective is to respond to the food insecurity crisis and improve the adaptive capacity of populations vulnerable to El Niño impacts in Malawi</t>
  </si>
  <si>
    <t>jessica.swart@care.org</t>
  </si>
  <si>
    <t>Emergrncy Team Leader</t>
  </si>
  <si>
    <t>Jessica Swart</t>
  </si>
  <si>
    <t>andrew.khumalo@care.org</t>
  </si>
  <si>
    <t>Emergency Response Manager</t>
  </si>
  <si>
    <t>Andrew Khumalo</t>
  </si>
  <si>
    <t>European Union Cilvil Protection Committee</t>
  </si>
  <si>
    <t>ECHO-EL Nino Response</t>
  </si>
  <si>
    <t>CDEUMW0011, DE704</t>
  </si>
  <si>
    <t>Government of Malawi Post Disaster needs Assessment Framework and recovery Framework</t>
  </si>
  <si>
    <t>Provision of safe water proved to be a key pull factor in the resettlement process</t>
  </si>
  <si>
    <t>The design of the recovery project should have included food and nutrition component fully into the project-its absence delayed the construction process</t>
  </si>
  <si>
    <t>Strengthening of the Civil Protection committees to reduce the impact of climate change</t>
  </si>
  <si>
    <t>supporting of shelter constrcution has ensured that the people have dignity and permanent homes</t>
  </si>
  <si>
    <t>Provision of sanitation facilities were very crucial to the people in the new locations and has ensured permanent saty of the people</t>
  </si>
  <si>
    <t>The project made adjustments to its budget provision to allow more boreholes to be constructed as the new relocated areas had no water available as a result access to water and other WASH amenities was a big challenge</t>
  </si>
  <si>
    <t>The target communities relocated to completely new sights where there were no shelter, no WASH amenities. Thus the comparability of the with baseline was based on the fact that initially all the amenities provided were not there. Thus the needs assessment informed the direction of the project</t>
  </si>
  <si>
    <t>The impact group was communities that relocated uplands  following the 2015 floods</t>
  </si>
  <si>
    <t>Southern Region of Malawi</t>
  </si>
  <si>
    <t>Recovery support for flood affected families in Nsanje District, Malawi (2015)</t>
  </si>
  <si>
    <t>ECHO II Recovery project</t>
  </si>
  <si>
    <t>CDEUMW0009, DE658</t>
  </si>
  <si>
    <t>Introduction of vounteer incentives should be done at the same in the project</t>
  </si>
  <si>
    <t>Deliverly of Nutrition education and counselling  at household level was affected by other production activities thereby delaying the completion of the topics</t>
  </si>
  <si>
    <t>Good working relationships with stakeholders at various levels such as at national, district level, and at community level has promoted sharing of information and expertise thereby enhancing an effective project roll-out in.</t>
  </si>
  <si>
    <t>Use of government approved training materials has resulted into delivering planned activities on time i.e nutrition education and counselling</t>
  </si>
  <si>
    <t>Collaborating with government structures at district and community level is key for effective project roll out.</t>
  </si>
  <si>
    <t>Implementation of nutrition education through care groups has helped to reach more caregivers within a short period of time.</t>
  </si>
  <si>
    <t>Trained the District Nutrition Coordinating Committee members in nutrition sensitive agriculture and  scaling up nutrition activities</t>
  </si>
  <si>
    <t>The project will likely conduct the longitudinal survey during the next FY which will be commissioned by the donor however the sample size will be small.</t>
  </si>
  <si>
    <t>Pregnant, Lactacting women and Underfive Children</t>
  </si>
  <si>
    <t>Salima District ( Traditional Authority Maganga, Ndindi &amp; Pemba)</t>
  </si>
  <si>
    <t>To improve nutrition status of pregnant, lactating women and children of under five years of age in Traditional Authorities of Maganga, Ndindi and Pemba in Salima District.</t>
  </si>
  <si>
    <t>geoffrey.kumwenda@care.org</t>
  </si>
  <si>
    <t>Program Director -  Finance &amp; Administrative Compl</t>
  </si>
  <si>
    <t>Geoffrey Kumwenda</t>
  </si>
  <si>
    <t>joseph.maulana@care.org</t>
  </si>
  <si>
    <t>Joseph Maulana</t>
  </si>
  <si>
    <t>GIZ - Gesellschaft fur Intenationale Zusammenarbeit</t>
  </si>
  <si>
    <t>Improving Maternal and Child Nutrition</t>
  </si>
  <si>
    <t>PID =CDEUM0010, FC= DE684</t>
  </si>
  <si>
    <t>La pratique de l'agro-écologie contribue pleinement a la reduction de l'émission de gaz a effet de serre et a l'agriculture durable</t>
  </si>
  <si>
    <t>L'implication des décideurs locaux ont faciliter les activités de plaidoyer</t>
  </si>
  <si>
    <t>La mobilisation des agent villagfeois qui ont pu crée jusqu’à 11 VSLA dans une Village sans appui du projet</t>
  </si>
  <si>
    <t>La prochaine évaluation est une évaluation  intermédiaire. Ceci pour avoir une appréciation de l'avencement du projet.</t>
  </si>
  <si>
    <t>Dans le district de Sambava et Antalaha de la Région SAVA</t>
  </si>
  <si>
    <t>D’ici la fin du projet, 50 000 ménages dans les deux districts côtiers de la région SAVA à Madagascar auront renforcé leur résilience par une plus grande capacité à s’adapter aux effets du changement sur leur sécurité alimentaire et à réduire ces effets.</t>
  </si>
  <si>
    <t>Bien.Tsivozahy@care.org</t>
  </si>
  <si>
    <t>Spécialiste en Sécurité Alimentaire</t>
  </si>
  <si>
    <t>Bienvenu TSIVOZAHY</t>
  </si>
  <si>
    <t>Dasy.Ibrahim@care.org</t>
  </si>
  <si>
    <t>Dasy Ibrahim</t>
  </si>
  <si>
    <t>Bundesministerium für wirtschaftliche Zusammenarbeit und Entwicklung</t>
  </si>
  <si>
    <t>MAHAFATOKY</t>
  </si>
  <si>
    <t>CDEUMG0008</t>
  </si>
  <si>
    <t>La cloture du projet s'est faite durant cette année fiscale. Ceci dits, elle a été primordiale pour le projet dans le transfert de gestion pour la durabilité et la perenninsation des actions initiées par le projet au niveau des cibles.</t>
  </si>
  <si>
    <t>Approches participativs dans les actions de RRC au niveau communautaire</t>
  </si>
  <si>
    <t>Les filles et garçons sont des véhicules primordiale pour le partage et transfert de connaissances au niveau communautaire</t>
  </si>
  <si>
    <t>Valorisation du rôle de la femme dans les actions communautaire est primordiale pour avoir plus d'impact et de changement au niveau des ménages</t>
  </si>
  <si>
    <t>Responsabilisation des autorités locales</t>
  </si>
  <si>
    <t>Valorisation des rôles de la femme dans les actions de gestion</t>
  </si>
  <si>
    <t>Responsabilisation des communautés locales dans le suivi et mise en oevure des actions du projet</t>
  </si>
  <si>
    <t>Evaluation finale du projet en Août 2016. Le projet rencontre une difficulté par rapport à cette évaluation car les moyens pour le réaliser pour un évaluateur externe est très minime or on a besoin de faire une évaluation externe pour pouvoir apprécier vraiment l'impact du projet au niveau de nos cibles.</t>
  </si>
  <si>
    <t>Ménages vulnérable; femmes extrêmement vulnérables; adolescentes extrêmement vulnérables</t>
  </si>
  <si>
    <t>3 régions de Madagascar : Analanjirofo, Atsinanana et Atsimo Atsinanana</t>
  </si>
  <si>
    <t>D’ici 2016, 250 000 personnes vivant dans cinq districts exposés aux cyclones et aux inondations dans l’Est de Madagascar ont des moyens de subsistance plus sûrs et renforcent leur résilience face aux aléas naturels.  Ce chiffre comprend au moins 25 000 femmes extrêmement vulnérables, et 100 adolescentes extrêmement vulnérables (avec qui le projet travaillera directement).</t>
  </si>
  <si>
    <t>261 34 47 300 92</t>
  </si>
  <si>
    <t>Tovo.Andriamarojaona@care.org</t>
  </si>
  <si>
    <t>TOVO ANDRIAMAROJAONA</t>
  </si>
  <si>
    <t>261 34 47 300 87</t>
  </si>
  <si>
    <t>Rivo.Rajaonarison@care.org</t>
  </si>
  <si>
    <t>RAJAONARISON Andriamiarinarivo</t>
  </si>
  <si>
    <t>APINGA</t>
  </si>
  <si>
    <t>CDEUMG0007</t>
  </si>
  <si>
    <t>coordination des activités avec les autres organismes de développement</t>
  </si>
  <si>
    <t>Transfert de compétences au niveau local</t>
  </si>
  <si>
    <t>Valorisation des expertises des deux organisations</t>
  </si>
  <si>
    <t>implication des communautés dans les prises de décisions</t>
  </si>
  <si>
    <t>Valorisation des ressources et compétences locales</t>
  </si>
  <si>
    <t>Travail en partenariat avec ONG locale</t>
  </si>
  <si>
    <t>Evaluation à mi-parcours</t>
  </si>
  <si>
    <t>4 000 Femmes Chefs de ménages
21 970 Filles et femmes entrs 19 à 45 ans</t>
  </si>
  <si>
    <t>Madagascar, Province de Toamasina, Régiona Atsinanana, District de Brickaville: Ambinaninony, District de Toamasina II: Amboditandroroho, Ampasimadinika, Fanandrana, Toamasina Suburbaine, Antetezambaro</t>
  </si>
  <si>
    <t>A la fin du projet (fin mai 2018), 85 000 personnes (17 000 ménages) de 6 communes les plus vulnérables des deux districts : Toamasina II et Brickaville de la Région d'Antsinanana, Madagascar auront amélioré de façon durable leur sécurité alimentaire. Ce chiffre comprend environ 21 970 femmes et filles âgées de 15 à 49 ans et au moins  4 000 femmes vulnérables chef de ménage.</t>
  </si>
  <si>
    <t>Tovo ANDRIAMAROJAONA</t>
  </si>
  <si>
    <t>VELONTEGNA</t>
  </si>
  <si>
    <t>CDEUMG0009</t>
  </si>
  <si>
    <t>N/A, this issue will be valid for the next implementation period.</t>
  </si>
  <si>
    <t>Expected in the following implementation period</t>
  </si>
  <si>
    <t>The project will undertake an external baseline study in the near upcoming period. However, due to strict policy of the local Ministry in charge of administration of EC grants, project evaluations are not permitted! Thus, the project team will undertake self-learning and evaluations, mid-term and final, with the usage of monitoring tools and data. The regional CARE staff and experience will be utilised, in terms of methodology. The final external evaluation of all projects under EC grants should be undertaken by the Ministry.</t>
  </si>
  <si>
    <t>Approx. 150 ethnic minority families from the target regions included in outreach project activities – work with families; 5 local communities included in the project community activities; 250 women participating at the project trainings; 30 women included in the professional practice component; professionals in Employment Service Agency.</t>
  </si>
  <si>
    <t>Municipalities/regions of Skopje (capital), Bitola, Stip, Kumanovo and Tetovo in Macedonia</t>
  </si>
  <si>
    <t>Overall objective is realizing an inclusive labour market in Macedonia, where all citizens, including those from vulnerable categories, will have equal access opportunities.</t>
  </si>
  <si>
    <t>vjovanovic@care.rs</t>
  </si>
  <si>
    <t>Regional Program Coordinator Social and Economic i</t>
  </si>
  <si>
    <t>Vesna Jovanovic</t>
  </si>
  <si>
    <t>dragan.peric@co.care.org</t>
  </si>
  <si>
    <t>Dragan Peric</t>
  </si>
  <si>
    <t>Europen Delegation Office to Republic Macedonia</t>
  </si>
  <si>
    <t>Inclusion of Ethnic Minority Women in the Labour Market</t>
  </si>
  <si>
    <t>PN KSV01     FC DEU701</t>
  </si>
  <si>
    <t>New contract from 01/2017 to 12/2019</t>
  </si>
  <si>
    <t>Functioning health centers depend on basic infrastructure but also on staff motivation to plan and conduct outreach – engaging on staff motivation will be central to the project.</t>
  </si>
  <si>
    <t>The most effective intervention strategy for CARE Lao on MNCH is strenghening village structures on MNCH related knowledge and offering practical solutions</t>
  </si>
  <si>
    <t>Combining government MNCH service provision in remote areas with information and behaviour change is effective but difficult to achieve in a resourceless government system</t>
  </si>
  <si>
    <t>Formation of ethnic women as midwifes and nurses for placement in remote areas</t>
  </si>
  <si>
    <t>Increasing community participation at different levels of the health system through formation and training of women's groups on MNCH</t>
  </si>
  <si>
    <t>Increasing community participation at different levels of the health system through formation and training of village health committees</t>
  </si>
  <si>
    <t>Khua, Mai and Samphan District, Phongsaly Province</t>
  </si>
  <si>
    <t>To to reduce under-five and maternal mortality, through active community participation and improved access to and use of maternal and child health services in hard-to-reach or unreached areas in Khua, Mai, and Samphan districts.</t>
  </si>
  <si>
    <t>Bouavanh.Manichan@careint.org</t>
  </si>
  <si>
    <t>Local Health and Gender Advisor</t>
  </si>
  <si>
    <t>Bouavanh Manichan</t>
  </si>
  <si>
    <t>Northern Provinces Program Coordinator, Remote Eth</t>
  </si>
  <si>
    <t>To strengthen the Quality of Maternal, Newborn and Child Health Services in Phongsaly Province</t>
  </si>
  <si>
    <t>LAO177   LA155</t>
  </si>
  <si>
    <t>Evaluation report</t>
  </si>
  <si>
    <t>It's difficult to coordinate between PDMC, DDMC and VDPU members because of some areas no mobile phone connection, most of VDPUs based on their rice field.</t>
  </si>
  <si>
    <t>It takes time and need patience to work with all consortium members to introduce tools or approaches developed for the project. It is important to include all stakeholders in the process of design and socilization of the tool. For the technical input on Gender in DRR, it was very helpful the consultation to the different actors engaged in DRR, including CARE colleagues, disaster management unit at the Provincial, District and Village level, Lao Women Union members and community members. At the end a joint workshop was organized which provided opportunity for the peer learning among the knowledgeable people on gender in DRR.</t>
  </si>
  <si>
    <t>MOU delayed for this reason the time frame of the project was short, further the project staff had little experiences on DRR, no DRR advisor to support during the time of project activity implementation, The government counterparts were very busy on their work</t>
  </si>
  <si>
    <t>Support the development of a functioning national DRR platform that would serve as a forum for technical exchanges, lessons learned, joint initiatives, mapping, harmonization and dissemination; and ensuring that DRR models are gender/age sensitive and more efficiently linked to protection and development of livelihoods</t>
  </si>
  <si>
    <t>Increase the general awareness at local and national level on DRR and CCA</t>
  </si>
  <si>
    <t>Support local government authorities, villagers and schools in their capacity to better mitigate, prepare for and respond to disasters they are prone to</t>
  </si>
  <si>
    <t>some activities had to adjusted due to the lack of time (MOU was signed late)</t>
  </si>
  <si>
    <t>VDPU set up with communities, three types of training provided to communities, and mitigation activities managed by the communities</t>
  </si>
  <si>
    <t>Evaluation shall be conducted after the actiivties are implemented. Last eveluation was done during activity implementation</t>
  </si>
  <si>
    <t>Remote Ethnic Women and Disaster Affected Communities</t>
  </si>
  <si>
    <t>National Level and Sekong</t>
  </si>
  <si>
    <t>To strengthen coordination mechanisms and disaster risk reduction capacities at national and local level to increase the resilience of vulnerable communities.</t>
  </si>
  <si>
    <t>CARE Germany</t>
  </si>
  <si>
    <t>Scaling-up Community Based DRR in Lao PDR</t>
  </si>
  <si>
    <t>LAO175 LA153</t>
  </si>
  <si>
    <t>Annual Report</t>
  </si>
  <si>
    <t>This project overlaps with project LAO 167. No participants are reported in order to avoid double counting.</t>
  </si>
  <si>
    <t>Need to provide training on management equipments/items provided for mitigation measures to VDPU members</t>
  </si>
  <si>
    <t>Need to work more closely with Village Disaster Preparedness Unit (VDPU), District Disaster Management Committee (DDMC) and Provincial Disaster Management Committee (PDMC) in following up the activities and monitoring format shall be provided by the project team to VDPU</t>
  </si>
  <si>
    <t>Gender promotion activities shall be included in the project</t>
  </si>
  <si>
    <t>Engegment in  national level DRR forums for wider collaboration</t>
  </si>
  <si>
    <t>Partnership with "we help war victims" (WHWV), a US based non profict  NGO for UXO clearance and disabilities/victim support</t>
  </si>
  <si>
    <t>Strengthening District Disaster Management Committee (DDMC) for community based DRR</t>
  </si>
  <si>
    <t>Supported LDPA (LNGO) on  implementation activities, established and work with Village Disaster Preparenedess Unit set up at village level</t>
  </si>
  <si>
    <t>Impact group is Remote Ethnic Women and Disaster Affected Communities</t>
  </si>
  <si>
    <t>Dak Cheung, Sekong</t>
  </si>
  <si>
    <t>Strengthening Local Capacity for Community Based DRR</t>
  </si>
  <si>
    <t>Ministry of Foreign Affairs Luxemburg (MoFA Lux)</t>
  </si>
  <si>
    <t>LAO174  LA152</t>
  </si>
  <si>
    <t>1. Annual report
2. Mid-term Evaluation report</t>
  </si>
  <si>
    <t>Coordination and cooperation with countpart improved in compare to the previous year</t>
  </si>
  <si>
    <t>The need of livestock raising for IGA purpose is high but the ownership of beneficiaries  remains quite low for this reason some animals still died. Technical trainings and close follow up are recommended for next FY</t>
  </si>
  <si>
    <t>The projetc provision of cardamon to the women group for IGA was not successful. Cardamon can not suit to the enviroment conditions of Dak Cheung district</t>
  </si>
  <si>
    <t>Partner DAFO and LWU wish to use some of the project approach and activities to extend  in other villages</t>
  </si>
  <si>
    <t>Income generation activities have proved to increase income of the HHs and the food availablity in the HHs</t>
  </si>
  <si>
    <t>Strengthen women's community based organisations (CBOs) (Women’s Income and Nutrition Groups, WINGs) in at least 32 target villages have proved to be effective to respond to the  priority needs that affect women and children</t>
  </si>
  <si>
    <t>Improve capacity of Dakcheung DAFO and LWU to provide gender sensitive essential services to remote villages in Dakcheung</t>
  </si>
  <si>
    <t>Established women group, training and coaching women groups</t>
  </si>
  <si>
    <t>Remote Ethnic Women and community</t>
  </si>
  <si>
    <t>Dak Cheung District, Sekong Province</t>
  </si>
  <si>
    <t>To enable the Sekong Provincial Agriculture and Forestry Office (PAFO) and Dakcheung District Agriculture and Forestry Office (DAFO) to provide  services that engage with local communities and community groups to foster market-based, value-added, micro-business opportunities, that contribute to meeting the nutrition and basic economic needs of households in 35 remote communities</t>
  </si>
  <si>
    <t>Kenglid.lee@careint.org</t>
  </si>
  <si>
    <t>Kenglid Lee</t>
  </si>
  <si>
    <t>Partnerships for poverty reduction and women’s empowerment in Dakcheung (PWED) Project.</t>
  </si>
  <si>
    <t>LAO167  LA141</t>
  </si>
  <si>
    <t>1. Assessement Report</t>
  </si>
  <si>
    <t>Support veterinary services in the village has demonstrated in the past project to be effective and the present project is using the same approach</t>
  </si>
  <si>
    <t>Strengthened WINGS (CBOs), including support to income generation, market access, and life skills has demonstrated in previous project that it is affective, for this reason we are adopting the same strategy</t>
  </si>
  <si>
    <t>training of 5 women were  on coffee production to become a trainer for their village we think it could be an effective and sutaibale way to improve the coffee production</t>
  </si>
  <si>
    <t>in general The project work-plan has been adjusted due to the delay in MOU signed.  No relevant change in the activities</t>
  </si>
  <si>
    <t>Establishment of Women groups and support the groups with equipement/items that they need</t>
  </si>
  <si>
    <t>Remote Ethnic women and Communities</t>
  </si>
  <si>
    <t>Kaleum and Dak Cheung District, Sekong Province</t>
  </si>
  <si>
    <t>Improve food security for women and the poorest families through expanding and diversifying opportunities and skills in (a) food production, (b) income sources, (c) market opportunities, (d) lifeskills</t>
  </si>
  <si>
    <t>souliya.khambountha@careint.org</t>
  </si>
  <si>
    <t>Souliya Khambountha</t>
  </si>
  <si>
    <t>CARE Germany-Luxemburg</t>
  </si>
  <si>
    <t>MoFA Luxembourg</t>
  </si>
  <si>
    <t>Sekong Food Security Project - Phase II (SFSP II)</t>
  </si>
  <si>
    <t>LAO161 LA163</t>
  </si>
  <si>
    <t>1. Final report, Evaluation Report</t>
  </si>
  <si>
    <t>The project’s success can be directly attributed to the commitment, motivation, competence, and skill of project management and field staff.</t>
  </si>
  <si>
    <t>WING Approach is effective to reach women and promote a change in the HHs and in community</t>
  </si>
  <si>
    <t>The high degree of villager acceptance and adoption of various project activities validates the project's achievement and sustainability.</t>
  </si>
  <si>
    <t>Coffee interventation in 5 villages through training/provision of dry and milling machines has increased the value of the coffee</t>
  </si>
  <si>
    <t>WING approach - has reduced women’s worload (for example Rice mills, handcarts, and the provision of barbed wire has significantly reduced women's workload.  ).</t>
  </si>
  <si>
    <t>Support veterinary services in the village has demonstrated to be effective, villagers start to vaccinate more often their livestock</t>
  </si>
  <si>
    <t>established the women group, training and support provided to the women groups</t>
  </si>
  <si>
    <t>To  support food security in all its dimensions preventing crises and contributing to achieving MDG1 in Lao PDR.</t>
  </si>
  <si>
    <t>Sekong Food Security Project (SFSP)</t>
  </si>
  <si>
    <t>LAO161 LA134</t>
  </si>
  <si>
    <t>1. Final report 
2. Final evaluation</t>
  </si>
  <si>
    <t>The Community Based Distributors worked effectively only in some cases but mostly only distributing the pill, no information and not acquiring new clients. CARE phased out the component in June 2016.</t>
  </si>
  <si>
    <t>The midwife scholarships provided a lasting investment in quality of services in remote ethnic communities. Placement and employment conditions which directly influence motivation are outside of CARE's control.</t>
  </si>
  <si>
    <t>Improve access to contraception for remote ethnic communities of Khua, Mai and Samphan District.</t>
  </si>
  <si>
    <t>Improved access to skilled birth attendance for remote ethnic communities of Khua, Mai and Samphan District.</t>
  </si>
  <si>
    <t>To improve delivery of maternal, neonatal and reproductive health services in remote villages of Khua District, Phongsaly Province</t>
  </si>
  <si>
    <t>Northern Program Coordinator</t>
  </si>
  <si>
    <t>CARE Deutschland-Luxembourg</t>
  </si>
  <si>
    <t>Ministry of Foreign Affairs Luxemburg</t>
  </si>
  <si>
    <t>Investing in Women-Reproductive Health Access, Phongsaly Province.</t>
  </si>
  <si>
    <t>LAO160   LA128</t>
  </si>
  <si>
    <t xml:space="preserve">
https://www.facebook.com/permalink.php?story_fbid=759254374202597&amp;id=678671115594257</t>
  </si>
  <si>
    <t>The project created a successful and sustainable business model in remote rural areas, thus contributing to increase of employment, use of land and natural resources, and, at the same time, decrease of migration from rural to urban areas.</t>
  </si>
  <si>
    <t>Within economic development projects, always have several alternatives for securing the market, in case the planned choice fails.</t>
  </si>
  <si>
    <t>Include certification for Global GAP and BIO in agricultural projects, to enable  farmers to have access to national and  international markets.</t>
  </si>
  <si>
    <t>Pay attention to (and by all means limit) the level of the involvement of the local governments in future actions, especially in selection of potential grant beneficiaries, to avoid nepotism and directing the project activities towards the local political agendas.</t>
  </si>
  <si>
    <t>The value chain model has been promoted and the targeted  producers, dryer beneficiaries, and greenhouses beneficiaries have created favourable conditions for the agribusiness development by the end of the project.</t>
  </si>
  <si>
    <t>Conducting assessment of current capacities in advocacy and lobbying among local companies in Gjilan/Gnjilane region, including potentials for advocacy for legislation support concerning Gjilan/Gnjilane region- This helped in collecting of information regarding structure of the business, its size, their cooperation with municipal bodies, their needs for capacity building, their interest in receiving interns in different professional fields etc.</t>
  </si>
  <si>
    <t>Job placement - internship organised within the project for young professionals - students in local companies. As result, more than 30% of interns got employment within businesses they had their internships in.</t>
  </si>
  <si>
    <t>The project undertook additional capacity building measures for professionals dealing with economic development (Municipality's Business Support Center) and  trainings-lectures on various agricultural topics of concern for wider audience - potential greenhouse producers/</t>
  </si>
  <si>
    <t>Raising awareness of local citizens (farmers, local business representatives) on their ability to influence change through advocacy and lobbying activities. Improving the local information system for open application calls for business development activities. Increasing transparency through demonstrating 360° accountability for project activities and results. Creating sustainable alliencies between businesses and agricultural producers as basis for further economic strengthening. Introducing internships for young professionals - students in local businesses, thus raising awareness on the importance of engaging youth.</t>
  </si>
  <si>
    <t>The project is finishing on July 31, 2016. The final external evaluation is planned for the end of the project.</t>
  </si>
  <si>
    <t>Agricultural producers from Gjilan/Gnjilane region and their families.  Local authorities, particularly economic development professionals. Young students and local busineses included in the project internship program.</t>
  </si>
  <si>
    <t>Kosovo, Gjilan/Gnjilane Region (Gjilan/Gnjilane Municipality, Kamenice/Kamenica Municipality, Novoberde/Novo Brdo Municipality, Viti/Vitina Municipality)</t>
  </si>
  <si>
    <t>1)Investing resources for creation of favourable conditions for the agricultural developments between producers and business integrators. 2) Enhancing business development through capacity building program for the Gjilan/Gnjilane Business Support Centre (BSC) and inclusion of 100 schools and university students in the working environment. 3) Increase in capacities of local businesses in advocacy and lobbying for favourable conditions for agribusinesses</t>
  </si>
  <si>
    <t>Regional Program Coordinator Social and Economic I</t>
  </si>
  <si>
    <t>luarza.muhadri@co.care.org</t>
  </si>
  <si>
    <t>Luarza Muhadri</t>
  </si>
  <si>
    <t>European Union Office in Kosovo</t>
  </si>
  <si>
    <t>Support to Agribusiness of the Gjilan/Gnjilane Region</t>
  </si>
  <si>
    <t>2014/354-518</t>
  </si>
  <si>
    <t>Project Reports</t>
  </si>
  <si>
    <t>Project is on going</t>
  </si>
  <si>
    <t>Annoucement of camp closure by the government</t>
  </si>
  <si>
    <t>Improve and maintain the Water, Sanitation and Hygeine standards in Ifo and Dagahaley camps.</t>
  </si>
  <si>
    <t>733637294</t>
  </si>
  <si>
    <t>0704 807 319</t>
  </si>
  <si>
    <t>European  Commission for Humanitarian Aid and Civil Proection</t>
  </si>
  <si>
    <t>Support to Improvement and Maintenance of safe Water Supply, Sanitation and Hygiene for refugees living in the Dadaab Camps, Kenya</t>
  </si>
  <si>
    <t>KE 979</t>
  </si>
  <si>
    <t xml:space="preserve">End of project evaluation report.      
</t>
  </si>
  <si>
    <t xml:space="preserve">Programme implementation was not smooth due to security challenges in Garissa County     
</t>
  </si>
  <si>
    <t xml:space="preserve">The quality of any education project is dependent to the quality of its teachers. Enhancing teachers capacity is the key to deliverying quality eduaction for refugees.     
</t>
  </si>
  <si>
    <t xml:space="preserve">Empowered girls is the only gateway for a patriarchal society that can deliver development to Girls and by extension to woman.     
</t>
  </si>
  <si>
    <t>Skill transfer to refugee teachers</t>
  </si>
  <si>
    <t xml:space="preserve">Girl to girl mentorship programme.     
</t>
  </si>
  <si>
    <t>Training of learners on school governance.</t>
  </si>
  <si>
    <t xml:space="preserve">Terrorist attack on Garissa University in March 2015 worsened the security situation in the region. This kept away training institutions that had initially established a partnership with CARE, forcing the organization to  source for new private training insitutions  within the region and establish artnership. The rescheduling of this activities delayed the implememntation. However the objective was achieved.     
</t>
  </si>
  <si>
    <t>Project overlaps with prokect KE953. That is why no participants are reported in the totals and WASH</t>
  </si>
  <si>
    <t>All refugees in Dagahaley and Ifo .</t>
  </si>
  <si>
    <t>Refugees in Dadaab refugee complex have access to basic education,  adequate water supply,  hygiene and sanitation services</t>
  </si>
  <si>
    <t>Ministry of Foreign Affairs Germany ( MOFA)</t>
  </si>
  <si>
    <t>Sustained delivery of Basic Education;Water, Sanitation and Hygiene services in Dagahaley and Ifo refugee camps, Dadaab Kenya.</t>
  </si>
  <si>
    <t>KE954</t>
  </si>
  <si>
    <t>Government has announced closure of camps.</t>
  </si>
  <si>
    <t>All refugees in Dagahaley and  camps.</t>
  </si>
  <si>
    <t>Support to improvement and maintainance of safe Water Supply, Sanitation and Hygiene for Refugees in the Dadaab camps, Kenya.</t>
  </si>
  <si>
    <t>KE953</t>
  </si>
  <si>
    <t>CARE Evaluation report, PRM project proposal, Project report</t>
  </si>
  <si>
    <t>Units(Gender and Development Unit,Psycho-Social unit and Livelihood unit) spearheaded and implemented varrious activities.Support for survivorsSupport for survivors particularly the vulnerable and women at risk were identfied through  self referal,referal from other implementing partners and communityb leaders.Training on finacial inclusion  and psycho-social support was initiated towards ensuring recovery and resilience  for all survors .As a  result  of the Radio talk shows ,FGD's,beneficiary trainings and sensitization  sessions the number of community  referal cases increased from 93 out of 188 cases reported  in 2014 to 52 out of 177 cases reported in 2015.Male involvement  a mong  other  activities  have reuced intimate partner violence cases from 52.12%(98 cases out of 188) in 2014 to 50.2%(89 cases pou of 177) cases in 2015.This is attributed  to robust awareness through different interlinking activities such as radio programs,focus group discussions,Debates etc.which reached out many  beneficiaries and resulted into increased referala to the three units.</t>
  </si>
  <si>
    <t>Forming of small community savings and loans groups is a good way of  vulnerable group's economic empowerment which enhances their self esteem and human dignity</t>
  </si>
  <si>
    <t>Focus Group Discussions of mixed age-groups among men promotes dialoge and intergenerational cross learning  between the old and the young on GBV prevention and response</t>
  </si>
  <si>
    <t>Young people are more receptive to new information  as seen through school debates among boys as informative ways of passing information to the community</t>
  </si>
  <si>
    <t>Training of GBV survivors on savings groups  formation and management</t>
  </si>
  <si>
    <t>Preventive and response activities built apool of  resource persons in the community</t>
  </si>
  <si>
    <t>Male participation(Men and boys) in GBV is crucial in reduction of VAWG</t>
  </si>
  <si>
    <t>No major challenge was experienced during implementation of this project</t>
  </si>
  <si>
    <t>Refugees and Asylum seekers in Dagahaley Camp</t>
  </si>
  <si>
    <t>Protection of vulnerable refugee women and girls including GBV survivors and those affected by PTSD</t>
  </si>
  <si>
    <t xml:space="preserve">MAE Luxembourg
</t>
  </si>
  <si>
    <t>Protection of Refugees through improved access to psychosocial support and prevention of gender based violence in Dadaab, Kenya</t>
  </si>
  <si>
    <t>KE946</t>
  </si>
  <si>
    <t>BASELINE SURVEY REPORT JANUARY 2016 AND PROPOSAL SUBMITTED TO PAUL HARTMAN</t>
  </si>
  <si>
    <t>stakeholders mapping is key to an integrated health service delivery.</t>
  </si>
  <si>
    <t>Beneficiaries involvement in activities including monitoring using tools such as community scorecard enable them to take responsibility of their health.</t>
  </si>
  <si>
    <t>Use of community stuctures to advance and propagate health issues bring good outcome</t>
  </si>
  <si>
    <t>periodic evaluation of the activities being implemented.</t>
  </si>
  <si>
    <t>capacity building both at facility and community level</t>
  </si>
  <si>
    <t>Demand creation for uptake of  child and maternal care service</t>
  </si>
  <si>
    <t>Endline  survey to be conducted at the close of the FY</t>
  </si>
  <si>
    <t>Children under 5 years, Women in reproductive Age</t>
  </si>
  <si>
    <t>Western Kenya Region, Kisumu county- Kisumu  East Sub county</t>
  </si>
  <si>
    <t>Improve basic health care for mothers and children in Kisumu county-Kenya</t>
  </si>
  <si>
    <t>fmoseh@ksm.care.or.ke</t>
  </si>
  <si>
    <t>Ferdinand Moseh</t>
  </si>
  <si>
    <t>wamalwa@care.or.ke</t>
  </si>
  <si>
    <t>Health Sector Manager</t>
  </si>
  <si>
    <t>Emmanuel WAMALWA</t>
  </si>
  <si>
    <t>Improving basic health care for mothers and children in Kisumu County- UZAZI WEMA PROJECT</t>
  </si>
  <si>
    <t>KE961 ; KEN139</t>
  </si>
  <si>
    <t>We are currently in the first stage of the project where planning is taking the most part, nonetheless, CARE, and based on set work plans ensures that the implementation will be on track to reach all objectives and indicators.
Indirect participants calculated with an average household of 5.5 persons</t>
  </si>
  <si>
    <t>The project is still at it's beginning, thus, by far, no changes/adjustments were required.</t>
  </si>
  <si>
    <t>CARE’s Monitoring and Evaluation Unit under its Quality and Accountability department is currently working towards developing the needed tools to monitor and evaluate the progress towards the achievement of results as the project moves forward. MoFA’s outcomes and outputs are already reflected in the M&amp;E Matrix as well as the CARE Jordan data base (CDS). Post monitoring results for each of the project components/activities are always shared in the donor's reports.</t>
  </si>
  <si>
    <t xml:space="preserve">This project targets a total of 35,000 beneficiaries; men and women (6,350 households averaging 5.5 people each). The project targets Syrian refugees and host communities in Jordan. With emergency cash assistance and psychosocial services also targeted to vulnerable Jordanians (30% of beneficiaries in these two activities, as per Jordan government requirements). 
</t>
  </si>
  <si>
    <t xml:space="preserve">The proposed project will be implemented in the areas of East Amman, Zarqa, Mafraq, Irbid and Azraq town in Jordan. 
</t>
  </si>
  <si>
    <t>To provide immediate humanitarian assistance for vulnerable Syrian and Jordanian households in the urban areas of East Amman, Zarqa, Irbid, Mafraq and Azraq town. Households will be able to meet urgent needs and access humanitarian and social services after receiving essential information, targeted case management at CARE’s community hubs or at home, and targeted emergency cash assistance, winterization and conditional cash for education. Psychosocial needs will be met through direct services that break refugee isolation, help addressing trauma and lead to a more relaxed living together of the refugees with their host communities. The project will emphasize the needs of women and children, as identified through CARE assessments.</t>
  </si>
  <si>
    <t>Mohammed.Al-Awamreh@care.org</t>
  </si>
  <si>
    <t>Al-Awamreh, Mohammed</t>
  </si>
  <si>
    <t>Germany's Relief Coalition- ADH</t>
  </si>
  <si>
    <t>The German Ministry of Foreign Affairs</t>
  </si>
  <si>
    <t>Emergency Assistance and Protection for Crisis-Affected People in Jordan</t>
  </si>
  <si>
    <t>FC DE727 , CDEUJO0012</t>
  </si>
  <si>
    <t>3- Effective case management, proved to be the backbone for all protection and livelihood intevensions sought, underlining full diagnosis and analysis of the House Hold situation. Thus, putting forward the corrective measures and plans for each household to satisfy their emergency emotional and resilience needs. This approach has also managed to identify the most vulnerable cases, and to assure accurate referal channels, in a well structured framework of Standard Operating Procedures.</t>
  </si>
  <si>
    <t>2- The psychosocial activities positively influencing the beneficiaries’ lives in enabling an inclusive social environement, for interaction, and cohesion with peer hosting and refugee communittees.</t>
  </si>
  <si>
    <t>1- Conditional Cash Assistance reducing child labour and promoting childrens active invovlement in the educational system is key, and should be taken to scale.</t>
  </si>
  <si>
    <t>3. Reduce economic vulnerability of crisis-affected people in Jordan, especially women and youth, through emmergency and winterization cash assistance, Conditional cash assistance supporting enrollement of students back to school.</t>
  </si>
  <si>
    <t>2. Increase protection support and access to quality protection services for crisis-affected people in Jordan, with main focus on  the women and girls</t>
  </si>
  <si>
    <t>1. Information Provision and Case Management, standared operational proecedurs to identify and respond to the needs of clients affected by protection, health, psychosocial and human rights needs and/or violations, by utilising internal and external resources and building on their strengths and capacities</t>
  </si>
  <si>
    <t>According to UNHCR’s latest reports, 636.040 registered Syrian refugees reside in Jordan by mid of March 2016, an increase of 8,000 since the beginning of this project. The interagency financial tracking mechanism (FTS) for the refugee pillar of the 3RP (Regional Refugee and Resilience Plan) in support of the Jordan Response Plan (JRP) showed that the appeal has been funded to only 51% by the end of September 2015. The JRP FTS remains the authoritative source for funds pledged and allocated to the JRP log-frame. The significantly underfunded appeal for 2015 had ripple effects for the food assistance program of the World Food Program, which was eventually forced to shut down its assistance to “vulnerable Syrian families” after repeated reductions over the past months. The “extremely vulnerable families” continue to receive food assistance, however only at 50% of its intended value.
However, and based on the final outcoms and indicators reached, the project has reported to have achieved all its targeted objectives and goles, in respect to the interventions outlined, furthermore, some contraints were witnessed in the depreciation of the EURO exchange rates, that in turn were adjusted in the activities to comply with the amounts allocated in the original donor budget.</t>
  </si>
  <si>
    <t>CARE conducted two comprehensive baseline surveys of over 300 households using a modified version of the UNHCR's Community Needs Assessment tool, capturing the material status of urban refugees in East Amman in Sept. 2012 and in the urban centres of Mufraq, Irbid, Zarqa and Madaba in February-March 2013. The research methodology was qualitative and participatory in design. The survey included household interviews and focus group discussions with over 2,500 Syrians. 
A follow-up assessment was carried out in November 2014 among 120 households in CARE Jordan’s four urban refugee hubs (Amman, Zarqa, Mufraq, Irbid) to confirm and/or reassess already-existing data. Focus group discussions reflected the participation of 56% female-headed households (60) and 44% male-headed households (48). A fourth needs assessment (survey, interviews and focus group discussions) is currently underway in Amman, Zarqa, Mufraq, Irbid among 250 families in each area.</t>
  </si>
  <si>
    <t>The most vulnerable Syrian refugees and members of the host community, with an emphasis on the needs of women and children, in specific, female headed households, chronic diseases, or having people with disability in the households. Additionally, children out of school, who are engaged in child labor, and girls below 18 years at risk of early or forced marriage.</t>
  </si>
  <si>
    <t>The project is implemented in the four main cities in Jordan with the highest Syrian refugee concentration in Jordan (Amman, Zarqa, Mafraq and Irbid)</t>
  </si>
  <si>
    <t>To provide immediate humanitarian assistance for deeply vulnerable Syrian and Jordanian households in the urban areas of East Amman, Zarqa, Irbid, and Mufraq.</t>
  </si>
  <si>
    <t>FC DE645 , PID CDEUJO0007</t>
  </si>
  <si>
    <t>impact impossibile to measure due to lack of baseline, regular monitoring &amp; end of project evaluation</t>
  </si>
  <si>
    <t>involving vulnerable groups in project design</t>
  </si>
  <si>
    <t>working with local companies to errect infrastructure lead to a quick project implementation</t>
  </si>
  <si>
    <t>IDP Camp population with focus on women, boys and girls</t>
  </si>
  <si>
    <t>Kurdistan Iraq: Bersive 1 in Governorate Dohuk</t>
  </si>
  <si>
    <t>Improve acces to drinking water in adequate quality and quantity and in adequate walking distance from households</t>
  </si>
  <si>
    <t>markert@care.de</t>
  </si>
  <si>
    <t>Project Officer Northern-Iraq</t>
  </si>
  <si>
    <t>Malgorzata Markert</t>
  </si>
  <si>
    <t>Ministère des Affaires étrangères et européenes- Direction de la cooperation au developpement et d'action humanitaire</t>
  </si>
  <si>
    <t>Drinking water for IDPs in northern Iraq</t>
  </si>
  <si>
    <t>IRQ8054 (DE678)</t>
  </si>
  <si>
    <t>project location has been partially shifted due to continuing need assessment and flexibility to respond where real needs are</t>
  </si>
  <si>
    <t>KAP survey at the end of the project has been planed for</t>
  </si>
  <si>
    <t>Vulnerable IDPs, especially women and children</t>
  </si>
  <si>
    <t>North Iraq: Bersive 1 Camp,  Bersive Village and Darkar camp in Governorate Dohuk</t>
  </si>
  <si>
    <t>Reduced vulnerability of crisis-affected people, especially women and children through improved access to clean water and sanitation facilities. Better hygiene pratices through hygiene promotion and supply of hygiene kits.</t>
  </si>
  <si>
    <t>WASH support to vulnerable IDPs and host communities in Dohuk governorate</t>
  </si>
  <si>
    <t>IRQ6131 (DE788)</t>
  </si>
  <si>
    <t>access has been a challenge: in the future, CARE in KRI needs to plan in advance before work can commence in hard to reach areas</t>
  </si>
  <si>
    <t>external evaluation at the end of the project (2018)</t>
  </si>
  <si>
    <t>pregnant women, new mothers, newborns from IDPs and host community, midwifes and traditional birth attendants, health center staff, doctors</t>
  </si>
  <si>
    <t>Kurdistan Iraq: Governorate Ninive</t>
  </si>
  <si>
    <t>Improve maternal and child health in Northern Iraq through rehabilitation of health centers, training for birth attendants and sensitisation activities</t>
  </si>
  <si>
    <t>Federal Ministry for Economic Development and Cooperation</t>
  </si>
  <si>
    <t>Gaining recovery: Improvement of maternal and child health in return areas of Northern Iraq</t>
  </si>
  <si>
    <t>IRQ2949 (DE712)</t>
  </si>
  <si>
    <t>EPP leading to working on preparedness for Mosul response</t>
  </si>
  <si>
    <t>vulnerable IDPs, especially women, children and disabled persons</t>
  </si>
  <si>
    <t>Kurdistan Iraq: Bersive 1 and Chamishko Camp in Governorate Dohuk, Sheikhan Camp in Governorate Ninewa</t>
  </si>
  <si>
    <t>Reduction of vulnerability of conflict effected persons, especially women and children through improvement of WASH and Shelter in Bersive 1, Chamishku and Sheikhan Camps</t>
  </si>
  <si>
    <t>Federal Foreign Office Germany</t>
  </si>
  <si>
    <t>Improved WASH and Shelter for vulnerable IDPs in northern Iraq</t>
  </si>
  <si>
    <t>IRQ1256 (DE717, DE718)</t>
  </si>
  <si>
    <t>lack of M&amp;E tools, processes and personnel makes a qualitative project implementation difficult --&gt; strenghtening of M&amp;E on the way</t>
  </si>
  <si>
    <t>working with local community, training their members and providing them with employment possibilities in O&amp;M of WASH infrastruture in the camp increased the acceptance of the project</t>
  </si>
  <si>
    <t>working with local partner throughout project implementation</t>
  </si>
  <si>
    <t>conducting gender analysis prior project implementation</t>
  </si>
  <si>
    <t>Kurdistan Iraq: IDP camp Bersive 1, Governorate Dohuk</t>
  </si>
  <si>
    <t>Reduction of vulnerability of conflict effected persons, especially women and children through improvement of WASH services in IDP camp  Bersive 1</t>
  </si>
  <si>
    <t>Improved WASH for IDPs in Northern Iraq</t>
  </si>
  <si>
    <t>IRQ1255 (DE682, DE653)</t>
  </si>
  <si>
    <t>vouchers instead of in-kind</t>
  </si>
  <si>
    <t>lack of M&amp;E tools, procedures and personnel has negative impacts on project quality --&gt; M&amp;E strenghtening on the way</t>
  </si>
  <si>
    <t>beneficiary selection criteria have to be clearly defined and discussed with partner at the onset of project implementation</t>
  </si>
  <si>
    <t>Vulnerable IDPs, especially women, children and disabled persons</t>
  </si>
  <si>
    <t>Improved WASH and Shelter situation for IDP in Bersive 1 Camp</t>
  </si>
  <si>
    <t>Ministry of Foreign Affairs Netherlands</t>
  </si>
  <si>
    <t>Government - Netherlands</t>
  </si>
  <si>
    <t>North Iraq Joint Response 2 (NIJRII)</t>
  </si>
  <si>
    <t>IRQ6129 (DE703)</t>
  </si>
  <si>
    <t>close coordination with local autorities and clusters</t>
  </si>
  <si>
    <t>Vulnerable IDPs, especially women, children and religious minorities</t>
  </si>
  <si>
    <t>Kurdistan Iraq: Bersive 1, in Governorate Dohuk</t>
  </si>
  <si>
    <t>Alleviate suffering of conflict-affected IDPs, especially women and girls, by providing timely and appropriate WASH and NFI distributions</t>
  </si>
  <si>
    <t>Department of Foreign Affairs, Trade and Develpment</t>
  </si>
  <si>
    <t>WASH and NFI support to vulnerable IDPs in Dohuk camps in 2015</t>
  </si>
  <si>
    <t>IRQ6128 (DE650)</t>
  </si>
  <si>
    <t>based on need assessment, CARE responded to an exisitng gap and distributed fire extinguishers in the camp, an item that is not included in the standard NFI/shelter response</t>
  </si>
  <si>
    <t>Vulnerable IDPs in camp</t>
  </si>
  <si>
    <t>Kurdistan Iraq: Bersive 1 Governorate Dohuk</t>
  </si>
  <si>
    <t>Improve living conditions of population in IDP camp Bersive 1 through fire protection, awareness training, distribution of fire extinguishers and establishing fire protection committees</t>
  </si>
  <si>
    <t>Catholic Organisation for Relief and Development Aid</t>
  </si>
  <si>
    <t>North Iraq Joint Response 1 (NIJRI)</t>
  </si>
  <si>
    <t>IRQ6127 (NL162)</t>
  </si>
  <si>
    <t>see annex</t>
  </si>
  <si>
    <t xml:space="preserve">Pilot phase 01/2016-09/2016, main phase 10/2016 - 03/2018: conclusions at present are only possible on the outcome level, not yet on the impact level.
Details on expected direct participants for life of the project: # women and girls " 250 migrant students + 200 German students "  # men and boys " 500 migrant students + 200 German students " Total # " 58 teachers + 750 migrant students + 400 German students "
Partners: 2 (Professor Hermann Abs, University of Duisburg-Essen; BiBeKu GmbH)
</t>
  </si>
  <si>
    <t>teachers have to challenge their own attitudes and behaviour before challenging the ones of the students</t>
  </si>
  <si>
    <t>project might also be of interest for other/broader target groups (e.g.: social workers, volunteers, instructors…)</t>
  </si>
  <si>
    <t>teachers working with migrant students are highly interested in exchanging experiences and insturments with teachers from other schools</t>
  </si>
  <si>
    <t>Working with mixed student groups (both with and without migrant background)</t>
  </si>
  <si>
    <t>Establishment of a program in order to support students' projects financially</t>
  </si>
  <si>
    <t>Employment of Volunteers ("Bundesfreiwilligendienst") with migrant background as co-trainers and ressource persons</t>
  </si>
  <si>
    <t>a) standardization and deepening of the process consulting in the schools
b) development and establishment of an additional chapter "my future" in order to facilitate the process of transition from school to training and/or job and to enhance the social sustainability of the project</t>
  </si>
  <si>
    <t>KIWI encourages and enables both migrant students and German students to defend their interests and to initiate their own initiatives and projects.</t>
  </si>
  <si>
    <t>baseline report planned for spring 2017, final impact evaluation in spring 2018 using quantitative and qualitative methods.</t>
  </si>
  <si>
    <t>Teachers and newly arrived migrant students</t>
  </si>
  <si>
    <t>North-Rhine-Westphalia (Germany)</t>
  </si>
  <si>
    <t xml:space="preserve">1) Achieve positive change among migrant students concerning equal rights and gender equality, conflict resolution/prevention of violence, tolerance and respect and 2) promote integration through working in mixed groups of students and empowerment in decision-making and carrying out student projects, 
</t>
  </si>
  <si>
    <t>knoll@care.de</t>
  </si>
  <si>
    <t>Thomas Knoll</t>
  </si>
  <si>
    <t>RTL Foundation</t>
  </si>
  <si>
    <t>KIWI - Culture, Integration, Values, Initiative</t>
  </si>
  <si>
    <t>DEU3297</t>
  </si>
  <si>
    <t>Teachers may need incentives to implement curricula that may be seen as additional to their existing responsibilities.</t>
  </si>
  <si>
    <t>buy-in of government stakeholders is necessary for the implementation of any project activity</t>
  </si>
  <si>
    <t>Engaging local grassroots organizations in educational services</t>
  </si>
  <si>
    <t>Improving reading and writing skills through building the capacity of teachers on new teaching methods and curricula</t>
  </si>
  <si>
    <t>A final evaluation is planned for next March 2017. The baseline study conducted in October 2015 measured the reading and writing levels of students who are targetted in this project</t>
  </si>
  <si>
    <t>students in grades 4, 5 and 6 from the 20 target schools; teachers (mainly Arabic language teachers) from the 20 target schools; social workers; school administrators; MOE Supervisors; school administrations and MOE Readability Department; Members of 20 BOTs (approximately 7 members per BOT); representatives of the MOE, government and key education experts.</t>
  </si>
  <si>
    <t>Giza</t>
  </si>
  <si>
    <t>Improved quality of educational services in El Warraq and Gaziret El Dahab, especially for children and youth and people with special needs</t>
  </si>
  <si>
    <t>Amira.hussein@care.org</t>
  </si>
  <si>
    <t>ali.mohsen@care.org</t>
  </si>
  <si>
    <t>Initiative's Manager</t>
  </si>
  <si>
    <t>Ali Abdelmohsen</t>
  </si>
  <si>
    <t>Gesellschaft für Internationale Zusammenarbeit (GIZ)</t>
  </si>
  <si>
    <t>All Children Reading: Improving School Literacy Through Community Engagement</t>
  </si>
  <si>
    <t>Proposal, logframe and annual reports are available for this project. Mid-term Evaluation is yet to be conducted.</t>
  </si>
  <si>
    <t>Disagregated data not available</t>
  </si>
  <si>
    <t>Groups of beneficiaries should be equally represented in community scorecards meetings</t>
  </si>
  <si>
    <t>Trainings on resource mobilization and community initiatives is essential to ensure that the members of the technical support team will be able to guide community members in pursuing the goals they placed in the community score card plans.</t>
  </si>
  <si>
    <t>The use of Community Scorecards in Upper Egypt to assess educational services</t>
  </si>
  <si>
    <t>Formation of technical support teams from the communities to carry out capacity building activities</t>
  </si>
  <si>
    <t>Technical support teams were created in four governorates to cascade all trainings they receive as part of the capacity building component to their colleagues within their organizations. The technical support teams consist of members of CBOs, MoE cadres and members of partner NGOs</t>
  </si>
  <si>
    <t>Egyptian local actors including Civil Society Organisations (CSOs), and schools Board of Trustees (BOTs)</t>
  </si>
  <si>
    <t>Rural Upper Egypt, Governorates of Minya, Benisueif, Fayoum and Giza – Egypt</t>
  </si>
  <si>
    <t>To strengthen the capacity of Egyptian local actors including Civil Society Organisations (CSOs) in Egypt to participate in defining, implementing and monitoring education services and strategies.</t>
  </si>
  <si>
    <t>Initiatives Manager</t>
  </si>
  <si>
    <t>Ali Abdel Mohsen</t>
  </si>
  <si>
    <t>aahussein@care.org</t>
  </si>
  <si>
    <t>Education Program Director</t>
  </si>
  <si>
    <t>Supporting Participation and Accountability for Communities’ Education (SPACE)</t>
  </si>
  <si>
    <t>CDEUEG0007</t>
  </si>
  <si>
    <t>Permitir a las familias afectadas a recuperarse de los efectos del terremoto y reanudar su vida con dignidad</t>
  </si>
  <si>
    <t>Ministerio de Asuntos Exteriores</t>
  </si>
  <si>
    <t>Ecuador Earthquake Emergency Wash Assistance</t>
  </si>
  <si>
    <t>DE715</t>
  </si>
  <si>
    <t>http://www.youngmeninitiative.net/en/?page=36   
Project Proposals, LogFrames, Evaluations and Reports are available and can be sent via email upon request!</t>
  </si>
  <si>
    <t>A project addressing both institutional / policy changes as well as trying to address social norms brings about many challenges.  CARE and its partners need to be flexible and adaptable to multiple contexts in order to achieve results.</t>
  </si>
  <si>
    <t>3. Increasing visibility of program in schools has become important for maintaining messages and trying to change culture in school and social norms.  This has included getting wall space from the school for highlighting club events and actions; to place posters, and school anti violence declaration.  The workshops are only one element in promoting attitudinal and behavior change.</t>
  </si>
  <si>
    <t>2. The Program Y manual adaptation process was finished in February 2016. We had been advised by members of advisory group from Ministry of education and culture of Republic of Srpska to engage distinguished professors from universities from BiH and neighboring countries as reviewers of the Program Y. We’ve accepted that suggestion which has increased the speed of the process of accreditation and support (in comparison to previous efforts).</t>
  </si>
  <si>
    <t>1. Capacity building of Youth NGO partners within Bosnia and Herzegovina is a slow process.  Organizational capacities impact program delivery.  A more tailored process recognizing individual differences and capacities amongst the different partners is necessary.  The limited size grants provided also require adjusting expectations and allowing that outcomes will take more time.</t>
  </si>
  <si>
    <t>Key local NGO partners/youth NGOs strengthened to act as national resource centres and promote practice, policy and research work engaging boys and men.</t>
  </si>
  <si>
    <t>Lifestyle and social norms campaigns used to engage boys and men as well as girls and women on issues of violence prevention, gender equality and fatherhood.</t>
  </si>
  <si>
    <t>Tested and partially accredited by the Ministry of Education Gender Transformative Life Skills program (Program M)and teachers trained to implement it in secondary schools upgraded to a new gender mixed training manual “Program Y – Youth - Innovative Approaches in GBV Prevention and Young Boys and Girls Healthy Life Styles Promotion” that is to become a subject of piloting and accreditation process</t>
  </si>
  <si>
    <t>The project has not experienced any important changes/adjustments in this FY</t>
  </si>
  <si>
    <t>CARE is supporting networking and mutual regional join actions implemented by CARE main partners NGOs from 5 countries from Western Balkans</t>
  </si>
  <si>
    <t>The external final evaluation will be carried out based on the  OECD-DAC criteria as required by the donor and will include the comparisson between the baseline and endline assessment of the behavioral/attitude changes of the project key topics.  The final evaluation will be carried out to contribute to a comprehensive understanding of project results accomplished as well, to identify lessons learned and provide recommendations in order to enhance CARE in the Balkans’ future work, accountability and inform decision-making. 
The evaluation is intended to contribute to an improvement of gender equitable policies, new educational processes and methods.
We intend to assess the knowledge level, attitudes, and behavior shifts since the beginning of the intervention of the above mentioned target groups by focus group interviews and individual interviews (“face to face” and through skype) after the different interventions targeting each group will be concluded. The Endline assessment report findings that will be based on quantitative research using self-administered questionnaires in May and June 2016 and that will be organized separately from the process of final evaluation, are expected to be included in the final evaluation report. The final evaluation contributes thus to accountability towards our main stakeholders (beneficiaries, donor, wider public) as well as to learning that shall inform future programming.
The final evaluation process is going to be conducted during the last phase of the project implementation, in period from September 01st 2016 till October 31st 2016</t>
  </si>
  <si>
    <t>The major target groups of the project are the five local partner organisations, 25,000 secondary school age youth, especially those from lower socio-economic background who face higher levels of social exclusion in Serbia, Croatia, Kosovo, Bosnia and Herzegovina and Albania, with an emphasis on young men; in addition 2000 fathers and other male care givers. Secondary target groups include 500 educators that will be trained in the Young Men Initiative methodology, based on the Program M Manual. Additionally 200 pedagogy students will be targeted, in order to provide them practical skills before entering the profession. Also the capacities of 20 educators will be strengthened to become trainers of trainers (ToT), thus to create a group of peer educators that would act as catalysts for disseminating the Gender Transformative Life Skills program (Program M) in schools. A key target group is staff from the Ministry for Education and Gender Agencies and ministries dealing with gender equality as well as decentralised governmental gender structures at entity/canton/municipality level. With the aim of mainstreaming gender equitable approaches in the educational system, educators and pedagogy students will be directly targeted with capacity building. The main beneficiaries are young men in the targeted 4 countries.</t>
  </si>
  <si>
    <t>Serbia, Croatia, Kosovo, Bosnia &amp; Herzegovina and Albania</t>
  </si>
  <si>
    <t xml:space="preserve">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t>
  </si>
  <si>
    <t>38751258200</t>
  </si>
  <si>
    <t>spetkovic@carenwb.org</t>
  </si>
  <si>
    <t>Saša Petkovic</t>
  </si>
  <si>
    <t>38733536790</t>
  </si>
  <si>
    <t>sbucan@carenwb.org</t>
  </si>
  <si>
    <t>Sumka Bucan</t>
  </si>
  <si>
    <t>The Boys and Men as Allies in Violence Prevention and Gender Transformation in the Western Balkans</t>
  </si>
  <si>
    <t>BIH116, FC: BA316</t>
  </si>
  <si>
    <t>Les filles/femmes ont leurs place dans la société, les hommes les accordent la parole en publique, chose qui ne se passait pas au départ</t>
  </si>
  <si>
    <t>Les femmes/filles et les hommes acceptent le planning familial et l'espacement des naissances dans la région du Lac</t>
  </si>
  <si>
    <t>Quelques autorités traditionnelles acceptent de sensibiliser les communautés sur le SGBV et sur l'égaliter de femmes/filles à l'homme</t>
  </si>
  <si>
    <t>La sensibilisation et la transparence dans les actions menées en collaboration avec les autorités et les bénéficiaires</t>
  </si>
  <si>
    <t>L'implication de la communauté bénéficiaire dans la mise en œuvre</t>
  </si>
  <si>
    <t>Les strategies que CARE a mis en place pour les réalisations  des objetifs de son projet est l'implication des autorités administratives, locales et traditionnelles</t>
  </si>
  <si>
    <t>Durant l'année fiscale du projet , on a constaté des changement positifs au sein de la communauté retournée, refugiée et hôte surtout les mariages des enfants, les viols sont reduit  grace aux sensibilisation ménées par CARE 
Les femmes/ filles sont ouvertes et denoncent les cas de viols aux structures SGBV et se soignent dans les centres de santé</t>
  </si>
  <si>
    <t>Formation des personnels de l'Etat (infirmiers, Sages femmes et les leaders traditionnels (Chefs de canton, chefs de village, commandants de brigarde etc,)</t>
  </si>
  <si>
    <t>Ce présent projet vise à contribuer à l'amélioration des conditions de vie des refugiés nigérians, déplacés, retournés et des populations hôtes  de la Région du Lac touchée par la crise de Boko Haram</t>
  </si>
  <si>
    <t>Le projet est localisé dans la Région du Lac_Tchad : Bol/Mamdi, Bagasola/Kaya et Liwa/Fouli</t>
  </si>
  <si>
    <t>Contribuer à l’amélioration des conditions de vie des rapatriés, des déplacés internes et des réfugiés nigérians en matière d’abris, de service de santé de la reproduction et de prévention des violences basées sur le genre  dans la Région du Lac touchés par la crise Boko Haram,</t>
  </si>
  <si>
    <t>COORDINATRICE PILIER DEFFI</t>
  </si>
  <si>
    <t>German Ministry of Foreign Affairs</t>
  </si>
  <si>
    <t>Humanitarian aid for the displaced, refugees and host communities through shelter, SRH and prevention of SGBV in the Lac Region</t>
  </si>
  <si>
    <t>TD511</t>
  </si>
  <si>
    <t>Toute la communauté accepte et mis fin à la méthode FDAL (Fin à la Défécation à l'Aire Libre)</t>
  </si>
  <si>
    <t>Les femmes/filles connaissent les 5 moments critiques de lavage de main</t>
  </si>
  <si>
    <t>La communauté connait les maux de SGBV/IST /VIH</t>
  </si>
  <si>
    <t>L'implication des leaders (chefs de canton, chefs de villages, pasteurs, imams et autres) dans la mise en œuvre du projet a permis à la communauté bénéficiaire de comprendre mieux les stratégies que CARE à mis sur place pour atteindre ses objectifs,</t>
  </si>
  <si>
    <t>Les sensibilisations, les séances de discussion avec les bénéficiaires et les caravanes nous ont permis d'évaluer nos bénéficiaires leurs niveaux de compréhension au sein de la communauté,</t>
  </si>
  <si>
    <t>La collaboration avec les autorités administratives, traditionnelles et les partenaires humanitaires  nous a permis  de determiner les méthodes, les techniques d'intervention sur le terrain.</t>
  </si>
  <si>
    <t>Le projet a apporté un changement au sein de la communauté: changement de comportement, certaines femmes/jeunes et vieuillards connaissent les risques de VBG, IST et autres auxquels ils peuvent faire face,</t>
  </si>
  <si>
    <t>Appui en intrants et formation dans les centres de santé, Sensibilisation sur le VBG, IST et autres</t>
  </si>
  <si>
    <t>Le groupe d'impact est les femmes/filles refugiées, les personnes deplacées et la population hôte dans les deux régions de Mandoul et du Logone Oriental</t>
  </si>
  <si>
    <t>Le projet sera rendu effectif dans les 15 villages dans les régions de Mandoul et Logone Oriental .10 villages de Moissala et 05 villages à Goré qui ont accueilli les refugiés et les personnes deplacées</t>
  </si>
  <si>
    <t>Le but du projet est de réduire le risque de mortalité et de morbidité pour les réfugiés / rapatriés et population d'accueil vulnérables en raison du manque d'accès aux services essentiels dans les départements de Moissala et Goré (Département de Barh Sara et de Logone Oriental) - Sud du Tchad</t>
  </si>
  <si>
    <t>coordo,deffi@care-tchad.org</t>
  </si>
  <si>
    <t>CELINE NENOUDJI</t>
  </si>
  <si>
    <t>Luxemburg Ministry of Foreign Affairs</t>
  </si>
  <si>
    <t>Emergency Aid for Refugees, Returnees from Central African Republic and local population in 15 villages in Moissala and Gore, South Chad.</t>
  </si>
  <si>
    <t>TD501</t>
  </si>
  <si>
    <t>Project proposal, 6month report, log frame, MEL plan and ISAF implementation plan, to be provided up on request</t>
  </si>
  <si>
    <t xml:space="preserve">Although, the Implementation Social Accountability Framework (ISAF) introduction and dissemination events had been conducted at the 14target provinces, 54districts and the training were provided from national to  sub-national levels, but at commune level, some supply side actors still do not fully understand that ISAF is the government strategy/activity, and not fully cooperate. Due to economic factors, gathering people to participate in the ISAF is still an issue.  
Lack of appropriate place to display the Information for Citizen (I4Cs). Timing to produce joint accountability action plan (JAAP), and its alignment to the Commune Integration Plan  (CIP) process is not matched, due to some delay in conducting community Score Card (CSC) or I4Cs or Post-on production. Some priority activities in Join Accountability Action Plan (JAAP), which require budget or external support (from district, or provincial level) are in majority not implemented. It needs to have more budget commitment. 
Partners: 18 NGOs
</t>
  </si>
  <si>
    <t>Although with master Training of Trainers, Local NGOs still need on going coaching and backstopping from CARE to be able to conduct capacity building to fully implementing ISAF partners and CAFs at provincial level.</t>
  </si>
  <si>
    <t xml:space="preserve">Difficulty in recruiting competent Community Accountability Facilitators (CAFs) due to low/limited incentives. Ethnic minority and female are under represented to work as community accountability facilitators because they could not read and write Khmer language. 
</t>
  </si>
  <si>
    <t xml:space="preserve">Delay in agreement on ISAF target between the NGOs and the National Committee for sub-National Democratic Development (NCDDS) which is led to delay in processing the recruitment of the local NGO partners. 
</t>
  </si>
  <si>
    <t>Because ISAF is a new kick-off project strategies that have proven to be most effective and impactful for contributing to the objectives are not yet evaluated at this point.</t>
  </si>
  <si>
    <t>There is no important change as a result of CARE approach or role; however, there are a major change related to project intervention which reduced number of targeted district from 25 to 10 districts for implementation year 2015-2016.
The agreement on the selection of districts supported by both the supply and demand sides. The original selection proposed by the Implementing Partners in the provinces both sides would work in, and on which the applications of Implementing Partners were based to the World Bank and the European Union, was not approved by the Ministry of Interior. The main reason for the withholding of the approval was that the Secretariat of the National Committee for sub-National Democratic Development (NCDDS) had only been granted USD 400,000 for calendar year 2016, an amount they purported was inadequate for the 124 districts originally planned. Intensive lobbying by the Implementing Partners over the months between May – December 2015 did not result in the planned districts. During the CARE’s application process the NCDDS expressed enthusiasm for the bid by CARE as CARE would be covering the north east and two other provinces that other implementing partners did cover. They contacted CARE to inquire about the districts CARE would cover in case we would be successful in the application. Some Implementing Partners were cut back drastically, e.g. Save the Children from 11 to 3 districts. This impacted negatively on the operations of this Implementing Agency which already had contracted a local NGO for the implementation of the I-SAF. Several meetings among the Implementing Partners resulted in a compromise. This compromise was the subject of several meetings with MoI/NCDDS. On 22 January 2016 the NCDDS hosted a meeting with the Implementing Partners to consolidate the number of districts. CARE was allotted 10 districts in 2016.</t>
  </si>
  <si>
    <t>CARE's Implementing Social Accountability Framework (ISAF) team  was successful organized master training of trainers on Social Accountability Framework  to all 4 horizontal partners which is responsible to build the capacity to  the 14 implementing partners at 4 provinces--Kampot, Koh Kong, Ratanak Kiri, and Mondul Kiri.
The implementing partners  will continue to organize training to build capacity of community accountability facilitators (CAFs) at local areas. 
The Community Accountability Facilitators (CAFs) has main responsible to conduct citizen led monitoring process with monitoring and backstopping by CARE.</t>
  </si>
  <si>
    <t>The Impact Evaluation (baseline) for Implementation of Social Accountability Framework (ISAF) is originally planned to conducted by August 2016. It is a joined assessment by 5 INGOs members namely CARE, RACHA, World Vision, Save the Children and STAR Cambodia. This baseline was delayed because the Impact Evaluation team need additional time to study for appropriate sampling method and targeted areas include sampling power, randomization formular.</t>
  </si>
  <si>
    <t>People in communities with a focus on women, ethnic minorities and  youth.</t>
  </si>
  <si>
    <t>Ratanak Kiri, Mondul Kiri, Koh Kong, and Kampot  provinces</t>
  </si>
  <si>
    <t>To reduce poverty through democratic, inclusive and equitable local governance and more accessible and equitable public service delivery.</t>
  </si>
  <si>
    <t>Implementation of Social Accountability Framework (ISAF); strengthening social accountability capacities for civil society, citizens including women, youth and ethnic minorities.</t>
  </si>
  <si>
    <t>KHM 218</t>
  </si>
  <si>
    <t xml:space="preserve">Project Proposals, LogFrames, Evaluations and Reports are available and can be sent via email upon request!
http://www.youngmeninitiative.net/en/?page=36
</t>
  </si>
  <si>
    <t>CARE is supporting networking and mutual joint actions implemented by CARE three main partners NGOs from Banja Luka, Mostar and Sarajevo and 9 Youth NGOs from 9 cities from BiH.</t>
  </si>
  <si>
    <t xml:space="preserve">The external project evaluation will include comparisson between the baseline and endline assessments related to understanding a change in knowledge, attitudes and behavior related to gender based violence, gender equity and healthy life styles amongst boys and men (and girls and women) and other the project beneficiaries from Bosnia and Herzegovina participating in the program. The final evaluation will be carried out to contribute to a comprehensive understanding of project results accomplished as well, to identify lessons learned and provide recommendations in order to enhance CARE in the Balkans’ future work, accountability and inform decision-making. 
The evaluation is intended to contribute to an improvement of gender equitable policies, new educational processes and methods.
We intend to assess the knowledge level, attitudes, and behavior shifts since the beginning of the intervention of the above mentioned target groups by focus group interviews and individual interviews (“face to face” and through skype) after the different interventions targeting each group will be concluded. The Endline assessment and final evaluation report findings that will be based on quantitative research using self-administered questionnaires in May and June 2017  are expected to be included in the final evaluation report in August 2017. The final evaluation contributes thus to accountability towards our main stakeholders (beneficiaries, donor, wider public) as well as to learning that shall inform future programming.
</t>
  </si>
  <si>
    <t>Young men and women in 10-15 secondary schools/communities, reaching over 10,000 youth (approx. 70% male and 30% female) over 3 years. Through campaigns and other related activities 50,000 youth will be targeted indirectly. In addition Roma youth will be integrated into all activities. Later in the project implementation and following successful policy dialogue and changes in curricula, the beneficiary pool will be expanded to teachers and youth in the entire country.</t>
  </si>
  <si>
    <t>CARE works in partnership with three experienced local youth non-governmental organizations (NGOs) from Sarajevo, Banja Luka and Mostar, as primary locations in both entities of Bosnia and Hezegovina (in the Federation Entity and the Republic of Srpska Entity).</t>
  </si>
  <si>
    <t>To increase the uptake of healthy, nonviolent and gender equitable lifestyles among young men and women in Bosnia and Herzegovina. Expected Outcome 1: Youth NGOs have increased capacities and resources for delivery of non-formal education to youth (including vulnerable and out of school youth) related to healthy, non-violent lifestyles. Expected Outcome 2: Ministries and agencies of education, youth and gender (entity and cantonal) and the Agency for pre-primary, primary and secondary education (state level) support the program methodology and have integrated life skills education into formal or non-formal school curricula.  Expected Outcome 3: Youth have increased awareness and improved attitudes related to health, violence and gender equality through participation in group education and youth led-campaigns, on healthy lifestyles, violence prevention and gender equality at the local and national level.</t>
  </si>
  <si>
    <t>Swiss Development Cooperation in Bosnia and Herzegovina</t>
  </si>
  <si>
    <t>Government - Switzerland</t>
  </si>
  <si>
    <t>Young Men Initiative - Promoting Healthier Lifestyles among Youth in Bosnia and Herzegovina by Challenging Gender Stereotypes</t>
  </si>
  <si>
    <t>BIH115, FC: BA315</t>
  </si>
  <si>
    <t>Valuable experience in processes of design/revision of the strategic documents on Roma inclusion - National Strategy, Action plans, local action plans.</t>
  </si>
  <si>
    <t>Shape methodologies for capacity building of CSOs for further use in future projects</t>
  </si>
  <si>
    <t>Struggle to achieve full involvement of local governments in designing local strategies</t>
  </si>
  <si>
    <t>Constant presence of CARE and its partners in the field, in Roma communities</t>
  </si>
  <si>
    <t>Developing local strategijes was a project activity but also represented a new aproach in raising level of participation.</t>
  </si>
  <si>
    <t>CARE developed strategic plans for our two partners organizations highlighting posible ways of future development</t>
  </si>
  <si>
    <t>11 Roma representatives and 11 governmental representatives participating in Roma Committee, 28 Roma and 50 governmental representatives participating in regional Operational Teams, 
150 Romani civil society activists - members of Roma CSO networks and associations.</t>
  </si>
  <si>
    <t>Bosnia and Herzegovina, regions Sarajevo, Tuzla, Banja Luka and Zenica</t>
  </si>
  <si>
    <t>Overall objective is to strengthen the role of Romani civil society organisations to actively participate in design and implementation of Roma inclusion policies and ensure the rights under the ratified Conventions and adopted legislation on national level are fully exercised. Specific objective is to increase political participation and representation of Romani civil society organisations by strengthening the capacities, networking and facilitating dialogue with local institutions and stakeholders responsible for implementation of National Action Plans for Roma Inclusion.</t>
  </si>
  <si>
    <t>Program Coordinator Social and Economic Inclusion</t>
  </si>
  <si>
    <t>European Instrument for Democracy and Human Rights Country Based Support Scheme 2013</t>
  </si>
  <si>
    <t>Active Participation for Roma Inclusion</t>
  </si>
  <si>
    <t>CARE CODE AND ID: BA306/BIH01</t>
  </si>
  <si>
    <t>http://www.care-balkan.org/</t>
  </si>
  <si>
    <t>The project supported  activities and actions to promote greater women’s participation and contributed to better women’s living conditions, such as support in establishment of the first Roma Women´s Cooperative and  by NGO Better Future from Tuzla and the establishment of the cooperative of Women Victims of Domestic Violence by NGO Lara from Bijeljina. The cooperatives seek to foster local entrepreneurship to support the needs of women; they plan to diversify and expand their economic base by leveraging the resources.</t>
  </si>
  <si>
    <t>CARE and partners formed communication with local offices of the employment service in 6 target areas to help inclusion of  women in the eventual governmental opportunities for employment and financial support.</t>
  </si>
  <si>
    <t>Effective market linking, management and marketing support lead to sustainability of the newly established businesses (by women).</t>
  </si>
  <si>
    <t>Strengthened capacity of  6 partner organizations to become resource business centers and 3 established cooperatives (social entrepreneurship) .</t>
  </si>
  <si>
    <t>Networking  and exchange of experience, as well as cooperation with local stakeholders (local government institutions, centers for social work, etc) are important to address the economic needs of women in the project target municipalities.</t>
  </si>
  <si>
    <t>In order to improve women's self confidence to participate in a sustainable economic activity and to increase their family income, they need to be equiped with vocational training skills, mentoring and finance support to start their own business.</t>
  </si>
  <si>
    <t>Capacity building of women's NGOs in economic empowerment of women issues is a key  in combating poverty among  vulnerable and deprived women.</t>
  </si>
  <si>
    <t>There were no important changes or adjusments the project has experienced.</t>
  </si>
  <si>
    <t>In 6 local comunities in Bosnia and Herzegovina, CARE is supporting women's NGOs and marginalized and vulnerable women  in starting-up small businesses as well as in joint actions for combating poverty among women.</t>
  </si>
  <si>
    <t>In April 2017, we are going to open a call for consultant(s) to evaluate the project and measure outcomes related to the project set indicators.</t>
  </si>
  <si>
    <t>Project partner women organisations  and women vulnerable to violence from the project target areas.</t>
  </si>
  <si>
    <t>Bosnia and Herzegovina - Bijeljina, Bratunac, Konjevic polje and Rogatica (in Republika Srpska) and Tuzla and Visoko (in Federation of BiH )</t>
  </si>
  <si>
    <t>To increase economic opportunities for socially deprived and marginalized women vulnerable to violence by fostering their economic empowerment, enabling them to achieve their economic rights and financial independence.</t>
  </si>
  <si>
    <t xml:space="preserve">CARE Balkans Regional Program Cooridinator Social </t>
  </si>
  <si>
    <t>dkovacevic@carenwb.org</t>
  </si>
  <si>
    <t>Dubravka Kovacevic</t>
  </si>
  <si>
    <t>Oak Foundation, Switzerland</t>
  </si>
  <si>
    <t>Austrian Development Cooperation</t>
  </si>
  <si>
    <t>Economic Empowerment of Women</t>
  </si>
  <si>
    <t>BA 322/BA 310</t>
  </si>
  <si>
    <t>CARE France</t>
  </si>
  <si>
    <t>The initiative includes information on projects FR0020 FR360 UNRTRO0001, with a total budget of 2 230 000 $ funded by private donors an companies contacted by CARE France.</t>
  </si>
  <si>
    <t>Evaluation de 15 ans d'existence du programme de planning familial itinérant par un-e expert-e genre en vue de le rendre plus transformatif.</t>
  </si>
  <si>
    <t>L'initiative touche tout le pays, puisque en 20 ans d'existence de SERA Romania (CARE soutient cette fondation roumaine indépendante depuis 2003, date de sa fusion avec SERA France), les projets et programmes ont touché tous les 41 départements du pays. En 2016-2017, les différents programmes touchent 18 départements.</t>
  </si>
  <si>
    <t>Réforme du système de protection de l'enfance hérité de l'ère Ceausescu. Création d'alternatives à l'institutionnalisation des enfants: programmes, mis en place en partenariat avec les autorités locales, de prévention des grossesses non désirées, prévention de l'abandon, désinstitutionnalisation (réintégration des enfants dans leurs familles, réseaux d'assistantes maternelles), mise en place de maisons de type familial, centres thérapeutiques pour enfants en situation de handicap, aide aux enfants vulnérables (accès aux soins médicaux, amélioration des conditions de vie dans les institutions).</t>
  </si>
  <si>
    <t>tissot@carefrance.org</t>
  </si>
  <si>
    <t>Responsable Programmes Roumanie chez CARE France</t>
  </si>
  <si>
    <t>Cécile Tissot</t>
  </si>
  <si>
    <t>bogdan.simion@sera.ro</t>
  </si>
  <si>
    <t>Directeur Exécutif du partenaire roumain SERA Roma</t>
  </si>
  <si>
    <t>Bogdan Simion</t>
  </si>
  <si>
    <t>Soutien aux programmes de SERA Romania, programmes de réforme du système de protection roumain</t>
  </si>
  <si>
    <t>CARE Maroc n'a pas ecore des cibles spécifiques pour les programmes. Aussi, les pogrammes ne sont pas evalués en soi même, l'évaluation est faite seulement pour les projets</t>
  </si>
  <si>
    <t>Il n'y a pas d'évalations faites par programme</t>
  </si>
  <si>
    <t>Région du Grand Casablanca et Marrakech-Tensif-Al Haouz</t>
  </si>
  <si>
    <t>Les femmes et les jeunes accèdent à des opportunités viables et participent à des réseaux solidaires et dynamiques. La volonté politique favorise la défense et l’application des droits et promeut la participation et l’intégration des femmes et des jeunes dans le politique, l’économique, sociale et culturel</t>
  </si>
  <si>
    <t>razkaoui@caremaroc.org</t>
  </si>
  <si>
    <t>Directrice Pays</t>
  </si>
  <si>
    <t>Hlima Razkaoui</t>
  </si>
  <si>
    <t>Justice sociale et économique</t>
  </si>
  <si>
    <t>L'utilisation des marqueurs genre et gouvernance ne semble pas pertinent pour cette initiative.</t>
  </si>
  <si>
    <t>i) The initiative did NOT consider governance or power relations</t>
  </si>
  <si>
    <t>Région Parisienne (avec quelques actions délocalisées - région françaises)</t>
  </si>
  <si>
    <t>Sensibiliser, à travers l'art Urbain, le grand public aux impacts du changement climatique sur les droits humains fondamentaux et promouvoir une appropriation des enjeux de la COP21 et une mobilisation des citoyens, afin de contribuer à l’effort national pour atteindre un accod ambitieux et juste lors du sommet de Paris 2015.</t>
  </si>
  <si>
    <t>ceinos@carefrance.org</t>
  </si>
  <si>
    <t>Responsable Climat</t>
  </si>
  <si>
    <t>Aurélie Ceinos</t>
  </si>
  <si>
    <t>Le Climat au pied du Mur</t>
  </si>
  <si>
    <t>Des formations ont été développé pour les acteurs de la SC, des ateliers organisés...</t>
  </si>
  <si>
    <t>Contribuer au sein d'un consortium d'ONG francaises, à l'identification, la diffusion et la mise en œuvre de modèles de développement sobre en carbone et résilients face aux impacts du changement climatique en sensibilisant et formant les acteur du dévelopemment et en influencant les politiques nationales et internationales.</t>
  </si>
  <si>
    <t>PAMOC</t>
  </si>
  <si>
    <t>Les actions de plaidoyer se font à deux niveaux géographiques, en 2016 la visite s'est déroulée en Côte d'Ivoire. Abidjan, la région de Yamoussoukro et de San Pédro. Au retour de la visite les activités se sont poursuivies à Paris au Parlement.</t>
  </si>
  <si>
    <t>Sensibiliser les parlementaires français aux questions de développement en les accompagnant sur le terrain pour effectuer une visite d'étude. Axé sur différentes thématiques telles que le changement climatique ou l'autonomisation des femmes, ces visites permettent une prise de conscience des élus sur la nécéssité d'une aide publique au développement plus ambitieuse et les encourage à défendre un budget conséquent lors du vote au parlement.</t>
  </si>
  <si>
    <t>pietrucci@carefrance.org</t>
  </si>
  <si>
    <t>Chargée de projet European Study Tour</t>
  </si>
  <si>
    <t>Pietrucci</t>
  </si>
  <si>
    <t>European Study Tours</t>
  </si>
  <si>
    <t xml:space="preserve">Participants are not included as they are already reported by projects working on this emergency. The detailed data includes:
# femmes et filles	 266,301 	# hommes et garçons	 155,650 	Total #	 421,951 
# femmes et filles	 32,580 	# hommes et garçons	 31,941 	Total #	 64,521
Violences basées sur le genre		 6,523 	direct
Santé (autre que santé sexuelle reproductive et maternelle)		 13,102 	direct   
Eau, assainissement et hygiène		 44,937 direct	 120,015 indirect
</t>
  </si>
  <si>
    <t>Région de l'Est, de l'Adamaoua, du Nord et de l'Extrême Nord</t>
  </si>
  <si>
    <t>Apporter une assistance Humanitaire d’urgence aux populations déplacées internes, aux réfugiées vivant dans les régions de l’Est, de l’Adamaoua, du Nord, de l'Extreme Nord et sur le territoire Camerounais, aux personnes victimes des catastrophes naturelles et épidémies incluant les femmes, les filles et les populations les plus vulnérables.</t>
  </si>
  <si>
    <t>PROGRAMME DE REPONSE HUMANITAIRE A L’EST, L`ADAMAOUA ET L`EXTREME NORD  DU CAMEROUN</t>
  </si>
  <si>
    <t>La mise en place des groupes des AVEC pour la solidérité entre les ouvriers et la continuité des séances de sensibilisation pendant la phase transitoire</t>
  </si>
  <si>
    <t>L'épargne dans les comptes des ouvriers pour la mise en œuvre des microprojets des ouvriers</t>
  </si>
  <si>
    <t>Formation des agents de mise œuvre aux niveaux communautaires (formateurs, conseillers, Peer éducateurs, volontaires communautaires et agents relais communautaires). Formations sur les outils suivis et évaluation de  la qualité et amélioration de la qualité des services des prestations au niveau des communautés, formations sanitaires et ONG locaux. Formation sur la gouvernance, leadership et le plaidoyer.
Organisation des ateliers et des forums de rencontre et partage d'experience des OBC  partennaires</t>
  </si>
  <si>
    <t xml:space="preserve">Participant figures are not included as they are already covered by participants reported by projects in Camerooon. In all cases, the figures are:
# femmes et filles	 3,812 	# hommes et garçons	 20,814 	Total #	 24,626 
# femmes et filles	 82,217 	# hommes et garçons	 24,968 	Total #	 107,185
Oui	Conflits et consolidation de la paix		 1,065 	 6,930 
Oui	Développement économique (autre que le développement économique des femmes)		 731 	 4,386 
Oui	Violences basées sur le genre		 116 	 91 
Oui	Santé (autre que santé sexuelle reproductive et maternelle)		 17,742 	 5,169 
Oui	Infrastructure		 1,065 	 6,930 
Oui	Participation et bonne gouvernance 		 1,065 	 6,930 
Oui	Eau, assainissement et hygiène		 303 	
Oui	Développement économique des femmes		 88,075 	 7,577
</t>
  </si>
  <si>
    <t>Actions dans les 10 régions du Pays, mais plus concentré au Grand Sud (Centre, Sud, Littoral, Ouest, Nord Ouest, Sud Ouest, Est et à l'Extreme-Nord</t>
  </si>
  <si>
    <t>Contribuer a l’intégration des femmes et des jeunes au développement socioéconomique au Cameroun, par l’autonomisation et l’adoption de comportement responsables à travers le renforcement des  capacités et le plaidoyer</t>
  </si>
  <si>
    <t>stein.carecameroun@gmail.com</t>
  </si>
  <si>
    <t>Responsable Programme Développement Inclusif de Fe</t>
  </si>
  <si>
    <t>MIRIAM STEIN MEZUI</t>
  </si>
  <si>
    <t>ouattara.carecameroun@gmail.com</t>
  </si>
  <si>
    <t>Directeur National Adjoint charge des Programmes e</t>
  </si>
  <si>
    <t>Dr YSSOUF OUATTARA</t>
  </si>
  <si>
    <t>Programme Développement Inclusif des Femmes et des Jeunes</t>
  </si>
  <si>
    <t>l'implication des comités de gestion des plans d'adaptation communautaire a permis de federer les communautés et mobiliser des fonds pour pour leur contribution à la réalisation des activités contenues dans leurs plans  d'actions (construction de murêts autour des points d'eau, contribution à la reparation de moulains)</t>
  </si>
  <si>
    <t>l'implication  et le renforcement des capacités des  agents villageois et la mise en œuvre du projet par les Association Non Etatique (ANE) a permis de faciliter la création , la structuration,multuplication et l'encadrement des AVEC afin de faciliter</t>
  </si>
  <si>
    <t>L'integration des femmes dans les centres d'alphabétisation fonctionnelles crées par le projet a permis de faciliter leur intégration et  l'interelation avec autrui  dans la vie active</t>
  </si>
  <si>
    <t>La création d'un poste de Réferente de Zone Système Communautaire  d'Alerte Precoce afin de faciliter la mise en œuvre et  suivi de cette activité a contribue a la realisation des objectives</t>
  </si>
  <si>
    <t>Le projet a renforcé les capacités des ANE avec lesquelles il travaille au travers des formations sur la  résilience au changements climatiques et l'accompagnement/autonomisation des femmes ET Des formations sur  l'accompagnement/autonomisation des femmes et des jeunes à travers la methodologie VSLA</t>
  </si>
  <si>
    <t xml:space="preserve">Participant figures are not included as they are already covered by participants reported by projects in Camerooon. In all cases, the figures are:
# femmes et filles	 38,942 	# hommes et garçons	 9,736 	Total #	 48,678 
# femmes et filles	 8,723 	# hommes et garçons	 2,181 	Total #	 10,904
Oui	Agriculture		 823 	 3,336 
Oui	Réduction des risques de catastrophes		 4,223 	 25,338 
Oui	Développement économique (autre que le développement économique des femmes)		 354 	 2,124 
Oui	Sécurité alimentaire et nutritionnelle		 2,122 	 12,734 
Oui       Santé (autre que santé sexuelle reproductive et maternelle)			 124 
Oui	Eau, assainissement et hygiène		 2,400 	
Oui	Développement économique des femmes		 858 	 5,148
</t>
  </si>
  <si>
    <t>Zone Rurale et péri urbaine des régions de l’Extrême Nord, Nord et de l’Adamaoua</t>
  </si>
  <si>
    <t>L’amélioration des conditions socio-économiques des Jeunes et femmes susceptibles d'être vulnérables face aux catastrophes naturelles et autres crises.</t>
  </si>
  <si>
    <t>peine@carecameroun.org</t>
  </si>
  <si>
    <t>Responsable programme Résilience</t>
  </si>
  <si>
    <t>Marceline PEINE</t>
  </si>
  <si>
    <t>Résilience des Femmes et des Jeunes pour le Développement du Septentrion</t>
  </si>
  <si>
    <t>Rapport dévaluation finale du projet; Mai 2016
Rapport narratif d'exécution finale; Mai 2016</t>
  </si>
  <si>
    <t>Le projet a clôturé le 31 mai 2016</t>
  </si>
  <si>
    <t>Les AVE&amp;C constituent non seulement  un outil efficace  pour l’autonomisation économique des femmes, mais, elles sont également des creusets pour le renforcement du leadership des femmes  autour de la défense de leurs droits.</t>
  </si>
  <si>
    <t>L’ignorance des femmes de leurs droits à la terre constitue le premier obstacle à relever pour améliorer leur accès à la terre.</t>
  </si>
  <si>
    <t xml:space="preserve">Le contexte de l’accès des femmes à la terre est assez différent d’une commune à l’autre de la zone d’intervention de l’initiative ; cela  nécessite la prise en compte  des spécificités  de chacune d’elle dans la stratégie d’intervention. 
</t>
  </si>
  <si>
    <t>Appui aux femmes victimes de conflits fonciers : création et équipement des cliniques juridiques dans les communes/préfectures d'intervention</t>
  </si>
  <si>
    <t>Dynamisation des associations féminines de solidarité dans les communes et préfectures d’intervention : renforcement des capacités organisationnelles, animations, formations;  Appui institutionnel aux associations de défense des femmes</t>
  </si>
  <si>
    <t>Information et formation des acteurs clés à différents niveaux sur les droits à la propriété foncière des femmes : formation/recyclage des para juristes et points focaux,  renforcement des capacités des Médias</t>
  </si>
  <si>
    <t>Formation des AVEC sur les activités génératrice de revenus,  la mobilisation de l'épargne et le placement des crédits</t>
  </si>
  <si>
    <t>100 femmes victimes de conflits fonciers / 500 groupements de femmes rurales, totalisant 12.500 femmes / 10 associations de défense des droits des femmes/ 6 réseaux  nationaux/ régionaux ;/les leaders traditionnels;/les autorités locales et commissions parlementaires;/60 journalistes /7 clubs de jeunes</t>
  </si>
  <si>
    <t>Le projet est mis en ouevre dans 10 communes du Bénin (Cobly, Boukombé, Ouaké, Bassila, Aplahoué Djakotomey, Athiémè, Grand Popo, Savalou Bantè) et 4 préfectures du Togo (Oti, Kpendjal, Binah, Assoli)</t>
  </si>
  <si>
    <t>Les groupes de solidarités et les associations de défense des droits de la femme ont amélioré les conditions d’accès à la propriété pour les femmes rurales vulnérables des 10 communes d’intervention au Bénin et 4 communes au Togo</t>
  </si>
  <si>
    <t>serge.akpovo@co.care.org</t>
  </si>
  <si>
    <t>Gestionnaire du Projet</t>
  </si>
  <si>
    <t>Serge Akpovo</t>
  </si>
  <si>
    <t>bonaventure.nzavuga@co.care.org</t>
  </si>
  <si>
    <t>Directeur des pprogrammes de CARE Bénin /Togo</t>
  </si>
  <si>
    <t>Bonaventure NZAVUGAMBONYIMANA</t>
  </si>
  <si>
    <t>Union europeenne</t>
  </si>
  <si>
    <t>"Atchè mi ton ! ": Initiative Transfrontalière de Promotion du droit des femmes à la propriété</t>
  </si>
  <si>
    <t>FR 238</t>
  </si>
  <si>
    <t>Working with a diverse portfolio of partners in different locations and across front lines</t>
  </si>
  <si>
    <t>Adaptation of distribution sites and review of beneficiary selection criteria to include a broader and more mixed target group</t>
  </si>
  <si>
    <t>Capacity assessment on safe practice carried out with partners in this fiscal year</t>
  </si>
  <si>
    <t>RNA conducted in the start-up of the project, PDM afterwards</t>
  </si>
  <si>
    <t>Recently displaced IDP families within a besieged area</t>
  </si>
  <si>
    <t>Syria, Rural Damascus Governorate, Rural Damascus District</t>
  </si>
  <si>
    <t>Provide emergency food support to recently displaced IDPs in a besieged area</t>
  </si>
  <si>
    <t>tariq@careliban.org</t>
  </si>
  <si>
    <t>Partnership Programme Support Coordinator</t>
  </si>
  <si>
    <t>Tariq Bitar</t>
  </si>
  <si>
    <t>sonja@careliban.org</t>
  </si>
  <si>
    <t>Partnership Programme Coordinator</t>
  </si>
  <si>
    <t>Sonja Noderer</t>
  </si>
  <si>
    <t>Emergency Food Supplies - Eastern Ghouta</t>
  </si>
  <si>
    <t>CDEULB0003</t>
  </si>
  <si>
    <t>In order to allow for effective response to emergencies, flexible funds need to be pooled in order to allow for the regular replenishment of stocks</t>
  </si>
  <si>
    <t>The more layers of responsibility are involved in the project, the more difficult it is to stay updated about developments in the field. It is crucial to regularly communicate with the field team as well</t>
  </si>
  <si>
    <t>In emergencies, planning, reporting and monitoring tools and templates need to be better harmonized among the different stakeholders involed.</t>
  </si>
  <si>
    <t>Using community kitchens as a food distribution modality under siege where people do not have access to cooking gas and electricity to run fridges</t>
  </si>
  <si>
    <t>Setting up continency food stocks in areas prone to siege</t>
  </si>
  <si>
    <t>Launch an emergency response coordination platform to share information and data among different NGOs involved in the response</t>
  </si>
  <si>
    <t>RNA conducted for start-up of the project, PDM and evaluation afterwards</t>
  </si>
  <si>
    <t>Extremely vulnerable families living in besieged neighborhoods of East Aleppo</t>
  </si>
  <si>
    <t>Syria, Aleppo Governorate, Jabal Samaan District (East Aleppo City)</t>
  </si>
  <si>
    <t>Provide Food Support to Vulnerable Families under Siege through a Community Kitchen</t>
  </si>
  <si>
    <t>Centre de Crise</t>
  </si>
  <si>
    <t>Aleppo Community Kitchen</t>
  </si>
  <si>
    <t>CCXXLB0001</t>
  </si>
  <si>
    <t>It is important to support partners with the setup of a data management system to allow them to better analyze beneficiary data and project development</t>
  </si>
  <si>
    <t>Since it is challenging to facilitate the entry of women into the labor market in an economy of siege where market and infrastructure are depleted and employment opportunities are scarce, it is crucial to carry out an market assessment before setting up the course schedule</t>
  </si>
  <si>
    <t>Handicrafts activities can be used as an outlet for PSS and as a cover for more sensitive awareness activities, including on GBV, in conservative communities</t>
  </si>
  <si>
    <t>Working with grassroots organizations and women's organizations.</t>
  </si>
  <si>
    <t>Testing new types of vocational training activities, moving away from "traditional" female occupations</t>
  </si>
  <si>
    <t>Using a center-based approach to create safe spaces for women and girls and to centralize services</t>
  </si>
  <si>
    <t>Project consituted a pilot project for the partnership and the sector, partner capacity assessment has been carried out in the beginning of the project and a project review after projet completion.</t>
  </si>
  <si>
    <t>Vulnerable Women, particularly female heads of households</t>
  </si>
  <si>
    <t>Syria, Rural Damascus, Rural Damascus and Duma Districts</t>
  </si>
  <si>
    <t>Provide PSS, Educational Courses and Vocational Training to Vulnerable Women in order to enable them to care for themselves, their families and communities</t>
  </si>
  <si>
    <t>CARE UK</t>
  </si>
  <si>
    <t>Regional Management Unit</t>
  </si>
  <si>
    <t>Strengthening the Resilience of Syrian Women Affected by the Crisis</t>
  </si>
  <si>
    <t>CDEUFR0002, CCUKLB0004</t>
  </si>
  <si>
    <t>Pre-positioning stocks in locations prone to siege is extremely important to avoid purchases from the local market at times of siege.</t>
  </si>
  <si>
    <t>Transparent information about the distribution to the community can be risky when distributing a limited amount of aid in an extremely vulnerable community.</t>
  </si>
  <si>
    <t>While the distribution of food items purchased on the local market in a siege economy cannot be a sustainable solution to decrease vulnerability of the besieged community, it is sometimes the only way to ensure the immediate survival of the most vulnerable.</t>
  </si>
  <si>
    <t>Testing peer monitoring and fostering coordination among a variety of local actors</t>
  </si>
  <si>
    <t>Doing house-to-house distributions at night in order to avoid security risks</t>
  </si>
  <si>
    <t>Carrying out a risk and do-not-harm assessment before purchasing items from the local market in a besieged area, spacing distributions to avoid price rises</t>
  </si>
  <si>
    <t>Project selection committee decided about the project in March and carried out a review after project completion.</t>
  </si>
  <si>
    <t>Extremely vulnerable families unable to afford food on the local market in the besieged location and without any other form of support</t>
  </si>
  <si>
    <t>Syria, Rural Damascus Governorate, Daraya District</t>
  </si>
  <si>
    <t>Ensure the survival of the most vulnerable families under tight siege through food support</t>
  </si>
  <si>
    <t>Start Fund</t>
  </si>
  <si>
    <t>Emergency Food Assistance to Extremely Vulnerable Families in Moadamiyeh</t>
  </si>
  <si>
    <t>CGBRLB0003</t>
  </si>
  <si>
    <t>Heating materials remain the primary need for winter but families are also facing other needs such as food and hygiene items.</t>
  </si>
  <si>
    <t>Winterization assistance needs to be started up in October in order to be timely.</t>
  </si>
  <si>
    <t>Cash assistance for winterization can be considered in areas where markets are functioning.</t>
  </si>
  <si>
    <t>Reaching out to grassroots groups through umbrella organizations</t>
  </si>
  <si>
    <t>Linking up partner organizations working in the same area in order to create synergies</t>
  </si>
  <si>
    <t>Sourcing winterization items from local workshops to generate income opportunities for vulnerable people.</t>
  </si>
  <si>
    <t>Project consituted a pilot project for the partnership, partner capacity assessment has been carried out in the beginning of the project and a project review after projet completion.</t>
  </si>
  <si>
    <t>Extremely vulnerable families, including those living under siege and in sub-standard shelter conditions, prioritizing recently displaced IDPs</t>
  </si>
  <si>
    <t>Syria, Damascus, Rural Damascus (Rural Damascus, Duma and al-Tall Districts) and Hama Governorates (Suqlaybieh District)</t>
  </si>
  <si>
    <t>Ensure that vulnerable families living in inadequate shelter conditions resist the winter season</t>
  </si>
  <si>
    <t>CARE USA</t>
  </si>
  <si>
    <t>Winterization Support to Vulnerable Families Affected by the Syrian Crisis</t>
  </si>
  <si>
    <t>CUSALB0004</t>
  </si>
  <si>
    <t>Emergency food distributions to IDPs and the pre-positioning of stocks needed to be complemented with assistance for vulnerable host communities in order to generate acceptance.</t>
  </si>
  <si>
    <t>Advocacy efforts were essential in raising attention and funding for the situation in besieged areas</t>
  </si>
  <si>
    <t>Launch livelihoods programming to enhance food security of besieged populations</t>
  </si>
  <si>
    <t>Maintaining emergency response capacity in paralel to regular programming</t>
  </si>
  <si>
    <t>Pre-positioning in stocks in locations prone to siege</t>
  </si>
  <si>
    <t>Assessment on displacement was carried out in January 2016 and informed the project design, PDM conducted after distributions</t>
  </si>
  <si>
    <t>vulnerable populations in a besieged area, including recently displaced IDPs, as well as farmers and agricultural workers</t>
  </si>
  <si>
    <t>Syria, Homs governorate, Rastan and Taldu districts</t>
  </si>
  <si>
    <t>Enhance the resilience of IDPs and vulnerable populations in a besieged area through food and livelihoods support</t>
  </si>
  <si>
    <t>Axa</t>
  </si>
  <si>
    <t>CARE Australia, CARE USA</t>
  </si>
  <si>
    <t>CARE Emergency Response Fund (ERF)</t>
  </si>
  <si>
    <t>Emergency Response Supporting Vulnerable Populations Affected by the Crisis in Homs</t>
  </si>
  <si>
    <t>ERFXLB0004, ERFXLB005, CAUTLB0003, CUSALB0006, AXAXSY0001</t>
  </si>
  <si>
    <t>Long term funding is essential to support livelihoods programming and to ensure sustainable cultivation of lands</t>
  </si>
  <si>
    <t>Full support of a value chain, including the marketing stage, is challenging in an environment of siege</t>
  </si>
  <si>
    <t>Close coordination with local councils and stakeholders to ensure access to lands</t>
  </si>
  <si>
    <t>Combine livelihoods programming with relief distributions to vulnerable families</t>
  </si>
  <si>
    <t>Support of small scale farmers with plots in different locations</t>
  </si>
  <si>
    <t>Agricultural workers, IDPs and extremely vulnerable host families</t>
  </si>
  <si>
    <t>Syria, Rural Damascus governorate, Rural Damascus and Douma districts</t>
  </si>
  <si>
    <t>Enhance the resilience of communities under siege through small-scale farming</t>
  </si>
  <si>
    <t>Enhancing Resilience of communities under siege through farming</t>
  </si>
  <si>
    <t>CCUKLB0002, CDEUFR0002</t>
  </si>
  <si>
    <t>IDP tracking needs to be enhanced to ensure comprehensive support to displaced populations.</t>
  </si>
  <si>
    <t>Supporting rent for individual accomodation can only be temporary.</t>
  </si>
  <si>
    <t>Cash to be considered as a modality for relief assistance in areas where markets are functional.</t>
  </si>
  <si>
    <t>Adapt kit contents to situation (transit for IDPs)</t>
  </si>
  <si>
    <t>Maintaining an emergency response capacity in paralel to regular programming</t>
  </si>
  <si>
    <t>recently displaced IDP families</t>
  </si>
  <si>
    <t>Syria, Homs governorate, Homs district</t>
  </si>
  <si>
    <t>Help recent IDPs cope with the stress of displacement by enhancing their food security and providing them with basic NFI and shelter support</t>
  </si>
  <si>
    <t>Sadat Emergency Response</t>
  </si>
  <si>
    <t>CAUSLB0001</t>
  </si>
  <si>
    <t>Registration in Damascus is worth pursuing in order to increase reach</t>
  </si>
  <si>
    <t>Activities with officially registered NGOs need to be seperated from activities with informal actors.</t>
  </si>
  <si>
    <t>Distribution-based activities are not a favorable modality in GOS held areas. Longer term livelihoods programming is feasible as markets are functioning.</t>
  </si>
  <si>
    <t>Cooperating with local CBOs and Red Crescent Movements</t>
  </si>
  <si>
    <t>Establishing a presence in GOS held areas</t>
  </si>
  <si>
    <t>Syria, Damascus and Rural Damascus Governorates, Rural Damascus District</t>
  </si>
  <si>
    <t>Help recent IDPs cope with the stress of displacement by enhancing their food security</t>
  </si>
  <si>
    <t>Providing Food Assistance to Vulnerable IDPs in Damascus</t>
  </si>
  <si>
    <t>UNRTFR0124</t>
  </si>
  <si>
    <t>Cash programming needs to be linked to livelihoods interventions to reduce the risk of aid dependency.</t>
  </si>
  <si>
    <t>Cash amounts need to be adapted per area due to price fluctuations.</t>
  </si>
  <si>
    <t>Unconditional cash makes more sense than limited cash distributions focused on rent in order to respond more adequately to individual needs</t>
  </si>
  <si>
    <t>Refining vulnerability criteria prioritizing female headed households</t>
  </si>
  <si>
    <t>Testing cash as a new modality vs in-kind assistance</t>
  </si>
  <si>
    <t>Working with a diverse portfolio of partners/ networks in different locations and across front lines</t>
  </si>
  <si>
    <t>Review of modality - unconditional cash instead of cash for rent proposed for upcoming projects</t>
  </si>
  <si>
    <t>Vulnerable IDPs, especially female-headed households living in government-controlled areas and not receiving any shelter assistance</t>
  </si>
  <si>
    <t>Syria, Damascus and Rural Damascus Governorates, Rural Damascus,  Qudseya Districts and Qatana districts</t>
  </si>
  <si>
    <t>Enhance the shelter security for vulnerable IDPs, especially female-headed households, in Damascus and Rural Damascus</t>
  </si>
  <si>
    <t>Cash for Rent Support for Vulnerable IDPs in Damascus and Rural Damascus</t>
  </si>
  <si>
    <t>ERFXLB0004</t>
  </si>
  <si>
    <t>Rapport semestriel du 31 07 2015; Rapport évaluation mi parcours du projet; Rapport annuel 2 du 10 03 2016; production des fiches techniques sur le repiquage du mil; Rapport atelier départemental de capitalisation</t>
  </si>
  <si>
    <t xml:space="preserve">Partenaires: LES COMMUNES, LES AGENTS VILLAGEOIS, LES SERVICES TECHNIQUES DE L'AGRICULTURE, ELEVAGE, ENVIRONNEMENT, CODE RURAL, GENIE RURAL ET L'UNIVERSITE DAN DICKO DAN KOULODO DE MARADI </t>
  </si>
  <si>
    <t>L’implémentation des COFO est ressortie comme une expérience à impact large dans l’ensemble des villages, de par son approche innovante de prévention et de résolution de problèmes fonciers mais aussi du fait que cela touche un des problèmes les plus sérieux et les plus fondamentaux qui se posent aux agriculteurs, celui  de la pression foncière.</t>
  </si>
  <si>
    <t>Repiquage du mil: Cette stratégie se révèle donc non seulement comme une opportunité de gestion des risques liées à l’installation tardive de la saison, mais aussi comme une stratégie permettant aux paysans de cultiver avec succès leurs variétés traditionnelles à cycle long. Cela renforce la résilience en matière de préservation de la diversité variétale et génétique des espèces sahéliennes.</t>
  </si>
  <si>
    <t xml:space="preserve">"La recherche participative intégrée aux initiatives: pour mieux interféconder les savoirs scientifiques et traditionnels et aussi assurer une meilleure appropriation des stratégies innovantes"
</t>
  </si>
  <si>
    <t>Gestion de conflits</t>
  </si>
  <si>
    <t>Limités/écueils : Sur le plan la gestion des semences et de la biologie, il est à noter que les espèces allogames comme le mil sont, à la différence des espèces autogames (arachide, niébé) sujette à des échanges de pollen avec les variétés des champs voisin. Cela explique les plaintes des paysans sur la disparition des variétés améliorées ou la perte de leur pureté avec le temps, du fait d’un flux de gènes avec les variétés locales.</t>
  </si>
  <si>
    <t>Interfécondation du savoirs scientifiques et traditionnels et appropriation des stratégies innovantes"</t>
  </si>
  <si>
    <t>Pour l'évaluation finale du projet , il serait judicieux de chercher les consultants à temps avec l'appui du Coordonnateur National Suivi évaluation, Apprentissage et Mesure de l'Impact</t>
  </si>
  <si>
    <t>Le groupe cible de GARIC est constitué d’environ 255.000 femmes potentiellement actives dans les 8 communes d’intervention de la région de Maradi. Les bénéficiaires directs sont  composés de 17.500 personnes vivant dans 2500 ménages dans les 8 communes et de 60 structures MMD  (groupements et réseaux) réparties dans les 8 communes et mobilisant 4.000 femmes vulnérables travaillant en exploitations familiales et/ou sous des organisations socioprofessionnelles.</t>
  </si>
  <si>
    <t>GARIC intervient dans la Région de Maradi ; 3 départements : Madarounfa, Guidan Roumji et Aguié ; 8 communes: Aguié, Tchadoua, Saé Saboua, Tibiri, Guidan Roumji, Sarkin Yamma, Safo et Djirataoua. 40 villages dont 5 par commune d'intervention</t>
  </si>
  <si>
    <t>Accroitre la résilience des producteurs ruraux les plus vulnérables aux risques climatiques dans la région de Maradi.</t>
  </si>
  <si>
    <t>Pereira.Nouroudine@care.org</t>
  </si>
  <si>
    <t>Nouroudine PEREIRA</t>
  </si>
  <si>
    <t>Coordonateur Programme SAN  &amp; Urgences</t>
  </si>
  <si>
    <t>Laminou Mamane Sani</t>
  </si>
  <si>
    <t>Agence Française de Développement "AFD"</t>
  </si>
  <si>
    <t>Genre, Agriculture et Gestion des Risques Climatiques « GARIC »</t>
  </si>
  <si>
    <t>CFRANE0009</t>
  </si>
  <si>
    <t>https://www.dropbox.com/home/KM/5%20humanitarian%20repsonse%20%26%20recovery%2C%20EPP%20%26%20DRM/HERMES-Shelter</t>
  </si>
  <si>
    <t>CARE provides financial and technical support to strengthen the partner.</t>
  </si>
  <si>
    <t>Community prepardness on earthquake and disaster</t>
  </si>
  <si>
    <t>Trained house owner on earthquake resilient construction to make them self aware on BBS</t>
  </si>
  <si>
    <t>Trained female mason on BBS and involved them on construction of model houses</t>
  </si>
  <si>
    <t>Project worked closely with LDRMC and  Ward citizen forum. Regular interaction and oriented on Build Back Safer.</t>
  </si>
  <si>
    <t>Final evaluation of project is planned on July.</t>
  </si>
  <si>
    <t>Earthquake affected population</t>
  </si>
  <si>
    <t>Dhading district ( VDCs: Salyantar, Budathum and Mulpani)</t>
  </si>
  <si>
    <t>To ensure earthquake affected men and women have access to the knowledge and tools to build or improve their emergency shelters and reconstruct their homes using safer earthquake resistant building technique</t>
  </si>
  <si>
    <t>saillard.carefrance@gmail.com</t>
  </si>
  <si>
    <t>Emergency Officer</t>
  </si>
  <si>
    <t>Margaux SAILLARD</t>
  </si>
  <si>
    <t>suraj.shrestha@care.org</t>
  </si>
  <si>
    <t>PM-Reconstruction</t>
  </si>
  <si>
    <t>Suraj Shrestha</t>
  </si>
  <si>
    <t>HERMES Foundation</t>
  </si>
  <si>
    <t>Technical Capacity Building and Community Engagement for Safe Shelter Construction</t>
  </si>
  <si>
    <t>CFRANP0001; FR 754</t>
  </si>
  <si>
    <t>le Rapport annuel janvier- décembre 2015 et le rapport semestriél janvier- juin 2016 le MIS (systéme d'information) et les fiches de suivi</t>
  </si>
  <si>
    <t>le projet a permis aux femmes de participer et influencer les décisions économiques, d'avoir un pouvoir d’achat et une capacité d’épargne, connaître et être en mesure de faire reconnaître les droits, et de disposer de revenus substantiels et exercer du contrôle sur l’utilisation de ces revenus</t>
  </si>
  <si>
    <t>La planification détaillée de tout le processus de mise en œuvre. Elle doit se faire en collaboration avec toutes les parties prenantes et à tous les niveaux d’exécution des projets.</t>
  </si>
  <si>
    <t>l'autonomisation économique des femmes est un outil ou moyen de promovoir l'égalité homme, femme</t>
  </si>
  <si>
    <t>Pour atteindre l'objectif de l'égalité de genre il faut renforcer l'autonomisation de la femme a tous les niveaux, économique, social et politique (Estime et confiance en soie, prise de pouvoire et renforcement de capacités…)</t>
  </si>
  <si>
    <t>Création des liens direct entre les femmes et les institutions publiques (communes, autorité locale, les minestéres…)</t>
  </si>
  <si>
    <t>Implication des hommes dans toutes les activités liées a l'égalité de genre, et les rendre des agents et des activistes du changement</t>
  </si>
  <si>
    <t>Création d'un lien entre l'alphabétisation, formation et développement (l'alphabétisation est un outil  qui permi aux femmes une plus-value des formation thématiques et de créer une grande autonomie au niveau de la gestion des activités géniratrices de revenus)</t>
  </si>
  <si>
    <t>75% des membres d'AVEC  ont augmenté et  diversifié leurs sources de revenu</t>
  </si>
  <si>
    <t>CARE Côte d'Ivoire sera chargée de farie l'évaluation finale et la capitalisation du projet</t>
  </si>
  <si>
    <t>Ménages les plus pauvres (Femmes - hommes) de trois régions ciblées du Maroc</t>
  </si>
  <si>
    <t>Maroc, région de l'Oriental, région de Fès-Meknès, et région de Béni Mellal-Khénifra</t>
  </si>
  <si>
    <t>Favoriser l’autonomisation et l'insertion économique et sociale de femmes particulièrement vulnérables</t>
  </si>
  <si>
    <t>aitsri@caremaroc.org</t>
  </si>
  <si>
    <t>Brahim AIT SRI</t>
  </si>
  <si>
    <t>Hlima RAZKAOUI</t>
  </si>
  <si>
    <t>Fondation  solidarité de la Société Génerale</t>
  </si>
  <si>
    <t>AVEC Maroc</t>
  </si>
  <si>
    <t>MR045</t>
  </si>
  <si>
    <t xml:space="preserve">L’approche  intégrée  au  niveau  des  communautés  est  importante  car  elle exploite les visions à court terme des bénéficiaires en proposant des activités variées par différents partenaires pour répondre à des besoins à court terme (alternatives  économiques  de  conservation,) tout en visant des objectifs de conservation à long terme
</t>
  </si>
  <si>
    <t>Priorité pour l’aspect communication dans la gestion de projet et la diffusion des résultats à tous les niveaux :
- au niveau national par le biais des média et des réseaux de communication, élaboration de brochure - note de presse pour partager les acquis
- au niveau international par le biais des visites et voyages internationaux</t>
  </si>
  <si>
    <t>Le respect des normes et des procédures est primordial pour une bonne gestion de projet:
- en matières de gestion et de coordination technique, matérielle et financière
- au niveau du partenariat (TDR claire, définition des rôles et responsabilité dans le partenariat ...)
- nécessité de bien asseoir le projet (Cadre logique - tableau de bord du projet - mandatement d'u auditeur financier - ...)</t>
  </si>
  <si>
    <t>Les femmes, mariées et/ou mères célibataires et les enfants moins de 5 ans considérés comme les plus vulnérables à l'insécurité alimentaire</t>
  </si>
  <si>
    <t>Région SAVA, District Antalaha: 5 Communes (Vinanivao, Ampanavoana, Ambohitralanana, Ambalabe, Marofinaritra)
Région Analanjirofo, District Maroantsetra: 2 Communes (Ambanizana et Mahalevona)</t>
  </si>
  <si>
    <t>1. Contribuer à l'amélioration de la sécurité alimentaire de la population autour des aires protégées dans la zone Nord Est de Madagascar
2. Contribuer à la préservation des ressources animales et végétales dans la zone</t>
  </si>
  <si>
    <t>IBRAHIM DASY</t>
  </si>
  <si>
    <t>MASOALA MIKARY</t>
  </si>
  <si>
    <t>CFRAMG0043</t>
  </si>
  <si>
    <t>Evaluation finale du projet en Août 2016. Le projet rencontre une difficulté par rapport à cette évaluation car les moyens pour le réaliser pour un évaluateur externe est très minime or on a besoin de faire une évaluation externe pour pouvoir apprécier vraiment l'impact du projet au niveau de nos cibles.
No particiants are reported as they are fully overlaped with project APINGA. Please refer to project apinga to see the participant figures for this project</t>
  </si>
  <si>
    <t xml:space="preserve">
136 930 individus dont 30 125 de sexe féminin, incluant 60250 élèves des écoles primaires</t>
  </si>
  <si>
    <t>Région SAVA : district Antalaha et Sambava
Région Analanjirofo : district de Fenoarivo Est
Région Atsinanana : district de Vatomandry</t>
  </si>
  <si>
    <t>Contribuer au processus de développement durable dans les zones les plus exposées aux aléas naturels en renforçant la résilience des communautés selon une approche multisectorielle et intégrée
Objectifs spécifiques : Les communautés vulnérables localisées dans les zones à risques sont dotées de capacités résilientes stables grâce à la consolidation des acquis des 03 phases de et développement des activités innovatrices</t>
  </si>
  <si>
    <t>ECHO</t>
  </si>
  <si>
    <t>DIPECHO IV</t>
  </si>
  <si>
    <t>CFRAMG0049</t>
  </si>
  <si>
    <t>La qualité de la relation parents-enseignants à travers la tenue des Portes Ouverte est un des principaux facteurs garantissant l’atteinte des objectifs</t>
  </si>
  <si>
    <t>L'implication effective de l’entité gouvernementale qui est le garant de l’appropriation et pérennisation des activités</t>
  </si>
  <si>
    <t>Femme mère des élèves</t>
  </si>
  <si>
    <t>région Atsinanana - district Vatomandry</t>
  </si>
  <si>
    <t>Améliorer l'accès à l'éducation primaire de qualité pour au moins 17 000 enfants âgés de 5 et de 15 ans dans le district de Vatomandry, dans la région Atsinanana de Madagascar, avec une attention particulière à l'éducation des filles.</t>
  </si>
  <si>
    <t>Haritiana.Randrianarisoa@care.org</t>
  </si>
  <si>
    <t>Spécialiste Humanitaire et résilience</t>
  </si>
  <si>
    <t>HARITIANA RANDRIANARISOA</t>
  </si>
  <si>
    <t>Samy.Andrianarivony@care.org</t>
  </si>
  <si>
    <t>TECHNICAL COORDINATOR</t>
  </si>
  <si>
    <t>SAMY ANDRIANARIVONY</t>
  </si>
  <si>
    <t>Lyreco for Education</t>
  </si>
  <si>
    <t>Pathways for quality Education</t>
  </si>
  <si>
    <t>FR389</t>
  </si>
  <si>
    <t xml:space="preserve">Document de projet.
Cadre logique.
Rapports trimestriels sur les avancements des activités, rapports semestriels, rapport annuel.
Rapports d'activités des RF2 et de l'association FIOMBONANA.
Rapport d'évaluation à mi-parcours.
Rapports des formations dispensées.
</t>
  </si>
  <si>
    <t>Amélioration de stratégie pour l'atteinte des groupes les plus vulnérables
Intensification de partenariat avec les autorités locales pour la régularisation foncière (Biobolsa)
Compte rendu systématique auprès des nouveaux dirigenats de la CUA pour les impliquer dans le processus de mise en oeuvre</t>
  </si>
  <si>
    <t>La modification du système de traitement des boues de vidange en cours du projet témoigne de la difficulté à porter des innovations techniques dans un délai si contraint et les enjeux des problèmes fonciers dans le milieu urbain.</t>
  </si>
  <si>
    <t>La promotion de l'hygiène et l'assainissement comme priorité politique et budgétaire est indispensable pour favoriser les changements de comportement, garantir un minimum de cotisation et améliorer les conditions de santé de la population.</t>
  </si>
  <si>
    <t>L'incapacité à payer des ménages limite et retarde le travail des RF2 dans l'opérationnalisation du système de gestion des déchets solides et liquides, et affecte la pérennisation des services au terme du projet. Le renforcement de partenariat à tous les niveaux, autorités locales et établissements publics et privés notamment, est alors le garant du mécanisme d'autofinancement local</t>
  </si>
  <si>
    <t>Renforcement de capacité suivant les besoins et les situations existantes</t>
  </si>
  <si>
    <t>Développement et maintien de partenariat à différents niveaux</t>
  </si>
  <si>
    <t>Implication des autorités locales, services techniques, ministères</t>
  </si>
  <si>
    <t>Approche adoptée pour toucher les couches les plus vulnérables dans la promotion des latrines familiales.
Mobilisation de partenariat pour le rapprochement des structures locales et d'autres acteurs de développement.
Changement de technologie DEWATS =&gt; Biobolsa 
Implication des nouveaux dirigeants de la CUA dans la continuité des acquis.
Demande de 'no cost extension' jusqu'en fin octobre 2016.
Considération des recommandations ressorties de l'évaluation à mi-parcours du projet dans les activités de suivi, accompagnement et contrôle.</t>
  </si>
  <si>
    <t>Renforcement de capacité et équipements</t>
  </si>
  <si>
    <t xml:space="preserve">Evaluation finale à mener par un consultant externe
Enquêtes qualitatives et quantitatives auprès des échantillons de ménages dans 12 fokontany de la CUA
Entrevues avec les autorités locales, les structures locales et les partenaires du projet
</t>
  </si>
  <si>
    <t>Ménages les plus vulnérables vivant dans 12 fokontany de la CUA, en particulier les femmes et les filles</t>
  </si>
  <si>
    <t>Commune Urbaine d'Antananarivo/ Capital de Madagascar</t>
  </si>
  <si>
    <t>Améliorer les conditions de vie et sanitaire des populations vulnérables vivant dans la commune urbaine d'Antananarivo pour un meilleur accès à des facilités sanitaires des gestions de déchets associé à un comportement collectif et individuel adéqaut contribuant à la réduction de maladies d'origine hydrique, notamment chez les enfants à bas âge.</t>
  </si>
  <si>
    <t>Solo.Razafinajato@care.org</t>
  </si>
  <si>
    <t>SOLO RAZAFINJATO</t>
  </si>
  <si>
    <t>devars.carefrance@gmail.com
devars@carefrance.org</t>
  </si>
  <si>
    <t>Responsable de Programmes</t>
  </si>
  <si>
    <t>GUILLAUME DEVARS : Responsable de Programmes</t>
  </si>
  <si>
    <t>Agence Française pour le Développement</t>
  </si>
  <si>
    <t>Projet  d’Assainissement Innovant en milieu Urbain (PAIU)</t>
  </si>
  <si>
    <t>CFRAMG0045</t>
  </si>
  <si>
    <t>Multipurpose cash assistance is particularly effective to address access barriers in situations where markets are functioning and are more elastic to demand increase, such as that of food items. In markets characterized by availability issues, multipurpose cash assistance alone is not effective. Specific interventions are needed, aimed at strengthening services and expanding delivery capacity and outreach, in order to not create disparities in the status of affected peoples.</t>
  </si>
  <si>
    <t>Multipurpose cash aid appears to be effective as a modality to deliver supplementary assistance because it is versatile, but no evidence from this study would support using it to replace specialized assistance, such as food aid and health services.</t>
  </si>
  <si>
    <t>In absence of more durable alternatives for Syrians in displacement, such as access to income-generation opportunities, multipurpose cash assistance continues to be a necessary and appropriate aid modality for addressing basic needs, in accordance with households’ priorities.</t>
  </si>
  <si>
    <t>LCC beneficiaries are better off also because they are less reliant on debt for paying their rent. More precisely, non-beneficiary households are 1.8 times more likely than beneficiary households to go into debt in order to rent the place where they live.</t>
  </si>
  <si>
    <t>LCC cash aid increases refugees’ consumption of living essentials, including food and gas for cooking. Their monthly expenditures on food, water, health, hygiene, and other consumables are on average, 21% higher than those of non-beneficiaries. In particular, LCC beneficiaries spend around 32% more on food and 12% more on gas for cooking compared to non-beneficiary households.</t>
  </si>
  <si>
    <t>Their food security status improves thanks to a higher intake of dairy products and the reduction of several coping strategies related to a previous lack of money to buy food. More specifically, they resort less frequently to borrowing food or to sending household members to eat elsewhere in order to meet food consumption needs.</t>
  </si>
  <si>
    <t>Proxy-means test (PMT) forumla was tested and has been changed to a New Desk Formula to better measure the vulnerability criteria to target the most economically vulnerable families among the Syrian Refugees.</t>
  </si>
  <si>
    <t>The most highly economically vulnerable among the Syrian refugees</t>
  </si>
  <si>
    <t>Mount Lebanon Governerate - Chouf &amp; Aley Districts , South of Lebanon Governate - Saida District</t>
  </si>
  <si>
    <t>To contribute to the improvement of the living conditions of the population affected by the Syrian conflict through Multi-Purpose Cash Assistance.</t>
  </si>
  <si>
    <t>rayan@careliban.org</t>
  </si>
  <si>
    <t>Rayan Yaghi</t>
  </si>
  <si>
    <t>daniel@careliban.org</t>
  </si>
  <si>
    <t>Deputy Country Director - Programs</t>
  </si>
  <si>
    <t>Daniel Delati</t>
  </si>
  <si>
    <t>Department of International Development</t>
  </si>
  <si>
    <t>European Comission for Humanitarian Aid and Civil Protection</t>
  </si>
  <si>
    <t>Multi-purpose cash assistance to meet the needs of vulnerable Syrian refugees in Lebanon</t>
  </si>
  <si>
    <t>ECHOLB0003</t>
  </si>
  <si>
    <t>The MADAD Trust fund was received last month of the Fiscal Year of 2016, therefore there was no implementation taken place during the fiscal year FY-16.</t>
  </si>
  <si>
    <t>Micro , Small and Medium Enterprises, Syrian Refugees and Host Communities Individuals</t>
  </si>
  <si>
    <t>Tripoli in North of Lebanon and Al-Matn coastal urban areas in Mount Lebanon</t>
  </si>
  <si>
    <t>Contribute to the economic self-reliance, resilience and social stability of displacement affected populations in Lebanon (and Jordan) in preperation for durable solutions</t>
  </si>
  <si>
    <t>kanj@careliban.org</t>
  </si>
  <si>
    <t>Economic Development &amp; Livelihoods Coordinator</t>
  </si>
  <si>
    <t>Kanj Hamade</t>
  </si>
  <si>
    <t>EU Regional Trust Fund in Response to the Syrain Crisis (The MADAD Fund)</t>
  </si>
  <si>
    <t>LEADERS Consortium – Promoting Inclusive Local Economic Empowerment and Development to Enhance Resilience and Social Stability</t>
  </si>
  <si>
    <t>DRCXLB0001</t>
  </si>
  <si>
    <t>The project implementation will be completed in the next Fiscal Year (FY17).</t>
  </si>
  <si>
    <t>Challenge 3: Project proposal was written in 2015 prior to the solid waste crisis in Lebanon thus affecting the implementation and impact of the solid waste component of the project (limited to paper sorting).</t>
  </si>
  <si>
    <t>Challenge 2: Change in heads of municipalities (due to elections) caused CARE to restart the coordination process with the local government</t>
  </si>
  <si>
    <t>Challenge 1: identifying 3 new additional  areas for the water network installation and approval from donor as part of the areas assessed in the proposal were completed by water estabishment</t>
  </si>
  <si>
    <t>Working with local CSO's on community awareness campaigns as opposed to direct implementation</t>
  </si>
  <si>
    <t>Inclusion of water establishment and local government in planning phase</t>
  </si>
  <si>
    <t>New municipalities (villages) were added to Activity 1.3: Installation, testing and commission of 16000 meters of water pipes inclusive of all fittings. A change request was sent and approved by Donor.</t>
  </si>
  <si>
    <t>As part of evaluation, the MEAL unit will be conducting a programme review with programme, MEAL, support, and partner staff to identify and address challenges and adapt the workplan accordingly. A learning exercise will also take place by the end of the projects that documents learnings, successes, and challenges.</t>
  </si>
  <si>
    <t>Syrian Refugees &amp; Vulnerable Host Communities</t>
  </si>
  <si>
    <t>Municipalities</t>
  </si>
  <si>
    <t>1. Provide sustainable water supply in adequate quantities to the most vulnerable populations in Lebanon // 2. Contribute to improve solid waste collection service for vulnerable population in critical areas of Lebanon</t>
  </si>
  <si>
    <t>gulnard@careliban.org</t>
  </si>
  <si>
    <t>WASH Coordinator</t>
  </si>
  <si>
    <t>Gulnard Ters</t>
  </si>
  <si>
    <t>Deputy Country Director - Programme</t>
  </si>
  <si>
    <t>AXA Equitable Financial Services, LLC</t>
  </si>
  <si>
    <t>BNP Paribas Foundation</t>
  </si>
  <si>
    <t>Directorate-General "Development and Cooperation - EuropeAid"</t>
  </si>
  <si>
    <t>Enhancing safe water supply and waste management for the vulnerable population affected by the Syria crisis in South Lebanon</t>
  </si>
  <si>
    <t>EUPDLB0001 , BNPPLB0004 , AXAXLB0001</t>
  </si>
  <si>
    <t>Maintaining a 24/7 alert system to all members via SMS, Whatsapp and Twitter reporting on significant 
safety or security incidents throughout Lebanon, including immediate action advisories to members is very important especially during delievering aid</t>
  </si>
  <si>
    <t>In 2015 a satisfaction survey was sent our to members and an overall satisfaction of 92.3% on the relevance of the products was achieved.</t>
  </si>
  <si>
    <t>As stated by the members in the survey, SSCL makes a positive impact on the safety &amp; security of members' staff and organizations, through "training and raising awareness", "saving lives together practices", "gathering and sharing information".</t>
  </si>
  <si>
    <t>Overall, according to the satisfaction survey, 97% of the SSCL members are satisfied with the SSCL services on products.</t>
  </si>
  <si>
    <t>During the ECHO grant period, the number of SSCL beneficiaries has increased by 10 organizations in total, including more local NGOs and I/NGOs operating through local partners based in Lebanon.</t>
  </si>
  <si>
    <t>The direct beneficiaries are any Humanitarian, Development or Civil Society workers in Lebanon, also known as the SSCL members. The ultimate beneficiaries are those Syrian refugees, and Lebanese and Palestinian communities, affected by the ongoing conflict and displacement, as the purpose of the SSCL is to enable the delivery of aid in unstable environment.</t>
  </si>
  <si>
    <t>For the SSCL, the direct beneficiaries are any Humanitarian, Development or Civil Society workers in Lebanon, also known as the SSCL members. The ultimate beneficiaries are those Syrian refugees, and Lebanese and Palestinian communities, affected by the ongoing conflict and displacement, as the purpose of the SSCL is to enable the delivery of aid in unstable environment. (90 organizations)</t>
  </si>
  <si>
    <t>Whole Country</t>
  </si>
  <si>
    <t>To improve the delivery of humanitarian and development assistance by actors responding to the Syrian crisis in Lebanon's unstable environment.</t>
  </si>
  <si>
    <t>richards@careliban.org</t>
  </si>
  <si>
    <t>Gareth Richards</t>
  </si>
  <si>
    <t>European Commission for Humanitatian Aid and Civil Protection</t>
  </si>
  <si>
    <t>The Safety &amp; Security Committee for lebanon - SSCL phase III</t>
  </si>
  <si>
    <t>ECHOLB0004</t>
  </si>
  <si>
    <t>WAS project is on its beginning phase of implementation this year. In fact, we are just finished with our Baseline survey and on socialization stage of the program with local stakeholder.</t>
  </si>
  <si>
    <t>It is important to keep good relationship with local stakeholder especially with local government.</t>
  </si>
  <si>
    <t>Collaboration with local stakeholder especially with local government. Knowing that many activities of the project will happens in School area.</t>
  </si>
  <si>
    <t>The project were implemented by different org in the previous phase. Some important changes that the project has this FY is that the Project will focus more on provide nutritional knowledge to the beneficiaries and regular accompaniment for IWAS</t>
  </si>
  <si>
    <t>The Project is currently being implemented for 1 year only. As the project will end next year, evaluation for this project might be conducted prior to implementation of the new Phase of this Project.</t>
  </si>
  <si>
    <t>The Project will impact Ibu Warung Anak Sehat / IWAS (food seller in school canteen), students, teachers and mothers of the students.</t>
  </si>
  <si>
    <t>WAS Project is being implemented in 4 different location, such as Bogor city and districts, Bandung city and districts, Yogyakarta city and districts and Ambon city.</t>
  </si>
  <si>
    <t>To promote healthy and nutritious eating habits for elementary school children through social business promotion and nutrition education.</t>
  </si>
  <si>
    <t>EED Program Manager</t>
  </si>
  <si>
    <t>handayani_sagala@careind.or.id</t>
  </si>
  <si>
    <t>Project Manager WAS</t>
  </si>
  <si>
    <t>Handayani Sagala</t>
  </si>
  <si>
    <t>Danone Ecosystem</t>
  </si>
  <si>
    <t>Warung Anak Sehat Project</t>
  </si>
  <si>
    <t>IDN 081 / ID 567</t>
  </si>
  <si>
    <t>Project proposal, semi-annual reports, and mid-line study (rapid assessment).</t>
  </si>
  <si>
    <t>5% model rain water harvesting structures is promising practice in water scarce area with rain-fed agriculture through ground water recharge and maintaining soil moisture during water stress period of kharif season</t>
  </si>
  <si>
    <t>Practice of inter-cropping along with line sowing help in face climate event through some production and easy application of weeder.</t>
  </si>
  <si>
    <t>Adoption of system of ricee intensification (SRI) in paddy and line transplantation help in low agri-input costs and enhance paddy productivity. Also line transplanting helps in easy application of weeder.</t>
  </si>
  <si>
    <t>Promoting inclusive governance resulting in increased people's participation in local self-governance.</t>
  </si>
  <si>
    <t>Integrated water resources management through 5% model rain water harvesting structures, pond renovation, percolation tank, check dam and dhodhi (traditional water body) repair resulting ground water recharge, reducing water stress during kharif season</t>
  </si>
  <si>
    <t>Improved agricultural practices through adoption of system of rice intensification (SRI) and line transplanting in paddy resulting low inputs cost and increased productivity and inter-cropping with line sowing in pulses like pigeon pea, green gram, black gram and groundnut  resulting in increased crop productivity  and some crop production in case of  any climate event.</t>
  </si>
  <si>
    <t>The project has adopted participatory scenario based adaptation planning for building resiliencee among impact population, gender responsive action and inclusive governance for addressing CARE's approach and roles.</t>
  </si>
  <si>
    <t>The project undertook baseline during March-July 2015, mid-line (rapid assessment during June-July 2016 and has plan for end-line during Oct-Dec 2016. The end-line will compare baseline findings.</t>
  </si>
  <si>
    <t>Adivasi women and girls and their households</t>
  </si>
  <si>
    <t>Bagicha and Pathalgaon blocks of Jashpur district of Chhattisgarh state</t>
  </si>
  <si>
    <t>By 2025, 3000 Adivasi women and girls are empowered, participate effectively in governance, and have enhanced resilience to chronic risks arising out of climate change.</t>
  </si>
  <si>
    <t>bkrout@careindia.org</t>
  </si>
  <si>
    <t>Technical Officer-Monitoring and Learning</t>
  </si>
  <si>
    <t>Binaya Kumar Rout</t>
  </si>
  <si>
    <t>rdevabalan@careindia.org</t>
  </si>
  <si>
    <t>Devabalan R</t>
  </si>
  <si>
    <t>AXA</t>
  </si>
  <si>
    <t>Where the Rain Falls (WtRF)</t>
  </si>
  <si>
    <t>CS104</t>
  </si>
  <si>
    <t>http://www.desaprender.org/clip/revista-comunitaria-sobre-sat-ante-sequia-pdf</t>
  </si>
  <si>
    <t>Las actividadess del proyecto estaban enfocadas a la reducción de vulnerabilidad de las familias afectadas del corredor seco en Honduras y El SAlvador, por tanto dió respuesta en el preciso momento que en la región centroamericana 
estaba siendo afectada por la presencia del fenómeno del niño.  Con la iniciativa se promovió la utilización de buenas practicas agrícolas y tecnologias para la cosecha de agua, por tanto se aprovecho este momento y se le dio un 
valor agregado al trabajo desarrollado enfocando nuestro trabajo hacia la construcción de SAT ante sequía y SAN.  En este período el gobierno de Honduras decretó el estado de alerta para los municipios ubicados en el Corredor seco 
y fue efectiva y pertinente nuestra intervención</t>
  </si>
  <si>
    <t>El aprendizaje que CARE ha tenido en el manejo de SAT ante distintos escenarios permitió la construcción del SAT ante sequía, el cual tuvo lugar al organizar las acciones desarrolladas en proyectos ya ejecutados dentro corredor seco de Honduras y darle un valor agregado, el cual fue poder visualizar la sequía como una amenaza la cual puede ser atendida desde la Gestión del Riesgo.</t>
  </si>
  <si>
    <t>El involucrar a las autoridades y diferentes actores,  (potenciales socios), dentro de la formulación del proyecto permitió el empoderamiento del mismo, lo cual se manifestó en los niveles de apoyo obtenido por parte de las instancias del SINAGER dentro del desarrollo de las actividades y de los compromisos asumidos.</t>
  </si>
  <si>
    <t>La inicitiva esta enfocada al tema de preparación y respuesta ante la amenaza por sequía en CA4, y su tiempo de ejecución es muy corto para poder visualizar el imapcto obtenido dao que fue de 12 meses. Sin embargo la apertura hacia la participación de las mujeres, niños y niñas dentro del proyecto logró hacer un cambio en la visión del fenómeno, y hacer consiencia que se debe preparar a la población para hacerle frente a la sequía</t>
  </si>
  <si>
    <t>Se apoyó a las municipalidades en la realización de cabildos municipales donde se pesentó el trabajo realizado y la pertinencia de las acciones, las que fueron realizadas por los mismos beneficiarios ante la población, con el ánimo de incentivar a otras personas a implementar las BPA para hacerle frente a la sequía.</t>
  </si>
  <si>
    <t>Las autoridades municipales a través del proceso de conocimiento sobre la amenaza por sequía y siendo partícipe en el desarrollo de las actividades del proyecto, comprendieron la necesidad de integrar dentro de sus planes de inversión municipal una partida para la implementación de obras en las comunidades de mayor riesgo ante la sequía, aportando con materiales y mano de obra calificada en la construcción de cosechas de agua, incentivo a los bancos de semilla con la entrega de de bonos productivos, entre otros.</t>
  </si>
  <si>
    <t>Partiendo de las experiencias de CARE en la región, se dio un valor agregado a la inicaitiva el cual correspondio en integrar las accioes planteadas por el proyecto dentro de Un Sistema de Alerta Temprana ante sequía de una forma holistica.  Tomando el concepto de SAT como un conjunto de acciones coordinadas que abarca: conocmineot y manejo del Riesgo, Fortalecimiento de estructuras del SINAGER, monitoreo, comunicación e infraestructura para la respuesta ante la sequía.</t>
  </si>
  <si>
    <t>La iniciativa contempla alianza con la Mesa Nacional de Incidencia para la Gestión del Riesgo la cual esta conformada por organizaciones de sociedad civil, con quienes hemos dado firma a convenios de cooperación con el objetivo de fortalecer sus capacidades de administrar fondos para que puedan ser socios elegibles ante ECHO, ellos participaron como implementadores de acciones asi como parte del grupo de beneficiarios en procesos de formación.</t>
  </si>
  <si>
    <t>La evaluación fue desarrollada por el lider del consorcio (Acción contra el Hambre) y no fue compartida con CARE.</t>
  </si>
  <si>
    <t>Lideres comunitarios de 12 comuniades, sector educativo de comunidades; Gobiernos Municipales e Instituciones de Gobierno,Organo de legislación; Sociedad Civil y Privados</t>
  </si>
  <si>
    <t>Municipios de San Isidro, San Antonio de Flores, San José, Orocuina, El Corpus, Pespire del departamento de Choluteca, Honduras</t>
  </si>
  <si>
    <t>Contribuir a la reducción del impacto de las sequías en América Central a través de la institucionalización y aplicación de herramientas y procesos de gestión de riesgos.</t>
  </si>
  <si>
    <t>taniuska.arcia@care.org</t>
  </si>
  <si>
    <t>Coordinadora de Iniciativa</t>
  </si>
  <si>
    <t>Taniuska Arcia</t>
  </si>
  <si>
    <t>arnaldo.bueso@care.org</t>
  </si>
  <si>
    <t>Director Nacional de País</t>
  </si>
  <si>
    <t>Arnaldo Bueso</t>
  </si>
  <si>
    <t>“Institucionalización de procesos y herramientas de Gestión de Riesgo a Sequía en CA”</t>
  </si>
  <si>
    <t>FR590 CEFRAHN0014</t>
  </si>
  <si>
    <t>La iniciativa dio inicio operativo el 02 de junio 2016 por tanto no hay muchos avances para el FY16</t>
  </si>
  <si>
    <t>No se debe formular iniciativas aisladas de las prioridades de los gobiernos, es importantes tomar en cuenta desde la construcción de los diagnósticos a los actores principales lo cual permitirá identificar los potenciales socios al ser aprobada la iniciativa.</t>
  </si>
  <si>
    <t>El incluir al ente rector a nivel nacional, a gobiernos municipales y otros actores en la elaboración del diagnóstico como en la formulación permitió una mayor apropiación de la iniciativa en el momento de inciar la operatividad del mismo.</t>
  </si>
  <si>
    <t>La inciativa estas dando inicio en este ultimo mes del FY16.</t>
  </si>
  <si>
    <t>La iniciativa contempla alianza con la Mesa Nacional de Incidencia para la Gestión del Riesgo la cual esta conformada por organizaciones de sociedad civil, quienes participoaran como implementadores de acciones asi como parte del grupo de beneficiarios en procesos de formación.</t>
  </si>
  <si>
    <t>La iniciativa dio inicio operativo el 02 de junio 2017por tanto la Linea de Base Inicial se desarrollará en el período del año fiscal julio 2017.  La evaluación está planificada para el FY18.</t>
  </si>
  <si>
    <t>Lideres comunitarios, familias de 15 comuniades, sector educativo de comunidades</t>
  </si>
  <si>
    <t>Municipios de Caridad, Aramecina, Langue y San Francisco de Coray del departamento de Valle, Honduras</t>
  </si>
  <si>
    <t>Estructuras del SINAGER y familias vulnerables en comunidades del corredor seco de Honduras han reducido sus vulnerabilidades institucionales, educativas y organizativas, mejorando sus capacidades a través de la preparación para hacerle frente a la amenaza por sequía y peligros asociados, al final del proyecto.</t>
  </si>
  <si>
    <t>Contribuyendo al fortalecimiento de las estructuras del SINAGER y a la resiliencia de familias vulnerables ante los efectos de sequías en 15 comunidades de los municipios Langue, Aramecina, Caridad y San Francisco de Coray  del Departamento de Valle en el corredor seco de Honduras</t>
  </si>
  <si>
    <t>HND01 FR780  CFRAHN0015</t>
  </si>
  <si>
    <t>La inciiativa se enmarcó en lineamientos especificos por parte del donante para buscar contrinuir con la modernizacion del sector forestal del país, logicamente las prioriddaes y los enfoques no necesariamente encajan con las prioridades de CARE, sin embargo en gran medidad se visualiza las sinergias existentes.</t>
  </si>
  <si>
    <t>La participacion de la sociedad civil en una agenda en comun con los gobiernos locales facilita el cumplimiento de las acciones y resultados, alcanzando trabajar por el desarrollo d elos municipiuos.</t>
  </si>
  <si>
    <t>El trabajo de sensibilización con los actores correctos facilita el cumplimiento y desarrollo de acciones encaminadas al logros de los objetivos.</t>
  </si>
  <si>
    <t>El acondicionarse a las agendas municipales por parte del proyecto en funcion de los tomadores de decision facilito la partcipacion activa y de calidad por parte de estos actores.</t>
  </si>
  <si>
    <t>Personalizar las acciones en funcion de acotores permitió llegar a los actores corresctos y no diluir esfuerzos con actores que no correspondían.</t>
  </si>
  <si>
    <t>El planteamiento de responsabilidades compartidas entre beneficirios directos / indirectos y los Gobiernos locales para alcanzar resultados en común.</t>
  </si>
  <si>
    <t>Hacer incidencia politica promovida desde los actores teniendo como receptores a los gobiernos locales.</t>
  </si>
  <si>
    <t>Ninguno</t>
  </si>
  <si>
    <t>Rendicion de cuentas en el manejo d elos recuros naturales por parte de gobiernos municiplaes y consejos consultivos de microcuencas</t>
  </si>
  <si>
    <t>Se realizó una evaluacion final del proyecto en le mes de junio 2016</t>
  </si>
  <si>
    <t>9 Gobiernos Municipales, 9 Consejos Consultivos Municipales, 9 Juntas Administradoras de Agua (JAA), 10 Patronatos, 9 Comités de Microcuencas, 270 Propietarios de Bosque y 175 Propietarios de Finca, para un total de 1,163 beneficiarios directos, en los que se estima que un 30% son mujeres. Beneficiarios finales 6,978 familias ubicadas en los municipios que fueron atendidos.</t>
  </si>
  <si>
    <t>HONDURAS: Región Forestal de Comayagua, en los Municipios de Cabañas, Guajiquiro, Marcala, Opatoro, San Antonio del Norte, San Pedro de Tutule, Santa Ana, Santa Elena, Santiago de Puringla.</t>
  </si>
  <si>
    <t>#1 Apoyar a 9 Gobiernos Municipales y sociedad civil organizada en la toma de decisiones que permita asegurar el control y prevención de incendios y plagas forestales, así como la tala ilegal por medio del fortalecimiento de las Unidades Municipales Ambientales (UMAs). #2 Crear un mecanismo de pago por servicios ambientales (PSA), que permita la compensación económica por las buenas prácticas de conservación con prioridad en aquellas zonas de recarga Hídrica que producen agua para consumo humano.</t>
  </si>
  <si>
    <t>“Implementación de un sistema municipal de prevención y protección contra incendios, plagas forestales y el control de la tala ilegal en 9 municipios de la Región Forestal de Comayagua, asegurado a través de un proceso de buena gobernanza forestal”</t>
  </si>
  <si>
    <t>CFRAHN0013</t>
  </si>
  <si>
    <t>https://www.youtube.com/watch?v=vM8EpVphLxw</t>
  </si>
  <si>
    <t>Pas de commentaires</t>
  </si>
  <si>
    <t>Phase out et réduction progressive des activités &gt;&gt; exit strategy efficace et sereine vis-à-vis de la communauté</t>
  </si>
  <si>
    <t>Mobilisation communautaire autour des priorités partagées / conciliation et mobilisation pour permettre la réhabilitation de la route</t>
  </si>
  <si>
    <t>Pas de changements</t>
  </si>
  <si>
    <t>Renforcement du CASEC de la 11ème section communale de Carrefour : formation + appui en matériels</t>
  </si>
  <si>
    <t>Les résidents des quartiers : soit environ 30 000 personnes ont été particulièrement affectés par le tremblement de terre, 40 à 50% d’entre eux ont perdu leur maison. Aux pertes physiques s’ajoutent les pertes économiques liées au séisme. Il est estimé que 21% des maisons abritaient des négoces dont 48% d’entre eux des boutiques. D’une manière générale les résidents souffrent des mauvaises conditions de l’environnement dans lequel ils vivent. L’accès aux maisons se fait par des chemins de terre étroits, les infrastructures publiques sont presque inexistantes, l’accès à l’eau, l’assainissement et l’électricité est difficile, la gestion des déchets est inexistante et l’instabilité foncière empêche les investissements durables. Ils sont extrêmement vulnérables aux catastrophes naturelles telles que les fortes pluies, cyclones et éventuels séismes</t>
  </si>
  <si>
    <t>Ti-Sous, et les quartiers autour d’Aztèk, Sapotille et La Grenade, se sont construit sans schéma d’aménagement urbain, sans tenir compte de l’exposition aux risques et sans accès durable aux services de base comme l’eau, l’électricité ou bien la gestion des déchets. Le séisme a démontré la fragilité des structures des logements due à la faible qualité des matériaux, au manque de savoir-faire des maçons locaux prenant très peu en compte les normes parasismiques et à la localisation des habitations dans des zones à risques du fait du manque de planification urbaine.</t>
  </si>
  <si>
    <t>L'aménagement urbain de quartier défavorisés de Carrefour est planifié, exécuté et géré localement de manière durable et permet le relogement en sécurité et le développement économique des populations les plus affectées par le séisme.</t>
  </si>
  <si>
    <t>razongles.julie@care.org</t>
  </si>
  <si>
    <t>Julie RAZONGLES</t>
  </si>
  <si>
    <t>Agence Française de Développement</t>
  </si>
  <si>
    <t>EuropeAid</t>
  </si>
  <si>
    <t>Amélioration de quartier</t>
  </si>
  <si>
    <t>CFRAHT0018</t>
  </si>
  <si>
    <t>Cette expérience nous a démontré que la méthodologie AVEC est adaptée dans le milieu urbain telle est conçue</t>
  </si>
  <si>
    <t>Les services offerts par les AVEC favorisent l'autonomisation des femmes</t>
  </si>
  <si>
    <t>La méthodologie AVEC favorise l'inclusion financière des plus vulnérables mais tend aussi à être considérée comme une approche alternative pour les anciens usagers des services financiers formels et informels.</t>
  </si>
  <si>
    <t>Formation des agents villageois pour assurer le suivi du projet</t>
  </si>
  <si>
    <t>Création des groupes AVEC pour faciliter l'accès aux services financiers</t>
  </si>
  <si>
    <t>Implication des autorités locales dans le processus de sélection des bénéficiaires</t>
  </si>
  <si>
    <t>Beaucoup de groupes AVEC sont créés à l'intérieur des organisations de base. En ce sens, les formations données aux membres des AVEC renforcent les OCB surtout en terme de structuration. De plus, plusieurs groupes AVEC sont transformés en des organisations de base pour avoir leurs légalisations.</t>
  </si>
  <si>
    <t>Il est prévu, au cours du mois de Novembre 2016, de faire une évaluation finale du projet. Les groupes qui ont été évalués lors de l'étude de base seront réévalués pour pouvoir faire la comparaison entre la situation initiale et la situation avant l’implémentation du projet.</t>
  </si>
  <si>
    <t>Ménages vulnérables</t>
  </si>
  <si>
    <t>Département de l'Ouest, commune Port-au-Prince, zone haut Turgeau et Debussy</t>
  </si>
  <si>
    <t>Augmenter l'accès à des services financiers de base</t>
  </si>
  <si>
    <t>rutikanga.innocent@care.org</t>
  </si>
  <si>
    <t>Program Manager, Economic Development</t>
  </si>
  <si>
    <t>Innocent Rutikanga</t>
  </si>
  <si>
    <t>Goal European Union</t>
  </si>
  <si>
    <t>Menm Katye Lot Vizaj</t>
  </si>
  <si>
    <t>CFRAHT0024</t>
  </si>
  <si>
    <t>El proyecto es reciente, a penas lleva 6 meses de ejecusión, aun no podemos hacer una valoracion al 100%.</t>
  </si>
  <si>
    <t>Lograr sensibilizar a operadores de justicia y medios de comunicación para que reconoczcan y respeten las funciones de las defensoras de DDHH</t>
  </si>
  <si>
    <t>Contar con personal o equipo con cierto expertis en la tematica y vinculada a la defensa de los DDHH</t>
  </si>
  <si>
    <t>Que las acciones deben ser parte de algun proceso, para alcanzar los objetivos e impacto a largo plazo</t>
  </si>
  <si>
    <t>Hacer las acciones a nivel de la cabecera municipal, de tal forma las mujeres tengan la oportunidad de participar con facilidad</t>
  </si>
  <si>
    <t>De las particiapantes del proceso, son mujeres que integran las organizaciones articuldas al Movimiento de Mujeres Indígenas Tz'ununija, que a su vez conocen del Movimiento.</t>
  </si>
  <si>
    <t>Vinculación del personal técnico en la formulación y planificación del proyecto</t>
  </si>
  <si>
    <t>El fortalecimiento de capacidades técnicas y financieras al Movimiento de Mujeres Indigenas Tz'ununija.</t>
  </si>
  <si>
    <t>Por ser un proyecto nuevo, solo esperamos que la evaluacion sea un éxito.</t>
  </si>
  <si>
    <t>40 mujeres mayas y garífunas líderes defensoras de derechos,  20  organizaciones de base de El Quiché e Izabal, 20 lideresas del  Consejo Político y 8 lideresas del  Consejo Menor y 6 mujeres del Equipo Técnico</t>
  </si>
  <si>
    <t>Departamentos de El Quiché: municipios/ Joyabaj, Cunen, Sacapulas, Zacualpa, Chajul, Chichicastenango, Santa Cruz del Quiché, Chicaman, Uspantan y San Andrés Sajcabaja y el departamento de  Izabal: municipios/ Estor y Livingston. Guatemala.</t>
  </si>
  <si>
    <t>Promover el libre ejercicio de los derechos individuales y colectivos de mujeres mayas y garífunas favoreciendo su reconocimiento por parte del Estado y la sociedad guatemalteca.</t>
  </si>
  <si>
    <t>ada.zambrano@care.org</t>
  </si>
  <si>
    <t>Directora de país</t>
  </si>
  <si>
    <t>Ada Zambrano</t>
  </si>
  <si>
    <t>juanasmorales@yahoo.com  mujeresindigenastzununija</t>
  </si>
  <si>
    <t>Representante Legal y Coordinadora del proyecto</t>
  </si>
  <si>
    <t>Juana Sales Morales</t>
  </si>
  <si>
    <t>Mujeres Mayas y Garífunas construyendo una vida con dignidad y con justicia</t>
  </si>
  <si>
    <t>EIDHR/2016/372-640</t>
  </si>
  <si>
    <t>El proyecto DIPECHO, busca fortalecer las capacidades de resiliencia y respuesta de comunidades realmente vulnerables en el área de Quiché; los procesos de capacitación, organización y planificación que se integran en el proceso promueven como ejes transversales el abordaje de equidad de género e inclusión ciudadana. 
The project has just started</t>
  </si>
  <si>
    <t>Sensibilización para los procesos de organización</t>
  </si>
  <si>
    <t>Vinculación con instituciones municipales</t>
  </si>
  <si>
    <t>Coordinación con gobierno municipal y local</t>
  </si>
  <si>
    <t>No Aplica</t>
  </si>
  <si>
    <t>Se realizaron procesos de sensibilización para promover la organización comunitaria y preparación para la gestión de riesgo a desastres.</t>
  </si>
  <si>
    <t>Para el proyecto, se contemplan recursos de evaluación externa, que permita medir el impacto y calidad de desarrollo durante su período de implementación; se utilizan de referencia los estudios CAP  final e inicial.</t>
  </si>
  <si>
    <t>Población expuesta a altos grados de riesgo y vulnerbilidad por amenaza de sequía, incendios forestales, sismos y derrumbes, dentro del área de cobertura (mujeres, hombres, niños, niñas, adolescentes, personas con discapacidad y adultos mayores).</t>
  </si>
  <si>
    <t>Región Occidente del país; Departamento del Quiché: a) Municipio de San Pedro Jocopilas y 12 comunidades  b) Municipio de San Bartolomé Jocotenango y 8 comunidades.</t>
  </si>
  <si>
    <t>Reducir las vulnerabilidades institucionales, educativas y sociales, y mejorar la capacidad de resiliencia ante escenarios de multi-amenaza de las comunidades de los municipios de San Pedro Jocopilas y San Bartolomé Jocotenango, del departamento de Quiché, al final del Proyecto.</t>
  </si>
  <si>
    <t>eva.cameros@care.org</t>
  </si>
  <si>
    <t>Coordinadora de Proyecto</t>
  </si>
  <si>
    <t>Eva Cameros</t>
  </si>
  <si>
    <t>edwin.kestler@care.org</t>
  </si>
  <si>
    <t>Coordinador de Iniciativa Programática</t>
  </si>
  <si>
    <t>Edwin Kestler</t>
  </si>
  <si>
    <t>Mejorando la Capacidad de Resiliencia y la Respuesta a Desastres e Poblaciones Expuestas a Multi-Amenazas en el departamento de Quiché, Guatemala C.A.</t>
  </si>
  <si>
    <t>CFRAGT0008</t>
  </si>
  <si>
    <t>a monthly report is submitted to the donor with the name of the farmers, the quantity of milk supplied and  the social activities done in the community;  in addition to the financial report of  the association to trace the profit &amp; loss of the MCC.</t>
  </si>
  <si>
    <t>The best practice in running  the MCC is through depending mainly on the direct farmers in order to sustain the MCC, decrease the operation cost as well as increase the quality of milk delivered by farmers.</t>
  </si>
  <si>
    <t>Being  part of the value chain of a high quality market enables the project to be sustained. However, this entails continuous pressure to consistently meet corporate-standard products</t>
  </si>
  <si>
    <t>Selection criteria should ensure the cooperatives capabilities to run a socio- economic project (i.e MCC location; staff competencies)</t>
  </si>
  <si>
    <t>Private entities ( entrepreneur/SME)  is in a better position  to run a socio-economic project</t>
  </si>
  <si>
    <t>Technical Assistance to the small farmers, collectors and farms.</t>
  </si>
  <si>
    <t>Cooperatives /CDAs capacity building</t>
  </si>
  <si>
    <t>Access to high qulaity market</t>
  </si>
  <si>
    <t>capacity building held for the coopertaives and CDAs in: Governance, buisness development, gender.</t>
  </si>
  <si>
    <t>The evalulation of the project has been done by a consultant firm hired by the donors; with a sample of 2 MCCs. An evaluation from CARE international should be taken  in place to assess the project.</t>
  </si>
  <si>
    <t>Small farmers- cooperatives/CDAs</t>
  </si>
  <si>
    <t>The MCCs are  located in 5 governorates: Beni Suef- Fayoum-Nubaria- Kafr El Sheikh- Dameitta.</t>
  </si>
  <si>
    <t>improve socio-economic conditions of small farmers in Egypt</t>
  </si>
  <si>
    <t>heba.elbeheidy@care.org</t>
  </si>
  <si>
    <t>Initiatives  manager</t>
  </si>
  <si>
    <t>Heba El Beheidy</t>
  </si>
  <si>
    <t>Danone Ecosystem  and Danone Egypt</t>
  </si>
  <si>
    <t>Milk Collection communities (MCC)</t>
  </si>
  <si>
    <t>cfraeg0001</t>
  </si>
  <si>
    <t xml:space="preserve">Las iniciativas de apoyo a cadenas de valor requieren el trabajo en alianza con distintos actores, para generar espacios de diálogo, establecer acuerdos concretos y tener planes de trabajo que lleguen a compromisos entre los involucrados, propendiendo a la institucionalización de procesos.
</t>
  </si>
  <si>
    <t xml:space="preserve">Las demandas de fortalecimiento de capacidades son permanentes y evolutivas según el contexto. Resulta muy importante que las organizaciones sean capaces de transmitir los conocimientos teórico-prácticos adquiridos. Es vital promover nuevos liderazgos con esta capacidad, solo así se puede asegurar la sostenibilidad de los procesos, sumado a un acompañamiento técnico. 
</t>
  </si>
  <si>
    <t>El fortalecer capacidades en función de necesidades sentidas y teniendo presente el contexto y análisis interseccionales, usando metodologías para adultos y temas articuladores (derechos de las mujeres, educación financiera y microfinanzas), facilita el aumento de la participación y diálogo orientados a una mejor organización asociativa de los emprendimientos y a un mayor reconocimiento social de las mujeres dentro del hogar y de la comunidad.</t>
  </si>
  <si>
    <t>Cofinanciamiento y complementariedad: se ha articulado acciones con otros proyectos de CARE y de otros organismos que implementan acciones en la misma área, permitiendo optimizar recursos y asegurar el trabajo bajo enfoques de género, pertinencia cultural, agroecología, derechos, soberanía alimentaria.</t>
  </si>
  <si>
    <t>Participación: El proyecto ha tomado en cuenta la participación directa de mujeres y otros actores sociales en la toma de decisiones de acciones implementadas por el mismo.</t>
  </si>
  <si>
    <t>Generación de capacidades locales: se ha desarrolldo procesos de formación orientados a generar competencias locales dirigidos a productoras/es, funcionarios/as públicos y sociedad civil, con el objeto que permanezcan y contribuyan al progreso con identidad de sus territorios.</t>
  </si>
  <si>
    <t>Mujeres jefas de hogar vinculadas a cadenas de valor.</t>
  </si>
  <si>
    <t>Provincia de Pichincha: cantones Pedro Moncayo y Cayambe; provincia de Imbabura: cantones Otavalo, Cotacachi, Antonioo Ante, Ibarra, Pimampiro, Urcuquí; provincia del Carchi: cantón Mira.</t>
  </si>
  <si>
    <t>Contribuir al buen vivir de mujeres indígenas, afrodescendientes y mestizas en situación de pobreza y vulnerabilidad a partir del fomento de actividades generadoras de ingresos y el desarrollo de negocios inclusivos y de cadenas de valor.</t>
  </si>
  <si>
    <t>jeanneth.albuja@care.org</t>
  </si>
  <si>
    <t>Coordinadora</t>
  </si>
  <si>
    <t>Jeanneth Albuja</t>
  </si>
  <si>
    <t>catalina.vargas@care.org</t>
  </si>
  <si>
    <t>Gerente de  Calidad Programática y Movilización de</t>
  </si>
  <si>
    <t>Catalina Vargas</t>
  </si>
  <si>
    <t>Charitable Foundation Cartier</t>
  </si>
  <si>
    <t>Autonomía social y económica de mujeres indígenas, afrodescendientes y mestizas en situación de pobreza y vulnerabilidad.</t>
  </si>
  <si>
    <t>CFRAEC0002</t>
  </si>
  <si>
    <t>Apenas se llevan 3 meses de implementación del proyecto,  para este año fiscal, por lo que no se podria asegurar lecciones aprendidas reales hasta el momento.</t>
  </si>
  <si>
    <t>Planificacion conjunta con el socio GAD Municipal de Pedro Moncayo para los compenetes y resultados del proyecto.</t>
  </si>
  <si>
    <t>Hacer un diagnóstico participativo para que nos ayude al ajuste de indicadores del M.L.</t>
  </si>
  <si>
    <t>Se ajusto la metodologia para el levantamiento del diagnóstico (Línea base), para que visibilice el enfoque de genreo que despuesa ayudara al ajuste de los indicadores del marco lógico.</t>
  </si>
  <si>
    <t>Fortlecimiento de capacidades para brigadas de combate para incendios forestales.
Apoyo para la implmentacion del comité cantonal de nergencias de Pedro Moncayo con actores de la sociedad civil e instituciones públicas.</t>
  </si>
  <si>
    <t>Mujeres productoras y proiductores agropecuarios del cantón Pedro Moncayo</t>
  </si>
  <si>
    <t>Provincia de Pichincha, Cantón Pedro Moncayo, Parroquias de Tupigachi y Tabacundo.</t>
  </si>
  <si>
    <t>Reducir la vulnerabilidad de las comunidades ubicadas en los páramos alto andinos  de las parroquias de Tupigachi y Tabacundo, del catón Pedro Moncayo, frente a los impactos del cambio climático en sus medios de vida</t>
  </si>
  <si>
    <t>Gerente Calidad Programática y Movilizaación de Re</t>
  </si>
  <si>
    <t>andres.cordova@care.org</t>
  </si>
  <si>
    <t>Coordinador de proyecto</t>
  </si>
  <si>
    <t>Andrés Córdova</t>
  </si>
  <si>
    <t>Fundación ENSEMBLE</t>
  </si>
  <si>
    <t>ADAPTACION AL CAMBIO CLIMATICO DE POBLACIONES ANDINAS, MEDIANTE EL  MANEJO, CONSERVACIÓN Y RESTAURACIÓN DE PÁRAMOS</t>
  </si>
  <si>
    <t>FR747</t>
  </si>
  <si>
    <t>http://www.care.org.ec/democratizacion-derechos-y-dialogo-intercultural-para-la-inclusion-etnica-en-areas-de-frontera-norte-del-ecuador/</t>
  </si>
  <si>
    <t>Los encuentros intergeneracionales permitieron fomentar el diálogo de saberes, promover su transferencia generacional, desarrollar la escucha y romper barreras en la trasmisión de conocimientos ancestrales.</t>
  </si>
  <si>
    <t>Se promovió la sistematización y producción de estudios e investigaciones; se derarrollaron módulos de formación y herramientas conceptuales y metodológicas para replicar y escalar la experiencia hacia otros territorios, que permite la replica escala.</t>
  </si>
  <si>
    <t>Fortalecimiento de cada identidad en el proceso de convivencia entre las diferentes culturas que habitan un mismo territorio, en las cinco provincias bajo cobertura.</t>
  </si>
  <si>
    <t>Los Centros de Referencia Cultural se han convertido en puntos clave de encuentro y promoción, donde se generan acciones con niños, niñas, adolescentes, adultos para rescatar y conservar las expresiones culturales; actores importantes en este proceso han sido las y los jóvenes agentes o activistas culturales.</t>
  </si>
  <si>
    <t>Se trabajó en el diseño de políticas públicas para los pueblos y las nacionalidades: ordenanzas, agendas políticas de mujeres, planes de desarrollo y estratégicos para operar su actoría. La elaboración de planes de vida están ligadas a investigaciones y estudios que reflexionan en torno a datos recogidos en forma participativa.</t>
  </si>
  <si>
    <t xml:space="preserve">Las acciones han estado centradas en promover la reflexión intergeneracional, fomentando el encuentro de saberes de taitas y mamas, abriendo un diálogo intercultural con el uso de redes y espacios virtuales. 
</t>
  </si>
  <si>
    <t>En los encuentros se buscó recrear la cotidianidad y la memoria histórica mediante el relato oral (traspaso del conocimiento desde sus mayores), con metodologías lúdicas e interactivas que abordan la identidad cultural y promueven el uso del awapit (lengua de la nacionalidad awa), kichwa de la Amazonía y kichwa de la Sierra, en el caso de esta nacionalidad. Se promueven entornos familiares y comunitarios inclusivos donde se valoran las manifestaciones culturales diversas</t>
  </si>
  <si>
    <t>En cuanto a los agentes culturales de las poblaciones awás, kichwas y afrodescendientes, medios de comunicación y sociedad civil, se han generado alianzas con la academia: Facultad Latinoamericana de Ciencias Sociales (FLACSO) y Asociación Latinoamericana de Educación Radiofónica (ALER), con las que se han llevado procesos de formación de agentes y promotores culturales, comunicadores sociales de estas nacionalidades y pueblos, y servidores de salud para propiciar una comunicación libre de estereotipos y discriminación, promover servicios de salud inclusivos, que rescaten los saberes ancestrales enmarcados en derechos humanos y colectivos, promoviendo la erradicación de la violencia de género.</t>
  </si>
  <si>
    <t>Esta evaluación está prevista como interna porque no se cuentan con los recursos provistos desde el donante, la metodología debe ser definida en función de los indicadores de resultado y de proceso  con miras a evaluar el impacto. La principal fuente es la comparación de datos con la línea de base.</t>
  </si>
  <si>
    <t>Poblaciones afrodescendientes, awás e indígenas kichwas de la sierra y de amazonía ubicadas en las provincias del norte del Ecuador.</t>
  </si>
  <si>
    <t>Provincias: Pichincha, Imbabura, Carchi, Esmeraldas y Sucumbíos.</t>
  </si>
  <si>
    <t>Contribuir al fortalecimiento de procesos orientados a superar la opresión étnica y de género en indígenas y afrodescendientes, apoyando la cultura y la  comuniación y los derechos como condición de los deerechos de demcoratización, revalorización de la diversidad e interculturalidad y desarrollo socio económico.</t>
  </si>
  <si>
    <t>nubia.zambrano@ec.care.org</t>
  </si>
  <si>
    <t>Nubia Zambrano</t>
  </si>
  <si>
    <t xml:space="preserve">Gerente de Calidad Programática y Movilización de </t>
  </si>
  <si>
    <t>Unión Europea</t>
  </si>
  <si>
    <t>Democratización, Derechos y Diálogo Intercultural para la Inclusión Étnica en Áreas de la Frontera Norte del Ecuador</t>
  </si>
  <si>
    <t>CFRAEC0004</t>
  </si>
  <si>
    <t xml:space="preserve">Manual de Comunicación y Visibilidad del proyecto, Informe de Avance,  Estrategias Elaboradas, Material impreso y audiovisual para formación y visibilidad (disponible en oficina de país que se puede compartir a pedido); Fotos, reportajes, algunas herramientas en doprox https://www.dropbox.com/sh/divze5kraud0ijo/AAAwCjJCuRsAykI7hCl98u0Da?dl=0 ; repotajes en diferentes sitios: [PDF]La Gestión Inclusiva del Riesgo Sísmico en el oriente ...eird.org/americas/noticias/docs/.../buenas-practicas-gird-cuba.pdf; Fortalecen sistema de alerta temprana sobre sismos › Cuba ...www.granma.cu/cuba/.../fortalecen-sistema-de-alerta-temprana-sobre-sis...; CITMA. Santiago de Cuba - Facebook https://www.facebook.com/CITMASantiago-de-Cuba-473561889424628/; Nueva estación de monitoreo sismológico en Cuba ...
www.cibercuba.com/.../nueva-estacion-de-monitoreo-sismologico-en-cu...; Fortalecen sistema de alerta temprana sobre sismos ;latinamerica.shafaqna.com/ES/LA/200783; Cuba Verdad: Un proyecto internacional dotará a Cuba de ... cubadata.blogspot.com/2015/.../un-proyecto-internacional-dotara-cuba.h...; http://prensa-latina.cu/index.php?option=com_content&amp;task=view&amp;id=3937681&amp;Itemid=1; http://www.sierramaestra.cu/index.php/titulares/5684-intercambian-sobre-terremotos-en-comunidades-de-santiago-de-cuba; 
http://www.sierramaestra.cu/index.php/ciencias/5654-prevencion-en-comunidades-santiagueras-ante-la-amenaza-de-un-terremoto#comment-558; http://www.sierramaestra.cu/index.php/titulares/5788-organizaciones-internacionales-apoyan-a-cuba-ante-amenaza-de-terremoto; Síganos en Facebook y en Twitter: @UOCuba; www.sierramaestra.cu/index.php/ciencias/6106-por-elevar-la-cultura-.sismica-.salon-permanente-de-la-ciencia-santiaguera
</t>
  </si>
  <si>
    <t>Finaliza el año fiscal con un buen reconocimiento de CARE en el país como actor humanitario y en ECHO en su capacidad y preparación para impulsar procesos complejos.</t>
  </si>
  <si>
    <t>El trabajo en asocio con organizaciones internacionales con interés común es importante para crecer como organización, en formación desde diferentes puntos de vista y enfoques, en alianzas estratégicas a nivel local e internacional, en metodologías e instrumentos.</t>
  </si>
  <si>
    <t>La multiplicación de impactos debe ser pensada desde la formulación , lo que permite preparar condiciones para facilitar que se de una vez terminado el proyecto dejando en las manos adecuadas capacidades instaladas y materiales que los ayuden a realizarla.</t>
  </si>
  <si>
    <t>Si es importante para CARE incidir desde sus proyectos en las políticas que orientan la reducción de riesgos en Cuba es indispensable el trabajo en asocio a nivel de base, utilizar y mejorar de manera innovadora  las plataformas, infraestructuras y espacios existentes, y no perder la vinculación directa con el sistema de la defensa civil cubana, desde las comunidades hasta la nación.</t>
  </si>
  <si>
    <t>Estrategia de trabajo con la Cruz Roja Cubana- fortalecido un actor de la sociedad civil que tiene como misión el fortalecimiento de capacidades para la reducción de riesgos. Se fortalece en su metodología de trabajo, en su conocimiento sobre riesgo sísmico y en sus capacidades de comunicación.</t>
  </si>
  <si>
    <t>Estregia de Inclusión de personas con discapacidad- generalmente excluidas como grupo focal diferenciado de los procesos de preparación para enfrentar riesgos. Quedan fortalecidos en el tema sísmico, su abordaje y con material y facilitadores formados para la multiplicación de impactos a través de las Asociaciones de personas con discapacidad que existen en Cuba (ACLIFIM, ANSOC, ANCI), en sus familias y comunidades.</t>
  </si>
  <si>
    <t>Estrategia de Comunicación y Visibilidad- mayor incidencia en la población, las instituciones y las políticas del sistema de la defensa civil cubana. Se suman actores no previstos como facilitadores y multiplicadores de los procesos para elevar la percepción del riesgo sísmico desde un enfoque inclusivo.</t>
  </si>
  <si>
    <t>El proyecto elaboró una Estrategia de Comunicación y Visibilidad orientada a diferentes públicos que fue montada en una plataforma de comunicación ya establecida para incrementar la incidencia en la población, las insituciones y las políticas de reducción de riesgo sismico
El proyecto elaboró una Estrategia de Inclusión de PCD y una Estrategia de Género para aumentar su impacto con poblaciones vulnerables que han tenido igualdad de oportunidades en el acceso a la información y la formación 
El proyecto introdujo acciones para el fortalecimiento de la Cruz Roja Cubana en la región de accionamiento 
El proyecto introdujo acciones para facilitar el trabajo en sinergias con otros proyectos de reducción de riesgos y facilitar la multiplicación de impactos en otros territorios</t>
  </si>
  <si>
    <t>Formación de capacidades metodológicas para el trabajo de la Cruz Roja Cubana en los procesos comunitarios orientados a incrmentar la percepción del riesgo sísmico y preparar a la población para enfrentarlo.</t>
  </si>
  <si>
    <t>El proceso de monitoreo y evaluación ha sido interno al proyecto hasta el cierre del año fiscal y ha incluido comparación con línea base, análisis cualitativo de los procesos y resultados alcanzados en sesiones de intercambios con actores y beneficiarios directos. La metodología ha sido participativa y se ha concebido dentro de una lógica interactiva de aprendizaje. La evaluación prevista para septiembre será externa contraatada por CARE cuya metodologia ha sido pactada con evaluador seleccionado cuidando de mantener el enfoque participativo donde el evaluador se comparta como facilitador de proceso de análisis y reflexión sobre procesos, resultados, en base a indicadores establecidos y levantados en línea base.</t>
  </si>
  <si>
    <t>80,321 personas (aproximadamente 10% de la población residente de las tres ciudades), y 23 instituciones de los centros urbanos de Santiago, Guantánamo y Baracoa. De ellas, 51% son mujeres; 23.6% son niños y jóvenes; 31% son personas mayores; y 16.2% son personas con discapacidad, incluyendo 6273 mujeres con discapacidad.  Esta población se beneficiará por contar con gobiernos y actores territoriales mejor preparados para la gestión del riesgo sísmico y para brindar servicios de respuesta a la población, respondiendo a sus necesidades específicas. Estos beneficiarios también mejorarán su percepción y preparación para enfrentar el riesgo sísmico a través de la información que reciben por diferentes medios y la campaña de sensibilización.</t>
  </si>
  <si>
    <t>3 municipios (Santiago de Cuba, Guantánamo y Baracoa), 2 provincias (Santiago de Cuba y Guantánamo), región oriental de Cuba</t>
  </si>
  <si>
    <t>Objetivo General: Incrementar la resiliencia de ciudades y comunidades vulnerables de la región oriental de Cuba desde un enfoque de derechos e igualdad de género
Objetivo Específico: Fortalecer la capacidad gestión ante riesgo sísmico de autoridades, instituciones técnicas, y población vulnerable (con énfasis en mujeres y personas con discapacidad) en las ciudades de Santiago, Guantánamo y Baracoa</t>
  </si>
  <si>
    <t>alina.carecuba@gmail.com</t>
  </si>
  <si>
    <t>Coordinadora en terreno/Punto Focal de Emergencias</t>
  </si>
  <si>
    <t>Alina Junco Pinto</t>
  </si>
  <si>
    <t>Ciudades Preparadas y Alertas ante el riesgo sísmico en el oriente cubano</t>
  </si>
  <si>
    <t>CUB040</t>
  </si>
  <si>
    <t>Publicación en página web de CARE Internacional sobre cambio climático http://www.careclimatechange.org/adaptation-initiatives/cuba; Publicación en sitio web de SOMETCUBA http://www.lidar.camaguey.cu/sometcuba/projects.php; 
Existen materiales y videos de Adaptación Ganadera disponibles en la oficina de CARE en Cuba. Además de las Mujeres Ganaderas fue realizado un video de la experiencia, que incluyó la situación inicial y final de cada finca ganadera, recogiendo aspectos productivos y humanos relacionados con la vida de cada mujer líder ganadera y sus familias. Además, se produjeron 4 spots televisivos para divulgar y reconocer el papel de las mujeres en la producción de alimentos para el territorio. Este ultimo video y los spots  están siendo utilizados por ACPA y la ANAP en sus actividades y eventos. Los realizadores del video y el spot se comprometieron a incorporarlos en la programación de la TV nacional.</t>
  </si>
  <si>
    <t>Adaptación Ganadera actuó como catalizadora de procesos de reorganización interna de las cooperativas, generadora de análisis y decisiones sobre su funcionamiento, creadora de nuevas capacidades a nivel local, generadora de nuevas relaciones entre las cooperativas y las comunidades circundantes, lo que redundó en un trabajo más cohesionado y encaminado al desarrollo local, rompiendo las barreras y extendiéndose más allá de las propias cooperativas.
Apoyándose en los centros de investigación del territorio, el proceso de adaptación al cambio climático se hace más viable, aunque el aporte de las cooperativas al proceso debe ser un criterio importante para el desarrollo de la acción. Es necesario que exista transparencia en la comunicación y mantener estrechas relaciones entre todos los actores involucrados.
La capacitación intensa da inicio al desarrollo del pensamiento prospectivo, ya que la mayoría de las personas se concentran en dar solución a sus problemas del hoy, sin pensar que lo que hagan tendrá repercusión en el mañana. La intervención del proyecto ha influido positivamente en este sentido ya que coadyuvó al funcionamiento de las cooperativas y ha sido muy beneficioso en el cambio de los métodos de dirección hacia una visión de futuro. No obstante es necesario lograr la estabilidad en la dirección de las cooperativas.
La sistematización de Mujeres Ganaderas se centró en el proceso de cambio en los resultados de las fincas lideradas por mujeres a partir del proceso de capacitación y acompañamiento en la introducción de tecnologías adaptadas localmente. Como valores agregados se incluyeron elementos relacionados con (1) las historias de vida de las mujeres ganaderas, y (2) el desarrollo de las fincas, a lo largo de la línea del tiempo del proyecto. Propició marcos adecuados para la reflexión y el análisis de las actividades que sustentan el eje de la sistematización dentro del proyecto, con la participación de los actores claves en cada territorio. Se identificaron los momentos clave que marcaron el desarrollo de la experiencia, fruto de los intercambios entre las productoras involucradas sobre los resultados alcanzados. El aporte de los testimonios de los actores que vivieron la experiencia permitió su clara comprensión y análisis, y facilitó la identificación de las valoraciones colectivas que se constituyen en buenas prácticas y lecciones aprendidas del proyecto. La realización del estudio de factibilidad de la réplica permitió profundizar en los planes de negocio de cada finca ganadera, teniendo en cuenta las nuevas producciones incorporadas, las inversiones necesarias y las posibles ganancias. Este documento permitirá a los gobiernos municipales, ACPA y la ANAP contar con una herramienta para el diseño de nuevas experiencias de apoyo a otras fincas ganaderas lideradas por mujeres.</t>
  </si>
  <si>
    <t>Los eventos de sequía son cada vez más intensos en zonas de la provincia de Camagüey y los planes de contingencia no pueden estar enfocados solamente al enfrentamiento de huracanes. Se demostró la necesidad de mantener actualizados los diferentes planes que permitan establecer una estrategia de desarrollo de cada cooperativa, coherente, científicamente fundamentada y acorde a la realidad del cambio climático</t>
  </si>
  <si>
    <t>Es posible mejorar la capacidad de aplicación de los servicios meteorológicos en el sector ganadero y contar con personal de las cooperativas capacitado en la operación del sistema agro-meteorológico, ya que se demuestra que los y las cooperativistas pueden aplicar las recomendaciones del sistema en la vigilancia del clima y las observaciones de las variables climáticas, para el mejor manejo en función de dichas perspectivas. Consideran importante continuar monitoreando el clima, para tomar las medidas necesarias y aprovechar los beneficios de la lluvia, o evitar el daño a la salud de los trabajadores o del ganado por intensa radiación solar. Esta es la primera vez que en Cuba se utilizan estaciones meteorológicas instaladas en cooperativas y gestionadas por sus trabajadores y trabajadoras, que fueron formados como observadores meteorológicos.</t>
  </si>
  <si>
    <t>Los cooperativistas tenían conocimientos rudimentarios de cómo manejar el suelo y el agua, y expresaban que no podían hacerlo por falta de recursos; sin embargo, con la socialización de diferentes técnicas y el proceso de capacitación llevado a cabo por el proyecto, se logró que comenzaran a ejecutar acciones en este sentido, lo que demostró que la falta de recursos no es la causa fundamental para la no implementación de estos procesos a nivel de cooperativa, y otorgó mayor importancia a la formación y capacitación de los cooperativistas para emprender nuevas tareas.</t>
  </si>
  <si>
    <t>La reelaboración y socialización de forma participativa, con el protagonismo de los beneficiarios y llegando a nivel de unidad productiva, de la estrategia de reducción de riesgos, con la inclusión de la sequía como elemento de gran importancia a tener en cuenta.</t>
  </si>
  <si>
    <t>La adopción de un sistema agrometeorológico, los métodos e instrumentos utilizados para brindar la información meteorológica de alerta temprana a los productores y a la comunidad, lo que ha mejorado la gestión del riesgo y la atención a los trabajadores, y han contribuido a economizar recursos.</t>
  </si>
  <si>
    <t>Identificadas y socializadas prácticas locales del saber popular, para la adaptación al cambio climático, que se empleaban aisladamente por parte de algunos productores, con el fin de minimizar el impacto negativo del clima a nivel individual, diferenciadas por género, a través del conocimiento de las fortalezas, debilidades, amenazas y oportunidades, encaminadas a permitir su desarrollo en las condiciones climáticas actuales y futuras.</t>
  </si>
  <si>
    <t>Se incluyó una contribución adicional de financiamiento aportada por la Fundación Raja para focalizar mejor el empoderamiento socioeconómico de mujeres ganaderas en el área de accionamiento</t>
  </si>
  <si>
    <t>Acompañamiento a socios locales en crear capacidades de gestión</t>
  </si>
  <si>
    <t>Fue una evaluacion hecha por la UE a varios proyectos de su programa de seguridad alimentaria</t>
  </si>
  <si>
    <t>cooperativistas y familias vinculadas a la producción ganadera 171.500 habitantes de los cuatro municipios mencionados (20% mujeres y 17% personas de la tercera edad).</t>
  </si>
  <si>
    <t>4 municipios (Guaimaro, Minas, Nuevitas, Sibanicú,), provincia Camagüey, región central de Cuba</t>
  </si>
  <si>
    <t>Objetivo General: Contribuir al desarrollo de estrategias pilotos de reducción de la vulnerabilidad de los ecosistemas de explotación ganadera en la provincia Camagüey ante los efectos del cambio climático. 
Objetivo Específico: Incremento de la capacidad adaptiva de cooperativas en 4 municipios afectados por la sequía con la consolidación de un sistema agrometeorológico y la introducción de prácticas para detener el y revertir el avance de la degradación de los sistemas agropecuarios</t>
  </si>
  <si>
    <t>carlitos.carecuba@gmail.com</t>
  </si>
  <si>
    <t>Especialista de Proyecto</t>
  </si>
  <si>
    <t>Carlos Aragonés</t>
  </si>
  <si>
    <t>Fundación Raja</t>
  </si>
  <si>
    <t>Adaptación Ganadera- Una propuesta para zonas de extrema sequía en la provincia Camagüey</t>
  </si>
  <si>
    <t>CUB030/CUB041/CUB033</t>
  </si>
  <si>
    <t>Rapports périodiques, formulaires de marqueur de gouvernance et de marqueur de Genre</t>
  </si>
  <si>
    <t>Les consultations foraines organisées dans les zones de silence sanitaires permettent la prise en charge des cas de perdues de vue en CPN, vaccination et planification familiale</t>
  </si>
  <si>
    <t>Travailler en collaboration avec le district sanitaire garantit le respect des politiques, normes et procédures en matière d’offre de soins et minimise les risques d’invalidation des activités</t>
  </si>
  <si>
    <t>Les Pratiques Familiales Essentielles enseignées pendant les causeries de groupe constituent un facteur important d’information et d’Implication des hommes à la  prise de décisions pour la fréquentation des centres de santé par les femmes enceintes, les hommes étant très souvent les détenteurs des pouvoirs économiques.</t>
  </si>
  <si>
    <t>COPE (client Oriented Provider Efficient Services/Services efficaces basés sur les clients),</t>
  </si>
  <si>
    <t>Paricipation communautaire</t>
  </si>
  <si>
    <t>Renforcement des capacités</t>
  </si>
  <si>
    <t xml:space="preserve">Prolongation  d’un an de la fin du projet PARSSI passant de novembre 2016 à novembre 2017.
Extension des actions de la subvention à 4 autres Etablissements Sanitaires de Premier Contact.
Construction de la maternité.
Appui à l’autonomisation des associations et groupements féminins. 
</t>
  </si>
  <si>
    <t>les interventions seront renforcées par la méthode COPE. La méthode Client Oriented Provider Efficient Services / Services efficaces basés sur les clients (COPE) a pour but l’amélioration de la qualité des services de santé de manière continue.  Les services de qualité sont définis comme des services qui garantissent les DROITS des clients, et satisfont les BESOINS du personnel</t>
  </si>
  <si>
    <t>Evaluations planifiées:   
- Taux de fréquentation des ESPC (Etablissement Sanitaires de Premier Contact)
- Taux d’utilisation des ESPC
- Taux de satisfaction des patients et employés
- Taux de satisfaction au sein des communautés</t>
  </si>
  <si>
    <t>Les femmes en âge de procréer, les femmes enceintes et les enfants de 0 à 5 ans</t>
  </si>
  <si>
    <t>Commune de San Pédro, dans le quartier Bardot</t>
  </si>
  <si>
    <t>Contribuer à améliorer l’offre de soins dans le district de San Pedro en général et en particulier dans le quartier de Bardot au profit des groupes vulnérables,  avec un accent sur  la santé de la mère et de l'enfant</t>
  </si>
  <si>
    <t>Guillaume.Aguettant@care.org</t>
  </si>
  <si>
    <t>Directeur Pays</t>
  </si>
  <si>
    <t>AGUETTANT Guillaume</t>
  </si>
  <si>
    <t>Alexandre.Ya@care.org</t>
  </si>
  <si>
    <t>Conseiller Technique Santé</t>
  </si>
  <si>
    <t>YA Alexandre</t>
  </si>
  <si>
    <t>Appui à la redynamisation des établissements sanitaires à base communautaire de la commune de San Pedro</t>
  </si>
  <si>
    <t>FR723, CFRACI0030</t>
  </si>
  <si>
    <t>Les séances de caravanes réalisées au sein de la communauté a permis surtout aux femmes de ressortir et de connaitre les différentes causes dela malnutrition des enfants et des solutions ont été trouvés durant les focus groupes.</t>
  </si>
  <si>
    <t>Les réalisent les séances de sensibilisation dans la commuauté sans crainte et honte pour dénnoncer les mauvaise pratiques liés à l'hygiène corporel</t>
  </si>
  <si>
    <t>l'autonomisation des femmes dans la communauté, à l'issus de ces actions procurées par le projet, les femmes sont capables de rester en face des hommes et réaliser les séances de sensibilisation, discuter avec les hommes sur bonnes et mauvaise protiques de la communauté.</t>
  </si>
  <si>
    <t>les approches communautaires à travers les différentes séances de sensibilisation</t>
  </si>
  <si>
    <t>La mise en place des comités de facilitatrices communautaires pour promotion et valoraisation des produits locaux pour la fabrication de la bouille enrichie dans les villages ayant des grandes distances des centres de santé</t>
  </si>
  <si>
    <t>Implication des responsables de centre santé et les relais communautaires dans le processus de ciblage et suivi de référencement des enfants malnutris dans les centres</t>
  </si>
  <si>
    <t>Pas d'ajustement</t>
  </si>
  <si>
    <t>Il s'agit d'une situation de référence consiste à la situation nutritionnelle des enfants dépistés et référés dans les centres de prise en charge des cas de la malnutrition</t>
  </si>
  <si>
    <t>Prévenir et réduire l’insécurité alimentaire et nutritionnelle dans 13 cantons du département Biltine et Mégri, en assurant une distribution monétaire aux ménages très pauvres en déficit de survie et unealimentation supplémentaire aux enfants de 6 à 23 mois et aux femmes enceintes ou allaitantes</t>
  </si>
  <si>
    <t>Le projet est implanté dans la region de Wadi fira, département de Biltine,Kobé et Mégri</t>
  </si>
  <si>
    <t>Soutien alimentaire additionnel aux enfants de 6-23 mois et aux femmes enceintes ou allaitantes dans la région de WADI-FIRA</t>
  </si>
  <si>
    <t>MASS BWIKANYE</t>
  </si>
  <si>
    <t>iretie.loknon@care.ca</t>
  </si>
  <si>
    <t>IRETI LOKNON</t>
  </si>
  <si>
    <t>World Food Programm</t>
  </si>
  <si>
    <t>Soutien alimentaire additionnel aux enfants à risque ou affectés par la malnutrition dans le WADI-FIRA</t>
  </si>
  <si>
    <t>TD 514</t>
  </si>
  <si>
    <t>Le manque de maitrise de l'eau  pour production agricole, le respect des calendriers culturau dans la mise en eouvre des activités
Vulgariser les cultures maraichères en alternatif des cultures pluviales dépandantes des eaux de pluie de plus en plus rares, sans oublier le défis lié à la maîtrise de l'eau
l'insertion de la culture associée maïs-nièbé  est une technique promotteuses à vulgariser dans la zone</t>
  </si>
  <si>
    <t>Les plaidoyers pour l'accès à la terre sont réalisés dans les villages bénéficiaires, des parcelles ont été mis à la disposition des bénéficiaires à l'issue de ces exercices mais l'accès à la terre fertiles reste toujours un défis à rélever pour l'atteinte des objectifs du projet.</t>
  </si>
  <si>
    <t xml:space="preserve">l'identification des ménages vulnérables exclusivement tenus par des femmes pour la distribution de petits ruminants afin d'augmenter le bétail pour l'amélioration de la sécurité alimentaire est une stratégie efficace 
</t>
  </si>
  <si>
    <t>Implication des services techniques de l'état notamment la Délégation de l'élevage et la SODELAC est une stratégie qui permet de reduire des risques surtout dans la prise en charge sanitaire des petits ruminants (vaccination et déparasitage) et rassure la pérénnisation de l'action</t>
  </si>
  <si>
    <t>Pas de changement, ni d'ajustement au cours de ce projet</t>
  </si>
  <si>
    <t>Identification des vendeurs locaux pour les petits ruminants renforce les marchés locaux</t>
  </si>
  <si>
    <t>Les données de base déjà collecte lors de la baseline seront comparées aux informations de l'évalution finale pour mesurer l'impact du projet sur les bénéficiaires.Un échantillon répresentatif sera choisi parmis les villages bénéficicaires et les résutats seront extrapolés à tous les villages.</t>
  </si>
  <si>
    <t>Les retournés, déplacés et populations hôtes victimes des conflits armés occasionnés par la secte Boko Haram dans la région du lac</t>
  </si>
  <si>
    <t>Sites des deplacés, retournés et villages hôtes du département de Mamdi dans la région du Lac,</t>
  </si>
  <si>
    <t>Acroitre  l'autosuffisance alimentaire et economique des menages affectés par la crise dans la region du Lac, notamment à travers le renforcement des capacités productives des familles pauvres et très pauvres hotes, déplacées qui sont les plus touchées par la crise,</t>
  </si>
  <si>
    <t>Coordinateur Pillier Résilence et changement clima</t>
  </si>
  <si>
    <t>Mass Bwikanye</t>
  </si>
  <si>
    <t>Centre de crise et de soutien</t>
  </si>
  <si>
    <t>Renforcement de la résilience des ménages le splus vulnérables victimes de la crise du Bassin du Lac Tchad</t>
  </si>
  <si>
    <t>TD510</t>
  </si>
  <si>
    <t>le projet est mis en œuvre en consortium et la coordination des activités entre CARE-ACF est bonne.
La sitution sécuritaire peut impacter sur la mise en place opérationnelle
Total participants: 4 000 ménage(20 000 pers à raison de 5 pers /ménages)</t>
  </si>
  <si>
    <t>Renforcement des mecanismes de solidarité, la couverture des besoins alimentaires des ménages et la réduction de l'endettement</t>
  </si>
  <si>
    <t>la distribution de complément aliment bétail et de cash inconditionnel ont permis de renforcer les moyens d'existences des ménages, les biens de solidarité, limiter la transhumance et reduire la malnutrition.</t>
  </si>
  <si>
    <t>L'acquisition des biens productifs par les ménages  à travers le cash distribué et l'application des pratiques nutritionnelles(démonstration culinaires, l'hygiène alimentaire)</t>
  </si>
  <si>
    <t>Coordination et collaboration (partenaires, bénéficiares, autorités administratives et traditionnelles)</t>
  </si>
  <si>
    <t>l'empowerment des femmes</t>
  </si>
  <si>
    <t>la redevalibilité en vers les bénéficiaires</t>
  </si>
  <si>
    <t>l'implication des autorités administratives, locales et comités villageois dans toutes nos actions</t>
  </si>
  <si>
    <t>Des évaluations internes et externes seront conduites pour comparer la situation de référence du Projet (baseline) et la situation Finale et ce, afin d'analyser l'impact final du projet sur les populations
affectées. Des post distribution monitoring sont conduites  dans le cadre des distributions du cash/coupons alimentaires. A l'issu de l'évaluation finale , une revue après action conjointe de la réponse au Lac va être conduite avec l'appui d'un consultant externe.</t>
  </si>
  <si>
    <t>Le projet vise à améliorer la situation alimentaire et nutritionnelle des ménages  déplacés, rétournés, réfugiés et villages hôtes très pauvres</t>
  </si>
  <si>
    <t>Région du Lac-Tchad, départements de Fouli, Cantons de Liwa et Kiskra</t>
  </si>
  <si>
    <t>Contribuer à l'amélioration des conditions de vie des populations vulnérables  et affectées par la crise du bassin du lac Tchad à travers une couverture des besoins et services  essentiels et le renforcement de leur resilience.</t>
  </si>
  <si>
    <t>coordo.racc@care-tchad.org</t>
  </si>
  <si>
    <t>Coordinateur de Pilier RACC</t>
  </si>
  <si>
    <t>MASS  BWIKANYE</t>
  </si>
  <si>
    <t>Programm Director</t>
  </si>
  <si>
    <t>IRETIE LOKONON</t>
  </si>
  <si>
    <t>Assistance multisectorielle aux populations vulnérables affectées par la crise de la région du lac Tchad</t>
  </si>
  <si>
    <t>PN: TCD 302,  FC: TD 509</t>
  </si>
  <si>
    <t>Rapport de baseline, rapport du PDM1 et le rapport intermédiaires</t>
  </si>
  <si>
    <t>l'autonomisation des femmes dans la communauté, à l'issus de ces actions procurées par le projet, les femmes sont capables de rester en face des hommes et réaliser les séances de sensibilisation, discuter avec les hommes sur bonnes et mauvaise protiques de la communauté,</t>
  </si>
  <si>
    <t>Le cash a permi aux femmes de faire des proposition propices et prendre des décision  avec leurs maris sur son utilisation et aussi l'investissement sur les bien productifs pour faire face à la période de soudure antérieur,</t>
  </si>
  <si>
    <t>Après des différentes séances de sensibilisation sur la redevabilité, les ménages arrivent à présent à faire les dénonciation sur le prèlevement systematique des chefs de village.</t>
  </si>
  <si>
    <t>Le système de la gestion des plaintes et les cannaux de la remontée d'information</t>
  </si>
  <si>
    <t>Implication de la communuaté à 100% dans le processus de la mise en œuvres du projet et aussi dans les actions réalisées sur le terrain par l'équipe du projet</t>
  </si>
  <si>
    <t>Le projet a renforcer la société civile à travers la mise en place de comités de ciblage ou de gestion de plainte, impliquant ainsi directement la société civile.</t>
  </si>
  <si>
    <t>Projet vise à appuyer les ménages en déficites alimentaires et à risque de la malnutrition aigue et les enfants agés de 6 - 23 mois</t>
  </si>
  <si>
    <t>Le projet est implanté dans la region de Wadi fira, département de Biltine,  Kobé et Mégri</t>
  </si>
  <si>
    <t>Contribuer au renforcement de la sécurité alimentaire et nutritionnelle des ménages Très pauvres affectés par les crises récurrentes à l'Est du Tchad, région du Wadi Fira.</t>
  </si>
  <si>
    <t>IRETI LOKENON</t>
  </si>
  <si>
    <t>Bureau d'Aide Humanitaire et Protection Civile</t>
  </si>
  <si>
    <t>Appui aux ménages en déficit alimentaire et à risque de malnutrition aigüe dans la Région de Wadi Fira, Départements de Biltine, Mégri et Kobé ECHO 6– Tchad</t>
  </si>
  <si>
    <t>PN: TCD 302, FC: TD 508</t>
  </si>
  <si>
    <t>Proposition du projet, Cadre logique, rapport programme,</t>
  </si>
  <si>
    <t>les partenaires de l'Etat doivent comprendre les enjeux de la mise en œuvre des projets de déveoppement dans leurs régions afin de faciliter davantage la collaboration.</t>
  </si>
  <si>
    <t>Le manque de maitrise de l'eau  pour production agricole, le respect des calendriers culturaux dans la mise en oeuvre des activités
Vulgariser les cultures maraichères en alternatif des cultures pluviales dépandantes des eaux de pluie de plus en plus rares, sans oublier le défis lié à la maîtrise de l'eau
l'insertion de la culture associée maïs-nièbé  est une technique promotteuses à vulgariser dans la zone</t>
  </si>
  <si>
    <t>Confier les formations sur techniques agricoles à la SODELAC permet de rassurer la perrenisation de l'action</t>
  </si>
  <si>
    <t>Implication des services techniques de l'état notamment la Délégation de l'élevage  est une stratégie qui permet de reduire des risques surtout dans la prise en charge sanitaire des petits ruminants (vaccination et déparasitage) et rassure la pérénnisation de l'action</t>
  </si>
  <si>
    <t>Passation d'un petit ruminant du bénéficiaire direct à l'un de ses voisins vulnérables renforce la cohésion sociale au sein de société</t>
  </si>
  <si>
    <t>le projet vise les retournés, déplacés et populations hôtes victimes des conflits armés occasionnés par la secte Boko Haram dans la région du lac</t>
  </si>
  <si>
    <t>Sites et villages hôtes du département de Mamdi dans la région du Lac.</t>
  </si>
  <si>
    <t>Augmenter le pouvoir d'achat et relancer la production agro-pastorales des ménages très pauvres et pauvres dans la région du Lac</t>
  </si>
  <si>
    <t>Coordinateur du pilier RACC</t>
  </si>
  <si>
    <t>French Emabassy in Chad</t>
  </si>
  <si>
    <t>PROJET D`APPUI A LA RELANCE ECONOMIQUE AU TCHAD (PARET)</t>
  </si>
  <si>
    <t>TD507</t>
  </si>
  <si>
    <t>Rapport final et la base des données des enfants</t>
  </si>
  <si>
    <t>Les séances de caravanes réalisées au sein de la communauté ont permis surtout aux femmes de ressortir et de connaitre les différentes causes de la malnutrition des enfants et des solutions ont été trouvées durant les focus groupes.</t>
  </si>
  <si>
    <t>Manque de communication avec les responsables de centres de santé sur la disponibilité du stock des intrants pour les enfants référés. Alors pour éviter que les ménages effectu des distances pour ne rien trouver au centre, l'équipe du projet se rassure de l'information auprès des responsable de centres de santé avant passer les messages aux ménages de venir avec leurs enfants</t>
  </si>
  <si>
    <t>Réalisation de séances de sensibilisation dans la commuauté sans crainte et honte pour dénnoncer les mauvaise pratiques liés à l'hygiène corporel</t>
  </si>
  <si>
    <t>Suivi des enfants enfants malnutris référés dans les centres de santé pour les traitement</t>
  </si>
  <si>
    <t>Sensibilisation et formation aux mères sur la préparation de super céreal aux enfants de 6- 23 mois</t>
  </si>
  <si>
    <t>Mise en place des groupements des mamans Lumière pour fabrication de la bouille enrichie pour répurer les enfants ayant les signes de la malnutrition modèrée</t>
  </si>
  <si>
    <t>Le projet vise à assiter les enfants agés de 6 -23 mois avec le complément alimentaire.</t>
  </si>
  <si>
    <t>Le projet est implanté dans la region de Wadi fira, département de Biltine, Sous- préfecture d’Arada, Amzoer, Matadjana, Martibé et Tronga.</t>
  </si>
  <si>
    <t>Projet de Soutien des Compléments Alimentaire aux enfants à risque ou affectés par la malnutrition dans le WADI-FIRA,</t>
  </si>
  <si>
    <t>Coordinteur Pilier Résiliance et Changement Climat</t>
  </si>
  <si>
    <t>ACDP</t>
  </si>
  <si>
    <t>Projet  de soutiendes compléments alimentaires aux enfants à rsique ou affecté par la malnutrition dans le Wadi-Fira, département de Biltine et Mégri, Sous préfecture d’Arada, Amzoer, Matadjana, Martibé et Tronga.</t>
  </si>
  <si>
    <t>TD 503</t>
  </si>
  <si>
    <t>Formation des maman lumières sur la fabrication de la bouille enrechie à base des produits lacaux</t>
  </si>
  <si>
    <t>Mise en place des comités de ciblages et de gestion des plaintes</t>
  </si>
  <si>
    <t>Implication de la communauté dans tous le processus du projet: Campagne de lancement, ciblage et vailidation des différents procés verbaux</t>
  </si>
  <si>
    <t>Pas d'Ajustement</t>
  </si>
  <si>
    <t>Grace aux comités de ciblage, de gestion de plainte le projet a directement impliqué les communautés dans la mise en œuvre du proejt</t>
  </si>
  <si>
    <t>Répondre aux besoins immédiats des ménages Très pauvres à risque de déficit de survie dans les départements de Biltine sous préfecture d'Amzoer, pour améliorer leur sécurité alimentaire et nutritionnelle.</t>
  </si>
  <si>
    <t>Le projet est implanté dans la region de Wadi fira, département de Biltine, Sous-préfecture d'Amzoer</t>
  </si>
  <si>
    <t>Coordinateur Piler Résilince et Changement Climati</t>
  </si>
  <si>
    <t>IRETIE LOKNON</t>
  </si>
  <si>
    <t>Projet d’appui aux ménages affectés par l’insécurité alimentaire et nutritionnelle  à l`Est du Tchad, Région de Wadi Fira, Sous-Préfecture d’Am-Zoer.</t>
  </si>
  <si>
    <t>PN: TCD 302, FC: TD 498</t>
  </si>
  <si>
    <t>le narratif du projet, le budget, le logframe, les  TDRs et rapports d'activité, les contrats et les protocoles d'accord signés avec les partenaires étatiques; les listes de participation de focus groups organisés pour l'analyse genre; les copies des textes de base des groupements VSLA etc.</t>
  </si>
  <si>
    <t>La mise en œuvre du projet pendant l'année fiscale renferme plus des resultats attendus et atteints en terme de la production pluviale qui est tributaire de la saison pluvieuse, la pluviometrie a atteint son niveau maximal qui est au dessus de 300 mm avec une bonne disponibilité du paturage et un rechargement des nappes. Cette disponibilité fourragére a impacté trés positivement sur la survie des petits ruminants distribués aux beneficiaires et un ecoulement laminaire des eaux de surface pouvant favoriser une production de contre saison,</t>
  </si>
  <si>
    <t>De cette implication est née une bonne collaboration entre l'équipe du projet, les autorité locales et les partenaire tecnique de l'Etat. La mise en œuvre des activités se fait sans difficulté majeur et les bénéficiaires sont satisfaites des actions du projet. Le partenariat avec les services techniques est d'une importance capitale et pourrait etre utile pour la perennisation des acquis aprés fin de projet.</t>
  </si>
  <si>
    <t>Construction d’une officine communautaire pour  approvisionner les auxiliaires en produit vétérinaire; Construction des édifices fiables pour abriter les cours d’alphabétisation; Financer les activités des groupements pour leur rendre indépendants; Vulgariser la culture fourragère dans toute la zone d’intervention; Vulgariser la fabrication artisanale des blocs nutritionnel dans toute la zone d’intervention; Elargie les centre d’alphabétisation dans toute la zone d’intervention.  Elargir l’action à tous les villages de la zone d’intervention (Canton Mimi-Hadjer)</t>
  </si>
  <si>
    <t>La formation des auxiliaires veterinaires par le secteur de l'elevage constitué à 100% des femmes et leur équipement en kit veterinaire a été d'une importance capitale pour la communauté, les beneficiaires formées sont operationnelles au niveau communautaire et parviennent à soigner les animaux de la communauté. c'est devenu une AGR pour les auxiliaires et un moyen de rapprocher les centres de traitement des animaux pour la communauté surtout que l'effectif des agents du secteur de l'elevage est trés limité et ne parviennent pas à assurer une large couverture geographique.</t>
  </si>
  <si>
    <t>Implication des agents technique de l'état (ONDR, secteur d'élevage, DPVC etc ) dans la mise en œuvres des activités agricole et élevage</t>
  </si>
  <si>
    <t>implication des autorités locales et communautaires dans la réalisation des activités.</t>
  </si>
  <si>
    <t>approche participative (implication des bénéficiaires dans la mise en œuvre des activités)</t>
  </si>
  <si>
    <t>le projet a subit des changements dans la mise en œuvre des activités telles que le paiement de cash for Learning aux apprenantes des trois  centres alpha;paiement des animateurs des centres alpha; formation de l'équipe du projet sur l'analyse genre et collecte des données au niveau communautaire. ces activités n'étaient préablement pas prévues ni budgetisée mais l'équipe a jugé nécessaire de les réaliser pour faciliter l'atteinte des resultats.</t>
  </si>
  <si>
    <t>Les focus groups sur l'analyse genre sont organisés dans la communauté en vue de renvendiquer l'égalité entre l'homme et la femme. ils  permettent d'échanger avec la communauté sur les normes et pratiques culturelles nefastes qui entravent l'accès équitable à l'assistance et au delà à la juissance des droits par les hommes, les femmes, les garçons et les filles. Cela permet également d'identifier ensemble avec la communauté les facteurs clefs qui contribuent aux inégalités prolongées et les activités facilitant l'engagement des hommes dans le processus de l'autonomisation des femmes. A ces moments les hommes comprennent l'importance de l'implication de la femme dans le developpement communautaire et les instances de prise de décision.</t>
  </si>
  <si>
    <t>Compte tenu des questions sexo-spécifiques au niveau communautaire, le projet s'appuie sur une méthodologie pluridisciplinaire à travers une analyse genre pour integrer l'approche genre dans la zone de couverture. Cette métholdologie s'appuyera sur une approche participative des populations cibles avec une forte interventions des autorités traditionnelles et  les leaders communautaires. les outils tels que les calendriers journaliers et saisonniers ainsi que les outils d'accès et controles seront mis à contribution pour comprendre la repartition des roles entre les femmes et les hommes et valoriser l'égalité et l'équité.</t>
  </si>
  <si>
    <t>le projet appui les femmes chefs de ménages.</t>
  </si>
  <si>
    <t>le projet est mis en œuvre dans la région de Wadi-Fira principalement dans le canton Mimi-hadjer qui se trouve dans le département de Biltine. Le projet intervient dans 18 villages du canton.</t>
  </si>
  <si>
    <t>Appuyer les ménages très pauvres tenus par les femmes dans leurs stratégies d'adaptations aux chocs futurs grace au développement de l'élevages de petits ruminants et des activités génératrices de revenus.</t>
  </si>
  <si>
    <t>Coordonnateur Resilience et adaptation aux changem</t>
  </si>
  <si>
    <t>iretie,lokonon@care,ca</t>
  </si>
  <si>
    <t>ACD PROGRAM</t>
  </si>
  <si>
    <t>AZZEDINE ALAIA</t>
  </si>
  <si>
    <t>Femme-Elevage et AGR</t>
  </si>
  <si>
    <t>TD496</t>
  </si>
  <si>
    <t>Mise en place et formation des comités villageoises de ciblage et de la gestion des plaintes impliquant directement la société civile</t>
  </si>
  <si>
    <t>Coordinateur Pilier Résiliance</t>
  </si>
  <si>
    <t>IRETIT LOKONO</t>
  </si>
  <si>
    <t>ECHO4: Renforcement de la sécurité alimentaire et Nutritionnelle des ménages affectés par l`insécurité alimentaire à l’Est du Tchad</t>
  </si>
  <si>
    <t>PN: TCD 302, FC: TD 493</t>
  </si>
  <si>
    <t>Participants (direct/indirect) per sector: Agriculture 579 personnes dont 49 hommes /  Environ 15000 personnes, Développement économique (autre que le développement économique des femmes)  579 personnes dont 49 hommes / Environ 15000 personnes; Education  400 personnes dont 63 hommes; Violences basées sur le genre 168 personnes dont 71 femmes / Environ 15000 personnes ; Egalité des genres (autre que violence basée sur le genre) 2904 personnes dont 929 hommes / Environ 15000 personnes ; Développement économique des femmes 579 personnes dont 49 hommes / Environ 15000 personnes</t>
  </si>
  <si>
    <t>La durée du projet (24 mois) est très courte pour permettre aux bénéficiaires de s'approprier du projet et bien préparer la pérennité des acquis.</t>
  </si>
  <si>
    <t>Le partenariat entre les ONG (locales et internationales) de développement pour l'accompagnement des actions des femmes et des filles-mères impactées par la construction de la route Sarh-Kyabé</t>
  </si>
  <si>
    <t>L'approche VSLA qui est l'un des moyens pour l'autonomisation de la femme a été initiée par le projet, malgré l'esprit d'assistanat qui prévaut dans la zone d'action du projet, les femmes membres des groupements ont même octroyé des crédits aux membres pour le petit commerce et les travaux champêtres.</t>
  </si>
  <si>
    <t>Le suivi régulier et rapproché des activités de terrain</t>
  </si>
  <si>
    <t>Identification de nouvelles thématiques pour le renforcement des capacités des membres de différentes structures mises en place</t>
  </si>
  <si>
    <t>La mise en place d'une plateforme de coordination pour l'accompagnement et la pérennisation des acquis du projet</t>
  </si>
  <si>
    <t>Le projet a bénéficié d'une extension jusqu'en mars 2017</t>
  </si>
  <si>
    <t>22 groupements de 330 femmes et filles-mères identifiées de manière concertée avec la communauté locale à l'issue de l'atelier de mise en place de l'observatoire dans chaque village; les membres des 3 comités des leaders religieux et les 2 Organisations de Gestion de Terroir</t>
  </si>
  <si>
    <t>Le projet couvre 22 villages et 5 ferricks des 2 Départements de Bahr Koh et Lac-IRO dans la Région du Moyen-Chari</t>
  </si>
  <si>
    <t>Atténuer et/ou compenser les impacts négatifs générés par le projet de bitumage de l'axe Sarh-Kyabé et amplifier les impacts positifs attendus en prenant en considération les bénéfices directs et durables que la population tirera de la route Sarh-Kyabé</t>
  </si>
  <si>
    <t>Coordonnatrice DEFFI</t>
  </si>
  <si>
    <t>NENODJI CELINE</t>
  </si>
  <si>
    <t>Fonds Européen de Développement</t>
  </si>
  <si>
    <t>Strengthening gender equality and women`s empowerment</t>
  </si>
  <si>
    <t>TD492</t>
  </si>
  <si>
    <t>Rapport de l'analyse genre réalisé au début du projet;  Rapports mensuels d'activités (Février, mars, avril, mai et juin); Rapport intermediaire; rapport programmatique; Le rapport final du projet; Le rapport de l'évaluation finale du projet</t>
  </si>
  <si>
    <t xml:space="preserve">Des synergies ont été créées avec le projet SMSPS(Santé Mentale et Soutient PsychoSocial) mis en œuvre par CARE et le HCR. Un SOP interne a par ailleurs été élaboré et a permis la prise en charge psychosociale des survivant(e)s. Dans un souci de durabilité, sur la base des partenaires enquêtés, une recommandation a été faite à l'issue de l'évaluation finale du projet : 
Le dispositif de suivi et appui des RECOP et réseaux mixtes pourrait être constitué de l’équipe du projet SMSPS de CARE (financé par le HCR), des acteurs humanitaires présents (UNHCR, IMC, Plan, Oxfam, ACF…), du CPF de Meiganga et du MINAS au niveau de Ngaoui, Djohong et Kette.
</t>
  </si>
  <si>
    <t xml:space="preserve">
En revanche, les communautés (bénéficiaires et membres des structures communautaires) sont sceptiques sur la continuité des activités après la fin du projet et craignent que les acquis ne soient perdus et les vieilles habitudes de violence de retour. En effet, ils ont également évoqué leur crainte quant au départ de CARE et donc à la perte du dispositif de dissuasion mis en place par CARE.</t>
  </si>
  <si>
    <t xml:space="preserve">Si les activités de CARE ont créé la mise en contact entre les entités étatiques, les autres partenaires et les structures communautaires, le point de vue dominant des membres des structures communautaires met en avant un manque d’autonomie de leur part sans la présence de CARE. Toutefois, il n’est pas négligeable de noter que la poursuite de certaines activités après la fin du projet sera effective comme celle des activités de formation professionnelle des survivant(e)s de VBG (initié par le projet en coopération avec le Centre de Promotion de la Femme). 
</t>
  </si>
  <si>
    <t>Bien que de courte durée, le projet s’est avéré efficace et a produit des résultats positifs qui méritent d’être poursuivis.  Au stade actuel, les partenaires de l’Etat affirment pouvoir continuer les activités du projet pour les raisons suivantes : la prévention et prise en charge des VBG c’est leurs rôles régaliens ;  le projet a facilité la mise en contact entre eux et les communautés à la base et grâce à la présence des structures communautaires formées et opérationnelles.</t>
  </si>
  <si>
    <t>L’adoption d’une stratégie inclusive qui met les communautés au centre de l’action et aussi d’assurer l’appropriation des actions, le projet a travaillé avec des réseaux communautaires composés d’équipes mixtes (Réfugiés-Communautés hôtes) établis dans chacun des 9 villages,  composés des leadeurs traditionnels, religieux et communautaires, des relais communautaires représentants les populations réfugiés et communautés hôtes. Les réseaux communautaires mixtes étaient composés d’au moins 40% femmes</t>
  </si>
  <si>
    <t>L’appui synergique des partenaires intervenant dans le domaine de la prévention et la prise en charge des VBG tels que : le MINAS, MINPROFF, MINSATE, MINJUSTICE, la gendarmerie, les BIM, la police, la Fédération des Associations féminines du Cameroun  et les acteurs humanitaires concernés (HCR, ONU Femmes, IMC, Plan, Oxfam, ACF)</t>
  </si>
  <si>
    <t>En ce qui concerne les leçons apprises, CARE note avec satisfaction l’approche de la clinique mobile sur les axes d’intervention du projet. Les équipes constituées d’infirmiers et d’agents psychosociaux déployées par axe d’intervention ont permis d’adresser les problèmes de protection et de santé des populations bénéficiaires du projet. Une bonne connaissance de la cartographie de aires de santé et des structures sociales de références ont permis des référencements aisés des cas de VBG identifiées.</t>
  </si>
  <si>
    <t xml:space="preserve">
La mise en place tardive de l'equipe du projet a engendré un retard dans la mise  œuvre du projet, suite auquel une extension de la durée du projet sans coût additionnel a été proposé par CARE et acceptée par la GIZ.
</t>
  </si>
  <si>
    <t>Le projet a mis sur pied et organisé une structure communautaire de dialogue (constituée de leaders communautaires) dans chaque village de mise en oeuvre</t>
  </si>
  <si>
    <t>Il est bon que la méthode d’évaluation s’inscrive dans une perspective de confiance qui vise à augmenter la qualité des projets dans une démarche partenariale. Ainsi, elle se démarquera des logiques d’évaluation/contrôle souvent connotées d’intentions de suspicion.</t>
  </si>
  <si>
    <t>Les bénéficiaires directs ont été les réfugiés (hommes, femmes, filles et garçons) installés hors sites mais également les populations hôtes, survivants des cas de violence basée sur le genre</t>
  </si>
  <si>
    <t>Le projet a été conduit dans les régions de l’Adamaoua et de l’Est du Cameroun dans les villages d’accueils des réfugiés des Axe Batouri-Timangolo (Village de Timangolo), Axe Meiganga – Lokoti (Villages de Meiganga, Meidougou et Lokoti),  Axe Djohong-Alhamndou (Villages de Gargapela, Ouro-Adde,Ngaoui, Alhamndou) et Axe Djohong- Yamba (villages de Borgop et Yamba)</t>
  </si>
  <si>
    <t>Contribuer à améliorer les conditions de vie des femmes, hommes, garçons et filles affectées par les conflits centrafricains à travers la protection contre les violences et la cohésion sociale entre les réfugiés et membres des communautés hôtes.</t>
  </si>
  <si>
    <t>Directrice nationale, CARE international au Camero</t>
  </si>
  <si>
    <t>Anne PERROT BIHINA</t>
  </si>
  <si>
    <t>Coopération allemande, GIZ</t>
  </si>
  <si>
    <t>Projet d’Assistance aux survivant(e)s de VBG parmi les populations des villages d’accueil des réfugiés dans les Régions de l’Est et de l’Adamaoua</t>
  </si>
  <si>
    <t>GIZXCM0001</t>
  </si>
  <si>
    <t>Rapport final 2015; le rapport d'évaluation de décembre 2015; les rapports mensuels de juillet 2015-juin 2016</t>
  </si>
  <si>
    <t>Bonne adhésion et bon ancrage au niveau communautaire et facilitation de l’accès aux autres services SMSPS</t>
  </si>
  <si>
    <t>L’orientation donnée le WASH vers des approches plus durables attire les bénéficiaires vers l’appropriation et l’auto prise en charge des ouvrages,</t>
  </si>
  <si>
    <t>Les actions de renforcement des capacité sur le référencement et celle d’identification des signes et symptômes des troubles psychologiques ainsi que la problématique de la prise en charge communautaire des patients souffrants des troubles psychologiques, la prise de conscience et l’implication de tout les acteurs ont permis au projet SMSPS d’enregistrer des auto référencements au niveau des centres d’écoute</t>
  </si>
  <si>
    <t>Le programme SMSPS a mis en œuvre dans les sites de Gado, Borgop et Ngam un mécanisme de plainte. Des renforcements de capacités sont en cours pour rendre ce mécanisme plus efficace et intégré dans les communautés concernées</t>
  </si>
  <si>
    <t>La mise en œuvre de l’intervention a commencé par un atelier interne marquant le démarrage des activités. 
Cet atelier a servi de cadre pour la présentation aux diverses personnes impliquées dans la mise en œuvre. Il a également permis de partager la stratégie d’intervention, les résultats attendus par secteur d’intervention et de travailler, plus en profondeur, avec l’équipe CARE, sur les risques de mise en œuvre, les procédures logistiques, financières et de suivi/évaluation. A l’issue de cet atelier, chaque secteur d’intervention a élaboré un Plan d’action détaillé des activités (PDE) qui a servi à élaborer la matrice de suivi des activités. En plus de cette planification détaillée  sur la durée de chaque projet chaque équipe a produit une planification mensuelle et hebdomadaire des activités qui permettait de monitorer la mise en œuvre du PDE</t>
  </si>
  <si>
    <t>Dans les sites de Lolo, Mbilé,Timagolo et Ngarissingo, le groupe d'impact est l'ensemble des populations refugiés des sites avec les activités WASH mais en plus de ce groupe, les populations hôtes et réfugiés hors site pour la santé mentale et soutient psychosociale.  Dans les site de Gado, Ngam, borgop et en dehors où il n'y 'a que les activités de santé mentale et soutient psychosociale, le groupe cible est l'ensemble de la population (réfugiés et hôte) et présentant des difficultés émotionnelles et sociales.</t>
  </si>
  <si>
    <t>Le projet se met en œuvre dans deux régions:                                                                                                                                                                                                                                                                                                                                                                                                                                                                      l'Est: dans le département de la Kadey avec les sites de Lolo (arrondissement de Ketté), Mbilé et Timangolo (arrondissement de la Mbombé); le département  du Lom et Djerem avec le site de Gado (arrondissement de Garoua Boulaï); le département de la Bouba et Ngoko avec le site de Ngarissingo (Arrondissement de Yokadouma) et aussi quelques villages hors sites pour certaines infrastructures (forages, latrines, etc.)                                                                                                                                                                                                                                                                                                                                                                                               L'adamaoua: dans le département du Mbéré avec les sites de Ngam et Borgop (arrondissement de Djohong)</t>
  </si>
  <si>
    <t>Le projet vise 2 grands objectifs :Eau, hygiène et assainissement (EHA) : Renforcer l’autonomisation des populations réfugiées et autochtones dans le secteur EHA dans la région de l’Est du Cameroun, à hauteur d’environ 46000 réfugiés (sur site et hors sites) et 15000 populations locales d’accueil;
Santé Mentale et Soutien Psychosocial : Contribuer au transfert de compétences auprès des structures locales dans la prise en charge des services d’appui psychologique et psychosocial des hommes, femmes, garçons et filles réfugiés dans les régions Est et Adamaoua.</t>
  </si>
  <si>
    <t>Assistance et protection des réfugiés  centrafricains et population hôte dans les secteurs : WASH, Protection et santé mentale à L’Est et l’Adamaoua</t>
  </si>
  <si>
    <t>CMR 073</t>
  </si>
  <si>
    <t>Note conceptuelle, contrat, notes synthétiques d'activités, rapports d'activités, rappport d'évaluation, listes de présences aux rencontres, les PV.</t>
  </si>
  <si>
    <t>Partenaires: 5 (PNDP, CDS, Entreprises, Communes, CODASC)</t>
  </si>
  <si>
    <t>Leçons apprises: La période du chantier écourtée à 3 ou au plus 4 mois ne permet pas aux ouvriers de constituer un fonds d’épargne consistant pour démarrer leur auto emploi pourtant dans la zone rurale, nombreux sont ceux qui souhaitent mettre en place leur microprojets sur la base de leur propre épargne. Il sera souhaitable de démarrer les travaux de chantiers en octobre. B97</t>
  </si>
  <si>
    <t xml:space="preserve">Les défis: Tenue des séances de sensibilisation pendant la phase transitoire
Finalisation et appropriation des microprojets par les ouvriers
Suivi rapproché des groupes des AVEC et accompagnement à la légalisation des groupes
Accompagnement des ouvriers pour la formulation de leurs microprojets, démarrer le chantier avec les ouvriers ambitieux et ayant une idée claire de leurs microprojets , maturation des projets avec les administrations/personnes ressources indiquées pendant la phase de chantier
</t>
  </si>
  <si>
    <t>Bonnes pratiques: Multiplicité des acteurs, accompagnement des jeunes en amont et en aval à travers diverses séances de sensibilisation, appui au montage des microprojets des jeunes et accompagnement des promoteurs dans a mise en œuvre de leurs microprojets</t>
  </si>
  <si>
    <t>L'implication de 30% des femmes dans le recrutement des ouvriers pour la réalisation des travaux dans les chantiers</t>
  </si>
  <si>
    <t>Le projet à réussi à recruter 30% des femmes musulmanes, chrétiennes et anémistes sur le nombre total des employés sur les chantiers
Grâce aux séances de sensibilisation par CARE les travaux des chantiers se sont réalisés sans incidances majeurs, les jeunes ouvriers qui consommaient des produits stupéfiants ont cessé d'en prendre et 95% des ouvriers disposent des microprojets à mettre en oeuvre après les phases des travaux des chantiers
Une évaluation des activités menées par CARE dans le cadre du projet HIMO a été réalisée par l'équipe PNDP et a démontré une large satisfaction au travers des bénéficiaires du projet.
Durant la mise en œuvre du projet, CARE s'est appesanti sur la sensibilisation et les mesures sécuritaires appliquées par tous les acteurs du terrain et les dispositifs tels que les latrines, l'eau potable, l'hygiène étaint assurées et aucun matériels dangereux tels que couteau, machette, bouteilles autres n'étaient rencontrés ni dans les chantiers, ni dans les séances de sensbilisation. 
Les bénéficiaires à travers ce projet ont réalisé beaucoup des choses: achat des petits et gros ruminants, achat des poulets, construction des maisons, achat des machines à coudre, réalisation des cultures agricoles, soins de santé familiale, bonne alimentation au sein de la famille, bref ces derniers ont témoigné le changement positif qu'a apporté le projet dans leur vie sans oublier la cohésion sociale dans les foyers.
Le chiffre d'affaire des commerçants a augmenté selon les témignages des élus locaux</t>
  </si>
  <si>
    <t>Le renforcement des capacités des animateurs et relais communautaires de CODASC.</t>
  </si>
  <si>
    <t>Les Jeunes femmes et hommes Camerounais âgés de 18 à 35 ans employés comme ouvriers dans les différents chantiers des réalisations des routes, mares d'eau et de construction du magasin dans les zones ciblées par le projet HIMO</t>
  </si>
  <si>
    <t>Région de l’Extrême Nord à travers les Communes de Moutourwa, Mindif, Hina, Guidiguis, Gobo, Wina et Maroua 1er</t>
  </si>
  <si>
    <t>Contribuer  à l’insertion des jeunes désœuvrés par la création d’emplois durables dans la partie septentrionale du Cameroun marquée par la sévérité du climat et l’insécurité engendrée par les attaques terroristes</t>
  </si>
  <si>
    <t>achili.carecameroun@gmail.com</t>
  </si>
  <si>
    <t>Gestionnaire du projet HIMO</t>
  </si>
  <si>
    <t>ACHILI ASANJI MELVIN</t>
  </si>
  <si>
    <t>peine.carecameroun@gmail.com</t>
  </si>
  <si>
    <t>Coordonnatrice du programme résilience</t>
  </si>
  <si>
    <t>PEINE MARCELINE</t>
  </si>
  <si>
    <t>Programme National de Développement Participatif (PNDP)</t>
  </si>
  <si>
    <t>L’accompagnement des bénéficiaires dans la mise en œuvre des activités du volet HIMO au Programme National de Développement Participatif (PNDP)</t>
  </si>
  <si>
    <t>CMR 788</t>
  </si>
  <si>
    <t>L'existence des documents suivants: Proposition de projet soumise au bailleur de fonds; cadre logique; rapport de suivi-évaluation semestriels; rapports semestriels.</t>
  </si>
  <si>
    <t>Le processus COPE a déclenché  des changements au niveau des formations sanitaires malgré  que des efforts restent à faire pour une meilleure implication du personnel soignant. Des effets du COPE sont déja perceptibles dans certaines formations sanitaires; il faudrait donc travailler dans le sens de la pérennisation de ce processus. Les orgnasations de la société  civile apprécient le renforcement des capacités; toutefois, malgré  leur bonne volonté , nous notons qu'elles ne sont pas encore suffisamment capables de mettre en oeuvre certaines actions. Le renforcement des capacités reste une activité  continue.</t>
  </si>
  <si>
    <t>La difficile implication des acteurs de l'administration publique dans la mise en oeuvre des activités</t>
  </si>
  <si>
    <t>L'introduction des processus innovants tel que le COPE requiert de la patience et beaucoup de conviction des décideurs.</t>
  </si>
  <si>
    <t>L'amélioration de la gouvernance et du leadership est un processus progressif</t>
  </si>
  <si>
    <t>Plaidoyer des acteurs de la société  civile aupres des acteurs du système de santé .</t>
  </si>
  <si>
    <t>Rencontres d'echange d'expérience entre les acteurs du système de santé</t>
  </si>
  <si>
    <t>Formation/Coaching / Partage d'expérience entre organisations de la société  civile</t>
  </si>
  <si>
    <t>Formation sur la gouvernance, leadership et le plaidoyer; Formation sur les outils d'amélioration de la qualité  des soins et services dans les formations saniatires. La mise en relation société civile/Acteurs gouvernementaux.</t>
  </si>
  <si>
    <t>En plus de l'évaluation finale du projet, des évaluations sur des aspects précis du projet sont en cours. L'une porte sur l'évaluation finale de la qualité  des soins et services au sein de 30 UPEC/CTA. L'autre porte sur l'évaluation des effets produits par le renforcement des capacités au sein de 21 organisations de la société  civile partenaires.Elles seront réalisées par des consultants identifiés par le projet.</t>
  </si>
  <si>
    <t>Leaders des organisations de la société  civile;  référents du système sanitaire; Agents Relais Communautaires (ARC); conseillers TB;Volontaires Relais Communautaires; PVVIH et femmes suivies dans les services PTME et accompagnées par les VRC.</t>
  </si>
  <si>
    <t>Régions de l'Adamaoua, du Centre, de l'Est, de l'Extreme Nord, de Littoral, du Nord, du Nord-ouest, de l'Ouest, du Sud et du Sud-ouest.</t>
  </si>
  <si>
    <t>Permettre au programme VIH/SIDA dans le cadre du Round 10 d’atteindre  son but  qui est d’assurer l’accès universel  pour la PTME, la prise en charge globale des PVVIH et la prévention  du VIH  auprès des populations les plus exposées.</t>
  </si>
  <si>
    <t>Expertise France a travers l'Initiative 5%</t>
  </si>
  <si>
    <t>Renforcement de la société civile pour l’amélioration de la qualité dans le cadre des subventions du Fonds mondial au Cameroun.</t>
  </si>
  <si>
    <t>CMR 076/221</t>
  </si>
  <si>
    <t>Lors de la négociation du contrat d’extension pour la dernière phase de mise en œuvre du projet, il y a eu la possibilité de renforcer l’équipe avec du staff additionnel de suivi-évaluation et d’appui financier et administratif délocalisé dans les zones de mise en œuvre.  Ces ressources humaines additionnelles ont permis d’apporter un suivi plus régulier aux acteurs de terrain et en conséquence il y a eu des améliorations dans la qualité de données collectées. La leçon à tirer de cette expérience est qu’il n’est pas possible d’atteindre des résultats de qualité sans les ressources humaines nécessaires.</t>
  </si>
  <si>
    <t>La transition pour CARE Cameroun entre récipiendaire principal du Global Fund et sous-récipiendaire du gouvernement (MINSANTE/CNLS) était un grand défi vu la lourdeur des procédures administratives. Sans possibilité pour CARE de préfinancer les activités, il y a eu des délais dans les paiements ce qui a provoqué une démotivation généralisée des acteurs de santé communautaire et qui a impacté négativement les résultats du projet. En conséquence, le risque de ce type de partenariat pour des projets complexe à l’échelle national doit être pris en compte lors du développement des initiatives futures.</t>
  </si>
  <si>
    <t>Un grand défi dans la mise en œuvre était les relations entre le récipiendaire principal, le CNLS/MINSANTE et CARE. Une approche concertée qui a inclus des réunions de travail et revue stratégique régulier introduite lors de la dernière année de mise en œuvre a amélioré la collaboration entre les deux structures et l’atteinte des objectifs.</t>
  </si>
  <si>
    <t>La simplification des outils de collecte de données à l’endroit des volontaires communautaires couplé à des supervisions formatives a permis à ces derniers de mieux suivre les femmes lors des étapes de la sensibilisation, les consultations prénatales, le dépistage VIH et l’introduction sur traitement, d’assurer une meilleure qualité des données collectés et de mieux renseigner les indicateurs du projet. Ces outils ont été adoptés par le CNLS pour le GFNFM qui a démarré en 2016.</t>
  </si>
  <si>
    <t>La boite à image, développé en concertation avec le CNLS et des professionnels de santé, n’a pas pu être distribué lors de la mise en œuvre du projet. Cependant, l’outil a été diffusé par CARE par la suite dans le cadre du projet Renforcement de la société civile pour l’amélioration de la qualité dans le cadre des subventions du Fonds Mondial au Cameroun. Le CNLS a également intégré les éléments VIH/SIDA dans son nouvel outil compréhensif qui servira à sensibiliser les populations non seulement sur le VIH/SIDA mais aussi la tuberculose, le paludisme et les maladies diahhériques suite à la clôture du projet.</t>
  </si>
  <si>
    <t>A) Le registre, un outil introduit au niveau des formations sanitaires, a permis de documenter la contribution des acteurs communautaires (VC) à l’amélioration de la fréquentation des femmes enceintes aux services de santé maternelle (CPN) et PTME. Cet outil également permis d’identifier les perdues de vue à rechercher en communauté et de suivre leur accès aux services d’appui psycho-social (séances de counselling) toute en assurant une confidentialité entre les acteurs de santé communautaire, le personnel soignant et les patients elles-mêmes.</t>
  </si>
  <si>
    <t>mise en oeuvre des activités:  les activités d'éducation thérapeutique, counseilling, recherche de perdues de vue, etc. n'étaient plus inclus dans le projet dans le dernier trimestre du projet car les Agents Relais Communautaires (ARC) étaient prises en charge directement par le CNLS
suivi-évaluation : un assistant suivi-évaluation ainsi que 1 data collector ont rejoint l'équipe et des formations à l'endroit des acteurs communautaires ont été réalisés ce qui à permis d'améliorer la qualité de la collecte et l'analyse des données</t>
  </si>
  <si>
    <t>Le projet à renforcer les capacités des acteurs du système de santé communautaire - volontaires communautaires et agents relais communautaires dans le cadre de leurs actions de mobilisation communautaire pour la PTME</t>
  </si>
  <si>
    <t>Les Femmes enceintes et  PVVIH (personnes vivantes avec le Vih/Sida)</t>
  </si>
  <si>
    <t>régions ,villes et communautés</t>
  </si>
  <si>
    <t>Objectif N°1: Augmenter de 35à 80% la proportion des femmes enceintes qui bénéficient d'au moins une CPN incluant le dépistage du VIH/SIDA d'ici 2015. Objectif N°2: Assurer une prise en charge médicale de qualité à 80% des PVVIH adultes et enfants en indications thérapeutiques d'ici 2015.</t>
  </si>
  <si>
    <t>ACHILI Melvin ASANJI</t>
  </si>
  <si>
    <t>ASSISTANT COUNTRY DIRECTOR  PROGRAMS AND PARTNERSH</t>
  </si>
  <si>
    <t>Yssouf OUATTARA</t>
  </si>
  <si>
    <t>Gouvernement du Cameroun, Ministère de la Santé Publique, Comité National de Lutte contre le VIH/SIDA</t>
  </si>
  <si>
    <t>Mobilisation Communautaire pour la prévention de la transmission mère-enfant du VIH et appui au suivi des personnes infectées dans les CTA et UPEC à travers les agents relais communautaires</t>
  </si>
  <si>
    <t>CMR 071/212</t>
  </si>
  <si>
    <t>le volet formation de jeunes dans les centres techniques de formation est capitale pour l'amélioration des opportunités d'insertion et reinsertion   socio-professionnelles de ces derniers</t>
  </si>
  <si>
    <t>les centres d'alphabetisation fonctionels sont des plateformes  d'échanges et de renforcement des capacités sur les thématiques qui en lien avec l'empowerment et la résilience des femmes et des jeunes</t>
  </si>
  <si>
    <t>l'implication  et le renforcement des capacités des  agents villageois et la mise en œuvre du projet par les ANE a permis de faciliter la création , la structuration,multuplication et l'encadrement des AVEC afin de faciliter</t>
  </si>
  <si>
    <t>La méthodologie Assocation Villageoises d'Epargne et de Credit  (AVEC) est un excellent outil qui  permet  de reforcer les capacités économiques et financières de membres pour leur autonomisation et renforce leur resilience aux changements climatiques</t>
  </si>
  <si>
    <t>le projet a renforcé les capacités des ANE avec lesquelles il travaille au travers des formations sur  l'accompagnement/autonomisation des femmes et des jeunes à travers la methodologie VSLA</t>
  </si>
  <si>
    <t>une évaluation de fin de projet est envisagée  mais non budgetisée par le projet .Des ressouces sont disponibles (reliquats) sur les lignes ayant servi pour  les trois enquetes prealables.En cas de validation L'évaluation aura lieu en fin Novembre 2016 afin de mesurer l'impact</t>
  </si>
  <si>
    <t>Les femmes vulnérables et des jeunes en décrochage scolaire</t>
  </si>
  <si>
    <t>Le projet est situé dans les communes de Garoua I, Garoua II et Pitoa, dans le département de la Bénoué, Région du Nord, Cameroun</t>
  </si>
  <si>
    <t>D'améliorer les opportunités d’insertion et de développement d'activités économiques génératrices de revenus des femmes et des jeunes en décrochage scolaire  dans trois (3) communes de la région du Nord.</t>
  </si>
  <si>
    <t>londo.carecameroun@gmail.com</t>
  </si>
  <si>
    <t>Samuel LONDO</t>
  </si>
  <si>
    <t xml:space="preserve">Directeur National Adjoint, Chargé des programmes </t>
  </si>
  <si>
    <t>Dr Yssouf OUATTARA</t>
  </si>
  <si>
    <t>Fondation Solidarité Société Générale</t>
  </si>
  <si>
    <t>Résilience et Autonomisation des femmes et des jeunes par la Formation et l`Epargne (RESAFE)</t>
  </si>
  <si>
    <t>CMR 071/215</t>
  </si>
  <si>
    <t>la prévention et gestion des crises étant des activités novatrices au niveau communautaire, elles necessitent des mecanismes de S&amp;E et de renforcement permanent des capacités des personnes impliquées pour son appropriation et le bon focntionnement du SCAP</t>
  </si>
  <si>
    <t>l'introduction  de la flotte  téléphonique des Volontaire Communautaire du  Système ,Communautaire d'Alerte Precoce et des points focaux pour faciliter la transmission des informations entre niveau communautaire et le  niveau communal</t>
  </si>
  <si>
    <t>la mise en œuvre de la méthodologie Association Villageoises d'Epargne et Credit (AVEC) permet  de reforcer les capacités économiques et financières de membres pour leur autonomisation</t>
  </si>
  <si>
    <t>la création d'un poste de Réferente de Zone Système Communautaire  d'Alerte Precoce afin de faciliter la mise en œuvre et  suivi de cette activité</t>
  </si>
  <si>
    <t>le projet a renforcé les capacités des ANE avec lesquelles il travaille au travers des formations sur la  résilience au changements climatiques et l'accompagnement/autonomisation des femmes</t>
  </si>
  <si>
    <t>l'évaluation de fin de projet est prévue pour le mois d'Octobre  2016</t>
  </si>
  <si>
    <t>Les femmes et leurs communautés</t>
  </si>
  <si>
    <t>Renforcer les capacités économiques et d’adaptation des femmes et de leurs communautés pour mieux  faire face aux aléas climatiques, et agir sur l’insécurité alimentaire</t>
  </si>
  <si>
    <t>Cartier Charitable Foundation (CCF)</t>
  </si>
  <si>
    <t>Résilience et résistance des femmes face aux aléas climatiques/ environnementaux (RESOFEMMES)</t>
  </si>
  <si>
    <t>CMR 071/213</t>
  </si>
  <si>
    <t xml:space="preserve">Agircultura y seguridad alimentaria: 295 M y 711 H
DRR participants 384 M  y 462  H 
WEE participants 246 H -130 M
</t>
  </si>
  <si>
    <t>El proceso de cierre es dificultoso en la medida que las orgaizaciones solicitan mayores extensiones, es muy importante dar claridad e informar a las localidades sobre el ciere definitivo de los proyectos.</t>
  </si>
  <si>
    <t>Es muy importante colaborar en la aceleracion de los procesos administrativos a todo nivel, dentro de la institucion y haciendo seguimiento con tinuo a los procesos con otras  instituciones.</t>
  </si>
  <si>
    <t>Es importante asegurar el financiamiento de las actividades antes de hacer la socializacion dado que se generan espectativas de parte</t>
  </si>
  <si>
    <t>Abarcar temas de desarrollo y de incdenca de manera conjunta, permite que los beneficiarios vean claramente los beneficios y esten dispuestos para procesos de educacion y de incidencia.</t>
  </si>
  <si>
    <t>Tener buenas relaciones y cooperar mutuamente con los asociados en la implementacion como es caso de otras ONGs o de gobiernos locales</t>
  </si>
  <si>
    <t>Crear un ambito de confianza con los beneficiarios del proyecto, es especialmente importante para la incidencia</t>
  </si>
  <si>
    <t>Hubieron cambios en la implementacion de algunas actividades que no se pudieron culminarde acuerdo a planificado.</t>
  </si>
  <si>
    <t>El proyecto ha permitido la interacción entre instituciones o municipios y gobernaciones, se ha coadyuvado de manera significativa en la construccion de procedimeitnos y normas especialmente orientadas a la temátiza de riesgo.</t>
  </si>
  <si>
    <t>la matriz de monitoreo es muy completa y considera todos los indicadores</t>
  </si>
  <si>
    <t>Familias, autoridades de los sindicatos agrarios y municipios.</t>
  </si>
  <si>
    <t>Departamento: La Paz.
Provincias: (a) Lon Andes, (b) Murillo, (c) Ingavi.
Municipio: (a) Batallas, (b) Palca, (c) Taraco.</t>
  </si>
  <si>
    <t>Contribuir al aumento de la participación de las organizaciones sociales intermedias en los procesos de definición de toma de decisiones respecto a la seguridad alimentaria y nutrición en Bolivia, Ecuador y Perú.</t>
  </si>
  <si>
    <t>lunacony15@gmail.com  /   consuelo.luna@care.org</t>
  </si>
  <si>
    <t>Responsable de M&amp;E de proyectos Bolivia</t>
  </si>
  <si>
    <t>Consuelo Luna</t>
  </si>
  <si>
    <t>Coordinador de Proyecto</t>
  </si>
  <si>
    <t>Grover Mamani</t>
  </si>
  <si>
    <t>Comisión Europea</t>
  </si>
  <si>
    <t>Fortaleciendo a organizaciones andinas para la incidencia en política pública sobre seguridad alimentaria en Bolivia, Ecuador y Perú.</t>
  </si>
  <si>
    <t>CFRABO 0001</t>
  </si>
  <si>
    <t xml:space="preserve">L’approche de mise en œuvre de l’initiative ACCES a été base sur le faire faire à travers la facilitation et l’appui à l’exercice de la maîtrise d’ouvrage communal. Elle a consisté en : 
• l'assurance de la gestion des fonds mis à la disposition de l’initiative par l’Union européenne 
• l'appui aux Mairies dans leur rôle de maître d’ouvrage notamment à travers :
? Le renforcement de l’expertise de leur service technique sur la thématique Eau-Hygiène-Assainissement;
? La formation de leurs élus et de leurs cadres communaux ;
? L’appui/conseil au niveau de leurs services spécifiques pour l’identification des besoins, la réalisation des Avants Projets Sommaires (APS) et le suivi des chantiers de construction d’ouvrages hydrauliques et d’assainissement; et l’élaboration des Plans Annuels de Développement ;
? L’appui aux communes à la réalisation des Dossiers d’Appel d’Offres (DAO) des infrastructures
? L’appui/conseil aux commissions communales concernées pour la sélection des points d’eau à réhabiliter et le choix des prestataires nécessaires à la réalisation des travaux ;
? L’appui conseil pour la mise en place d’un mode de gestion efficace des ouvrages hydrauliques et d’assainissement ;
• L’appui-conseil dans la sélection des structures d’Intermédiation Sociale (accompagner le recrutement et la gestion avec les Communes des structures d’Intermédiation Sociale) ;
• Le renforcement des capacités des structures de gestion des points d’eau potable des communes, en l’occurrence les fermiers et délégataires ;
• L'harmonisation des politiques et procédures de mise en œuvre selon les stratégies (Eau, IMS, Hygiène-Assainissement) et les valeurs de CARE ; 
• L'implication des collectivités locales et des autres intervenants dans la définition des objectifs de développement pour les interventions de CARE dans le secteur de l’AEPHA ;
• Le financement des activités contractuelles dans les limites de la disponibilité budgétaire ;
• Le suivi des contrats avec les différents acteurs ;
</t>
  </si>
  <si>
    <t>La spontanéité avec laquelle les différents acteurs nous ont accompagnés augure d’une bonne collaboration pour les actions à venir</t>
  </si>
  <si>
    <t>Faire un point régulier de nos actions aux autorités locales renforce davantage notre collaboration avec celles-ci.</t>
  </si>
  <si>
    <t>La réussite de nos actions requiert l’utilisation permanente d’approche participative. C’est par cette façon de faire que nous avons réalisé les résultats obtenus</t>
  </si>
  <si>
    <t>Le renforcement des capacités des structures de gestion des points d’eau potable des communes, en l’occurrence les fermiers et délégataires</t>
  </si>
  <si>
    <t>L’appui conseil pour la mise en place d’un mode de gestion efficace des ouvrages hydrauliques et d’assainissement</t>
  </si>
  <si>
    <t>La formation de leurs élus et de leurs cadres communaux</t>
  </si>
  <si>
    <t>Le projet n'a pas connu de changements durant l'année fiscale</t>
  </si>
  <si>
    <t xml:space="preserve">L'évaluation portera sur  l'appréciation des résultats atteints au bout des 60 mois d’exécution de l’initiative. Il s’agira, de :
A/ évaluer le niveau d’atteinte des objectifs de l’initiative, son impact sur les participants, la pérennité des dispositifs décentralisés implémentés
B/ dégager les points forts et les points faibles de l’intervention,
C/ fournir des éléments de capitalisation (acquis) liés aux réalisations démontrant l'impact et les effets de l’initiative dans la vie des groupes d'impact,
D/ identifier et documenter les bonnes pratiques susceptibles d'orienter et d'alimenter les la formulation de futures initiatives par CARE et d'autres intervenants.
E/ formuler des recommandations à prendre en compte dans les prochaines interventions.
</t>
  </si>
  <si>
    <t>54,292 bénéficiaires finaux (comprenant des femmes et filles, élèves (filles et garçons), enseignants et APE,  enfants de moins de 5 ans et usagers des centres de santé) dont  38.000 pour l’eau potable, 16.292  pour l’assainissement et 38.000 pour l’hygiène puisque ceux qui bénéficient de l’eau bénéficient également de l’hygiène.</t>
  </si>
  <si>
    <t>OUEME  : Adjohoun, Adjarra, Bonou, Dangbo, Akpro-Missérété
BORGOU  : Kalalé, Nikki, N’Dali, Pèrèrè et Tchaourou</t>
  </si>
  <si>
    <t>Augmenter de façon significative et durable l’accès aux infrastructures et aux services liés à l’eau et à l’assainissement, pour 80 villages, 32 écoles et 10 centres de santé  de 10 communes rurales des départements de Borgou et Ouémé</t>
  </si>
  <si>
    <t>parfaitdovonou@care.org</t>
  </si>
  <si>
    <t>Assistant Program Initiative Manager</t>
  </si>
  <si>
    <t>DOVONOU Parfait</t>
  </si>
  <si>
    <t>10 Communes d'intervention</t>
  </si>
  <si>
    <t>Projet d’amélioration de la couverture en eau potable, assainissement et des conditions sanitaires des écoles, centres de santé et communautés rurales du Bénin (ACCES)</t>
  </si>
  <si>
    <t>CFRABJ0009, FR236</t>
  </si>
  <si>
    <t>Rapport de l'évaluation finale du projet; Mai 2016
Rapport narratif d'exécution finale</t>
  </si>
  <si>
    <t>Le projet est mis en ouevre dans 10 communes du Bénin (Cobly, Boukombé, Ouaké, Bassila, Aplahoué Djakotomey, Athiémè, Grand Popo, Savalou Bantè)</t>
  </si>
  <si>
    <t>Progress Report,Concept Note</t>
  </si>
  <si>
    <t>Adaptive varieties are becoming more femilare with farmers in remote char when union parishad took it as their own activitiea and  implemanting by their own initiatives.</t>
  </si>
  <si>
    <t>BRRI dhan 28 &amp; 58 identified as most suitable adaptive rice for boro (summer season) crop in dry season compare with other 2 (BINA dhan 5 &amp; 14).</t>
  </si>
  <si>
    <t>Flood tolerancy of adaptive rice variety in monsoon mainly depends on duration of plantation, severity of flood, density of siltation and day tempurature</t>
  </si>
  <si>
    <t>3. Learning and dissemination. The adaptive learning and exercise generate from field test will disseminate and advocacy with relevant stakeholders</t>
  </si>
  <si>
    <t>2. Institutional capacity building. The key stakeholders are Union Parishad, Department of Agriculture Extension, Bangladesh Institute of Nuclear Agriculture, Bangladesh Rice Research Institute are linked and palying role in adaptive agriculture practice. Through developing linkage and capacity building of Union Parishad and Department of Agricutlutre Extension play vital role to provide technical and advisory support for small and marginal rain-fed farmers.</t>
  </si>
  <si>
    <t xml:space="preserve">1. Climate Vulnerabilities and Capacity Analysis (CVCA) &amp; formation of Farmers Field School (FFS). Capacity building of FFS &amp; different stakeholders through facilitate demo plots for testing the suitabilities of adaptive crop, develop gender adaptation plan, analysis and awareness program about climate vulnerability and its adaptation. 
2. Institutional capacity building. The key stakeholders are Union Parishad, Department of Agriculture Extension, Bangladesh Institute of Nuclear Agriculture, Bangladesh Rice Research Institute are linked and palying role in adaptive agriculture practice. Through developing linkage and capacity building of Union Parishad and Department of Agricutlutre Extension play vital role to provide technical and advisory support for small and marginal rain-fed farmers. 
3. Learning and dissemination. The adaptive learning and exercise generate from field test will disseminate and advocacy with relevant stakeholders  
</t>
  </si>
  <si>
    <t>The small and marginal farmers (poor &amp; extreme poor), whose cultivation practices depends on rain water and face challenges of drought, flood, irregular rainfall river errotion, cold &amp; fog. The positive changes expected from project activities is the farmers and community will be able to analyse and adapt with the climatic vulnerability in agriculture specially cropping system (variety, pattern and technology).</t>
  </si>
  <si>
    <t>Kurigram in the nothern region of Bangladesh</t>
  </si>
  <si>
    <t>To improve the resilience of targeted vulnerable communities to the increasing consequences of rainfall variability by promting adapive agricultural practices and efficient water resource  (irrigation) management.</t>
  </si>
  <si>
    <t>880-521- 63308, 64031 EX 607</t>
  </si>
  <si>
    <t>nooraalam.siddiqui@care.org</t>
  </si>
  <si>
    <t>Md. Nure Alam Siddique</t>
  </si>
  <si>
    <t>880-2-9889009, Extension: 148</t>
  </si>
  <si>
    <t>jesminb.hossain@care.org</t>
  </si>
  <si>
    <t xml:space="preserve">
Jesmin B Hossain 
</t>
  </si>
  <si>
    <t>The Prince Albert II of Monaco Foundation</t>
  </si>
  <si>
    <t>Where the Rain Falls (WtRF), CBA Component - Improving Resilience in northern Bangladesh</t>
  </si>
  <si>
    <t>CFRABD0013</t>
  </si>
  <si>
    <t>In time quality jute seed collection/purchase is a challenge for jute farmers and developing seed bank would be potential solution to this.</t>
  </si>
  <si>
    <t>Direct jute fiber selling to the jute millers by passing intermediaries benefiting jute farmers to earn extra money for their crop.</t>
  </si>
  <si>
    <t>Targeted jute producers are increasing land coverage to cultivate jute following modern scientific method.</t>
  </si>
  <si>
    <t>Effective communication strategy</t>
  </si>
  <si>
    <t>Develop Market Linkage in relevant field</t>
  </si>
  <si>
    <t>Capacity building of JDP (Jute Diversified Product) groups for quality production of Jute Diversified Product</t>
  </si>
  <si>
    <t>Working relationship establish with the local level GO employee; formal-informal communications with the policy makers; government recognize the project (staffs) as pivotle actor in this secto; participate in differentes networking events and raise concern use of eco-friendly products especially Jute products</t>
  </si>
  <si>
    <t>Civil Society organization sensetise regarding the increase of Jute made products</t>
  </si>
  <si>
    <t>Mid Term Evaluation has been completed during this FY and Final Evaluation will be conducted for the next FY
A national level consulting firm will be awarded through care procurement process. In this regard, need to involve with ToR Finalizing, guidance of implementing final evaluation and review of final production of awarded consulting firm.</t>
  </si>
  <si>
    <t>The project is working for 16000 jute producers, 2000 Jute Diversified Products (JDPs) workers &amp; 60 Organic Fertilizer Producer, 20 SMEs, 3 jute mills and others national associations and public agencies that are active in the jute industry of the country</t>
  </si>
  <si>
    <t>The project is covering four districts in Northwest (Rangpur &amp; Kurigram) &amp; Southwest (Jessore &amp; Satkhira). And the nine sub-districts are – (i) Rangpur Sadar (ii) Pirgacha (iii) kawnia &amp; (iv) Mithapukur under Rangpur district; (v) Kurigram Sadar &amp; (vi) Ulipur under Kurigra district; (vii) Monirampur under Jessore district (vii) Tala &amp; (ix) Kolaroa under Satkhira district. Under this nine sub-districts each implementing partners are working in 10 unions (40 unions in total).</t>
  </si>
  <si>
    <t>To contribute to pro-poor economic growth social business promotion with an emphasis on sustainable agricultural sector growth and poverty reduction in Northwest &amp; Southwest region of Bangladesh (MDGs 1 &amp; 7).</t>
  </si>
  <si>
    <t>shahid.ullah@care.org</t>
  </si>
  <si>
    <t>TM-Monitoring and Evaluation</t>
  </si>
  <si>
    <t>Md. Shahid Ullah</t>
  </si>
  <si>
    <t>sekhar.bhattacharjee@care.org</t>
  </si>
  <si>
    <t>Sekhar Bhattacharjee</t>
  </si>
  <si>
    <t>Promoting Sustainable Consumption and Production of Jute Diversified Product</t>
  </si>
  <si>
    <t>CFRABD0008</t>
  </si>
  <si>
    <t>Please find the attachments of proposal papers, logframe, progress report and baseline  report</t>
  </si>
  <si>
    <t>Not mentionable for this FY</t>
  </si>
  <si>
    <t>to ensure better services for workers; engaging local government is important to establish an effective refferal linkage system.</t>
  </si>
  <si>
    <t>interactive and participatory training increased workers efficiency and commitment to responsibilities as well as personal devlopment</t>
  </si>
  <si>
    <t>to develop and promote enabling environment for workers in fcatory level for which female workers should include in factory based structures and decision making process.</t>
  </si>
  <si>
    <t>Mobilization of factory management and decision makers for effective implementation of the program</t>
  </si>
  <si>
    <t>Mobilization of  Community support group to analyse the root cause of dicscrimination and ensure the enabling environment for women workers in the community</t>
  </si>
  <si>
    <t>Strenthening factory based instruments (like participation committee, anti-harrrasment committee etc)  for creating an enabling environment for workers</t>
  </si>
  <si>
    <t>Organize workshop for Community Support Group members to address the need of community based workers through developing action plan.</t>
  </si>
  <si>
    <t>RMG Workers and Ceramic Factory Workers (focus on female workers)</t>
  </si>
  <si>
    <t>To promote gender equality, dignified work and social empowerment of the workers in RMG and Ceramic Industries</t>
  </si>
  <si>
    <t>mehedi.hasan@care.org</t>
  </si>
  <si>
    <t>Project Manager, PEEWF Project</t>
  </si>
  <si>
    <t>Md.Mehedi Hasan</t>
  </si>
  <si>
    <t>humaira.aziz@care.org</t>
  </si>
  <si>
    <t>Director , Women and Girls Empowerment</t>
  </si>
  <si>
    <t>Humaira Aziz</t>
  </si>
  <si>
    <t>Galaries Lafayette</t>
  </si>
  <si>
    <t>Promoting Enabling Environemnt for Women in Fcatories Project (PEEWF)</t>
  </si>
  <si>
    <t>CFRABD0015, Found Code- FR580</t>
  </si>
  <si>
    <t>Indigo farmers, Artisans involved in quilting</t>
  </si>
  <si>
    <t>Rangpur Region; North-west of Bangladesh, Rajendrapur in Rangpur, Syedpur in Nilphamari, Chirir Bondor in Dinajpur, Aditmari in Lalmnir Hat, and Palashbari in Gaibandha.</t>
  </si>
  <si>
    <t>Facilitate the transformation of Indigo farmers and Artisans owned "Nijera Cottage and Village Industries" into a sustainable social business organization</t>
  </si>
  <si>
    <t>MishaelAziz.Ahmad@care.org</t>
  </si>
  <si>
    <t>Mishael Aziz Ahmad</t>
  </si>
  <si>
    <t>Anowarul.Haq@care.org</t>
  </si>
  <si>
    <t>Director-ERPP</t>
  </si>
  <si>
    <t>Anowarul Huq</t>
  </si>
  <si>
    <t>Trehan Family Foundation</t>
  </si>
  <si>
    <t>Living Blue</t>
  </si>
  <si>
    <t>TRFFBD0001</t>
  </si>
  <si>
    <t>Participants in development sectors are already reported under Living Blue - Trehan Family Foundation. This avoids double counting</t>
  </si>
  <si>
    <t>Galeries Lafayette</t>
  </si>
  <si>
    <t>Living Blue-GL</t>
  </si>
  <si>
    <t>CFRABD0016</t>
  </si>
  <si>
    <t>CARE India</t>
  </si>
  <si>
    <t>The project attempts to generate awareness on GBV and generate ideas for change through screening films. There is no indicated number of women to be reached through this project.</t>
  </si>
  <si>
    <t>Visuals can be an effective tool to reinforce the gender messages and trigger gender dialogues and deliberations at community level.</t>
  </si>
  <si>
    <t>Regular interaction with women following film screening has boosted up confidence in them and they have started talking with men and boys on issues at household and community level.</t>
  </si>
  <si>
    <t>There is an increasing realization that issues like gender discrimination needs to be addressed.</t>
  </si>
  <si>
    <t>Facilitating discussion and dialogues with the community on gender issues</t>
  </si>
  <si>
    <t>Screening films on gender issues at community level</t>
  </si>
  <si>
    <t>Building facilitation skills of staff of project implementing partners to facilitate discussion on gender issues at communtiy level.</t>
  </si>
  <si>
    <t>Women from Scheduled Tribe and Scheduled Caste Communities</t>
  </si>
  <si>
    <t>Kalahandi and Kandhamal districts of Odisha State in India</t>
  </si>
  <si>
    <t xml:space="preserve">Improve the lives of women and girls.
</t>
  </si>
  <si>
    <t>satishkumarm@careindia.org</t>
  </si>
  <si>
    <t>Regional Program Director, Adivasi Hub</t>
  </si>
  <si>
    <t>Satish Kumar M.</t>
  </si>
  <si>
    <t>sbaroi@careindia.org</t>
  </si>
  <si>
    <t>Director, Advocacy</t>
  </si>
  <si>
    <t>Saibal Baroi</t>
  </si>
  <si>
    <t>ITVS - Independent Television Service</t>
  </si>
  <si>
    <t>Women and Girls Lead Global India</t>
  </si>
  <si>
    <t>CS061</t>
  </si>
  <si>
    <t>The project has been able to conduct a study An Analysis on Perception on Domestic Violence and efficacy of Portection of Women against Domestic violence Act (PWDV Act)-2005. The report can be accessed by following the link : https://www.careindia.org/Publications</t>
  </si>
  <si>
    <t>The project has been effective in implementing two years planned activities with quality outputs.</t>
  </si>
  <si>
    <t>More number of survivors will access the law when the relevant service providers (as mentioned in the law) are sensitive and aware about their role</t>
  </si>
  <si>
    <t>Uptake or use of law may benefit more number of survivors, when Government put focus more toward generating awareness about the Act among larger community</t>
  </si>
  <si>
    <t>Generating awareness about the law among the community front line workers and village level council (Panchayats) members will support in turn to reach out to more number of rural women and also contributes towards the sustainability of source and flow of infomration for the community to an extent</t>
  </si>
  <si>
    <t>Sensitization of the relevant stakeholders involved in the implementation of the law especially on the aspect of gender biases and stereotypes</t>
  </si>
  <si>
    <t>Generate evidence through action research to monitor the implementation of the law &amp; collaborate with relevant authorities at state level and linking up with state and national level networks.</t>
  </si>
  <si>
    <t>Generate awareness about the law among the community through events</t>
  </si>
  <si>
    <t>Due to some technical reason, the actual implementation of the project got delayed by one year and during the current year the project has been able to implement last two years planned activities.</t>
  </si>
  <si>
    <t>The direct impact group of the project is women.</t>
  </si>
  <si>
    <t>CARE India is implementing in two districts of Bihar - Patna and Samastipur</t>
  </si>
  <si>
    <t xml:space="preserve">This is an advocacy initiative to raise awareness among the community and senstize the stakeholders about the Protection of Women against Domestic Violence Act, 2005 implemented by Govt. Of India.
</t>
  </si>
  <si>
    <t>lkrishnan@careindia.org</t>
  </si>
  <si>
    <t>Manager Advocacy</t>
  </si>
  <si>
    <t>Lata Krishnan</t>
  </si>
  <si>
    <t>Director Advocacy</t>
  </si>
  <si>
    <t>Bill &amp; Melinda Gates Foundation</t>
  </si>
  <si>
    <t>Justice for Domestic Violence Survivor in India</t>
  </si>
  <si>
    <t>CS133</t>
  </si>
  <si>
    <t>KAP Study, PMP analysis</t>
  </si>
  <si>
    <t>Video documentation of activities / strategies help in sharing the WLSME activity with other stakeholders involved. KAP Annual studies help track the progress of the SMEs in different cohort and help focus on uncovered areas for individual cashew women SMEs</t>
  </si>
  <si>
    <t>Interface meeting and personal one to one visit and discussion by government stakeholders and value chain actors are effective in sensitising the SMEs requirements from supply and demand end.</t>
  </si>
  <si>
    <t>Peer introduction and trust play a major role in forming network among SMEs and play a major role in procurement of raw nuts.</t>
  </si>
  <si>
    <t>Business facilitation centre with its regular SMS through mobile phone able to share technical information more effectively</t>
  </si>
  <si>
    <t>Expsoure visits and cross visits to other SMEs, units help target SMEs to understand and create positive attitude change in adoption of best practises</t>
  </si>
  <si>
    <t>Role model and change leader are effective in taking forward the ideas / activities to the SMEs.</t>
  </si>
  <si>
    <t>Training and Involving local experts from the project village help in reaching the cashew SMEs more effectively.</t>
  </si>
  <si>
    <t>Not Applicable ; WLSME is a RCT based program - No changes / adjustments can be made.</t>
  </si>
  <si>
    <t>Knowledge, Attitude and Practisïng the skill (KAP) study II was done for all 210 SMEs for the period. With completion of the program on 31st December 2016, external evaluation will be done by MSI agency (selected by USAID)  in regular six month intervals for three times. First evalaution is scheduled on June 2017.</t>
  </si>
  <si>
    <t>210 Women owned / managed Cashew processing Small and Medium Enterprises</t>
  </si>
  <si>
    <t>State: Tamilnadu; Districts: Cuddalore; Block: Panruti</t>
  </si>
  <si>
    <t>To strengthen skills, capacities and capabilities of women own, managed MSMEs by facilitating effective relationships among women entrepreneurs and with value chain actors mainly by promoting an enabling environment, more positive attitude and behaviour towards women entrepreneurs from family members and other stakeholders.</t>
  </si>
  <si>
    <t>dyeswanth@careindia.org</t>
  </si>
  <si>
    <t>Research and Learning Coordinator</t>
  </si>
  <si>
    <t>D Yeswanth</t>
  </si>
  <si>
    <t>devaprakash@careindia.org</t>
  </si>
  <si>
    <t>Regional Program Director</t>
  </si>
  <si>
    <t>R Devaprakash</t>
  </si>
  <si>
    <t>United States Agency for International Development</t>
  </si>
  <si>
    <t>Women Leadership in Small and Medium Enterprises (WLSME)</t>
  </si>
  <si>
    <t>CS088</t>
  </si>
  <si>
    <t>Results based framework of projects is attached. Food System Diagnostic Survey is attached.</t>
  </si>
  <si>
    <t>Project started with a food system diagnostic study after which interventions were being designed in detaill, hence activities were delayed</t>
  </si>
  <si>
    <t>Development of consensus has led to uniformity in perception and good focus on the project deliverables</t>
  </si>
  <si>
    <t>Inclusion of the world's leading experts in designing M&amp;E frameworks (from Cornell and Emory University) is helping lead to the best M&amp;E methodology</t>
  </si>
  <si>
    <t>Visit of all three project sites in three different states by all project teams led to common consensus on interventions and M&amp;E frameworks</t>
  </si>
  <si>
    <t>Conducting Food System Diagnostic Surveys</t>
  </si>
  <si>
    <t>There are 3 main aspects in this project - model building for evidence generation, policy influencing and capacity building for uptake of models. 2 diffferent kinds of baselines have to be done. One tfor overall and one for intervention based. For implementation modeks - diffferent models are being simultaneously tested  - each with its own baseline</t>
  </si>
  <si>
    <t>Women smallholders from Scheduled Caste and Schedule Tribe communities</t>
  </si>
  <si>
    <t>Kalahandi and Kandhamal districts of Odisha, India</t>
  </si>
  <si>
    <t>To create a Nutrition-sensitive Food System (Improved access &amp; affordability to diet diversity &amp; quality)</t>
  </si>
  <si>
    <t>bjoshi@careindia.org</t>
  </si>
  <si>
    <t>Technical Director - Livelihoods</t>
  </si>
  <si>
    <t>Bharati Joshi</t>
  </si>
  <si>
    <t>aanandk@careindia.org</t>
  </si>
  <si>
    <t>Senior Technical Specialist</t>
  </si>
  <si>
    <t>Aanand Kumar</t>
  </si>
  <si>
    <t>Technical Assistance and Research for Indian Nutrition and Agriculture (TARINA)</t>
  </si>
  <si>
    <t>CS181</t>
  </si>
  <si>
    <t>The project was conceptualised on the rationale that there is a huge potential of developing local construction technology and material centres, brought together in a scientific manner, so as to enable building of shelters as can save the environment and provide safety to their inhabitants in the event of future disasters like floods and earthquakes.</t>
  </si>
  <si>
    <t>Uttrakhand State , India</t>
  </si>
  <si>
    <t>To generate alternate greener and sustainable livelihood options for people affected by the floods in Uttarakhand with a focus on shelter (housing and habitat).</t>
  </si>
  <si>
    <t>bpatnaik@careindia.org</t>
  </si>
  <si>
    <t>Biswa Ranjan Patnaik</t>
  </si>
  <si>
    <t>sbibhu@careindia.org</t>
  </si>
  <si>
    <t>Technical Specialist</t>
  </si>
  <si>
    <t>Shashank Bibhu</t>
  </si>
  <si>
    <t>Barclays</t>
  </si>
  <si>
    <t>Developing Sustainable Livelihoods through Safe Shelter Enterprise In Uttarakhand</t>
  </si>
  <si>
    <t>CS084</t>
  </si>
  <si>
    <t>Project logframe.</t>
  </si>
  <si>
    <t>The project started in January 2016. So, the project activities undertaken during the fiscal year primarily encompassed bringing the project team on board, selection of project geography, developing profiles of project villages/collectives/households, orientation of team on project objectives and components and undertaking preparatory work to initiate the baseline study and situational analysis along with developing Monitoring and Evaluation system. The study results are expected to come out in August, 2016 following which the planned project activities will be implememted in the ground.</t>
  </si>
  <si>
    <t>10,000 forest dependent women and their households</t>
  </si>
  <si>
    <t xml:space="preserve">Country: India
States: Chhattisgarh and Odisha
Districts: Jashpur (Chhattisgarh) and Kalahandi &amp; Kandhamal (Odisha)  
</t>
  </si>
  <si>
    <t>To promote sustainable adoption of Improved Cook Stoves (ICS) as a clean cooking energy solution among forest-dependent households (FDH), through a combination of capacity building, collectivization, market development, and multi-stakeholder engagement actions, resulting in 10,000 women from FDHs using ICS and developing a sustainable ICS adoption model for replication among 800 million rural households in the country who use traditional and polluting cook stoves.</t>
  </si>
  <si>
    <t>rpanigrahi@careindia.org</t>
  </si>
  <si>
    <t>Rekha Panigrahi</t>
  </si>
  <si>
    <t>Evolving a Women-centered Model of Extension of   Improved Cook Stoves for Sustained Adoption at Scale</t>
  </si>
  <si>
    <t>CS170</t>
  </si>
  <si>
    <t>Multi-stakeholder consultations within factories</t>
  </si>
  <si>
    <t>Migrant workers in the garment factories of suppliers of Primark</t>
  </si>
  <si>
    <t>National Capital Region of India (includes Delhi, Gurgaon in Haryana, and NOIDA in Uttar Pradesh)</t>
  </si>
  <si>
    <t>To identify a menu of potential interventions that Primark can implement to improve the condition of migrant workers in its garment factories in the National Capital Region of India</t>
  </si>
  <si>
    <t>Technical Director - Economic Development Unit</t>
  </si>
  <si>
    <t>Primark</t>
  </si>
  <si>
    <t>Empowering Migrant workers in Export-oriented Garment industry (EMEG)</t>
  </si>
  <si>
    <t>CS130</t>
  </si>
  <si>
    <t>Evalaution report prepared by external consutlant and compeltion donor report</t>
  </si>
  <si>
    <t>Best practises identified and established in demo plots was a success and help bring in attitude change</t>
  </si>
  <si>
    <t>19 VSHG formed as part of the program requires regular capacitation and training</t>
  </si>
  <si>
    <t>Silvertip cultivatation promoted as part of the project was new innovation for scaling up</t>
  </si>
  <si>
    <t>Developing model demonstartion plot for learning by seeing and infleuencing other farmers.</t>
  </si>
  <si>
    <t>Promoting linkage with government departments and service providers and leveraging inputs and services.</t>
  </si>
  <si>
    <t>Aggregating the tribal small tea growers into registered groups (Village Level Groups - VLGs / Village Self-Help Groups - VSHGs) legally and collectivizing their voice and strength.</t>
  </si>
  <si>
    <t>Evaluation completed in January 2015. Project got extension for 45 days in June-July.</t>
  </si>
  <si>
    <t>Tribal small tea farmers</t>
  </si>
  <si>
    <t>Gudalur Block, Nilgiris District, Tamilnadu.</t>
  </si>
  <si>
    <t>To demonstrate that small scale tea production in Gudalur, the hilly region in general, could be more resilient through climate change adaptation.</t>
  </si>
  <si>
    <t>santosh@careindia.org</t>
  </si>
  <si>
    <t>Finance Officer</t>
  </si>
  <si>
    <t>S.Santhosh</t>
  </si>
  <si>
    <t>UPS Foundation</t>
  </si>
  <si>
    <t>Climate change adaptation for resilient small scale tea production</t>
  </si>
  <si>
    <t>CS067</t>
  </si>
  <si>
    <t>Proposal, MoU, LF, Quarterly progress reports have been shared already with CIHQ. If required, it can be shared once again separately.</t>
  </si>
  <si>
    <t>Involvement of the community by creating a specific cedre of volounteers can lead to sustaining project intervention in long run</t>
  </si>
  <si>
    <t>Use of technology in monitoring and communication can be more effective</t>
  </si>
  <si>
    <t>Engaging community in income generating activities is a big challenge in this region</t>
  </si>
  <si>
    <t>Creating champions or changing agent and making them alive can make the changes sustainable and spread the awareness among community</t>
  </si>
  <si>
    <t>Joint visits with government officials helps in making officials accountable and responsive</t>
  </si>
  <si>
    <t>Continue positive follow up with community helps in accepting the provided inputs by community</t>
  </si>
  <si>
    <t>The project was intensively focusing on Gender. With the constant engagment with techincal specilaist for gender, the project has incroportated and adjusted in the project strategy to include gender aspect. The project made necessary changes in IEC material; incorporated reflective practices on gender; and modified content for knowledge building of adolescnet girls and boys, sensitisation meeting with Men</t>
  </si>
  <si>
    <t>Pregnant women, Lactating mothers, Mother of children upto one year, Women at reproductive age and Adolescent Girls</t>
  </si>
  <si>
    <t>Baytu (Baytu ICDS project), Sindhari and Dhorimanna (Gudamalani ICDS project) blocks of Barmer district, Rajasthan</t>
  </si>
  <si>
    <t>The project goal is to contribute to significant reductions in maternal and infant mortality and improve menstrual hygiene and reproductive health of adolescent girls and women in Barmer district</t>
  </si>
  <si>
    <t>dsarwate@careindia.org</t>
  </si>
  <si>
    <t>Mr.Dilip Sarwate</t>
  </si>
  <si>
    <t>Cairn India Pvt. Ltd.</t>
  </si>
  <si>
    <t>Reproductive and Child Health Nutrition  Awareness (RACHNA)</t>
  </si>
  <si>
    <t>CS075</t>
  </si>
  <si>
    <t>There is significant delays in starting a project owing to remote location, staff salary budget and systemic delays.</t>
  </si>
  <si>
    <t>It is important to priorly engage with relevant Govt counterpart during proposal design for projects planning to work with the system for ensuring ownership and stake right from beginning.</t>
  </si>
  <si>
    <t>For strategic advantage, project office was establsihed in the intervention block itself though it is a remote block with difficulties in support services and procurement.</t>
  </si>
  <si>
    <t>Prioritizing selection of field level staffs from the intervention block and distribution of villages based proximity to their home place has given advantage of better understanding of the intervention area and also ease of field coverage for the field staffs.</t>
  </si>
  <si>
    <t>Establishing contact and coordination with local village level health workers and community representatives has enabled the project to roll out community based activities targeting maternal and newborn health</t>
  </si>
  <si>
    <t xml:space="preserve">
Advocate and disseminate on gender related issues in all existing platform relevant to project activities.</t>
  </si>
  <si>
    <t>1. Forming mother groups in community with participation of Pregnant women and Lactating women
2. Awareness events at community level about the Pregnancy care and newborn care</t>
  </si>
  <si>
    <t>The main target group of the intervention are 1.  Pregnant Woman, 2.  Lactating Woman, 3.  Newborn</t>
  </si>
  <si>
    <t>Ajaygarh block of  Panna District,  Madhya Pradesh.</t>
  </si>
  <si>
    <t>To reduce newborn mortality  among poor and marginalized community in panna district of Madhya Pradesh.</t>
  </si>
  <si>
    <t>scsaha@careindia.org</t>
  </si>
  <si>
    <t>Dr. Sribash Chandra Saha</t>
  </si>
  <si>
    <t>GlaxoSmithKline</t>
  </si>
  <si>
    <t>New Born Survival Project</t>
  </si>
  <si>
    <t>CS158</t>
  </si>
  <si>
    <t>CIP document of the project, logframe pf project outcome, impact indicators</t>
  </si>
  <si>
    <t>The project activities affected due to abrupt closure of the Project in December and the exit strategy could not be implemented.</t>
  </si>
  <si>
    <t>The Khirki Mehendi Wali (KMW) program was implemented for adolescent girls in Madhya Pradesh with support from Education department. However, closure of project affected its continuance as the government was looking for technical support the implementing partners.</t>
  </si>
  <si>
    <t>In Madhya Pradesh, the government was willing to scale up the Gup Shup Potli (GSP) activitiy in 17 High Priority districts of the State based on successful and continuous engagement with government starting from the initiation to implementation and reporting.</t>
  </si>
  <si>
    <t>Successful implementation of mobile kunji training facilitates for advocay with govt to scale up in other districts of Odisha and also government to continue implementing the program even after withdrawal of fund/closure of the Project.</t>
  </si>
  <si>
    <t>Organisation Level and Systems Level: involvement in the annual planning process of state departments of Women and Child Development (DWCD) and National Rural Health Mission (NRHM); training at state, district and sub-district level, on-the-job and technical support for key government institutions</t>
  </si>
  <si>
    <t>Development and implementation of a multi-media toolkit for FLWs, training curriculum and training, and an interactive voice response-based training course, and capacity development support for state governments to support improved IPC skills regarding RMNCH.</t>
  </si>
  <si>
    <t>Development of mass media campaigns, including TV and radio spots, long-format radio shows, ICT-based services using mobile phones, multi-media inter-personal communication aids; radio listening /discussion clubs</t>
  </si>
  <si>
    <t>Project was abruptly closed in December 2015 due to withdrawal of funding by DFID (UK)</t>
  </si>
  <si>
    <t>Project closed in December 2015</t>
  </si>
  <si>
    <t>Women of reproductive age (15-49 years), their partners and older women of the families.</t>
  </si>
  <si>
    <t>Balangir and Kandhmahal districts in Odisha; and Sagar and Damoh districts in Madhya Pradesh</t>
  </si>
  <si>
    <t xml:space="preserve">To strengthen Behaviour Change Communication capacity in the areas of maternal and child health and nutrition, with a view to increasing the uptake of priority health behaviours. 
</t>
  </si>
  <si>
    <t>sarbajitp@careindia.org</t>
  </si>
  <si>
    <t>State Project Manager</t>
  </si>
  <si>
    <t>Sarbajit Pattnaik</t>
  </si>
  <si>
    <t>Regional Program Director (RPD)- UP Hub</t>
  </si>
  <si>
    <t>BBC Media Action Ltd.</t>
  </si>
  <si>
    <t>Maternal and Child Health (MCH)-Madhya Pradesh &amp; Odisha</t>
  </si>
  <si>
    <t>CS034</t>
  </si>
  <si>
    <t>Proposal, MoU, LF,</t>
  </si>
  <si>
    <t>Collective interactions with donor representatives and government officials</t>
  </si>
  <si>
    <t>Creation of local resources for undertaking training  of front line workers</t>
  </si>
  <si>
    <t>Engagement with local partner</t>
  </si>
  <si>
    <t>Project has just initiated. Baseline study is planned in October 2016</t>
  </si>
  <si>
    <t>Pregnant women, Lactating mothers, Mother of children upto two year, children of 3-6 years</t>
  </si>
  <si>
    <t>Suwana, Shahpura and Hurda blocks of Bhilwara disrict of Rajasthan India</t>
  </si>
  <si>
    <t>The project goal is to strengthen the efficacy of government’s (ICDS) Program, so as to improve the health and well-being of children below 6 years of age.</t>
  </si>
  <si>
    <t>akdubey@careindia.org</t>
  </si>
  <si>
    <t>Mr.Akhilesh Kumar Dubey</t>
  </si>
  <si>
    <t>Hindustan Zinc Ltd</t>
  </si>
  <si>
    <t>Khushi</t>
  </si>
  <si>
    <t>CS193</t>
  </si>
  <si>
    <t>The Join my village modules were used for interventions design, some more interventions wer designed drawn from the Social Analysis and Action Manual of CARE.</t>
  </si>
  <si>
    <t>The implementation period was very short, by the time the communities and the service providers came forward, the project was towards closing formalities. If there were some more time, the processes could have been better instutionalised.</t>
  </si>
  <si>
    <t>short time for implementation does not help in laying out long term sustainable strategies ( EROS implementation was only for 4 months)</t>
  </si>
  <si>
    <t>investment in staff and service providers capacity</t>
  </si>
  <si>
    <t>identifying and celebrating role models</t>
  </si>
  <si>
    <t>male involvement to celebrate role models who come forward for equitable gender roles, participating in household chores and joint decision making.</t>
  </si>
  <si>
    <t>Work with communities to strengthen demand and activism</t>
  </si>
  <si>
    <t>Enhance service providers capacities: this included the technical capacities as well as addressing gender and sexuality norms in their own lives plus practicing skills to engage men and address unequal social norms along with health behaviour messaging.</t>
  </si>
  <si>
    <t>As indicated earlier the project was expected to start with support funding but finally had to start on its own. Given the realities the implementation design focussed more on engaging communities into challenging unequal social norms and supporting service providers to take up the responsibility of hand holding the processes with the groups. The service providers were trained and were observed. supported while they conducted sessions with the community/ groups of mothers/ adolescents.</t>
  </si>
  <si>
    <t>The project strengthened the mother's groups, men's groups and adolescent girls groups. The service providers were motivated and trained to hand hold the groups and support activism.</t>
  </si>
  <si>
    <t>The project was confined to 4 months of implementation due to non availability of matching funds that was proposed. Hence the project used the goverenment data while beginning the implementation and monitored progress while strengthening qualitative gender equality aspects in maternal health.</t>
  </si>
  <si>
    <t>The main impact group of the project is pregnant women and new born children. The project also aims to build local capacities of teh service providers to help them hone skills for addressing maternal and neo natal health issues by providing quality services. They are also being trained to counsel and involve husbands of pregnant and lactating mothers. The project also addresses inequal gender norms and promote positive role models amongst men in the community.</t>
  </si>
  <si>
    <t>The project is being implemented in Deva block of Barabanki district in Uttar Pradesh India.</t>
  </si>
  <si>
    <t>To improve Maternal and Neo natal health by engaging men along side women for better maternal and no natal health outcomes</t>
  </si>
  <si>
    <t>Regional Project Director</t>
  </si>
  <si>
    <t>EROS</t>
  </si>
  <si>
    <t>Improving Maternal Health through Engaging Family and Community</t>
  </si>
  <si>
    <t>CS159</t>
  </si>
  <si>
    <t>AWWs need additional capacity building for identification and tracking of SAM children</t>
  </si>
  <si>
    <t>Engagemnet of stakeholders reduce drop out from services</t>
  </si>
  <si>
    <t>Working with community based institutions help in monitoring of children at the village level</t>
  </si>
  <si>
    <t>Case management and follow up of individual beneficiaries</t>
  </si>
  <si>
    <t>Addressing micro nutrient deficiencies through behaviour change campaigns</t>
  </si>
  <si>
    <t>Training of community based institutions on community monitoring of SAM children</t>
  </si>
  <si>
    <t>The project trained parent committees and village food vendors on community monitoring of malnutrition</t>
  </si>
  <si>
    <t>Severely malnourished children in the age group of 3-6 years</t>
  </si>
  <si>
    <t>The project was implemented in two blocks of Purulia- Purulia II &amp; Jhalda II of West Bengal.</t>
  </si>
  <si>
    <t>To improve the nutritional status of severely malnourished children in the age group of 3-6 years through growth monitoring, behaviour change communication, strengthening health (including treatment) and nutrition (including Nutrition Rehabilitation Centre) service delivery system.</t>
  </si>
  <si>
    <t>sgmukherjee@careindia.org</t>
  </si>
  <si>
    <t>Sreeparna Ghosh Mukherjee</t>
  </si>
  <si>
    <t>Biswa Ranjan Pattnaik</t>
  </si>
  <si>
    <t>GlaxoSmithkline</t>
  </si>
  <si>
    <t>Briddhi</t>
  </si>
  <si>
    <t>CS048</t>
  </si>
  <si>
    <t>Enhance TB case detection fthrough Community Care Givers of the targeted villages &amp; cities - Treatment support through counselling of the TB cases.</t>
  </si>
  <si>
    <t>Private sector engagement - Assist qualified private doctors and hospital in TB case notification</t>
  </si>
  <si>
    <t xml:space="preserve">Enhance TB case detection from the High-risk groups of the targeted villages &amp; cities - Treatment support through counselling of the TB cases, INH prophylaxis of the child-contacts &amp; HIV C &amp; T of TB cases
</t>
  </si>
  <si>
    <t xml:space="preserve">Rural: Tribal villages, villages located to difficult-to-reach areas leading to poor access to TB services, villages not reported TB cases in the last 3-5 years. 
Urban: Slums, people living with HIV &amp; AIDS and their networks, HIV high risk groups currently being covered under Targeted Intervention projects of NACP (National AIDS Control Program), homeless, migrants, prisons, other co-morbidities (Diabetes, occupational lung diseases), refugees/IDP (Internally Displaced Population), unorganized job sectors, schools. 
</t>
  </si>
  <si>
    <t>Chhattisgarh State (Sarguja, Korea, Jashpur, Dhamtari, Kanker &amp; Baloda Bazar Districts)
Jharkhand State (East Singhbhum, Bokaro, Dhanbad, Ramgarh &amp; Koderma District)
Madhya Pradesh State (Dhar, Mandsaur, Khargaon &amp; Badwani Districts)</t>
  </si>
  <si>
    <t xml:space="preserve">To achieve universal access to quality TB Care and Control (with a specific focus on vulnerable and marginalized populations). 
</t>
  </si>
  <si>
    <t>M Satish Kumar</t>
  </si>
  <si>
    <t>skislaya@careindia.org</t>
  </si>
  <si>
    <t>Dr. Sharad Kislaya</t>
  </si>
  <si>
    <t>World Vision India as Prime Recipient of Funding</t>
  </si>
  <si>
    <t>AXSHYA INDIA</t>
  </si>
  <si>
    <t>CS023</t>
  </si>
  <si>
    <t>Direct Reach: The figures include the girls who are enrolled in the UDAAN residential camp in UP and Odisha. 
Indirect Reach: The indirect participants include houseold members where the girls belong to and are instrumental in creating an environment for change. The number of community members are not being tracked in numerical terms.
Important: At present there is saturation of the drop-out girls in the implemented area of Odisa, therefore the  UDAAN camp has been shifted to 150 km. from the current location</t>
  </si>
  <si>
    <t>The major challenge faced during the FY year was to provide support for technology to be used in teaching-learning processes in Uttar Pradesh.</t>
  </si>
  <si>
    <t>There is more transperancy in the selection of girls and use of UDDAN curriculum in the KGBV centres in both Uttar Pradesh and Odisa.</t>
  </si>
  <si>
    <t>To provide more opportunities to girls to express themselves, diifferent clubs have been formated and accordingly roles and responsibility has been assigned to girls.</t>
  </si>
  <si>
    <t>Establishing /developing  different forums to equip girls with requisite leadership skills to be able to negotiate and take decisions regarding continuation of their education</t>
  </si>
  <si>
    <t>Engangement with community through community seminars to encourage them for participation of girls in mainstream schools</t>
  </si>
  <si>
    <t>Establishing a competent system equivalent to primary education so that dropouts girls can join mainstream school along with the necessary grade appropriate competencies</t>
  </si>
  <si>
    <t>Use of technology in teaching-learning processes in Uttar Pradesh</t>
  </si>
  <si>
    <t>Through teachers training and material support in Uttar Pradesh and in Odisa, networking with the civil society in the Financial Year</t>
  </si>
  <si>
    <t>1. For the identification of the girl in the community a surey is being done on some parameters and on that basis girls have been selected for enrolment in Udaan camp. 2.The assessment of the enrolled girls in UDAAN have been done to know the learning level of the girls. It has been done in the beginning of the academic session and it is for Hindi, Maths, EVS and SLP. It is considered as a baseline.</t>
  </si>
  <si>
    <t>Girls from deprived &amp; marginalized communities in selected block of Hardoi and Mayurbhanj and teachers of Udaan</t>
  </si>
  <si>
    <t>Hardoi district of Uttar Pradesh and Mayurbhanj district of Odisha</t>
  </si>
  <si>
    <t>To ensure participation of out of school girls in age appropriate grades in mainstream schools.</t>
  </si>
  <si>
    <t>Regional Programme Director</t>
  </si>
  <si>
    <t>ssachdeva@careindia.org</t>
  </si>
  <si>
    <t>Technical Director</t>
  </si>
  <si>
    <t>Suman Sachdeva</t>
  </si>
  <si>
    <t>Symentac</t>
  </si>
  <si>
    <t>Udaan - Accelerating Learning Program For Dropout Girls</t>
  </si>
  <si>
    <t>CS111, CS177</t>
  </si>
  <si>
    <t>Progress report</t>
  </si>
  <si>
    <t xml:space="preserve">IMPORTANT: The Pogramme's  Direct and Indirect reach figures are overlapping for the following interventions 1) Read and Lead (CS191) 2) and School improvement program PCTFI (CS160)  and Early Start
Expected participants: INDIRECT (W&amp;G=27,242 + M&amp;B 25,591 = Total 52,833) / DIRECT (W&amp;G=1,831 + M&amp;B 1,763 = Total  3,594)
FY participants: INDIRECT (W&amp;G=27,242 + M&amp;B 25,591 = Total 52,833) / DIRECT (W&amp;G=1,831 + M&amp;B 1,763 = Total  3,594)
FY participants EDUCATION (Direct 3,594 and Indirect 52,833)  / GENDER EQUALITY (Direct 3,594 and Indirect 52,833) 
</t>
  </si>
  <si>
    <t>There is a challenge in working with the science and math's teachers of KGBVs as they are part time teachers and it very difficult to engange them.</t>
  </si>
  <si>
    <t>The practices centred to classrooms are more inclusive and participartary.</t>
  </si>
  <si>
    <t>Promoting use of Teacher Resource Lab for better conceptual understanding of langauge, science and maths among the teachers .</t>
  </si>
  <si>
    <t>Respond to the needs of the educational reform in terms of current practices in pedagogy and assessments.</t>
  </si>
  <si>
    <t>Support teachers to address disparities in students attainment in science, math, language</t>
  </si>
  <si>
    <t>Provide teachers to better access to teaching learning resources in the domains of language , math, science and leadreship inclusive of life skills.</t>
  </si>
  <si>
    <t>The empasis is laid down on  knowledge management.</t>
  </si>
  <si>
    <t>Teachers, Head Teachers and Students. Note that this program has overlap with other projects, therefore, no data is reported in the participants sections but is fully detailed in the comment sections below.</t>
  </si>
  <si>
    <t>Two Clusters in Bahraich District of Uttar Pradesh</t>
  </si>
  <si>
    <t>To improve conceptual clarity, sensitivity and instructional methods of teachers in primary grades and in KGBVs in the domain of language, science and mathematics in select clusters of Uttar Pradesh.</t>
  </si>
  <si>
    <t>Charities Aid Foundation</t>
  </si>
  <si>
    <t>Teachers Resource Lab</t>
  </si>
  <si>
    <t>CS186</t>
  </si>
  <si>
    <t>Early Language and Literacy Position Paper</t>
  </si>
  <si>
    <t>The project reach is overlapping with education projects in UP but is exclusive in Odisha. The non overlapping participants are reported in the sections above but this is the total figures for the FY: 
Expected participants: INDIRECT (W&amp;G=230,243 + M&amp;B 242,152 = Total 472,395) / DIRECT (W&amp;G=45,437 + M&amp;B 47,018 = Total  92,455)
FY participants:  INDIRECT (W&amp;G=230,243 + M&amp;B 242,152 = Total 472,395) / DIRECT (W&amp;G=45,437 + M&amp;B 47,018 = Total  92,455)
FY participants EDUCATION (Direct 92,455 and Indirect 472,395)  / GENDER EQUALITY (Direct 92,455 and Indirect 472,395 / PARTICIPATION AND GOOD GOVERNANCE(Direct 92,455 and Indirect 472,395)</t>
  </si>
  <si>
    <t>Absence of scope for professional growth of the Functionaries associated with Educational System</t>
  </si>
  <si>
    <t>Lack of systemic support to the current Govt functionaries leaving them impaired</t>
  </si>
  <si>
    <t>Promotion of reading culture in the community is a promising practice</t>
  </si>
  <si>
    <t>Community Engagement</t>
  </si>
  <si>
    <t>Knowledge Management (development of Position Paper on Early Grade Reading, training modules, teacher's hand book, children reading resources, IEC etc.)</t>
  </si>
  <si>
    <t>Capacity Building of the key Governement functionaries</t>
  </si>
  <si>
    <t>Networking with the civil society in the Financial Year</t>
  </si>
  <si>
    <t>In year 2015 baseline was conducted. Project has planned to undertake annual assessment using same methodology as adopted in the baseline. Hence in April 2016 first annual assessment initiated. Second annuak assessment will be carried out in year 2017. Given two states where the project is working the assessment period varies as per the schedule of the schools.</t>
  </si>
  <si>
    <t>Most marginalised children (Adivasi and dalit), especially girls between 6-9 years of age group. Note that his project partially overlaps with other projects. Therefore, the data reported in the participants section only includes the particitans NOT overlaping with other initiatives. In the comments section below, you can see the full data for this project in the FY.</t>
  </si>
  <si>
    <t>Odisha and Uttar Pradesh</t>
  </si>
  <si>
    <t xml:space="preserve">To enhance the reading competencies of margainlsiedmost marginalized children in selected formal schools in UP and Odisha , who are between 6-9 years of age group and studying between class 1-4.
</t>
  </si>
  <si>
    <t>Technical Director- Education</t>
  </si>
  <si>
    <t>gverma@careindia.org</t>
  </si>
  <si>
    <t>Geeta Verma</t>
  </si>
  <si>
    <t>US Agency for international Development</t>
  </si>
  <si>
    <t>Start Early Read In Time</t>
  </si>
  <si>
    <t>CS111</t>
  </si>
  <si>
    <t>IMPORTANT: The Programme's  Direct and Indirect reach figures are the same (Overlapping) for the following interventions 1) School improvement program PCTFI  and 2)Teachers Resource Lab and 3) Early Start</t>
  </si>
  <si>
    <t>Due to irregularisation of SMC meeting it is challenging to build their capacity on safety and security and other issues.</t>
  </si>
  <si>
    <t>Capacity building of educational officals and teachers on safety and security</t>
  </si>
  <si>
    <t>Promoting leadreship and soft skills among girls (Girls' collective and KGBVs)</t>
  </si>
  <si>
    <t>Facilitate access to inclusive and quality education for Dalit girls in slelected districts of Uttar Pradesh</t>
  </si>
  <si>
    <t>Strengthen the education system at the primary school level to ensure the participation of Dalit girls and engangement with community</t>
  </si>
  <si>
    <t>Creating  an enabling environment for Dalit girls to demonstrate their leadreship skills and influence others.</t>
  </si>
  <si>
    <t>The empasis in this financial year has been on building knowledge management.</t>
  </si>
  <si>
    <t>To measure the progress from the baseline,children's assessment have been done on learning indicators in April 2016  for language. It has been done on sample basis in intervention districts. Same assessment is planned for next year as well.</t>
  </si>
  <si>
    <t>Marginalised children especially girls enrolled in elementary schools and teachers of intervention districts</t>
  </si>
  <si>
    <t>Bahraich, Balrampur and Shravasti Districts of Uttar Pradesh, India</t>
  </si>
  <si>
    <t>To empower Dalit girls by building capacities, self-esteem and leadership skills that enable them to influence change at individual, social and systemic levels.</t>
  </si>
  <si>
    <t>General Mills Foundation</t>
  </si>
  <si>
    <t>Read and Lead</t>
  </si>
  <si>
    <t>CS191</t>
  </si>
  <si>
    <t>The Central Govt. has suddenly stopped the funds for special training center therefore most of the planned activities cannot be furnished and strategy was changed accordingly</t>
  </si>
  <si>
    <t>3) Weak capacity of teachers.</t>
  </si>
  <si>
    <t>2) The Govt. is not serious about universalization and quality of elementary education.</t>
  </si>
  <si>
    <t>1) Weak capacity of institutional functionaries</t>
  </si>
  <si>
    <t>3) Improving the management systems of the special training centers for smooth operations</t>
  </si>
  <si>
    <t>2) Building the capacity of teacher ability on peadogogical approach</t>
  </si>
  <si>
    <t>1) Developing the capacities of institutional functionaries regarding their roles and responsibilities.</t>
  </si>
  <si>
    <t>We are providing techincal support to Rigth to Education forum comprising many CSOs to advocate the issues of quality education with the State Govt.</t>
  </si>
  <si>
    <t>Baseline was done in Aug 2014 when this project was initiated.  We did assessment study in the month of Feb 2016 based on the infromation received through MIS. Because MHRD of Govt. of India has stopped funding to the state government, which forced to close all Residential Special Training Centers being supported by state govenrment, we had to change our strategy; but the Goal of the project remains same with the same impact population, therefore we redesigned our MIS and next evaluation will take place on the basis of inormation we will be receiving through updated MIS.</t>
  </si>
  <si>
    <t>Out of school children, especially girls of aged 8 to 14 years</t>
  </si>
  <si>
    <t>Country - India
State - Bihar
Districts -  Gaya, Jehanabad, Nalanda &amp; Nawada</t>
  </si>
  <si>
    <t>Out of school children especially girls from Dalit Community in selected districts of Bihar have age and grade appropriate learning level and leadership skills to negotiate and continue education.</t>
  </si>
  <si>
    <t>jkumar@careindia.org</t>
  </si>
  <si>
    <t>Jainedra Kumar</t>
  </si>
  <si>
    <t>srajput@careindia.org</t>
  </si>
  <si>
    <t>Seema Rajput</t>
  </si>
  <si>
    <t>The Hans Foundation</t>
  </si>
  <si>
    <t>PRAGATHI - Intervention with Out-of-School Children</t>
  </si>
  <si>
    <t>CS172</t>
  </si>
  <si>
    <t>IMPORTANT: The Programme's  Direct and Indirect reach figures are the same (Overlapping) for the following interventions 1) Read and Lead (CS191) , and 2) Teacher Resource Lab (CS149) and 3) Start Early
Expected participants: INDIRECT (W&amp;G=220,370 + M&amp;B 233480 = Total 453,850) / DIRECT (W&amp;G=37,307 + M&amp;B 36,048 = Total  73,355)
FY participants:  INDIRECT (W&amp;G=220,370 + M&amp;B 233480 = Total 453,850) / DIRECT (W&amp;G=37,307 + M&amp;B 36,048 = Total  73,355)
FY participants EDUCATION (Direct 73,355 and Indirect 453,850)  / GENDER EQUALITY (Direct 73,355 and Indirect 453,850) / PARTICIPATION AND GOOD GOVERNANCE (Direct 73,355 and Indirect 453,850)</t>
  </si>
  <si>
    <t>The major challenge during the FY is that the meetings of School Management Conmmittees are yet to regularized.</t>
  </si>
  <si>
    <t>Promoting reading culture in community through community libraries and print rich environment in schools</t>
  </si>
  <si>
    <t>Knowledge Management (development of training modules, teacher's hand book, children reading resources, IEC etc.)</t>
  </si>
  <si>
    <t>Engangement with community (SMCs, Community Libraries and Girls collectives)</t>
  </si>
  <si>
    <t>System strengthening : 1) Teacher development through cluster approach 2)  Engangement with government officials at state and district level 3) Onsite support</t>
  </si>
  <si>
    <t>The empasis is laid down in this financial year on the documentation of best practices and knowledge management.</t>
  </si>
  <si>
    <t>To measure the progress from the baseline,children's assessment have been done on learning indicators in April 2016. It has been done on sample basis in intervention districts. Same assessment is planned for next year as well.</t>
  </si>
  <si>
    <t>Marginalised children especially girls enrolled in Primary schools and KGBVs of intervention districts. 
Important note: this project overlaps with various other projects. For this reason, we have not included figures in the participants sections but have detailed the information in the comments section below.</t>
  </si>
  <si>
    <t>To address Early Grade Reading, leadership skills and safety  &amp; security of children, especially girls, from the marginalized Dalit communities in selected geography of Uttar Pradesh (UP) by enhancing understanding and capacities of teachers in the Government Primary schools and Kasturba Gandhi Balika Vidyalayas (KGBVs) "</t>
  </si>
  <si>
    <t>Pasty Collins Trust Fund Initiative</t>
  </si>
  <si>
    <t>School Improvement Program (Pasty Collins Trust Fund Initiative -Cohort 2)</t>
  </si>
  <si>
    <t>CS160</t>
  </si>
  <si>
    <t>Next project extention is still pending.</t>
  </si>
  <si>
    <t>3) Weak capacity of nodal teachers of Meena Manch &amp; Bal Sansad.</t>
  </si>
  <si>
    <t>2) The Govt. system is not very much focussed on the Gender Inclusive approaches at schools.</t>
  </si>
  <si>
    <t>1) Weak capacity of institutional functionaries to implement Meena Manch &amp; Bal Sansad</t>
  </si>
  <si>
    <t>3) Strengtheneing the school system for gender inclusive apporaches.</t>
  </si>
  <si>
    <t>2) Building the capacity of teacher ability on leadrship skill development</t>
  </si>
  <si>
    <t>1) Developing the capacities of institutional functionaries regarding their roles and responsibilities (Meena Manch and Bal Sansad)</t>
  </si>
  <si>
    <t>During the project period we had a situational analysis on Gender Inclusive library at children, teacher, school, cluster and block levels and we found that it was lacking at each level. Since reading is one of the powerful tools to fight against this so, we did an event on "PROMOTING READING HABITS THROUGH GENDER INCLUSIVE LIBRARY", which was graced by Principal Secreatry of Education Depart and other CSOs.</t>
  </si>
  <si>
    <t>We had just initiated the leadership skill development strategy and approach inclusive of teaching learning material and teachers training.</t>
  </si>
  <si>
    <t>We did baseline in Sep 2015 to know the current status of Meena Manch &amp; Bal Sansad and its functionalitiies and Safety &amp; Security w.r.t. to Understanding experiences and percetions, Secure Spaces and Accessibility by children and teachers. After the completion of one year of project we again did the assessment with the same indicators in April, 2016.</t>
  </si>
  <si>
    <t>Girls and Boys of Upper Primary schools</t>
  </si>
  <si>
    <t>Country - India
State - Bihar
Districts -  Gaya and Nalanda</t>
  </si>
  <si>
    <t>Adolescent girls develop leadership skills in order to gain control over their own lives and create enabling environment for others.</t>
  </si>
  <si>
    <t>AGRANI (one who takes a lead, frontrunner)</t>
  </si>
  <si>
    <t>CS144</t>
  </si>
  <si>
    <t>In case of a major earthquake life comes to a stand-still as there is total destruction with houses completely damaged, HH items buried under the debris, failure of tele-communication systems, road-routes inaccessible, people are out in the open and scared to enter any building even if it has not collapsed cause of fear.</t>
  </si>
  <si>
    <t>In case of Nepal Earthquake, the fear quotient was very high as there were multiple after-shocks which scaled up the existing fear amidst the survivors.</t>
  </si>
  <si>
    <t>Gorkha, Lamjung districts in Nepal</t>
  </si>
  <si>
    <t>To provide critical assistance to earthquake-affected families and communities.</t>
  </si>
  <si>
    <t>mmahendru@careindia.org</t>
  </si>
  <si>
    <t>Disaster Management Coordinator</t>
  </si>
  <si>
    <t>Mona Mahendru</t>
  </si>
  <si>
    <t>CRISIL Foundation, Mondelez India Foods Private, Cargill India, Coalition Development Systems (india) Pvt Ltd, Mercator Info-Services India Private li</t>
  </si>
  <si>
    <t>Emergency Response to Nepal Earthquake</t>
  </si>
  <si>
    <t>CS145, CS146, CS147, CS148</t>
  </si>
  <si>
    <t>Based on Tokan provided water</t>
  </si>
  <si>
    <t>We provided tokan to the families listed families</t>
  </si>
  <si>
    <t>Listing of family who really need water</t>
  </si>
  <si>
    <t>Water distribution to drought affected 500 families of two villages</t>
  </si>
  <si>
    <t>Panchampura and Koudia village of Jatara Block, Tikamgarh District, Budelkhand Region, Madhya Pradesh, India</t>
  </si>
  <si>
    <t>To provide safe drinking water to worst affected villages namely Koudia and Panchampura</t>
  </si>
  <si>
    <t>neetu@careindia.org</t>
  </si>
  <si>
    <t>District Project Officer</t>
  </si>
  <si>
    <t>Neetu Sinhg Raj</t>
  </si>
  <si>
    <t>CARE India Unrestricted Funds</t>
  </si>
  <si>
    <t>Madhya Pradesh Drought Response - Water Supply to affected Villages</t>
  </si>
  <si>
    <t>CS138</t>
  </si>
  <si>
    <t>COMpletion reprot submitted to donor</t>
  </si>
  <si>
    <t>Short term project - Focus was to complete the activities on time</t>
  </si>
  <si>
    <t>When CARE work in locations (where staff is absent / few) -DMU should faciliate execution of activity and not restrict itself to sharing monitoring protocols</t>
  </si>
  <si>
    <t>For short term project to complete planned activites on time- Decisions should be taken immediately at management level AT all levels (CIHQ, RPD)</t>
  </si>
  <si>
    <t>Involving women members in meetings, discussion requires more rapport building</t>
  </si>
  <si>
    <t>use of local village person in distribution of water daily helped reduce cost and any conflicts between community</t>
  </si>
  <si>
    <t>Project staff appointment to facilitate NGOs to execute the project within the timeline</t>
  </si>
  <si>
    <t>Involving community and local stakeholders to identify place for installing water storage tank was welcomed by all</t>
  </si>
  <si>
    <t>1500 households in two identified villages  - with focus on dalits, women headed households, households with disable person and monirities</t>
  </si>
  <si>
    <t>Water Supply to villages in Maharashtra State - Two identified villages are Chincholi and Manegaon of Madha block, Solapur District.</t>
  </si>
  <si>
    <t>Short term emergency response project was to supply drinking water to identified households in two villages</t>
  </si>
  <si>
    <t>RBL Bank</t>
  </si>
  <si>
    <t>Drought Response - Water Supply to Villages in Maharashtra</t>
  </si>
  <si>
    <t>CS188</t>
  </si>
  <si>
    <t>The project Goal is to enhance capacities of communities and stakeholders in the project areas of three states of India to deal and respond to emergencies and contribute to District Disaster Management Plans. So the project indirect reach is the total population of 3 districts covered in the project.</t>
  </si>
  <si>
    <t>The District Disaster Management Authorities are not very active as Additional District Magistrates have been given additional charges along with one or two clerical staff</t>
  </si>
  <si>
    <t>Because of short duration of project, it is difficult to find a dedicated person to look after project activities has been a serious challenge</t>
  </si>
  <si>
    <t>Influence District Disaster Management Plan to include strategies for addressing needs of women and girls who are most vulnerable in disaster situation.</t>
  </si>
  <si>
    <t>Operationalize District Emergency Operation Centers District Disaster Management Units will have improved coordination and communication mechanisms for preparedness, response and recovery.</t>
  </si>
  <si>
    <t>Identification of Partners across districts who will be better equipped to conduct Vulnerability and Capacity Assessment (VCA) and respond in case of an emergency in their districts as well as neighbouring districts.</t>
  </si>
  <si>
    <t>Influence District Disaster Management Plan and Operationalize District Emergency Operation Centers</t>
  </si>
  <si>
    <t>District Disaster Management Authority (DDMA), Community Based Staff of Local organizations and Community</t>
  </si>
  <si>
    <t>Bahraich District - Uttar Pradesh; Jalpaiguri District - West Bengal &amp; Supaul District - Bihar</t>
  </si>
  <si>
    <t>To enhance capacities of communities and stakeholders in the project areas of three states of India to deal and respond to emergencies and contribute to District Disaster Management Plans</t>
  </si>
  <si>
    <t>Citi Bank</t>
  </si>
  <si>
    <t>Emergency Preparedness project</t>
  </si>
  <si>
    <t>CS156</t>
  </si>
  <si>
    <t>Mason training material can be translated in other languages and shared as CARE Knowledge material</t>
  </si>
  <si>
    <t>SMC, DRR features are replicated and adopted in other projects - BNP Paribas in Chidambaram for flood affected households</t>
  </si>
  <si>
    <t>We should have mechanism to oversee SMC functioning through partner agents / even after the end of the project - now its more of piecemeal approach</t>
  </si>
  <si>
    <t>Address emerging Shelter and WASH needs of the affected communities during the recovery phase across three worst affected districts of Visakhapatnam, Vizianagaram and Srikakulam</t>
  </si>
  <si>
    <t>Providing non food items  (NFI) and relief assistance to cyclone affected families from vulnerable communities</t>
  </si>
  <si>
    <t>Building strong and vibrant community instiutions like Social Monitoring Committees</t>
  </si>
  <si>
    <t>Project completed on November 2015</t>
  </si>
  <si>
    <t>Endline evaluation by external consultant was conducted in september 2015.</t>
  </si>
  <si>
    <t>Poor households, particularly women from Dalit and Tribal communities and other marginalized and vulnerable sections of community in rural villages and urban slums.</t>
  </si>
  <si>
    <t>State: Andhra Pradesh ; Districts: Visakhapatnam and Vizianagaram district</t>
  </si>
  <si>
    <t>To enhance disaster resilience for marginalized communities especially women and girls affected by Cyclone Hudhud in Andhra Pradesh, India</t>
  </si>
  <si>
    <t>cakumar@careindia.org</t>
  </si>
  <si>
    <t>CH.Anand Kumar</t>
  </si>
  <si>
    <t>Bill and Melinda Gates Foundation</t>
  </si>
  <si>
    <t>Emergency Response to Cyclone Hudhud Project</t>
  </si>
  <si>
    <t>CS126</t>
  </si>
  <si>
    <t>The list of items should be reflected on tokens in local language also so that the beneficiar easily knows the items that they are getting.</t>
  </si>
  <si>
    <t>Mockdrill process on distribution process for NGO staff and volunteer has really worked well. It could be an effective mode of preparation prior to the distribution it gives a clear idea on roles and responsibilities during the distribution.</t>
  </si>
  <si>
    <t>During distribution to avoid multiple distribution to the same beneficiary, seeking of identity proof is a must. In event of loss of identity proof may seek confirmation from the local village leader</t>
  </si>
  <si>
    <t>Beneficiary listing and validation processes</t>
  </si>
  <si>
    <t>Application of beneficiary targeting criteria</t>
  </si>
  <si>
    <t>Identification of NGO partner in non-presence state.</t>
  </si>
  <si>
    <t>Flood affected population of Morigaon</t>
  </si>
  <si>
    <t>Morigaon district in Assam</t>
  </si>
  <si>
    <t>Providing relief to flood affected population of Assam</t>
  </si>
  <si>
    <t>walam@careindia.org</t>
  </si>
  <si>
    <t>Monitoring &amp; Evaluation Officer</t>
  </si>
  <si>
    <t>Wasi Md Alam</t>
  </si>
  <si>
    <t>CARE India Unrestricted Fund</t>
  </si>
  <si>
    <t>Assam Flood Response Project</t>
  </si>
  <si>
    <t>CS155</t>
  </si>
  <si>
    <t>CARE Japan</t>
  </si>
  <si>
    <t>Project Proposal, Log frame, CITL Long-term Program and its annexes for Women's Economic Empowerment</t>
  </si>
  <si>
    <t>HAFORSA project was signed in Feb 2016 and its actual implemenation started only in June. Hence no changes and lessons are yet observed.</t>
  </si>
  <si>
    <t>Real implementation of this project just started in June 2016. Currently, monitoring and evaluation tool is under development. This tool will be used for regular monitoring and its data will contribute to the evaluation which is likely to be held towards the end of 2018 to early 2019.</t>
  </si>
  <si>
    <t>Farmers especially female farmers, local authorities, extension workers, community people in general</t>
  </si>
  <si>
    <t>Sub-municipalities (Administrative Post)</t>
  </si>
  <si>
    <t>Towards improvement of agricultural livelihood opportunities in Atsabe, the project aims to strengthen the capacity of farmers and to strengthen the capacity of women belonging to target farmers groups.</t>
  </si>
  <si>
    <t>Kaoru.Yamagiwa@careint.org</t>
  </si>
  <si>
    <t>Kaoru Yamagiwa</t>
  </si>
  <si>
    <t>Government - Japan</t>
  </si>
  <si>
    <t>Atsabe Rural Development Project for Improvement of Livelihoods (HAFORSA) Project</t>
  </si>
  <si>
    <t>TLS076</t>
  </si>
  <si>
    <t>This response was conducted for less than two months simply with the provision of tools and equipment for the 8 institutions and local NPOs. No participants or impact data is reported as the actions where mainly around institutional streghtening to organizations that deliver assistance.</t>
  </si>
  <si>
    <t>8 welfare institutions and local NPOs, providing services to the elderly, the mentally retarded, single-parent families, emotionally disturbed children, and women's victims of domestic violence</t>
  </si>
  <si>
    <t>Kumamoto city, Mashiki town, Minami-Aso village, Kishima town of Kumamoto prefecture in Japan</t>
  </si>
  <si>
    <t>To ensure that most vulnerable populations in the affected communities, especially the elderly, the disabled and single-parent families have well received services from welfare institutions or local NPOs.</t>
  </si>
  <si>
    <t>y.kikuchi@careintjp.org</t>
  </si>
  <si>
    <t>Yasuko Kikuchi</t>
  </si>
  <si>
    <t>CARE Japan's supporter clubs / Individual donors</t>
  </si>
  <si>
    <t>Internet Initiative Japan Inc.</t>
  </si>
  <si>
    <t>Kumamoto Earthquake Response</t>
  </si>
  <si>
    <t>408</t>
  </si>
  <si>
    <t>The first phase of the project (august 2012-August 2014) was used for rigorous data collection as a part of an ongong research to test  deleivery model. The current phase is a transition  phase where we are monitoring sustainability. The Project is being scaled up to 60 communitirs in FY 2017.</t>
  </si>
  <si>
    <t>CARE's VSLA is an effective platform for reaching large number of women at the community level</t>
  </si>
  <si>
    <t>Male involvement is key in bringing lasting change</t>
  </si>
  <si>
    <t>increasing knowledge is key changing behaviours the grassroots level</t>
  </si>
  <si>
    <t>Monitoring and evaluation:   monitoring of nutirtion education activities in terms of people reached;   monitoring of sale of Koko plus by VBEs quarterly evaluation to assess reach, coverage and nutritional status of chidren .This was done during the researhc pahse of the project (August 1 2012-March 31 2014)</t>
  </si>
  <si>
    <t>Demand-creation: Creating demand of new complementary food supplement, Koko Plus. This was done through monthly community theatre, cooking dmeonstrations and market day activations called Koko Plus days.</t>
  </si>
  <si>
    <t>Nutrition Education: Selection and training of Community Helath  Volunteers, peer educators (females) and male champions to disseminate nutrition education messages on infant and young child nutrition; healthy living among carfegivers within 13 communties.</t>
  </si>
  <si>
    <t>Children under 2 years of age.  (specifically chidren 6-24 months)</t>
  </si>
  <si>
    <t>The Good  Growth Project is being implemented in the East Mamprusi district of the northern region of Ghana. Thirteen communities are beneficiaries.</t>
  </si>
  <si>
    <t>Test a delivery model using the VSLA platform to distribute prodcuts to  rural households; improve the nutritional status of children 6-24  months with a complementary food supplement.</t>
  </si>
  <si>
    <t>mercy.nyamikeh@care.org</t>
  </si>
  <si>
    <t>Maternal, Child Health and Communications Coordina</t>
  </si>
  <si>
    <t>Mercy Nyamikeh</t>
  </si>
  <si>
    <t>Ajinomoto Inc</t>
  </si>
  <si>
    <t>Good Growth Project</t>
  </si>
  <si>
    <t>CJPNGH0003</t>
  </si>
  <si>
    <t>Terminal evaluation of SMPP II</t>
  </si>
  <si>
    <t xml:space="preserve">Through involvement of team with diverse category of staff members with clear role clarifications increases the likelihood of sustainability of the system
</t>
  </si>
  <si>
    <t xml:space="preserve">Involve and enhance capacity of Core Team increase the CC performance, especially ensure effective participation of CG and CSG
</t>
  </si>
  <si>
    <t xml:space="preserve">CSG interventions significantly improved the health seeking behavior of women for ANC, delivery by skilled providers, and met need
</t>
  </si>
  <si>
    <t>Community Health Volunteer strategy</t>
  </si>
  <si>
    <t>Core Team Strategy</t>
  </si>
  <si>
    <t>Community Support group startegy</t>
  </si>
  <si>
    <t>The project design is fully aligned with CARE's approach and roles and no adjustment was needed in this FY year</t>
  </si>
  <si>
    <t>Pregnant women and neonate, Community Group, Community Support Group and GOB staff</t>
  </si>
  <si>
    <t>Shyamnagar, Assasuni, Kaliganj, Debhata, Tala, Kalaroa and Sadar Upazila under Satkhira District, Bagherpara, Keshabpur, Manirampur, Chaugachha, Jhikargachha, Sharsa, Abhaynagar and Sadar Upazila under Jessore District, Shibpur, Manohardi, Belabo, Raipura, Palash and Narsingdi Sadar Upazila under Narsingdi District.</t>
  </si>
  <si>
    <t>Maternal and Neonatal health is improved in Bangladesh</t>
  </si>
  <si>
    <t>Ahsanul.Islam@care.org</t>
  </si>
  <si>
    <t>Dr. Md. Ahsanul Islam</t>
  </si>
  <si>
    <t>Jahangir.Hossain@care.org</t>
  </si>
  <si>
    <t>Dr. Jahangir Hossian</t>
  </si>
  <si>
    <t>Japan International Cooperation Agency ( JICA)</t>
  </si>
  <si>
    <t>Safe Motherhood Promotion Project II (SMPP II)</t>
  </si>
  <si>
    <t>JICA BD 0005</t>
  </si>
  <si>
    <t>CARE Nederland</t>
  </si>
  <si>
    <t>Rapport de l'évaluation finale (draft), le rapport narratif final.</t>
  </si>
  <si>
    <t>L'initiative a clôturé  avec juin 2016.</t>
  </si>
  <si>
    <t>le renforcement des capacités institutionnelles et techniques des ONGs locales qui font partie de la société civile. (Système de mesure d'impact, gestion des ressources humaines, Leadership, gestion financière, gouvernance, élaboration d'un plan stratégique, technique de facilitation, communication non violente, etc.)</t>
  </si>
  <si>
    <t>Le projet a pris fin en juin 2016.</t>
  </si>
  <si>
    <t>L'initiative PUC est mise en œuvre dans  64 collines dans 8 communes  des provinces et Bujumbura et dans la Mairie de Bujumbura. C'est une intiative multi-pays qui est aussi mise en œuvre en Somalie et au Soudan du Sud.</t>
  </si>
  <si>
    <t>Contribuer à la stabilité et consolidation de la paix.</t>
  </si>
  <si>
    <t>Jimmy.Mategeko@care.org</t>
  </si>
  <si>
    <t>National program Cordinator</t>
  </si>
  <si>
    <t>2. MATEGEKO JIMMY</t>
  </si>
  <si>
    <t>Civuze.Thaddee@care.org</t>
  </si>
  <si>
    <t>TEAM LEADER GOUVERNANCE</t>
  </si>
  <si>
    <t>1. CIVUZE THADDEE</t>
  </si>
  <si>
    <t>PEACE UNDER CONSTRUCTION (PUC)</t>
  </si>
  <si>
    <t>L' initiative est encore au stade de démarrage.</t>
  </si>
  <si>
    <t>Au mois d' Octobre -Novembre il est prévu une étude de base pour évaluer la situation de départ.</t>
  </si>
  <si>
    <t xml:space="preserve"> EVC intervient dans 80 collines des 8 communes  des provinces Muyinga, Kirundo et Gitega à raison de 10 collines par commune. EVC est aussi mis en œuvre dans les pays suivants: Rwanda, Pakistan, Afgnistan, Somalie, Sud Soudan</t>
  </si>
  <si>
    <t>L'objectif global de l'initiative EVC est de contribuer au processus de la gouvernance inclusive et effective dans un contexte fragile.</t>
  </si>
  <si>
    <t>MATEGEKO JIMMY</t>
  </si>
  <si>
    <t>Civuze.Thadde@care.org</t>
  </si>
  <si>
    <t>CIVUZE THADDEE</t>
  </si>
  <si>
    <t>EVERY VOICE COUNTS (EVC)</t>
  </si>
  <si>
    <t>Etude de Base de l'initative Biraturaba; cadre logique de l'initative Biraturaba, rapport annuel et Rapport de l'apprentissage interne</t>
  </si>
  <si>
    <t>Compte tenue des succès enregistrés dans le cadre du projet, le bailleur a décidé d'anticiper la fin de l'initiative pour commencer un autre programme nationale tenant en compte des succès et améliorations recquise de cette initiative. Ceci permettra l'amélioration de la santé sexuelle des jeunes et adolescents du Burundi . Ce programme sera exécuté par le consortium CARE, UNFPA et RUTGERS. Dans le consortium, CARE va assurer le lead.</t>
  </si>
  <si>
    <t>Renforcement des organisation de la société civile sur la mesure de le système de mesure de l'impact et de gesion des connaissances; renforcement des organisatation locales sur les la gestion des subventions et les politiques financières</t>
  </si>
  <si>
    <t>Le projet est mis en œuvre dans 9 provinces sur 17 provinces du Burundi et dans toutes les communes. Il s'agit particulièrement de la région Nord et Nord Ouest, ainsi que le centre du pays. Le projet travaille dans les villes et dans la communautés.</t>
  </si>
  <si>
    <t>Contribuer à la Santé Sexuelle et Reproductive des Jeunes et des adolescents au Burundi</t>
  </si>
  <si>
    <t>National Program Coordinator</t>
  </si>
  <si>
    <t>Jimmy MATEGEKO</t>
  </si>
  <si>
    <t>Jacqueline.Nintunze@care.org</t>
  </si>
  <si>
    <t>Jacqueline NINTUNZE</t>
  </si>
  <si>
    <t>BIRATURABA</t>
  </si>
  <si>
    <t>Rapports trimestriels et le rapport final</t>
  </si>
  <si>
    <t>Avant la clôture du projet, des structures comnautaires  administratives ont été renforcées pour prendre la relève et assurer la continuité des acctivités au niveau communautaire.</t>
  </si>
  <si>
    <t>Formation des staffs des ONG partenaires sur diverses thématiques comme formateurs de la communauté bénéficiaire appelés à les mettre en œuvre: Carte de score communautaire, résolution pacifique des conflits, épargne et credit, gouvernance, le plaidoyer, réduction des risques et catastrophes, etc.</t>
  </si>
  <si>
    <t>Pamoja intervient dans 6 pays à savoir le Burundi, le Congo(RDC), le Soudan du Sud, le Soudan du Nord, l’Uganda et le Liberia  sous la supervision du Consortium Néerlandais pour la Réhabilitation(DCR). Au Burundi, le projet est exécuté dans deux provinces (Gitega et Muyinga) et dans 8 communes (4 communes par province)</t>
  </si>
  <si>
    <t>Pamoja vise l’amélioration de l’accès des communautés de base aux services sociaux de qualité en eau, santé et moyens d’existence. améliorer l’accès de 150 communautés affectées par le conflit à la santé, éducation, eau et assainissement  et aux moyens de subsistance  dans une norme acceptable et d’une manière durable dans les provinces de Gitega (725.223 habitants), Makamba (430.899) et Muyinga (632.409).</t>
  </si>
  <si>
    <t>Coordinateur National des Programmes</t>
  </si>
  <si>
    <t>Team Leader Gouvernance</t>
  </si>
  <si>
    <t>Thaddee CIVUZE</t>
  </si>
  <si>
    <t>PAMOJA</t>
  </si>
  <si>
    <t>Document de projet; cadre logique;</t>
  </si>
  <si>
    <t>Le projet n'avait pas commencé la mise en œuvre effective des activités au cours de l'année fiscale 2016. Il a seulement fait l'identification des ONG locale et Internationales partenaires avec lesquelles il va travailler.</t>
  </si>
  <si>
    <t>Le programme vient de commencer et il est prévu de faire une étude de Base en octobre 2016</t>
  </si>
  <si>
    <t>Le programme est executé par le consortium de CARE, UNFPA et CORDAID dans toutes les 126 communes du Burundi. CARE a 65 communes, Cordaid a 46 communes et UNFPA a 18 commune.</t>
  </si>
  <si>
    <t>Amélioration de la santé sexuelle et reproductive des jeunes et adolescents au Burundi</t>
  </si>
  <si>
    <t>National Program coordinator</t>
  </si>
  <si>
    <t>MATEGEKO Jimmy</t>
  </si>
  <si>
    <t>Team Leader SSR</t>
  </si>
  <si>
    <t>NINTUNZE Jacqueline</t>
  </si>
  <si>
    <t>Programme Conjoint en Santé Sexuelle et Reproductive Adapté aux jeunes (SSRAJ)</t>
  </si>
  <si>
    <t>Rapport annuel du projet et le cadre des résults y annexé</t>
  </si>
  <si>
    <t>Il s'agit d'une initiative complémentaire à d'autres initiatives dont les actions sont focalisées  sur l'empowerment économique des femmes entrepreneurs</t>
  </si>
  <si>
    <t>TERINTAMBWE couvre toute la zone d'intervention du programme empowerment de la femme de CARE Burundi (six provinces : Muyinga, Kirundo, Ngozi, Kayanza, Bujumbura rural et Gitega) ainsi que la Mairie de Bujumbura et la province Rumonge dont une partie des communes faisaient partie de la zone d'action du WEP, soit huit provinces au total.</t>
  </si>
  <si>
    <t>Contribute to economic empowerment of 10,000 women entrepreneurs to improve and scale up their businesses.</t>
  </si>
  <si>
    <t>Jimmi MATEGEKO</t>
  </si>
  <si>
    <t>PrudentMichel.Gatoto@care.org</t>
  </si>
  <si>
    <t>Gitega area coordinator and TERINTAMBWE Manager</t>
  </si>
  <si>
    <t>GATOTO Prudent Miche</t>
  </si>
  <si>
    <t>TERINTAMBWE</t>
  </si>
  <si>
    <t>Project market research, project result chain and  narrative reports.</t>
  </si>
  <si>
    <t>The project during the last one year focused on engaging suppliers and building critical relationships which boosted reduction in pricing of certain commodities  - thereby increasing agents' profit margins.</t>
  </si>
  <si>
    <t>WEBD project has been encouraging all  in the project sites to contribute  a certain amount as a way showing their commitment to the ssocialenterprise program.Shared responsibility between CARE and business agents makes them to take ownership of whatever program they are involved in.</t>
  </si>
  <si>
    <t>In order to motivate and encourage agents tobe selling and making more livelihood profits for themselves, the project introduced rewards/incentives to well performing agents- as a motivator to non-performers.</t>
  </si>
  <si>
    <t>WEBD project scaled up the social enterprise program  into the  rural Lusaka - locations as a way of increasing  accessibility to products for the target beneficiaries.</t>
  </si>
  <si>
    <t>Provided initial and refresher trainings in Social Enterprise to Business Agents as a way of providing health and nutritional services intarget communities.</t>
  </si>
  <si>
    <t>Encouraged trained  agents to contribute  ZMK 250  (US $23.66) initial capital for purhase ofproducts as a way promoting ownership in our agents.</t>
  </si>
  <si>
    <t>Scaling up the social enterprise program  into the  rural Lusaka - locations as a way of increasing accessibility to essential products  through trained agents which has  proved to be beneficial to our target communities.</t>
  </si>
  <si>
    <t>Sustainability of the project: WEBD project over the last 12 months has been working in partnership with Live well  Barclays-GSK program sharing responsibilities in conducting initials and refresher trainings, ordering and  supplying products, organizing re-stocking processes to business agents, monitoring and supporting agents. As a sustainability measure, WEBD project will leave the trained agents under the close eyes and support of Live well Barclays-GSK program who will continue providing technical and material  support to the still fragile agents in all the peri urban and rural Lusaka social enterprise sites. This program will continue to run for the next three (3) years.</t>
  </si>
  <si>
    <t>Not SSapplicable</t>
  </si>
  <si>
    <t>The project will be conducting project Final evaluation which will be compared against the projectmarket resarch conducted February to May 2015.The project final evaluation has not been conducted yet but hopes tohire a qualified research consultant who  will come up the research methology and data collecting tools.</t>
  </si>
  <si>
    <t>129 out of 150 women business agents benefiting from  thesocial enterprise training who are marketing and selling product mix to 30,000 indvidual clients and their household members  wo are buying various products from the trained agents in target communities.</t>
  </si>
  <si>
    <t>The project is working in 5 peri urbans compounds and 2 rural communities of Lusaka's capital city of Zambia</t>
  </si>
  <si>
    <t>The project aims at building a network of 150 women business agents who will  generate livelihoods whilst reaching household members with health and nutitriton product mix. The project has invested in Women's Economic Empowerment - a catalyst for positive change.</t>
  </si>
  <si>
    <t>mbweedac@carezam.org</t>
  </si>
  <si>
    <t>Director - Social Development</t>
  </si>
  <si>
    <t>Chikwe Mbweeda</t>
  </si>
  <si>
    <t>mubangam@carezam.org</t>
  </si>
  <si>
    <t>Maureen  Mubanga</t>
  </si>
  <si>
    <t>H &amp; M Conscious Foundation</t>
  </si>
  <si>
    <t>Women Empowerment Business Develoment (WEBD) Project:   Promotion of improved health and nutrition through community business Agents</t>
  </si>
  <si>
    <t>ZMB116: ZM438</t>
  </si>
  <si>
    <t>The baseline survey aimed not only to set bench mark values for the project's outcome indicators but also to understand the impact of the conflict on the situation of the communities. Thus, it covered other sectors (such as shelter) beyond the focus of the project.</t>
  </si>
  <si>
    <t>Most vulnerable and conflict affected IDPs and vulnerable host communities</t>
  </si>
  <si>
    <t>Lahjj and Taizz Governorates</t>
  </si>
  <si>
    <t>To provide life-saving humanitarian assistance to people affected by the conflict in Yemen.</t>
  </si>
  <si>
    <t>Ministry of Foreign Affairs (Netherlands)</t>
  </si>
  <si>
    <t>Dutch Relief Alliance Joint Humanitarian Response for Yemen 2 (“YJR2”)</t>
  </si>
  <si>
    <t>CNLDYE0019</t>
  </si>
  <si>
    <t>The project has all the documentations such as proposals, logframe, progress reports, baseline/final surveys. The project also developed a conflict sensitivity manual. All these could be shared upon request.</t>
  </si>
  <si>
    <t>adaptive management in changining context is a must to mke sure projects respond to people need.</t>
  </si>
  <si>
    <t>Youth Voice Network provided youth with both skills and  electronic platform ( Blogs and social netwroks )  to allow their voices to reach more to decision makers and public.</t>
  </si>
  <si>
    <t>Involving Youth on humanitrian response through Youth lead initatives helped project to serve both: 1) making youth voice more visable for decision makers 2) rresponding to humanitirian respons</t>
  </si>
  <si>
    <t>Due to the civil war and internal unrest, some of project activties have to be modified to reflect on the change of context, an activity  called Youth Voice network was introduced on this fiscal Year.</t>
  </si>
  <si>
    <t>Capacity building endeavors such as trainings</t>
  </si>
  <si>
    <t>The evaluation has covered all the project operational areas despite the challenge in some of project sites due to the armed conflict</t>
  </si>
  <si>
    <t>youth and local councils</t>
  </si>
  <si>
    <t>Maeen &amp; Shoub districts of Sana'a Governorate;
Almansora &amp; Alshiekh Othman districs of Aden Governorate; 
Almisrakh &amp; Taizia districts of Taiz Governorate</t>
  </si>
  <si>
    <t>The main goal of the project is  to contribute to stability and development in Yemen through tackling some of the key underlying causes that inhibit human security and sustainable development, which CARE identifies as (high risk of) violent conflicts, exacerbated by weak governance and a lack of tangible peace dividends.</t>
  </si>
  <si>
    <t>hana.alshowafi@careyemen.org</t>
  </si>
  <si>
    <t>Project Officer</t>
  </si>
  <si>
    <t>Hana Alshawafi</t>
  </si>
  <si>
    <t>Fasil Demeke PRIMARY CONTACT</t>
  </si>
  <si>
    <t>Ministry of Foreign Affairs - Netherlands</t>
  </si>
  <si>
    <t>Foundation For Peace</t>
  </si>
  <si>
    <t>CNLDYE0009</t>
  </si>
  <si>
    <t>The project has all the documentations such as proposals. Logframe, progress reports, and surveys. This could be shared upon request.</t>
  </si>
  <si>
    <t>Coordination across humanitarian actors is vital in sharing of timely information and best-practices; harmonization of working modalities; and avoid overlapping</t>
  </si>
  <si>
    <t>In a situation where there are so many actors who are in power, it is proved to be vital to work with community leaders and key influential figures in the community so as to implement the intervention smoothly.</t>
  </si>
  <si>
    <t>While implementing emergency response projects in an IDP environment, conflict-sensitive programming is of vital so that the intervention does not trigger another conflict between the host communities and IDPs. This project from the outset has involved both the IDPs and host communities mainly in selection of beneficiaries so that the project targeted the neediest HHs from the host communities.</t>
  </si>
  <si>
    <t>Work in collaboration with local implementing partners, community committees, and volunteers so as to increase outreach and also facilitate remote monitoring</t>
  </si>
  <si>
    <t>Work closely with multiple political actors so as to ensure access to project areas</t>
  </si>
  <si>
    <t>Targeting both IDPs and their host communities so as not to trigger conflict among population in the targeted area</t>
  </si>
  <si>
    <t>Vulnerable IDPs and their host communities</t>
  </si>
  <si>
    <t>Hajjah, Amran, and Abyan Governorates</t>
  </si>
  <si>
    <t>To provide life-saving humanitarian assistance to people affected by the conflict in Yemen</t>
  </si>
  <si>
    <t>Esaam Massoud PRIMARY CONTACT</t>
  </si>
  <si>
    <t>Yemen Acute Crisis Joint Response (YACJR)</t>
  </si>
  <si>
    <t>CNLDYE0012</t>
  </si>
  <si>
    <t>Joint narrative plan/proposal (with theory of change), budget, workplan and draft project mile stones. There is also an internal semi-annual project report.</t>
  </si>
  <si>
    <t>This period of the FYr was for project proposal/inception. Few activities have started.
Partners: Uganda Red Cross Society, Wetlands International, Catholic Organizations for Relief and Development Aid, Facilitation for Peace and Decvelopment (FAPAD), Soroti Catholic Diocese Development Organization, Parliamentary Forum for Climate Change and DRR, Climate Action Net work.</t>
  </si>
  <si>
    <t>Contineous learning, mentorship, training and dialogue opens room for increased knowledge and better strategies for delivering on tasks.</t>
  </si>
  <si>
    <t>Mapping and tapping into resident experiences and expertise in advcacy, monitoring and evaluation design, and partnerships increase knowledge and skills to deliver on tasks.</t>
  </si>
  <si>
    <t>Understanding local government processess and systems of work, frameworks and plans so as to develop strategic plan and approcahes to deliver on activities.</t>
  </si>
  <si>
    <t>Mapping gaps, packaging capacity building modules for community structures to practice and evaluate including documentation</t>
  </si>
  <si>
    <t>Working through partnerships inclusding CARE, CORDAID, URCS, RCC and Wetlands International especially to build synergies and learn from each other</t>
  </si>
  <si>
    <t>Working through community and local government structures to increase knowledge on national policy frameworks, apply them and domesticate policies for grassroot communities' consumption</t>
  </si>
  <si>
    <t>strengthening partnership among consortium members and building capacity in advocacy</t>
  </si>
  <si>
    <t>Capacity building, multistakeholder platform meetings, field visits, commemoration of international DRR event</t>
  </si>
  <si>
    <t>Date yet to be determined by the Global Working Group and PFR SP country team.</t>
  </si>
  <si>
    <t>women, men, boys and girls affected by hazards.</t>
  </si>
  <si>
    <t>Otuke district in Northern Uganda</t>
  </si>
  <si>
    <t>To integrate risk management into programmes for for resilience building among vulnerable communities.</t>
  </si>
  <si>
    <t>Mugisha Delphine Norah</t>
  </si>
  <si>
    <t>Monica.Anguparu@care.org</t>
  </si>
  <si>
    <t>Initiative Manager DRR/CCA</t>
  </si>
  <si>
    <t>Anguparu Monica</t>
  </si>
  <si>
    <t>Minstry of Foreign Affairs Netherlands (MoFA)</t>
  </si>
  <si>
    <t>Partners For Resillience Strategic Plan (PFR SP)</t>
  </si>
  <si>
    <t>CNLDUG00011; NL178</t>
  </si>
  <si>
    <t>Joint documentation of best case stories, end of year report.</t>
  </si>
  <si>
    <t>This period was majorly for concluding the project.
Details on participants: Agriculture  12 women and 18 men / Climate change and resilience  6616 (2316 men and 4300 women)) / Disaster risk reduction   99 (disaster committee members)  /Economic development (other than WEE) 40 (bee keeping:14 women and 26 men) / Natural resource management  134 (77 men and 57 women) /Women's economic empowerment (WEE)  4,398 (women in VSLA groups )
Partners: Two partners were involved. Namely Joy Drilling  (2011-2012) and Facilitation for Peace and Decvelopment (FAPAD -2013-2015)</t>
  </si>
  <si>
    <t>Learning from other stakeholders provided room for scaling up recommended agricultural practices</t>
  </si>
  <si>
    <t>Understanding local government systems for aligning project activities promoted and strengthened synergies and ownership of project initiatives</t>
  </si>
  <si>
    <t>Vulnerable communities has indigenous knowledge that works for them and needs to be mainstreamed in some scientific models (eg. weather forecasting, technology for farming)</t>
  </si>
  <si>
    <t>No significant changes</t>
  </si>
  <si>
    <t>Capacity building, multistakeholder platform meetings, field visits, commemoration of international DRR event, joint documentation</t>
  </si>
  <si>
    <t>model farmers, bee keepers, VSLA groups, disaster committee (comprising of women, men, boys and girls) affected by hazards.</t>
  </si>
  <si>
    <t>Risk management integrated into programmes for resilience building</t>
  </si>
  <si>
    <t>Programme  Director</t>
  </si>
  <si>
    <t>Project Manager DRR</t>
  </si>
  <si>
    <t>Partners For Resillience Climate Proof Disaster Risk Reduction</t>
  </si>
  <si>
    <t>CNLDUG0001; NL123</t>
  </si>
  <si>
    <t>Vulnerable IDP and host-community households for assistance. Priority will be given to (a)Female and child-headed households (b) Households with no income (c) Households headed by injured, disabled or elderly persons.</t>
  </si>
  <si>
    <t>In Syria, Idleb and Aleppo governorate</t>
  </si>
  <si>
    <t>Reduce vulnerability of targeted crisis affected Syrian households through the provision of life sustaining assistance to meet basic needs</t>
  </si>
  <si>
    <t>Syria Joint Response (SJR2)</t>
  </si>
  <si>
    <t>FC: NL183, PID: CNLDTR0003</t>
  </si>
  <si>
    <t>In Syria, Idleb governorate</t>
  </si>
  <si>
    <t>To respond to the needs of vulnerable, conflict-affected women, men, girls, and boys from IDP and host communities in Idleb through programming that aims to increase food security and rebuild livelihoods</t>
  </si>
  <si>
    <t>Syria Joint Response (SJR1)</t>
  </si>
  <si>
    <t>FC: NL170, PID: CNLDTR0001</t>
  </si>
  <si>
    <t>Project log-frame * project M&amp;E frame work * project operation plans * Project baseline report.</t>
  </si>
  <si>
    <t>This year witnessed significant scale up of the implementation level, although there was a serious delays on signing the project paper work with local authorities.</t>
  </si>
  <si>
    <t>Instability and security situation fluctuation have limited timely reaching the beneficiaries</t>
  </si>
  <si>
    <t>Working to create linkage between local authorities and the grass roots structure, has shortened the way to the project to achieve its objectives.</t>
  </si>
  <si>
    <t>The intigration of different livelihoods support included in the design of the project (Agriculture, livestock, NRM and peace building) have contributed to address many issues together making use of the linkages between these topics and how they inter-relate.</t>
  </si>
  <si>
    <t>Fist the project adopted community participation where all categories have found the way to contribute equally in decision making and implementation process. Secondly the project has opened wider spaces for local partners to contribute to the implementation and this has strengthened relationship and mutual knoweldage and skilss sharing. this has increased soft accessibility and then project out reach. Third, project explored more options to combat poverty among specific groups ( Women and Youth) for instance introducing the VSLAs, different business developent skills, vocational training and energy saving technics, all these has contributed to significantly improve household resiliences, as the majority of the targets were depending only on two livelihood types, farming and animal rearing.</t>
  </si>
  <si>
    <t>The project has moved strongly to words partnership, where 4 local NGOs were engaged in the implementation of the intervention, this is the first time in CARE that 4 partners to work in one project, also the project has partnership with two Governement line ministries ( Ministry of Agriculture and Ministry of Animal Resources and Fisheries) this has brought knoweldage and skills to the project and at the same time has promoted coordination and oppeness. This also considered as one of the transparence approach that CARE has been adopting, inclusion of more stakeholders will enable coordination and create trust.</t>
  </si>
  <si>
    <t>This project is multi year project, the baseline conducted provided basic data on the targeted beneficiaries status before the intervention started, the data is tablated in graphes. To word the end of the project an evaluation assessment will be carried out and the data will be filled on the same graphes to immediately provides the differeces. also M&amp;E frame work is prepared within which main phenomina that occured during the implementation is frequently tracked as they might have direct or indirect influence on the project impact.</t>
  </si>
  <si>
    <t>Women,youth, Children, traditional leaders in rural areas and pastoralist.</t>
  </si>
  <si>
    <t>Sudan in South Darfur  and East Darfur states mainly in SD (Kass and Gereida localities) and in ED (Shairya, Yassin and Abu-karinka localities)</t>
  </si>
  <si>
    <t>Contribute to sustainable development in the Horn of Africa by addressing underlying causes of instability and strengthening the resilience of IDPs, returnees and host communities in the region, with special attention for women and youth.</t>
  </si>
  <si>
    <t>Issam.bahar@care.org</t>
  </si>
  <si>
    <t>Issam Bahar</t>
  </si>
  <si>
    <t>Asmare.Reta@care.org</t>
  </si>
  <si>
    <t>Asmare Reta</t>
  </si>
  <si>
    <t>Ministry of Foreign Affair (Dutch)</t>
  </si>
  <si>
    <t>Resilience in the Horn</t>
  </si>
  <si>
    <t>PID (CNLDSD1017) - FC (NL156)</t>
  </si>
  <si>
    <t xml:space="preserve">The project has multi countries project documents with separate chapter for Sudan, in addition to country plan, annual plan, Monitoring, evaluation and learning plan, Theory of change, and baseline study. All these documents are kept with CARE Sudan filing system.  
</t>
  </si>
  <si>
    <t>The project contribution and impact of this year was not clear because the project start operating very late (July 2016) due to many constrains related to approving it by Sudan government. However, the project did not yet reach participants but achieved progress in supporting local partners. 
The project didn't reach participants yet, as the contract starting date was Jan 2016 and due to difficulties in obtaining approval from the government, the project just started on July 2016.</t>
  </si>
  <si>
    <t>Using community structure and grassroots organizations as entry points and platforms for all interventions was one of the things achieved success in the project short period of implementation.</t>
  </si>
  <si>
    <t>Obtaining approval and avoiding negative actions from Sudan government, required CARE to start with topics that is not sensitive and can be accepted by the government.</t>
  </si>
  <si>
    <t>Implementing successful advocacy program in Sudan required CARE to do continuous monitoring and assessment to the local and national context, which is difficult in context like Darfur.</t>
  </si>
  <si>
    <t>Technically support the local authority to  be more responsive to and act upon the needs and interests of women and youth using different methodology such as community score cards.</t>
  </si>
  <si>
    <t>Work with local CSOs to effectively work with women and youth grassroots organizations to make public authority accountable for their concerns and needs.</t>
  </si>
  <si>
    <t>Supporting women and youth to form their own community organizations in order to be able to collectively discuss their concerns and start thinking about mechanism to influence decisions that affect their lives.</t>
  </si>
  <si>
    <t>Advocacy is a new programmatic theme in Sudan, and the government don't favoring such project, and we faced high difficulties to obtain government approval for the project to operate, so we adjusted the project to be introduced to the government as part of our Livelihood and WASH program, and still we only got partial approval.</t>
  </si>
  <si>
    <t>Did Advocacy Capacity Assessment (ACAT) to partners, Formulated cpacity building plan with partners, Provided Score Card Trainings to partner staff, and continue providing on-job trainings.</t>
  </si>
  <si>
    <t>The end-line survey will be a methodology of the project final evaluation, and will be compared with the baseline survey results. The evaluation will assess different impact indicators related to youth and women ability to influence decision making process, that clearly stated in the project's Monitoring, Evaluation and Learning (MEL) framework.</t>
  </si>
  <si>
    <t>Eexcluded Women and Youth in rural setting of Darfur</t>
  </si>
  <si>
    <t>Nyala, Kass, and Gerieda in Southt Darfur State &amp; Eddien, Abukarinka and Assalaia in East Darfur State</t>
  </si>
  <si>
    <t>By 2020, excluded youth and women from pastoral and agricultural communities in two localities in South Darfur and three localities in East Darfur participate and influence public decisions-making process resulting in public policies and planning that better respond to their needs for recovery and development.</t>
  </si>
  <si>
    <t>ACD Sudan Program</t>
  </si>
  <si>
    <t>Mohammed.Ismail@care.org</t>
  </si>
  <si>
    <t>Mohammed IREG</t>
  </si>
  <si>
    <t>Dutch Ministry of Foreign Affairs</t>
  </si>
  <si>
    <t>Every Voice Counts (EVC)</t>
  </si>
  <si>
    <t>NL173</t>
  </si>
  <si>
    <t>Project proposal * Project donor reports* project baseline</t>
  </si>
  <si>
    <t>In the second part of the FY there was serious delays of approving project paper work, this caused deviation in  implementation schedule of some activities.
Partners: CDF, Lebina and Turath</t>
  </si>
  <si>
    <t>Inaccessibility due to poor roads infrastructure has limited project deep field visits, also high inflation rates have challended smooth implementation of some hard ware interventions. In addtion to the domination sense of traditional leaders in some areas has also delayed response and quick interaction of some targeted groups.</t>
  </si>
  <si>
    <t>Introducing new irrigation methods for vulnerable farmers, such as drip irrigation and planting in terraces, has enriched farmers skills and knowledage that will help to increase productivity</t>
  </si>
  <si>
    <t>Working to promot local markets and explore new business opportunities related to different value chains is considered to be major success to combat povery among the participating communities.</t>
  </si>
  <si>
    <t>Working with grass roots structures at the community level - this has created ownership and trust among the communities.</t>
  </si>
  <si>
    <t>The involvement of the line ministries such as Ministry of Agriculture and Animal resopurces has helped bringing in ideas and skills.</t>
  </si>
  <si>
    <t>Opening more opportunities for women and youth participation in the project , this has contributed to women empowerment and participation in decision making.</t>
  </si>
  <si>
    <t>The project managed to form 18 committees including Village development and NRM committees. Capacity building in NRM and community planning and management were conducted. As a result many of these committees were actively engaged on the implementation and monitoring the project implementation and reporting, also they have been able to link themselves with services providers to seek other services out of the project design.</t>
  </si>
  <si>
    <t>Women, Youth, poor farmers, pastoralists and traditional leaders</t>
  </si>
  <si>
    <t>South Darfur State in ( Kass, Alsalam and Gereida localities and in Kordofan State (Rashad, Kadugli, Abu Gibeiha and Alabassiyia localities)</t>
  </si>
  <si>
    <t>Contribute to achieve stability and peace in South Kordofan and South Darfur State, Sudan.</t>
  </si>
  <si>
    <t>issam.bahar@care.org</t>
  </si>
  <si>
    <t>Asmare.Reta@car.org</t>
  </si>
  <si>
    <t>Secure Economies  and Diversifed Livelihood for Peaceful Coexistance in South Darfur and South Kordofan</t>
  </si>
  <si>
    <t>PID (CNLDSD1018) - FC (NL160)</t>
  </si>
  <si>
    <t>Project evaluation report. Prpject donor reports.</t>
  </si>
  <si>
    <t>After building the capacities of the community structures in planning and managent, advocacy and linked them with the services providers, many communities were being able to address government line ministries such as Health and Educartion to bring services to their villages. this is considered to be a great impact on people development.
Partners: 4 local NGOs and one line ministry (Ministry of Social Affairs)</t>
  </si>
  <si>
    <t>Security situation and is always a challenge, in several times the project staff weren't able to access operation areas, this has caused delays in the overall project implementation.</t>
  </si>
  <si>
    <t>Linking the local authorities with the grass roots structure for joint planning, was a very successful step on the project that needs to be continued further.</t>
  </si>
  <si>
    <t>At the start of theproject it was difficult to bring women to public meetings together with men for discussion, however after formation of women groups and built their capacities, they gained more trust and being able to join meetings with men and even contribute to the discussion.</t>
  </si>
  <si>
    <t>Involving the local authorities in the project through provision of score card training and opening forums of discussion with the grass roots structure. This has resulted to good understanding of local authorities to the peoples' needs and willingness to support them.</t>
  </si>
  <si>
    <t>Strengthen youth capacity in dialogue and planing, in addtion to engaging them in different vocational training, this has helped them to engage effectively in the village management structure and contribute to the development process.</t>
  </si>
  <si>
    <t>Working with poor marginalized women to build their capacity and helped them to create women groups. this has significant results on women participation and inclusion in local decision making process, dialogue and present their concerns in public meetings</t>
  </si>
  <si>
    <t>The project concentrated on strengthening the capacity of the community structure, CBOs and government instititues to increase responsiveness to the needs of the poor.</t>
  </si>
  <si>
    <t>The evlauation is already carried out during this FY</t>
  </si>
  <si>
    <t>Civil Society Organizations, Community structure such as Village Development Committees (VDCs), Youth and Women groups, local authorities.</t>
  </si>
  <si>
    <t>South Darfur State (Kass, Alsalam and Gereida localities)</t>
  </si>
  <si>
    <t>To enhance the capacity of targeted Civil Society Organizations (NSA) and Local authorities (LA) in South Darfur to respond to humanitarian and development needs of communities and policy advocacy.</t>
  </si>
  <si>
    <t>Assistant country Director</t>
  </si>
  <si>
    <t>European Community</t>
  </si>
  <si>
    <t>Building Capable Civil Society Organizations in South Darfur (NSA)</t>
  </si>
  <si>
    <t>PID (CNLDSD1013) - FC (NL157)</t>
  </si>
  <si>
    <t>The project has multi countries project documents with separate chapter for Sudan, in addition to country plan, annual plan, Monitoring, evaluation  plan . All these documents are kept with CARE Sudan filing system.</t>
  </si>
  <si>
    <t>Having intigrated interventions (Health, WASH, Microfinance, IGAs, Agriculture, Education) contributed to increase access for diverse community members</t>
  </si>
  <si>
    <t>Linking the community structures with relative government sectors to increase governance and participotary planning</t>
  </si>
  <si>
    <t>Working with National NGOs to build their skills and implement all interventions</t>
  </si>
  <si>
    <t>Women head of household, farmers, Village Development Committees, youth and children</t>
  </si>
  <si>
    <t>South Darfur State (Kass and Alsalam localities)</t>
  </si>
  <si>
    <t>Basic services are available, accessible and used, with shared responsibility of civil society. Households' livelihoods are improved, promoted by civil society.  Community-level governance bodies (local civil society) are functional, effective and inclusive. Sectoral systems are functional and effective, with participating civil society.</t>
  </si>
  <si>
    <t>Asmare Ayele Reta</t>
  </si>
  <si>
    <t>Pamodja</t>
  </si>
  <si>
    <t>PID = CNLDSD1007, FC = NL116</t>
  </si>
  <si>
    <t>Log frame, proposal and last progress reports are attached for reference purpose</t>
  </si>
  <si>
    <t>• The commitment and continued involvement of partners should be clearly decided at the onset, but more importantly, their understanding of the context and end goals of the project.  Nevertheless, government involvement can often be unpredictable and counter-productive.</t>
  </si>
  <si>
    <t xml:space="preserve">• A more in-depth background study could have been conducted to understand the problem areas before commencing the training in order to prevent a waste of time resulting from the training being pitched at a level too far above the trainees’ capacities. 
• The commitment and continued involvement of partners should be clearly decided at the onset, but more importantly, their understanding of the context and end goals of the project.  Nevertheless, government involvement can often be unpredictable and counter-productive. 
</t>
  </si>
  <si>
    <t>Even though the project is for empowering women, the project involved men to understand the how women are putting their effort to learn weaving skill and how the support of men will bring more benefit to their family</t>
  </si>
  <si>
    <t>Identifying the challenges and immediately finding a sustainable solution to it</t>
  </si>
  <si>
    <t>working closely with the department of industry to bring positive change in the overall weaving industry</t>
  </si>
  <si>
    <t>The project has contributed to bring positive changes in the way handloom industry  was seen by department of Industries in North.  Hand weaving was seen as a dying art in North as it was not seen with the lenses of business. Even though it is a potential industry where most of the women can benefit to earn livelihood, due to the lack of upgrading in the technical aspects of it, people do not choose it as their mainstream livelihood option. The department of Industries was having difficult time to attract more people towards to industry. The Weave project introduced modern techniques and tools to the weaving training centers which will make weaving easy and will attract more people towards it.</t>
  </si>
  <si>
    <t>women who are mainly affected by war</t>
  </si>
  <si>
    <t>5 districts in the Northern province of Sri Lanka ( Jaffna, Kilinochchi, Mullaithivu, Vavuniya and Mannar</t>
  </si>
  <si>
    <t>1) To strengthen entrepreneurial capacities of 250 women  and enable the establishment of viable businesses of 25 women by the end of 2016 in Killinochchi and Mullaitivu Districts  
2) To enhance the capabilities of women to have greater control over decision making by the end of 2016 in Killinochchi and Mullaitivu Districts</t>
  </si>
  <si>
    <t>Pulendran Tharmendra@care.org</t>
  </si>
  <si>
    <t>Pulenthiran Tharmendra</t>
  </si>
  <si>
    <t>H&amp;M Foundation</t>
  </si>
  <si>
    <t>Women Empowerment : Action, Voice and Enterprise</t>
  </si>
  <si>
    <t>CNLDLK004, NL798</t>
  </si>
  <si>
    <t># women and girls 1850 (1354 women &amp;356 girls) # men and boys  500 (303 men &amp;197 boys) Total # 2,350</t>
  </si>
  <si>
    <t>The who were expected to experience a positive and lasting change as a result of its actions; vulnerable wmen and youth in 18 payams of Jonglei and Upper Nile States</t>
  </si>
  <si>
    <t>The project locations: Paker, Ajuang, Nyuak and Kongor Twic East and Duk counties; Yuai, Modit and Patai in Uror county; in Jonglei State and Pagak, Turu, Pingthor, and Maiwut countis in Upper Nile States</t>
  </si>
  <si>
    <t>The project aimed to strengthen the capacity of Civil society Organizations, improving livelihood, job opportunities and peace dividend for 2,500 vulnerable women and 300 youth in 18 Payams of Jonglei and Upper Nile States</t>
  </si>
  <si>
    <t>Valentina.mirza@care.org</t>
  </si>
  <si>
    <t>ACD CARE South Sudan</t>
  </si>
  <si>
    <t>Valentina Mirza</t>
  </si>
  <si>
    <t>"Peace under Construction"</t>
  </si>
  <si>
    <t>working with other organisations in same geographical areas</t>
  </si>
  <si>
    <t>Consultations</t>
  </si>
  <si>
    <t>working with community leadeship</t>
  </si>
  <si>
    <t>CARE had to move some resources to East Equatoria to respond to acute humanitarian needs there</t>
  </si>
  <si>
    <t>capacity building ng SGBV</t>
  </si>
  <si>
    <t>Baseline was to be done. Unfortunately not done so a mid year review to be done and to include before and now questions</t>
  </si>
  <si>
    <t>Poor and vulnerable conflict affected people in Jonglei and Upper Nile.</t>
  </si>
  <si>
    <t>Jongelei (Uror county), Upper Nile (Twic East and Maiwut counties)</t>
  </si>
  <si>
    <t>To save lives and alleviate suffering in Twic East, Maiwut and Uror counties.</t>
  </si>
  <si>
    <t>nyagope64@gmail.com</t>
  </si>
  <si>
    <t>Food Security and Livelihoods Project Manager</t>
  </si>
  <si>
    <t>Darias Sanyatwe</t>
  </si>
  <si>
    <t>The Netherland Ministry of Foreign Affairs</t>
  </si>
  <si>
    <t>South Sudan Joint Response Project</t>
  </si>
  <si>
    <t>..\Documents\Proposals\Annex B EVC Somalia Country Plan.docx</t>
  </si>
  <si>
    <t>The project was mainly focussed on start up activities during this period including capacity building of staff and partners.
About participants reached: 100 (45 youth and 55 elders )</t>
  </si>
  <si>
    <t>Working with local partners has been very effective in project implementation especially on volatile areas.</t>
  </si>
  <si>
    <t>strengthening CSOs and civil society networks  to represent the interest of youth in Puntland and South Central Somalia and to effectively influence policies relating to women and youth and the federal constitution through lobby and advocacy.</t>
  </si>
  <si>
    <t>supporting young men and women  to engage in processes of influencing / changing policies and practices that are to their disadvantage.</t>
  </si>
  <si>
    <t>CARE Has trained CSO on  advocay and leadership , civic Education and inlcusive governacy</t>
  </si>
  <si>
    <t>Youth and CSOs</t>
  </si>
  <si>
    <t>Puntland &amp; South Central</t>
  </si>
  <si>
    <t>The project seeks to achieve the following objective: Young women and men in Puntland and South Central Somalia are represented, are able to have their voices heard and influence decision making that affects their lives through participation in informal and formal governance mechanisms and decision-making processes.</t>
  </si>
  <si>
    <t>Khadra.yusuf@care.org</t>
  </si>
  <si>
    <t>Khadra Yussuf</t>
  </si>
  <si>
    <t>nur.ibrahim@care.org</t>
  </si>
  <si>
    <t>Ibrahim Nur</t>
  </si>
  <si>
    <t>Every Voice Counts</t>
  </si>
  <si>
    <t>..\Documents\Proposals\SCOPES (CARE) - proposal.docx</t>
  </si>
  <si>
    <t>The project was mainly focussed on start up activities during this period. The project works with the youth led CSOs but no participants have been reported for this year</t>
  </si>
  <si>
    <t>Due to the deteriorating security situation, working with local partners has been very effective in project implementation</t>
  </si>
  <si>
    <t>Improving involvement of CSOs in policy making and budget development</t>
  </si>
  <si>
    <t>Developing sustainable engagement  between CSOs and government authorities at all levels in the finalisation of the federal constitution and the electoral process.</t>
  </si>
  <si>
    <t>Strengthening capacities of CSOs in ISWA and Puntland to meaningfully engage in the political process in Somalia</t>
  </si>
  <si>
    <t>Civic education activities whereby National Youth Day in both South West State and Puntland were commemorated in collaboration with the Ministry of Youth and Sports. The events served as a key forum for advancing the youth agenda in the two regions.</t>
  </si>
  <si>
    <t>Youth led CSOs</t>
  </si>
  <si>
    <t>Somalia, Puntland and SWA states of Somalia</t>
  </si>
  <si>
    <t>To contribute to the development of an effective civil society engagement towards the achievement of the strategic objectives of Peacebuilding and State-building Goal (PSG) 1 of the Somali Compact, namely achieve a stable and peaceful federal Somalia through inclusive political processes.</t>
  </si>
  <si>
    <t>European Eunion</t>
  </si>
  <si>
    <t>Strengthening Civil Society Organisations and Public Sector Engagements in Somalia (SCOPES)</t>
  </si>
  <si>
    <t>CNLDSO0058</t>
  </si>
  <si>
    <t>project logframes and proposals are available</t>
  </si>
  <si>
    <t>The project is on track.</t>
  </si>
  <si>
    <t>For any project to be successful and to improve ownership; the beneficiaries must be involved in their initial needs identification, design process and in all monitoring, evaluation and  review processes.</t>
  </si>
  <si>
    <t>Both capacity strengthening and decentralisation of services take a long time to take shape. It takes time for  systems and procedures established to be fully operational from the central to decentralized  levels</t>
  </si>
  <si>
    <t>The employment of a mix of approaches and strategies in addressing the educational needs of vulnerable &amp; marginalized children work well to achieve desired. For example: Provision &amp; expansion of learning spaces; child friendly learning environments including child-centred  pedagogies; Girlchild friendly spaces; provision of learning materials; improvement of supervision services etc</t>
  </si>
  <si>
    <t>Community mobilization and sensitization on the signifiance of accessing school age children in schools</t>
  </si>
  <si>
    <t>Capacity building of the  Ministry of Education on  5 domains: Human Resources, Finance and Administration, Policy and Planning, Gender,and Quality Assurance and Standards resulted in quality delivery of programs.</t>
  </si>
  <si>
    <t>Community participation and ownership</t>
  </si>
  <si>
    <t>Bari, Karkar, Nugal, Sool, Sanaag and Mudug regions of Puntland</t>
  </si>
  <si>
    <t xml:space="preserve">Education and training efficiently and effectively delivered contributing to poverty alleviation within a peaceful, secure and democratic Somalia
</t>
  </si>
  <si>
    <t>Urban Youth Program Coordinator</t>
  </si>
  <si>
    <t>Ibrahim Nur Mohammed</t>
  </si>
  <si>
    <t>ahmed.abdullahi@care.org</t>
  </si>
  <si>
    <t>Education Coordinator</t>
  </si>
  <si>
    <t>Ahmed Sheikh Abdullahi</t>
  </si>
  <si>
    <t>EC - European Commission</t>
  </si>
  <si>
    <t>Waxbarashada Waa Iftiin - Education is light Phase II</t>
  </si>
  <si>
    <t>CNLDSO0057</t>
  </si>
  <si>
    <t>Partners: 40 Partners (  4 local NGOs and 36 village/peace commiittees )</t>
  </si>
  <si>
    <t>Basic literacy and numeracy classes for VSLA groups contributed to both womens' economic empowerment and participation in village decision making.</t>
  </si>
  <si>
    <t>Inclusive grassroot level governance increases communities' confidence in the existing structues</t>
  </si>
  <si>
    <t>Srtenghtened VSLA groups acted as agencies of change</t>
  </si>
  <si>
    <t>Economic empowerment of women via VSLA groups benefitted whole communites men, women, boys, girls and stregthened their resilience.</t>
  </si>
  <si>
    <t>Inclusion of women members in Village/Peace Committees proven to be very important for local communities</t>
  </si>
  <si>
    <t>Streghtening grassrroot structes such Village/Peace Committees plays effective role in all inclusieve governance and helped  conflicts prevention and resolution.</t>
  </si>
  <si>
    <t>CARE provided intensive capacity building for 36  Village/Peace Committees in Sool and Sanaag Regions. The program assisted these sturcutes to better link with their respective district and regional authorites.</t>
  </si>
  <si>
    <t>population of 36 villages of Sool and Sanaag regions,  110 female members of village development committee and 1080 women from the target villages.</t>
  </si>
  <si>
    <t>Sool and Sanaag regions -  solatile border regions of Puntland and Somaliland</t>
  </si>
  <si>
    <t>To contribute to stabilization and structural poverty reduction in Northern Somalia through direct peacebuilding interventions and by improving the social and economical position of women in the Sool and Sanaag regions.</t>
  </si>
  <si>
    <t>MOFA - Netherlands</t>
  </si>
  <si>
    <t>Foundation for Peace</t>
  </si>
  <si>
    <t>CNLDSO00038</t>
  </si>
  <si>
    <t>The project activities were implemented jointly with Ministry of environment until the MTR of the project was conducted. The MTR consultants misled the objectives of the exercise  and gave wrong information to the ministry. It has caused rough relationship for few months. But this was later resolved successfuly. 
About direct participants by sectors: Conflict and Peace building: dont have an individual figure but the project reached 20 Villages + 80 elders/religious. Infraestrcutre: 10 regional offices + 19 gullies structures
Partners: Ministry Of Environment, Wildlife  and Tourism (MOEWT), East Africa University (EAU), Ministries of Interior, Security and Justice</t>
  </si>
  <si>
    <t>Government agencies such as the partnering ministry of environment would work better if they had received some funds to handle certain activities and try their capacity</t>
  </si>
  <si>
    <t>Challenge: joint planning with NRM stakeholders was missing and creted a lt of resistance to some of the project activities</t>
  </si>
  <si>
    <t>Experential learning, through the exposure visit was a very impactful and suitable for adult learning</t>
  </si>
  <si>
    <t>Gulley rehabilitation through cash for work</t>
  </si>
  <si>
    <t>Exposure visit in Ethiopia to build the capacity of elders, village committee chairs, MoEWT staff and Members of Parliament on community led NRM and development of  legal frameworks for management of the environment</t>
  </si>
  <si>
    <t>Operational and HR capacity building support for MoEWT has built confidence and made them attractive to other funding agencies</t>
  </si>
  <si>
    <t>Interms of CARE' s approach and roles, there were no important changes made.</t>
  </si>
  <si>
    <t>An end term evaluation is expected in 2017 after the project closes. Comparison to the baseline may prove difficult as the outcome was quite poor</t>
  </si>
  <si>
    <t>Nomadic pastoralists, agro-pastoralists communities and associations, Village Committees, local women organizations and the Ministy of Environment, Wildlife and Tourism</t>
  </si>
  <si>
    <t>Puntland State of Somalia - Nugaal, Karkar, Bari, Mudug, Sool and Sanaag regions</t>
  </si>
  <si>
    <t>Reduce hunger and food insecurity in Puntland</t>
  </si>
  <si>
    <t>wangui.karanja@care.org</t>
  </si>
  <si>
    <t>Wangui karanja</t>
  </si>
  <si>
    <t>Deegankaagu waa Noloshaada</t>
  </si>
  <si>
    <t>CNLDSO0043</t>
  </si>
  <si>
    <t xml:space="preserve">12913 primary school target beneficiaries under HE I+ HE II / 4860 secondary school target beneficiaries under HEI+ HE II / 30 Pre-service primary schools female teachers / 80  in-service primary teachers
</t>
  </si>
  <si>
    <t>Sool, Sanaag and Togdheer regions of Somaliland</t>
  </si>
  <si>
    <t>“Education and training efficiently and effectively contributing to poverty alleviation within a peaceful, secure and democratic Somaliland”</t>
  </si>
  <si>
    <t>Duale.FadumoDahir@care.org</t>
  </si>
  <si>
    <t>Education Manager</t>
  </si>
  <si>
    <t>Fadumo Dahir Duale</t>
  </si>
  <si>
    <t>Nefkens fund for Somalia– Horumarinta Elmiga II Match</t>
  </si>
  <si>
    <t>10th European Development Fund , Horumarinta Elmiga II (“Education for Empowerment through Cohesive and Harmonised System”)</t>
  </si>
  <si>
    <t>HORUMARINT ELMIGA II, Matching Fund HE II - Horumarinta Elmiga II (“Education for Empowerment through Cohesive and Harmonised System”)</t>
  </si>
  <si>
    <t>CNLDSO0056</t>
  </si>
  <si>
    <t>Final evulation</t>
  </si>
  <si>
    <t>Pastoralists</t>
  </si>
  <si>
    <t>Erigavo, El-afwayn, Bocame, &amp; Aynabo  Districts, Sanag and Sool Regions</t>
  </si>
  <si>
    <t>Reduced poverty and increased food security for chronically food insecure pastoral populations in Northern Somalia</t>
  </si>
  <si>
    <t>+252-2634456567</t>
  </si>
  <si>
    <t>mumin.mukhtar@care.org</t>
  </si>
  <si>
    <t>Mukhtar Omar Mumin</t>
  </si>
  <si>
    <t>+252-907793027</t>
  </si>
  <si>
    <t>European Commision</t>
  </si>
  <si>
    <t>Towards Self Reliance II</t>
  </si>
  <si>
    <t>CNLDSO0051</t>
  </si>
  <si>
    <t>Project progress reports</t>
  </si>
  <si>
    <t>Project progress report</t>
  </si>
  <si>
    <t>Ensuring that the local authorities are aware of the implementations that are on-going</t>
  </si>
  <si>
    <t>Emphasis to be put more on gender responsiveness when it comes to cash for work activities</t>
  </si>
  <si>
    <t>Ensuring that  the community beneficiaries are well consulted on the water points that need to be rehabilitated</t>
  </si>
  <si>
    <t>Need to ensure that the community hygiene promoters are conducting the campaigns appropriately</t>
  </si>
  <si>
    <t>Efficiency while conducting the coordination meetings</t>
  </si>
  <si>
    <t>Need to be conducting rapid assessments  prior to project implementation</t>
  </si>
  <si>
    <t>No changes or adjustment have occurred</t>
  </si>
  <si>
    <t>Drought affected populations comprising of women, men, youth, boys and girls</t>
  </si>
  <si>
    <t>Erigavo and Awdal regions of Somaliland</t>
  </si>
  <si>
    <t>To target populations most affected by the drought in Somaliland and who continue to face devastating effects (acute food and water shortages), qualifying as among the most acutely food insecure households.</t>
  </si>
  <si>
    <t>amran.shire@care.org</t>
  </si>
  <si>
    <t>SENIOR PROJECT OFFICER</t>
  </si>
  <si>
    <t>AMRAN SHIRE</t>
  </si>
  <si>
    <t>EMERGENCY DIRECTOR</t>
  </si>
  <si>
    <t>IBRAHIM HASSAN</t>
  </si>
  <si>
    <t>DUTCH RELIEF AGENCY</t>
  </si>
  <si>
    <t>Somalia Somaliland Puntland Joint response project</t>
  </si>
  <si>
    <t>CNLDSO0066</t>
  </si>
  <si>
    <t>The monitoring teams ensured that there was multi sectoral assessment of all the sectors which are being implemented</t>
  </si>
  <si>
    <t>To ensure that the local leaders are involved in proect sites especially the water points that will be rehabilitated</t>
  </si>
  <si>
    <t>The need to have technical assessments for the water points in order to facilitate proper rehabilitation</t>
  </si>
  <si>
    <t>The criteria that was developed to target the most vulnerable households</t>
  </si>
  <si>
    <t>The use of community hygiene promoters who have the sustainability effect</t>
  </si>
  <si>
    <t>The use of kobocollect technology to collect data for th epost distribution survey</t>
  </si>
  <si>
    <t>Drought and conflict affected women, men, boys and girls in Somalia.</t>
  </si>
  <si>
    <t>Bari, sanaag and Banadir</t>
  </si>
  <si>
    <t>To provide multi-sectoral assistance that matches unique needs of drought and conflict affected women, men, boys and girls in Somalia.</t>
  </si>
  <si>
    <t>anna.wambugu@gmail.com</t>
  </si>
  <si>
    <t>M&amp;E Manager</t>
  </si>
  <si>
    <t>ANNA WAMBUGU</t>
  </si>
  <si>
    <t>SOMALIA HUMANITARIAN EMERGENCY RESPONSE PROJECT</t>
  </si>
  <si>
    <t>NL193</t>
  </si>
  <si>
    <t>partner: WASDA</t>
  </si>
  <si>
    <t>The team saw the need to ensure case studies were documented for information sharing with other projects</t>
  </si>
  <si>
    <t>The need to integrate IDPs into the community is seen as one of the successes in this project</t>
  </si>
  <si>
    <t>There is need to ensure the community members are involved in monitoring the project to ensure successful implementation</t>
  </si>
  <si>
    <t>The cash for wor activity ensured most vulnerable groups were targeted</t>
  </si>
  <si>
    <t>The VSLA training that  has built the resilience of the community members and especially women</t>
  </si>
  <si>
    <t>The use of community hygiene promoters to bring a lasting effectas they are community based</t>
  </si>
  <si>
    <t>No major changes experienced. Project was implemented according to the project design</t>
  </si>
  <si>
    <t>IDPs, refugee returnees and host communities all inclusive of women, men, youth, boys and girls</t>
  </si>
  <si>
    <t>Qardho, Bosaso in Bari region, Garowe in Nugaal region and Kismayo in Lower Juba</t>
  </si>
  <si>
    <t>To contribute to sustainable development in the Horn of Africa by addressing underlying causes of instability and strengthening the resilience of IDPs, returnees and host communities in the region, with special attention for women and youth.</t>
  </si>
  <si>
    <t>DUTCH MINISTRY OF FOREIGN AFFAIRS</t>
  </si>
  <si>
    <t>RESILIENCE IN THE HORN</t>
  </si>
  <si>
    <t>CNLDSO0052</t>
  </si>
  <si>
    <t>One partner, Mankind Activities and Development Accreditation Movement (MADAM)</t>
  </si>
  <si>
    <t>Illiteracy is one of the factors of business failures as most of the project participants cannot calculate profit as against expenditure</t>
  </si>
  <si>
    <t>Providing market information to project participants has helped them decide where to sell and as such realising more dividend from their produce</t>
  </si>
  <si>
    <t>Engaging men and boys in women economic empowerment process can build confidence in both gender as such can reduce gender base violence</t>
  </si>
  <si>
    <t>Project participants skilled development in business plan development</t>
  </si>
  <si>
    <t>Creating access to market information to project participants</t>
  </si>
  <si>
    <t>Engaging men and boys in specific workshops and trainings to make them support force to women economic empowerment</t>
  </si>
  <si>
    <t>Due to the outbreak of Ebola the project did not start on schedule. Budget adjustment has also been carried out to solicit additional funding.</t>
  </si>
  <si>
    <t>This project is implemented in two countries, Sierra Leone and Ivory coast and it has only one goal but baseline evaluations were carried out separately. The final evaluations will also be carried out separately.</t>
  </si>
  <si>
    <t>The main impact group of the project are village savings and loan  women who are non bankers. This group live in the rural and semi urban areas of Sierra Leone</t>
  </si>
  <si>
    <t>Northern Sierra Leone, Bombali and Tonkolili districts</t>
  </si>
  <si>
    <t>Enhance economic empowerment of 25000 Women in Ivory Coast and Sierra Leone</t>
  </si>
  <si>
    <t>Evelyn.Mafeni@care.org</t>
  </si>
  <si>
    <t>Senior Program Officer</t>
  </si>
  <si>
    <t>Evelyn Mafeni</t>
  </si>
  <si>
    <t>Evariste.Sindayigaya@care.org</t>
  </si>
  <si>
    <t>Jacob Niamen</t>
  </si>
  <si>
    <t>H&amp;M Concious Foundation</t>
  </si>
  <si>
    <t>Women Enterprenuership and Business Development</t>
  </si>
  <si>
    <t xml:space="preserve"> CNLDCIV0001</t>
  </si>
  <si>
    <t>Some local authorities, who before have been considered as perpetrors, have changed their mindset on GBV issues. Today they consider GBV as developmental, health and security issues where it needs a solution with their involvement.  The use of couples who have been through GBV as role models has helped in solving  many problems with their respective communities.</t>
  </si>
  <si>
    <t>The project built capacity of decentralized anti GBV committees and this led to increase confidence of community members to fight GBV in their communities. This contributed to fighting different stereotypes linked to GBV</t>
  </si>
  <si>
    <t>As the projected phased out, the CSOs network members selected PRO-FEMME to take over the coordination of the network of 25 CSOs so that the GBV related advocacy work continues.</t>
  </si>
  <si>
    <t>Usage of Media and radio programs has also added a lot of value in order to enchance project's impact at national and local levels using the most famous theatre program .</t>
  </si>
  <si>
    <t>In concertation with Ministry of Gender and Family Promotion "MIGEPROF" , CARE Rwanda supported production of 2000 copies of Land law + booklet which were distributed to UMUGOROBA W'ABABYEYI or "Parents evening platforms to support reflections on laws and how they are implemented. Parents evening are facilitated by the Umbrella of Rwanda Women organization called Pro-Femmes Twese Hamwe, an umbrella of 57 national organizations</t>
  </si>
  <si>
    <t>Umugore Arumvwa project conducted a mapping of both local and international organizations working on monitoring and and reporting on the implementation of international commitments to end GBV ratified by the government. The information collected helped not only to know the achievements of each organization, different startegies used and the process informed the action of supporting the government developing the national  action plan (NAP) on UN1325 reolution. Currently, CARE supports its development and its annual evaluation.</t>
  </si>
  <si>
    <t>Vulnerable women and girls with potential exposure to GBV</t>
  </si>
  <si>
    <t>The project was implemented in two districts namely Gatsibo located in Eastern Province and Gakenke located in Northen Province</t>
  </si>
  <si>
    <t>The overall objective of the Umugore Arumvwa project is to strengthen the voice of citizens and civil society networks and the accountability of responsible authorities in preventing Sexual and Gender Based Violence (SGBV) in Rwanda. The project was expected to achieve the following 3 Expected Results: ER1: Duty bearers and responsible authorities have increased capacity to implement international and regional commitments. ER2: Civil Society stakeholders have increased capacity to effectively monitor the implementation of these commitments. ER3: Civil Society stakeholders and communities have increased capacity to advocate effectively for action where those commitments are not being met.</t>
  </si>
  <si>
    <t>Sidonie Uwimpuhwe</t>
  </si>
  <si>
    <t>adelphine.mukashema@care.org</t>
  </si>
  <si>
    <t>Adelphine Mukashema</t>
  </si>
  <si>
    <t>Umugore Arumvwa project  (“A Woman is Listened To”)</t>
  </si>
  <si>
    <t>NL633/ CNLDRW0001</t>
  </si>
  <si>
    <t>No comments</t>
  </si>
  <si>
    <t>No additional information</t>
  </si>
  <si>
    <t>N/A new project</t>
  </si>
  <si>
    <t>After the inception workshop and other subsquent reflection sessions, it was decided to change the project Theory of Change (TOC)  based on its new orientation to base on citizen engagement and empowerment of grassroots women to influence decision makers in governance processes . This has also affected the planned activities and the whole implementation framework.</t>
  </si>
  <si>
    <t>CARE handed over the coordination of the network of 25 CSOs it has been managing for the last 5 years to  PRO-FEMME, an umbrealla of 57 national organizations. The common purpose of CSO network is to fight GBV and promote gender equality and women empowerment. CARE has capacitated the CSOs to assess their capacity using ACAT and on advocacy and lobby</t>
  </si>
  <si>
    <t>This project is implemented in many CO. CARE Nederland hired an international consuslatnt who will work with consultants hired in the CO. Sometimes the evaluation is slow as the lead because of the coordination issues.</t>
  </si>
  <si>
    <t>Women and girls with potential exposure to Gender Based Violence.</t>
  </si>
  <si>
    <t>8 districts of the southern province (8 out of 30 districts in Rwanda)</t>
  </si>
  <si>
    <t>By the end of the project, local and national government authorities promote a citizen engagement and social accountability model for enhancing women participation and influence in governance processes to address gender based violence.  Four outcomes guide the intervetions and will be achieved: Outcome1: Grassroots women in eight districts of Rwanda are empowered to actively influence decisions that affect their lives; Outcome 2: CARE Rwanda, in collaboration with national civil society organizations, effectively uses existing CSO platforms, including Pro-Femmes Twese Hamwe, to influence decision making on GBV policy implementation gaps on behalf of grassroots women; and effectively supports CSO initiatives for holding local and national authorities accountable on GBV related commitments; Outcome 3: Local leaders and duty bearers in eight Districts of Rwanda and national decision makers are responsive to and act upon the needs of grassroots women on GBV related issues; Outcome 4: Community members, national civil society organizations, local public authorities and the national Gender Monitoring Office (GMO) authorities effectively interact through formal and informal spaces for dialogue and negotiation leading to more inclusive decision-making.</t>
  </si>
  <si>
    <t>Coordinator of Vulnerable Women Empowerment</t>
  </si>
  <si>
    <t>jeanclaude.kayigamba@care.org</t>
  </si>
  <si>
    <t>Governance and GBV Manager</t>
  </si>
  <si>
    <t>Jean Claude KAYIGAMBA</t>
  </si>
  <si>
    <t>Ministry of Foreing Affairs</t>
  </si>
  <si>
    <t>EVERY VOICE COUNTS " EVC"</t>
  </si>
  <si>
    <t>NL 173, CNLDRW0004</t>
  </si>
  <si>
    <t>Coming year will be the final implementation year, the project is a continuation of an already existing partnership (called Partners for Resilience) and this spin-off is a successfull example how existing NGO consortia can continue their partnership and work at field level, with diversified donor funding. In this case the project is financed by the Dutch Postcode Lottery. Lead of the consortium is Netherlands Red Cross.
This project is direclty managed from CARE Nederland.
Partner: ACCORD</t>
  </si>
  <si>
    <t>In a 3-party NGO set up it is critical to have clear communication scheme, who's who and how communication lines will flow. This proved to be difficult in the first 2 years, but was resolved by putting a clear schedule of decision-making, and communication lines.</t>
  </si>
  <si>
    <t>Have a thorough security analysis at hand for the areas where you are going to work in (multiple security incidents have forced both ACCORD and Local Red Cross) to postpone activities in some barangays.</t>
  </si>
  <si>
    <t>Closely coordinating with the LGUs, both on Barangay (village) and Muncipality level, enable the project to mainstream the approach of DRR, Ecosystem management and Climate Change adaptation in the policies of the local governments.</t>
  </si>
  <si>
    <t>Making a thorough Landscape Assessment at level of the 2 Provinces that we are working here in Mindanao, Philippines has enabled the project to adapt a tailor-made approach for each barangay (a total of 20) that we are working with.</t>
  </si>
  <si>
    <t>Strategy of combining a Livelihoods-lense approach in combination of mainstreaming DRR (used by CARE), in coincidence with the Ecosystem-approach of Wetlands, and the Emergency/CCA focus of Red Cross has made a strong basis for this project in the sense that the project is working with multidisciplinary Assessment Tools, and Monitoring system.</t>
  </si>
  <si>
    <t>nothing related to gender roles. The project has experienced serious delays due to insecurity situation in 1 project area (Compostela Valley, Mindanao) which has led to decision of the NGO Consortium, consisting of Red Cross, Wetlands International and CARE to extend the project in 2017 with another 3 months, now ending AUgust 2017.  This extra time will primarily be used by CARE to consolidate on its Livelihood /advocacy activitities, and finalize training for local farmers.  The challenges of working with multiple international partners, as well as multiple local NGO's has also raised some coordination issues, which in the beginning of 2016 were identified and are now addressed through closer monitoring.</t>
  </si>
  <si>
    <t>no information on this-as of this moment</t>
  </si>
  <si>
    <t>vulnerable famers, fishermen en female headed households.</t>
  </si>
  <si>
    <t>2 provinces Agusan del Sur and Compostela Valley; 4 Municipalities: Monkayo, Maragusan, Esperanza and Talacogon.</t>
  </si>
  <si>
    <t>enhancing resilience of 35,000 people in 4 Muncipalities in Mindanao, Philippines</t>
  </si>
  <si>
    <t>dulce.carnl@gmail.com</t>
  </si>
  <si>
    <t>DRR advisor CARE Philippines/former CNL advisor (u</t>
  </si>
  <si>
    <t>Celso Dulce</t>
  </si>
  <si>
    <t>krombeen@carenederland.org</t>
  </si>
  <si>
    <t>Programme officer</t>
  </si>
  <si>
    <t>Adinda Krombeen</t>
  </si>
  <si>
    <t>Dutch National Postcode Lottery (Nationale Postcode Loterij)</t>
  </si>
  <si>
    <t>Proud of My Purok- Strengthening resilience of villagers in Agusan del Sur, Mindanao ,Philippines</t>
  </si>
  <si>
    <t>NL158</t>
  </si>
  <si>
    <t>The action foresaw some challenges in terms of targeting the most vulnerable with critical gaps and needs to be supported and provided with equal and unbiased support. However, consortium partners clearly defined targeting criteria that were developed and agreed in consultation with the affected people and communities. This helped to avoid problems during the implementation. Besides, to prevent/mitigate negative effects from the action, partners adopted a ‘do no harm’ approach during the Action's implementation.</t>
  </si>
  <si>
    <t>The most significant change according to the beneficiaries was the rise of women taking up lead roles in their family’s livelihood activities. Agricultural activity has been commonly dominated by males for the longest time. Women, although capable of the primary work in agriculture have been seen as a supporting role to their husbands or the male head of the family.</t>
  </si>
  <si>
    <t>Prioritizing vulnerable groups allowed children and elderly to increase access to food at household level.</t>
  </si>
  <si>
    <t>The results of the PDM shows that 77% of the beneficiaries have already applied DRR measures in their livelihood upon receiving the cash assistance. Landslides and floods are the most common and damaging hazards that the beneficiaries are facing and in order to reduce the risk of these hazards, the beneficiaries employ strategies such as basing their agricultural activity in the updated seasonal calendars that they discuss and relocating their plots in locations where the forests are still lush and the soil are firm.</t>
  </si>
  <si>
    <t>The consortium has reached a total of 2,010 households, with an equivalent of 8846 individuals. The total individual beneficiaries reached by the Action has been lower than the estimated target at proposal stage of 2300 households (equivalent to 11,500 individuals) due to change we detected during the project in the average size of the households was actually lower. As per estimate in the proposal, the size of the family was 5 but the actual average size of the household at the end has turned out to be 4.4 individuals as is also shown in the result of PDM report</t>
  </si>
  <si>
    <t>CARE has provided various capacity building trainings for partners and linked them with government agencies.</t>
  </si>
  <si>
    <t>The main recipients of the projects were the landless farmers who are labourers and affected by typhoon Koppu in Nueva Ecija.</t>
  </si>
  <si>
    <t>The project was implemented in the province of Nueva Ecija particularly in the farming towns of Gabaldon,</t>
  </si>
  <si>
    <t>To improve the living conditions of the most vulnerable population affected by typhoon Koppu in Nueva Ecija, Central Luzon Region, Philippines</t>
  </si>
  <si>
    <t>jtamayao@care.org</t>
  </si>
  <si>
    <t>Consortium Coordinator</t>
  </si>
  <si>
    <t>John Tamayo</t>
  </si>
  <si>
    <t>dgazashvili@care.org</t>
  </si>
  <si>
    <t>David Gazashvili</t>
  </si>
  <si>
    <t>Support to Vulnerable Population Affected by Typhoon Koppu in Nueva Ecija in Central Luzon Region, Philippines</t>
  </si>
  <si>
    <t>NL177</t>
  </si>
  <si>
    <t>Procesos institucionales para la GRD avanzan y retroceden</t>
  </si>
  <si>
    <t>Importancia de formar a formadores universitarios en GRD</t>
  </si>
  <si>
    <t>260 personas, 15 organizaciones</t>
  </si>
  <si>
    <t>Nacional y Mancomunidad Regional de los Andes (Apurimac, Ayacucho, Huancavelica, Ica y Junin)</t>
  </si>
  <si>
    <t>Establecer la formación permanente y la investigación aplicada en GRD para la nueva generación de tomadores de decisión y actuales gestores públicos, transversalizando / incorporando el enfoque de la GRD en los diferentes planes de estudio de cinco universidades en las regiones de Apurímac, Ayacucho, Huancavelica, Ica y Junín;  y al mismo tiempo, ampliando la difusión del conocimiento general sobre la GRD mediante la creación de una plataforma piloto en-línea en el CENEPRED.</t>
  </si>
  <si>
    <t>mmollo@esan.edu.pe</t>
  </si>
  <si>
    <t>Responsable academina (Universidad ESAN)</t>
  </si>
  <si>
    <t>Mary Mollo</t>
  </si>
  <si>
    <t>lharman@care.org.pe</t>
  </si>
  <si>
    <t>Gerente RRD</t>
  </si>
  <si>
    <t>Lucy Harman</t>
  </si>
  <si>
    <t>SINERGIA GRD</t>
  </si>
  <si>
    <t>NL167  CNLDPE1007</t>
  </si>
  <si>
    <t>3,000 mujeres en edades entre</t>
  </si>
  <si>
    <t>Región Piura, provincia de Morropón, distritos de Chulucanas, La Matanza, Salitral, San Juan de Bigote, Buenos Aires; Región Junín, provincia de Huancayo, distritos de Huancayo y El Tambo; Región Huancavelica, provincia de Acobamba, distritos de Paucará y Acobamba; Región Cusco, provincia de La Convención, distritos de Santa Teresa.</t>
  </si>
  <si>
    <t>Lograr que 3,000 mujeres de las comunidades rurales logren consolidar sus emprendimientos, tener control sobre sus recursos y decisiones, y lograr a su vez,  ser dueñas de su destino y progreso.</t>
  </si>
  <si>
    <t>mbarbis@care.org.pe</t>
  </si>
  <si>
    <t>Responsable de proyecto</t>
  </si>
  <si>
    <t>Marcia Barbis Quiñones</t>
  </si>
  <si>
    <t>sdavila@care.org.pe</t>
  </si>
  <si>
    <t>Gerente de programas</t>
  </si>
  <si>
    <t>Segundo Davila Muñoz</t>
  </si>
  <si>
    <t>H&amp;M CONCIOUS FOUNDATION</t>
  </si>
  <si>
    <t>Mujeres Líderes Hacedoras de su Destino y Progreso: Emprendimiento y Empoderamiento Económico de Mujeres en Comunidades Rurales de la Costa y Región Andina del Perú.</t>
  </si>
  <si>
    <t>NL798 CNLDPE1006</t>
  </si>
  <si>
    <t>Reports (Interim, Quarterly, Monthly), Log frame, Studies conducted etc. All are available and were annexed with the Interim Report</t>
  </si>
  <si>
    <t>The delay occurred because of NoC and security threats affected the project. For future CARE shall consider Hospital-based Disaster Risk management (HBDRM), School-based DRM as its working in Education and must adopt a holistic approach that develops harmony within all CARE's projects/ sectors and contributes to one another. Project/ Programmes work in an isolated manner</t>
  </si>
  <si>
    <t>Issue of the No Objection Certificate and involvement of government and district administration during the project design and addressing/ focusing their priorities</t>
  </si>
  <si>
    <t>Sustainability of the committees formed at the community level is a concern</t>
  </si>
  <si>
    <t>Close collaboration with alliances and networks</t>
  </si>
  <si>
    <t>Close collaboration with Government</t>
  </si>
  <si>
    <t>DRR Forum formed and strengthen, support extended to NHN at various levels various civil society members involved in activities.
Community based committees formed, trained and equipped with knowledge on DRR and linked with district authorities</t>
  </si>
  <si>
    <t>In future baseline studies need to be considered during the pre-proposal stage or before the project start. Evaluations can be combined for the projects completed in the last 2 to 3 years by the same donor such as ECHO.</t>
  </si>
  <si>
    <t>Local populations and Government Institutes/ departments</t>
  </si>
  <si>
    <t>Nowshera and Peshawar (Khyber Pakhtunkhwa), Pakistan</t>
  </si>
  <si>
    <t>Integrated humanitarian and preparedness of nutrition high risk areas in district Sanghar with improved access to nutrition support, food consumption and nutrition and hygiene services.</t>
  </si>
  <si>
    <t>Aziz.Rahman@care.org</t>
  </si>
  <si>
    <t>Advisor</t>
  </si>
  <si>
    <t>Muhammad Aziz khan</t>
  </si>
  <si>
    <t>Enhancing resilience by strengthening government institutions to roll-out inclusive Community-based DRM in KPK Province, Pakistan</t>
  </si>
  <si>
    <t>NL169</t>
  </si>
  <si>
    <t>Considering the emergency nature of the project,  the targeting of the beneficiaries as per care toll is somehow lacking.</t>
  </si>
  <si>
    <t>3. Support to the livelihood assets creation is paramount in recovery phase of the program.</t>
  </si>
  <si>
    <t>2. Cash for work in construction/ repair/  rehabililaltion of irrigation scheme, agriculture road, collection centre particularly women and vulnerable cmommunity people ensure the immedaite food security and livelihood needs.</t>
  </si>
  <si>
    <t>1. Irrigation is the main constraints in the incrased production and productivity, multiple assessment and rehabilitatino and constructino fo the irrigarion structure is needed.</t>
  </si>
  <si>
    <t>2. The project has undertaken activities involving gender and diversity, farmers groups, cooperatives and local partners , conducted public audits  and dissminated project information through information boards in the community which ensures inclusive governance.</t>
  </si>
  <si>
    <t>1. Working with the local implemeting partners, local government bodies and CARE impact population</t>
  </si>
  <si>
    <t>CARE work in close coordination with the local NGO, Farmers groups, women, market actors like traders, suppliers etc. and Local government bodies.</t>
  </si>
  <si>
    <t>The Project will have Post distribution monitoring mechanism to measure the different aspect of the distribution and or support.</t>
  </si>
  <si>
    <t>Vulnerable earthquake affected population</t>
  </si>
  <si>
    <t>Total District= 3, Total VDCs=17
District: Gorkha, Dhading, Sindhupalchowk
Gorkha (7VDCs): Uhiya, Kerauja, kasigaun, Laprak, Barpak, Muchowk,, Gumda
Dhading(6 VDCs): Baseri, Budathum, Mulpani, Phulkharka, Aginchowk, Salyantar
Sindhupalchowk(4 VDCs): Bhotang, Baruwa, Dubachaur, laggarche</t>
  </si>
  <si>
    <t>1. Reduction of food insecurity and strengthened resilient livelihoods practices  in Nepal.</t>
  </si>
  <si>
    <t>thakur.chauhan@care.org</t>
  </si>
  <si>
    <t>Food Security, Livellihood and Climate Change Coor</t>
  </si>
  <si>
    <t>Acting Emergency Response Team Leader</t>
  </si>
  <si>
    <t>Samtosh Sharma</t>
  </si>
  <si>
    <t>Dutch SHO</t>
  </si>
  <si>
    <t>SHO Livelihood and Shelter Project (SHO Nepal)</t>
  </si>
  <si>
    <t>CNLDNP0005; NL795</t>
  </si>
  <si>
    <t>Sindhupalchowk, Gorkha, Lamjung</t>
  </si>
  <si>
    <t>To meet the urgent SHELTER and WASH needs of earthquake affected HHs</t>
  </si>
  <si>
    <t>Dutch Relief Alliance Joint Humanitrian Response for Nepal (NPJR)</t>
  </si>
  <si>
    <t>Dutch Relief Alliance Joint Humanitarian Response for Nepal (NPJR)</t>
  </si>
  <si>
    <t>NL166</t>
  </si>
  <si>
    <t>This project is based on Theory of Change and focuses on Women Economic Empowerment and Entreprises Development</t>
  </si>
  <si>
    <t>The project has been implemented in close coordination with Ministry of Industry and National Level stakeholders; MEDEP, CSIDB, FNCCI, FNCSI, and NMEFEN</t>
  </si>
  <si>
    <t>Exploring women role model has helped to identify local level Women entreprenuers who has ability to inpires the wider commuity</t>
  </si>
  <si>
    <t>Media mobilization through effective message is one of the powerful tool for campaigning initiatives .</t>
  </si>
  <si>
    <t>If we have an innovative idea to creat leverage effect on women economic empowerment, it is easy to unboard government line agencies and their network  to take ownership from their side.</t>
  </si>
  <si>
    <t>Advocay and Linkages to adopt policies on entrepreneurship development</t>
  </si>
  <si>
    <t>Coordination and collaboration with Government Line agencies and relevant stakeholders</t>
  </si>
  <si>
    <t>No budget has been allocated for the evalution of the project.</t>
  </si>
  <si>
    <t>Women who are socially and economically excluded (PVSE Group)</t>
  </si>
  <si>
    <t>Rupandehi, Nawalparasi, Kapilvastu, Kathmandu and other part of the country</t>
  </si>
  <si>
    <t>To advocate in National Level Entrepreneurship Policy through the mobilization of selected role models</t>
  </si>
  <si>
    <t>hari.ghimire@care.org</t>
  </si>
  <si>
    <t>Hari Ghimire</t>
  </si>
  <si>
    <t>H&amp;M Conscious Foundation</t>
  </si>
  <si>
    <t>Campaign for Women Economic Empowerment- Atmanirbhar</t>
  </si>
  <si>
    <t>NL792</t>
  </si>
  <si>
    <t>Project has planned to provide some seed grant to five women led cooperative under lasting change fund.</t>
  </si>
  <si>
    <t>As most of the women in project areas are illiterate and do have basic knowledge about financial transcation so financial literacy/linkages has been identified as a one of the most prominent need of the coomunity</t>
  </si>
  <si>
    <t>Cooperative registration process helped to identify the need of citizenship card for the local level women. During cooperative registration process, many women got oppurtunity to make citizenship card</t>
  </si>
  <si>
    <t>Linkages and coordination with GLA has helped to allocate fund for skill based training for the cooperative members from GLA and Registration/ affiliation of Women Entrepreneurs Group (WEG) with government line agency helped women to pull-out the services/resources to support for their business activties.</t>
  </si>
  <si>
    <t>Capacitating 36 adolescent girls/boys on sustainable livelihood and entrpreneur culture and mobilizing them as peer educators as well as social leaders with especial target of men’s engagement to support women for their economic activities.</t>
  </si>
  <si>
    <t>Forming a sub-committee within a cooperative which are being mobilized to convince male members and mother - in- laws to support for making citizenship of their wife/daughters/daughter -in-law.</t>
  </si>
  <si>
    <t>Mobilization of Local Service Providers for the field based training and technical support for the community people. Linking small scale women entrepreneurs and their networks with 120 key market chain actors that provides business development services at local level.</t>
  </si>
  <si>
    <t>The project has focused in empowerment of women, besides empowering women project has also addressed to catch the men community engagement in household activities and to support women for  economic activities.</t>
  </si>
  <si>
    <t>Project has formed a mother group and formally registered them to cooperative, these cooperative members are getting different institutional development support.</t>
  </si>
  <si>
    <t>Women and girls from poor, vulnerable and socially excluded communities of the project areas are  the primary impact groups of the project. Women Entrepreneurs Groups (WEG), members of adolescent girl/boys clubs, and change agents are the main impact people of the project.</t>
  </si>
  <si>
    <t>The project covers Maryadpur, Bairghat, Raipur, Semara, Thumhawa Piparahawa, Chhotkiramnagar VDCs and Lumbini Sanskritik Municipality of Rupandehi District (Western Development Region of Nepal)</t>
  </si>
  <si>
    <t>At the end of the project,  1500 women  enrolled in 8 different women led saving &amp; credit  cooperatives will get enabling-business environment to start up high growth potential women friendly  micro business  of  which 600 will be capable to run their own micro entrepreneurs</t>
  </si>
  <si>
    <t>ATMANIRBHAR</t>
  </si>
  <si>
    <t>CNLDNP002</t>
  </si>
  <si>
    <t>Document de projet PFR/SP D-GIR</t>
  </si>
  <si>
    <t>Le Projet PFR/SP a travaillé sur l'intégration du genre dans toutes les stratégies et axes clés de mise en œuvre des 3 trajectoires</t>
  </si>
  <si>
    <t>L'étude de base du projet sera conduite au niveau des 03 bassins et autour des 03 trajectoires de gestion intégrée des risques pour permettre d'avoir la situation de référence avant les interventions envisagées dans le cadre du Projet.</t>
  </si>
  <si>
    <t>Menages Eleveurs, pécheurs et agriculteurs vulnérables avec une emphase sur les femmes et les filles</t>
  </si>
  <si>
    <t>Le Projet PFR/SP interviendra dans la région de Mopti (bassins du Niger et du Sourou)</t>
  </si>
  <si>
    <t>Les ménages vulnérables de pêcheurs, éleveurs et agriculteurs vivant dans les bassins humides du Niger, du  Sourou et du Sénégal sont plus résilientes aux crises dans le contexte de changement climatique et de dégradation de l'environnement permettant une croissance économique inclusive durable et une préservation des écosystèmes</t>
  </si>
  <si>
    <t>Daouda,Traore@care,org</t>
  </si>
  <si>
    <t>Chef de programme SAACC</t>
  </si>
  <si>
    <t>Oumar.Diarra@care.org</t>
  </si>
  <si>
    <t>Coordinateur Plaidoyer et Communication</t>
  </si>
  <si>
    <t>Oumar DIARRA</t>
  </si>
  <si>
    <t>Partners For Resilience /Strategic partnerships (PFR/SP II) Dialogue politique en Gestion Intégrée des Risques (D-GIR)</t>
  </si>
  <si>
    <t>NL178</t>
  </si>
  <si>
    <t>Réunions périodiques de coordination et partage  d’expériences entre FRDA et ou  différents acteurs de dévéloppement dans la région pour améliorer les interventions futures.</t>
  </si>
  <si>
    <t>Collaboration avec d'autres projets en cohérence avec les activités FRDA</t>
  </si>
  <si>
    <t>Effets tâche d’huile des acquis de formation  : itinéraire de formation efficace au coût maîtrisé (formation théorique, formation pratique, accompagnement des personnes formées)</t>
  </si>
  <si>
    <t>Travailler en étroite coordination avec les différents partenaires régionaux.</t>
  </si>
  <si>
    <t>Renforcer l’organisation, le fonctionnement, la gestion, la gouvernance du FRDA, dans l’optique d’améliorer la qualité des services offerts</t>
  </si>
  <si>
    <t>Communiquer pour faire favoriser une meilleure équité d’accès des EAF aux service.</t>
  </si>
  <si>
    <t>L'évaluation finale du projet sera confié à une organisation compétente au pays par voie d'appel d'offre ouvert.</t>
  </si>
  <si>
    <t>30 000 Exploitants Agricoles Familiaux (ou Ménages Exploitants Agricoles), dont au moins 30% sont gérés par des femmes.</t>
  </si>
  <si>
    <t>Région Anosy
District Tolagnaro, Amboasary et Betroka
Toutes les Communes</t>
  </si>
  <si>
    <t>OG. 1 : Contribuer à soutenir le développement d’exploitations agricoles, incluant celles dirigées par les femmes pour améliorer leur productivité et rentabiliser leurs investissements
OG. 2 : Contribuer à assurer la sécurité alimentaire en favorisant un accès équitable des producteurs aux services, incluant les femmes vulnérables.</t>
  </si>
  <si>
    <t>Eddy.Andrianirina@co.care.org</t>
  </si>
  <si>
    <t>Directeur Executif Régional</t>
  </si>
  <si>
    <t>EDDY  ANDRIANIRINA</t>
  </si>
  <si>
    <t>ASARA - FRDA Anosy (Amélioration de la Sécurité Alimentaire et Augmentation des Revenus Agricoles/Fonds Régional de Développement Agricole dans la Région Anosy)</t>
  </si>
  <si>
    <t>CNLDMG0007</t>
  </si>
  <si>
    <t>Rapports d'activités, Document de projet</t>
  </si>
  <si>
    <t>CARE faisant partie intégrante de CLUSTER SAMS dans le SUD, les interaction avec les autres organismes ont pu mitiger la dégradation de la situation nutritionnelle apparue dans la zone d'action pendant la prémiètre trimestre de cette année. Pour CARE, ces actions se sont matérialisés par la distrubition des supplémentation nutrtionnelles pour les enfants agées de moins de cinq, les femmes enceintes/allaintantes
Partenaires: ORN, CSB, GRET, Médias...</t>
  </si>
  <si>
    <t>Leçons apprises : Implication limité des autorités locales dans les activités de sensibilisation  concernant la nutrition</t>
  </si>
  <si>
    <t>Défis : Les hommes accompagnent leurs épouses dans la pratique du SPC, Utilisation des produits issus du jardin potager comme ingrédients durant les séances de DC</t>
  </si>
  <si>
    <t>Pratiques promotteuses : Emergence des pères miroirs</t>
  </si>
  <si>
    <t>Développement des différentes approches méthodologiques : approche genre, approche VSLA, approche Volontaires Villageoises, approche Masculinité positif, approche CSC</t>
  </si>
  <si>
    <t>Implication de tous les parties prenantes notamment les bénéficiaires à travers la structuration</t>
  </si>
  <si>
    <t>Relation de partenariat</t>
  </si>
  <si>
    <t>Existence de malnutrition chronique dans le sud qui a nécessité plus de fond pour la réalisation des dépistages massives (fond Mc Gargill et HELSEL ) avec l'Office National pour la Nutrition et le ministère. Ce qui a du modifier la stratégie du projet quant au cible (nombre, type, ...)</t>
  </si>
  <si>
    <t>18000 ménages vulnérables et 17000 enfants moins de 5 ans</t>
  </si>
  <si>
    <t>88 Fokontany de 6 Communes rurales dans le District d'Amboasary sud, Région Anosy</t>
  </si>
  <si>
    <t>Contribuer au processus de développement durable dans les zones les plus exposées aux aléas naturels en renforçant la résilience des communautés selon une approche multisectorielle et intégrée</t>
  </si>
  <si>
    <t>Serge.Robson@care.org</t>
  </si>
  <si>
    <t>Coordinateur Technique</t>
  </si>
  <si>
    <t>Serge ROBSON</t>
  </si>
  <si>
    <t>Renforcement des Actions en Nutrition du projet AINA</t>
  </si>
  <si>
    <t>CNLDMG0009</t>
  </si>
  <si>
    <t>Document du projet, rapport du Baseline AINA/ASARA, rapport d'EMP AINA/ASARA, rapport d'activités annuelles,..</t>
  </si>
  <si>
    <t>Partenaires: ORN, CSB, PAM, GRET, GIZ, FRDA, FAO, Médias...</t>
  </si>
  <si>
    <t>Non maitrise des techniques de gestion post-récolte et absence des matériels de stockage individuel ou familial</t>
  </si>
  <si>
    <t>Développement du Système de Micro-Irrigation (forage et motopompe/pompe à pédale)</t>
  </si>
  <si>
    <t>Pratique des techniques culturales améliorées : SDCV, association culturale, rotation/diversification de culture, SRI/SRA, lutte biologique,..</t>
  </si>
  <si>
    <t>Développement des différentes approches méthodologiques : approche genre, approche VSLA, approche Volontaires Villageoises</t>
  </si>
  <si>
    <t>Implication de tous les parties prenantes</t>
  </si>
  <si>
    <t>Changement des valeurs des indicateurs du projet entrainant le changement dans le narratif budgetaire
Acquisition de NCE de 6 mois modifiant le planning de réalisation</t>
  </si>
  <si>
    <t>Evaluation finale menée par FAO</t>
  </si>
  <si>
    <t>10280 ménages vulnérables dont 1850 femmes chefs de ménage
17000 enfants moins de 5 ans</t>
  </si>
  <si>
    <t>Améliorer la sécurité alimentaire et nutritionnelle des familles vulnérables dans les zones ciblées</t>
  </si>
  <si>
    <t>Action Intégrée en Nutrition et Alimentation (AINA)</t>
  </si>
  <si>
    <t>CNLDMG0008</t>
  </si>
  <si>
    <t>The imoprtance of training vurnable women on protection topics and life skills</t>
  </si>
  <si>
    <t>The importance of vocational training and the startup funds for vurnable women</t>
  </si>
  <si>
    <t>Assising and addressing the needs of women&amp;men</t>
  </si>
  <si>
    <t>Working with and through local communities/ community based organizations</t>
  </si>
  <si>
    <t>Women's economic empowerment</t>
  </si>
  <si>
    <t>Training of CBOs of VSLA, financial assistant for CBOs focal point</t>
  </si>
  <si>
    <t>Jordanian women (host community), with some refugees (Iraqis and Syrians) who live in disadvantaged areas.</t>
  </si>
  <si>
    <t>Amman City, and Zarqa Governarate in Jordan.</t>
  </si>
  <si>
    <t>This project aims at increasing vulnerable women’s ability to successfully access sustainable livelihood opportunities, and improving beneficiaries’ self-confidence as well as their personal skills.</t>
  </si>
  <si>
    <t>Investing in Women’s Economic Empowerment – a catalyst for positive change (H&amp;M CF Flagship Program)</t>
  </si>
  <si>
    <t>FC NL798 , PID CNLDJO0006</t>
  </si>
  <si>
    <t>Involving local authorities is key</t>
  </si>
  <si>
    <t>Community mobilization nationally across Jordan</t>
  </si>
  <si>
    <t>Utilization of the media, both on social media and national TV and radio outlets</t>
  </si>
  <si>
    <t>Capacity builidng for women entreprenuers</t>
  </si>
  <si>
    <t>Trageting government officials: Opening Ceremony, including government officials supporting women's economic empowerment and a high media coverage</t>
  </si>
  <si>
    <t>Targeting direct Jordanian men and women all around Jordan through the regional tours which included stand up comedy around gender equality, interactive theater around SGBV and gender equality, and telling the stories of the role models. Furthermore, there was media coverage for these events.</t>
  </si>
  <si>
    <t>This project ended, there was an end of project evaluation conducted in July 2016.</t>
  </si>
  <si>
    <t>10 role models empowered to influence up to 8000 women and men in the field to help women become economically empowered.</t>
  </si>
  <si>
    <t>All regional areas of Jordan</t>
  </si>
  <si>
    <t>Promoting women's economic empowerment through raising women entrepreneurs' voices and sharing their success stories at a national level</t>
  </si>
  <si>
    <t>maysaa.farraj@care.org</t>
  </si>
  <si>
    <t>Maysa Farraj</t>
  </si>
  <si>
    <t>Sawsan Saadeh</t>
  </si>
  <si>
    <t>Women`s Economic Empowerment Campaign "Baderi"</t>
  </si>
  <si>
    <t>Challenge : sometimes online market is spreading, distribution is another issues to respond especially for food production</t>
  </si>
  <si>
    <t>through project, young women entrepreneur initiating an informal organization to keep them connect and share their lesson, experiences.</t>
  </si>
  <si>
    <t>Increase product marketing through online</t>
  </si>
  <si>
    <t>Collaboration with other entrepreneur program and communities</t>
  </si>
  <si>
    <t>Coordination and colaboration with local government</t>
  </si>
  <si>
    <t>Develop simple  moduls to improve young women entrepreneurship ability in online marketing</t>
  </si>
  <si>
    <t>The project was implement together with the local partner</t>
  </si>
  <si>
    <t>CARE provide fee and operational to local CSO</t>
  </si>
  <si>
    <t>young women including business owners</t>
  </si>
  <si>
    <t>Makassar City, South Sulawesi Province</t>
  </si>
  <si>
    <t>Young women including business owners and their families more economically and financially more resilient and prepared for disasters</t>
  </si>
  <si>
    <t>Acting Project Manager</t>
  </si>
  <si>
    <t>muhammad.idhan@careind.or.id</t>
  </si>
  <si>
    <t>M. Idhan</t>
  </si>
  <si>
    <t>OLX</t>
  </si>
  <si>
    <t>Women Development (Support to Bintang Muda Project)</t>
  </si>
  <si>
    <t>IDN 129</t>
  </si>
  <si>
    <t>challenge : young entrepreneurs who participate in this project have another activities such as study, the assistance approch have to accommodate their daily activities.</t>
  </si>
  <si>
    <t>most of the participants, are not involve in entrepreneur program that held by govrnment and other party. Through this project, they can access  training and technical assistant to develop their business</t>
  </si>
  <si>
    <t>collaboration with other entrepreneur program and communities</t>
  </si>
  <si>
    <t>coordination and colaboration with local government</t>
  </si>
  <si>
    <t>using moduls to improve young women entrepreneurship ability</t>
  </si>
  <si>
    <t>since march 2016, some activities was implementing by local partner. On the planning, there is no activities to work directly with local partner</t>
  </si>
  <si>
    <t>Bintang Muda (Young Star)</t>
  </si>
  <si>
    <t>http://www.partnersforresilience.nl/ and www.facebook.com/pfrindonesia</t>
  </si>
  <si>
    <t>In this strategic partnership with the Netherlands Government, PfR Indonesia contributes to strengthening capacities of Civil Society Organisations (CSOs) to engage in dialogues on IRM with stakeholders at local, national and international levels in order to make policies, investments and practices more risk informed</t>
  </si>
  <si>
    <t>Organisation Capacity Building</t>
  </si>
  <si>
    <t>CARE International Indonesia will lead this partnership project along with Wetlands International Indonesia, KARINA/CORDAID, IFRC/PMI, and RCCCC</t>
  </si>
  <si>
    <t>It is still in inception phase</t>
  </si>
  <si>
    <t>This project apply Theory of Change, Evaluation system is being under development at this moment.</t>
  </si>
  <si>
    <t>Civil Society Organisastion, vulnerable people, farmer group and targeted government</t>
  </si>
  <si>
    <t>Jakarta and East Nusa Tenggara (NTT)</t>
  </si>
  <si>
    <t>Vulnerable people are more resilient to crises in the face of climate change and environmental degradation, enabling sustainable inclusive economic growth</t>
  </si>
  <si>
    <t>kartika_juwita@careind.or.id</t>
  </si>
  <si>
    <t>Kartika Juwita</t>
  </si>
  <si>
    <t>Ministry of Foreign Affair</t>
  </si>
  <si>
    <t>Partners for Resilience - Strategic Partnership</t>
  </si>
  <si>
    <t>ID565</t>
  </si>
  <si>
    <t>Communicating climate change using games as a communicating tool</t>
  </si>
  <si>
    <t>Working on the Mid-term Regional Development Planning to support the district planning documents and understanding the timing to allow entry points and provide inputs on the regional planning documents</t>
  </si>
  <si>
    <t>Integration of three issues of the project namely disaster risk reduction, climate change adaptation, ecosystem management and restoration through livelihood intevention</t>
  </si>
  <si>
    <t>3. The institutional environment from international to grass-root level is more conducive to disaster risk reduction activities</t>
  </si>
  <si>
    <t>2. Local NGOs increased capacity on lobbying and advocacy on climate trends related hazards and environment degradation</t>
  </si>
  <si>
    <t>1. Communities increased understanding and adapted livelihood toward climate trends related hazards and environment degradation</t>
  </si>
  <si>
    <t>Sinergy DRR-CCA-EMR</t>
  </si>
  <si>
    <t>Capacity Building training and workshop</t>
  </si>
  <si>
    <t>vulnerable community members to hazards of climate related disasters, CBO and Policy and decision makers on disaster, climate change and evironmental affairs</t>
  </si>
  <si>
    <t>Indonesia, East Nusa Tenggara, District TTS &amp; Kupang</t>
  </si>
  <si>
    <t>To strengthen the capacity of communities and local institutions to plan and mitigate hazard impact as well as prepare for disasters, which is integrated to climate change adaptation and ecosystem management and restoration</t>
  </si>
  <si>
    <t>Imelda_Adu@careind.or.id</t>
  </si>
  <si>
    <t>PfR Program Manager</t>
  </si>
  <si>
    <t>Ida Adu</t>
  </si>
  <si>
    <t>Rieneke_Rolos@careind.or.id</t>
  </si>
  <si>
    <t>Regional Program Manager</t>
  </si>
  <si>
    <t>Rieneke Rolos</t>
  </si>
  <si>
    <t>Partners for Resilience</t>
  </si>
  <si>
    <t>ID542</t>
  </si>
  <si>
    <t>www.care.org.gt; www.partnersforresilience.nl</t>
  </si>
  <si>
    <t>La implementación de una AGENDA ESTRATÉGICA INTERINSTITUCIONAL, construida con las instituciones que rigen los temas de intervención del proyecto: Reducción de Riesgos de Desastres (Coordinadora Nacional para la Reducción de Desastres - CONRED) Adaptación al Cambio Climático (Ministerio de Ambiente y Recuros Naturales - MARN), Manejo y Restauración de Ecosistemas (Consejo Nacional de Áreas Protégidas - CONAP) y la Implementación de Módulos Educativos en Reducción de Riesgos de Desastres, Adaptación al Cambio Climático, Manejo de Ecosistemas y Resiliencia, vinculados e institucionalizados por el Ministerio de Educación, son los principales logros de incidencia del Programa
Socios: 4 socios y 3 aliados estratégicos</t>
  </si>
  <si>
    <t>El trabajo en alianza de los socios PfR requirió de un amplio esfuerzo, del socio líder (CARE), para lograr los objetivos comunes y mantener el espiritu del trabajo en asocio.</t>
  </si>
  <si>
    <t>La mayoría de componentes del proyecto obtuvieron resultados satisfactorios, en este sentido, se hace necesario sistematizar el modelo para replicar su utilización en otros proyectos.</t>
  </si>
  <si>
    <t>El modelo de implementación del proyecto promovió la participación técnica y financiera de los gobiernos municipales y la organización de las comunidades, logrando avances en el empoderamiento y la apropiación. Estos son factores que ayudarán a la sosteniblidad de las acciones desarrolladas por el proyecto.</t>
  </si>
  <si>
    <t>La consolidación de una agenda de trabajo inter institucional en donde participan socios de la Alianza y otros aliados institucionales o del gobierno central en Guatemala</t>
  </si>
  <si>
    <t>La consolidación de los procesos de fortalecimiento de la sociedad civil, principalmente de aquellos actores que trabajaron en el nivel municipal, participación en coordinadoras de trabajo a este nivel</t>
  </si>
  <si>
    <t>La consolidación de los procesos iniciados en el 2011 que permitió el incremento de capacidades para la resiliencia en las comunidades</t>
  </si>
  <si>
    <t>No se realizaron cambios o ajustes importantes en el proyecto, durante este año fiscal, porque estaba en la etapa final de su implementación</t>
  </si>
  <si>
    <t>Fortalecimiento de Coordinadoras Locales para la Reducción de Riesgos de Desastres - COLRED</t>
  </si>
  <si>
    <t>Durante el FY13 el Proyecto fue objetivo de una evaluación cualitativa, a cargo de un equipo de investigadores externo que tenía por objetivos, evaluar: a) La percepción de la dinámica institucional y las intervenciones relacionadas con la implementación de PfR; b) Obtener evidencia empírica acerca de la contribución del enfoque de PfR a aumentar la resiliencia de las comunidades locales; y c) Explorar la relevancia del enfoque PfR en la práctica</t>
  </si>
  <si>
    <t>Poblaciones indígenas (especialmente jóvenes mujeres y hombres), mujeres productoras rurales a pequeña escala y población afectada por desastres con especial atención de mujeres y niñas</t>
  </si>
  <si>
    <t>10 comunidades de la región de Boca Costa de los Municipios de: Santa Catarina Ixtahuacán y Nahualá, ambos en el Departamento de Sololá y Departamentos de Sololá y a nivel nacional de Guatemala. Además el proyecto que se implementó en Nicaragua por CARE Nicaragua y organizacione socias de la alianza.</t>
  </si>
  <si>
    <t>Reducido el riesgo de sequía, inundaciones, derrumbes y huracanes en comunidades vulnerables identificadas en 5 departamentos de Guatemala.</t>
  </si>
  <si>
    <t>Directora Nacional</t>
  </si>
  <si>
    <t>Coordinador del Proyecto</t>
  </si>
  <si>
    <t>Edwin Estuardo Kestler Castillo</t>
  </si>
  <si>
    <t>Ministerio de Asuntos Exteriores y Cooperación del Gobierno Holándes</t>
  </si>
  <si>
    <t>Climate-Proof Disaster Risk Reduction</t>
  </si>
  <si>
    <t>CNLDGT0001</t>
  </si>
  <si>
    <t>Las mujeres para producir y aumentar sus ingresos están en busca de otras oportunidades, que no son específicamente las del cultivo y comercialización de vegetales y berries, por lo tanto es importante  ampliar la dinámica y el mercado para  otros productos generados desde las manos de las mujeres y que impliquen bajo riesgo e inversión.</t>
  </si>
  <si>
    <t>El trabajo en Asocio con organizaciones locales,  fortalece las acciones  de los proyectos que desde CARE se implementan, contribuyendo al logro de los objetivos y benericiando principalmente el dearrollo de las organizaciones locales de mujeres,  para que adquieran nuevas  experiencias,  habilidades y capacidades  para alcanzar  su emporamiento económico y social.</t>
  </si>
  <si>
    <t>Fortalecer la organización para la producción se constituye en un  elemento  fundamental para el empoderamiento de las mujeres, al garantizar no solo el mejoramiento  y aumento de la producción,  sino además  la identidad colectiva del grupo, el logro de objetivos comunes y de beneficio para el desarrollo individual y colectivo.</t>
  </si>
  <si>
    <t>La integración del abordaje de contenidos de Género en los procesos de formación y tecnificación productiva</t>
  </si>
  <si>
    <t>Diversificación productiva para la generación de ingresos</t>
  </si>
  <si>
    <t>Fortalecimiento  organizativo de las mujeres</t>
  </si>
  <si>
    <t>Inicialmente se  tenía planteado  trabajar con  grupos de mujeres  de  organizaciones formales;    Asociaciónes   y Cooperativas, pero se sumaron como beneficiarias directas a otros grupos de mujeres  organizadas en el Marco de un Programa del Ministerio de Agricultura y Ganadería -MAGA- a través de la Dirección de desarrollo Rural. 
En el primer año del proyecto, se trabajó con mujeres  que se dedican directamente  a la producción de hortalizas y berris. En el segundo año,  como una estrtegia de ampliar la cobertura a otros grupos de mujeres organizados, se  hizo enfasis en  apoyar procesos de fortalecimiento de capacidades y habilidades a mujeres que se dedican a otros  tipos de producción, por lo tanto se diversificó la actividad productiva, como alternativa de generación de ingresos  para las mujeres.</t>
  </si>
  <si>
    <t>Se ha aplicado la metodología del cambio mas significativo,  a través de la identificación de historias exitos de las mujeres paticipantes, que evidnecien los avances y cambios de las mujeres desde el inicio del proycto y  en diferentes etapas del mismo.</t>
  </si>
  <si>
    <t>Mujeres rurales indígenas,  productoras  de hortalizas, berris y hongos ostra  que  están iniciando  pequeña negocios y  buscan vincularse a mercados estables.</t>
  </si>
  <si>
    <t>Municipios de Santiago y Sumpango  del departamento de Sacatepéquez; Pochuta, Santa Cruz Balanyá, San Martín Jilotepeque,  Tecpán Guatemala, El Tejar, Parramos, Zaragoza y Santa Apolonia, del departamento de   Chimaltenango. Municipio de Nahualá, del departamento de  Sololá</t>
  </si>
  <si>
    <t>Fortalecer capacidades y habilidades de producción, relacionamiento y negociación de mujeres productoras indígenas que viven en pobreza y condiciones de vulnerabilidad, para mejorar  sus  condiciones de vida. Enfocándose principalmente  a  mujeres, asociadas a la Cooperativa integral agrícola Mujeres 4 Pinos e integrantes de los Centros de aprendizaje para el desarrollo rural –CADERES- del MAGA y de otras organizaciones de productoras ubicadas en Chimaltenango, Sacatepéquez y Sololá.</t>
  </si>
  <si>
    <t>veronica.iscamey@care.org</t>
  </si>
  <si>
    <t>Coordinadora del Proyecto</t>
  </si>
  <si>
    <t>Marta  Verónica Iscamey Pérez</t>
  </si>
  <si>
    <t>Empoderamiento de Pequeñas Productoras Rurales</t>
  </si>
  <si>
    <t>CNLDGT0007, CNLDGT0008,  CNLDGT0010, CNLDGT0011 , CNLDGT0012 y CNLDGT0013</t>
  </si>
  <si>
    <t xml:space="preserve">Women Economic Empowerement: (Women from low-income communities in urban areas of Addis Ababa, Ethiopia)
</t>
  </si>
  <si>
    <t>Addis Ababa Arada sub city (Woreda 5&amp;10 ), Kirkos Sub city (Woreda 9 &amp;10) and Lideta Sub city (Woreda 5&amp;7)</t>
  </si>
  <si>
    <t>Economically empower poor women in Addis Ababa to become successful enterpreneurs</t>
  </si>
  <si>
    <t>freweini.berhene@care.org</t>
  </si>
  <si>
    <t>Freweini Berhene</t>
  </si>
  <si>
    <t>Silkie.handley@care.org</t>
  </si>
  <si>
    <t>Silkie Handley</t>
  </si>
  <si>
    <t>Women for Women: Creating Opportunities for Women in Enterprise Development in Addis Ababa</t>
  </si>
  <si>
    <t>PID: CNLDET0009, FC: NL796</t>
  </si>
  <si>
    <t>The project has contributed in building resilience of the communitees. Most of the project beneficeries were less afected by the drought than non beneficeries of the project interventions.    
Budget 607,241.69 EUR</t>
  </si>
  <si>
    <t>Establishing enviroment school groups have important contribution to increase awarness about climate change impacts &amp; to engae in adaptation measures</t>
  </si>
  <si>
    <t>Supporting women VSLAs members to diversify their income in order to cope with the impact of drought. This activity also heleped to empower women</t>
  </si>
  <si>
    <t>Communittees prepared to reduce the imapct of drought  by reserving rangeland and making hay to feed their animals during drought</t>
  </si>
  <si>
    <t>Rehabilitating degraded rangelands</t>
  </si>
  <si>
    <t>Empowering women through VSALAs</t>
  </si>
  <si>
    <t>Changing some pastoralsits into agro-pastoralists</t>
  </si>
  <si>
    <t>The prject made adjustment to contribute to the emergency response of the regional government. The project purchased animal feed to provide to the most vulnerable communittess in the project implmentation areaas.</t>
  </si>
  <si>
    <t>Provide training for DRR commeette members</t>
  </si>
  <si>
    <t>Pastoral School Age girls</t>
  </si>
  <si>
    <t>Afar region, Dewe woreda</t>
  </si>
  <si>
    <t>Contributing towards reducing the impact of natural hazards on livelihoods of vulnerable communities</t>
  </si>
  <si>
    <t>sileshi.zewdie@care.org</t>
  </si>
  <si>
    <t>Sileshi Zewdie</t>
  </si>
  <si>
    <t>Partner for Resilience (PfR)</t>
  </si>
  <si>
    <t>CNLDET 001</t>
  </si>
  <si>
    <t>Pastoral School Aged Girls</t>
  </si>
  <si>
    <t>Dire and Moyale districts,  in Borena zone of the  Oromia Region</t>
  </si>
  <si>
    <t>To contribute to increased resilience and reduced vulnerability, morbidity and mortality in selected Woredas in Borana Zone of Oromiya Region.</t>
  </si>
  <si>
    <t>worku.abebaw@care.org</t>
  </si>
  <si>
    <t>Emergency Program and Operations Manager</t>
  </si>
  <si>
    <t>Worku Abebaw</t>
  </si>
  <si>
    <t>Emergency Program Coordinator</t>
  </si>
  <si>
    <t>Teyent Tadesse</t>
  </si>
  <si>
    <t>Resillience in drough prone areas of Borena</t>
  </si>
  <si>
    <t>NL172</t>
  </si>
  <si>
    <t>Afar region, Zone 3 - Dulesa, Argoba and Gewane woredas</t>
  </si>
  <si>
    <t>The overall objective of this project is to support the existing health system to manage increasing cases of acute malnutrition among children &lt; 5yrs, pregnant and lactating women, and elders, by targeting the most drought affected and poor HH for small ruminant restocking and also to improve access to safe water and appropriate hygiene and sanitation practice.</t>
  </si>
  <si>
    <t>Teyent Tadese</t>
  </si>
  <si>
    <t>Netherland Ministry of Foreign Affairs through World Vision Netherlands</t>
  </si>
  <si>
    <t>Dutch Relief Alliance - Ethiopia Joint Response: El Nino (ETJR)</t>
  </si>
  <si>
    <t>NL180</t>
  </si>
  <si>
    <t>Población  afectada por el terremoto del 16 de abril ubicada en la provincia de Manabí, especiicamente en las ciudades  de Jama, San Vicente.</t>
  </si>
  <si>
    <t>Provincia de Manabí, en as ciudades  de Jama , San Vicente</t>
  </si>
  <si>
    <t>Comisión Europea de Ayuda Humanitaria y Protección Civil</t>
  </si>
  <si>
    <t>Responder a las necesidades básicas de las poblaciones afectadas por el terremoto en las ciudades  San Vicente - Jama, Manabí.</t>
  </si>
  <si>
    <t>NL190</t>
  </si>
  <si>
    <t>Partners: One formal partner/VCOS - Volunteer Center Osijek</t>
  </si>
  <si>
    <t>Croatia: Slavonija and Baranja region, City of Osijek</t>
  </si>
  <si>
    <t xml:space="preserve">Main goal of this project was to help migrant’s transit through Croatia with direct, personal help engaging volunteers in saving people’s life, health and dignity. 
</t>
  </si>
  <si>
    <t>CARE Netherlands</t>
  </si>
  <si>
    <t>Refugee Assistance in Croatia</t>
  </si>
  <si>
    <t>NL660</t>
  </si>
  <si>
    <t>Il est necessaire d'utilier les images comme support de formation des femmes du milieu rural et péri-urbain</t>
  </si>
  <si>
    <t>les groupements VSLA comme porte d'entrée pour l'identification des femmes rassurent sur les capacités des femmes à entreprendre</t>
  </si>
  <si>
    <t>des femmes modèles peuvent servir à inspirer d'autres femmes et les motiver à s'engager dans le développement d'activités économiques</t>
  </si>
  <si>
    <t>Formation des formateurs en entrepreneuriat qui a permis de rapprocher les formateurs des cibles du projet</t>
  </si>
  <si>
    <t>Adaptation des modules et supports de formation en entrepreneuriat feminin  en collaboration avec un cabinet d'expert</t>
  </si>
  <si>
    <t>campagne femmes modèles pour inspirer les autres femmes à entreprendre les activités économiques</t>
  </si>
  <si>
    <t>Organisation des campagnes femmes modèles à travers les Ong locales et les collectivités locales.</t>
  </si>
  <si>
    <t>les filles et les femmes de 15 à 49 ans</t>
  </si>
  <si>
    <t>Côte d'Ivoire: Abidjan, Bouaké, Korhogo et Man. Sierra leone: district de Bombali (Biriwa, Safroko, Libisgahun, Makarie Gbantie) et District de Tonkoli(Kunike Sanda, Gbonkolenken, Tane)</t>
  </si>
  <si>
    <t>Autonomisation et développement économique des femmes dans l'espace de CARE Mano River (Sierra leone et en Côte d'Ivoire)</t>
  </si>
  <si>
    <t>jacob.niamien@care.org</t>
  </si>
  <si>
    <t>Coordonnateur</t>
  </si>
  <si>
    <t>NIAMIEN Yao Jacob</t>
  </si>
  <si>
    <t>Autonomisation de la femme et développement économique</t>
  </si>
  <si>
    <t>NL798/ PID: CNLCI 0001/ Source type: 23</t>
  </si>
  <si>
    <t>Des femmes entrepreneurs sélectionnées comme femmes modèles peuvent contribuer au financement de certaines activités de leur localité pour maintenir leur honneur et dignité.</t>
  </si>
  <si>
    <t>les femmes modèles peuvent aider à booster les activtés d'autonomisation économiques des filles et des femmes. Leur expérience qui est tirée de la réalité existentielle des femmes permet de vite prendre conscience</t>
  </si>
  <si>
    <t>l'implication des autorités administratives au plus haut niveau du processus de sélection. La sélection n'a pas souffert de contestation et les femmes sélectionnées comme femmes modèles font l'unanimité</t>
  </si>
  <si>
    <t>les femmes rencontées après la campagne ont beaucoup appréciées l'utilisation de leur sœur comme femme modèle pour les sensibiliser à l'entrepreneuriat</t>
  </si>
  <si>
    <t>Non</t>
  </si>
  <si>
    <t>Côte d'Ivoire: Abidjan, Bouaké, Korhogo et Man. Sierra leone: Makeni et Tonkolili</t>
  </si>
  <si>
    <t>Campagne femmes modèles</t>
  </si>
  <si>
    <t>CNLDCI0002</t>
  </si>
  <si>
    <t>Cadre logique, rapports trimetsriels, annuels</t>
  </si>
  <si>
    <t>Les notes de remerciement  que le gouvernement provincial du Nord-Kivu et la societe civile du territoire de Lubero ont adresse a la direction de CARE RDC sur  la qualite de prestation du projet  sont parmi les indicateurs de satisfaction des beneficiaires directs aux activites du projet.</t>
  </si>
  <si>
    <t>Les lecons apprises: L'approche  bulletins communautaires de performance est  entrain d'encourager  la culture d'autoprise en charge au niveau des communautes de base  et  celle  de redevabilite au niveau des autorites locales</t>
  </si>
  <si>
    <t xml:space="preserve">
Les defis: L'absence  et l'irregularite de s fonds retrocedes aux Entités Territoriales Decentralisées ainsi que le contexte politique actuel  de la RDC  constituent  des defis majeurs a l'atteinte des objectifs et des resultats du projet
</t>
  </si>
  <si>
    <t>Les pratiques prometeuses: La tenue de dialogue social entre la societe civile et les autorites locales sur l'appui financier des Plan Conjoint d'Amelioration de Services  et le suivi des budgets des Entités Territoriales Decentralisées</t>
  </si>
  <si>
    <t>Elaboration  des bulletins communautaires de performance dans les ecoles et les centres de sante</t>
  </si>
  <si>
    <t>Installation des cadres de dialogue social dans les chefferies</t>
  </si>
  <si>
    <t>Organisation des ateliers de formation des acteurs etatiques et non etatiques sur les differents themes en rapport avec la gouvernance concrtee</t>
  </si>
  <si>
    <t>Le projet a subi un changement au niveau des activites a realiser par rapport aux objectifs poursuivis.Il s'agit de l'approche Plan Participatif du developpement du Village  qui est remplace par l'approche Bulletin Communautaire de Performance</t>
  </si>
  <si>
    <t>Formation des acteurs de la societe civile sur la decentralisation territoriale, l'approche basee sur les droits, le plaidoyer et le partenariat</t>
  </si>
  <si>
    <t>Les  futures evaluations  s'effectueront  a travers les methodes de revue documentaire, l'analyse des donnees qui seront recoltees sur terrain  ainsi que l'analyse des forces, des faiblesses, des opportunites et des memnaces relatives au processus de mise en oeuvre du projet. Elles seront organisees  dans toutes les 4 chefferies qui constituent le rayon d'action du projet  dans l;es deux territoires de la province du Nord-Kivu   et elles  tiendront compte  des donnees  de l'etude de base. Un  consultant   expert en la matiere sera  recrute pour cnduire le processus des evaluations.</t>
  </si>
  <si>
    <t xml:space="preserve">30 acteurs non étatiques (ANE). Ce sont des organisations a but non lucratif agissant dans divers secteurs de la vie pour aider les populations vulnérables ou pour défendre les droits et les intérêts généraux de leurs membres et communauté
2 réseaux des ANE. 
100 Comités Locaux de Développement (CLD). 
4 ETD ( Chefferies de Bwisha, Batangi, Bamate et Baswagha)
297.000 menages vulnerables
</t>
  </si>
  <si>
    <t xml:space="preserve">Province du Nord Kivu, Territoire de Lubero: Chefferie de Bamate, Batangi et Baswagha, et Territoire de Rutshuru:  Chefferie de Bwisha
</t>
  </si>
  <si>
    <t xml:space="preserve">Contribuer au développement du système de gouvernance concertée entre Acteurs Etatiques (AE) et Acteurs Non Etatiques (ANE) afin de répondre efficacement aux besoins sociaux de base de 297.700 ménages vulnérables des Territoires de Rutshuru et Lubero dans la Province du Nord Kivu.
</t>
  </si>
  <si>
    <t>alexis.kisubi@care.org</t>
  </si>
  <si>
    <t>Alexis Kisubi</t>
  </si>
  <si>
    <t>Tuongoze Pamoja</t>
  </si>
  <si>
    <t>CNLDCD0047</t>
  </si>
  <si>
    <t>Proposition, cadre logique, plan de suivi et evaluation, rapports trimestriels, bi-annuels, et annuels, evaluation final du projet.</t>
  </si>
  <si>
    <t>Il est important de souligner que pour FY16, la mise en œuvre du projet concerne 6 mois, les quels mois, le plan d' exit était dans sa phase de mise en œuvre.</t>
  </si>
  <si>
    <t>Il est possible de réaliser des projets importants avec peu de ressources disponibles quand les communautés s’approprient l’auto-prise en charge et travaillent en union et en harmonie avec les objectifs qu’elles ont eux-mêmes fixés dans leurs planifications,</t>
  </si>
  <si>
    <t>L’harmonisation et la complémentarité des membres du consortium ne seront pas chose facile si les acteurs mettent en avant leur plan de visibilité et ne considèrent pas les interventions de chaque partenaire comme partie intégrante et complémentaire du programme, Cet aspect des choses n'a pas favorisé  l’unité du programme et  à été à la base du manque de coordination des interventions sur le terrain, La leçon est de mettre  en place juste au début des procédures et mécanismes de coordination clairs qui garantissent l’unité du programme afin d’éviter que les parties prenantes du programme travaillent de manière disparate.</t>
  </si>
  <si>
    <t>Le renforcement des capacités des communautés et des institutions scolaires et sanitaires sur la méthodologie de score card est très apprecié par la communauté. Cependant la mise en œuvre des plans conjoints d’amélioration des services pose problème à cause d’insuffisance des moyens financiers, La leçon tirée est qu’il n’est pas aussi facile qu’on le croit, de mettre en œuvre les PCAS sans aucun appui financier, étant donné que l’amélioration de la qualité d’un service est la résultante des plusieurs paramètres qui peuvent toucher le renforcement des capacités des prestataires, la réhabilitation/construction, la supervision continue et facilitante, sensibilisation, le plaidoyer… Toutes ces activités ne peuvent être menées sans moyens financiers et donc on devrait en tenir compte dans les propositions des projets futures.</t>
  </si>
  <si>
    <t>Le VSLA  bien adapté comme un véhicule pour l’avancement/le développement économique des femmes pauvres et  de leur capacité d’opérer leur changement individuel, relationnel et structurel.  Les AVEC ramènent les femmes ensemble dans des groupes pour mettre en commun des épargnes hebdomadaires et le gain d’accès aux crédits de la caisse commune; gérer les conflits, établir la confiance et créer des relations importantes qui augmentent la cohésion sociale des membres, fait accroître les intérêts conjoints et établit la résilience. Les membres peuvent emprunter de la caisse commune pour/et investir dans des activités génératrices de revenu et/ou répondre à leurs obligations sociales (mariages, funérailles, frais scolaires) qui  pourraient autrement être des lourds fardeaux sur les ménages.</t>
  </si>
  <si>
    <t>Renforcement des capacités des organisations de la société civile dans le plaidoyer pour rendre la retrocession effective au niveau des entités terrotoriales decentralisées afin de financer les microprojets communautaires issus des plans de developpement.</t>
  </si>
  <si>
    <t>Processus de planification participative incluant toutes les couches de la population, autorités locales et organisations de la société civile. Cette strategie a permis une bonne implication de tous les acteurs  et la perenisation du projet.</t>
  </si>
  <si>
    <t>Rien à signaler</t>
  </si>
  <si>
    <t>CARE a doté la coordination de la société civile de 3 motos leurs permettant d'assurer le suivi continu des activités du projet après la cloture. Ils ont benefié des formations en plaidoyer et Gouvernance institutionnelle.</t>
  </si>
  <si>
    <t>Le projet cloturé au 31 décembre 2015.</t>
  </si>
  <si>
    <t>les communautés touchées par le conflit, essentiellement les femmes et les hommes.</t>
  </si>
  <si>
    <t>RDC, province du Nord Kivu, Territoire de Lubero, zone de santé de Lubero</t>
  </si>
  <si>
    <t>Les communautés touchées par le conflit ont amélioré la situation concernant leur accès aux services de base et les moyens de subsistance à un niveau acceptable d'une manière durable.</t>
  </si>
  <si>
    <t>jean.makelele@care.org</t>
  </si>
  <si>
    <t>Jean Makelele</t>
  </si>
  <si>
    <t>Pamoja</t>
  </si>
  <si>
    <t>CNLDCD0033</t>
  </si>
  <si>
    <t>Cadre logique et rapports de progrès</t>
  </si>
  <si>
    <t>La mise en oeuvre de ce prjet a commencé en Avril 2016 et qu'à ce stade, il est difficile de renseigner les lecons apprises et enseignements.</t>
  </si>
  <si>
    <t>L'education sexuelle complete complete au sein de la jeunesse. l’ECS (SCE) couvre le grand éventail de sujets qui affectent la sexualité et la santé sexuelle, y compris l'information et les préoccupations concernant l'abstinence, l'image corporelle, la contraception, le sexe, la croissance humaine et le développement, la reproduction humaine, la grossesse, les relations, les relations sexuelles plus sûres (prévention des infections sexuellement transmissibles), les attitudes et les valeurs sexuelles, l’anatomie  et la physiologie sexuelle, le comportement sexuel, la santé sexuelle, l'orientation sexuelle et le plaisir sexuel. L’ECS (CSE) comprend le développement des techniques d’information et de communication, et l’exploration/examen des valeurs.</t>
  </si>
  <si>
    <t>Le VSLA  bien adapté comme un véhicule pour l’avancement/le développement économique des femmes pauvres et  de leur capacité d’opérer leur changement individuel, relationnel et structurel.  Les AVEC ramènent les femmes ensemble dans des groupes pour mettre en commun des épargnes hebdomadaires et le gain d’accès aux crédits de la caisse commune; gérer les conflits, établir la confiance et créer des relations importantes qui augmentent la cohésion sociale des membres, fait accroître les intérêts conjoints et établit la résilience. Les membres peuvent emprunter de la caisse commune pour/et investir dans des activités génératrices de revenu et/ou répondre à leurs obligations sociales (mariages, funérailles, frais scolaires) qui  pourraient autrement être des lourds fardeaux sur les ménages</t>
  </si>
  <si>
    <t>Engagement des hommes à la masculinité positive et la lutte contre les violences basées sur le genre. En effet, le cadre de CARE pour la capacitation des femmes rend clair que  les hommes doivent prendre part à la déconstruction/destruction des masculinités négatives et des normes sociales injustes, et à la redéfinition des relations interpersonnelles. Les changements des et par les femmes, seules, ne suffisent pas pour surmonter les relations inégales et les structures sociales qui donnent beaucoup de pouvoir, prestige et ressources aux hommes. Dans ce projet, CARE travaille avec les hommes et les garçons comme ses partenaires et alliés parce que leur leadership et leur adhésion sont essentiels pour réduire les inégalités et lutter contre la pauvreté.</t>
  </si>
  <si>
    <t>Aucun changement pertinent n'a été  opéré pendant l'année fiscale.</t>
  </si>
  <si>
    <t>Le suivi et évaluation du projet est sous la responsabilité du partenaire Swiss TPH. L'étude de base est planifié au mois de novembre et décembre 2016 sur les 2 provinces que couvre le projet. Cette évaluation de base va se faire après plus ou moins 7 mois de la mise en oeuvre des activités. Cependant nous avions été rassuré par Suiss TPH que cela ne pourra biaiser les données.</t>
  </si>
  <si>
    <t xml:space="preserve">FEMMES, groupe d’impact principal de participants de “Mawe Tatu”: femmes et jeunes femmes âgées de 13 – 49 ans, dont la vulnérabilité est due à la pauvrette et la violence basée sur le genre dans leurs communautés. 
HOMMES : âgés de plus de 25 ans qui adoptent des attitudes et comportements  contribuant à améliorer les relations hommes-femmes et réduire les violences Basées sur le Genre (VSBG). 
JEUNES : filles et garçons âgés de 10-24 ans des écoles et non-scolarisés fréquent les centres d’échange des jeunes. 
</t>
  </si>
  <si>
    <t>Nord Kivu : ville  de Goma et Territoires de Nyiragongo et de Rutshuru.
Sud Kivu: ville de Bukavu et Territoire de Walungu.</t>
  </si>
  <si>
    <t>Les femmes, hommes et jeunes dans cinq territoires du Nord et du Sud Kivu seront en 2019, des  acteurs clés des relations  femmes- hommes plus égales qui préviennent les violences basées sur le genre, promeuvent une gestion économique des ménages améliorée et des comportements qui améliorent la santé sexuelle et reproductive(SSR) saine, y compris le planning  familial, dans une perspective trans-générationnelle.</t>
  </si>
  <si>
    <t>The Embassies of the Kingdom of the Netherlands in the African Great Lakes</t>
  </si>
  <si>
    <t>Mawe Tatu</t>
  </si>
  <si>
    <t>CNLDCD0048</t>
  </si>
  <si>
    <t>De l'identification des besoins et cadre de redevabilité: Le projet Bokonzi a mis un accent particulier sur trilogie Démocratie–Décentralisation–Gouvernance pour assurer un Développement afin de démontrer aux ANE et aux acteurs étatiques que le développement durable passe par l’institution des règles de jeu communes et équitables entre les différentes parties prenantes de la société. Etat donné que les ANE ne doivent pas remplacer l'État dans son rôle de pourvoyeur de services publics; ils doivent plutôt assister les acteurs étatiques dans l’identification des besoins, la planification des politiques publiques et exiger de la transparence dans la mise en œuvre des services publics afin qu’ils puissent pleinement prendre leurs responsabilités et leurs devoirs vis-à-vis de leurs populations.</t>
  </si>
  <si>
    <t>La bonne gouvernance suppose que l’Etat est présent sur l’ensemble du territoire national et dispose des capacités suffisantes pour offrir des services de base et de mettre en œuvre des politiques publiques pour subvenir aux besoins des plus pauvres. Grace aux capacités renforcées des acteurs, il ya lieu d'esperer à une application des politiques publiques publiques afin de permettre un accès des populations aux services sociaux de base.</t>
  </si>
  <si>
    <t>De la nécessité d'un cadre de dialogue entre les gouvernants et gouvernés: La logique du projet Bokonzi se fonde sur le principe selon lequel le développement d’une communauté n’est durable que s’il existe une plate forme de dialogue politique et de redevabilité mutuelle entre les autorités et les différents groupes sociaux représentant les intérêts de la population tant au niveau de l'offre que de la demande des services de base. Un tel mécanisme exige, pour être efficace, que les autorités aussi bien que les groupes représentatifs disposent des capacités internes leur permettant de contribuer effectivement à la prise de décision politique et au suivi de leur mise en œuvre</t>
  </si>
  <si>
    <t>Renforcer le cadre de dialogue de politiques publiques dans les communes : Le développement communautaire impose la participation de tous les acteurs au sein d’un forum d’identification des problèmes, d’analyse des causes, de propositions des solutions et de planification des actions ; c’est la condition d’assurer la mobilisation ultérieure des ressources pour l’accomplissement des actions planifiées. Le cadre de dialogue politique permettra aux acteurs de signer un contrat de performance sociale dans lequel chaque partie sera appelée à remplir ses obligations. Les problèmes réels dont les solutions ne sont pas possibles au niveau Communal font ainsi l’objet d’action de plaidoyer vers le niveau supérieur de décision.</t>
  </si>
  <si>
    <t>Approche basée sur les Droits et le Plaidoyer: Le renforcement des capacités des ANE est basé sur l’approche basée sur les Droits et le Plaidoyer. Il est important que les ANE protègent les droits que les politiques nationales et les instruments internationaux ratifiés par le Gouvernement octroient aux vulnérables. Il est à souligner que le processus de pauvreté commence dès lors que ces Droits sont déniés à une catégorie de population sans aucune raison justifiable et que les politiques publiques consacrent cette injustice. Le rôle des ANE est surtout celui de faire modifier ces politiques défavorables et faire appliquer les politiques favorables (focalisées sur l’éducation et santé) aux Droits des pauvres par les actions de plaidoyer, le dialogue socio-politique et l’évaluation des services par le processus « Community Score Card ».</t>
  </si>
  <si>
    <t>Renforcement des capacités des Acteurs Non Etatique : Se basant sur les causes profondes de la pauvreté et de la vulnerabilite dans les Communes deMakala et Selembao, on note le manque de capacité des ANES, de légitimité et de structures pour représenter efficacement les aspirations et les besoins des populations les plus vulnérables. Pour répondre à ces faiblesses,le projet a fondé sa stratégie de renforcement de capacités des ANEs sur les techniques d’analyse des problèmes de la pauvreté en lien avec les causes politiques et institutionnelles qui les sous-tendent. Il s’est agit d’aider les ANE à comprendre ce que devrait être leur rôle et leur position par rapport à d’autres acteurs de la société (Etat et Secteur Privé) ; d’où la nécessité de les faire bouger de leur statut actuel de fournisseurs de services vers celle de la défense des droits des populations et de l’influence politique pour amener les autorités à prendre leur responsabilité et répondre à leurs obligations.</t>
  </si>
  <si>
    <t>1.Formation sur les techniques d'analyse des politiques publiques, la gouvernance interne, l'analyse du budget de l'état, l'élaboration du budget participatif, le contrôle citoyen, le community scorecard, la mise sur pied des réseaux d'Acteurs Non Etatiques dans les quartiers, la collecte des données socio-économiques, la production de 2 plans d'amélioration des service ainsi que laproduction de la stratégie intercommunal de plaidoyer...</t>
  </si>
  <si>
    <t>1. 1210 membres de 30 Acteurs Non Etatiques (Organisations de la societe civile dont 15 dans la commune de Makala et 15 à Selembao) vont  se charger de la planification et de la facilitation de 6 exercices communautaires d’évaluation du Système d’offre des services sociaux de base notamment l’Education et la Santé. Les 30 ANE vont aussi animer, les activités des groupes thématiques, lieu de développement des actions de plaidoyer. Le contrôle de la mise en œuvre des actions du plan conjoint d’amélioration (réduction des prix, augmentation de l’offre et autres) de l’offre des services dans les différents points des communes sera du ressort des 30 ANE. 
Les 2 Réseaux d’ANE : Les 2 réseaux d’ANE renforcés auront pour rôle de présenter et défendre les besoins en services sociaux non couverts des populations devant les Acteurs étatiques lors des séances du cadre de dialogue politique, ils auront aussi le rôle d’assurer la tenue régulière des séances de cette interface. Ils doivent assurer que l’offre des services est planifiée et exécutée à hauteur des ressources disponibles dans les communes. Les réseaux vont engager les actions de plaidoyer sur les politiques publiques non appliquées ou défavorables aux populations.
Les 2 Entités territoriales décentralisées (ETD) : Les Communes de  Makala et Selembao sont administrées actuellement par les Bourgmestres nommés et seront prochainement remplacés par les Maires élus. En plus des élus, l’ETD compte également des Agents administratifs chargés d’offrir les différents services. Ces acteurs vont créer, à la suite des formations reçues, un environnement de collaboration effective avec les Acteurs Non Etatiques. Ils joueront toutes les règles de la transparence et de la redevabilité en mettant les informations essentielles à la disposition des parties prenantes du cadre de dialogue politique.</t>
  </si>
  <si>
    <t>L’effet attendu de cette action sur les bénéficiaires finaux se traduira par une amélioration de l’offre des services vitaux de l’éducation et de la santé mesurable de la manière suivante : un accroissement de 25% des affectations budgétaires à ces services dans chaque commune ciblée, une réduction de 15% des coûts d’accès, et enfin une augmentation à terme, d’au moins 20%, du taux d’utilisation des services. Les pauvres vont ainsi jouir d’une partie de leur droit d’accès aux services et vivre mieux dans la dignité.</t>
  </si>
  <si>
    <t>Contribuer au développement du système de gouvernance concertée entre les Acteurs Etatiques (ANE) et les Acteurs Non Etatiques pour répondre efficacement aux besoins sociaux de base des ménages vulnérables de la ville province de Kinshasa</t>
  </si>
  <si>
    <t>yolande.bongonda@care.org</t>
  </si>
  <si>
    <t>Monitoring &amp; Evaluation officer</t>
  </si>
  <si>
    <t>Yolande Bongonda</t>
  </si>
  <si>
    <t>bernard.kimongo@care.org</t>
  </si>
  <si>
    <t>Bernard KIMONGO</t>
  </si>
  <si>
    <t>Délegation de la commission de l'Union Européenne en République Démocratique du Congo</t>
  </si>
  <si>
    <t>Bokonzi Ya Bana Kin</t>
  </si>
  <si>
    <t>CNLDCD0045</t>
  </si>
  <si>
    <t>Educacion 253H y 302 M
Proteccion 1324 H y 1484 M
Educacion 253H y 302 M</t>
  </si>
  <si>
    <t>Deben considerarse las agendas politicas, elecciones, por ejemplo y posibles cambios de autoridades que han retrasado la implementacion del proyecto</t>
  </si>
  <si>
    <t>Como practicas prometedoras es la elaboracion de documentos base que los municipios enriquecen según sus características</t>
  </si>
  <si>
    <t>El trabajo de asocio y coordinacion con las agencias es un reto de coordinación</t>
  </si>
  <si>
    <t>Trabajo personalizado por municipio</t>
  </si>
  <si>
    <t>Difusion de los documentos producidos</t>
  </si>
  <si>
    <t>Capacitacion en normativa y lineamientos</t>
  </si>
  <si>
    <t>Inclusión en la "Caja de herramientas" de poblaciones vulnerables, con ello consideraciones de género</t>
  </si>
  <si>
    <t>Tecnicos de los Municipios y de los gobiernos municipales; Tecnicos de las Gobernaciones departamentales
Fortalecimiento y equipamiento de los viceministerios de: Defensa Civil, Seguridad Ciudadana e instituciones tales los Comandos Estratégico Operativo, Fuerzas armadas.</t>
  </si>
  <si>
    <t>Bolivia: Pando, La Paz, Oruro, Potosí, Chuquisaca.</t>
  </si>
  <si>
    <t>Contribuir a mejorar las capacidades de respuesta a emergencias y crear una cultura ciudadana en gestión de riesgos inclusiva de la sociedad civil boliviana,</t>
  </si>
  <si>
    <t>stephen.grun@care.org</t>
  </si>
  <si>
    <t>Director CARE I Bolivia</t>
  </si>
  <si>
    <t>luis.salamanca@care.org</t>
  </si>
  <si>
    <t>Gerente de Proyecto</t>
  </si>
  <si>
    <t>Luis Salamanca Mazuelo</t>
  </si>
  <si>
    <t>Departamento de Ayuda Humanitaria y Protección Civil de la Comisión Europea (ECHO)</t>
  </si>
  <si>
    <t>Bi national apporach to stresngthen effective disaster risk management capacities of public institutions, authorities, and civil society in Bolivia and Peru (PhaseII)</t>
  </si>
  <si>
    <t>NL 167</t>
  </si>
  <si>
    <t>Rapport semestriel ACMA  juillet -Décembre 2015 et Rapport semestriel ACMA janver-juin 2016</t>
  </si>
  <si>
    <t>Le réseautage des groupes sensibles a déjà un impact considérable sur les ventes opérées par ces groupes. En combinaison avec un encadrement technique ciblé (qualité, gestion), il permet de mobiliser des offres de qualité pour des marchés de niches (petits volumes).</t>
  </si>
  <si>
    <t>La connaissance des PEA et volumes à commercialiser à travers le profilage (catalogue) permet aujourd’hui aux PEA et à l’équipe du programme de mieux cibler les marchés et acheteurs potentiels aussi bien au Nigéria et qu’au Bénin. D’autre part, cette maîtrise de l’offre des PEA et leur participation à des foires au Nigéria et au Bénin permet d’établir de nouveaux contacts commerciaux et d’identifier et caractériser les produits recherchés par les acheteurs au Nigéria mais aussi ceux au Bénin.</t>
  </si>
  <si>
    <t>Avec la mise en place progressive des IEM, leur gestion devient une priorité aussi bien des PEA que des mairies. Ces infrastructures contribueront à une meilleure mobilisation de l’offre et constituent une opportunité pour organiser la vente groupée. Lesdits acteurs sont intéressés à des nouvelles modalités de gestion des IEM, sur base des PPP, avec la mise en marché collective au coeur du système.</t>
  </si>
  <si>
    <t>« Approche Communale » regroupant les axes 3 et 6 qui se concentrent sur les activités liés aux CCC/CCIC et les IEM qui s'inverstie dans (i) L’accompagnement des CCC et CCIC dans la conduite des trajectoires de lobby et plaidoyer sur des contraintes au commerce transfrontalier avec le Nigéria liées aux tracasseries routières, réglementations locales, nationales et sous régionales. A cet effet, l’équipe du programme collaborera aussi avec d’autres alliés stratégiques tels que les faîtières nationales, associations nationales, chambres consulaires, etc. Principe est que le lobby et plaidoyer sera basé sur les expériences concrètes, vécues et documentées par les membres des PEA. (ii) L’appui aux communes et aux organisations de producteurs et transformateurs dans leur quête de développer, appliquer et évaluer les modalités de gestion des IEM qui sont réalisés sous la maîtrise d’ouvrage communale et qui devront permettre de faciliter l’offre des produits concurrentiels.</t>
  </si>
  <si>
    <t>La stratégie d’intervention a été modifiée et présentée selon deux composantes fortement liées
« Offre et Demande » regroupant les axes 1-2-4 et 5 et touche toutes les activités qui sont orientées vers les acteurs économiques directs  des PEA  incluant les groupes sensibles ainsi que les acheteurs du Bénin et du Nigéria et qui met l'accent sur: (i) Le renforcement de la capacité des acteurs économiques directs et leur habilité à être les principaux instigateurs des processus de mobilisation de l’offre de produit, leur gestion (quantité et qualité) et une participation active aux négociations, contractualisation, recherche de solution à la logistique (transport, certification, transferts de fonds) et des ventes groupées pour s’assurer d’un meilleur revenu.   (ii) La complémentation du tableau des coûts réels pour une commercialisation plus compétitive en direction du marché nigérian en y précisant les éléments au niveau desquels des actions de réduction de coût pourraient être engagées et prioriser les chaînes de valeurs ayant des avantages compétitifs sur le marché nigérian en se basant sur les expériences de tentatives de pilote passé.  (iii) Le renforcement des capacités de gestion des organisations des producteurs et transformateurs qui seront tributaires des investissements en IEM afin que ceux-ci soient gérés de manière à répondre aux besoins des acteurs et par la suite faciliter le commerce transfrontalier contribuer à l’augmentation des revenus des acteurs directs.</t>
  </si>
  <si>
    <t>Les acteurs  économiques directs regroupés sous forme de Pôles d'Entreprises Agricoles (PEA) y compris les groupes vulnérables notamment les femmes productrices, les transformatrices et commerçantes et autres petits acteurs constituent le groupe d'impact du projet.</t>
  </si>
  <si>
    <t>Le programme ACMA intervient dans les départements de l'Ouémé, du Plateau et du Zou qui comprennent au total 22 communes. Il s'agit pour la plupart de communes frontalières du Nigéria.</t>
  </si>
  <si>
    <t>Amélioration de la sécurité alimentaire et accroissement des revenus agricoles des acteurs directs</t>
  </si>
  <si>
    <t>Huguette.Sekpe@care.org</t>
  </si>
  <si>
    <t>Program Team Manager  SAN&amp;ACC</t>
  </si>
  <si>
    <t>Huguette SEKPE</t>
  </si>
  <si>
    <t>Directeur des Programmes de la Mission CARE Bénin/</t>
  </si>
  <si>
    <t>Ambassade du Royaume des Pays-Bas au Bénin</t>
  </si>
  <si>
    <t>Approche Communale pour le Marché Agricole (ACMA)</t>
  </si>
  <si>
    <t>IFDCBJ0001</t>
  </si>
  <si>
    <t>Vulnerable women and girls</t>
  </si>
  <si>
    <t>CNLDAF0004, NL206</t>
  </si>
  <si>
    <t>CNLDAF0005, NL206</t>
  </si>
  <si>
    <t>CNLDAF0003, NL206</t>
  </si>
  <si>
    <t>CNLDAF0008, NL173</t>
  </si>
  <si>
    <t>CARE Norge</t>
  </si>
  <si>
    <t>An evaluation report of the NAP for UNSCR 1325 produced by the National Gender Monitoring Office, with technical and financial support from CARE  http://gmo.gov.rw/index.php?id=45</t>
  </si>
  <si>
    <t>Training of CSOs on monitoring the implementation of the UNSCR 1325
Engaging CSOs in review of the policy documents
Active participation of CSOs in national level dialogues</t>
  </si>
  <si>
    <t>This is a national process that CARE is spoorting financialy and technically. The review of the ps national action plan (NAP) 1325, we done by the National Gender Monitoring Office, and the development of the new NAP is concluded by the Ministry of gender and family promotion. Every year, the NAP1325 will be evaluated based on plans fixed. CARE Rwana continues to support this process to ensure that the momentum is kept, and that CSOs are continually invoved.</t>
  </si>
  <si>
    <t>National level</t>
  </si>
  <si>
    <t>Rwanda's implementation of the Women, Peace and Security agenda</t>
  </si>
  <si>
    <t>Sidonie.Uwimpuhwe@care.org</t>
  </si>
  <si>
    <t>Olive.Uwamariya@care.org</t>
  </si>
  <si>
    <t>Policy and Advocacy Manager</t>
  </si>
  <si>
    <t>Olive Uwamariya</t>
  </si>
  <si>
    <t>Monitoring and Implementation of the National Action Plan for UNSCR 1325</t>
  </si>
  <si>
    <t>The advocacy aims to bolster the civil society networks/alliances capacity on the issues CARE works on</t>
  </si>
  <si>
    <t>The other organisations are also based in the Oslo area so this is where the efforts have taken place but the advocacy efforts have reached the whole country</t>
  </si>
  <si>
    <t>Partner, cooperate and coordinate with other relevant organisations in Norway to (i) keep gender equality and women's economic empowerment on the agenda and (ii) multiply advocacy impact</t>
  </si>
  <si>
    <t>gry.larsen@care.no</t>
  </si>
  <si>
    <t>National Director</t>
  </si>
  <si>
    <t>Gry Larsen</t>
  </si>
  <si>
    <t>lisa.sivertsen@care.no</t>
  </si>
  <si>
    <t>Deputy National Director and Head of Advocacy</t>
  </si>
  <si>
    <t>Lisa Sivertsen</t>
  </si>
  <si>
    <t>Advocate for gender equality and women`s empowerment through networks/alliances</t>
  </si>
  <si>
    <t>Through networks and alliances and also directly, so the geaographical scope varies but is mostly in the capital, Oslo, as this is where the politicians are based</t>
  </si>
  <si>
    <t>Advocacy for gender equality and women's empowerment towards national politicians in Norway</t>
  </si>
  <si>
    <t>National advocacy: advocate for gender equality and women empowerment towards national politicians</t>
  </si>
  <si>
    <t>By strengthening CARE, this initiative helps strengthen a part of civil society (also as CARE Norway has specific expertise on working with civil society and works to integrate this in the CARE confederation)</t>
  </si>
  <si>
    <t>Across all CARE programme countries</t>
  </si>
  <si>
    <t>Support processes and work in CARE International across programme countries</t>
  </si>
  <si>
    <t>kjersti.dale@care.no</t>
  </si>
  <si>
    <t>Kjersti Dale</t>
  </si>
  <si>
    <t>CARE Norway`s programme contribution to CARE International</t>
  </si>
  <si>
    <t>voir rapport annuel au bailleur envoyé à CARE Norway et le cadre de résultas (result framework) l'ayant accompagné</t>
  </si>
  <si>
    <t>Pendant cette année fiscale, certaines composantes du GEWEP n'ont pas pu être mises en œuvre suite à la situation socio-politique que traversait le pays. Le GEWEP n'avait pas d'organisation partenaire s'occupant du domaine de plaidoyer</t>
  </si>
  <si>
    <t>(1) CARE a organisé plusieurs séances de renforcement de capacités à l'endroit des organisations partenaires : formations, sensibilisations formelles et informelles, etc. (2) CARE a appuyé le développement du plan stratégique d'une organisation partenaire du GEWEP</t>
  </si>
  <si>
    <t>Il y a une revue annuelle chaque année civile (planifiée et réalisée dans la période Novembre et Janvier de l'année suivante) pour collecter les données liées aux changement d'outcome de niveau 1. Mais il est planifié une évaluation finale à la fin de la phase suivante (GEWEP II) en 2019</t>
  </si>
  <si>
    <t>Pour CARE Norway, il s'agit d'un programme qui se déroule au Burundi et dans d'autres pays. Au Burundi, le GEWEP a été mis en œuvre dans six provinces : les 4 du Nord du pays (Muyinga, Kirundo, Ngozi et Kayanza), une du centre (Gitega) et une de l'ouest (Bujumbura Rural).</t>
  </si>
  <si>
    <t>By 2015: 209,100 women, 22,275 female and 18,563 male youth members of Solidarity Group, in Ngozi, Kayanza, Kirundo, Muyinga, Gitega and Bujumbura provinces are economically, socially and politically empowered, enjoying their human rights and meaningfully participating in decision-making processes that affect their lives, including under times of crisis.</t>
  </si>
  <si>
    <t>Coordonnateur National des Programmes</t>
  </si>
  <si>
    <t>Josée.Ntabahungu@care.org</t>
  </si>
  <si>
    <t>Team Leader GEWEP</t>
  </si>
  <si>
    <t>NTABAHUNGU Josée</t>
  </si>
  <si>
    <t>Gender Equality and Women Empowerment Program (GEWEP)</t>
  </si>
  <si>
    <t>Document de Projet, Rapport semestriels et Annuels  ainsi que PLA.</t>
  </si>
  <si>
    <t>CARE  a renforcé ses partenaires sur des questions de genre transformatif, Apprentissage Participative et Action(PLA)</t>
  </si>
  <si>
    <t>L'initiative travaille au Burundi et en République Démocratique du Congo. Au Burundi, elle est présente dans 2 provinces  à savoir Ngozi et Gitega, dans 10 communes  de ces provinces.</t>
  </si>
  <si>
    <t>Réduire les violences sexuelles basées sur le genre (SGBVs) ainsi que la promotion de l’égalité des genres. Elle vise également le renforcement des capacités des organisations locales et les forums des jeunes pour qu’ils mènent des actions de plaidoyer en faveur de l’engagement des hommes et garçons contre les violences sexuelles et basées sur le genre.</t>
  </si>
  <si>
    <t>Kcoudert@care.org</t>
  </si>
  <si>
    <t>Conseiller en   Engagement des Hommes   et Gestion</t>
  </si>
  <si>
    <t>NIMUBONA      Jean</t>
  </si>
  <si>
    <t>SISI VIJANA</t>
  </si>
  <si>
    <t>Individual Implementation Project Agreement (IPIA)  for CARE Norway 2129</t>
  </si>
  <si>
    <t>This year's implementation has been delayed. Funds have not yet been transferred to IPOs for implementation yet the project period left is only 4 months. Quality of implementation is likely to be affected.</t>
  </si>
  <si>
    <t>No evaluation,reflection or dialogue was done this FY.</t>
  </si>
  <si>
    <t>Budget adjustment.;Budget was initially meant to cover the period 2016-2018 but adjustment was made and the current budget covers 2016-2017. This also led to the IPOs terminating contracts of their Community Based Facilitators (CBFs). Initially the proposal was to form additional 200 VSLA  groups but because the project is phasing out  and  IPIA  signed late, it was decided that no new groups be formed, instead IPOs were encouraged to consolidate work with existing groups.</t>
  </si>
  <si>
    <t>1. Support implementation of (alcohol &amp; GBV) ordinances . 2. Support the dissemination of information on (alcohol &amp; GBV) ordinances</t>
  </si>
  <si>
    <t>Conflict affected, poor and  vulnerable women and girls (15-49 years of age)</t>
  </si>
  <si>
    <t>Northern Uganda districts of( Gulu, Amuru, Nwoya, Pader, and Kitgum). Subcounties (Puranga, Pajule, Acholibur, Namokora and Lira Palwo)</t>
  </si>
  <si>
    <t>Gender equality through empowerment of conflict affected women in Northern Uganda</t>
  </si>
  <si>
    <t>Carol.Adokorach@care.org</t>
  </si>
  <si>
    <t>Initiative Manager-GEWEP</t>
  </si>
  <si>
    <t>Adokorach Caroline Brenda</t>
  </si>
  <si>
    <t>Ronald.Matanda@care.org</t>
  </si>
  <si>
    <t>Programme Manager-NUWEP</t>
  </si>
  <si>
    <t>Ronald Matanda</t>
  </si>
  <si>
    <t>Norwegian Agency for Development Cooperation (NORAD)</t>
  </si>
  <si>
    <t>Government - Norway</t>
  </si>
  <si>
    <t>GENDER EQUALITY AND WOMEN`S EMPOWERMENT PROGRAMME (GEWEP II)</t>
  </si>
  <si>
    <t>CNORUG0021</t>
  </si>
  <si>
    <t>Engaging men and boys by mobilizing them as change agents in support of gender equality</t>
  </si>
  <si>
    <t>Using Village Savings and Loan Groups to build women's socio-economic and political skills with a focus on</t>
  </si>
  <si>
    <t>Strengthenening civil society by building the capacity of implementing partners to address gender equality and promote better coordination from the grass-root to the national level</t>
  </si>
  <si>
    <t>No changes/adjustments</t>
  </si>
  <si>
    <t>Capacity building and organizational development including financial management, accountability mechanisms, fundraising and resource mobilization, monitoring and evaluation technical support.</t>
  </si>
  <si>
    <t>Women in food insecure households whose livelihoods depend on rain-fed small-holder agriculture and natural resources in Zanzibar will be reached directly through Village Savings and Loan Groups</t>
  </si>
  <si>
    <t>ZANZIBAR (UNGUJA AND PEMBA)</t>
  </si>
  <si>
    <t>Women in food insecure households whose livelihoods depend on rain-fed small-holder agriculture and natural resources in Zanzibar (Unguja and Pemba) realize the social, economic and politcal rights</t>
  </si>
  <si>
    <t>pamela.rwezaura@care.org</t>
  </si>
  <si>
    <t>PROGRAM COORDINATOR</t>
  </si>
  <si>
    <t>PAMELA RWEZAURA</t>
  </si>
  <si>
    <t>GENDER EQUALITY WOMEN EMPOWERMENT PROGRAM (GEWEP)</t>
  </si>
  <si>
    <t>CNORTZ0107</t>
  </si>
  <si>
    <t>The main impact group were migrants and refugees of both sexes (mainly men), including children, who transited though the countries of the Balkan route on their way to EU.</t>
  </si>
  <si>
    <t xml:space="preserve">Serbia/Tutin, Sjenica, Belgrade/Miksaliste.
</t>
  </si>
  <si>
    <t>The overall objectives was to meet the immediate food security,NFI and information needs of the  most vulnerable refugees and migrants crossing through Serbia on the Western Balkans Migration route.</t>
  </si>
  <si>
    <t>CARE Norway</t>
  </si>
  <si>
    <t>Refugees Balkan</t>
  </si>
  <si>
    <t>NO230</t>
  </si>
  <si>
    <t xml:space="preserve">Serbia/Berkasovo/Tovarnik - Opatovac - Bapska border crossing (North-Western Serbia), Presevo, Village Miratovac/Pcinja district (Southern Serbia), Belgrade/Miksaliste, Sid, Adasevci, Principovac, Subotica (Northern Serbia)
</t>
  </si>
  <si>
    <t>Ministry of Foreign Affairs of Norway</t>
  </si>
  <si>
    <t>Assistance to Refugees in Serbia</t>
  </si>
  <si>
    <t>NO159</t>
  </si>
  <si>
    <t>Project proposal and narrative reports</t>
  </si>
  <si>
    <t>Literay activities will continue to be carried out under GEWEP II</t>
  </si>
  <si>
    <t>Literacy for empowerment is an effective strategy for WEE</t>
  </si>
  <si>
    <t>Adult functional literacy for empowerment</t>
  </si>
  <si>
    <t>The project has not experienced any important changes</t>
  </si>
  <si>
    <t>CARE works to develop a strong movement of local CSOs that can effectively advocate for women's empowerment and gender equality. It focuses on building the capacity of Pro-Femmes Twese Hamwe to become an effective umbrella organization of 61 NGOs working on gender equality and women's empowerment.</t>
  </si>
  <si>
    <t>Endline evaluation is planned in 2018 under GEWEP II</t>
  </si>
  <si>
    <t>Women aged 18 and above living in Southern Province</t>
  </si>
  <si>
    <t>Southern Province of Rwanda</t>
  </si>
  <si>
    <t>To increase functional literacy and numeracy among 22.000 VSL members in Southern Province with the crucial life skills and opportunities this will bring.</t>
  </si>
  <si>
    <t>janvier.kubwimana@care.org</t>
  </si>
  <si>
    <t>Janvier Kubwimana</t>
  </si>
  <si>
    <t>GRIEG Foundation</t>
  </si>
  <si>
    <t>Literacy for empowerment</t>
  </si>
  <si>
    <t>PID-CNORRW0034; FC-NO231</t>
  </si>
  <si>
    <t>The CO secured a four year Gender Equality and Women Empowerment (2016-2019) but some components could not be funded, i.e. SRHR/FP, governance and climate change,</t>
  </si>
  <si>
    <t>Engaging men as allies and parters is an effective way of promoting GEWE and addressing GBV</t>
  </si>
  <si>
    <t>Support to and ownership of project activities by local leaders is key to success and sustainability</t>
  </si>
  <si>
    <t>Support Health facilities to conduct Community outreach activities is an effective strategy to increase access to and use of SRHR/FP services</t>
  </si>
  <si>
    <t>Engaging men for GEWE and GBV prevention &amp; response</t>
  </si>
  <si>
    <t>Community outreach activities to increase access to and use of SRHR/Family planning services</t>
  </si>
  <si>
    <t>Use of community score card to increase women voice &amp; participation and accountability</t>
  </si>
  <si>
    <t>100,000 Women aged 18 and above in Southern Province are econimicall and socially empowered and excericise their rights</t>
  </si>
  <si>
    <t>Gender Equallity and Women Empowerment Project</t>
  </si>
  <si>
    <t>PID: CNORRW0029; Fund Code: NO145</t>
  </si>
  <si>
    <t>Project logframe and proposal</t>
  </si>
  <si>
    <t>The project has just started</t>
  </si>
  <si>
    <t>Endline evaluation is planned in 2018</t>
  </si>
  <si>
    <t>138,000 Women aged 18 and above in Southern Province are econimicall and socially empowered and excericise their rights</t>
  </si>
  <si>
    <t>PID: CNORRW0036; Fund Code: NO161</t>
  </si>
  <si>
    <t>Main site in Norwegian http://www.kjaerepappa.no/ Original film in Norwegian on YouTube https://www.youtube.com/watch?v=qyeHg77iI4o Film translated to English on YouTube https://www.youtube.com/watch?v=dP7OXDWof30 Film translated to Spanish on YouTube https://www.youtube.com/watch?v=ThH21WzS5nc Film translated to Mandarin on YouTube https://www.youtube.com/watch?v=FUNkWvx8GwY Film translated to Italien on YouTube https://www.youtube.com/watch?v=lsHWrOViwgQ Article on Huffingtonpost http://www.huffingtonpost.ca/2015/12/15/dear-daddy-rape-culture_n_8812780.html Article on Mirror http://www.mirror.co.uk/news/uk-news/dear-daddy-film-tackles-sexual-7023169</t>
  </si>
  <si>
    <t>The film has won several prizes including Gold - Cannes Lions for script, Silver - Cannes Lion for film, White Pencil in D&amp;AD (makreting prize), grand prize in New York Festivals (marketing prize). The film has also been used for educational purposes in schools and also in prisons, and the text has been used in several new contexts inculding in art. CARE Norway still receives requests to further translate the film to expand the reach even further.
The video had 300 000 000 (total number of views of the film on social media, including all official translations and most known unofficial translations, by the end of the FY16)</t>
  </si>
  <si>
    <t>The film going viral resulted in traditional media further spreading the film and talking about the wider context</t>
  </si>
  <si>
    <t>The film was translated to Swedish and English originally, but when it first went viral translating to further languages gave the social media based campaign even further reach than what it otherwise would have had</t>
  </si>
  <si>
    <t>The film was developed for a Scandinavian audience, but resonated with people across the globe, as such we should not underestimate what common experiences we have across borders linked to GBV and gender equality</t>
  </si>
  <si>
    <t>Use networks and word of mouth to help the film to spread, and also key people such as respected journalists and celebrities who have a wide following</t>
  </si>
  <si>
    <t>The whole campaign was designed as a # campaign on social media, this helped the film to spread</t>
  </si>
  <si>
    <t>Develop a film that is addressed to good fathers, as targeting men as good fathers helped resonate and thereby engaged all menn in the fight against gender based violence</t>
  </si>
  <si>
    <t>The film went viral and so we had not prepared an M&amp;E system to capture how many the film would reach, as the film has also been translated unofficially to further languages we expect the film has reached even more people. Also, we have not kept track of how the film has reached people, but the sharing, likes, comments, articles, unofficial translations etc all indicate that the film has struck a nerve and that it engages people on the topics we meant for it to engage on.</t>
  </si>
  <si>
    <t>Women and girls at risk of violence</t>
  </si>
  <si>
    <t>Social media campaign targetting primarily men (first in Norwegian with national geographical scope, but went viral and was translated to 8 languages officially for multiple coutries geographical scope, but was also translated unofficially to further languages)</t>
  </si>
  <si>
    <t>Engage men in the fight against violence against women</t>
  </si>
  <si>
    <t>hilde.vanvik@care.no</t>
  </si>
  <si>
    <t>Market and Communications Director</t>
  </si>
  <si>
    <t>Hilde Vanvik</t>
  </si>
  <si>
    <t>Tangrystan Film Production and Clockwork Postproduction (in-kind contribution, including director Jakob Strom)</t>
  </si>
  <si>
    <t>Schjærven Advertisng Acency (in-kind contribution)</t>
  </si>
  <si>
    <t>Norad - Norwegian Agency for Development Cooperation</t>
  </si>
  <si>
    <t>#DearDaddy (16 days of activism)</t>
  </si>
  <si>
    <t>It is difficult to report on direct and indirect participants for this project, as it is not participants - neither direct nor indirect - in the traditional sense. Rather the project works with REDD+, a programme, to ensure its contribution in the fields of human rights, poverty reduction and biodiversity conservation goals while avoiding social and environmental harm. CARE also worked to include gender as a component in this. One case to illustrate the type of work and the type of results: The National REDD Coordination (CN-REDD) of the Democratic Republic of Congo (DRC) led a multi-stakeholder process to develop a SIS for the Mai Ndombe Emissions Reduction Program (ERP) with support of the REDD+ SES Initiative that facilitated participation of Indigenous Peoples and local communities, as well as other key stakeholders, who had previously been marginalized from the program’s design, implementation and monitoring. The safeguards working group (GT5) of the Mai Ndombe ERP conducted a participatory process to develop a safeguards information system that facilitated effective participation of Indigenous Peoples, local communities and provincial and local government in the design, implementation and monitoring of the ERP. As a result, 32 Indigenous Peoples and local community representatives, and also provincial government, local territory and sector officials, started to participate effectively in meetings about the design, implementation and monitoring of the Mai Ndombe ERP through their engagement in workshops about REDD+ safeguards.</t>
  </si>
  <si>
    <t>See information and all pulically available resources on http://www.redd-standards.org/</t>
  </si>
  <si>
    <t>There is a need to fully integrate REDD+ strategies and activities within broader approaches to low-emissions development and green growth.</t>
  </si>
  <si>
    <t>Indicators can perform an important role in further specifying the information that should be collected, particularly where safeguards have not yet been incorporated into legal and policy frameworks, e.g. indicators based on voluntary standards.</t>
  </si>
  <si>
    <t>The development of REDD+ safeguards and SIS through a multi-stakeholder process helps to involve stakeholder groups that may have been marginalized or lacked trust in the government into the REDD+ process and to ensure political support for the effective implementation of safeguards.</t>
  </si>
  <si>
    <t>Promote practical methods and tools for effective and efficient monitoring of social, governance and environmental performance of REDD+ programmes.</t>
  </si>
  <si>
    <t>Provide guidance based on a unifying conceptual framework that improves understanding of the development of safeguard information systems (SIS).</t>
  </si>
  <si>
    <t>Develop and institutionalise multi-stakholder safeguards information systems building on REDD+ SES to enhance social and environmental performance of REDD+ programs.</t>
  </si>
  <si>
    <t>Among other things, the project worked to institutionalize the participation of civil society in the REDD+ and safeguards processes.</t>
  </si>
  <si>
    <t>From April to December 2015 the secretariat of the REDD+ SES Initiative conducted an outcomes evaluation to understand the contribution of the REDD+ SES Initiative and other factors to the progress and early results related to adopting a participatory, transparent and comprehensive (PTC) country safeguards approach (CSA) in ten countries.  The full results of the outcome evaluation and details of the 139 outcomes collected are included in the report Progress Towards and Results of a Participatory, Transparent and Comprehensive Approach to REDD+ Safeguards, and in individual country reports that contain tables with a detailed description  of each outcome. These reports and an executive summary are available on the REDD+ SES Initiative website.</t>
  </si>
  <si>
    <t>Host country governments and in particular agencies mandated to lead on REDD+, and Indigenous Peoples and other civil society actors with a high stake in REDD+, (particularly women's groups and other marginalised groups)</t>
  </si>
  <si>
    <t>Focus countries are Indonesia (East and Central Kalimantan), Brazil (Acre, Amazonas, Mato Grosso), Mexico (Jalizco, Yucatan), Peru (San Martin), Ecuador, DRC (Mai n'Dombe) where the project gives direct technical support, other countries are engaged in learning activities</t>
  </si>
  <si>
    <t>Effective social and environmental safeguards for REDD + (Reduced Emissions, Degradation and Deforestation), make a substantial contribution to human rights, poverty reduction and biodiversity conservation goals while avoiding social or environmental harm</t>
  </si>
  <si>
    <t>jdurbin@climate-standards.org</t>
  </si>
  <si>
    <t>Director, Climate, Community &amp; Biodiversity Allian</t>
  </si>
  <si>
    <t>Joanna Durbin</t>
  </si>
  <si>
    <t>moira.eknes@care.no</t>
  </si>
  <si>
    <t>Senior Advisor CARE Norway</t>
  </si>
  <si>
    <t>Moira K. Eknes</t>
  </si>
  <si>
    <t>REDD+ Social and Environmental Standards: Supporting countries to develop REDD+ safeguard information systems (Indonesia, Brazil, Mexico, Peru, Ecuador, DRC)</t>
  </si>
  <si>
    <t>2205 (REDD+ SES)</t>
  </si>
  <si>
    <t>Rapports narratifs de PROMESS2</t>
  </si>
  <si>
    <t>4 partenaires (AFV, ISCV, IDEES DUBARA et  Leadership Challenge) ont eu des contras formels avec le projet.</t>
  </si>
  <si>
    <t>Les paltes formes genre ont continué les activités de sensibilisation sur les themes :  maintien de la jeune fille à l’école, violences basées sur le genre, la consommation des stupéfiants, allègement des tâches des femmes, participations des femmes aux instances de prise de decision, etc.  15 nouveaux hommes modeles ont été repertoriés.</t>
  </si>
  <si>
    <t xml:space="preserve">L’organisation des 25 ans de MMD a été l’occasion de partager les acquis de MMD et surtout d’informer la stratégie régionale de croissance d’impact. Une équipe du Niger s’est rendue à Freetown, sur invitation de CARE Mano River pour présenter l’expérience du Niger. 
</t>
  </si>
  <si>
    <t>Au Niveau régional la stratégie « croissance de l’impact est bâtie sur l’approche MMD et sur les GEWEP. Ceci implique une étroite collaboration avec le niveau régional et les bureaux de pays ainsi qu’avec le bureau de CARE Norvège</t>
  </si>
  <si>
    <t>Evaluation des relations annuelles de partenariat, sanctionnée par un plan de renforcement des capacités individuelle et par partenaire.</t>
  </si>
  <si>
    <t>L'évaluation finale de la phase 1 a servi de référence à la 2e phase de PROMESS. Cependant, il est prévu une étude complémentaire en novembre 2016.</t>
  </si>
  <si>
    <t>Le groupe d’impact prioritaire  (GIP) de PROMESS II se constitue des Femmes de 15  à  49 ans dans les ménages pauvres chroniquement vulnérables et  les Filles de 6 à 16 ans issues de tous  les ménages de la zone d’intervention.</t>
  </si>
  <si>
    <t>PROMEESS Couvre géographiquement 25  communes  réparties dans  régions du Niger :Maradi (Guidan.  Roumdji, Tibiri, Chadakori, Tchadaoua, Jirataw), Tahoua (Tsernaoua, Bambèye, Tama, Tébaram,  Badaguichiri), Tillabéry (Namaro, Hamdallaye,Liboré,  Say, Tamou),  Zinder (Dogo, Oulléléwa, Yekoua, Gangara, Droum)et la communauté urbaine de Niamey (1er Arrondissement , 2e Arrondissement , 3e Arrondissement , 4e Arrondissement , 5e Arrondissement)</t>
  </si>
  <si>
    <t>Au Niger, les femmes en âge de procréer,  les filles  et les garçons en âge de scolarisation des 25 communes cibles  des régions de Maradi, Niamey, Tahoua, Tillabéri et Zinder  réalisent pleinement leurs droits socio-économiques et politiques</t>
  </si>
  <si>
    <t>Kimba.Nourou@care.org</t>
  </si>
  <si>
    <t>Expert SEAMI de programme</t>
  </si>
  <si>
    <t>Kimba Nourou</t>
  </si>
  <si>
    <t>Fatma.Zennou@care.org</t>
  </si>
  <si>
    <t>COORDINATRICE DE PROGRAMME</t>
  </si>
  <si>
    <t>FATMA ZENNOU</t>
  </si>
  <si>
    <t>Norwegian Agency for Development Cooperation - Norad</t>
  </si>
  <si>
    <t>Programme de Promotion de L’Equite-Egalite Sociale et de la Societe Civile au Niger : PROMEESS II</t>
  </si>
  <si>
    <t>CNORNE0040</t>
  </si>
  <si>
    <t xml:space="preserve">Rapport Evaluation des relations de partenariat au sein du PROMEESS 2015( Cabinet Leader d'Afrique), RAPPORT D’ETUDE SUR LE PROCESSUS D’APPRENTISSAGE SUR LA RESILIENCE EN RDC ET AU NIGER, DU PROGRAMME GEWEP (Marthe Diarra Doka et Lucien Ouali),  Analyse  rapide Genre  sur le phénomène de migration des femmes et enfants du département de Kantché  en ALGERIE,  Décembre 2014 (Fatouma Zara Soumana
Emergency Response Program Manager – Gender, Humanitarian Assistance and Emergency Team , CARE Canada
avec équipe CARE Niger)
Analyse rapide Genre - Assistance aux Populations déplacées et leurs hôtes dans la région de Diffa , Mai 2015 
</t>
  </si>
  <si>
    <t>Une 2ème phase de PROMEESS a été conçu et accepté par CARE Norge et NORAD pour une duréee de 4 ans allant de Mars 2016 à Février 2020. elle capitalise les acquis de la phase I avec des innovation sur l'extention géographique des groupements MMD, l'entreprenarait des jeunes et des femmes et la participation politique des femmes.
4 partenaires (AFV, ISCV, IDEES DUBARA et  Leadership Challenge) ont eu des contras formels avec le projet.</t>
  </si>
  <si>
    <t>Le travail des plates-formes d’égalité de genre  commence à aller au-delà de la zone d’intervention avec une couverture de villages presque deux fois plus large que les villages d’intervention. Ceci contribuera à la mise à échelle des pratiques en faveur de l’égalité de genre. La mise en place des fédérations MMD favorise également le besoin des groupements de se mettre en réseau et de l’intérêt de certaines communautés au-delà de la zone d’intervention. Ce sont des aspects à suivre et mesurer l’impact véritable.</t>
  </si>
  <si>
    <t>Dans le contexte du Niger, le travail sur la transformation des normes est difficilement faisable sans l’engagement des leaders religieux qui jouissent du respect de leur communauté et des autorités. Le programme GEWEP a travaillé avec les leaders religieux au niveau communautaire. Une autre initiative de CARE « REVE/Niger ESPOIR » a travaillé avec les leaders religieux au niveau national et des régions. Les méthodes utilisées avec les leaders religieux peuvent être regroupées en : (i) rôle model : prêcher par l’exemple : c’est la méthode la plus répandue par les leaders eux même en ce qui concerne le rôle de l’homme dans le ménage en tant que époux ou papa.  (ii) créer des espaces de discussions entre les religieux sur ce qui les unies et éliminer les perceptions erronées ; (iii) campagne de sensibilisationdans les communautés pour promouvoir la transformation des normes sociales néfastes, promouvoir la paix et la cohésion sociale</t>
  </si>
  <si>
    <t>CARE travaille avec les institutions de l’État (le ministère de la promotion de la femme, la primature, le conseil national de dialogue politique), les organisations du système de nation unies (UNWOMEN, UNICEF, PNUD), pour une participation effective des femmes dans les instances de décisions, le respect de la loi sur le quota. Au cours de cette année, c’était surtout du lobbying auprès de ces institutions,  la primature a financé la formation des partis politique en genre sur les autres zones  non couvertes par le GEWEP. Le Conseil National de Dialogue Politique  a également apporté son appui technique commencer le dialogue avec le niveau local des partis politiques. CARE continue à faire du lobbying au niveau des différents acteurs pour faire revivre le cadre de concertation genre afin de mieux coordonner mais aussi partager les expériences et constituer des alliances. Des discussions sont en cours avec le Ministère de la promotion de la femme pour la mise en place de l’observatoire nationale de genre</t>
  </si>
  <si>
    <t>Renforcement  de la résilience aux chocs des femmes, ménages, communautés et communes</t>
  </si>
  <si>
    <t>Soutien à l’émergence  de mouvements sociaux  ascendants  pour la transformation des normes sexo spécifiques néfaste</t>
  </si>
  <si>
    <t>Accompagnement des femmes  en politique  et  promotion  de la bonne gouvernance »</t>
  </si>
  <si>
    <t>Evaluation annuelle des relations de partenariat, sanctionné par un plan de renfrocement des capacités pour chaque partenaires</t>
  </si>
  <si>
    <t>le groupe d'impact prioritaire est constitué des femmes de 15 à 49 ans des ménages pauvres et chroniquement vulnérables et des filles de 6 à 16 ans issues de tous les ménages de la zone d'intervention.</t>
  </si>
  <si>
    <t>PROMEESS est présent dans les communautés de 30 communes de  6 régionsdu Niger qui  Dosso, Maradi, Niamey, Tahoua, Tillabery et Zinder</t>
  </si>
  <si>
    <t>Au moins 70 000 femmes  qui font face à la pauvreté et à l’exclusion socio politique  dans les  communes ciblées des  régions de Dosso, Maradi, Niamey, Tahoua, Tillabéry et Zinder sont  habilitées  à réaliser leurs droits et participent pleinement à la gestion inclusive des risques</t>
  </si>
  <si>
    <t>coordinatrice de programme</t>
  </si>
  <si>
    <t>Dr Fatma Zennou</t>
  </si>
  <si>
    <t>Programme de Promotion de L’Equite-Egalite Sociale et de la Societe Civile au Niger : PROMEESS</t>
  </si>
  <si>
    <t>CNORNE0035</t>
  </si>
  <si>
    <t>https://www.dropbox.com/s/u8ab9zvmyjfvjdw/NORAD%20baseline%20final%20report-_27%20June%20016.docx?dl=0</t>
  </si>
  <si>
    <t>3. Irrigation is the main constraints in the incrased production and productivity, multiple assessment and rehabilitatino and constructino fo the irrigarion structure is needed.</t>
  </si>
  <si>
    <t>1. Support to the livelihood assets creation is paramount in recovery phase of the program.</t>
  </si>
  <si>
    <t>1. Working with the local implemeting partners, local government bodies and inclusion of CARE impact population in activities execution.</t>
  </si>
  <si>
    <t>The project will have ednline evluation against the baseline to measere the acheivemanet and PDM report to measure te ffectivenes sof the distribtion or support.</t>
  </si>
  <si>
    <t>Region: Bagmati; District: Dhadding; VDCs: Salyantar, Baseri, Budathum, Mulpani, Phulkharka, Aginchowk</t>
  </si>
  <si>
    <t>To facilitate recovery of the most vulnerable earthquake-affected households of six VDCs Dhading District, Nepal.</t>
  </si>
  <si>
    <t>Food Security, Livelihood and Climate Change Coord</t>
  </si>
  <si>
    <t>santosh.sharma@care,org</t>
  </si>
  <si>
    <t>Acting Emergency Team Leader</t>
  </si>
  <si>
    <t>Norwegian Agency for Development Cooperation(NORAD)</t>
  </si>
  <si>
    <t>Nepal earthquake Early Livelihood Recovery Project</t>
  </si>
  <si>
    <t>CNORNP0001; NO157</t>
  </si>
  <si>
    <t>Baseline Report</t>
  </si>
  <si>
    <t>Proposal, logframe, Baseline Report</t>
  </si>
  <si>
    <t>(1) Provide technical support to network working group on GBV
(2) Develop a GBV case management manual and training curriculum for KSWN &amp; translate; and,
(3) Training for KSWN members on the GBV case management manual.
(4) Karenni State Women’s Network organizational and technical capacities are strengthened to support prevention and reduction of GBV 
(5) Linkages are created between KSWN and key actors addressing GBV in Kayah State 
(6) Referral systems established and strengthened to provide appropriate and timely response to GBV survivors 
(7) Women’s organisations and frontline health responders have increased capacity to provide and utilise psychosocial support</t>
  </si>
  <si>
    <t>Institutional and individual capacities to address GBV are strengthened through a multi-stakeholder approach in Kayah State, Myanmar</t>
  </si>
  <si>
    <t>Norwegian Agency for Development Cooperation</t>
  </si>
  <si>
    <t>Strengthening the Widows Associations for Advocacy in Myanmar</t>
  </si>
  <si>
    <t>MMR123</t>
  </si>
  <si>
    <t>Proposal, semi-annual report</t>
  </si>
  <si>
    <t>Nothing to report at this stage</t>
  </si>
  <si>
    <t>These are the trainings for partner project staff on GBV, Engaging Men, Sexual Harrassment and legal. Plus organisational development support</t>
  </si>
  <si>
    <t>Female Sex Workers</t>
  </si>
  <si>
    <t>Hlaingtharyar and Tharketa Townships, Yangon Region and Aungmyaytharzan, Chanayetharzan, Mahaaungmyay, Chanmyatharzi, Pyigyitagon Townships, Mandalay Region</t>
  </si>
  <si>
    <t>Sex workers living in Mandaly, Yangon and Mon State regions (4200 women of which all will be direct participants) live and work in safety and improve their well-being.</t>
  </si>
  <si>
    <t>Royal Flower</t>
  </si>
  <si>
    <t>MMR116</t>
  </si>
  <si>
    <t>Budget and participant data reported under same project in Norway
It is difficult to report on direct and indirect participants for this project, as it is not participants - neither direct nor indirect - in the traditional sense. Rather the project works with REDD+, a programme, to ensure its contribution in the fields of human rights, poverty reduction and biodiversity conservation goals while avoiding social and environmental harm. CARE also worked to include gender as a component in this. One case to illustrate the type of work and the type of results: The National REDD Coordination (CN-REDD) of the Democratic Republic of Congo (DRC) led a multi-stakeholder process to develop a SIS for the Mai Ndombe Emissions Reduction Program (ERP) with support of the REDD+ SES Initiative that facilitated participation of Indigenous Peoples and local communities, as well as other key stakeholders, who had previously been marginalized from the program’s design, implementation and monitoring. The safeguards working group (GT5) of the Mai Ndombe ERP conducted a participatory process to develop a safeguards information system that facilitated effective participation of Indigenous Peoples, local communities and provincial and local government in the design, implementation and monitoring of the ERP. As a result, 32 Indigenous Peoples and local community representatives, and also provincial government, local territory and sector officials, started to participate effectively in meetings about the design, implementation and monitoring of the Mai Ndombe ERP through their engagement in workshops about REDD+ safeguards.</t>
  </si>
  <si>
    <t>Proposal document; Rapport annuel du projet;</t>
  </si>
  <si>
    <t>Partenaires: 5 ONGs nationales: AMAPROS (Association Malienne pour promotion du sahel), ASSOCIATION DU SAHEL D’AIDE A LA FEMME ET A L’ENFANCE (ASSAFE), Action Recherche pour le Développement des Initiatives Locales  (ARDIL), la Cellule d’appui aux Initiatives de Développement (CAID) et l’Association pour la Promotion de la Femme (YAGTU)</t>
  </si>
  <si>
    <t>Formation des hommes‘’Maris des femmes MJT’’, des hommes membres des groupes de soutien/agents de changement sur la gestion de problèmes nutritionnels dans le ménage conscientise les hommes à prendre en compte la spécificité de l’alimentation des femmes enceintes et allaitantes et des enfants de moins de cinq ans à travers l’amélioration de la ration journalière et la fréquence des repas et leur implication dans l’allègement des tâches domestiques des femmes17/09/2016</t>
  </si>
  <si>
    <t>L’organisation des caravanes dans la communauté a été un facteur mobilisteur autour des questions de droits des femmes et des filles, engagé les décideurs , les autorités coutumières, réligieuses, les hommes chefs de ménage et aussi les femmes à promouvoir les bonnes pratiques genre sensible dans la communauté, le ménage et individuellement. GEWEP vise à travers l’approche de caravane à mettre à échelle les impacts déjà ressentis dans les villages qui dispose de groupes de soutien, mais aussi touchés une large majorité des communautés.</t>
  </si>
  <si>
    <t>Les journées de plaidoyer/lobbing envers les leaders religieux sur la problématique des droits (excision, mariage précoce, droit associatif etc). Cela a permis d’avoir des religieux qui sont alliés au programme et qui aide à faire avancer les droits des femmes dans leurs communautés. Cependant nous faisons souvent faire à la résistance de certains religieux dans certaines communautés.</t>
  </si>
  <si>
    <t>Mouvement social (à compléter)</t>
  </si>
  <si>
    <t>Education: GEWEP education activities move Disaster Risk Reduction (DRR) and Resilience into the classroom and the lives of out-of-school youth through the use of established and new technologies, and promote literacy as a means to improve the economic and social power of all women. The use of mobile phone technology and establishment of a mobile phone platform for education and empowerment with girls through  friendship circles represents an innovative approach for GEWEP II that acknowledges and adopts the ways in which women—even those living in poverty and in rural areas—are communicating and learning. The project will create an mPlatform as one of the main tools for multi-directional communication (information exchange, M&amp;E data gathering, communication and peer learning among youth) using low-cost SMS applications like Rapidpro or RapidSMS and free social media platforms (Viber, Whatsapp, Facebook and Twitter) to create a meta-platform for project communication using words, images, music and pre-recorded verbal communication adapted to the girls' interests, vernacular and local languages. The project will work with 50 schools (primarily secondary schools, vocational schools and schools for secondary school teachers).  In each school, the project will work with approximately 350 students (and 10 teachers and administrators).  In each school, the project will work with students to establish 10 girls’ friendship circles (amicales des filles)—therefore a total of 500 friendship circles, consisting of one “agent of change” and four friends (two in-school, and two out-of-school, hence an additional 20 out-of-school girls will be reached per friendship circle).</t>
  </si>
  <si>
    <t>Strengthening Women’s Economic Power and Entrepreneurship: CARE will  train women and girls on skills related to financially promising technical sectors of business of their choice (i.e. product diversification, processing of agricultural products to increase their added value, etc.) . CARE will increase women's managerial skills (development of business plans, business management, and marketing) and will work with government and private sector to promote an enabling environment for women’s financial enterprises. Access to markets remain a major challenge for women farmers.
CARE and its partners will use the VSLA networks to facilitate micro-financing for rural women, building alliances with a number of key micro-finance institutions. The project will facilitate the negotiations with landowners, local authorities, and religious leaders to ensure that a minimum of 10 ha.</t>
  </si>
  <si>
    <t>CARE à travers PEF-GS a appuyé les femmes à mettre en place une coalition sous forme de cadre multi-acteurs regroupant les principaux alliés potentiels et les syndicats des producteurs les plus influents  au niveau de la zone Office du Niger: les radios de proximité, la CAFO, le Réseau des femmes leaders de Niono, etc.. Le cadre a servi de tremplin pour l’affinement et la mise en œuvre de la première stratégie d’influence ciblant la Direction de l’Office du  Niger où pour la première fois les femmes de Niono (Réseau VSLA) ont demandé et obtenu une audience avec le PDG de l’office du Niger.</t>
  </si>
  <si>
    <t>Femmes 15-49 ans membres des groupements VSLA et les filles de 15-19 ans</t>
  </si>
  <si>
    <t>Le projet est mis en œuvre dans les régions de Ségou, Mopti et Tombouctou, spécifiquement dans 33 communes</t>
  </si>
  <si>
    <t>D’ici Décembre 2018,  105 000 femmes et filles de 15 à 49 ans vulnérables et/ou marginalisées des régions de Ségou, Mopti, Tombouctou, Sikasso améliorent leurs conditions socio-économiques et politiques à travers l’influence les décisions à différents niveaux et la transformation sociale et individuelle.</t>
  </si>
  <si>
    <t>Joyce.Sepenoo@care.or</t>
  </si>
  <si>
    <t>Country office Director</t>
  </si>
  <si>
    <t>Joyce Sepenoo</t>
  </si>
  <si>
    <t>Programme Empowerment des Femmes et Filles et Gouvernance de la Société Civile</t>
  </si>
  <si>
    <t>NO161; CNORML0087</t>
  </si>
  <si>
    <t>5 ONGs nationales: AMAPROS (Association Malienne pour promotion du sahel), ASSOCIATION DU SAHEL D’AIDE A LA FEMME ET A L’ENFANCE (ASSAFE), Action Recherche pour le Développement des Initiatives Locales  (ARDIL), la Cellule d’appui aux Initiatives de Développement (CAID) et l’Association pour la Promotion de la Femme (YAGTU)</t>
  </si>
  <si>
    <t>By December 2019, 700,000 vulnerable women and girls aged 15 to 49 and their families from the regions of Segou, Mopti, and Timbuktu will have improved their socio-economic and political conditions, and increased their influence on the decision-making processes at various levels</t>
  </si>
  <si>
    <t>Rapport annuel du projet 2015 et Rapport de progres juin 2106.</t>
  </si>
  <si>
    <t>L'initiative de travailler avec les jeunes en commencant par leur implication dans la reflexion est tres interessante, car ca leur permet de decouvrir d'eux meme certaines realies de la vie relatives au inegalites du genre.</t>
  </si>
  <si>
    <t>lecons apprises: on ne peut travailler seulement avec les jeunes sans travailler sur leur environnement social (famille, parents, educateur…et les autres jeunes) pour s'attendre a un changement plus durable. Les jeunes engages ont de la souplesse pour mobiliser les paires a travers les techniques de communication diverses.</t>
  </si>
  <si>
    <t>Defis: le defis que nous avons rencontre est celui de travailler en milieu scolaire en s'adaptant toujours au programme scolaire. Les jeunes qui sont dans le processus doivent etre soutenus pour prevenir qu'ils rechutent dans leurs anciennes attitudes. Les jeunes des groupes d'action sont plus motives lorsqu'ils ont l'appui, car il combinne leur vie de l'ecole ou etude avec les activites du porjet.</t>
  </si>
  <si>
    <t>De ce projet nous avons appris que les jeunes sont tres interesses par cette notion nouvelle sur l'egalite du genre; les reflexions sur base du manuel constitue un bon moyen pour enseigne les genres et pour faire constater les inegalites dans la vie courante;</t>
  </si>
  <si>
    <t xml:space="preserve">Jeunes pour jeunes dans la mobilisation pour la lutte contre les violences sexuelles basées sur le genre,
</t>
  </si>
  <si>
    <t>Renforcement  des capacités des partenaires  des équipes du projet,</t>
  </si>
  <si>
    <t xml:space="preserve">Travail en partenariat avec les structures existantes,
</t>
  </si>
  <si>
    <t>Organiser les formations de renforcement des activites pour les organisations partenaires du projet.</t>
  </si>
  <si>
    <t>post test au groupes de jeunes ayant suivi le manuel du projet qui vise un changement de connaissance, attitudes, et comportement par rapport à l'éguité de genre et et les violences basées sur le genre.</t>
  </si>
  <si>
    <t xml:space="preserve">Jeunes hommes et femmes de la cohorte d'âge 13-23. 
</t>
  </si>
  <si>
    <t>Le projet est executé en milieur urbain, dans la ville de Goma, communes de goma et Karisimbi et en territoire de Rutshuru, zone de sante de Birambizo.</t>
  </si>
  <si>
    <t>Les jeunes hommes et femmes âgés de 13-23 ans supportent des normes sociales équitables et font preuve de tolérance afin de réduire les violences sexuelles et sexistes.</t>
  </si>
  <si>
    <t>hilde.roren@care.org</t>
  </si>
  <si>
    <t>COORDINATRICE DU PROJET CARE NORVEGE</t>
  </si>
  <si>
    <t>Hilde Roren</t>
  </si>
  <si>
    <t>drocella.munderere@care.org</t>
  </si>
  <si>
    <t>CHEF DE PROJET</t>
  </si>
  <si>
    <t>MUNDERERE DROCELLA</t>
  </si>
  <si>
    <t>NORAD</t>
  </si>
  <si>
    <t>Engagement des jeunes homees et garcons dans la lutte contre les violences sexuelles basees sur le genre en RDC et au Burundi.</t>
  </si>
  <si>
    <t>CNORCD0014</t>
  </si>
  <si>
    <t>Cadre logique, plan de suivi et evaluation, rapport semi-annuel (Mars - Juillet 2016)</t>
  </si>
  <si>
    <t>Le projet à commencer avec un retard et donc l'implementation des activités n'a commencer qu'en Juin 2016</t>
  </si>
  <si>
    <t>la securisation des fonds a travers l'approche VSLA reste un defis majeure</t>
  </si>
  <si>
    <t>la collaboration intercommunautaire en matiere de resilience</t>
  </si>
  <si>
    <t>Analyse sociale et action suivi des dialogues publics pour discuter et defier les normes sociales contre l'equite du genre.</t>
  </si>
  <si>
    <t>Renforcement de la resilience des communautes a travers les conventions de solidarite inter-communautaires</t>
  </si>
  <si>
    <t>Developpement economique des femmes a travers l'approche VSLA</t>
  </si>
  <si>
    <t>constitution des alliances des Organisations de la Societe Civile, evaluation institutionnelle et renforcement des capacites.</t>
  </si>
  <si>
    <t>Il s'agit des enquetes pour mesurer l'impact ou les effets</t>
  </si>
  <si>
    <t>Les femmes et filles vulnerables de 15 a 49 ans ( filles meres, veuves, victimes ou survivantes des GBV, economiquement pauvre)</t>
  </si>
  <si>
    <t>Province du North Kivu, a l'Est de la RDC, dans 9 zones de sante reparties dans les territoires de Rutshuru, Lubero, Masisi, et Nyiragongo, et dans la ville de Goma.</t>
  </si>
  <si>
    <t>D'ici 2020, 70 550 femmes et filles de 9 zones de sante de la province du Nord Kivu beneficieront d'une transformation en faveur du genre dans leur communaute</t>
  </si>
  <si>
    <t>Tunaweza: Gender Equity and Women Empowerment Program - Phase 2</t>
  </si>
  <si>
    <t>CNORCD0013</t>
  </si>
  <si>
    <t>Voir Minerva compte DRC.</t>
  </si>
  <si>
    <t>La mise en oeuvre du projet a connu une souffrance financiere en octobre 2015 du fait de la devaluation monetaire de la couronne norvegienne face au dollars americain, pres du 1/3 du budget s'est vu ainsi volatilisee.</t>
  </si>
  <si>
    <t>[1]Sheet1!$B$1:$G$1</t>
  </si>
  <si>
    <t>Les plaidoyers communautaires aupres de l'officier de l'etat civil a permis la legalisation de 22 mariages a travers les renforcements des capacites des communautes en droits des femmes , les conventions communautaires d'amelioration de l'equite du genre et de lutte contre la discrimination envers les femmes. Cette legalisation permet de garantir legalement le droit a l'heritage des femmes en cas du deces du mari et par ricochet la securisation des droits  a l'heritage des enfants . Il est a noter que l'approche engagement des homme pour l'equite du genre suscite un fort engouement de la communaute pour la legalisation des mariages.</t>
  </si>
  <si>
    <t>La collaboration avec les institutions etatiques (le bureau de la protection civile provincial) en termes d'appui technique a permis d'etablir des plans communautaires de Resilience assorties des convention inter-communautaire de Resilience constituant au prealable des familles/communautes d'acceuils munies d'activites generatrices de revenus visant a soutenir les eventules crises ou deplacement.</t>
  </si>
  <si>
    <t>Le recrutement d'un comptable chargé des subventions et du renforcement des capacites des partenaires à 80% pris en charge par le programme: ceci a permis d'améliorer la redevabilité des partenaires.</t>
  </si>
  <si>
    <t>Pas de changement au niveau de la mission n'a affectee le programme</t>
  </si>
  <si>
    <t>Evaluation institutionnelle, plan de renforcement des capacites, constitution des alliances des organisation de la societe civile</t>
  </si>
  <si>
    <t>femmes et filles vulnerables de 15 a 49 ans.</t>
  </si>
  <si>
    <t>Province du Nord Kivu, ville de Goma,  territoires de Nyiragongo, Masisi, Rutshuru, et Lubero</t>
  </si>
  <si>
    <t>Le déclenchement d’une dynamique de transformation sociale dans les communautés de la province du Nord-Kivu à travers l’intégration d’une nouvelle approche communautaire où les relations de pouvoir entre l’Homme et la Femme, entre le pouvoir public et la société civile soient équitables.</t>
  </si>
  <si>
    <t>Coordinator (gender, VSLA advisor previously)</t>
  </si>
  <si>
    <t>Rose Vive</t>
  </si>
  <si>
    <t>Project Manager (replacement)</t>
  </si>
  <si>
    <t>Gender Equity and Women Empowerment Program - Phase 3</t>
  </si>
  <si>
    <t>Budget and participant data reported under same project in Norway
It is difficult to report on direct and indirect participants for this project, as it is not participants - neither direct nor indirect - in the traditional sense. Rather the project works with REDD+, a programme, to ensure its contribution in the fields of human rights, poverty reduction and biodiversity conservation goals while avoiding social and environmental harm. CARE also worked to include gender as a component in this. One case to illustrate the type of work and the type of results: The National REDD Coordination (CN-REDD) of the Democratic Republic of Congo (DRC) led a multi-stakeholder process to develop a SIS for the Mai Ndombe Emissions Reduction Program (ERP) with support of the REDD+ SES Initiative that facilitated participation of Indigenous Peoples and local communities, as well as other key stakeholders, who had previously been marginalized from the program’s design, implementation and monitoring. The safeguards working group (GT5) of the Mai Ndombe ERP conducted a participatory process to develop a safeguards information system that facilitated effective participation of Indigenous Peoples, local communities and provincial and local government in the design, implementation and monitoring of the ERP. As a result, 32 Indigenous Peoples and local community representatives, and also provincial government, local territory and sector officials, started to participate effectively in meetings about the design, implementation and monitoring of the Mai Ndombe ERP through their engagement in workshops about REDD+ safeguards.</t>
  </si>
  <si>
    <t>Strengthening the Widows Association for Advocacy in Afghanistan</t>
  </si>
  <si>
    <t>CNORAF0012, NO158</t>
  </si>
  <si>
    <t>CARE Österreich</t>
  </si>
  <si>
    <t>Rapports semestriels et final envoyés à CARE Autriche, Rapport de l'évaluation finale</t>
  </si>
  <si>
    <t>Néant</t>
  </si>
  <si>
    <t>Formation des staffs des ONG partenaires (APRODEM, GLID) sur le systeme de suivi et evaluation, la Gouvernance, etc.</t>
  </si>
  <si>
    <t>L'Initiatrive travaille dans la province de Bujumbura Mairie en zones de Buyenzi et Kinama et dans la province de Gitega en communes de Giheta et Itaba</t>
  </si>
  <si>
    <t>Contribuer au renforcement des capacites et des competences a la vie des enfants et la promotion des mecanismes communautaires et nationaux de protection des enfants.</t>
  </si>
  <si>
    <t>Domitille.Ntacobakinvuna@care.org</t>
  </si>
  <si>
    <t>Domitille NTACOBAKINVUNA</t>
  </si>
  <si>
    <t>INTORE</t>
  </si>
  <si>
    <t>Women, Political parties</t>
  </si>
  <si>
    <t>Building a strong and politically active Palestinian society that engages for a just and lasting peace, towards which men and women are equally contributing.</t>
  </si>
  <si>
    <t>My Right to My Future – Women’s Participation in Peace Building and Conflict Resolution</t>
  </si>
  <si>
    <t>CAUTWB0038</t>
  </si>
  <si>
    <t>livestock holders, including herders, in the West Bank particularly Area</t>
  </si>
  <si>
    <t>West Bank</t>
  </si>
  <si>
    <t>To improve the food security and sustainable livelihoods of livestock holders, including herders, in the West Bank particularly Area C (north and central).</t>
  </si>
  <si>
    <t>Austrian Development Agency (ADA)</t>
  </si>
  <si>
    <t>European Union (EU)</t>
  </si>
  <si>
    <t>Strengthening Livestock Holders’ Livelihoods in Area C (Rawasi)</t>
  </si>
  <si>
    <t>CAUTWB0034</t>
  </si>
  <si>
    <t>Hygiene promotion without water provision does not necessary translate into behaviour Change on Safe water Chain</t>
  </si>
  <si>
    <t>implementing Response activities using local structures yeild results in short term and is more sustainable approach</t>
  </si>
  <si>
    <t>Integrating income generating Activities with Hygiene promotion</t>
  </si>
  <si>
    <t>establishing linkages with existing institutions to provide wholistic approach</t>
  </si>
  <si>
    <t>Using local government and established community structures yeilds results in short run</t>
  </si>
  <si>
    <t>Using Refugees(beneficiaries) is more cost effective</t>
  </si>
  <si>
    <t>No major changes/adjustment during the financial year</t>
  </si>
  <si>
    <t>The team will conduct on going support supervision to on quartely basis</t>
  </si>
  <si>
    <t>Rhino Camp Arua District - West Nile Region</t>
  </si>
  <si>
    <t>Improved living conditions of the most vulnerable refugees from South Sudan who are resettled in Rhino camp, Arua District, Uganda so that refugee women, men, boys and girls are free from any form of abuse and neglectTo contribute to sustainability of a gender based violence free society in Northern and North Eastern Uganda, where women and girls continue to be protected and empowered to assert their rights and are treated with dignity and respect.</t>
  </si>
  <si>
    <t>Program Manager - NUWEP</t>
  </si>
  <si>
    <t>Nicodemus.Tumukwasibwe@care.org</t>
  </si>
  <si>
    <t>Nicodemus Tumukwasibwe</t>
  </si>
  <si>
    <t>Ministry Of Foreign Affairs Czech Republic</t>
  </si>
  <si>
    <t>BETTER LIVING CONDITIONS FOR REFUGEES FROM SOUTH SUDAN RESIDING IN RHINO CAMP, UGANDA</t>
  </si>
  <si>
    <t>CAUTUG0024, AT 551</t>
  </si>
  <si>
    <t>COMPLEX HUMANITARIAN CRISIS</t>
  </si>
  <si>
    <t>CAUTUG0022, AT 551</t>
  </si>
  <si>
    <t>Project Document, Quarterly reports and Logframe</t>
  </si>
  <si>
    <t>This year has mainly concentrated on project setup and implementation is just beginning by this reporting period.</t>
  </si>
  <si>
    <t>Not yet as the project has just began</t>
  </si>
  <si>
    <t>We plan to conduct the Midterm evaluation of the initiatve</t>
  </si>
  <si>
    <t>Women and girls, CARE Staff members and those of Partner NGOs, Government institutions</t>
  </si>
  <si>
    <t>Northern Uganda, covering the three districts of Gulu, Pader, Bushenyi, Rubirizi , Ntugamo, Kampala,Amur, Angago, Kitgum and Lamwo</t>
  </si>
  <si>
    <t>Partner and CARE contribute to the proposed sustainable development goal and achieve gender equality and empower all women and girls.</t>
  </si>
  <si>
    <t>John Ronald Matanda</t>
  </si>
  <si>
    <t>Joshua.Ainabyona@care.org</t>
  </si>
  <si>
    <t>Senior Initiative Manager</t>
  </si>
  <si>
    <t>Joshua Ainabyona</t>
  </si>
  <si>
    <t>Learning for change L4C ;Strengthening women voices in East Africa (Uganda).</t>
  </si>
  <si>
    <t>CAUTUG0025-AT570</t>
  </si>
  <si>
    <t>Engaging the local leaders through the "Leaders in Action meetings" hes helped in getting support from local leaders and also empoering them to reach out to other people in the community</t>
  </si>
  <si>
    <t>Engaging the health workers in the community awareness sessions has helped in creating awareness but also has helped in dimistifying/clarifying on some misconceptions among people on issues related to sexual reporductive health</t>
  </si>
  <si>
    <t>Working with the role model men and attaching each role model man to 10 households near him has helped in engaging men in peer to peer suport and dialogue on issues of sexual reproductive, maternal and child helth</t>
  </si>
  <si>
    <t>When developing the Terms of Reference for the baseline survey, the team observed that it was very important to conduct a formative/participatory research which would provide in-depth understanding of adult and adolescent men and women’s beliefs around SRHR and men’s engagement in SRHR and fatherhood, especially those aspects related to child health. Given the nature of information we required to ensure success of this initiative, this study was conducted to explore men’s knowledge, attitudes and practices around sexual reproductive and maternal child health issues in order to asses men’s commitment with their own sexual and reproductive health and with the support of their partners’ SRH, including supporting their access to health services. This was opposed to quantitative information that had earlier been written into the baseline study proposed.</t>
  </si>
  <si>
    <t>Northern Uganda, covering the three districts of Gulu, Amuru and Nwoya</t>
  </si>
  <si>
    <t>Contribute to improved Reproductive, Maternal and Child Health amongst the target population</t>
  </si>
  <si>
    <t>Ogal.Ronald@care.org</t>
  </si>
  <si>
    <t>Ronald Ogal</t>
  </si>
  <si>
    <t>Programme Manager</t>
  </si>
  <si>
    <t>Improving Access to Reproductive, Child and Maternal Health in Northern Uganda</t>
  </si>
  <si>
    <t>CAUTUG0021</t>
  </si>
  <si>
    <t>Policy dialogue annual report 2105, policy Brief on women Land and property rights, sepby step guide to policy dialogue ,proposal.</t>
  </si>
  <si>
    <t>Donor: Austrian Development Agency Through HORIZONT 3000 (lead Organisation)
Partner: WORUDET</t>
  </si>
  <si>
    <t>Policy dialogue calls for policy dialogue financing which is flexible in nature.</t>
  </si>
  <si>
    <t>Involvement of government leaders , political leaders is key in policy dialogue.</t>
  </si>
  <si>
    <t>Working in Networks,coalision and women movements</t>
  </si>
  <si>
    <t>Involvement of cultural leaders  in discussing issues of women land rights</t>
  </si>
  <si>
    <t>Policy dialogue issues of  women land property rights , the land policy ,the  Land ACT 2010,  Policy analysis the implication of the affirmative policy, developed the women manifesto and  the strategy to upfront women participation in 2016 general elections. Coatched and mentered women leaders</t>
  </si>
  <si>
    <t>Action Reflection Review</t>
  </si>
  <si>
    <t>Women and girls especially women in leadership and access to productive resources</t>
  </si>
  <si>
    <t>The project is majorly  in East Acholi - Nothern Uganda in three districts of Pader, Agago, Kitgum and Lamwo</t>
  </si>
  <si>
    <t>Elizabeth.Katusiime@care.org</t>
  </si>
  <si>
    <t>Advocacy Coordninator</t>
  </si>
  <si>
    <t>Elizabeth Katusiime</t>
  </si>
  <si>
    <t>Austrian Development Agency</t>
  </si>
  <si>
    <t>Strengthening CSOS in Policy Dialogue. PN AUT-AT545</t>
  </si>
  <si>
    <t>AUT911-AT545</t>
  </si>
  <si>
    <t>Project was an emergency response initiative</t>
  </si>
  <si>
    <t>Syrian refugees</t>
  </si>
  <si>
    <t>Birecik, Halfeti, Urfa, Suruc</t>
  </si>
  <si>
    <t>Urgent basic needs of Syrian refugees are met</t>
  </si>
  <si>
    <t>INSO Syria</t>
  </si>
  <si>
    <t>CAUTTR0003</t>
  </si>
  <si>
    <t>ECHO Interim Report and After Action Review Report attached  (attachments 5+6)</t>
  </si>
  <si>
    <t>About CI members managning the project: CARE Austria for ECHO, CARE LUX for LUX and ADH
Budget: 1,740,000 (ECHO), 122,000 (ADH), 172,000 (LUX)
Participatns for life of the project: N/A - based on the number of displacements, not a pre-set target</t>
  </si>
  <si>
    <t>Shifting to the CARE Syria buisiness unit left the program team with very little program support for a seven month period.  In this time, program team members had to cover many various program support functions (procurement, finance, HR), which left little time to focus on the program.  The full onboarding of the CARE Southern Syria team seems to be very promising for improving this challenge in the next FY.</t>
  </si>
  <si>
    <t>CARE continues to be unable to contract partners quickly or to work with partners without registration.  Syrian humanitarian civil society remains in its infancy, and this continues to threaten the program.  Furthermore, the lengthy delays experienced in subgranting made the project barely viable for rapid response (its core objective)</t>
  </si>
  <si>
    <t>The challenges of remote programming remain extremely difficult to understand and work around.  CARE's integration of field consultants has improved CARE's presence and capacity to work in the humanitarian architecture of Southern Syria.</t>
  </si>
  <si>
    <t>Pre-positioning of relief supplies for rapid response.</t>
  </si>
  <si>
    <t>Improving coordination with Syrian NGOs, to ensure adaptability and efficacy of project activities.</t>
  </si>
  <si>
    <t>The use of field consultants for identifying acute needs and to support program monitoring.</t>
  </si>
  <si>
    <t>CARE's approach to rapid response has been strengthened by ongoing consultation with stakeholders (Syrian NGOs, consultants, other INGOs implementing).  Monitoring of programs has improved through the use of field consultants.  Targeting of beneficiaries has improved by devising a scheme to target most vulnerable individuals in communities and negotiate with local councils the inclusion of their names on beneficary lists.</t>
  </si>
  <si>
    <t>An After Action Review was conducted in August 2016 and included CARE staff, CARE Syria-based consultants, CARE's Syrian NGO partner, and the third party monitors.</t>
  </si>
  <si>
    <t>new IDPs and host communities hosting new IDPs</t>
  </si>
  <si>
    <t>Dara'a and Quneitra Governorates, Syria</t>
  </si>
  <si>
    <t>To provide coordinated and timely life-saving and life-sustaining humanitarian assistance to people in need, prioritizing the most vulnerable</t>
  </si>
  <si>
    <t>Deputy Director</t>
  </si>
  <si>
    <t>Rapid Response Manager</t>
  </si>
  <si>
    <t>Aktion-Deutschland-Hilft/ADH</t>
  </si>
  <si>
    <t>Emergency Support and Preparedness in Southern Syria</t>
  </si>
  <si>
    <t>CAUTJO0025, CDEUJO0008, CDEUJO0009  (co-financed project by three donors)</t>
  </si>
  <si>
    <t>To reduce Syrian IDP and host families’ vulnerability to water related and vector borne diseases through increased access to sustained water supply, improved waste management, and hygiene services in the village of Tal Debes in Idleb governorate. The project will meet immediate WASH needs and build self-help capacities by providing personal hygiene items, repairing critical water supply and waste management infrastructure, setting up and supporting the Operations &amp; Maintenance (O&amp;M) system, ensuring sustained water supply and solid waste management services.</t>
  </si>
  <si>
    <t>Providing adequate and sustainable WASH support to the population in Idleb, Syria</t>
  </si>
  <si>
    <t>Organization of the Petroleum Exporting Countries</t>
  </si>
  <si>
    <t>OFID</t>
  </si>
  <si>
    <t>OCHATR0005</t>
  </si>
  <si>
    <t>• 2000 IDP and host community members, in particular women, who have lost their livelihoods, and who will improve their livelihood situation through the Project;
• 3000 female and male IDPs and host community members, including 1500 children and youth, who have been severely affected by conflict; they are expected to experience improved psychosocial wellbeing through Project activities;
• 30 women and men (15 per location, ensuring gender balance), who will be trained to facilitate non-focused psychosocial support activities as well as psychological first aid in their positions as teachers, nurses, kindergarten caregivers;
• 24 staff members and volunteers in the two field offices from the co-applicant organisation,  will receive training in livelihoods support, microfinance and psychosocial programming. The technical skills and experience in resilience program implementation gained through this action will contribute to the strengthening of Syrian Civil Society organisations that can ultimately contribute to Syria’s recovery and long-term development, after the end of the current protracted crisis.</t>
  </si>
  <si>
    <t>in Syria, Idleb and Hassakah Governorates</t>
  </si>
  <si>
    <t>To respond to the needs of vulnerable, conflict-affected women, men, girls, and boys from IDP and host communities in northern Syria through gender-sensitive programming that aims at rebuilding livelihoods and increasing resilience</t>
  </si>
  <si>
    <t>Livelihoods and resilience support to people affected by the Syrian Crisis</t>
  </si>
  <si>
    <t>FC: AT548, PID: CAUTTR0004</t>
  </si>
  <si>
    <t>A project addressing both institutional / policy changes as well as trying to address social norms brings about many challenges.  CARE and its partners need to be flexible and adaptable to multiple contexts in order to achieve results.  
This report includes data on the project's reach in Serbia only</t>
  </si>
  <si>
    <t>BIH115, FC: BA315; BIH116, FC: BA316</t>
  </si>
  <si>
    <t>Project Proposals, LogFrames, Evaluations and Reports are available and can be sent via email upon request!</t>
  </si>
  <si>
    <t>The project implementation started in November thus in this FY the project was at its start-up</t>
  </si>
  <si>
    <t>Hands-on monitoring needs to be applied in local partner (CBOs) organizational development and appropriate tailor-made assistance ensured.</t>
  </si>
  <si>
    <t>Long term efforts invested in cooperation among institutions and CBOs working in Roma communities are necessary and provide best results</t>
  </si>
  <si>
    <t>Additional efforts and raising awarness need to be invested in men in Roma communities since Roma communities are still very closed and patriarchial</t>
  </si>
  <si>
    <t>Providing institutional support to local Roma (and Roma women lead) civil society organizations.</t>
  </si>
  <si>
    <t>Providing spaces for and building capacities of Roma women and men to communicate and cooperate more effectively with their local governments.</t>
  </si>
  <si>
    <t>Increased focus on engaging Roma men and boys in project planning and implementation.</t>
  </si>
  <si>
    <t>FAIR II project is strenghtening local CSO through a range of  tailor made capacity building actions directed at improving their organizational management and advocacy skills, reporting, monitoring and evaluation procedures, providing support in networking of organizations and institutions working on similar issues, nationally and regionally.</t>
  </si>
  <si>
    <t>The final evaluation will be carried out by an independent external evaluator who will do with the data collection, analysis and report writing and provide an independent assessment of the project results and impact. Due to the donor requirements, the OECD-DAC evaluation criteria will be applied: relevance, effectiveness, efficiency, sustainability and (the road to) impact of the project in relation to the stated objectives and expected results. The baseline assessment and the internally conducted mid-term evaluation will contribute to the overall impact assessment.</t>
  </si>
  <si>
    <t>Local partners -Roma women lead non-governmental organizations, Roma women, girls, boys and men</t>
  </si>
  <si>
    <t>Balkan Region; Countries: Bosnia and Herzegovina, Republic of Serbia and Montenegro; throughout three countries</t>
  </si>
  <si>
    <t>To strenghten Roma women NGO's capacities to address the national and European level strategies and interventions related to Roma women rights and social inclusion of Roma communities</t>
  </si>
  <si>
    <t>mpetek@carenwb.org</t>
  </si>
  <si>
    <t>Maja Petek</t>
  </si>
  <si>
    <t>jmilicevic@carenwb.org</t>
  </si>
  <si>
    <t>Jadranka Milicevic</t>
  </si>
  <si>
    <t>For Active Inclusion and Rights of Roma Women in the Western Balkans II (FAIR II)</t>
  </si>
  <si>
    <t>BIH131, BA331</t>
  </si>
  <si>
    <t>Ethiopia, Rwanda, Uganda</t>
  </si>
  <si>
    <t>644,000 women and girls are meaningfully participating in decision-making at household, community, local, and national levels</t>
  </si>
  <si>
    <t>theogene.niyirora@care.org</t>
  </si>
  <si>
    <t>Capacity Building Coordinator</t>
  </si>
  <si>
    <t>Theogene Niyirora</t>
  </si>
  <si>
    <t>Learning for change (L4C): ( strengthening women`s voices in East Africa--ADA Framework Programme</t>
  </si>
  <si>
    <t>CAUTRW0024-AT571</t>
  </si>
  <si>
    <t>Document du projet et rapports narrattifs.</t>
  </si>
  <si>
    <t>1 ONG LOCALE basée au Burkina pour exécuter les activités de la partie Burkinabé.</t>
  </si>
  <si>
    <t>La leçon apprise : l'engagement des chefs de village qu ont un leadership au sein de leurs communautés constitue un gage d'implication effective des femmes dans les mécanismes de prévention et gestion des conflits.</t>
  </si>
  <si>
    <t>Les femmes commencent à participer au sein des instances de règlement des conflits en même temps que les hommes et elles expriment leurs points de vue.</t>
  </si>
  <si>
    <t>Adoption de nouveaux comportements par les populations (hommes et femmes) qui consistent à s'écouter, à dialoguer et à résoudre eux - mêmes les conflits. Ce qui a effet la dimunition des conflits dans les communautés.</t>
  </si>
  <si>
    <t>Une mise à l'échelle de l'approche Engaging Men: un élément essentiel du projet réside dans le dialogue inclusif entre les femmes leaders et les hommes champions, prêts  à soutenir l'innovation et à s'engager dans des changements transformationnels.</t>
  </si>
  <si>
    <t>Travailler avec uns société civile dynamique : les groupements, les réseaux et fédérations MMD du Niger ainsi que leurs homologues du Burkina sont les partenaires clés du projet.</t>
  </si>
  <si>
    <t>Une intervention centrée sur les communautés pour influencer les niveaux national et sous régional : le projet travaillera avec les groupements féminins et les hommes champions pour démultiplier l'impact sur la participation des femmes dans la gestion de la paix.</t>
  </si>
  <si>
    <t>Evaluation du fonctionnement du contrôle interne du partenaire sur le plan financier et appui dans l'amélioration des insuffisances constatées et dans l'utilisation de checlist de liquidation des dépenses plus adapté.</t>
  </si>
  <si>
    <t>Une capitalisation mi parcours du projet interviendra en fin 2016 avec pour objectif d'analyser les premiers changements perceptibles, les bonnes pratiques et les leçons apprises en matière de participation inclusive des femmes et des hommes dans la consolidation de la paix.</t>
  </si>
  <si>
    <t>les groupes d'impact du projet se situent à deux niveaux : au niveau communautaire : les femmes au sein de 160 organisations et groupements communautaires. Au niveau National et Sous Régional : les femmes leaders issues de 40 réseaux et fédérations.</t>
  </si>
  <si>
    <t>Le projet intervient dans deux régions : pour le Niger: la région de Tillabéri avec 5 commununes (Namaro, Say, Hamdallaye, Liboré, Tamou); Pour le Burkina, la région de Dori dans deux provinces (Séno et Yagha) au sein de trois communes (Sampelga, Boundoré, Falangountou).</t>
  </si>
  <si>
    <t>Renforcer les capacités d'au moins 200 femmes au Niger et au Burkina en vue de leur participation dans la consolidation de la paix  et de leur influence pour changer les comportements et changements des acteurs publics</t>
  </si>
  <si>
    <t>Fourera.Abdoulaye@care.org</t>
  </si>
  <si>
    <t>Fouréra Inoussa</t>
  </si>
  <si>
    <t>Chargée de programme LEFF</t>
  </si>
  <si>
    <t>Fatma Zennou</t>
  </si>
  <si>
    <t>Initiative Paix et Diversité au Sahel</t>
  </si>
  <si>
    <t>CAUTNE0007</t>
  </si>
  <si>
    <t>https://www.dropbox.com/s/zznypg0e9v6fdme/UDAAN%20Proposal_Aug%202013_Word_FINAL.docx?dl=0</t>
  </si>
  <si>
    <t>Partner: 1 partner organization (Siddarth Socail Development Center)</t>
  </si>
  <si>
    <t>• We have to work with District Education Office and mother schools from very beginning of the project cycle for better program results. It is because, the Udaan initiatives are very critical advocacy issues and we cannot have good influence to address/change them without mutual relationship with the government of Nepal authorities.</t>
  </si>
  <si>
    <t>• Since, Udaan is a live initiative to empower adolescent girls; long unrest has been realized as one of the most challenging barrier to achieve the project results. It is because; the project has quite tough contents and learning outcomes to be achieved within the limited credit hours and these types of unrest is affecting it negatively.</t>
  </si>
  <si>
    <t>• For construction related works; we must have sufficient time and contingency plan in place in advance to manage the constructio works smoothly. It is because; it involves many stakeholders and mobilizing all of them seeks more time, resources and contingency plan.</t>
  </si>
  <si>
    <t>Empower parents of Udaan girls through parent education and livelihood improvement initiatives</t>
  </si>
  <si>
    <t>Work closely with government schools and key mandatory authorities eg. District Education Office</t>
  </si>
  <si>
    <t>Conduct Udaan 12 months accelerated learning courses based on Udaan concept for out of school adolescent girls.</t>
  </si>
  <si>
    <t>The main impact group of the project are adolescent girls from vulnerable and marginalized communities, who have dropped out after early grades or have never been to school.</t>
  </si>
  <si>
    <t>Hathihawa, Banskhor, Somadi, Sihokhor, Dharampaniya and Hariharpur Village Development Committees of Kapilvast District, Nepal</t>
  </si>
  <si>
    <t>More girls of the poorest, most vulnerable and socially excluded families in Nepal have completed grade 5, 6 &amp; 7 education, contributing to MDG 2.</t>
  </si>
  <si>
    <t>shanta.rai@care.org</t>
  </si>
  <si>
    <t>Education Officer</t>
  </si>
  <si>
    <t>Shanta Rai</t>
  </si>
  <si>
    <t>sitesh.tiwari@care.org</t>
  </si>
  <si>
    <t>Sitesh Tiwari</t>
  </si>
  <si>
    <t>RED Charity and Lutz foundation</t>
  </si>
  <si>
    <t>Opec Fund for International Development (OFID)</t>
  </si>
  <si>
    <t>Udaan; catching the missed oppurtunity</t>
  </si>
  <si>
    <t>AT501</t>
  </si>
  <si>
    <t>https://www.dropbox.com/s/2tc3fl5nto1mvqi/Annex%204-Logical%20Framework%20Sankalpa%20Project.doc?dl=0    https://www.dropbox.com/s/a9dyu8bwr4uebrv/Mid%20term%20evaluation%20Report%20SWC.docx?dl=0  https://www.dropbox.com/s/59xiosjg0q3deba/Sankalpa%20Project%20-%20donor%20report%20year%202_revCAUT.docx?dl=0</t>
  </si>
  <si>
    <t>Partners: 1. Social Awarness Center (SAC) Nepal, 2. Kalika Development Center (KDC) Nepal</t>
  </si>
  <si>
    <t>Close coordination and regular sharing of action plan to DDC and VDCs/municipalities creates wonership and they provide support the activities of the project. For example - CAC summits at district level were organized in coordination with like minded organizations. They shared the financial resources as well technical expertise for these summits in both districts.</t>
  </si>
  <si>
    <t>Tartet group will  be accountable and responsible  if they involved to lead their own interst  of projects. CAC are able to success for VDCs resource allocation on their needs and demands. At least one plan of each CAC were approved in this period.</t>
  </si>
  <si>
    <t>A district level training on GRB and GESI Audit was conducted one event in Surkhet and one event in Pyuthan during this period. The training was attended by 82 participants (41 women, 41 men) from CSO coalition members, SMs, LGCDP/DDC, VDC Secretaries and other local authorities. Four key policy messages were developed in both districts and initiated for implementation. GESI action plan of CSOs were developed and initiated for implementation. An workplan on Budget monitoring with GRB perspective of local bodies (VDCs/Municipality) were developed and committed to implement in CSOs working areas.</t>
  </si>
  <si>
    <t>20 VDCs and 2 Municipalities have conducted basti and ward level meetings which include women and DAG during the priotization of local needs. They organized trimester review meeting, Interface meeting etc and facilitated three days training on GESI, GRB and PPP to IPC members and other influencial of VDCs/Municipalities. Public audit were conducted in large projects from VDCs.</t>
  </si>
  <si>
    <t>2289 members (95% women of Citizen Awareness Centers (CACs) are participated REFLECT sessions two times in a month each CAC and know about the planning process of VDCs and Municipalities. They have received the orientation on budget literacy, policy provision, proposal writing/demand form fill up etc. CAC members received at least one project from VDC and implemented as livelihood improvement plan support (LIP)  them on time.</t>
  </si>
  <si>
    <t>Based on Baseline Survey, Endline Survey will design</t>
  </si>
  <si>
    <t>2289 Citizen Awarness Center's members (marginalized women), 600 Ward Citizen Forum's members and  360 Integrated Planning Committee's  members</t>
  </si>
  <si>
    <t>Surkhet District : Birendranagar Municipality ward no 18,19 &amp; 20, Taranga VDC, Hariharpur VDC,  Bajedichour VDC, Bidhyapur VDC, Gutu VDC, Agrigaun VDC, Tatapani VDC, Ghatgaun VDC, Bijaura VDC, Satakhanai VDC, Chappre VDC. Pyuthan District: Pyuthan Municipality ward no 1-9, 18, 19, Sari VDC, Gothibang VDC, Lega VDC, Majhakot VDC, Shaulibang VDC, Bangemorath VDC,  Bargibang VDC, Tiram VDC, Dhamri VDC,</t>
  </si>
  <si>
    <t>To contribute to a transparent and participatory public budget allocation and expenditure in Nepal that equally benefits marginalized groups, particularly women, contributing to MDG 3.</t>
  </si>
  <si>
    <t>rishi.bhattarai@care.org</t>
  </si>
  <si>
    <t>Rishi Ram Bhattarai</t>
  </si>
  <si>
    <t>indu.pant@care.org</t>
  </si>
  <si>
    <t>Indu Pant Ghimire</t>
  </si>
  <si>
    <t>Austrian Development Agency - ADA</t>
  </si>
  <si>
    <t>Eurogean Union</t>
  </si>
  <si>
    <t>Sankalpa –“Collaborative commitment for participatory and gender responsive budgets”</t>
  </si>
  <si>
    <t>CAUTNP0062 (Fund Code AT475)</t>
  </si>
  <si>
    <t>3. Water sources are drying up rapidly so multiple assessments are required to construct, repair/ rehabilitate drinking water systems</t>
  </si>
  <si>
    <t>2. The project has undertaken activities involving gender balanced local users' committee and local partners , conducted public audits  and dissminated project information through information boards in the community which ensures inclusive governance</t>
  </si>
  <si>
    <t>1. The project has involved women from marginalised community in cash for work activities during assessment and construction of drinking water systems</t>
  </si>
  <si>
    <t>2. Cash for work in construction/ repair/  rehabililaltion of DWS and construction of latrines especially targeting women</t>
  </si>
  <si>
    <t>1. Working with local implementing partenrs and drinking water users' committee</t>
  </si>
  <si>
    <t>CARE capacitated and worked in close coordination with local NGO and drinking water users' committee</t>
  </si>
  <si>
    <t>Final project evaluation</t>
  </si>
  <si>
    <t>vulnerable earthquake affected population</t>
  </si>
  <si>
    <t>Disrict: Gorkha; VDCs- Barpak, Gumda and Khoplang</t>
  </si>
  <si>
    <t>To improve the quality of life for vulnerable communities in Nepal affected by the 2015 Earthquake by ensuring access to safe drinking water and increased dignity.</t>
  </si>
  <si>
    <t>Emergency WASH support to vulnerable earthquake affected communities</t>
  </si>
  <si>
    <t>CAUTNP0083;AT565</t>
  </si>
  <si>
    <t>A Post distribution monitoring was conducted after the project completed.</t>
  </si>
  <si>
    <t>Dhading and Sindhupalchowk</t>
  </si>
  <si>
    <t>To meet the urgent SHELTER, WASH, FSL, and GBV needs of earthquake affected HHs</t>
  </si>
  <si>
    <t>Nepal Earthquake: Emergency life-saving response to the most vulnerable in Dhading and Sindhupalchowk districts</t>
  </si>
  <si>
    <t>AT554</t>
  </si>
  <si>
    <t>Attached documents
•Proposal
•Logframe
•interim report
•data collection formats
•Case study on response through taskforce
link: https://www.dropbox.com/sh/uno7xgjzumnhn0f/AABa8nD72MinVuH6cEi3x-Rga?dl=0</t>
  </si>
  <si>
    <t>The project got approval for no cost extension till 30 December 2016,</t>
  </si>
  <si>
    <t>Effective linkage of community to VDC and district can lead to effective response preparedess and implementation</t>
  </si>
  <si>
    <t>Harmonization of project activities with local planning process is important for  budget allocation from VDC/government in DRR</t>
  </si>
  <si>
    <t>Focus should be on the optimum engagement of National and district authorities to bring sustainability in DRR approach</t>
  </si>
  <si>
    <t>36 targated VDCs across 11 district of Hariyo Ban and 6 districts of Sabal programmes of CARE Nepal internalize, replicate and implement best practices of CBDP framework by June 2016</t>
  </si>
  <si>
    <t xml:space="preserve">
100% of the targeted District institutionalize CBDP framework and mainstreaming LDRMP/DDMP/LAPA incorporating the specific issues of women, PWD and socially excluded groups into their annual development plans
</t>
  </si>
  <si>
    <t>11.2 % of women, girls, boys, men and older people from the targeted communities are risk informed as measured against the baseline</t>
  </si>
  <si>
    <t>capacity building through different training</t>
  </si>
  <si>
    <t>KAP endline survey is planned for final evaluation of the project.</t>
  </si>
  <si>
    <t>women, girls, boys, men and older people from 32 most vulnerable communities affect by natural disasters</t>
  </si>
  <si>
    <t>Dang, Kailali, Kanchanpur and Dadeldhura</t>
  </si>
  <si>
    <t>To build resilience and establish a culture of disaster risk reduction among vulnerable communities and institutions to natural hazard in far and mid western region of Nepal</t>
  </si>
  <si>
    <t>Surendra.bam@care.org</t>
  </si>
  <si>
    <t>Project Technical Manager</t>
  </si>
  <si>
    <t>Surendra Bam</t>
  </si>
  <si>
    <t>Kiriti.ray@care.org</t>
  </si>
  <si>
    <t>consortium program manager</t>
  </si>
  <si>
    <t>kiriti ray</t>
  </si>
  <si>
    <t>Care Austria</t>
  </si>
  <si>
    <t>Austrian Development Agency ADA</t>
  </si>
  <si>
    <t>VISTAR-II: Strengthening resilience of communities and institutions from the impact of natural disasters in far and mid western regions of Nepal</t>
  </si>
  <si>
    <t>CAUTNP0076</t>
  </si>
  <si>
    <t>Project proposal, log frame, M and E work plan, final project report                 https://www.dropbox.com/home/KM/3%20SRMH/NIN</t>
  </si>
  <si>
    <t>It was widely acknowledged project both by the government as well as local people.</t>
  </si>
  <si>
    <t>Capacity building of HFOMC is vital  for creating enabling environment for service delivery in health facilities</t>
  </si>
  <si>
    <t>On-site coaching is necessary for the health staffs who have incomplete service skills</t>
  </si>
  <si>
    <t>Birthing centers do not have sufficent equipment, so we have to assess and  gradualy support to equip them for the improvement of health service along with other types of support</t>
  </si>
  <si>
    <t>Basic equipment support for the Birthing center is another good starategy</t>
  </si>
  <si>
    <t>Meeting with HFOMC and other community stakeholder regarding Good Governance is another good startegy</t>
  </si>
  <si>
    <t>On-site coaching by a skilled Nursing staff  for the Health post staffs is one of the good strategy</t>
  </si>
  <si>
    <t>It helped to revive health services in the facilities and communities affected by earthquake</t>
  </si>
  <si>
    <t>CARE provided orientation to Health Facility Operation and Management Committee to create enabling environment in health facility; to improve health governance and accountability</t>
  </si>
  <si>
    <t>It was a rapid facility assessment immediately after earthquake.</t>
  </si>
  <si>
    <t>Women of reproductive age group living in 5 VDCs of Gorkha and 15 VDCs of Dhading districts</t>
  </si>
  <si>
    <t>Dhading and Gorkha districts ( 5 VDCs of Gorkha and 15 VDCs of Dhading districts)</t>
  </si>
  <si>
    <t>To improve maternal and new-born health in the most earthquake-affected areas of Gorkha and Dhading Districts of Nepal</t>
  </si>
  <si>
    <t>Program Coordinator- Health and GBV</t>
  </si>
  <si>
    <t>kirti.baral@care.org</t>
  </si>
  <si>
    <t>SRH specialist</t>
  </si>
  <si>
    <t>Kirti Sagar Baral</t>
  </si>
  <si>
    <t>NACHBAR  IN  NOT (NIN)</t>
  </si>
  <si>
    <t>Nepal earthquake response (NIN)</t>
  </si>
  <si>
    <t>CAUTNP0080</t>
  </si>
  <si>
    <t>Target vs progress, Project Completition report</t>
  </si>
  <si>
    <t>Media mobilization is very much important for joint advocacy</t>
  </si>
  <si>
    <t>Stlakeholders involvement since planning phase if contributed for project ownereship after phase out of project</t>
  </si>
  <si>
    <t>Men engagaement initiative palyed significant role for gender equlaity through change in behaviour and attitude</t>
  </si>
  <si>
    <t>Psychossocial support is very much crucial for women's meaningful participation through reduction of GBV and family support</t>
  </si>
  <si>
    <t>Institutional development of women groups through project and incollbration with government</t>
  </si>
  <si>
    <t>Behavious change initation established and continue- men engagement , GBV free VDCs, psychososcial support mechanism</t>
  </si>
  <si>
    <t>Enterprises development of impact groups</t>
  </si>
  <si>
    <t>Institutional development of women groups, government has carried our its initiations- GBV free VDCs, gender equality stategy plan, initiations of men engagement works, women network interventions</t>
  </si>
  <si>
    <t>Joint efforts for women empowerment and gender equality with local government, inter party women networks, different networks, medai, related government agencies</t>
  </si>
  <si>
    <t>PVSE women</t>
  </si>
  <si>
    <t>Kapilbastu, Chitwan and Makawanpur districts</t>
  </si>
  <si>
    <t>To empower women; enabling them politically, socially, culturally and economically  to exercise and enjoy their rights</t>
  </si>
  <si>
    <t>GESI coordinator</t>
  </si>
  <si>
    <t>Indu Pant</t>
  </si>
  <si>
    <t>Austrain Development Agency (ADA)</t>
  </si>
  <si>
    <t>Women Empowerment for trasformation SAKCHAM III</t>
  </si>
  <si>
    <t>CAUNTP0052</t>
  </si>
  <si>
    <t>Project just started</t>
  </si>
  <si>
    <t>involviment of districts goverment  and local stuctures in the project activities</t>
  </si>
  <si>
    <t>Joint planning and involviment in the implementation of activities</t>
  </si>
  <si>
    <t>Presentation and sharing of the work plan of the project to INGC</t>
  </si>
  <si>
    <t>Project only started in May 2016, no changes experienced in FY16</t>
  </si>
  <si>
    <t>Province:  Nampula, Districts : Mossuril, Nacala-A Velha and  Memba</t>
  </si>
  <si>
    <t>To build resilience to shocks and hazards in target communities, whilst building broader response capacity im Mozambique</t>
  </si>
  <si>
    <t>luisa.chadreque@care.org</t>
  </si>
  <si>
    <t>Luísa Chadreque</t>
  </si>
  <si>
    <t>Austrian Development Agency(ADA)</t>
  </si>
  <si>
    <t>Programa de Preparação e Resposta a Emergências em Moçambique</t>
  </si>
  <si>
    <t>CAUTMZ0003</t>
  </si>
  <si>
    <t>All files from Adelphi final evaluation can be downloaded from dropbox link: https://www.dropbox.com/sh/j71wcsrz3ulufw8/AADGCeK1ixflr5PjErJh586ba?dl=0
The final e-Single Form (eSF) report, which also contains the design/proposal, is on Minerva as DIPECHO IV Final report eSF2014.pdf: http://minerva.care.ca/livelink1/livelink.exe/properties/6065670</t>
  </si>
  <si>
    <t>Green manure cover crops increase soil fertility and sustainability</t>
  </si>
  <si>
    <t>Resilience through short season crops that are drought tolerant</t>
  </si>
  <si>
    <t>Poultry was an important livelihood strategy post 2015 floods</t>
  </si>
  <si>
    <t>FFS approach with green manure cover crops</t>
  </si>
  <si>
    <t>Integration of project into wider P&amp;S programme</t>
  </si>
  <si>
    <t>New varieties of drought tolerant and improved yield potential seed made available and multiplied in communities</t>
  </si>
  <si>
    <t>Project was consolidating and winding down this FY</t>
  </si>
  <si>
    <t>Evaluation report is available. Citation for report: Adriázola, Paola and Christina Bollin 2016: Capacities for disaster risk management in Mozambique – Evaluation of the DIPECHO IV “Enhancement of disaster resilience in Nampula and Zambezia” Project. Berlin: adelphi.</t>
  </si>
  <si>
    <t>Socially, economically and/or politically excluded women, particularly small-scale farmers, who depend on natural resouces</t>
  </si>
  <si>
    <t>Province:  Nampula, Districts : Angoche</t>
  </si>
  <si>
    <t>To build resilience to shocks and hazards in target communities, whilst building broader response capacity in Mozambique</t>
  </si>
  <si>
    <t>cathy.riley@care.org</t>
  </si>
  <si>
    <t>ACD</t>
  </si>
  <si>
    <t>Cathy Riley</t>
  </si>
  <si>
    <t>German Agro Action - Welthungerhilfe</t>
  </si>
  <si>
    <t>Enhancement of Disaster Resilience in Mozambique</t>
  </si>
  <si>
    <t>GAAXMZ0001</t>
  </si>
  <si>
    <t>http://www.youngmeninitiative.net/en/?page=36  
Project Proposals, LogFrames, Evaluations and Reports are available and can be sent via email upon request!</t>
  </si>
  <si>
    <t>Endline survey to be conducted at the close of the FY</t>
  </si>
  <si>
    <t>Children under 5 years, Women in reproductive Age, Adolescent Girls and Men</t>
  </si>
  <si>
    <t>Western Kenya Region, Siaya County, Bondo, Gem and Rarieda Sub Counties</t>
  </si>
  <si>
    <t>To contribute to improving maternal, Infant and Young Child Nutrition, including nutrition of women of reproduction age in Siaya County, Kenya</t>
  </si>
  <si>
    <t>lilian.kongani@ksm.care.or.ke</t>
  </si>
  <si>
    <t>Lilian Kong'ani</t>
  </si>
  <si>
    <t>Austria Development Agency</t>
  </si>
  <si>
    <t>Siaya Maternal and Child Nutrition Nawiri Project</t>
  </si>
  <si>
    <t>KE977 ; KEN 141</t>
  </si>
  <si>
    <t>project proposal,logframe and project progress reports.</t>
  </si>
  <si>
    <t>Exected participants not identified</t>
  </si>
  <si>
    <t>Social change approach</t>
  </si>
  <si>
    <t>outreach activities</t>
  </si>
  <si>
    <t>Inreach activities</t>
  </si>
  <si>
    <t>Pregnant women,Lactating women, children under the age of 5 years,women  and men of reproductive age,Youths,Adolescents.</t>
  </si>
  <si>
    <t>Western region,Kisumu County,Kisumu East sub-county,Nyalenda and Manyatta</t>
  </si>
  <si>
    <t>To improve maternal and child health,Family planning and sexual reproductive health and Nutritional status of families living within the urban slums of Nyalenda and Manyatta.</t>
  </si>
  <si>
    <t>cynthia @ksm.care.or.ke</t>
  </si>
  <si>
    <t>PROJECT OFFICER</t>
  </si>
  <si>
    <t>CYNTHIA MUHAMBE</t>
  </si>
  <si>
    <t>FERDINAND MOSEH</t>
  </si>
  <si>
    <t>KISUMU INTERGRATED FAMILY HEALTH PROJECT</t>
  </si>
  <si>
    <t>KEN 136,KE945</t>
  </si>
  <si>
    <t>As this project represents co-financing activities to ECHO-funded project, we have not yet started the implementation of the activities of this project. We will do so in Q2.</t>
  </si>
  <si>
    <t>Vulnerable Syrian and Jordanian households</t>
  </si>
  <si>
    <t>Irbid and Azraq city</t>
  </si>
  <si>
    <t>To provide humanitarian assistance to vulnerable urban Syrian refugees and host community members in Irbid and Azraq City through case management services, information provision, and emergency cash assistance (ECA).</t>
  </si>
  <si>
    <t>Neighbors in Need</t>
  </si>
  <si>
    <t>Support for vulnerable displaced Syrians in Jordan</t>
  </si>
  <si>
    <t>TBD- Donor Contract signed - IPIA under Process</t>
  </si>
  <si>
    <t>To focus on empowering the beneficiaries through providing information on how and where to gain access to their rights and entitlements. Also to increase referrals for beneficiaries to meet their needs whether inside or outside CARE services. It also ensured its continuous presence in all working groups to advocate on behalf of the beneficiaries and work alongside other agencies to find solutions for refugee problems</t>
  </si>
  <si>
    <t>To add more activities under the project like the psychosocial activities</t>
  </si>
  <si>
    <t>The importance of outreach efforts to refugees’ households to have updated information on their status, especially those living far away or are disabled. Thus, increasing home visits by CARE case managers is one of the suggested methodologies in this regard.</t>
  </si>
  <si>
    <t xml:space="preserve">CARE International in Jordan works in partnership with civil society organizations, the Government of Jordan, the private sector, donors, youth groups, women’s and trade unions; research institutions etc. Without a significantly more diversified set of partners, it will not be possible to achieve this ambition.
</t>
  </si>
  <si>
    <t>Extremely vulnerable households living in urban areas have an improved ability to meet urgent needs and access humanitarian and social services after receiving essential information, targeted case management and ECA.</t>
  </si>
  <si>
    <t>Enhance the well-being of vulnerable displaced Syrian and host community members in Jordan.</t>
  </si>
  <si>
    <t xml:space="preserve">There are no changes on the project
</t>
  </si>
  <si>
    <t>By working with local associations and assist members of the the local community within the services provided by the organization</t>
  </si>
  <si>
    <t>This project assist Syrian refugee and vulnerable host community women, girls, men anad boys.</t>
  </si>
  <si>
    <t>Mafraq And Azraq</t>
  </si>
  <si>
    <t xml:space="preserve">
Enhance the well-being of vulnerable displaced Syrian and host community members in Jordan.</t>
  </si>
  <si>
    <t>Jameel.Dababneh@care.org</t>
  </si>
  <si>
    <t>Azraq Camp Team Leader</t>
  </si>
  <si>
    <t>Dababneh, Jameel</t>
  </si>
  <si>
    <t>FC AT468, PID CAUTJO0016</t>
  </si>
  <si>
    <t>Combining GBV activities and economic empowerment activities</t>
  </si>
  <si>
    <t>Engaging youth and men in GBV reduction activities</t>
  </si>
  <si>
    <t>Involvement of stakeholders such as the beneficairies and CBOs in the life cycle of the project is key</t>
  </si>
  <si>
    <t>Involving youth, and men in particular, is key to the reduction of GBV.</t>
  </si>
  <si>
    <t>Targeting disadvantaged areas and localities where there is a scarcity of services to GBV by building the capacity of CBOs and establishing networks between service providers</t>
  </si>
  <si>
    <t>Working with grass root organizations on GBV reduction</t>
  </si>
  <si>
    <t>No changes;</t>
  </si>
  <si>
    <t>End of project evaluation is planned in July 2017.</t>
  </si>
  <si>
    <t>women in the 6 localities who were subjected to GBV or who are at risk of GBV.</t>
  </si>
  <si>
    <t>6 localities in Zarka and Mafraq governarates in Jordan</t>
  </si>
  <si>
    <t>To improve gender equality and decrease sexual and gender based violence in 6 localities in Zarka and Mafraq governarates in Jordan through: establishing GBV referrals networks, capacity building for CBOs and govermnet entities, involving youth, and establishing SLA groups oin the CBOs.</t>
  </si>
  <si>
    <t>Hemaya II – For girls and young women in Jordan</t>
  </si>
  <si>
    <t>CAUTJO0020</t>
  </si>
  <si>
    <t>Due to the high number of house-bound cases reported through UNHCR, partners, and CARE's Urban Hubs, CARE had decided to dedicate a team of staff members to conduct several outreach activities (i.e. information provision, case management, and cash distribution) to guarantee reaching the highest number of the most vulnerable of refugees.</t>
  </si>
  <si>
    <t>Due to the Syrian crisis entering its 6th year without any major changes regarding the refugees income sources while their basic needs continue to be the main concern; fhus, providing emergency cash assistance for protection is still needed, especially for the most vulnerable people CARE assess.</t>
  </si>
  <si>
    <t>Based on the previous ECHO fund and through reports on the project components, it was highly noted that there are high numbers of reported cases that focus on child labour and enforced early marriage issues. Thus, the addition of Conditional Cash for Protection component under this current project.</t>
  </si>
  <si>
    <t>Strengthening refugees capabilities and enhancing their resilience mechanisms through a comprehensive protection and livelihoods intervention that improves access to existing support networks and services, address immediate protection needs, as well as increase capacity for self-reliance strategies for the most vulnerable Syrian refugee and Jordanian households.</t>
  </si>
  <si>
    <t>No Major challenges encountred</t>
  </si>
  <si>
    <t>This project provided lifesaving assistance and protection for the most vulnerable Syrian, Iraqi and Jordanian households in the areas of Amman, Zarqa, Mafraq, Irbid in Jordan, reaching rural families through expanded mobile units.</t>
  </si>
  <si>
    <t>Amman, Zarqa, Mafraq, and Irbid</t>
  </si>
  <si>
    <t>To respond to the most urgent needs of vulnerable women, men, girls and boys affected by the Syria crisis</t>
  </si>
  <si>
    <t>European Commission for Humanitarian Asi and Civil Protection</t>
  </si>
  <si>
    <t>Life-saving Assistance to Populations in Jordan Affected by the Syria Crisis</t>
  </si>
  <si>
    <t>FC AT552 , PID CAUTJO0021</t>
  </si>
  <si>
    <t>An assessment of CARE’s cash transfers in Jordan has been conducted in March 2014 by a member of CARE UK. Taking into account the recommendations that were made in the report, new SOPs for cash distribution have been prepared in June.</t>
  </si>
  <si>
    <t>CARE has been working with the coordination group to address some of these issues ahead of next winter.</t>
  </si>
  <si>
    <t xml:space="preserve">
Regarding the coordination mechanism for winterization assistance, using RAIS database, it was clear that there were several lessons learned. First, the system effectively allowed agencies to identify and ‘save’ beneficiaries in the system prior to providing assistance, which prevented other agencies from selecting them for assistance.</t>
  </si>
  <si>
    <t xml:space="preserve">
CARE targets women and girls to be part of our activities and will be given equal opportunity in accessing the activities during the Self-development and psycho-educational activities</t>
  </si>
  <si>
    <t>To protect the dignity of Syrian refugees and vulnerable host community members</t>
  </si>
  <si>
    <t>Azraq City</t>
  </si>
  <si>
    <t>Ensuring the dignity of Syrian refugees and vulnerable host community members in Azraq city.</t>
  </si>
  <si>
    <t>Protecting the dignity of Syrian refugees and vulnerable host community members in Azraq City in Jordan.</t>
  </si>
  <si>
    <t>FC AT557 , PID CAUTJO0024</t>
  </si>
  <si>
    <t>All the lessons learnt from previous year are reflected in ongoing project  activities for contributing effectively to the project objectives</t>
  </si>
  <si>
    <t>The capacities of local NGO/CSO should be incraesed</t>
  </si>
  <si>
    <t>The intensive awareness raising seminars and non-formal education is neeed for changing existing stereotypes and increasing the awareness on rights of ppld and gender equality</t>
  </si>
  <si>
    <t>The more resources was  needed for implementation  in-depth analysis and rapid assments  of baseline situation with regard to women with disabilities  residing in target area</t>
  </si>
  <si>
    <t>Provide capacity building trainings to women with disabilities aimed at increasing their awareness on: a) the rights of people with disabilities b)  women’s rights and gender equality  b) basic management skills to run small-scale enterprises</t>
  </si>
  <si>
    <t>Conduct community meetings on a regular basis (quarterly)  to encourage and promote idea submission from rural populations with special focus on women with disabilities</t>
  </si>
  <si>
    <t>Based on the selected priorities creating a concrete plan for including the women with disabilities into existing program of CARE Caucasus</t>
  </si>
  <si>
    <t xml:space="preserve">
Future evaluation for this project is planned for next year based upon amended IPIA.</t>
  </si>
  <si>
    <t>The main impact group of the project is the general population residing in tree target areas of the project not limited to target groups.</t>
  </si>
  <si>
    <t>Samtredia (Imereti region), Senaki and Abasha (Samegrelo-Zemo Svaneti region) Municipalities in West Georgia</t>
  </si>
  <si>
    <t>A goal of the project is that women with disabilities are benefiting from increased utilization of employment and income generating opportunities in three target municipalities of Georgia (Samtredia, Abasha, Senaki). It will be reached through identification of their priority needs and creating employment opportunities for them.</t>
  </si>
  <si>
    <t>teona_makatsaria@care.org.ge</t>
  </si>
  <si>
    <t>Teona Makatsaria</t>
  </si>
  <si>
    <t>Czech Development Agency(CZDA)</t>
  </si>
  <si>
    <t>Increasing Quality and Work Opportunities for Women with Disabilities in Georgia</t>
  </si>
  <si>
    <t>CAUTGE0065</t>
  </si>
  <si>
    <t xml:space="preserve">After completion of the first round of the community mobilization meetings in the fifteen communities the general public showed its high interest to be actively involved in the project as a such, through active participation, attendance and contribution to the entire process. </t>
  </si>
  <si>
    <t>Local Actors in Lagodekhi Municipality need more support  (trainings)  to develop their project writing skills, they have no experience in filling out some forms and etc.</t>
  </si>
  <si>
    <t>Local self-government along with the local actors are supportive and contributing to the project implementation through their readiness to take part in the project events and provide either technical or other assistance.</t>
  </si>
  <si>
    <t>Integrated, multi-sectoral actions and innovation meaning: networking, cooperation, cross-cutting themes</t>
  </si>
  <si>
    <t>Elaboration of Area - based local development strategic document  which include the following: bottom-up approach, capacity building, public-private partnership</t>
  </si>
  <si>
    <t>Working with people (Lagodekhi  residents) face to face, meetings and dialogs with them.</t>
  </si>
  <si>
    <t>Establishment of Local Action Group in the municipality and strengthening the institution during the entire year- representatives from different sectors, local CBOs, NGOS, Initiative Groups and active inhabitants  living in Lagodekhi municipality were united in Local Action Group and worked together to identify existed problems and find the ways ofsolving them. This whole process contributed to strengthening civil society in Lagodekhi municipality.</t>
  </si>
  <si>
    <t>The impact  groups of the program is the  population of Lagodekhi municipality, different actors from private, civil and municipality sectors, business communities, small farmers, women’s groups, ethnic minorities etc.</t>
  </si>
  <si>
    <t>Republic of Georgia, Kakheti Region, Lagodekhi Municipality. Lagodekhi is located at the eastern-most tip of Kakheti region, bordering Azerbaijan to the east. Its population numbers approximately 46,678, living in 15 communities (67 villages) and the town of Lagodekhi (population ca.7,000).</t>
  </si>
  <si>
    <t>The project’s goal is to create an enabling environment for sustainable pro-poor socio-economic development in the district of Lagodekhi. The project promotes and uses an integrated approach to socio-economic development which takes into account not only the creation of employment and income-generation opportunities, but also factors such as community relations and development, human development, preservation of natural resources, cultural cooperation, civic integration etc. All these factors influence economic development and poverty reduction, even if indirectly, and are essential for the long-term sustainable development of the territory.</t>
  </si>
  <si>
    <t>julia.weber@care.at</t>
  </si>
  <si>
    <t>CARE Österreich  Project Officer</t>
  </si>
  <si>
    <t>Julia Weber</t>
  </si>
  <si>
    <t>juba_Maruashvuili@care.org.ge</t>
  </si>
  <si>
    <t>CARE International in the Caucasus  Project Manage</t>
  </si>
  <si>
    <t>Juba Maruashvili</t>
  </si>
  <si>
    <t>EuropeAid (European Neighbourhood Programme for Agriculture and Rural Development in Georgia - ENPARD Georgia)</t>
  </si>
  <si>
    <t>Participatory Rural Development</t>
  </si>
  <si>
    <t>CAUTGE0064</t>
  </si>
  <si>
    <t>Project proposal, log frame, progress reports and evaluation report are filed in CIC office and can be submitted upon the request.</t>
  </si>
  <si>
    <t>All participant figures refer to project's reach in the 3 countries: Georgia, Armenia and Azerbaijan</t>
  </si>
  <si>
    <t>Mainstream the implementing partners’ expertise on cross-conflict communication as a strand of work throughout CARE’s programming.</t>
  </si>
  <si>
    <t>It is necessary to develop a set of trainings to increase the analytical capacities of activists in the target communities;</t>
  </si>
  <si>
    <t>Although the project was oriented on the development of marketable skills for women and men, the last could not manage to reach the agreement on the interested them training and only small number of men have recieved relevant training according to their interest</t>
  </si>
  <si>
    <t>Promote peace-building agenda through the women's economic empowerment.</t>
  </si>
  <si>
    <t>Establishment of common space for meetings and discussions on community level.</t>
  </si>
  <si>
    <t>Organization of regional workshops for the conflict affected people from both sides (Armenia and Azerbaijan) of conflict and involvement of third neutral side (Georgia).</t>
  </si>
  <si>
    <t>1) The project has created two Educational Clubs, an environment for more effective collective action, the physical space of the Clubs may provide additional opportunities for residents to interact,  to become prominent in the community and to bring people together to find solutions to common problems. 
2) Participants of the regional workshop have shown that while progress may be slow, contact between people from either side of the conflict divide is an indispensable first step for people to establish relationships through which they can begin considering how some kind of mutual coexistence can begin.</t>
  </si>
  <si>
    <t>Conflict affected vulnerable population in compact settlements for IDPs and refugees, main focus on IDP and refugee women and girls</t>
  </si>
  <si>
    <t>Armenia - Goris; Azerbaijan - Pirshagi.</t>
  </si>
  <si>
    <t>To create fertile ground for peace initiatives to take root among conflict-affected populations on both sides of the Armenia-Azerbaijan conflict.</t>
  </si>
  <si>
    <t>khatuna_madurashvili@care.org.ge</t>
  </si>
  <si>
    <t>Impact Opportunities Manager</t>
  </si>
  <si>
    <t>Khatuna Madurashvili</t>
  </si>
  <si>
    <t>Office of the EUSR for the South Caucasus and the crisis in Georgia</t>
  </si>
  <si>
    <t>Confidence in Recovery</t>
  </si>
  <si>
    <t>CAUTGE0048</t>
  </si>
  <si>
    <t xml:space="preserve">Articles/Blogs/Researches  on agriculture: 
http://iset-pi.ge/index.php/en/iset-economist-blog-2/entry/innovation-starts-here-and-now-in-lisi-lake-greenhouses
http://www.iset-pi.ge/index.php/en/agriculture-news/1164-strengthening-the-system-of-parliamentary-democracy-in-georgia
http://iset-pi.ge/index.php/en/iset-economist-blog-2/entry/georgian-wine-plan-for-the-worst-hope-for-the-best; 
http://iset-pi.ge/index.php/en/iset-economist-blog-2/entry/thin-but-strong-georgian-silk; http://georgiatoday.ge/news/1865/Georgian-Tea%3A-Finding-New-Strength-In-Unity%3F;
http://iset-pi.ge/index.php/en/agriculture-news/1261-private-sector-led-agricultural-extension-in-georgia
http://iset-pi.ge/index.php/en/iset-economist-blog-2/entry/let-it-be
http://iset-pi.ge/index.php/en/iset-economist-blog-2/entry/young-seedlings-of-georgia-s-agriculture
http://iset-pi.ge/index.php/en/iset-economist-blog-2/entry/a-portrait-of-a-tushetian-farmer-as-an-entrepreneur
Forum
https://drive.google.com/file/d/0B2X2BKfOiv65R2NwVTFXTW1oSEk/view 
Interim report:
http://enpard.ge/en/wp-content/uploads/2015/05/331-728_Interim-Report_CARE-Consortium_JAN14-SEP15.pdf 
Quarterly reports
Baseline survey :
http://enpard.ge/en/wp-content/uploads/2015/05/Agriculture-and-Rural-Development-in-Western-Georgia-A-Baseline-Assessment.pdf
</t>
  </si>
  <si>
    <t>Partners: 3 (Regional Development Association, ISET-PI, Georgian Farmers Association)</t>
  </si>
  <si>
    <t>The initiative started requesting monetary contribution from the selected cooperatives in order to use it for co-financing the goods provided by the initiative. In the previous FY, the compulsory cash contribution from the cooperatives' side was spent directly by the beneficiaries and the initiative would monitor the proper use of this contribution though the supervision of supporting documents. This methodology was allowing fraud from the beneficiaries' side, and unfairness among beneficiaries, given that in many cases the contribution was not properly spent or justified. The new system has proven to be appropiate for solving this challenge and didn't cause any additional problem with the beneficiaries, which has been ensured through a very clear communication between the initiative and the cooperatives prior initiating any support</t>
  </si>
  <si>
    <t>The fact that the cooperatives supported by the initiative have to repay the financial support received from the initiative - for the establishment of a common fund for financing cooperatives in Georgia - is challenging the competition, selection and further support of cooperatives, but at the same time it's a guarantee of the feasibility of the selected cooperatives (only the ones showing a financial projection allowing the repayment will be selected) and will allow the sustainability of the financial support to other cooperatives. During the next FY it will be also determined if the fund for financing cooperatives in Georgia will also contribute to the sustainability of GFA, given that this institution is one of the options under analysis for the management of the fund</t>
  </si>
  <si>
    <t>Throughout the implementation of the initiative the high and diverse needs of farmers groups regarding the improvement of the agricultural, technical and financial capacities have been brought to light. Therefore, the capacity building and assistance for cooperative members - duration, methodology, subjects, and monitoring - are under continuous improvement. A coaching system together with a close monitoring and continuous assistance have proved to be the most effective methodology for allowing a sustained improvement of farmers/coops' capabilities</t>
  </si>
  <si>
    <t>The extension of the support to the GFA and its increased scope - legal assistance, data analysis, agricultural expertise, etc. - have proven to be effective and necessary to allow GFA to become a sustainable organization, able to defend the rights of farmers and cooperatives in Georgia, and acknowledge by the Government as the main civil society representative for decision making in agriculture.  The initiative is expecting GFA to become sustainable by the end of next fiscal year and most support from the initiative will be withdrawn at that time</t>
  </si>
  <si>
    <t>Capacity building, technical assistance and coaching addressed to strengthening the governance, structure, decision making, advocacy capabilities, and in overall the economic and organizational sustainablity of agricultural cooperatives and GFA.</t>
  </si>
  <si>
    <t>Annual Cooperative Survey - track the  development of each cooperative supported by project. Annual Cooperative Survey Questionnaire includes the following information: General Information about cooperative, Membership, Management Board, Employees, Assets, Financial Information, Marketing, Relations with Local, Input/Service Providers, Constraints (production and marketing constraints). Questionnaire is filled by Monitoring and Evaluation Coordinator with cooperatives' members. Direct Beneficiary Survey (Cooperative member Survey) - The direct beneficiary questionnaires are used twice: at the moment the cooperative is selected to receive support from the project and at the end of the project. Besides these surveys, the project has conducted a general baseline in the target area over 2,800 households in the taget area, measuring aspects related to poverty, productivity, access to markets and information, awareness on cooperatives, among others. At the end of the project a final assessment will be also conducted in the target area in order to measure the impact of the project</t>
  </si>
  <si>
    <t>By the end of the project, 600 farm households (~2,400 people) will benefit from higher, more stable incomes and better support systems if this project is implemented. They are the families of farmers of the 30 groups expected to be successful in the long term. By the end of the project at least 6,000 members of GFA will benefit from the increased capacity and efficacy of this umbrella organization.</t>
  </si>
  <si>
    <t>Republic of Georgia. 9 municipalities: Khobi, Abasha, Senaki and Martvili in Samegrelo Region; Ozurgeti, Lanchkhuti and Chokhatauri in Guria Region, Tsageri and Lentekhi in Racha-Lechkhumi &amp; Kvemo Svaneti Region. The advocacy actions however have a national scope.</t>
  </si>
  <si>
    <t>The overall objective of the project is the sustained increase of food production and rural poverty reduction in Georgia. The specific objective is that business-oriented smallholder farmer groups within a sustainable support framework cooperate and compete well in markets</t>
  </si>
  <si>
    <t>Natia_Katsia@care.org.ge</t>
  </si>
  <si>
    <t>Natia Katsia</t>
  </si>
  <si>
    <t>Silvia_Sanjuan@care.org.ge</t>
  </si>
  <si>
    <t>Project Director</t>
  </si>
  <si>
    <t>Silvia Sanjuan Munoz</t>
  </si>
  <si>
    <t>Peierls Foundation</t>
  </si>
  <si>
    <t>ENPARD-Cooperation for Rural Prosperity in Georgia</t>
  </si>
  <si>
    <t>CAUTGE0046</t>
  </si>
  <si>
    <t>Amhara region, South Gondar zone, Tach Gayint and Ebinat woredas</t>
  </si>
  <si>
    <t>To address critical WASH and food security/livelihood needs and opportunities in a gender sensitive way for the most dorught-affected popualtion in target woredas</t>
  </si>
  <si>
    <t>WASH and livelihood support to drought affected communities in  South Gondar</t>
  </si>
  <si>
    <t>AT574</t>
  </si>
  <si>
    <t>Amhara region, South Gondar zone, Ebinat, Lay Gayint, Tach Gayint and Simada woredas</t>
  </si>
  <si>
    <t>To contribute to the livelihood recovery of drought affected smallholder farmers in order to prevent further asset depletion and food shortages</t>
  </si>
  <si>
    <t>Emergency seed support to drought affected people</t>
  </si>
  <si>
    <t>AT568</t>
  </si>
  <si>
    <t>Project Proposal, Logframe, Updated Monitoring Matrix and 1st Interim Narrative Report</t>
  </si>
  <si>
    <t>Please note that this project is still at the start-up phase so most of the data couldn’t be reported on yet in this FY.
About partners: The actual work started in this FY but the formal agreements were signed in September 2016</t>
  </si>
  <si>
    <t>Close coordination with Ministry of Social Solidarity and Ministry of Agriculture and Land Reclamation is crucial in order to ensure smooth selection and approval process for all the micro-projects to be funded under the sub-granting scheme of the project.</t>
  </si>
  <si>
    <t>There is a need to have regular meetings with the EU Support for Partnership, Reforms and Inclusive Governance (SPRING) partners (Save the Children- Plan International &amp; ACF) for learning , sharing knowledge and avoiding duplication of efforts</t>
  </si>
  <si>
    <t>Since the project is still at the start-up phase; therefore no evaluations, reflections and dialogues about this project in the FY has been tested</t>
  </si>
  <si>
    <t>there will be a baseline study at the beginning of the project during Aug. 2016 and an evaluation study at the end of the project by end of the project using various methodologies such as comparability with baseline, project documents review and focus group discussions</t>
  </si>
  <si>
    <t>130 CSOs - 15000 women - 1500 small farmers - 200 youth</t>
  </si>
  <si>
    <t>Beni Suef &amp; Assiut governorates</t>
  </si>
  <si>
    <t>Socio-economic wellbeing in the target communities in Beni Suef and Assiut is improved.</t>
  </si>
  <si>
    <t>howaida.nagy@care.org</t>
  </si>
  <si>
    <t>Howaida Nagy</t>
  </si>
  <si>
    <t>amr.lashin@care.org</t>
  </si>
  <si>
    <t>Amr Lashin</t>
  </si>
  <si>
    <t>European Union represented by the European Commission</t>
  </si>
  <si>
    <t>Towards socio-economic wellbeing and women empowerment in upper egypt (Hayat Kareema)</t>
  </si>
  <si>
    <t>CAUTEG0013</t>
  </si>
  <si>
    <t>Progress Report; Baselie Surveys (satisfaction report and governance pillars report &amp; guide) and Updated Monitoring Matrix</t>
  </si>
  <si>
    <t>The project used documented case studies from the governance department's other projects to intorduce governance and social accountability as an entry point to demonstrate effective engagment mechanisms</t>
  </si>
  <si>
    <t>Despite the challenging working environment and not being able to implement surveys in one of the governorates; yet measuring qualitative data was important to feed into the quantitative study</t>
  </si>
  <si>
    <t>Engaging farmers in discussion forums at local and sub-national level, and introducing immediate corrective actions has been very successful</t>
  </si>
  <si>
    <t>creating demand on increasing service users' satisfaction</t>
  </si>
  <si>
    <t>Creating demand on good governance practices (transparency; accountability, responsiveness and participation mechanisms)</t>
  </si>
  <si>
    <t>Creating a demand on policy dialogue and changes</t>
  </si>
  <si>
    <t>1: Assessment of internal and external governance practice; 2- capacity building plans; 3- capacity building trainings</t>
  </si>
  <si>
    <t>Final evaluation will build on: Baseline study (satisfaction survey and governance pillars study in services); and End line study (yet to be conducted)</t>
  </si>
  <si>
    <t>(1) 16 Civil Society Organisations (Community Development Associations  and cooperatives) providing agricultural services. 
(2) At least 30 representatives of local government authorities at governorate and district level responsible for providing extension services to farmers</t>
  </si>
  <si>
    <t>This pilot project is being implemented in 2 Governorates namely Beni Suef (El Fashn and Ihnasia Districts) and Minya (Matay and Maghagha Districts)</t>
  </si>
  <si>
    <t>This project’s overall objective is to improve local governance and accountability within the agricultural sector in Egypt through greater participation of a stronger civil society in policy-making processes and policy dialogue. That will be accomplished through strengthening the capacities of civil society and government authorities in the governorates of Beni Suef and Minya - pilot governorates - to engage in more structured, visible and inclusive dialogue(s) targeting the reform of the agriculture sector.</t>
  </si>
  <si>
    <t>Strategies and Governance Unit Director</t>
  </si>
  <si>
    <t>mays.abouhegab@care.org</t>
  </si>
  <si>
    <t>Governance Dept. Manager</t>
  </si>
  <si>
    <t>Mays Abou Hegab</t>
  </si>
  <si>
    <t>Strengthening Civil Society Participation in the Agricultural Sector in Egypt</t>
  </si>
  <si>
    <t>CAUTEG0010</t>
  </si>
  <si>
    <t>Project implemented in 2015 as educational/awareness raising with a long-term effect in building networks, awareness and publicity.</t>
  </si>
  <si>
    <t>Positive feedback on CARE reputation, expertise, cooperation potential.</t>
  </si>
  <si>
    <t>Limited capacities and sources for advocacy and systematic education at the national level (in the country)</t>
  </si>
  <si>
    <t>Networking - positive</t>
  </si>
  <si>
    <t>Visibility and brand awareness of CARE among other CSOs and other actors in development cooperation issues at the country level.</t>
  </si>
  <si>
    <t>Discussions, ntworking and best practices sharing within NGOs platforms as well as local CSOs, representatives of municipalities,  corporate social responsibility actors and students/universities.</t>
  </si>
  <si>
    <t>General public, willing to discuss and think about development issues, climate change impacts etc.</t>
  </si>
  <si>
    <t>Selected cities (5) within the country for exhibition, discussions and events.</t>
  </si>
  <si>
    <t>Awareness raising on development cooperation issues among the public in the Czech Republic; involvement of public in issues related to devolepment cooperation, history present and future.</t>
  </si>
  <si>
    <t>jan.kejzlar@care.cz</t>
  </si>
  <si>
    <t>director</t>
  </si>
  <si>
    <t>Jan Koubek Kejzlar</t>
  </si>
  <si>
    <t>Czech Development Agency</t>
  </si>
  <si>
    <t>(Un)human faces of aid - who CAREs?</t>
  </si>
  <si>
    <t>Partner: One formal partner - VCOS - Volunteer Center Osijek (Croatia)</t>
  </si>
  <si>
    <t>Croatia: Slavonski Brod transit center, Opatovac and Tovarnik</t>
  </si>
  <si>
    <t>The main goal of the project was to assist the migrants' transit through Croatia with direct assistance thorugh CARE partners and volunteers in saving people's lives, health and dignity.</t>
  </si>
  <si>
    <t>CARE Oesterreich</t>
  </si>
  <si>
    <t>AT562</t>
  </si>
  <si>
    <t>Voire annexes : Rapport narratif final, Rapport d'évaluation finale externe, Conventions locales de gestion des ressources naturelles validées par les différentes parties prenantes.</t>
  </si>
  <si>
    <t>Très bon projet avec impact sur la production agricole dans la région et l'accès aux terres de production en contre saison en faveur des femmes vulnérables issues des ménages très pauvres. Besoin de la mise à l'échelle, pour plus d'impacts.</t>
  </si>
  <si>
    <t>Pour des projets de developpement, il faut une durée moyenne de 4 à 5 ans, pour le suivi et encadrement des groupes cible. Le projet était sur une durée de 24 mois seulement.</t>
  </si>
  <si>
    <t>Envisager la construction des seuils en série  afin d'aménager un bassin agricole pour plus d'impact sur le rendement agricole</t>
  </si>
  <si>
    <t>La restauration des sols agricoles dégradés par les érosions et les variabilités climatiques, par la construction des seuils d'épandage.</t>
  </si>
  <si>
    <t>L'implication de toutes les parties prenantes ( Agriculteurs, Eleveurs, Propriètaires terriens, Autorités administratives-Coutumières et Réligieuses), dans le processus d'élaboration et d'adaption des conventions locales réglémentant l'exploitations des ressources naturelles (Terres et Eau) aménagées par le projet.</t>
  </si>
  <si>
    <t>La participation active des services techniques de l'Etat dans la réalisation des activités de renforcement des capacités du groupe cible ( ONDR, Secteur de l'Environnement,...)</t>
  </si>
  <si>
    <t>L'implication de la main d'œuvre locale dans la réalisation des activités, notamment la construction des ouvrages hydro-agricoles, via les Groupes d'interêts Economiques (GIE)</t>
  </si>
  <si>
    <t xml:space="preserve">Formation de 3 Associations de Développement Cantonal (ADC) sur les principes et enjeux de la maitrise d'ouvrage et l'approche GIRE
Mise en place des comités locaux de gestion et d’entretien des ouvrages (CGEO), dont les membres sont issus de la société civile.
Formation des comités de gestion en Principe et enjeux de la GIRE et en analyse de vulnérabilité aux risques
</t>
  </si>
  <si>
    <t>Le groupe d'impact du projet est représenté essentiellement des femmes vulnnérable très pauvres des trois (03) cantons</t>
  </si>
  <si>
    <t>Le projet FET intervient dans la région de Wadi-Fira, département de Biltine, sous prefecture d'Amzoèr et principalement dans trois (03) cantons ( Omol, Gourmaka et Aboucharib 1)</t>
  </si>
  <si>
    <t>Contribuer à la résilience des femmes du groupe cible et leurs ménages face aux variabilités et risques climatique et sécuritaire dans la zone cible de l’Action;  Contribuer à une meilleure gouvernance de l’eau et à la maitrise d’ouvrage locale par la Société Civile et les Collectivités.</t>
  </si>
  <si>
    <t>Coordonateur Pilier Résilience et Adaptation au Ch</t>
  </si>
  <si>
    <t>Lokonon, Irétie</t>
  </si>
  <si>
    <t>PADL-GRN/ UNION EUROPEENNE 10em FED</t>
  </si>
  <si>
    <t>FEMME-EAU-TERRE A BILTINE " FET "</t>
  </si>
  <si>
    <t>TD481</t>
  </si>
  <si>
    <t>Voire annexes : Rapport narratif final, Rapport d'évaluation finale externe, Conventions locales de gestion des sites maraichers valorisés par le projet.</t>
  </si>
  <si>
    <t>Très bon projet avec impact sur la production agricole, notamment celle de contre saison, en faveur des femmes vulnérables structurées en groupements maraichers. Besoin de la mise à l'échelle du système d'irrigation vulgarisé, pour plus d'impacts.</t>
  </si>
  <si>
    <t>Pour des projets de developpement, il faut une durée moyenne de 4 à 5 ans, pour le suivi et encadrement des groupes cible et la mesure d'impact/effets. Le projet était sur une durée de 24 mois seulement.</t>
  </si>
  <si>
    <t>Envisager la mise à l'échelle du Système d'Irrigation Californien, pour une gestion rationnelle des ressources en eau.</t>
  </si>
  <si>
    <t>L'aménagement des sites maraichers, leur protection par la plantation de la Haie Vive, a permis non seulement de proteger les cultures contre la divagation des animaux, mais aussi la conservation de l'environnement.</t>
  </si>
  <si>
    <t>L'implication de toutes les parties prénantes ( Agriculteurs, Eleveurs, Propriètaires terriens, Autorités administratives-Coutumières et Réligieuses), dans le processus d'élaboration et d'adaption des conventions locales réglémentant l'exploitations des ressources naturelles (Sites Maraichers) aménagées par le projet.</t>
  </si>
  <si>
    <t>L'implication de la main d'œuvre locale dans la réalisation des activités, notamment la construction desmagasins communautaires de stockage, les sechoirs en bétons armés, l'installation su Sysèteme d'Irrigation Californiernien.</t>
  </si>
  <si>
    <t>Capitalisation des bonnes pratiques sur le Système d'Irrigation Californien !! Atelier de capitalisation organisé en Septembre 2016.</t>
  </si>
  <si>
    <t>40 groupements maraîchers et appuyer 120 femmes très pauvres à avoir accès aux terres de bas-fonds à travers les conventions locales et Mémorandums d'entente entre les prorietaires terriens, les parties prenantes et les femmes très pauvres.</t>
  </si>
  <si>
    <t>Le projet REMED intervient dans la région de Wadi-Fira, département de Biltine, sous prefecture d'Amzoèr et de Biltine,  principalement dans trois (02) cantons ( Aboucharib2/Bouboula et Mimi Goz/Ganatir )</t>
  </si>
  <si>
    <t>Contribuer à l'amélioration durable de la sécurité alimentaire et des moyens d'existence de la population de Wadi-Fira à travers une valorisation et une gouvernance équitable et integrée des ressources naturelles.</t>
  </si>
  <si>
    <t>Renforcement de la filière Maraichère pour une Existence Durable dans le Wadi-Fira</t>
  </si>
  <si>
    <t>TCD 302 TD 480</t>
  </si>
  <si>
    <t>Proposal, logframe and baseline report  available on request from cambodia office</t>
  </si>
  <si>
    <t>Both this project and this sector are new for CARE and we are not yet underway with all project activities. For example, we will work with Government, just not in this financial year. We expect much further reach for the project in the coming year.</t>
  </si>
  <si>
    <t>Having access to female construction workers for the baseline was a challenge given we had no existing relationships</t>
  </si>
  <si>
    <t>The construction sector in Cambodia is a new industry for CARE so we are learning lessons about the structure of companies and how things work</t>
  </si>
  <si>
    <t>It took longer than expected to establish formal relationships with local partners and Ministry partners</t>
  </si>
  <si>
    <t>Conducting the baseline evaluation to feed into project direction</t>
  </si>
  <si>
    <t>Mapping and making connections with private sector stakeholders</t>
  </si>
  <si>
    <t>New project, so establishing relationships with local partners</t>
  </si>
  <si>
    <t>None, New Project.</t>
  </si>
  <si>
    <t>Srtenthening the capacity of local partner/ Union Labour on gender sensitivity and increase Trade Union female Leadership</t>
  </si>
  <si>
    <t>Labor union(s)</t>
  </si>
  <si>
    <t>Female Construction Workers</t>
  </si>
  <si>
    <t>Seven districts covered in Phnom Pehn city</t>
  </si>
  <si>
    <t>To advocate for and promote implementation of fundalmental labour rights and protections for women in the construction sector in Cambodia.</t>
  </si>
  <si>
    <t>Labour Rights for Female Constrution Workers</t>
  </si>
  <si>
    <t>KHM219,   KH360</t>
  </si>
  <si>
    <t>1 ONG LOCALE basée au Burkina pour exécuter les activités de la partie Burkinabé.
Participants and budget data are reported under same project in Niger.</t>
  </si>
  <si>
    <t>http://www.youngmeninitiative.net/en/?page=36;  
Project Proposals, LogFrames, Evaluations and Reports are available and can be sent via email upon request!</t>
  </si>
  <si>
    <t>Projects should have 3 plus 2 years for gaining more results and effects.</t>
  </si>
  <si>
    <t>On time activity preparation, transparent supporting beneficiaries through co-financing their business plans, securing media space for promotion of best practice in agricultural production, constant networking with all stakeholders and investment in partners growing secures creation of better business environment.</t>
  </si>
  <si>
    <t>Engagement of young graduated students was helpful for all involved. Gave opportunity for students to learn and show their abilities working in multi tasking project. It should be practice for any other project type to involve profession of project topics. Would secure visibility of interns to potential stakeholders for hiring</t>
  </si>
  <si>
    <t>CARE's approach in project implementation through project partners proved to be best model for knowledge transfer, partners strenthening and visibility to other stakeholders</t>
  </si>
  <si>
    <t>The project invested all its leftovers into capacity development of the partners, thus increasing their chance for sustainable operations.</t>
  </si>
  <si>
    <t>Project supported cooperation of existing food production associations and other NGO’s with municipal representatives, promoted good practice in food production and seek assistance in issues resolving with government institutions.</t>
  </si>
  <si>
    <t>Agricultural producers from the target regions and their households,  members of women's agricultural cooperative, food production SMEs, other cooperatives and their members, 
project partner organizations and municipalities Vlasenica and Bratunac</t>
  </si>
  <si>
    <t>Eastern part of Bosnia and Herzegovina, BIRAC Region as part of Republic of Srpska is composed of seven municipalities where the project targets 4 for agricultural development( Srebrenica, Bratunac, Milici and Vlasenica).</t>
  </si>
  <si>
    <t>To improve competitiveness of food production SMEs and agricultural cooperatives  through establishment of sustainable support mechanisms and provision of technical support in 4 target municipalities.</t>
  </si>
  <si>
    <t>CARE Balkans Regional Coordinator Social and Econo</t>
  </si>
  <si>
    <t>btanasijevic@carenwb.org</t>
  </si>
  <si>
    <t>CARE Balkans Project Manager</t>
  </si>
  <si>
    <t>Branislav Tanasijevic</t>
  </si>
  <si>
    <t>Delegation of the European Union to Bosnia and Herzegovina</t>
  </si>
  <si>
    <t>Inclusive economic growth and employment generation in Eastern BIH-BIRAC Region</t>
  </si>
  <si>
    <t>2013/336-866</t>
  </si>
  <si>
    <t>Rapport final de mise en œuvre du projet
Rapport d'audit et de certification finale des dép)enses du projet</t>
  </si>
  <si>
    <t>Les filles développent facilement leur leadership et s'expriment de mieux en meiux dans un contexte de combinaison d'activités sportive et de sensibilisation</t>
  </si>
  <si>
    <t>L'apprentissage est aisé lorsqu'on associe les composantes sport et les sensibilisations</t>
  </si>
  <si>
    <t>L'accompagnement des jeunes collegiens à travers les activités sportives et de sensibilisation sur les thématiques sensibles telles que la lutte contre le VIH SIDA et les VGBG les amènenet à développer le potentiels qui portentent,</t>
  </si>
  <si>
    <t>La période fiscale concernée ici va de juillet 2015 à décembre 2015, Au cours de cette période, le projet a malheureusement connu 3 mois de vacances scolaires allant de juillet à septembre 2015. Les trois derniers mois ont donc été consacrés aux activités de fin de projet. 
En somme pas de stratégie</t>
  </si>
  <si>
    <t>Il n'y en a pas eu</t>
  </si>
  <si>
    <t>Les filles et garçons de 3 établissements d’enseignement secondaire dans la commune de Dangbo, département de l’Ouémé (sud du Bénin) regroupés en 12 équipes de football ainsi que leur communauté d'appartenance</t>
  </si>
  <si>
    <t>Commune de Dangbo dans le département de l'Ouémé</t>
  </si>
  <si>
    <t>Contribuer à promouvoir l’égalité des sexes et l’autonomisation des femmes (OMD 3) et à combattre le VIH-SIDA (OMD 6) parmi les jeunes de 13 à 20 ans au Bénin.</t>
  </si>
  <si>
    <t>aqueline.behanzin@care.org</t>
  </si>
  <si>
    <t>Program manager</t>
  </si>
  <si>
    <t>Aquéline BEHANZIN</t>
  </si>
  <si>
    <t>Ministère des Sports Autrichien</t>
  </si>
  <si>
    <t>Sport et Lutte contre le VIH Sida au Bénin</t>
  </si>
  <si>
    <t>CAUTBJ0001, AT113</t>
  </si>
  <si>
    <t>There are platforms, CSOs, NGOs working in RMG sectors. But they are working scattered and only for their own mandate. There should be some perimeter to make sure who will do what to bring the larger impact in RMG sector in Bangladesh.</t>
  </si>
  <si>
    <t>There are confusions and misunderstanding in both root level and national level stakeholders regarding trade union issues. Even the leaders have not enough understanding on their own work. We need to identify some best practices which will highlight the positive impact of the trade unions regarding production and creating enabling environments.</t>
  </si>
  <si>
    <t>The female RMG workers have potentialities to work together to bring broader changes in working condition and living community. There should be some mechanism to sustain the solidarity groups especially in financial aspects.</t>
  </si>
  <si>
    <t>Evidence-based advocacy to promote the rights and entitlements . The evidences are collecting from the field which will be helpful for a bottom up advocacy.</t>
  </si>
  <si>
    <t>Mobilize community through the formation of Support Groups and mobilization to create an enabling environment for RMG workers</t>
  </si>
  <si>
    <t>Solidarity building and forming solidarity groups is the most effective strategy to ensure rights.</t>
  </si>
  <si>
    <t>The project is forming a CSO platform and will provide evidence to them to advocate for workers rights</t>
  </si>
  <si>
    <t>Project has a plan for doing end line evaluation. Development of a monitoring framework is in progress to collect data and project will try to collect data related to CARE indicators. Project will conduct learning reflection and process documentation. Support needed to finalize end evaluation tools and Methodology.</t>
  </si>
  <si>
    <t>Female RMG workers and Trade Union/Federation Leaders</t>
  </si>
  <si>
    <t>Three Districts (Municipalities Area)only: Dhaka, Gazipur and Chittagong</t>
  </si>
  <si>
    <t>A strong and united civil society promotes the implementation of fundamental labour rights in the ready-made garment (RMG) sector in Bangladesh.</t>
  </si>
  <si>
    <t>abu.taher@care.org</t>
  </si>
  <si>
    <t>Md. Abu Taher</t>
  </si>
  <si>
    <t>OIKKO("Unity")- united for translating rights into action NOW!</t>
  </si>
  <si>
    <t>CAUTBD0018</t>
  </si>
  <si>
    <t>Participants data reported under same project in Georgia</t>
  </si>
  <si>
    <t>Georgia, Armenia - Goris; Azerbaijan - Pirshagi.</t>
  </si>
  <si>
    <t>The project supports asylum-seekers who are victims of torture and war through art therapy in an open space.</t>
  </si>
  <si>
    <t>Vienna, Austria</t>
  </si>
  <si>
    <t>Create an open space where victims of torture and war applying for asylum in Austria are supported to psychologically cope with their trauma through art activities.</t>
  </si>
  <si>
    <t>sok-chea.ung@care.at</t>
  </si>
  <si>
    <t>Sok-Chea Ung</t>
  </si>
  <si>
    <t>Hemayat Atelier</t>
  </si>
  <si>
    <t>AUT909</t>
  </si>
  <si>
    <t>The partner organisation's project Connecint People supports volunteer-mentors (direct beneficiaries) to in turn support unaccompanied minors who came to Austria as refugees (indirect beneficiaries) to integrate into Austrian society. Both groups benefit from the project.</t>
  </si>
  <si>
    <t>Purpose of the project is to provide support  to unaccompanied minors during the taxing period of integration into Austrian society while waiting for the decision on the asylum status</t>
  </si>
  <si>
    <t>Connecting People with CARE</t>
  </si>
  <si>
    <t>AUT908</t>
  </si>
  <si>
    <t>http://www.youngmeninitiative.net/en/?page=36  
Project Proposals, LogFrames, Evaluations and Reports are available and can be sent via email upon request!</t>
  </si>
  <si>
    <t>CARE Peru</t>
  </si>
  <si>
    <t>Modelo lúdico de sensibilización en RRD ha logrado una amplia recepción en las familias meta del proyecto.</t>
  </si>
  <si>
    <t>El modelo de capacitación casa por casa y familia por familia implementado por brigadistas locales del entorno de los beneficiarios ha permitido llegar a las familias y alcanzar las metas en cantidad y calidad.</t>
  </si>
  <si>
    <t>El modelo de gestión consorciada de 8 ong junto con Indeci posibilitó el desarrollo de capacidades conjuntas de sus miembros y ha demostrado ser eficaz para establecer sinergias y articulaciones multinivel y de complementación de esfuerzos de la sociedad civil y el estado</t>
  </si>
  <si>
    <t>Población urbana y rural vulnerable ante el niño</t>
  </si>
  <si>
    <t>Regiones La Libertad, Piura, Tumbes, Lambayque</t>
  </si>
  <si>
    <t>Mejorar la coordinación, la sensibilización y la preparación para responder ante el fenomeno del EL niño, particularmente en asuntos relativos al techo y ASH</t>
  </si>
  <si>
    <t>mespinoza@care.org.pe</t>
  </si>
  <si>
    <t>Jefe de proyecto</t>
  </si>
  <si>
    <t>Maria Espinoza</t>
  </si>
  <si>
    <t>Gerente de gestión de riesgos</t>
  </si>
  <si>
    <t>Office of U.S. Foreign Disaster Assistance - OFDA</t>
  </si>
  <si>
    <t>Fortaleciendo la preparación ante el fenomeno del Niño</t>
  </si>
  <si>
    <t>El proyecto acaba de comenzar en abril y por tanto está en su fase inicial de ejecución</t>
  </si>
  <si>
    <t>Familias indígenas quechua y aymara</t>
  </si>
  <si>
    <t>Región Puno</t>
  </si>
  <si>
    <t>Reforzar las capacidades y prácticas comunitarias e institucionales de prevención, preparación y mitigación frente a las amenazas hidrometereológicas en 20 comunidades rurales del departamento de Puno</t>
  </si>
  <si>
    <t>Gerente de Gestión de Riesgos</t>
  </si>
  <si>
    <t>Kamarikuy Chakimanta</t>
  </si>
  <si>
    <t>La coordinación intarinstitucional resulta clave para fortaecer la institucionalidad municipal</t>
  </si>
  <si>
    <t>A los vecinos e n las ciudades les preocupa mucho la seguridad ciudadana</t>
  </si>
  <si>
    <t>Son cada vez mayores las vulnerabilidades en contextos urbanos</t>
  </si>
  <si>
    <t>Funcionrios Municipales y Lideres Barriales (organizaciones sociales de base)</t>
  </si>
  <si>
    <t>Distrito del Rimac, Lima Metropolitana - PERU</t>
  </si>
  <si>
    <t>Reducir los riesgos a multiamenazas en barrios vulnerables del distrito del Rímac</t>
  </si>
  <si>
    <t>coord.per@coopi.org</t>
  </si>
  <si>
    <t>Coordinadora de proyecto</t>
  </si>
  <si>
    <t>Silvia Alfonsi</t>
  </si>
  <si>
    <t>PIMAC DRR</t>
  </si>
  <si>
    <t>PE126   COOPPE0001</t>
  </si>
  <si>
    <t>Información para la acción</t>
  </si>
  <si>
    <t>Participación comunitaria en las medidas de innovación</t>
  </si>
  <si>
    <t>Importancia de trasnsversalizar la ACC y el DRD en el enfoque de Desarrollo Sostenible</t>
  </si>
  <si>
    <t>Agricultores de la Región de Puno (comunidades piloto)  y Autotridades Subnacionales de Puno</t>
  </si>
  <si>
    <t>Region de Puno- PERU</t>
  </si>
  <si>
    <t>Contribuir a la mayor resiliencia ante eventos hidrometeorológicos  de las comunidades más vulnerables de la cuenca del río Ramis (Puno).</t>
  </si>
  <si>
    <t>vtapia@care.org.pe</t>
  </si>
  <si>
    <t>Coordinador de proyecto (Puno)</t>
  </si>
  <si>
    <t>Valerio Tapia</t>
  </si>
  <si>
    <t>Ramis Resiliente</t>
  </si>
  <si>
    <t>FC: PE 124   OID: OFDAPE0004</t>
  </si>
  <si>
    <t>El desarrollo de capacidades del personal de salud mediante metodologias y herramientas validadas, están permitiendo adaptar un proceso válido de entrenamiento para personal de salud que permitirá llevar a escala nacional a otras regiones.</t>
  </si>
  <si>
    <t>El proyecto trabaja una nueva agenda en salud mental, la atención a mujeres y adolescentes que abusan de sustancias sensible al género. Las metodologias validadas en otras experiencias de proyectos de SSR de CARE, ha permitido ser más eficientes  con los socios y entidades de salud.</t>
  </si>
  <si>
    <t>Mujeres y adolescentes que abusan de sustancias acceden a los servicios de salud.</t>
  </si>
  <si>
    <t>Departamentos de Lima y el Callao.</t>
  </si>
  <si>
    <t>El principal objetivo es la capacitación a "Facilitadores Nacionales";  desarrollo de réplicas a otros servicios de salud mental de los hospitales y establecimientos del primer nivel priorizados; un estudio de Diagnóstico Rápido de la situación de los servicios de salud mental, fortalecer el sistema de información de base de datos, promover políticas en salud pública y movilización de recursos con los gobiernos locales</t>
  </si>
  <si>
    <t>eesquiche@care.org.pe</t>
  </si>
  <si>
    <t>Elena Esquiche</t>
  </si>
  <si>
    <t>United States Departments of State</t>
  </si>
  <si>
    <t>Proyecto GROW: Technical Assistance for Substance Abuse Treatment Providers in Peru for At-Risk Women and Adolescents</t>
  </si>
  <si>
    <t>USDSPE0001 PE128</t>
  </si>
  <si>
    <t>EL proyecto está todavia en su fase inicial</t>
  </si>
  <si>
    <t>Promover la participación de los productores a ferias de alcance nacional (mistura)</t>
  </si>
  <si>
    <t>Instalación de parcelas demostrativas con papa resistente a heladas</t>
  </si>
  <si>
    <t>Apoyar la aprobacion y difusion del plan de la estrategia regional de seguridad alimentaria y nutricional de Puno</t>
  </si>
  <si>
    <t>Familias agropecuarias de ambito rural</t>
  </si>
  <si>
    <t>REGION PUNO</t>
  </si>
  <si>
    <t>Contribuir a la integracion fronteriza con participacion organizada de la soc. civil en peru, enfocada a mejorar la seguridad alimentaria y nutricional y a promover desarrollo socio economico</t>
  </si>
  <si>
    <t>wvilchez@care.org.pe</t>
  </si>
  <si>
    <t xml:space="preserve">Coordinador del Programa de Nutrición y Seguridad </t>
  </si>
  <si>
    <t>Walter Vilchez Dávila</t>
  </si>
  <si>
    <t>INPANDES</t>
  </si>
  <si>
    <t>La sociedad civil puede apoyar en la continuidad de las políticas y programas que muestran resultados sostenibles.</t>
  </si>
  <si>
    <t>La movilización de recursos públicos es posible con el fortalecimiento de las organizaciones de la sociedad civil.</t>
  </si>
  <si>
    <t>La plataforma de las organizaciones de la sociedad civil puede lograr el compromiso de los partidos y movimientos políticos por la seguridad alimentaria y nutricional en los acuerdos de gobernabilidad.</t>
  </si>
  <si>
    <t>El grupo de impacto son las organizaciones de agricultores campesinos e indígenas, con énfasis en las organizaciones de mujeres a nivel subnacional, para la aplicación de derechos asociados a la seguridad alimentaria y nutrición.</t>
  </si>
  <si>
    <t>El proyecto se desarrolla en Puno.</t>
  </si>
  <si>
    <t>Contribuir al aumento de la participación de las organizaciones sociales intermedias en los procesos de definición de toma de decisiones respecto a la seguridad alimentaria y nutrición.</t>
  </si>
  <si>
    <t>eolvea@care.org.pe</t>
  </si>
  <si>
    <t>Coordinadora departamental de proyecto</t>
  </si>
  <si>
    <t>Edelisa Olvea Toque</t>
  </si>
  <si>
    <t xml:space="preserve">Coordinador del programa de nutrición y seguridad </t>
  </si>
  <si>
    <t>ECPEPE0002 FR189</t>
  </si>
  <si>
    <t>La continuidad de la incidencia en el cumplimiento de los Acuerdos de Gobernabilidad firmados por los gobernantes ha sido posible por incluir como parte del compromiso el seguimiento concertado de la implementación de los Acuerdos. Esto ha contribuido a mantener activo los colectivos de sociedad civil, entre ellas la vinculada al tema de la nutrición infantil.</t>
  </si>
  <si>
    <t>La agrupación amplia de diversos sectores de la sociedad civil ha sido posible por el trabajo en grupos temáticos relativamente pequeños, profundizando en cada tema, combinándolo con la realización de foros y consultas amplias de validación de las propuestas de agendas públicas.</t>
  </si>
  <si>
    <t>La Mesa de Concertación para la Lucha Contra la Pobreza (MCLCP), del cual forma parte CARE Perú, en cuanto a su relación con los diferentes actores públicos y de la sociedad civil, han sido decisivos para convocar ampliamente a diversos sectores de la sociedad civil y aglutinar los diferentes temas e intereses en una agenda común de carácter integral.</t>
  </si>
  <si>
    <t>El grupo de impacto son las autoridades subnacionales, responsables de los sectores y programas sociales, y representantes de la sociedad civil.</t>
  </si>
  <si>
    <t>El proyecto se desarrolla en Apurimac, Ayacucho, Huancavelica y Lima Metropolitana.</t>
  </si>
  <si>
    <t>Contribuir a que los gobiernos subnacionales, movimientos políticos y sociedad civil  desarrollen procesos de concertación y seguimiento de la implementación de acciones que atienden la nutrición infantil en el marco de las políticas de desarrollo e inclusión social.</t>
  </si>
  <si>
    <t>Fondo Fiduciario de Diversos Socios de SUN (FFDS de SUN)</t>
  </si>
  <si>
    <t>ACCIÓN CONCERTADA POR LA NUTRICIÓN INFANTIL</t>
  </si>
  <si>
    <t>WFPXPE0001 PE119</t>
  </si>
  <si>
    <t>El proyecto se está iniciando durante este año fiscal y por tanto estamos en una fase piloto de validación de las metodologías</t>
  </si>
  <si>
    <t>Niñas y adolescentes de 11 a 18 años</t>
  </si>
  <si>
    <t>Regiones de Ica, Huancavelica</t>
  </si>
  <si>
    <t>Conclusión de la educación secundaria de niñas y adolescentes con igualdad de género y calidad</t>
  </si>
  <si>
    <t>snole@care.org.pe</t>
  </si>
  <si>
    <t>Gerente programa de Educación</t>
  </si>
  <si>
    <t>Silvia Nole</t>
  </si>
  <si>
    <t>Niñas con Oportunidades</t>
  </si>
  <si>
    <t>La organización del clima institucional en la escuela es elemental para el desarrollo de cualquier actividad educativa, en el presente año tuvimos una situación fortuita que desestabilizó el clima organizacional entre los nuevos directivos y los docentes, situación que interfiere en la dirección de la buena marcha institucional y la desgastada autoridad que se proyecta al interior de la institución, esto conlleva a redoblar los esfuerzos y multiplicar las actividades de convocatorias por la justificación de horas de capacitación que tienen los docentes.</t>
  </si>
  <si>
    <t>Estudiantes mujeres y hombres de secundaria con bajos niveles de la calidad de la  educación técnica.</t>
  </si>
  <si>
    <t>Zona urbana,2 instituciones educativas de Secundaria de variante Técnica industrial Perú BIRF Y Mariano Melgar de Humanidades</t>
  </si>
  <si>
    <t>Mujeres estudiantes de instituciones educativas de variante técnica empoderadas en sus derechos y en actividades de emprendimiento orientadas a su independencia económica e inserción en el campo laboral.</t>
  </si>
  <si>
    <t>Responsable de proyecto en Puno</t>
  </si>
  <si>
    <t>Marina Figueroa Diaz</t>
  </si>
  <si>
    <t>THE ANGELICA FUENTES FOUNDATION</t>
  </si>
  <si>
    <t>Mujer joven y adolescente que emprende su autodesarrollo Antawara</t>
  </si>
  <si>
    <t>PE130 ANFUPE0001</t>
  </si>
  <si>
    <t xml:space="preserve">2000 personas en edad de trabajar (19-49) con mayor información y conocimientos para la toma de decisiones previsional personal.
300 personas adulto mayor en ámbito de intervención.
100 jefes y jefas de hogar adulto mayor.
</t>
  </si>
  <si>
    <t>Localidades de Huaytará, Quito Arma; departamento de Huancavelica. Distritos Chincha Baja, El Carmen, Independencia y Humay;Departamento Ica. Localidades de Chulucanas, La Matanza, Salitral y San Juan de Bigote en el departamento de Piura</t>
  </si>
  <si>
    <t>Desarrollar una cultura de ahorro previsional y una vejez digna en las familias de diez distritos en las regiones de Huancavelica, Ica y Piura.</t>
  </si>
  <si>
    <t>dtoche@care.org.pe</t>
  </si>
  <si>
    <t>Responsable de proyecto en Lima</t>
  </si>
  <si>
    <t>Diana Troche Avilez</t>
  </si>
  <si>
    <t>PROFUTURO AFP</t>
  </si>
  <si>
    <t>Educación Previsional y Protección al adulto mayor</t>
  </si>
  <si>
    <t>PE101 PAFPPE0001</t>
  </si>
  <si>
    <t>El marco lógico debe revisarse porque los objetivos y resultados se enfocan en productos. Los resultados deben incidir en cambios en los grupos beneficiarios, el desarrollo y la democracia, no enfocado a productos.</t>
  </si>
  <si>
    <t>Los espacios multiactor no son sujetos o actores para hacer la incidencia tradicional en el Estado. Estos espacios multiactor son espacios donde se pueden generar consensos sobre agendas entre Estado, empresas y comunidades. Sin embargo, estos actores no logran consensos para la incidencia, por tanto la incidencia debe ser realizada por actores de la sociedad civil a partir del consenso en el espacio multiactor. El Estado es más perceptible a agendas que posean un nivel de consenso entre diversos sectores, principalmente en sectores conflictivos como el minero.</t>
  </si>
  <si>
    <t>La transformación de conflictos se logra mediante una red de personas, conectadas a través de vínculos de confianza y desarrollo de capacidades que producan cambios personales y relacionales en ámbitos mineros, logradas por el proyecto.</t>
  </si>
  <si>
    <t>Las organizaciones sociales y las poblaciones que se encuentran en los ámbitos de influencia directa e indirecta de los proyectos mineros en la región.</t>
  </si>
  <si>
    <t>A nivel nacional (Perú): Regiones de Cajamarca, Apurímac, Ancash y Arequipa
A nivel Sudamericano: Países de Colombia, Chile, Argentina, Ecuador, Brasil.</t>
  </si>
  <si>
    <t>Impulsar procesos de cambio en las instituciones y las políticas públicas de Perú, Argentina, Brasil, Colombia y Ecuador, en la región Sud América en torno a la minería y el desarrollo sostenible, a partir de evidencias de diálogo generados  en el Perú.</t>
  </si>
  <si>
    <t>relguera@care.org.pe</t>
  </si>
  <si>
    <t>Roberto Elguera</t>
  </si>
  <si>
    <t>Promoviendo la Red Sudamericana de Diálogo en torno a la minería y el desarrollo sostenible</t>
  </si>
  <si>
    <t>PER01 ECPEPE0001 PE012</t>
  </si>
  <si>
    <t>La educación financiera a los productores/as generan desafios para el crecimiento de sus negocios</t>
  </si>
  <si>
    <t>La asistencia tencica en todo el proceso de la cadena de valor garantiza el incremento de las utilidades</t>
  </si>
  <si>
    <t>Los ahorros, permiten acceder facilmente a los créditos para el crecimiento de los negocios</t>
  </si>
  <si>
    <t>Dentro del sistema financiero formal, y en relación al público objetivo de mayor pobreza del proyecto Inclusión, se evidencia una brecha que separa la oferta de productos financieros formales de la demanda/necesidad de acceso a financiamiento. Desde el sector financiero, esta brecha se explica por el desconocimiento de la dinámica económica de pequeña escala, por el alto riesgo atribuido a estos grupos y, parcialmente, por la desarticulación territorial entre las agencias y las comunidades de intervención del proyecto.</t>
  </si>
  <si>
    <t>Departamento de Piura Provincia de Morropón distritos y  sus Municipalidades: Chullucanas, El Salitral, La Matanza y San Juan de Bigote   Departamento de Huancavelica Provincia de Huaytará y  Distritos y sus Municipalidades : Huaytará y Quito Arma. Departamento de Ica, Provincia de Chincha y Distritos y sus Municipales: Chincha Baja y El Carmen; Provincia de Pisco y Distritos  y sus Municipalidades: Independencia y Humay.</t>
  </si>
  <si>
    <t>Jefes de familia, hombres y mujeres, de manera individual o asociada, acceden a una fuente promocional de financiamiento para desarrollar emprendimientos que permiten incrementar sus ingresos</t>
  </si>
  <si>
    <t>bhuamancayo@care.org.pe</t>
  </si>
  <si>
    <t>Jefe de proyectos</t>
  </si>
  <si>
    <t>Bibiano Huamancayo Quiquín</t>
  </si>
  <si>
    <t>CREDISCOTIA</t>
  </si>
  <si>
    <t>FONDO DE INVERSIÓN INCLUSIVA SOLIDARIA – FIIS</t>
  </si>
  <si>
    <t>PE133 CREDPE0001</t>
  </si>
  <si>
    <t>Los Porveedores de Asistencia Técnica vienen garantizando la atención de los servicios sanitarios.</t>
  </si>
  <si>
    <t>Los articuladores comerciales elgidas por la organizaciones estan facilitando la articulación comercial con precios atractivos</t>
  </si>
  <si>
    <t>La comercialización agregada y directa está incrementando los inf+gresos económcios de ls familias participantes</t>
  </si>
  <si>
    <t>2,680 productores/as rurales de engorde de ganado vacuno (1,300 en etapa de consolidación y 1,380 en réplica)</t>
  </si>
  <si>
    <t xml:space="preserve">Departamento de Puno Provincias de Huancané, Moho y Putina; Distritos de Distritos
Huancané, Vilquechico, Taraco, Huatasani, Huayrapata (consolidación); Rosaspata, Moho, Quilcapunco, Inchupalla (réplica)
</t>
  </si>
  <si>
    <t>Incrementar la  productividad y la capacidad de gestión comercial de productores/as de ganado vacuno para carne en las provincias de Moho, Putina y Huancané – Departamento de Puno</t>
  </si>
  <si>
    <t>jcaceres@care.org.pe</t>
  </si>
  <si>
    <t>Juan Carlos Caceres</t>
  </si>
  <si>
    <t>Fondo Nacional de Capacitación Laboral y Promoción del Empleo</t>
  </si>
  <si>
    <t>Government - Peru</t>
  </si>
  <si>
    <t>Desarrollando competitividad en la cadena de valor carne vacuno en las Provincias Huancané, Moho, S.A. Putina - Puno</t>
  </si>
  <si>
    <t>PE113 FEGGIPE0007</t>
  </si>
  <si>
    <t>Como en otros casos donde la intervención compromete la participación de entidades del sector publico que mantienen estructuras administrativas verticales y con planes, programas y actividades definidas; la incorporación de nuevas  propuestas que significan implementar nuevas actividades, uso de tiempo y recursos, se tiene una resistencia en estas entidades, demandando un intensa labor de incidencia a nivel de Dirección regional de Educación, en las Unidades de Gestión Educativa Local , asimismo en las Direcciones de las Instituciones Educativa para sensibilizar y comprometer participar y aportar al desarrollo de la Iniciativa.</t>
  </si>
  <si>
    <t>La estrategia de trabajo implementada ha dinamizado de manera concertada una acción multisectorial efectiva en el propósito de reducir la DCI en el ámbito de intervención del proyecto, constituyendo un experiencia de trabajo que debiera ser rescatada por el sector público que, pese a la existencia de recursos y la prioridad otorgada a nivel nacional y con mayor énfasis el que asignado la nueva autoridad regional, muestra restricciones en el nivel operativo, enfatizando las instancias de coordinación y concertación multisectorial</t>
  </si>
  <si>
    <t>El incremento de ingresos como resultado del aumento del nivel de actividad económica implica la aplicación de inversiones. En todos las casos la inversión en desarrollo de capacidades no es suficiente por cuanto tiene límites en sus resultados, demandando la aplicación de inversión en tecnología, equipamiento o infraestructura, conforme a un plan de negocio, además se requiere, disponer de fondos semilla o de promoción, demandando la existencia de fondos de inversión con carácter promocional.</t>
  </si>
  <si>
    <t>Las familias en situación de pobreza y pobreza extrema situadas en los departamentos de Piura, Ica y Huancavelica incrmenten sus ingresos económicos en un 25% y reduzcan la desnutrición crónica infantil en 5 puntoa porcentuales.</t>
  </si>
  <si>
    <t>Familias en situación de pobreza han  mejorado sus ingresos económicos y su calidad de vida  de manera sostenible a través del desarrollo de actividades económicas inclusivas y el acceso equitativo a servicios de salud y educación</t>
  </si>
  <si>
    <t>SCOTIABANK</t>
  </si>
  <si>
    <t>Creando Capacidades para la Inclusión Económica y Social de Familias en Situación de Pobreza en las Regiones de Ica, Huancavelica y Piura</t>
  </si>
  <si>
    <t>PE112 SCOTPE0004</t>
  </si>
  <si>
    <t>Pobladores de ámbito urbano y rural.</t>
  </si>
  <si>
    <t>Region Lima, Ancash, Cusco</t>
  </si>
  <si>
    <t>Reduccion de riesgo de desatres ante impacto por desprendimiento glaciar, aprovechando las oportunidades que ofrece el retroceso glaciar</t>
  </si>
  <si>
    <t>kprice@care.org.pe</t>
  </si>
  <si>
    <t>Jefe proyecto Glaciares</t>
  </si>
  <si>
    <t>Karen Price</t>
  </si>
  <si>
    <t>Agencia Suiza para el desarrollo y cooperación (COSUDE)</t>
  </si>
  <si>
    <t>GLACIARES PLUS</t>
  </si>
  <si>
    <t>Comunidades que pertenecen al Área de Conservación Regional Huaytapallana</t>
  </si>
  <si>
    <t>Comunidades de Racracalla y Aychana del Distrito de Comas de la Provincia de Concepción, comunidad de Llacsapirca de la Provinicia de Pariahuanca, comunidad de Quilcas de la Provincia de Quilcas y comunidad de Acopalca del distrito y provincia de Huancayo, en la Región Junín.</t>
  </si>
  <si>
    <t>Mejora de los medios de vida de las comunidades campesinas del territorio del ACR Huaytapallana con la implementación de actividades pilotos de adaptación al cambio climático como parte del mecanismo de retribución por servicios ecosistémicos</t>
  </si>
  <si>
    <t>ozelarayan@care.org.pe</t>
  </si>
  <si>
    <t>Representante de la oficina de enlace de CARE Perú</t>
  </si>
  <si>
    <t>Odón Zalarayán Muñoz</t>
  </si>
  <si>
    <t>Gerente de programa de cambio climático</t>
  </si>
  <si>
    <t>Sandra Isola Elías</t>
  </si>
  <si>
    <t>Cooperación Técnica Belga</t>
  </si>
  <si>
    <t>Government - Belgium</t>
  </si>
  <si>
    <t>Fortalecimiento de capacidades de gestión ambiental y territorial de las comunidades de la zona de influencia del ACR Huaytapallana como parte de la construcción participativa del mecanismo de retribucuión por servicios ecosistémicos (MRSE)</t>
  </si>
  <si>
    <t>PRODPE0001</t>
  </si>
  <si>
    <t>Para asegurar la sostenibilidad se requiere de un alto involucramiento y liderazgo de la autoridad local</t>
  </si>
  <si>
    <t>La articulación entre la información científica y el conocimiento local y tradicional es indispensable para la puesta en marcha y sostenibilidad de las medidas de ACC y GRD.</t>
  </si>
  <si>
    <t>La implementación de una medida de adaptación al cambio climático y de Gestión de Riesgo, debe partir del involucramiento de la población (ciudadanos, autoridades, etc.), desde la identificación hasta el diseño y puesta en marcha de las medidas. El inicio temprano de esta relaci´n afianza los procesos de confianza indispensable para un trabajo colectivo.</t>
  </si>
  <si>
    <t>Población local agrícola; Gobierno regional, Gobierno Local e Instituciones del estado (Unidad de Glaciología y Recursos Hidrícos y SENAMHI)</t>
  </si>
  <si>
    <t>El proyecto se implementa en 2 regiones: Distrito de Santa Teresa, provincia de La Convención, Cusco y en el distrito de Carhuaz, departamento de Huaraz, Region Ancash.</t>
  </si>
  <si>
    <t>Contribuir  a mejorar la capacidad de adaptación integral y de reducción de riesgos  de desastres frente al fenómeno de retroceso glaciar en el Perú, particularmente en las regiones de Ancash y Cusco.</t>
  </si>
  <si>
    <t>agonzales@care.org.pe</t>
  </si>
  <si>
    <t>Coordinadora regional - Ancash</t>
  </si>
  <si>
    <t>César Gonzáles</t>
  </si>
  <si>
    <t>Coordinadora nacional</t>
  </si>
  <si>
    <t>Karen Price Rios</t>
  </si>
  <si>
    <t>AGENCIA SUIZA PARA EL DESARROLLO Y LA CCOPERACION - COSUDE</t>
  </si>
  <si>
    <t>GLACIARES+ " Gestión del Riesgo y uso productivo del agua procedente de Glaciares"</t>
  </si>
  <si>
    <t>PE 135 COSUPE 0010</t>
  </si>
  <si>
    <t>Entender las dinámicas políticas locales, previo a la elaboración de los proyectos. Además, entender los procedimientos de toma de decisión al interior de las organizaciones indígenas, esto es vital para el desarrollo de las actividades de los proyectos.</t>
  </si>
  <si>
    <t>Los proyectos dirigidos a pueblos indígenas deben ser construídos de manera conjunta con sus organizaciones representantivas. Este ejercició ayudará a direccionar correctamente los proyectos y darle viabilidad en el desarrollo de actividades.</t>
  </si>
  <si>
    <t>El proyecto está dirigido principalmente a trabajar con poblaciones indígenas de las etnias Harakbut, Yine y Machiguenga, así como funcionarios públicos de nivel nacional, regional y local. Los pueblos indígenas de la región mantienen una particular forma de manejar los conflictos, abordandolos de manera confrontativa, de igual manera los funcionarios públicos y representantes de industrias extractivas tienen una postura que trata de minimizar o invisibilizar los conflictos que persisten entre ellos y los pueblos indígenas de la región.</t>
  </si>
  <si>
    <t>El proyecto tiene un enfoque multiactor, por tanto está dirigido a 1) pueblos indígenas, 2) funcionarios públicos y 3) representantes de industrias extractivas. Respecto a pueblos indígenas, el proyecto trabaja con la FENAMAD, COHARYIMA, ECA-RC y diez comunidades nativas (Queros, San Miguel de Shintuya, Shipetiari, Diamante, Puerto Azul, Boca Isiriwe, Masenawa, San José del Karene, Puerto Luz y Barranco Chico. También trabaja con las siguientes entidades del Estado: GOREMAD, Municipalidad Provincial de Tambopata, Municipalidad Provincia del Manu, Municipalidades Distritales (Fitzcarrald, Boca Colorado y Huepetuhe), entidades nacionales con representación en la región (OEFA, ANA, MINAM, PCM, Defensoría del Pueblo, etc.), representantes de industrias extractivas (minería e hidrocarburos), entre otros actores.</t>
  </si>
  <si>
    <t>Contribuir al manejo de los conflictos sociales en la Reserva Comunal Amarakaeri (Madre de Dios, Perú)</t>
  </si>
  <si>
    <t>lseclen@care.org.pe</t>
  </si>
  <si>
    <t>Luis Seclén Contreras</t>
  </si>
  <si>
    <t>Gerente de programa</t>
  </si>
  <si>
    <t>Strengthening Indigenous Capacity in Conflict Resolution and Sustainable Resource Management in the Lot 76 Hydrocarbon Concession and Amarakaeri Communal Reserve in Madre de Dios Department, Peru</t>
  </si>
  <si>
    <t>USAID/DCHA/CMM-APS-OAA-13-000002 (PE129 ACCA PE0001)</t>
  </si>
  <si>
    <t>Las nuevas políticas gubernamentales de intervención descentralizada basadas en incentivos económicos son exitosas, tanto para el desempeño y cumplimiento de metas como el Fondo de Estímulo del Desempeño - FED y el Plan de Incentivos, así como la política de creación de Núcleos Ejecutores Departamentales del MIDIS. 
Las nuevas políticas gubernamentales de intervención descentralizada basadas en incentivos económicos son exitosas, tanto para el desempeño y cumplimiento de metas como el Fondo de Estímulo del Desempeño - FED y el Plan de Incentivos, así como la política de creación de Núcleos Ejecutores Departamentales del MIDIS.</t>
  </si>
  <si>
    <t>Un resultado que se puede potenciar a mediano plazo son los sistemas de información regionales y nacionales, los cuales se han venido implementando a través de las metas del FED y del PI (meta 40), habiendo logrado el levantamiento de un número significativo de encuestas (estandarizadas) a propósito de los diagnósticos técnicos y sociales de los sistemas de agua y JASS/organizaciones comunales. El aporte de esta información es sustancial para el planeamiento de las intervenciones tanto en infraestructura como en intervenciones sociales, así como para el planeamiento regional estratégico.</t>
  </si>
  <si>
    <t>En algunas regiones se deben realizar varias capacitaciones por la gran cantidad de personal contratado y la rotación del mismo, con nuevas convocatorias de profesionales con poca experiencia en agua y saneamiento para la implementación de programas sociales.</t>
  </si>
  <si>
    <t xml:space="preserve">
- Funcionarios públicos del PNSR del MVCS y de los Gobiernos Regionales y Locales;
- Organizaciones comunales del ámbito de acción; y 
- Población beneficiaria del ámbito de acción.
</t>
  </si>
  <si>
    <t>14 de las 25 regiones del Perú: Tumbes, Piura, Lambayeque, La Libertad, Amazonas, San Martín, Cajamarca, Huánuco, Ayacucho, Huancavelica, Apurímac, Cusco, Puno y Madre de Dios.</t>
  </si>
  <si>
    <t>Población rural del ámbito de acción incrementa la cobertura y mejora la calidad de los servicios de agua y saneamiento</t>
  </si>
  <si>
    <t>cesarina.quintana@sdc.net</t>
  </si>
  <si>
    <t>Oficial de programa senior</t>
  </si>
  <si>
    <t>Cesarina Quintana</t>
  </si>
  <si>
    <t>hpacheco@care.org.pe</t>
  </si>
  <si>
    <t>Herbert Pacheco</t>
  </si>
  <si>
    <t>Agencia Suiza para el Desarrollo y la Cooperación - COSUDE</t>
  </si>
  <si>
    <t>SABA plus: Boosting Impact al Global Scale, Component Perú - Fase II</t>
  </si>
  <si>
    <t>PE132-COSUPE0009</t>
  </si>
  <si>
    <t>http://www.ids.ac.uk/publication/patterns-of-engagement-with-youth-savings-groups-in-four-african-countries</t>
  </si>
  <si>
    <t>The field work for data collection happened in 2015 and the overall analysis and report writing concluded in June 2016.
Partner: Institute of Development Studies (IDS)</t>
  </si>
  <si>
    <t xml:space="preserve"> The methodology is very rigorous and detailed in Annexes 1 to 8 of the report.</t>
  </si>
  <si>
    <t>Tanzania, Uganda, Zambia and Ghana.</t>
  </si>
  <si>
    <t>This report details findings of research undertaken under the Banking on Change Academic Partnership, which was established in 2014 between the Banking on Change (BoC) programme (a partnership of Plan UK, CARE International UK and Barclays Bank) and the Institute of Development Studies (IDS). The research sought to identify and explore different patterns of engagement with the programme’s youth savings groups, and how those patterns relate to members’ socio-economic characteristics, income-generating activities, and the training they had received. BoC, whose last phase focused on youth savings groups and ran from 2013 to 2015, operated in seven countries: Egypt, Ghana, India, Kenya, Tanzania, Uganda and Zambia.</t>
  </si>
  <si>
    <t>moffat@careinternational.org</t>
  </si>
  <si>
    <t>Partnerships Manager</t>
  </si>
  <si>
    <t>Ella Moffett</t>
  </si>
  <si>
    <t>jarden@careinternational.org</t>
  </si>
  <si>
    <t>Financial Inclusion Policy and Advocacy Advisor</t>
  </si>
  <si>
    <t>Jarden Fiona</t>
  </si>
  <si>
    <t>Patterns of Engagement with Youth Savings Groups in Four African Countries (IDS Paper)</t>
  </si>
  <si>
    <t>This report is supposed to be a catalyst. A catalyst for all those identified above with the potential and resources to help make the impact outlined a reality, but also to others working on other initiatives focused on tackling financial inclusion.  
Partner: Accenture</t>
  </si>
  <si>
    <t>The methodology took into consideration the following ratios that can be considered for future studies:
1) Per capita savings rate * total # of women on VSLA network
2) Per capita loan * # of women being added to VSLA groups  
3) # of women being added to VSLA groups*(# of IGA’s created in BoC program/# of people supported by BoC)
4) Higher % of loan spending on IGA’s (Power Africa – Ivory Coast) * increased availability of credit (Power Africa – Ivory Coast) * # of women being added to VSLA groups
5) Higher percentage of loan spending on Health and medicines * increased availability of credit * # of women being added to VSLA groups
6) Proportion of members who faced financial shock in the last 3 months as observed in Link Up project (kenya and Tanzania) * # of unbanked women 
7)Proportion of women who become self-reliant (including loan from VSLA’s) to withstand financial shocks as observed in Link Up project (Kenya and Tanzania) * # of unbanked women in VSLAs
8) Proportion of spending on «schooling» out of VSLA Loan Pool (as observed in Power Africa) * Expected size of loan pool
9) Expected size of loan pool * 1/ (annual education cost per child in developing countries)
10) Expected size of loan pool * % of VSLA loan on Food (as observed in Power Africa)
11) Calculated Food spending funded by loan pool, $ million *(2/median household spending on food from Link Up project, Kenya and Tanzania) 
12) Increased Money Supply due to Fractional banking/ GDP at market prices (constant 2010 US$). Amount of Money x Velocity of Circulation = Total Spending or GDP proxy. Keeping velocity constant, calculating incremental money brought into the system by VSLA savings (given by Incremental Saving/Cash Reserve ratio or fractional banking impact)
13) # of women being added to VSLA groups/ 3 year capacity of each CBT’s. Staff numbers are total required for each phase.</t>
  </si>
  <si>
    <t>Banking of Change (Kenya, Tanzania,  Uganda, Zambia and Ghana)</t>
  </si>
  <si>
    <t>CARE International liaised with Accenture to support the analysis of BoC data in order to support an advocacy vision of how the VSLA model, if scaled globally, can enable social and economic impact disproportionate with investment required to make this happen. 
The final report extrapolates from existing data and analysis to reach compelling conclusions. The starting point of this report is Accenture's estimate that despite the ambitious aim for universal access by 2020, there will remain a gap of 0.6 billion women in developing economies unbanked by 2020 without coordinated action. Using a hypothetical but achievable scenario in which VSLAs are scaled up to take out a “20% wedge” of that gap, Accenture envisions the impact and potential this savings pool will have.</t>
  </si>
  <si>
    <t>Envisioning the cost effective impact from scaling up Gender Transformative Savings and Loan Groups to serve the world`s 1.1 billion underbanked</t>
  </si>
  <si>
    <t>https://keystoneaccountability.org/tag/constituent-voice/</t>
  </si>
  <si>
    <t>For this year, the scope of work with Keystone Accountability was defined and the initial pilots of the CV methodology has just begun.</t>
  </si>
  <si>
    <t>This initiative is still at pilot phase there is not evidence about its effects to be shared at the moment.</t>
  </si>
  <si>
    <t>The proposed system will inform future evaluations and appraisal methodologies by building on the following features:
1) Feedback on the performance of decision makers from constituent groups will be collected systematically and routinely as part of CARE’s performance monitoring and management activities.
2) For most development contexts the initiative will generate simple graphic reports from the feedback in a form that anyone can understand, discuss and use. Where possible and appropriate, more automated data collection (such as using mobile phones) will be introduced. 
3) A feedback loop is designed for the findings to be reported back to respondent groups – in a dialogue  that allow participants to make sense of data together.</t>
  </si>
  <si>
    <t>TBD</t>
  </si>
  <si>
    <t>CARE's initiative with Keystone Accountability  aims at leveraging on cost-effective technologies to systematically collect, analyze and report ongoing feedback from the most important constituent groups in development initiatives. The methodology, called Constituency Voice (CV) aims at: 1) providing credible evidence, from the perspective of affected groups, of the quality and importance of services, the quality of relationships and emerging development outcomes; and 2) fostering inclusive learning dialogues among constituents about what the feedback data is telling us and how we can improve performance. 
The intention is to apply CV principles, tools and methods across a sample of CARE’s programs to strengthen the feedback loop between CARE program implementers (staff and local partners) and those intended to benefit directly. In additional, it will also focus on feedback loops between implementing staff/partners and management at different levels in the CARE network.</t>
  </si>
  <si>
    <t>haines@careinternational.org</t>
  </si>
  <si>
    <t>Senior Governance Advisor</t>
  </si>
  <si>
    <t>Rebecca Haines</t>
  </si>
  <si>
    <t>"Constituency Voice Pilot"</t>
  </si>
  <si>
    <t>https://sustainabledevelopment.un.org/partnership/?p=11910</t>
  </si>
  <si>
    <t>The initiative is still at inception. Selected CARE national country offices and partners across Africa, to be confirmed (for example CARE Malawi, CARE Rwanda, CARE Zambia and CARE Tanzania and other global and country-level partners) will represent testing grounds for this innovative  open-source, citizen-generated data.
Partners: World Vision and Kwantu</t>
  </si>
  <si>
    <t>The project mirrors CARE plan to introduce several methodological and technological innovations. Firstly, it focuses on creating and agreeing on common data standards for Community Score Cards, which can ensure all partners to collect comparable data. Secondly, a shared data registry will enable other partners to adopt and extend the standards, adapting them to their context. Thirdly, mobile data collection tools will be developed to work offline and data hub to aggregate data from all partners, so to quickly generate dashboards and reports.</t>
  </si>
  <si>
    <t>Malawi and Rwanda</t>
  </si>
  <si>
    <t>Everyone Counts strives to ensure data used to monitor the SDGs includes marginalized communities’ voices. The partnership uses Information Communication Technology (ICT) to link existing citizen engagement projects to build aggregated data linked to specific SDG indicators. It is the first time a model for citizen-generated data, combining ICT and social accountability tools will have been designed and tested on the ground. The end goal is to build robust monitoring systems that can act as an alternative to government data on SDG progress. Such open-source, citizen-generated data will be a valuable accountability and advocacy tool for citizens globally.</t>
  </si>
  <si>
    <t>capp@careinternational.org</t>
  </si>
  <si>
    <t>Knowledge Management Officer</t>
  </si>
  <si>
    <t>Hayley Capp</t>
  </si>
  <si>
    <t>"Everyone Counts"</t>
  </si>
  <si>
    <t>Partner: 1  partner organization: Pamoja Consulting Services</t>
  </si>
  <si>
    <t>The initiative itself is designed to help CARE to modify its approach to measuring social change. Thus, while there was no formal baseline, part of the initiative has been to develop a proxy baseline of programming and to understand how well projects are integrating methods like most significant change or outcome mapping and to identify where and how to support country offices to develop clearer theories of change and choose appropriate methods that will better evidence how inclusive governance approaches and strategies contribute to more complex changes beyond our immediate control.</t>
  </si>
  <si>
    <t>Ghana and Bangladesh</t>
  </si>
  <si>
    <t>Understanding the effects of the inclusive governance approach and the types of data and appropriate methods to evidence this contribution to change</t>
  </si>
  <si>
    <t>aston@careinternational.org</t>
  </si>
  <si>
    <t>Governance Advisor</t>
  </si>
  <si>
    <t>Tom Aston</t>
  </si>
  <si>
    <t>Innovations in Capturing Complex Change</t>
  </si>
  <si>
    <t>the need is bigger than the capacity of the current project, BPRM phaseII will try to fill the needs requested</t>
  </si>
  <si>
    <t>awareness sessions: community requested for additional sessions and topics (such raising children, relatioship between wife &amp; husband, communication skills...)</t>
  </si>
  <si>
    <t>partnership : contribute in building partners capacity</t>
  </si>
  <si>
    <t>involvement of local labours during rehabilitation activities</t>
  </si>
  <si>
    <t>improve the knowledge between the targeted beneficiaries in protection topics and service providers within the targeted areas.</t>
  </si>
  <si>
    <t>ensure community participation in selecting the communal projects</t>
  </si>
  <si>
    <t>The information on participants has not been included as it is the same as the BPRM I project in Lebanon. The rest of information has been obtained trhough the Habitat for Humanity Assessment in Bourj Hammoud.</t>
  </si>
  <si>
    <t>forming neighborhood committees to strengthen social cohesion between Syrian and Lebanese host community through joint activities such as outreach awaereness sessions and events.</t>
  </si>
  <si>
    <t>Internal reviews to the programmatic appraoch were done by CiL and with the support of CIUK. The shelter rehab and communal upgrading approaches were reviewed, resulting in upgraded technical guidelines and reccomendations for future programming. In the next round of funding an external impact evaluation is planned at the end of the project.</t>
  </si>
  <si>
    <t>North of Lebanon Tripoli Neighborhoods, Mount Lebanon Bourj Hammoud and Nabaa Neighborhoods</t>
  </si>
  <si>
    <t>to enhance the recovery and resilience of vulnerable urban populations affected by the Syrian regional crisis, with a particular focus on the conditions and needs of women and girls. 
to reduce the vulnerability of crisis-affected populations in Lebanon by meeting their urgent basic needs through urban multi-sectorial interventions.</t>
  </si>
  <si>
    <t>One Neighborhood Approach</t>
  </si>
  <si>
    <t>Attached</t>
  </si>
  <si>
    <t>One partner: The Jordanian National Commission for Women</t>
  </si>
  <si>
    <t>All workshops happened in Amman, Jordan.</t>
  </si>
  <si>
    <t>The purpose of the 3 consultative workshops is to strengthen the gender focus in the WHS by raising lessons learnt in Jordan stemming from the gap in gender sensitive policies within humanitarian aid, so that other countries may apply these lessons to their own efforts and humanitarian processes.</t>
  </si>
  <si>
    <t>sara.rashdan@care.org</t>
  </si>
  <si>
    <t>Assistant to the Country Director</t>
  </si>
  <si>
    <t>Sara Rashdan</t>
  </si>
  <si>
    <t>salam.kanaan@care.org</t>
  </si>
  <si>
    <t>Salam Kanaan</t>
  </si>
  <si>
    <t>Closing the Gender Gap at the World Humanitarian Summit - Consultative Workshops in Jordan</t>
  </si>
  <si>
    <t>Le rapport des formations et sensibilisations a été produit en novembre 2015</t>
  </si>
  <si>
    <t>C'est une initiative qui n'a duré que deux mois et s'est plus focalisé sur les formations et sensibilisations, notamment dans les sites des déplacés victimes des innondations</t>
  </si>
  <si>
    <t>Provinces de Kirundo et Ngozi</t>
  </si>
  <si>
    <t>Aide humanitaire aux victimes des violences liees aux elections nationales de 2015</t>
  </si>
  <si>
    <t>Gitega area coordinator</t>
  </si>
  <si>
    <t>GATOTO Prudent Michel</t>
  </si>
  <si>
    <t>Team Leader for Peace &amp; Governance</t>
  </si>
  <si>
    <t>STARTFUND</t>
  </si>
  <si>
    <t>Proposal and log frame,</t>
  </si>
  <si>
    <t>Recent Context of Water Logging in Satkhira and Jessore: As part of the KII, the District Relief and Rehabilitation Officer (DRRO) stated that 8 Upazilas from Satkhira and Jessore districts (Satkhira Sadar, Tala, Asashuni, Kolaora, Debhata under Satkhira district; Monirampur, Keshobpur, Avoinagar under Jessore district; are severely affected by water logging regularly. In 2011, six Upazillas of Satkhira districts were severely affected by water logging. The number of people affected by the water-logging then was around 939,514 (from 200,000 households) including 213,710 children. In 2013, approximately 60,295 HHs of four Upazilla of Jessore and Satkhira district were severely affected. Estimated 2,675 houses completely and 6,384 houses were partially damaged. In 2014 water logging affected some areas for 4-5 months, whilst in 2015some areas  remained water logged for 5-6 months whilst other areas are still experiencing water logging after 7 months.</t>
  </si>
  <si>
    <t>A primary needs assessment was carried out by NARRI during 28th Nov to 1st Dec. A second round of local consultation meetings was organized during 20th December to 22nd December, 2015. Team members from the four NARRI member agencies involved in this action conducted the assessment. The team also reviewed secondary sources including the FAO Mapping Exercise on Water Logging in South West of Bangladesh 2015, IPC Report 2013 and IPC Chronic Food Insecurity Overview 2014, JNA on Water Logging 2013 and other academic and grey literature.Most of the log-frame indicators are quantitative in nature and are designed to capture local to national level changes, regular periodic progress monitoring of the indicators will be a vital component of the monitoring framework.</t>
  </si>
  <si>
    <t>Satkhira sadar and Kolaroa upalliza under  satkhira District.(CARE Bangladesh Implementation area),Jessore (Monirampur, Keshobpur) and Satkhira district (Tala,Assasoni) also implemented by NARRI member agencies.</t>
  </si>
  <si>
    <t>South  West  Bangladesh  Water  Logging  Platform Developed (A South West Bangladesh Water Logging Platform will be developed to voice the needs and priorities of affected communities and influence policy and budgeting decisions of relevant authorities and development partners. The advocacy initiatives seek to influence policy makers and other stakeholder regarding the issue of water logging. District and national administration and government officials, persons from the media, national and international NGOs, UN agencies and international development partners will be targeted.)</t>
  </si>
  <si>
    <t>ahasan.faruk@care.org</t>
  </si>
  <si>
    <t>Monitoring and Evaluation Officer</t>
  </si>
  <si>
    <t>Md. Ahasan Faruk</t>
  </si>
  <si>
    <t>mahabbat.ali@care.org</t>
  </si>
  <si>
    <t>Md. Mahabbat Ali</t>
  </si>
  <si>
    <t>Scaling up Inclusive Resilience Amongst Water Logged Communities in South Western Bangladesh</t>
  </si>
  <si>
    <t>The short proposal and a brief progress update are attached for more/detailed information.</t>
  </si>
  <si>
    <t>The initiative is not like any regular projects that has specific targeted direct or indirect beneficiaries. Also it doesn't have adirect focus on gender, governance etc marker. The project focused on completing broadly four major tasks:
- Select/identify key informants/stakeholder for interview and undertake meetings / workshops with key stakeholders including from government actors and development partners.
- Map current projects/initiatives containing assessment activities, including GIS and information management and developed  a comprehensive assessment preparedness framework based on understanding of Bangladesh stakeholders’ assessment capacity-gaps
- Update/ Re-design BNASP proposal to reflect key findings of the consultation vis-à-vis Government capacity gaps
- Retain the in-country capacity to lead/coordinate any Joint Needs Assessment (JNA) when it is launched. And also continue to advocate for the JNA approach as well as support in capacity development of various stakeholders.</t>
  </si>
  <si>
    <t>The initiative developed a framework of Needs Assesment and identified areas where capacity building support is required fro the civil society</t>
  </si>
  <si>
    <t>This is an initiative with the oblective of developing a project that fulfills/supports the advancement of Joint Needs Assessment (JNA) approach in Bangladesh. No direct support is being provided, rather the project (that will be based on this consultaion) will be helpful to identify appropriate needs of disaster affected community.</t>
  </si>
  <si>
    <t>It's a national level consultation initiative. It involves consultation with National level Governemnet authorities, Donors, UN, I/NGO etc. So all activities are centered at the capital Dhaka.</t>
  </si>
  <si>
    <t>Impact: Enhanced resilience of communities affected by, and vulnerable to, disasters through evidence-based response. 
Outcome: An assessment framework for Bangladesh which provides timely and appropriate humanitarian assessment information.
Output-1: A comprehensive assessment preparedness framework developed based on understanding of Bangladesh stakeholders’ assessment capacity-gaps. 
Output-2: Updated BNASP proposal to reflect key findings of the consultation vis-à-vis Government capacity gaps</t>
  </si>
  <si>
    <t>smorton@careinternational.org</t>
  </si>
  <si>
    <t>Humanitarian Programme Coordinator</t>
  </si>
  <si>
    <t>Soliatire Morton</t>
  </si>
  <si>
    <t>mahbubur.rahman@care.org</t>
  </si>
  <si>
    <t>Emergency Response and Preparedness Coordinator</t>
  </si>
  <si>
    <t>Mahbubur Rahman</t>
  </si>
  <si>
    <t>BANGLADESH NEEDS ASSESSMENT SUPPORT PROJECT – CONSULTATION Phase</t>
  </si>
  <si>
    <t>Governance Strategy Development</t>
  </si>
  <si>
    <t>Program Advocacy Approach Guideline development</t>
  </si>
  <si>
    <t>Proposal, logframe, quartlerly and annual reports uploaded on the Minerva</t>
  </si>
  <si>
    <t>The year has been challenging as it was during the same period when the consortium learnt more about the implications of  Payment By Results (PbR) on the project. Some project compromises had to be made in order to put more effort and focus on learning activities in order to improve on the learning outcome indicators which are tied to the PbR. However, it also presented an opportunity for the project to innovate around its models to make the m more relevant to improving marginalised girls' learning outcomes.</t>
  </si>
  <si>
    <t>Community/village level literacy and numeracy activities involving paprents trained on child protection issues are promising ways of improving learning outcomes for marginalised girls.</t>
  </si>
  <si>
    <t>Community engagement in development initiatives in a manner that recognises their potential and capacities is vital for building community ownership to the initiatives and self organise themselves in response to identified challenges.</t>
  </si>
  <si>
    <t>Village Savings and Lending intervention has helped in building household economic capacities to meet education expenses for their children and an extent built community resilience to the impact of drought</t>
  </si>
  <si>
    <t>The Power Within intervention of building building girls leadership skills proved effective in improving numeracy outcomes for marginalised girls.</t>
  </si>
  <si>
    <t>The Mothers Group intervention of following up on cases affecting girls education and mentoring young girls on life skills contributed to improved literacy outcomes</t>
  </si>
  <si>
    <t>The Selection Planning and Management component of the VSL was introduced in order to strengthen the women economic empowerment outcomes.</t>
  </si>
  <si>
    <t>An exetrnal evaluator is contracted by the lead agency to conduct a randomised control endline evaluation. Data will be collected from a cohort list of girls and households identified during the baseline survey who are part of a longitudinal study. CARE' role is to provide inputs on the development of ToR for the evaluation.</t>
  </si>
  <si>
    <t>Rural vulnerable girl children aged 10-19 years, with limited choices, and at high risk of early marriage, pregnancy, HIV, exploitation and abuse.</t>
  </si>
  <si>
    <t>Ten disctricts in 4 provinces. Midlands Province x 3 districts; Masvingo x 1 district; Matabeleland North x 3 districts and Matabelelanda South x 3 districts</t>
  </si>
  <si>
    <t>Improved  educational status of 48,997 marginalised girls within 500 schools</t>
  </si>
  <si>
    <t>CRISTY MCLENNAN</t>
  </si>
  <si>
    <t>ellench@carezimbabwe.org</t>
  </si>
  <si>
    <t>ELLEN CHITIYO CHIGWANDA</t>
  </si>
  <si>
    <t>DEPARTMENT OF INTERNATIONAL DEVELOPMENT (DFID)</t>
  </si>
  <si>
    <t>IMPROVING GIRLS ACCESS THROUGH TRANSFORMING EDUCATION (IGATE)</t>
  </si>
  <si>
    <t>ZWE085, ZW335</t>
  </si>
  <si>
    <t>The impact of El Nino is so severe that beneficiaries have engaged negative coping trategies in order to fill the food gap. The assumption that the project can fulfill the remaining 50% food gap, was affected by the El Nino. After picking this up, the team has negotiated with the donors to increase the cash payment to $7 from $5 per person, which was an arbitrary standard  figure from the Cash Working Group. Approval was granted to start August 2016 .</t>
  </si>
  <si>
    <t>Market moniroring provided constant evidence for planning and improvement</t>
  </si>
  <si>
    <t>The cash value and increased for small households eg below 3 housholds members after noting the economies of scale during moniting and evaluation. This was related to CARE's roles in trying to ensure that they provide support to communities that is responsive to their needs.</t>
  </si>
  <si>
    <t>Women and girls residing in rural areas</t>
  </si>
  <si>
    <t xml:space="preserve">Masvingo Province:  Zaka, Gutu and Masvingo Rural districts (3),Matebeleland South Province: Beitbridge, Insiza, Matobo, Gwanda and Umzingwane districts (5)
Matabeleland North Province: Umguza, Lupane and Nyaki districts (3), Midlands Province: Gokwe North, Gokwe South, Shurugwi and Mberengwa districts (4)
</t>
  </si>
  <si>
    <t>The action will address the immediate food needs of vulnerable men, women, boys and girls through the provision of mobile unconditional cash transfers that aim to cover 50% of the household food basket and nutritional needs of men, women, boys and girls.</t>
  </si>
  <si>
    <t>Emergency Cash First Response to Drought-affected commmunities in the Southern provinces of Zimbabwe</t>
  </si>
  <si>
    <t>ZWE056, ZW355</t>
  </si>
  <si>
    <t>You lend to an entrepreneur and your loan is repaidThe MFI uploads the entrepreneur’s profile to Lendwithcare. The entrepreneur pays back their loan in installments to the MFI, which transfers these repayments to CARE International. We then credit the repayment to your Lendwithcare account.</t>
  </si>
  <si>
    <t>The entrepreneur requests a loanEntrepreneurs approach a local Microfinance Institution (MFI) that is a Lendwithcare partner and, if their ideas show promise, they get the go-ahead for the loan they need to get their business going.</t>
  </si>
  <si>
    <t>It starts with the opening of  a market stall, or perhaps a small tailoring business, or diversifying the crops they grow, people across the developing world are bursting with business ideas – all they need is a helping hand to get started.</t>
  </si>
  <si>
    <t xml:space="preserve">Women and men with existing income generating activities, small shops and some farmers. </t>
  </si>
  <si>
    <t>Chipata</t>
  </si>
  <si>
    <t>Provide loan capital to poor people, mainly women, who want to start or grow a small business/income generating activity</t>
  </si>
  <si>
    <t>Horner@gmail.com</t>
  </si>
  <si>
    <t>Head of Lendwithcare</t>
  </si>
  <si>
    <t>Tracey Horner</t>
  </si>
  <si>
    <t>Lendwithcare</t>
  </si>
  <si>
    <t>2746</t>
  </si>
  <si>
    <t>The project plans to conduct an endline evaluation to focuss on impact comparing the baseline, mid term and establish any lessons from the intervention.</t>
  </si>
  <si>
    <t>Men and women</t>
  </si>
  <si>
    <t>dresser@careinternational.org</t>
  </si>
  <si>
    <t>Programme Management coordinator- Africa</t>
  </si>
  <si>
    <t>Kate Dresser</t>
  </si>
  <si>
    <t>Financial Sector Deepening Zambia</t>
  </si>
  <si>
    <t>Scaling up Access to Finance for Empowerment</t>
  </si>
  <si>
    <t>ZMB118; ZM442</t>
  </si>
  <si>
    <t>Project progress reports, baseline-May 2014 and endline-January 2016 reports.</t>
  </si>
  <si>
    <t>The implementation of COMET project was a success as it achieved most of the set project outcomes: Male partner testing for HIV increased to 81.9% at end-line as compared to 78.5% at baseline and HIV positivity rate among HIV exposed babies at 12 months of age reduced to 2.5%(6 out of 239 cohort) at Endline compared to 8%(2 out of 26) at baseline. Stigma was reduced in the Community as a result of openess on disclosure of HIV status among couples and other family members.</t>
  </si>
  <si>
    <t>Involement of male partners in Antenatal care promoted openess, disclosure of HIV status and care and support among couples and the family members as well.</t>
  </si>
  <si>
    <t>The use of Social Analysis for Action by involving the community through community dialogues contributed to address some of the socio-culture norms that impeded utilization of HIV/AIDS services</t>
  </si>
  <si>
    <t>Involvement of People Living With HIV(PLWHIV) in demand creation of HIV/AIDS services contributed to reduced stigma in the community.</t>
  </si>
  <si>
    <t>Involvement of People Living With HIV(PLWHIV) in demand creation of HIV/AIDS services</t>
  </si>
  <si>
    <t>Male involvement</t>
  </si>
  <si>
    <t>Social Analysis for Action (SAA)</t>
  </si>
  <si>
    <t>No changes were made.</t>
  </si>
  <si>
    <t>Capacity building in project management-planning, organization, resource mobilization, implementation and monitoring and evaluation</t>
  </si>
  <si>
    <t>All evaluations were done in the Intervention sites where baseline findings were compared with the End of project findings that informed the project on the progress made by end of the project.</t>
  </si>
  <si>
    <t>6,000 pregnant women, 600 HIV positive and their HIV exposed babies, including their families in the six selected health facility catchment area of Katete and Lundazi districts in Eastern province.</t>
  </si>
  <si>
    <t>Zambia,Eastern province (6 sites in Katete and Lundazi districts)</t>
  </si>
  <si>
    <t>The overall goal of the project was to support the Ministry of Community Development, Mother and Child Health in moving towards elimination of Mother To Child Transmission (e-MTCT) in the 6 sites of Lundazi and Katete districts of Eastern Province.</t>
  </si>
  <si>
    <t>ng'ambib@carezam.org</t>
  </si>
  <si>
    <t>Bryan Baleke Ng'ambi</t>
  </si>
  <si>
    <t>ViiV Healthcare’s Positive Action for Children Fund</t>
  </si>
  <si>
    <t>Communities, Organizing and Mobilizing to Eliminate mother to child Transmission (COMET)</t>
  </si>
  <si>
    <t>ZMB110/ZM427</t>
  </si>
  <si>
    <t>Key projects documents are CARE Zambia server</t>
  </si>
  <si>
    <t xml:space="preserve">Any project working at seeking city authority to provide regulatory approval for innovations should not under-estimate the bureaucracies involved. 
Tariff adjustment for public services (water fee, solid waste collection fee, etc) are regulated in Zambia. The CARE project experienced significant delays in getting approval of effecting the new tariff method and it was out of CARE control. CARE did everything possible to push for the approval.  The city authorities delays were largely due to organisation bureaucratic and  overly protracted processes. The approval  was delayed by 15 months from October 2014 to January 2016. In our planning, we anticipated we would secure the approval within 6 months of the planning phase (Oct 14 to Mar 15), given that the mandated service provider who are the licensed public utility had already given CARE an agreement in principle to pilot the revenue collection approach in June 2014. However, the Public Utility  finally communicated to CARE their decision to approve the approach in  January 2016. Even the that communication,  a consent to allow CARE engage the Public utility delegated community based service provider (Chipata Water Trust) to effect  the increase in water tariff  suffered further delay of 5 months till 12 July 2016 when new tariff was approved. The delay has impacted on 15 months lag in executing ativities. Seeing the protracted delays, CARE engaged the participating partners and other stakeholders and discussed altenative methods of proceeding with activities while waiting for new tariff approval. The project continued with enhancing the existing direct payment method along side sensitisations and waste subscriber recruitment. As a result, the project succeded in increasing the waste subscriber base from 3,462 to 5,223 (25.5% of project target). If the tariff bundling approach had been approved, the project targeted to have 20,507 waste subscribers.  
</t>
  </si>
  <si>
    <t>Joint participation in WASH advocacy events, such as national commemoration events provide opportunities for both community leaders and sector organisation to voice to decision makers. The project observed that commemoration events reached out to policy makers, civic leaders and mandated service providers who turned up to attend. We plan to engage other TP partners to do joint hosting of such commemoration events in coming years. It will enable us to increase our influencing work, in additional to providing a platform to community to voice on development issues affecting them.</t>
  </si>
  <si>
    <t>Without a collaboration agenda or plan, stakeholders are likely to encounter challenges in pursuing effective collaboration. The CARE solid waste project is one of four projects under Lusaka urban slum programme  funded by Comic Relief. Comic Relief wants to learn how collaboration emerges in urban slum work and extent to which collaboration among grantee and, between grantees and other stakeholders can contribute to working at scale. The lesson CARE learnt was that before the Lusaka urban slum progarmme stakeholders were supported to develop a collaboration plan, we faced challenges in doing collaboration work. The factors that hindered collaboration were: (i) lack of opportunities  to come together,  (ii) not identified ‘best level’ in the organisations or projects to ignite/fuel collaboration work, and (iii) not clarified collaboration processes and roles, including responsibility and accountability. When Comic Relief supported us and developed the collaboration plan, the projects have set to commit to the collaboration and have taken up to lead on priority areas in the collaboration plan.</t>
  </si>
  <si>
    <t>Where strong institutions in the WASH and SW sectors exist (ZEMA, LCC &amp; LWSC), it is important to identify any structural weaknesses that may hinder their ability to provide support to projects that are collaborative in nature, like the COMEQS solid waste Project. Even though, we have strong sector institutions in Zambia, organisation procedures and in-action contributed to delays in signing off water-waste tariff bundling revenue collection method. The change we will make is that, given that the WWTB method will be sought in March 2017, for phase 2 roll out of the approach, the project will begin engaging the institutions early. We will also ensure both LWSC and LCC staff are included in monitoring the effectiveness of the WWTB approach during phase 1 (initial pilot)</t>
  </si>
  <si>
    <t>Use of various approaches to promote beharviour change: The project used 3 approaches (Regulation, Health belief and Status appeal) to  promote awareness about impacts of illegal waste dumping. As a result, community watchdogs reported a general reduction in the number of citations of illegal waste dumping. This was attributed to increasing levels of awareness about risks of illegal dumping such as risk of being arrested and charged, danger of causing outbreaks and loss of incentives and pride.</t>
  </si>
  <si>
    <t>Training and equipment support to small service providers: The water-waste tariff bundling revenue collection method was intended to effect compulsory payment for waste service by households. When there was delay in approving the method by the regulator, the project supported small solid waste service providers (Communiity based enterprises- CBEs) with training and equipment. The CBEs applied the acquired skills and equpment to increase the waste service subscribers from 3224 to 5220 as well as increasing amount of waste collected from households to the disposal site from 645tons per month to 737tons per month.</t>
  </si>
  <si>
    <t>Engaging policy and decision makers: due to prolonged delay in approving the water-waste tariff bundling revenue method by the license holder (mandated service provider) , the project engaged the Mayor of Lusaka city to intervene. The mayor had audience with the service provider to understand cause of delay in grating approval. The outcome was a quickened in reviewing the WWTB proposal which was later approved.</t>
  </si>
  <si>
    <t>1. Planning &amp; implementation of activities: the project experienced delay of 15months  in getting regulatory approval for effecting wate-waste tariff bundling (WWTB) revenue method. This has impacted on the project implementation plan (PIP). Following approval of WWTB in mid July, the project has revised the PIP to reflect the delays.  2.  Staff capacities: Due to delay in PIP and need to accelerate implementation, Care and local partner discussed need for additional staff resourcing to meet the increased workload.</t>
  </si>
  <si>
    <t>The project plans  to conduct an end of phase 1 assessment of the pilot tariff bundling approach in order to inform rolling out phase 2 to two more project areas. The assessment will be a mini-evaluation and will adopt a learning approach rather than an accountability approach. It will focus on learning in order to improve the project delivery rather measuring outcomes. An external consultant will conduct the assessment.</t>
  </si>
  <si>
    <t>Lusaka Province, Lusaka District, Lusaka City</t>
  </si>
  <si>
    <t>To contribute to improving environmental conditions for the people in peri-urban settlements of Lusaka city</t>
  </si>
  <si>
    <t>Mbweedac@carezam.org</t>
  </si>
  <si>
    <t>Director- Social Development</t>
  </si>
  <si>
    <t>dressser@careinternational.org</t>
  </si>
  <si>
    <t>Comic Relief UK</t>
  </si>
  <si>
    <t>Peri Urban Community Driven Models for Equitable Services (COMEQS)</t>
  </si>
  <si>
    <t>ZMB115; ZM436</t>
  </si>
  <si>
    <t>The project has all the documentations such as proposals. Logframe, PMP, reports, and surveys. This could be shared upon request.</t>
  </si>
  <si>
    <t>Budget: Total = GBP 12,332,729.48 - CARE = GBP 4,672,287.83</t>
  </si>
  <si>
    <t>Establishment of TWGs and frequent/regular meeting helped avoid duplication of work and coordination with other agencies working in the same geographic location.</t>
  </si>
  <si>
    <t>Consortium members has worked closely to identify common villages and beneficiaries for program integration, which led to harmonisation and coordination of the program activities and procedures, achieve economies of scale, and maximize impact.</t>
  </si>
  <si>
    <t>One major lesson learnt was that given the dynamic and constantly changing operational environment partners need to pay considerable attention to good communication and coordination at all levels with local authorities, leaders and communities for better and smoother implementation of the programme</t>
  </si>
  <si>
    <t>Implementing more institutionalizzed and planned capacity building</t>
  </si>
  <si>
    <t>Working in a recovery-development continnuim where the interventions include both emergency response and recovery/long-term activities</t>
  </si>
  <si>
    <t>Working as a consortium with partners contributing towards an integrated delivery of services.</t>
  </si>
  <si>
    <t>Access and population movement will be the main hurdles in conducting the final evaluation. Having a competent national consultant might also be another challenge as it is very difficult to get an international consultant to do the evaluation due to visa restrictions. Furthermore, due to the frequent reprogramming od program activities and locations, comparison with the baseline reults is an anticipated challenge.</t>
  </si>
  <si>
    <t>Highly vulnerbale people effected from the conflict ( IDPs ,Returnees and  Host Communities.)</t>
  </si>
  <si>
    <t>Governorates: Hodeidah ,Amran, Hajjah, Abyan, and Lahj</t>
  </si>
  <si>
    <t>To contribute to reducing morbidity and mortality and building the resilience of conflict affected populationstarget areas within North and South Yemen, addressing the malnutrition crisis by integrating work across partners’ key areas of strength, namely: WASH, food security/livelihoods,and resilience and capacity building, WASH, livelihoods, health and nutrition and shelter, WASH, food security, livelihoods and resilience.</t>
  </si>
  <si>
    <t>consortium.manager@careyemen.org</t>
  </si>
  <si>
    <t>Consortium Manager</t>
  </si>
  <si>
    <t>Lina AlSafi PRIMARY CONTACT</t>
  </si>
  <si>
    <t>DFID (Department for International Development)</t>
  </si>
  <si>
    <t>Integrated Recovery Programme (IRP) in support of conflict-affected populations in North &amp; South Yemen</t>
  </si>
  <si>
    <t>CGBRYE0027</t>
  </si>
  <si>
    <t>Small-Scales Framers Affected from the conflict in Gaza</t>
  </si>
  <si>
    <t>Gaza</t>
  </si>
  <si>
    <t>Restore livelihoods and food production of affected vulnerable small-scale farmers through the rehabilitation of ope fields, greenhouses, poultry production units and water wells in Khanyounis.</t>
  </si>
  <si>
    <t>Disaster emergency committee (DEC)</t>
  </si>
  <si>
    <t>Emergency Livelihoods Response to Small-Sales Farmers Affected by the Gaza Crises phase II</t>
  </si>
  <si>
    <t>CGBRWB0014</t>
  </si>
  <si>
    <t>Project proposal; result framework and UBOS  Uganda National Population Census 2014.</t>
  </si>
  <si>
    <t>NONE. The project is still in its infancy stage.</t>
  </si>
  <si>
    <t>Project implementation has just begun therefore, it is too early to document any lessons.</t>
  </si>
  <si>
    <t>Project implementation has just begun therefore, it is too early to make any strategy adjustments.</t>
  </si>
  <si>
    <t>Project implementation has just begun therefore, it is too early to make any changes.</t>
  </si>
  <si>
    <t>Through staff training, due delligence identifying capacity gaps and support in financial management, organizational procedures, structures and sytems, providing relevant equipment, training on MIS, mentoring and coaching through close monitoring support.</t>
  </si>
  <si>
    <t>Both old and young men and women in VSLA groups in the regions</t>
  </si>
  <si>
    <t>West Nile region, Eastern Region in Teso, Busia, Bugiri, Iganga districts,  and Kasese and Kabrole districts.</t>
  </si>
  <si>
    <t>Scaling up with Digital Financial Financial Services through Ledger Link and E-Keys innovations</t>
  </si>
  <si>
    <t>Henry.Mutabazi@care.org</t>
  </si>
  <si>
    <t>Financial Linkages Specialist</t>
  </si>
  <si>
    <t>Henry Mutabazi</t>
  </si>
  <si>
    <t>Rebecca.Nyonyozi@care.org</t>
  </si>
  <si>
    <t>VSLA Programme Manager</t>
  </si>
  <si>
    <t>Rebecca Nyonyozi Garakumbe</t>
  </si>
  <si>
    <t>Barclays Bank UK</t>
  </si>
  <si>
    <t>BARCLAYS PROJECT LINK</t>
  </si>
  <si>
    <t>CGBRUG0074</t>
  </si>
  <si>
    <t>Project is ongoing and lessons learnt will be documented in the latter stages</t>
  </si>
  <si>
    <t>Endline studies will be completed but these are not considered to be evaluation activities</t>
  </si>
  <si>
    <t>Refugees in the target areas</t>
  </si>
  <si>
    <t>ECHOII project has been implemented since November 2015 until December 2016 in (Sanliurfa and Ankara ) provinces 
- Sanliurfa : In two districts (BIRECIK - HALFETI)
- Adana: The project activities were not implemented due to challenges in obtaining permissions
-  Ankara - activities began in FY17</t>
  </si>
  <si>
    <t>To contribute to meeting urgent basic needs, restoring human dignity, and strengthening protection of vulnerable Syrian refugee women, girls, boys and men in Turkey</t>
  </si>
  <si>
    <t>Salah.hamwi@care.org</t>
  </si>
  <si>
    <t>Salah Hamwi</t>
  </si>
  <si>
    <t>Urgent basic humanitarian assistance, and coordination of information needs, for Syrian refugees in Turkey</t>
  </si>
  <si>
    <t>CGBRTR0004</t>
  </si>
  <si>
    <t>Working with partner closely or continues monitoring during implementation the project.</t>
  </si>
  <si>
    <t>Using of solar system it’s reduce the operation and maintenance in the same time keep the environment free from contamination</t>
  </si>
  <si>
    <t>Continues working with CBOs and participation on base operation and maintenance to them in resilience.</t>
  </si>
  <si>
    <t>There is great need to replicate success and concentrate on “scaling up” the community-management model to bring concurrent successes to many community managed programs.</t>
  </si>
  <si>
    <t>To addresses key issues in scaling up community management including how to move from micro to macro at regional level, replicating the “best practice” and linking water for people with water for livelihoods.</t>
  </si>
  <si>
    <t>To build capacities within the communities and agents working with them to ensure proper management and sustainability of water and sanitation facilities/ programs.</t>
  </si>
  <si>
    <t>Harmonize All NNGs and INGs to work under on approach with community to strings community base operation and maintenance.</t>
  </si>
  <si>
    <t>CARE provided improve the access to safe drinking water, proper sanitation and hygiene services to theIDPs, and host communities in Kalma, Alsalam, Gereida  and Kass.</t>
  </si>
  <si>
    <t>South Darfur Emergency Assistance Project</t>
  </si>
  <si>
    <t>To contribute to the reduction of morbidity and mortality among conflict-affected communities (new and resident IDPs) in South Darfur through the provision of safe water, adequate sanitation services and hygiene promotion interventions.</t>
  </si>
  <si>
    <t>Ibrahim.Bah@care.org</t>
  </si>
  <si>
    <t>Finance Contoroler</t>
  </si>
  <si>
    <t>Ibrahim Bah</t>
  </si>
  <si>
    <t>asmare.reta@care.org</t>
  </si>
  <si>
    <t>Assistant Country Director (ACD)</t>
  </si>
  <si>
    <t>Asmare Ayele</t>
  </si>
  <si>
    <t>South Darfur Emergency Assistance Project (SDEAP)</t>
  </si>
  <si>
    <t>CGBRSD1011, FC = GB487</t>
  </si>
  <si>
    <t>Revised logframe, draft mid-line evuation and project's M&amp;E frameowork are available .</t>
  </si>
  <si>
    <t>Project started Non-formal education classes for mother in target villages. This has been observed that mothers who benifited through NFE classes are supportive of girl's education.</t>
  </si>
  <si>
    <t>This was identified that record keeping at school level was poor. Project provided training to teachers on record keeping as well porvided schools relevant materiaals(e.g register etc). So the record keeping at school level has improved.</t>
  </si>
  <si>
    <t>This was noted that students in target areas have improved learning in reading but their pefromance in numearcy is poor. Project is planning to organzie special classes for teachers so that their teaching skills are improved and students learn better in the classrooms.</t>
  </si>
  <si>
    <t>3. support the relevant ministries of education to deliver a quality, child-friendly and girl friendly education that is relevant and empowering for rural girls then the number of girls who access, receive and complete a quality primary and secondary education will increase.</t>
  </si>
  <si>
    <t>2. strengthen the existing capacity of communities to support their schools and teachers to deliver a
quality education that is supportive of female teachers and girls in improved learning environments</t>
  </si>
  <si>
    <t>1. work with local organisations and religious leaders to address: cultural-religious barriers to girls education, related community norms and girls’ &amp; parental attitudes to girls’ education and</t>
  </si>
  <si>
    <t>Final Project evluation will be completed next year. Data collection will be carried out from Nov-2016 onwards. Final report will be available before March,2016.</t>
  </si>
  <si>
    <t>Girls between 5-15 years of age (School age girls - Primary and Secondary school girls)</t>
  </si>
  <si>
    <t>Somaliland, Puntland and Galmudug Zones of Somalia.</t>
  </si>
  <si>
    <t>The project aimed at increasing access to education for some of Somalia’s most educationally disadvantaged children: rural (sedentary and nomadic) girls.</t>
  </si>
  <si>
    <t>Muhammad.HassanQ@care.org</t>
  </si>
  <si>
    <t>Monitoring and Knowledge Manager</t>
  </si>
  <si>
    <t>Muhammad Hassan Qaiser</t>
  </si>
  <si>
    <t>gure.farah@care.org</t>
  </si>
  <si>
    <t>SOMGEP Project Manager</t>
  </si>
  <si>
    <t>Gure Abdifarhan Farah</t>
  </si>
  <si>
    <t>Department of International Development (DFID)</t>
  </si>
  <si>
    <t>The Somali Girls Education Promotion Project (SOMGEP) - Kobcinta Waxbarashada Gabdhaha in Somali</t>
  </si>
  <si>
    <t>CGBRSO0077</t>
  </si>
  <si>
    <t>Project final report</t>
  </si>
  <si>
    <t>Ensuring that targeting is well done for households with more members to have more water</t>
  </si>
  <si>
    <t>The rehabilitation of water points prior to water distribution is needed</t>
  </si>
  <si>
    <t>In future, there is need to ensure the livestock also get the water</t>
  </si>
  <si>
    <t>Post distribution survey of the distributed water to check the quality of the water distributed</t>
  </si>
  <si>
    <t>Monitoring of the water vendors to ensure that they only distribute enough water and not excess</t>
  </si>
  <si>
    <t>The use of water vouchers to distribute the water was seen as a good practice that should be embraced</t>
  </si>
  <si>
    <t>There were no changes to this project, activities were conducted as per the program design</t>
  </si>
  <si>
    <t>Drought affected persons who include women, men, boys and girls</t>
  </si>
  <si>
    <t>Awdal &amp; Sanaag regions in Puntland</t>
  </si>
  <si>
    <t>Providing water through trucking to drought-affected persons in Awdal and Sanaag regions.</t>
  </si>
  <si>
    <t>muhumed.dubow@care.org</t>
  </si>
  <si>
    <t>Emergency coordinator</t>
  </si>
  <si>
    <t>Muhumed Dubow</t>
  </si>
  <si>
    <t>START FUND</t>
  </si>
  <si>
    <t>Somalia Emergency Water Intervention (SEWI)</t>
  </si>
  <si>
    <t>CGBRSO0079</t>
  </si>
  <si>
    <t>Since the project was aimed at building strengthening the capcities of DHMTs for the eraly detection and response to Ebola and other epidemics, the strategies/ approaches kept changing as the context continued to evolve and were mainly adapted to suit the prevailing context. This somehow  interfered  with the pace at whihc activities were implemented.</t>
  </si>
  <si>
    <t>Involvement of communities in emeregency response is a quick,relaible and  sustainableble way of containing and preventing epdiemics</t>
  </si>
  <si>
    <t>The continous payment of financial incentives o community volunteers has the potential to undermine sustained volunteerism</t>
  </si>
  <si>
    <t>Incentivizing community volunteers</t>
  </si>
  <si>
    <t>Working through local community structures ( Community Health Workers)</t>
  </si>
  <si>
    <t xml:space="preserve">Capcity building of state institutions (DHMTs, community volunteers) </t>
  </si>
  <si>
    <t>Deliberate effort to strengthen state institutions which very aligns with CARE's approach of loacl capacity buidling and slef-reliance</t>
  </si>
  <si>
    <t>This project was meant to support the Ebola Recovery and is aimed at strengthening institutions. Therefore it hasn't any baseline results that could permit cmparisons.</t>
  </si>
  <si>
    <t>District Health Management Teams and the general population</t>
  </si>
  <si>
    <t>Bombali and Koinadugu districts, Northern Sierra Leone</t>
  </si>
  <si>
    <t>To improve Sierra Leone's capability for the early detection and response to Ebola Viral Disease (EVD) and other Public Health Emergencies.</t>
  </si>
  <si>
    <t>Senior Programme Officer</t>
  </si>
  <si>
    <t>Health Program Coordinator</t>
  </si>
  <si>
    <t>Alfred S Makavore</t>
  </si>
  <si>
    <t>DFID Resilient Zero: A strengthened Public Health System in Sierra Leone</t>
  </si>
  <si>
    <t>IRCXSL0011</t>
  </si>
  <si>
    <t xml:space="preserve">Serbia: Adasevci reception center (northern Serbia), Presevo reception center, (Southern Serbia), Slavonski Brod reception center (Croatia)
</t>
  </si>
  <si>
    <t>Department for International Development / DFID</t>
  </si>
  <si>
    <t>Essential Assistance to Vulnerable Refugees in the Western Balkans</t>
  </si>
  <si>
    <t>GB503</t>
  </si>
  <si>
    <t xml:space="preserve">
The pilot of mobile loan solution was short and needs al least one year to be able to sensnitise community members with tehcnology and ensure their ownership. 
</t>
  </si>
  <si>
    <t>Some of the successful women were facilitated to attend national level conferences such as the regional entrepreneurs conference with participants from east africa. This built their confifence  and became an opportunity to market CARE's successful approaches.</t>
  </si>
  <si>
    <t>With Kenya Commercial Bank (KCB), VSL group facilitators (Village Gents) became bank agents while VSL groups piloted ewallets in their transactions.</t>
  </si>
  <si>
    <t>Mentorship of women in VSL groups by members of the Rwanda Chamber of Women Entrepreneurs. This includes linking VSL group women with small businesses with sucsuccessful women members of the RCWE for them to advise on how to improve businesses, diversify or expand them.</t>
  </si>
  <si>
    <t>Underestimated period for system setting and pilot: The mobile banking linkage process took long than expected time – from selection of the partner, product negotiation and development, training development and delivery, product pilot, to monitoring and follow up support.</t>
  </si>
  <si>
    <t>The intensive business mentorship and coaching program lasted three months: after these sessions, some mentees claims as it have been for the short period and they consider the training session/mentorship as an introduction. The partners will review what is possible for extending this period in future.</t>
  </si>
  <si>
    <t>Members of mature VSL groups have shown high interest and demand for entrepreneurship and are highly motivated to expand existing businesses and start new ones. This component could be mandatory for all mature VSLGs across all of CARE’s VSLAs programs.</t>
  </si>
  <si>
    <t>S4C piloted the partnership with the private sector; especially commercial bank in Rwanda in terms of promoting mobile loan solution. This means linking VSL groups and their to formal financial services using digital financial services.</t>
  </si>
  <si>
    <t>15,000 women in category 1 and 2 of ubudehe poverty ranking in Rwanda</t>
  </si>
  <si>
    <t>The S4C project has been implemented in Gicumbi and Rulindo districts located in Northern Province.</t>
  </si>
  <si>
    <t>The project goal is to promote the long-term economic independence of 15,000 women in CARE Rwanda’s VSLGs by developing the key skills they need to grow their businesses. This include financial education and enterprise development (investor readiness) and mobile loan training, of whom at least 70% (10,500) will demonstrate significantly enhanced business skills  as a result of accessing the training. (b) Objective 2: 150 women identified as high potential entrepreneurs will receive further intensive business training. (c) Objective 3: 75 of the 150 women with the strongest businesses will receive further intensive, targeted business incubation over twelve months, which includes one-to-one business coaching, marketing and face-to-face mentoring to enable them to advance their businesses. It is expected that at least 60% of these 75 women (45) will go on to grow their businesses.</t>
  </si>
  <si>
    <t>glycerie.niyibizi@care.org</t>
  </si>
  <si>
    <t>Economic Empowerment Manager</t>
  </si>
  <si>
    <t>Glycerie Niyibizi</t>
  </si>
  <si>
    <t>Chair Blair Foundation for Women (CBFW)</t>
  </si>
  <si>
    <t>Skilling For Change project (S4C)</t>
  </si>
  <si>
    <t>GB397, CBBRRW0016</t>
  </si>
  <si>
    <t>Project final report, Baseline report, mid-term and final evaluation reports, VSL MIS report.</t>
  </si>
  <si>
    <t>An enabling project environment that includes sharing the common vision of supporting women empowerment and engagement of different stakeholders (such as Hand in Hand Eastern Africa  (HIHEA), government officials at different local levels, the private sector, civil society organizations and NGOs), has helped in learning and sharing feedback that do inform other actions and decisions.   Local authorities have been participating in project interventions especially the share out activities of groups. The achievements in project activities are always recognized by local authorities and the participation of government during the Open days, Umuganura -the harvest day activities, Umuganda, etc.</t>
  </si>
  <si>
    <t>The level of collaboration with financial institutions which is still low since local SACCOs are not yet responding to the financial needs of VSLGs especially credit products.</t>
  </si>
  <si>
    <t>An effective monitoring &amp; Supportive supervision system: The project monitoring tools have been developed and applied with support of the project team, and more specifically M&amp;E professionals and field staff were trained on effective use of monitoring tools including data collection, data entry and reporting. The tools were applied regularly during the project implementation bringing continuous and timely updates on the project progress, and facilitated all IPs to identify and take a decision where they showed a gap. In additional to the project monitoring tools, a supervision system set clearly the roles &amp; responsibilities for each one involved in the project implementation and management.</t>
  </si>
  <si>
    <t>The mutual complementarities of VSL methodology and HiH enterprise development trainings. The project benefits from the solid achievements of CARE’s VSLG methodology, namely a pool of mature financially literate groups with saving capacity and literacy need for additional business skills support, as well as the formation of new VSLGS to bring scale to the project. On the other hand, the enterprise development training of HiH offers these members the possibility of a step forward to start up and manage successful enterprises and, eventually, linkage to markets for individual entrepreneurs to support sustainability of those enterprises. Both methodologies target women.</t>
  </si>
  <si>
    <t>In addition, the technical skills providers identified in the district shall continuously be organized to assist/support the established CIGs seeking the specific technical skills. An example of such is Rwanda Best (a local training center and a producer of chicken and vegetables) which held initial discussions on how to support the project clients who invested in vegetables through trainings, supplies of inputs and at the same time plan to buy their production, as it remains a known company with larger markets and connections. Unfortunately, HiH project closed without putting much efforts on those CIGs as wished.</t>
  </si>
  <si>
    <t>Learning visits, also known as exchange visits, were organized at district levels by implementing partners where we supported our beneficiaries to go learn from high potential entrepreneurs in specific business sectors. From these study tours, the members were encouraged to be organized in Common Interest Groups (CIGs) so that they can be able to form business networks, share experience and facilitate negotiations in exploring possible market opportunities if they can produce and attract market together as a group or a cluster</t>
  </si>
  <si>
    <t>The project review workshops found that project staff coached entrepreneurs on an ad-hoc basis. It was often suggested that during the project period IPO puts emphasis on systemizing the coaching to the VSLG members. This was done by developing concrete plans to each field staff which was shared with their Supervisors and approved by respective program coordinators, well documented and verified. Staff have kept registers where they have been recording details of VSLGs and or individual entrepreneurs, coaching activity, number, and frequency of visits etc, so that it can be monitored for impact evaluation.</t>
  </si>
  <si>
    <t>The HiH model has an important effect on project clients who in the past were only highly experienced in saving and loan through VSL methodology, but today they are demostrating that their mindset in running in sustainable businesses have fully imbedded and are now providing jobs. They started to work in common interest groups for attracting and getting technical support to the existing potential technical provider services.</t>
  </si>
  <si>
    <t>The project has been closed by executing its final evaluation. Means that there is no any planned evaluation in the future.</t>
  </si>
  <si>
    <t>The project impact group: 100,000  (75%  women)  poor  and  very  poor people based in the Eastern Province of Rwanda.</t>
  </si>
  <si>
    <t>The project has been implemented in  Nyagatare, Kirehe, Gatsibo, Kayonza, Bugesera, Ngoma and Rwamagana districts located in Eastern Province of Rwanda</t>
  </si>
  <si>
    <t xml:space="preserve">Hand in Hand International and CARE Job Creation project’s main goal is to promote sustainable improvements in livelihood resilience and diversity, small business start-up and growth and employment opportunities for 100,000 very poor people, at least 75% of whom are women, in the Eastern Province of Rwanda, through 3,000 VSL groups. This is achieved through the following 3 specific objectives:
(a) Promote sustainable improvements in livelihood resilience and diversity
(b) Promote  employment  opportunities  for  100,000  (75%  women)  poor  and  very  poor people in the Eastern Province of Rwanda.
(c) Develop and communicate a sustainable model for job creation.
</t>
  </si>
  <si>
    <t>ephron.hakizamungu@care.org</t>
  </si>
  <si>
    <t>Ephron Hakizamungu</t>
  </si>
  <si>
    <t>Hand in Hand International</t>
  </si>
  <si>
    <t>Hand in Hand and CARE jobs creation</t>
  </si>
  <si>
    <t>GB248, CGBRRW001</t>
  </si>
  <si>
    <t>With technical support from CIUK, we are conducting an economic evaluation of the project approach. This will reveal more information on the value for money. Wolrd bank has informed it has money to scale up this type of intervention and was included in the economic evaluation of the approach.</t>
  </si>
  <si>
    <t>Working with couples is very effective in creating long lasting change within the target group; especially working with men</t>
  </si>
  <si>
    <t>We realized that we needed to include psycho socio support as an essential espect looking at project beneficiaries experiences and what staff feel when they they support them. If we manage to secure funds for scale, psychosocial support will be included</t>
  </si>
  <si>
    <t>Partnership with an experienced research institutte (MRC) to conduct operational research helped to inform refinement of project interventions</t>
  </si>
  <si>
    <t>Training module that focuses on triggers of GBV. This strategy helped to quickly challenge bad behaviors that hinders gender equality. It open the minds of community members on behaviors they need to avoid.</t>
  </si>
  <si>
    <t>Couple training which brought on board men to support women empowerment. This was a good trastegy for engaging men.</t>
  </si>
  <si>
    <t>Quantitative and qualitative research skills</t>
  </si>
  <si>
    <t>Mid -term Qualitative evaluation will also be conducted by South african medical research counsel (MRC)</t>
  </si>
  <si>
    <t>Women in VSL group members and the surounding community members</t>
  </si>
  <si>
    <t>3 provinces: Western province in 2 districts and in 2 sectors each district; Eastern  province in 2 districts and in 2 sectors each district; and Northern province in 2 districts and in 2 sectors each district).</t>
  </si>
  <si>
    <t>Rwandan communities free themselves from GBV through social change and an enabling environment.</t>
  </si>
  <si>
    <t>lealiliane.niyibizi@care.org</t>
  </si>
  <si>
    <t>Indashyikirwa- Project Coordinator</t>
  </si>
  <si>
    <t>Lea Liliane Niyibizi</t>
  </si>
  <si>
    <t>Department For International Development</t>
  </si>
  <si>
    <t>Indashyikirwa "Agent For Change" Project</t>
  </si>
  <si>
    <t>CGBRRW0019</t>
  </si>
  <si>
    <t>Estudiantes universitarios y grupos de base de la comunidades.</t>
  </si>
  <si>
    <t>Departamento de Ayacucho en los distritos de Huamanga y Huanta.</t>
  </si>
  <si>
    <t>Promover la participación ciudadana en acciones de incidencia con el fin de incrementar el impacto de la incidencia política que realiza CARE Perú. Para ello se crearon dos espacios de participación: Activismo local y activismo virtual.</t>
  </si>
  <si>
    <t>Red de Acción</t>
  </si>
  <si>
    <t>GB518 CGBRPE0065</t>
  </si>
  <si>
    <t>3 Provinces (Morobe, Western Highlands, Chimbu)</t>
  </si>
  <si>
    <t>Highlands Resilience Project</t>
  </si>
  <si>
    <t>PNG057 PG167</t>
  </si>
  <si>
    <t>It starts with an ideaWhether it's opening a market stall, or perhaps a small tailoring business, or diversifying the crops they grow, people across the developing world are bursting with business ideas – all they need is a helping hand to get started.</t>
  </si>
  <si>
    <t xml:space="preserve">Lendwithcare is working with the Business School of the University of Porstmouth to evaluate impact of access to microfinance in a sample of 500 microentrepreneurs in Pakistan in relation to a control group of 150 individuals. </t>
  </si>
  <si>
    <t xml:space="preserve">Women and men with existing income generating activities, typically farmers, but some small shops. </t>
  </si>
  <si>
    <t>Lahore</t>
  </si>
  <si>
    <t>Provide loan capital to poor people, mainly men, who want to start or grow a small business/income generating activity</t>
  </si>
  <si>
    <t>2743</t>
  </si>
  <si>
    <t>Final report, proposal</t>
  </si>
  <si>
    <t>access issue due to delay in obtaining NOC from govt.</t>
  </si>
  <si>
    <t>Partner led response proved very useful</t>
  </si>
  <si>
    <t>Coordination and coordination with govt. and other national and international civil societies</t>
  </si>
  <si>
    <t>Provided technical training on financial management and linked the organization to other national and international civil society</t>
  </si>
  <si>
    <t>Disaster affected communities( Men and women)</t>
  </si>
  <si>
    <t>District Rajan Pur , Punjab, Pakistan</t>
  </si>
  <si>
    <t>EFSL and health support flood affected population of Punjab Pakistan</t>
  </si>
  <si>
    <t>European commission humanitarian aid and civil protection</t>
  </si>
  <si>
    <t>Emergency health and FSL support to flood affected communities</t>
  </si>
  <si>
    <t>GB462, CH001</t>
  </si>
  <si>
    <t>Baseline report, Pre and post KAP survey reports, project terminal report , Proposal</t>
  </si>
  <si>
    <t xml:space="preserve">PEFSA 5 project
The project was extended for two month only for reporting, no beneficiaries reached out during the extension period. 
</t>
  </si>
  <si>
    <t>Project faced significant and constant pressure from District Government to get involved in local hiring and UC selection, which was addressed by engaging local National Humanitarian Network (NHN) chapter with assurance on processing transparent process on staff hiring and preference to local population should they meet criteria and qualifications.</t>
  </si>
  <si>
    <t>Gender and age dynamics and their impact on FCS/Nutrition: This important area for exploration will identify and promote improved targeting practices. PEFSA has targeted more women in its interventions than men and it is important to see the effects of the assistance given directly to women to learn how the provided assistance has affected women's empowerment in term of decision making, cash utilization and the nutrition situation of women beneficiaries.</t>
  </si>
  <si>
    <t>Cash Transfer interventions are easy to implement, however difficult at the design stage. CARE designed “WASH through Conditional Cash Grants” based on the market analysis – a cornerstone for implementing any CTP modality. The design was effective meeting two important ends, i.e. a) improved water services by empowering communities with improved skills and knowledge; and b) strengthening local markets.</t>
  </si>
  <si>
    <t>The integrated response to address the underlying causes of malnutrition found effective. The research carried out by the consortium confirmed that the integrated approach better helped to reduce the prevalence of chronic malnutrition among young children and improve the nutritional status of PLW compared to the other combinations of only two or one modality.</t>
  </si>
  <si>
    <t>Linked civil society with national and international actors and networks, built the capacity of in financial management, monitoring and evaluation, food security etc.</t>
  </si>
  <si>
    <t>Post KAP survey is also conducted in the month of July. While end line was conducted in August.</t>
  </si>
  <si>
    <t>Nutritionally at risk households, Women/PLWs and Food Insecure Families</t>
  </si>
  <si>
    <t>District Sanghar , Sindh Province, Pakistan</t>
  </si>
  <si>
    <t>Emergency Food Security and Nutrition Support to Disaster affected population in Pakistan: Pakistan Emergency Food Security Alliance V (PEFSA V)</t>
  </si>
  <si>
    <t>GB408</t>
  </si>
  <si>
    <t>Indirect participants overlap with SAF-PACII, therefore not included (both expected and FY specific. Here the details: # women and girls 1,754,109 # men and boys  1,512,127 Total #  3,266,236</t>
  </si>
  <si>
    <t>3,326,235 women and men of reproductive age (15-55)</t>
  </si>
  <si>
    <t>Province: Punjab (District Multan and Muzaffargarh)</t>
  </si>
  <si>
    <t>Enhanced understanding of abortion stigma, and to overcome the barriers of stigmatization of abortion and post-abortion care at individual, community and health care provider's level</t>
  </si>
  <si>
    <t>asif.wazir@care.org</t>
  </si>
  <si>
    <t>Manager Research</t>
  </si>
  <si>
    <t>Dr. Asif Wazir</t>
  </si>
  <si>
    <t>Understanding and measuring abortion stigma in two district of Punjab Pakistan: Community and health service provider`s perspective</t>
  </si>
  <si>
    <t>GB518</t>
  </si>
  <si>
    <t>Internal Out come study</t>
  </si>
  <si>
    <t>monthly progress reporting from partners</t>
  </si>
  <si>
    <t>regarlar monitoring of field activities and meeting with project beneficiaireis</t>
  </si>
  <si>
    <t>Provision of Tools kits to graduated students</t>
  </si>
  <si>
    <t>Shifting of targets</t>
  </si>
  <si>
    <t>Before time closure of Partner form one provice</t>
  </si>
  <si>
    <t>on job trainings</t>
  </si>
  <si>
    <t>4,200 rural women and youth</t>
  </si>
  <si>
    <t>Province: Punjab (districts Multan, Vehari, Muzaffargarh Garh, Rajanpur), Province: Sindh (Tando Allahyar, Mirpur Khas, Thatta)</t>
  </si>
  <si>
    <t>To improve the relevance, quality, access and equity of Technical and Vocational Education and Training (TVET) services for the women and youth in rural areas of southern Punjab and Sindh</t>
  </si>
  <si>
    <t>Murium.hadi@care.org</t>
  </si>
  <si>
    <t>Acting head of strategic program unit</t>
  </si>
  <si>
    <t>Murium Hadi</t>
  </si>
  <si>
    <t>Enhancing socio economic development through investing in human capital in Punjab and Sindh (TVET)</t>
  </si>
  <si>
    <t>GB170</t>
  </si>
  <si>
    <t xml:space="preserve">Due to unavilability of NOC the prjecy has not been started yet. Due to unavailablity of NOC the Baseline is planned but not conducted so far
</t>
  </si>
  <si>
    <t>Women and minorities</t>
  </si>
  <si>
    <t>District, Umerkot and Mirpur Khas ( Sindh)</t>
  </si>
  <si>
    <t>To Enhance women’s voice in local government and enhancing accountability for the implementation of policies.</t>
  </si>
  <si>
    <t>misbah.iftikhar@care.org</t>
  </si>
  <si>
    <t>Miss. Misbah Iftikhar</t>
  </si>
  <si>
    <t>Embassy of the Netherlands</t>
  </si>
  <si>
    <t>Every Voice Counts EVC</t>
  </si>
  <si>
    <t>Despite the need of having a close by unit for mobile charging, demand for the solar fan and light has been greater</t>
  </si>
  <si>
    <t>The men and women both exhibit the same earning potential in rural setting</t>
  </si>
  <si>
    <t>Rural women  and men</t>
  </si>
  <si>
    <t>Mirpur has and Thatta in Sindh</t>
  </si>
  <si>
    <t>To improve income generation opportunities through inclusion in retail distribution model of alternate energy products in rural/marginalized communities</t>
  </si>
  <si>
    <t>muruim.hadi@care.org</t>
  </si>
  <si>
    <t>Sector Lead, Women Economic Empowerment</t>
  </si>
  <si>
    <t>Deparment for International Development - DFID</t>
  </si>
  <si>
    <t>Rural Women an alternate source for alternate power</t>
  </si>
  <si>
    <t>Project completed. Did not apply the markers and did not have information to report on all fields. This is a research project in principle.</t>
  </si>
  <si>
    <t>Project school students, teachers, members of Parent Teacher Committees and officials in the district department of education</t>
  </si>
  <si>
    <t>District Swat of Province Khyber Pakhtunkhwa, Pakistan</t>
  </si>
  <si>
    <t>Enhanced citizens participation with a focus on improving transparency and accountability in 30 schools of SWAT.</t>
  </si>
  <si>
    <t>Sehar.Taimoor@care.org</t>
  </si>
  <si>
    <t>Education Sector  Lead</t>
  </si>
  <si>
    <t>Sehar Taimoor</t>
  </si>
  <si>
    <t>Reach Out To Asia (ROTA)</t>
  </si>
  <si>
    <t>Improving Education Governance in Pakistan</t>
  </si>
  <si>
    <t>US1A3</t>
  </si>
  <si>
    <t>Rapport et budget du projet</t>
  </si>
  <si>
    <t>il y a eu revisison des parts budgetaires allouées à certains partenaires pour une amélioration de la mise en œuvre des activités</t>
  </si>
  <si>
    <t>les rencontres régulières instituées entre les partenaires permettent une prise en charge rapide des difficultés et défis de mise en oeuvre</t>
  </si>
  <si>
    <t>le renforcement du staff de mise enoeuvre de certains partenaire ayant rencontré des difficultés de mise en œuvre de certaines activités</t>
  </si>
  <si>
    <t>Mise en œuvre de l'intervention spécifique en réponse aux situations de mauvaise récolte de la saison passé pour protéger l'effort de résilience des communautés</t>
  </si>
  <si>
    <t>rencontre régulières des membres du consortium pour un suivi de l'exécution du plan de travail a permis de mettre en place des plans de renforcement de capacités des partenaires pour mitiger certaines difficultés de mise en oeuvre</t>
  </si>
  <si>
    <t>le projet a eu des fonds d'urgences de la part du bailleur pour accompagner les communautés ayant enregistré une mauvaise campagne agricole, ce qui a</t>
  </si>
  <si>
    <t>Organisation de table ronde sur la résilience climatique et contribution à la participation des partenaires de la plateforme à la COP 21</t>
  </si>
  <si>
    <t>Le processus enclenché est constitué de deux niveaux d’analyse. Une valorisation des collectes des données issues du suivi périodique du projet à partir de la base de données et une phase de collecte d’évidences de changement sur le terrain. L’évaluation devrait se concentrer sur les progrès réalisés par le projet et les enseignements relevés jusqu’à la mi-parcours (janvier 2015-juin 2016) à travers une démarche qualitative basée sur des guides  d’entretiens ouverts et adaptés. Elle sera planifiée et mise en œuvre par rapport à un ensemble standard de questions d’évaluation principales, avec des sous-questions correspondant à la théorie du changement du projet. Elle est orienté sur les processus de nature explicative et axés sur les « paquets d’activités » et les «mécanismes » de changement.</t>
  </si>
  <si>
    <t xml:space="preserve">le projet compte améliorer la résilience aux changement climatique de 447 873 personnes issues des ménages vulnérables et extrêment vulnérables au changement climatiques à traverts trois axes d'intervention que sont:
1. Amélioration  de la pertinence, de l’accès et de l’utilisation des services d’information climatique, de la planification et de la gestion des risques pour l'adaptation au changement climatique et la réduction des risques de catastrophe,
2. Les femmes et les hommes pauvres et vulnérables bénéficient de moyens de subsistance durables et résilientes au climat,
3. . Les systèmes et structures de gouvernance aux niveaux local, national et régional soutiennent une gestion des ressources naturelles équitable, durable et résiliente au climat
</t>
  </si>
  <si>
    <t>le projet intervient dans 103 communautés issues de 12 communes de la Région de Tillabéry</t>
  </si>
  <si>
    <t>Les hommes et les femmes pauvres et vulnérables  des  communes cibles  sont capables de s’adapter, anticiper, et absorber  les conséquences des extrêmes et désastres liés au climat</t>
  </si>
  <si>
    <t>Awaiss.yahaya@care.org</t>
  </si>
  <si>
    <t>Awaiss Yahaya</t>
  </si>
  <si>
    <t>Martins@careinternational.org</t>
  </si>
  <si>
    <t>Directeur Adjoint Chargé des Programmes</t>
  </si>
  <si>
    <t>Bulding Resilience and Adaptation to Climate Extremes and Disasters (BRACED)/ Projet de Renforcement de la Resilience aux Chocs Environnementaux et Sociaux (PRESENCES)</t>
  </si>
  <si>
    <t>CGBRNE0021</t>
  </si>
  <si>
    <t>2. Water sources are drying up rapidly so multiple assessments are required to construct, repair/ rehabilitate drinking water systems</t>
  </si>
  <si>
    <t>1. CARE Nepal needs to invest in fulfilling the locally created need of hygiene materials through establishment of sanitation markets in collaboration with private sector.</t>
  </si>
  <si>
    <t>3. The project is sperading awareness on sexual and gender based violence through mobilising self-help groups and gbv messaging through radio and verbal messaging.</t>
  </si>
  <si>
    <t>2. The project has undertaken activities involving gender balanced local users' committee and local partners , conducted public audits and dessiminated information through hoarding boards  which ensures inclusive governance</t>
  </si>
  <si>
    <t>1. The project has involved women from marginalised community in cash for work activities during assessment and construction of drinking water systems  and also provided gender senstive dignity kits to needy women and girls</t>
  </si>
  <si>
    <t>Disricts: Gorkha and Dhading
VDCs in Gorkha :  Choprak, Laprak, Gumda and KhasiGaon
VDCs in Dhading: Mulpani,Aginchok and Salyantar</t>
  </si>
  <si>
    <t>To meet emergency WASH needs of earthquake affected population and to sensitise earthquake affected people, service providers and government authorities on GBV issues</t>
  </si>
  <si>
    <t>Disaster Emergency Committee - DEC</t>
  </si>
  <si>
    <t>Emergency response for communities affected by Nepal earthquake- Phase 2 (DEC)</t>
  </si>
  <si>
    <t>CGBRNP0070; GB494</t>
  </si>
  <si>
    <t>proposal, log frame, progress reports, evaluations</t>
  </si>
  <si>
    <t>3) Application of a voucher system with adequate beneficiary identification protocols was found to be effective in providing winterization support, compared to direct cash distribution. It maintained transparency and assured CARE Nepal that the money was used by the beneficiaries to purchase winterization packages and was not diverted (beneficiaries were only able to purchase items from a pre-approved list). By introducing the use of a voucher system, the project could efficiently meet its planned outputs and outcome and also allow beneficiaries an opportunity to determine their needs</t>
  </si>
  <si>
    <t>Targeting vulnerable households through consultations with village development committee (VDC) authorities, ward level coordinators, and local leaders was a relatively long process, it was effective in securing community level acceptance and also mitigating the likelihood of conflict during distributions. Communities embraced and supported the concept of provisioning US$ 16 to vulnerable households.</t>
  </si>
  <si>
    <t xml:space="preserve">
The public audits were best approach adopted by the project to ensure direct dialogue with beneficiaries, stakeholders, partner organisations. They provided opportunity for open interaction and for community members to voice any concerns and grievances.</t>
  </si>
  <si>
    <t>Consultation and meeting with VDC for benificiaries finalization</t>
  </si>
  <si>
    <t>Additional support to Vulanarable community</t>
  </si>
  <si>
    <t>Adoptation of voucher</t>
  </si>
  <si>
    <t>Looking the demand of the one of the high altitude VDC  (Gumda) supported by 675 unit of Matalic Smoke less stove for high altitude VDCs. Other VDC get same support from other agnecies and GON. Considering the budget deficit seen in the intiall planning we have adjusted the amount of vulnarable meber with USD$16 instead of USD$25.</t>
  </si>
  <si>
    <t xml:space="preserve">• Fully damaged HHs- whose houses are completely damaged: roofs and walls are completely damaged and household belongings are lost;
• Highly vulnerable groups such as single women, widows, senior citizens with &gt; 60 years and people with disabilities; Pregnant women and lactating mothers Socially and economically poor families
</t>
  </si>
  <si>
    <t>Gorkha and Dhading</t>
  </si>
  <si>
    <t>Winterisation support to women men girls and boys improves emergency/temporary shelters and provides individual protection to  increasing beneficiaries' resilience in the cold winters months.</t>
  </si>
  <si>
    <t>bandana.sharma@care.org</t>
  </si>
  <si>
    <t>Deputy Shelter team Leader</t>
  </si>
  <si>
    <t>Bandana Sharma</t>
  </si>
  <si>
    <t>Department of Internation Development - DFID</t>
  </si>
  <si>
    <t>Emergency shelter intervention to increase the resilience of earthquake affected households against extreme winter weather, mainstreaming GBV prevention</t>
  </si>
  <si>
    <t>PID- CGBRNP0068; FC- GB491</t>
  </si>
  <si>
    <t>To meet the Shelter, WASH, and Livelihood needs of earthquake affected people</t>
  </si>
  <si>
    <t>Disaster Emergency Committee (DEC)</t>
  </si>
  <si>
    <t>Nepal Earthquake Appeal (DEC Phase 1)</t>
  </si>
  <si>
    <t>GB484</t>
  </si>
  <si>
    <t>Provision of life-saving Emergency Shelter, Non-food items and Protection to address the immediate needs of people affected by the earthquake in the most affected districts for 2,000 HHs</t>
  </si>
  <si>
    <t>Department for International Development DFID</t>
  </si>
  <si>
    <t>Nepal Earthquake -- Emergency life-saving response to the most vulnerable affected communities</t>
  </si>
  <si>
    <t>GB482</t>
  </si>
  <si>
    <t>http://www.odi.org/sites/odi.org.uk/files/odi-assets/publications-opinion-files/9751.pdf.
http://www.carenepal.org/uploads/pdf/publication/_samman%20mail_draft%2001.pdf
http://www.carenepal.org/uploads/pdf/publication/_Newsletter-SAMMAN.pdf</t>
  </si>
  <si>
    <t>Engagement of the political and social leaders in the community health score board is helpful to generate the resource for local health facilities to upgrade the services and also enhanced the community ownership and accountability among service providers, service seekers and different resource institutions</t>
  </si>
  <si>
    <t>Collection and compilation and publication of the best practice and success stories, sharing of project achievement in different national and international forum has reveled a proven learning through operating communities and line evaders</t>
  </si>
  <si>
    <t>Joint monitoring visit of project activities at field level with government stakeholders</t>
  </si>
  <si>
    <t>Supporting in the areas of government priorities</t>
  </si>
  <si>
    <t>Partnership with local NGOs</t>
  </si>
  <si>
    <t>Provided training  to capacitate partners' staff on the logistic/ financial management as well as technical training on SRMH inlcuding MISP. In addition partners are also supproted with logistics</t>
  </si>
  <si>
    <t>this  was endline evaluation for SAMMAN II which serve as the baseline for SAMMAN III for 3 districts  (Doti, Dadeldhura and Kailali districts) that are being continued in phase 3</t>
  </si>
  <si>
    <t>pregnant women, mothers, women/men of reproductive age, children under five</t>
  </si>
  <si>
    <t>3 district of Nepal ( Doti, Dadeldhura and kailali)</t>
  </si>
  <si>
    <t>To improve maternal and neonatal health outcomes by strengthening community health system and increasing access to and utilization of the MNCH services in project districts.</t>
  </si>
  <si>
    <t>SRMH and GBV Coordinator</t>
  </si>
  <si>
    <t>santa.dangol@care.org</t>
  </si>
  <si>
    <t>Santa Kumar Dangol</t>
  </si>
  <si>
    <t>SAMMAN III ( Strengethening Approaches for Maximizing  Maternal, Neonatal and Reporductive Health)</t>
  </si>
  <si>
    <t>CGBRNP0017</t>
  </si>
  <si>
    <t>http://www.odi.org/sites/odi.org.uk/files/odi-assets/publications-opinion-files/9751.pdf.
http://www.carenepal.org/uploads/pdf/publication/_samman%20mail_draft%2001.pdf 
http://www.carenepal.org/uploads/pdf/publication/_Newsletter-SAMMAN.pdf</t>
  </si>
  <si>
    <t>Involvement of district governing bodies in program planning promote the good governance and also make them realize their responsibilities and accountabilities in promotion of maternal and neonatal health</t>
  </si>
  <si>
    <t>Regular and consistent consultations with government team at center and district levels as well as with relevant stakeholders helps to create trustworthy environment among all which is seen supportive for effective implementation of programs</t>
  </si>
  <si>
    <t>Baseline for SAMMAN III has been done in 2 parts . Baseline for phase 3 of SAMMAN project ( i.e. SAMMAN III) is the same as endline of SAMMAN II for the 3 districts ( Kailali, Dadelhura, Doti) which are being continued as working areas, so this baseline took place in October FY 2016. Planned  baseline for FY 2017 has already been conducted  in new project distircts (Kavre and Sindhuli) and report is being finalized.  It is a qualitative as well quantitive, cross  sectional study.</t>
  </si>
  <si>
    <t>5 district of Nepal ( Doti, Dadeldhura, kailali, Kavreplanchok and Sindhuli district of Nepal)</t>
  </si>
  <si>
    <t>Santa K Dangol</t>
  </si>
  <si>
    <t>CGBRNP0069</t>
  </si>
  <si>
    <t>https://www.dropbox.com/home/CARE%20Documents?preview=Interim+report+Ayam+Project++July-Dec+2015.doc</t>
  </si>
  <si>
    <t>Under the Ayam project the time line was very less only 18 months and loads of activities which made difficult in effective monitoring and evaluation of the activities. Moreover the indirect participants is assumed on the basis of family member engaged in the activities and population of VDC coverage under Health theme. As project has been ending in Oct, 2016 so all the disintegrated data in relation with outocmes will be shared.</t>
  </si>
  <si>
    <t>Cooperatives have also supported the health and education of members and their families beyond their primary responsibility of member’s economic empowerment. They have undertaken initiatives to educate and train their members in healthily living behaviors.</t>
  </si>
  <si>
    <t>Smallholder farmers will benefit from competitive market opportunities if they are open to and enabled to generate ideas and explore various niche market opportunities. For example, women of Sarawal VDC farmed pigs for the local pork meat market until they found out higher demand for piglets of boar cross-breeds in surrounding hill city areas and adjusted their pig farming strategy accordingly.</t>
  </si>
  <si>
    <t>With the support of the project by building their advocacy and influencing skills, poor and marginalized women in the target communities can persuade local governing bodies to address their needs and demands during VDC planning processes and access government resources that will support and benefit women cooperatives.</t>
  </si>
  <si>
    <t>Engaging Health Post Incharge in the process of Community Health Scoreboard has helped in effectiveness of the activities</t>
  </si>
  <si>
    <t>Mobilizing FM radio and print media for mass sensitization on health and livelihood.About 3019 women are directly benefited by verious events.</t>
  </si>
  <si>
    <t>Mobilization of mother groups and coopeartive groups helped to empower women to make own decisions on their own health care needs</t>
  </si>
  <si>
    <t>Cooperatives have supported the health and education of members and their families beyond their primary responsibility of member’s economic empowerment. They have undertaken initiatives to educate and train their members in healthily living behaviors.</t>
  </si>
  <si>
    <t>Under this project we work with different mother groups providing them information about the safe motherhood and nutrition information. As well as various skill based training were provided to the mothers group and cooperative members.</t>
  </si>
  <si>
    <t>As this project is the follow up project of previous SAIENO project implementing in Nawalparasi District. So at the end of the project final evalution will done based on the end project of the SAIENO project.</t>
  </si>
  <si>
    <t>Poor and marginalized women of the project working area. Women self-help groups affiliated in women led saving and credit cooperatives and members of mother groups are the major impact population of the project.</t>
  </si>
  <si>
    <t>Pratappur, Rupauliya, Kudiya, Narsahi, Baidauli, Guthisuryapura, Somani, Bhujahawa, Badahara Dubauliya, Rampur Khadauna, Banjariya, Hakui, Sonai, Germi, Sarawal, Gaindakot, Mukundapur, Amarapuri, Ratanpur, Rajahar, Divyapuri, Pragatinagar, Devchuli, Pithauli, Kawasoti, Agyauli, Kolhuwa, Bulingtar, Kothar, and Dandajheri VDCs of Nawalparasi district- Western Development Region.</t>
  </si>
  <si>
    <t>To reach a more sustainable and positive impact on socially excluded and marginalized women by reducing poverty and improving their health.</t>
  </si>
  <si>
    <t>DIAGEO</t>
  </si>
  <si>
    <t>AYAM</t>
  </si>
  <si>
    <t>CGBRNP0053 GSK and CGBRNP0054 DIAGEO</t>
  </si>
  <si>
    <t>Proposal, Semi-annual Progress Report</t>
  </si>
  <si>
    <t>Low level of education in the community have adversely effected on behavior changes and knowledge improvement. When education levels are low, the communities are often limited to attain what the topic means and are not well understood, resulting the communities are reluctant to change their behaviours on sexual reproductive and maternal health. Therefore it is required to conduct repeatedly health education sessions on the same topic.</t>
  </si>
  <si>
    <t>Before the project began, women and men were unaware of gender and the value and roles of women in the family and community. Poor women are often excluded from decisions making and management level, even though they bear the burden of family health. Moreover, men did not accept and did not give a space for women in decisions making. Therefore the project has created the space for women and girl to serve as a health care service providers and committee members. The project staff encouraged women to participate in committee, resulting 70% female members have now engaged in the committees and have opportunity to learn and share new skills, knowledge, which makes them to improve confidence and aspirations.</t>
  </si>
  <si>
    <t>13 villages out of 40 (Year 1) are particularly ethnic armed groups’ movement area where potentially conflict areas. In order to mitigate this challenge, the project constantly monitored the security situation of project villages of Lashio Township through village and township sources. Accordingly, the team planned with the VHCs to reschedule activities whenever required and the implementation was speeded up with the effort of project staff after risk situation has settled down. In addition, the project established good working relationships with key stakeholders such as community leaders and local government officials through formal and informal meetings so that project staff received the relevant information in time. The project has also strategically recruited its team members from the local areas – as they are well aware of the possible threats and have their own sources for gathering local information so that they can alert the entire team as required. In addition, field level safety and security plan has been developed by the project team and the field situation is closely monitored.  Emergency phone numbers and contact details of focal persons from the field office and the head office in Yangon have been provided to all team members.</t>
  </si>
  <si>
    <t>Most communities are living in remote and hilly region. They are very poor and have had limited access to health services especially Palaung ethnic groups. Government health services do not reach most villages. The target communities do not know benefit of the immunization and danger sign of pregnancy. Due to the project support, government health staff has reached to these villages. Health education on immunization has also made the mothers and their children to attend the immunization. Therefore the implementation strategy is highly relevant - the focus on maternal, child and reproductive health services reflects the most important needs of vulnerable rural communities.</t>
  </si>
  <si>
    <t>The change of government resulted in the turnover of officials in the government departments. It has affected somewhat in getting approval of project activities such as trainings, meetings and Sub RHC construction. Therefore the project gives attention for the replacement of the government officials and the new comer is provided with project brief. Some trainings and meetings were rescheduled and the implementation was speeded up with the effort of project staff. In addition, the project intentionally established good coordination and communication with key line department.</t>
  </si>
  <si>
    <t>Vulnerable Rural Women who lack and less access to health services, and also ethnicity is a stigma and a barrier</t>
  </si>
  <si>
    <t>Northern Shan State: 60 villages in Lashio Township</t>
  </si>
  <si>
    <t>To contribute to the reduction of maternal and neonatal mortality through increased access to, and quality of, sexual and reproductive health, and maternal and child health services</t>
  </si>
  <si>
    <t>GlaxoSmithKline (GSK)</t>
  </si>
  <si>
    <t>Expanding Maternal, Child and Reproductive Health Care in Myanmar</t>
  </si>
  <si>
    <t>MMR102</t>
  </si>
  <si>
    <t>Limitations on participant data: COSACA is about training first responders to emergencies and pre-positioning household items (WASH kits, mosquito nets etc) which in this year were distributed to just a few people and those were not in our geographic locations (COSACA is a consortium, and I believe the beneficiaries were in the location of another INGO). For the FY: 130 people attended WASH training (20% women); 100 HH kits distributed in Nampula &amp; 100HH kits in Cabo Delgado</t>
  </si>
  <si>
    <t>30.000 households in Crisis affected communities</t>
  </si>
  <si>
    <t>CARE works in Inhambane, Nampula and Cabo Delgado on emergency preparedness, but can respond anywhere</t>
  </si>
  <si>
    <t>Disaster risk reduction and emergency preparedness</t>
  </si>
  <si>
    <t>argentina@care.org.mz</t>
  </si>
  <si>
    <t>Gender Advisor (previously Emergency Coordinator)</t>
  </si>
  <si>
    <t>Argentina de Graca Sansone</t>
  </si>
  <si>
    <t>Department for international development (DFID)</t>
  </si>
  <si>
    <t>COSACA - Consortium of Concern, Save, Care and Oxfam for DRR and Emergency Response</t>
  </si>
  <si>
    <t>SVUKMZ0001, US11P</t>
  </si>
  <si>
    <t>important to have regional suppport for comms and advocacy to raise profile of emergency within CARE and externally</t>
  </si>
  <si>
    <t>need to have dedicated emergency response staff to ensure good response</t>
  </si>
  <si>
    <t>EPP plan in place</t>
  </si>
  <si>
    <t xml:space="preserve">using existing development program as a basis for the response, incl. volunteers </t>
  </si>
  <si>
    <t>using national NGO partners in the response</t>
  </si>
  <si>
    <t>some adjustments were made related to targets (WASH sites), as well as staffing (increase), and using national partners</t>
  </si>
  <si>
    <t>technical training related to managing food assistance and staff capacity building relared to nutrition assessments</t>
  </si>
  <si>
    <t>Beneficiary targeting will mainly be based on ‘vulnerability’ but also on the ‘economic status’ of HHs: i.e. income and expenditure and coping mechanisms. Prioritization of Poor and Very poor economic groups (as per the HEA wealth groups definition) identified as most affected during the assessments done, and other particularly vulnerable groups when selecting and targeting beneficiaries for assistance.</t>
  </si>
  <si>
    <t>Gaza province: Chicualacuala, Chigubo, Mabalane and Guija districts. Inhambane province: Panda, Funhalouro, Mabote, Homaine and Govuro districts (Consortium) / Province: Inhambane; Districts: Funhalouro (Mavume, Manhiça and Mucuine localities) and Homoine (Pembe and Nhaulane localities) (CARE)</t>
  </si>
  <si>
    <t>To save lives and restore livelihoods of most vulnerable populations affected by the drought in Gaza and Inhambane provinces of Mozambique through emergency assistance and recovery/resilience interventions, and pilot more efficient approaches to preparedness and response  (Consortium)/  To save lives and restore livelihoods of most vulnerable populations affected by the drought in Inhambane provinces of Mozambique</t>
  </si>
  <si>
    <t>mnosbach@care.org.mz</t>
  </si>
  <si>
    <t>Marc Nosbach</t>
  </si>
  <si>
    <t>etl@care.org.mz</t>
  </si>
  <si>
    <t>Samuel Rigu</t>
  </si>
  <si>
    <t xml:space="preserve">The Department for International Development (DFID) </t>
  </si>
  <si>
    <t xml:space="preserve"> COSACA drought and Food Insecurity response (Consortium) / Drought &amp; Food Insecurity response 2015</t>
  </si>
  <si>
    <t>CGBRMZ0004</t>
  </si>
  <si>
    <t>Following docs are available: proposal, M&amp;E plan, workplan, logframe, progress reports. Can be supplied upon request</t>
  </si>
  <si>
    <t>Need to work more with community animators to improve quality of SG facilitation</t>
  </si>
  <si>
    <t>Cellphone technology is accessible to groups</t>
  </si>
  <si>
    <t>Illiterate women are empowered when given control of money</t>
  </si>
  <si>
    <t>Linking Savings Groups directly to cloud based services</t>
  </si>
  <si>
    <t>Introducing cellphone based innovation to empower people living in isolated areas</t>
  </si>
  <si>
    <t>Focusing on illiterate women - targeting vulnerability</t>
  </si>
  <si>
    <t>Socially, economically and politically excluded women experiencing food and nutritional insecurity, who are highly dependent on natural resources</t>
  </si>
  <si>
    <t>Angoche district, Nampula province</t>
  </si>
  <si>
    <t>Pilot and replicate innovation in e-recording of savings group transactions</t>
  </si>
  <si>
    <t>Financial Sctor Deepening (FSD)</t>
  </si>
  <si>
    <t>Oreriha</t>
  </si>
  <si>
    <t>DAIEMZ0001</t>
  </si>
  <si>
    <t>Rapport Final, PDM</t>
  </si>
  <si>
    <t>69% of households have an acceptable score against 43% before the transfer. Before the transfer, 7% of couples (Male and female) managed jointly control of foods. With awareness on the participation of women on the management of foods, this rate increased to 13%. Source: PDM report</t>
  </si>
  <si>
    <t>The involvement and participation of both communities’ leaders and beneficiaries’ representation help the assistance delivery on time.</t>
  </si>
  <si>
    <t>The gender awareness session influence positively the women participation cash use decision making and great part of fund received were devoted to Foods Consumption.</t>
  </si>
  <si>
    <t>The complaint mechanism put in place by CARE (7 calls received through hotline by CARE Emergency Information Manager and many person approach directly our team on field) allows more beneficiaries and communities members to report many anomalies to CARE on time. The leaders contribute to complain management.</t>
  </si>
  <si>
    <t>An effective and opened coordination between humanitarian organizations improved the quality of emergency assistance delivery and increase the number of beneficiaries reached and avoiding resources duplication</t>
  </si>
  <si>
    <t>A joint assessment done through Inter-Agency makes a targeting easy and transparent than separate targeting process</t>
  </si>
  <si>
    <t>Mise en place des comités de gestion et de plaintes</t>
  </si>
  <si>
    <t>Ménages déplacés internes vulnérables hébergés dans des camps spontanés ou par les ménages résidents pauvres</t>
  </si>
  <si>
    <t>Région de Tombouctou, Cercles de Niafunké et Goundam (Commune de Goundam et Tonka)</t>
  </si>
  <si>
    <t>To Support 1,300 vulnerable IDPs households (about 7,800 persons) via cash distribution to cover immediate food needs in complement of dry food already distributed by WFP operations</t>
  </si>
  <si>
    <t>Osseni.Amadou@care.org</t>
  </si>
  <si>
    <t>Emergency Coordinator</t>
  </si>
  <si>
    <t>Osseni AMADOU</t>
  </si>
  <si>
    <t>Joyce.Sepenoo@care.org</t>
  </si>
  <si>
    <t>ACD Program Director</t>
  </si>
  <si>
    <t>Joyce SEPENOO</t>
  </si>
  <si>
    <t>Start FUND</t>
  </si>
  <si>
    <t>“Emergency Cash response to conflict-affected people in Timbuktu”</t>
  </si>
  <si>
    <t>CGBRML0011</t>
  </si>
  <si>
    <t xml:space="preserve">It starts with the opening of  a market stall, or perhaps a small tailoring business, or diversifying the crops they grow, people across the developing world are bursting with business ideas – all they need is a helping hand to get started.	</t>
  </si>
  <si>
    <t xml:space="preserve">Kasungu </t>
  </si>
  <si>
    <t>2742</t>
  </si>
  <si>
    <t>Timely support from CIUK's shelter team was very instrumental in getting the project off to a strong start</t>
  </si>
  <si>
    <t>It was necessary to carefully manage the selection of the labour force to avoid conflicts between the refugee and host communities, and between different ethnic groups</t>
  </si>
  <si>
    <t>Consulting with the target group on shelter design is essential. CARE's consultations enabled the project to adapt the design to accommodate larger family sizes and people with special needs</t>
  </si>
  <si>
    <t>The gender inclusive model applied to the construction teams was successful has been replicated by other agencies (CRS and ACF) for their causal work activities.</t>
  </si>
  <si>
    <t>Refugees fleeing from conflict in Mozambique who are staying in Luwani Camp</t>
  </si>
  <si>
    <t>Southern Region of Malawi, Neno District in T/A Simon</t>
  </si>
  <si>
    <t>Protection and mixed solutions i.e to respond to the shelter needs for the refugees fleeing from conflict in Mozambique</t>
  </si>
  <si>
    <t>Geofrey.Mfuni@care.org</t>
  </si>
  <si>
    <t>GEOFREY MFUNI</t>
  </si>
  <si>
    <t>Jessica.Swart@care.org</t>
  </si>
  <si>
    <t>EMERGENCY TEAM LEADER</t>
  </si>
  <si>
    <t>JESSICA SWART</t>
  </si>
  <si>
    <t>The Start Fund</t>
  </si>
  <si>
    <t>Shelter Support to Mozambican Asylum-seekers in Luwani</t>
  </si>
  <si>
    <t>PID: CGBRMW00023, FC: GB611</t>
  </si>
  <si>
    <t>Enhancing Community Resilience Project Progress Report of August 2016. Management Information Systems and ECRP Village Savings and Loan Data base.</t>
  </si>
  <si>
    <t>Promotion of evidence based  best practices through demonstrations (Climate Smart Agriculture, Low Carbon Technologies) enhances community adaptation of project technologies.</t>
  </si>
  <si>
    <t>Capacity building of  local structures at district and community leve  in disaster risk management enhances the community resilience towards the effects of climate change at all levels.</t>
  </si>
  <si>
    <t>Village Savings and Loans as entry point and for community mobilisation  for project activities. It has been proved that community members are joining the VSL groups willingfully without anticipating any hand out from the project and it becomes very easy to engage them with other project interventions.</t>
  </si>
  <si>
    <t>Most vulnerable communities in climate change/climate variability hot spots( districts)</t>
  </si>
  <si>
    <t>Most disaster prone areas in the Central and Southern districts in Malawi.</t>
  </si>
  <si>
    <t>The project’s aim is to contribute to the attainment of the Hyogo Framework for Action by halving disaster losses and increasing communities’ resilience to climate change by 2016 in Malawi. This will enable households to build resilient livelihoods that are sustainable and profitable, incorporating natural resource management and risk reduction, increasing adaptive capacity and enabling vulnerable households to have a voice in decisions affecting them.</t>
  </si>
  <si>
    <t>gerald.kosamu@care.org</t>
  </si>
  <si>
    <t>ECRP-Assistant Project Manager</t>
  </si>
  <si>
    <t>Gerald Kosamu</t>
  </si>
  <si>
    <t>aldwin.mtembezeka@care.org</t>
  </si>
  <si>
    <t>ECRP-Project Manager</t>
  </si>
  <si>
    <t>Aldwin Mtembezeka</t>
  </si>
  <si>
    <t>Norwegian Embassy</t>
  </si>
  <si>
    <t>Department for International Development (DFID)</t>
  </si>
  <si>
    <t>Enhancing Community Resilience Programme (ECRP)</t>
  </si>
  <si>
    <t>PID: CGBRMW0002  and FC : GB525</t>
  </si>
  <si>
    <t>There has been revision of the questionnaire through adding more questions.                                                                                                                                                                                       Training on the qualitative interviews conducted for data cleaning and collection</t>
  </si>
  <si>
    <t>Women and girls (18+) who have undergone Sexual and Gender Based Violence.</t>
  </si>
  <si>
    <t>Dagahaley and Hagadera camps Dadaab, Garrissa County Kenya</t>
  </si>
  <si>
    <t>Research on GBV prevention</t>
  </si>
  <si>
    <t>DFID via International Rescue Committee (IRC)</t>
  </si>
  <si>
    <t>What works to prevent violence against women and girls in conflicts and humanitarian settings.</t>
  </si>
  <si>
    <t>KE978</t>
  </si>
  <si>
    <t xml:space="preserve">Investing in research, documentation and MIS contributes to improving the program quality of all CARE Kenya projects and programs. 
</t>
  </si>
  <si>
    <t>The monthly learning events have been an eye opener for all staff in CARE Kenya at all level and is helping them understand CARE business and how they contribute to it’s success.</t>
  </si>
  <si>
    <t>Identifying and engaging with strategic partners like media is core for branding and marketing CARE.</t>
  </si>
  <si>
    <t>Country Office staff</t>
  </si>
  <si>
    <t>Country Office</t>
  </si>
  <si>
    <t>The Program Partnership Agreement (PPA) program focuses on developing CARE Kenya capacity and systems (through capacity building, learning and innovations) in order to improve impact of programs implemented, which focus on reducing poverty and /or reducing discrimination among socially excluded communities.</t>
  </si>
  <si>
    <t>tnjoki@care.ro.ke</t>
  </si>
  <si>
    <t>Program Quality Manager</t>
  </si>
  <si>
    <t>Teresia Njoki</t>
  </si>
  <si>
    <t>rosemary@care.or.ke</t>
  </si>
  <si>
    <t>Rosemary Mbaluka</t>
  </si>
  <si>
    <t>INSTITUTIONAL STRENGTHENING</t>
  </si>
  <si>
    <t>KEN135; KE980</t>
  </si>
  <si>
    <t>Women’s use of financial services can increase their income and economic security, enhance their independence, reduce the vulnerability of their families, and stimulate local economies.
• Identifying and engaging with strategic partners like media is core for branding and marketing CARE.
• The monthly learning events have been an eye opener for all staff in CARE Kenya at all level and is helping them understand CARE business and how they contribute to it’s success.
• Investing in research, documentation and management information systems (MIS) contributes to improving the program quality of all CARE Kenya projects and programs.</t>
  </si>
  <si>
    <t>The Gender-sensitive Climate Vulnerabiliy and Capacity Assessment study done showed that women face social-cultural and economic barriers that impede their adaptive capacity, such as unequal access to, and control over the most important productive resources.</t>
  </si>
  <si>
    <t>The key learning from the Horticulture PEA is that structural constraints in agricultural value chains have different effects for women and men. These include: patriarchal system in Kenya’s society and cultural practices; limited access to land or asset ownership; education; time limitation; and government policies and legislation.</t>
  </si>
  <si>
    <t>1. Identifying political and socio-economic barriers affecting women’s full economic empowerment through improved access to financial services. 
2. Studying the use of ICT/technology to assess whether it enhances access to financial services and promote enterprise development amongst the youth.</t>
  </si>
  <si>
    <t>1. Use of the SAA methodology in CARE Kenya’s pastoralist resilience work, with a focus on addressing knowledge gaps around barriers to resilience for women in pastoralist communities, to feed into the further development of a regional pastoralist programming causal model.
2. Undertaking a climate vulnerability and capacity assessment (CVCA) in Kisumu County</t>
  </si>
  <si>
    <t>Capacity building of CARE staff in governance programming to improve CARE Kenya’s ability to influence right holders and duty bearers</t>
  </si>
  <si>
    <t>Country office (CO) program managers' capacities were build on governance programming and in advocacy; the CO has developed an automated M&amp;E online system to track, monitor and report on CO programs.</t>
  </si>
  <si>
    <t>INSTITUTIONAL STRENGHTENING</t>
  </si>
  <si>
    <t>KE940 KEN135</t>
  </si>
  <si>
    <t>About donor: DFID funding awarded to Marie Stopes International and further sub-contracted via OPTIONS Consultancy Services Limited (lead agency)
Partners: Two main partners namely, SAVE The Children and  Mount Kenya University</t>
  </si>
  <si>
    <t>Key governance issues like the organizational structures should be protected by the law by being included in the Health Policy and Health Bill to ensure that they are not easily changed when there is a change in the senior leadership in the department of health. This is so because the CHMT structure that had earlier been adopted by the former leadership is now being changed by new management.</t>
  </si>
  <si>
    <t xml:space="preserve">Community dialogues can be made interesting by integrating role plays and theatre in the sessions; community units that embrace role plays and theatre attract large crowds
</t>
  </si>
  <si>
    <t xml:space="preserve">Mobilisation is more effective if the local administration and key community stakeholders are involved; MANI supports village elders to conduct house-to-house mobilisation to ensure good turn-out at dialogues, and involves religious leaders and opinion leaders in mobilisation
</t>
  </si>
  <si>
    <t>• Participatory Education Theatre (PET) Groups: building the MNH knowledge and participatory theatre capacity of existing street theatre groups, which use theater as a vehicle for transmitting BCC messages;</t>
  </si>
  <si>
    <t>• Community Scorecard (CSC): used to facilitate good governance through the promotion of participation, transparency, accountability and informed decision-making and stakeholder dialogue.</t>
  </si>
  <si>
    <t>• Social Analysis and Action (SAA): an innovative CARE methodology that is a facilitated dialogue process through which individuals and communities explore and challenge the social norms, beliefs and practices that shape their lives and health, including gender norms (the focus of this milestone);</t>
  </si>
  <si>
    <t>The project has integrated advocacy and inclusive governance into the programming</t>
  </si>
  <si>
    <t>The impact groups include women and girls as well as neonates.</t>
  </si>
  <si>
    <t>The project works in 6 out of the 10 Sub Counties in Bungoma (Kanduyi Sub County, Sirisia Sub County, Tongaren Sub County, Kabuchai Sub County, Webuye East and Webuye West)</t>
  </si>
  <si>
    <t>The project focuses on Strengthening health systems to manage and deliver quality MNH services; Working at the community level to increase demand for services by mothers and Newborns; and Leading the County Innovation Challenge Fund to provide funding to innovative projects, which offer local solutions to local problems in reducing maternal and newborn morbidity and mortality.</t>
  </si>
  <si>
    <t>Emmanuel Wamalwa</t>
  </si>
  <si>
    <t>k.mukhwana@manikenya.com</t>
  </si>
  <si>
    <t>Behaviour Change Communication Advisor</t>
  </si>
  <si>
    <t>Kizito Wasike Mukhwana</t>
  </si>
  <si>
    <t>Deprtment for International Development (DFID)</t>
  </si>
  <si>
    <t>Maternal and Neonatal Health Improvement (MANI)</t>
  </si>
  <si>
    <t>KE952 – DFID/OPTIONS MAN</t>
  </si>
  <si>
    <t>The project approach and design. Using franchisees, Direct CBTs  as a delivery channel</t>
  </si>
  <si>
    <t>Targeting youths (between ages 18 - 35) with its savings led microfinance interventions and business management skills for economic empowerment, and linking them to formal financial services.</t>
  </si>
  <si>
    <t>In Kenya, the project was implemented in five Counties of Homabay, Kisii, Migori and Kisumu found in Western Kenya, Embu in Eastern region and Nairobi, the capital city.</t>
  </si>
  <si>
    <t>The project aimed at breaking barriers to financial inclusion andimproving the quality of life for vulnerable young people by extending and developing access to basic financial services, to deepen the outreach to youth and empower them with skills necessary for greater financial management, asset acquisition and improved income generating activities</t>
  </si>
  <si>
    <t>BARCLAYS BANK</t>
  </si>
  <si>
    <t>Banking on Change II</t>
  </si>
  <si>
    <t>KEN112 KE909</t>
  </si>
  <si>
    <t>http://careclimatechange.org/wp-content/uploads/2014/08/CBA_Planning_Brief.pdf    http://careclimatechange.org/wp-content/uploads/2016/02/CBA-and-Gender-Analysis-Brief.pdf</t>
  </si>
  <si>
    <t xml:space="preserve">Explanations on participants: 277 through supply of certified seed varieties / 669 total number reached through various activities meant to build resilience to climate change  / 103 reached through climate information disswemination (PSP)  /  658 beneficiaries  capacities built on land use manangement,soil and water conservation through groups and during seed distribution
Partners: 8 boundary partners drawn from the CSOs,county governemnt and national govvernment departments.
</t>
  </si>
  <si>
    <t>capacity building on facilitation skills is just as important as strengthening technical knowledge</t>
  </si>
  <si>
    <t>civil society strengthenening to ensure sustainability and more effective advocacy</t>
  </si>
  <si>
    <t>advocacy to influence policies and budgets around adaptation;</t>
  </si>
  <si>
    <t>facilitating innovation (and documentation) around adaptation and capacity building on technical skills for effective adaptation;</t>
  </si>
  <si>
    <t>due to several learning and reflection meetings,capacity building workshops, the planning and implementation of project activites has improved in term of results achieved versus the targets set.Refresher trainings for boundary partners implementing PSP(participatory scenarion planning) at county level has also improved the facilitation skills and improved on participation of different stakeholder at the workshops.</t>
  </si>
  <si>
    <t>Capacity building for the gender and climate change network on adaptation and gender advocacy; facilitated an exchange visit between partners in Ghana and Kenya to strengthen advocacy strategies on adapattion.</t>
  </si>
  <si>
    <t>An  annual evaluation exercise (AEE) extension evaluation is scheduled to take place between September -October 2016.This is meant to consolodate the ALP progress towards it5s target as well as document the changes observed with its Boundary partners as a result of capacity building and advocacy activities</t>
  </si>
  <si>
    <t>the projects targets vulnerable (to climate chnage impacts) groups in the community with a target of 60% beneficiaries being women.This is expected to be achieved through community dialogue and capacity building on gender equality, and women's agency and economic empowerment. For advocacy, local and national level governments</t>
  </si>
  <si>
    <t>Embu County for direct community level implementation; all other Counties in the country for capacity building and advocacy; national level for advocacy and influence building. The project has also undertaken capacity building mainly in climate information services in other countries in the African continent.</t>
  </si>
  <si>
    <t>The extension seeks to identify successful approaches to Community-Based Adaptation (CBA) through working directly with vulnerable communities
as well as learning with other organisations practising CBA, and supporting incorporation of these approaches into development policies and programmes  in Africa.</t>
  </si>
  <si>
    <t>Livelihoods Sector Manager</t>
  </si>
  <si>
    <t>Mwende Kusewa</t>
  </si>
  <si>
    <t>UK Aid</t>
  </si>
  <si>
    <t>ADAPTATION LEARNING PROGRAM FOR AFRICA</t>
  </si>
  <si>
    <t>KE956,KEN 120</t>
  </si>
  <si>
    <t xml:space="preserve">
• The Quality and Accountability Unit conducted surveys for the following components in the reporting period: information provision, case management, psychosocial activities, emergency cash assistance, non-food items for winterization, cash for winterization, and vocational training. In order to measure the impact of each of the project’s components on the wellbeing of Syrian refugees and vulnerable Jordanians, a sample of beneficiaries were interviewed over the phone, with a particular focus on women and female-headed households.  
• On another note, in regards to women and girls, the project continues to reflect CARE’s approach to promoting gender equality and the protection and empowerment of women and girls by incorporating GBV mitigation measures in all activities, giving voice to women in their families and communities’ affairs, improving their resilience by enhancing their skills, supporting their dreams as home based entrepreneurs and providing targeted assistance for protection especially through case management and psychosocial support.
</t>
  </si>
  <si>
    <t>One of the challenges CARE Jordan faced during the reporting period related to the depreciation of the Sterling Pound which prompted halting the most costly activities such as ECA and distribution of cash for winterization in April 2016 to remain on budget.</t>
  </si>
  <si>
    <t>Under the Livelihood and Vocational component, the preparation for vocational trainings, and coordinating with the partners providing the trainings, as well as organizing issues related to transportation and follow-ups with the staff were very time consuming. In addition, finding replacements for beneficiary drop-outs was to some extent very challenging.</t>
  </si>
  <si>
    <t>Vocational training, psychosocial activities and capacity building on many successes. Survey respondents indicate they are satisfied with the opportunities they are offered. Cooperation with influential national organizations such as JOHUD and JHCO as local partners had enabled increasing the outreach of the project due to their large capacity and presence within target communities. For JOHUD, this meant that CARE expanded it target groups aiming at multiplying its positive imapct.
Success stories collected among beneficiaries, indicate that many former trainees have been able to start their home based income generating projects.</t>
  </si>
  <si>
    <t>Stakeholders and particularly beneficiaries play an active role in the decision-making process in regards to the planning, implementing, and evaluating of CARE’s activities. This is mainly done through CARE’s annual needs assessment, the formal Complaints and Feedback Mechanism, refugee committees as well as honest and clear provision of information about activities and limitations of programs.</t>
  </si>
  <si>
    <t xml:space="preserve">
CARE collaborated with governmental and semi-governmental entities, private training centres and local Community Based Organisations (CBOs) in order to execute the vocational training component as well as Psychosocial activities. 
Also, CARE provided capacity building trainings for the Ministry of Social Development (MoSD) employees. 
The focus on training governmental entities is to strengthen CARE’s relations with the government, emphasising on the importance of the humanitarian approach in dealing with refugees and populations affected by the crisis. However, the focus of working with CBOs, is to capacity build the CBOs and provide them with the knowledge and experince on the humanitarian approach in dealing with refugees and populations affected by the crisis.</t>
  </si>
  <si>
    <t>CARE will use a number of mechanisms to monitor, document, and assess project implementation and progress toward set targets with the main focus on providing an Impact Evaluation as a result of the project.</t>
  </si>
  <si>
    <t>This project will assist Syrian refugees and vulnerable host community women, girls, boys and men.</t>
  </si>
  <si>
    <t>Amman, Mafraq and Zarqa cities</t>
  </si>
  <si>
    <t>Vulnerable women, men, boys and girls affected by the Syria crisis in Jordan are provided with support to meet their basic needs and maintain a standard of living that affords them increased dignity and respect.</t>
  </si>
  <si>
    <t>Emergency Assistance and Longer Term Recovery from the Impact of the Syria Crisis in Jordan (Syria Crisis Response in Jordan)</t>
  </si>
  <si>
    <t>FC GB444 , PID CGBRJO0005</t>
  </si>
  <si>
    <t>As this is is an institutional strengthening project, which seeks to strengthen internal systems and build strategic capacity within the organization, a detailed baseline and evaluation is not planned. In India, a need has been identified by the organization based on a Program Quality Team analysis of the need for incorporating cross-cutting approaches within programming as well as strengthen strategic areas of work such as private sector engagment as well as being able to monitor and understand impact through a sensitive M&amp;E system at the organisational level. The measures of success related to (a) number of programs incorporating governance domeains within their workplans; (b) Setting up a social enterprise and the modalities of it's work and (c) key indicators with relation to women's empowerment are periodically collected at the organisational level. At the Global Grant level, DFID has carried out an evaluation of the overall grant of PPA along with CIUK.</t>
  </si>
  <si>
    <t>There are no direct impact population for this project, as this project, strengthens exisiting projects and orgnaisational systems. Ultimately the strengthening will benefit all programs to be more inclusive and effective and thus will lead to long term impact among Dalits and Adivasis (especially women) in India.</t>
  </si>
  <si>
    <t>As the project is focussed on carrying out research and bulding capacity for programming in CARE India, it does not have an independent area of operation, but strengthens existing programs, and builds strategies and approaches as well as capacities</t>
  </si>
  <si>
    <t>Goal of the PPA agreement is to build institutional strengthening of CARE India with regards to Governance, Private sector Engagmement, in relation to social enterprises, and Knowledge Management. This will be accomplished through carrying out research, development of tools and publications as well as building capacity of programs in CARE India.</t>
  </si>
  <si>
    <t>nbohidar@careindia.org</t>
  </si>
  <si>
    <t>Nabesh Bohidar</t>
  </si>
  <si>
    <t>PPA 4 Extension 2</t>
  </si>
  <si>
    <t>CS187</t>
  </si>
  <si>
    <t>Evaluation report, IEC materials, MIS</t>
  </si>
  <si>
    <t>Lesson 3: with guidance, motivation and  appropriate training youth can move up with potential for employability and entreprenuership</t>
  </si>
  <si>
    <t>Lesson 2: Access to financial services brings household level changes in gender equity</t>
  </si>
  <si>
    <t>Lesson 1: Financial Literacy includes access to financial services and fosters financial inclusion</t>
  </si>
  <si>
    <t>Formal follow-up support, post project</t>
  </si>
  <si>
    <t>Long term interventions needed (5 to 10 years)</t>
  </si>
  <si>
    <t>Endline evaluation was completed in March 2016</t>
  </si>
  <si>
    <t>Poor households, particularly women from Dalit and Tribal communities and other marginalized and vulnerable sections of society.</t>
  </si>
  <si>
    <t>Three districts namely Kancheepuram, Cudddalore and Nagapattinam of Tamil Nadu State of India</t>
  </si>
  <si>
    <t xml:space="preserve">The goal of Phase II is to enhance financial inclusion for 33800 poor households and advance livelihood opportunities for identified youth.
</t>
  </si>
  <si>
    <t>Santosh</t>
  </si>
  <si>
    <t>Devaprakash R.</t>
  </si>
  <si>
    <t>Banking on Change (BoC), Phase-II</t>
  </si>
  <si>
    <t>CS070</t>
  </si>
  <si>
    <t>This was technical assistance project.</t>
  </si>
  <si>
    <t>Convergent action by multiple service providers will lead to greater impact on imporving services delivey</t>
  </si>
  <si>
    <t>Strengtening government functionaries capacities will have greater impact on imporving services delivey</t>
  </si>
  <si>
    <t>Convergent action by ICDS / HEALTH service providers and SHG members resargetting nutiriton &amp; health interventions / servicesulted in greater coverage of impact population through</t>
  </si>
  <si>
    <t>Engagement of civil society organizations (especially SHGs) resulted in case notification, community mobilization and improving coverage rates</t>
  </si>
  <si>
    <t>Building capacities of government functionaries improved nutiriton &amp; health service delivery</t>
  </si>
  <si>
    <t>Involvement of SHG memebers where possible for promoting Behavior change processes</t>
  </si>
  <si>
    <t>The project is implemented by the partners in the consortium. The endline processes have been undertaken by lead organization IPE global in the previous year. This reporting period is no cost extension period to undertake close out processes</t>
  </si>
  <si>
    <t>Rural women (pregnant &amp; nursing mothers) and children below 6 years of age (with focus on below I year of age)</t>
  </si>
  <si>
    <t>15 districts in Odisha (Malkanagiri, Angul, Bolangir, Bhadrak, Keonjhar, Rayagada, Samalpur, Korapur, Jharsiguda, Sundergarh, Kandamaal, Gajapati, Kahahandi, Nuapada, Nabrangpur)</t>
  </si>
  <si>
    <t xml:space="preserve">To provide technical assistance to the government functionaries of Odisha for improving Nutrition &amp; Health Service delivery and promoting behavior change. 
</t>
  </si>
  <si>
    <t>Satish Kumar M</t>
  </si>
  <si>
    <t>Technical and Management Support Team (TMST) - Odisha</t>
  </si>
  <si>
    <t>CS047</t>
  </si>
  <si>
    <t>This project overlaps with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To avoid double counting, participants under this project are the umbrella for the other ones.</t>
  </si>
  <si>
    <t>Government systems strengthened for improving efficiency and effectiveness along with Capacity to work with non-government actors enhanced</t>
  </si>
  <si>
    <t>Community level initiatives undertaken to manage, demand and monitor services</t>
  </si>
  <si>
    <t>Increased scale and functionality of nutrition, health and water and sanitation services</t>
  </si>
  <si>
    <t>Particularly the poorest and excluded (dalit and mahadadalit)</t>
  </si>
  <si>
    <t>All (38) districts in Bihar</t>
  </si>
  <si>
    <t>To improve the nutrition and health status of people in Bihar, particularly the poorest and excluded</t>
  </si>
  <si>
    <t>senthil@careindia.org</t>
  </si>
  <si>
    <t>Executive Director - Program Operations Quality an</t>
  </si>
  <si>
    <t>G. Senthil Kumar</t>
  </si>
  <si>
    <t>Sector Wide Approach to Strengthening Health (SWASTH)</t>
  </si>
  <si>
    <t>CS007</t>
  </si>
  <si>
    <t>Project Evaluation cum Completion Report.</t>
  </si>
  <si>
    <t>More and appropriate resources to be allocated for Disaster Response to be ready to address the needs. Presence of local partners is an advantage and time saving at the times of the emergency</t>
  </si>
  <si>
    <t>Managing with the demand for more and immediate relief materials</t>
  </si>
  <si>
    <t>Addressing only particular community when all are affected by the disaster</t>
  </si>
  <si>
    <t>Prioritising women when there is a need for everyone in the family irrespective of gender</t>
  </si>
  <si>
    <t>Having experienced / trained partner NGOs for relief operations</t>
  </si>
  <si>
    <t>Addressing the entire family needs at relief stage with special focus on women</t>
  </si>
  <si>
    <t>Pre-positioning of relief materials / stock</t>
  </si>
  <si>
    <t>Reached out to the unreached Dalit population and strengthened the practices related to transparency and accountability of the civil society organisation (partner NGO) based on the international standards.</t>
  </si>
  <si>
    <t>Households with affected by the floods and those who have socio-economic backwardness</t>
  </si>
  <si>
    <t>3 villages-Ponnankanimedu,veeravanimathan and Elleri Colony (500 families) in Kumaratchi block-Cuddalore  district of Tamil Nadu (in Phase I relief); Villages of Thirukazhakundram Block (1145 families) of Kancheepuram District of Tamil Nadu (in Phase II relief)</t>
  </si>
  <si>
    <t>Distribution of Relief Kits</t>
  </si>
  <si>
    <t>Devaprakash</t>
  </si>
  <si>
    <t>Save the children</t>
  </si>
  <si>
    <t>START Network Fund</t>
  </si>
  <si>
    <t>Tamil Nadu Flood Response I &amp; II</t>
  </si>
  <si>
    <t>Report- National Conference on Shelter in Emergencies.</t>
  </si>
  <si>
    <t>Strengthen role of women, women led enterprise and contractors- as they play an important role during the implementation of shelter programmes.</t>
  </si>
  <si>
    <t>Promote Innovations:Use of innovative measures such as use of debris, core house concept, and ownerled industry led innovation, fly ash and stone concrete blocks should be explored in larger scale and upscaled wherever found appropriate.</t>
  </si>
  <si>
    <t>Complimentary skill development in the domain of disaster resilient construction in urban as well as rural areas</t>
  </si>
  <si>
    <t>Engaging with various stakeholders (academicians, technical experts/consultants, relevant government authorities- NDMA, SDMA, corporates and peer agencies) in the release of the report on evaluation of Post disaster Shelter recovery projects</t>
  </si>
  <si>
    <t>Co-ordinating with peer agencies involved in Shelter construction project post a disaster.</t>
  </si>
  <si>
    <t>Networking with NGO partners who had implemented the Shelter projects in Bihar, Odisha, Andhra Pradeh &amp; Tamil Nadu</t>
  </si>
  <si>
    <t>Organized a National Conference on Shelter in Emergencies- Challenges and Possibilities in New Delhi in Feb' 2106</t>
  </si>
  <si>
    <t>The project itself was an evaluation of  post disaster Shelter  projects</t>
  </si>
  <si>
    <t>Since this was an Evaluation Project to analysis experiences from shelter work, there is no impact group of the project</t>
  </si>
  <si>
    <t>Bihar, Andhra Pradesh, Telangana, Tamil Nadu, Odisha, Gujarat, Uttar Pradesh, Jammu &amp; Kashmir, Andaman &amp; Nocobar, West Bengal</t>
  </si>
  <si>
    <t>To conduct analysis of CARE’s  &amp; Peer Agencies shelter experience undertaken through its humanitarian efforts</t>
  </si>
  <si>
    <t>Happold Foundation</t>
  </si>
  <si>
    <t>Impact Study of Post Disaster Shelter Interventions</t>
  </si>
  <si>
    <t>CS140</t>
  </si>
  <si>
    <t>Nous avons été souvent bousculés dans notre souci de mener à bien nos activités. Certaines activités sont décalées parfois sur plus d'un mois à cause de l'indisponibilité des fonds et de la logistique nécessaire pour la pleine réussite des résultats escomptés. En clair, pratiquement tout dépend du Bureau Central (CARE Port-au-Prince); nous planifions nos activités suivant des objectifs clairement définis alors que nous devons attendre, dans une ignorance quasi totale, le bon moment pour recevoir le nécessaire de l'Administration.</t>
  </si>
  <si>
    <t>Le développement de partenariat avec d'autres Institutions : 
1- FONKOZE/Zafen dans le but d'augmenter les fonds de crédit des AVEC;
2- Création de groupes AVEC avec les membres des Champs École Paysans (CEP) de la FAO;
3- Création de groupes AVEC avec les membres des Clubs de mères de Médecins du monde.</t>
  </si>
  <si>
    <t>Les études de perception qui nous ont permis de collecter les feed-back des bénéficiaires directs et des autorités locales sur leur niveau de connaissance des activités du projet, leur niveau de satisfaction, leur implication et leur niveau d'appropiation du projet, leur disponibilité et leurs capacités à transmettre à d'autres communautés ce qu'ils ont appris dans le cadre du projet, leur liberté à donner leurs opinions sur les activités du projet.</t>
  </si>
  <si>
    <t>L'implication des autorités locales, des institutions étatiques, des organisations communautaires, des leaders communautaires et des regroupements de citoyens non formels dans l'implémentation des activités facilite l'appropiation du projet par les communautés.</t>
  </si>
  <si>
    <t>La prise en compte des feed-back des communautés/populations dans nos différentes interventions. Cela nous a permis d'améliorer la qualité de nos services et assurer l'appropriation du projet par les communautés.</t>
  </si>
  <si>
    <t>Le renforcement de notre partenariat avec les autorités locales et départementales qui nous a permis de disposer en bons termes des sites de construction des passerelles, et garantir une plus grande implication des communautés/populations dans la mise en oeuvre des activités.</t>
  </si>
  <si>
    <t>La sensibilisation des membres des AVEC sur les mesures de réduction des risques de désastres pendant leurs réunions hebdomadaires.</t>
  </si>
  <si>
    <t>Nous avons révisé le logframe dans le but de mieux définir le nombre total de bénéficiaires potentiels, et ajuster certains indicateurs de résultats. "Nous avons décidé de mettre en place une EIC (Équipe d'Intervention Communautaire) au niveau des 8 sections communales concernées par la création des structures communautaires de réduction des risques de désastres en vue de suppléer les CLPC. L'EIC est composée de jeunes/brigadiers physiquement aptes de secourir et d'assister les communautés en cas de chocs externes.
Une série de formation a été aussi organisée à l'intention des membres des CLPC sur des thématiques liées à la gestion des risques de désastres pour approfondir leurs connaissances et renforcer leurs capacités." "Mis à part la révision du logframe, nous avons initié des études/enquêtes dans le but d'évaluer les potentiels utilisateurs des passerelles, et ensuite (aprés la construction) mesurer le niveau d'utilisation des passerelles, leur utilité et leur importance au niveau des communautés.
Nous avons modifié certains formulaires de collecte de données sur les AVEC pour mieux prendre en compte la notion ""Genre"" à travers les différents indicateurs." "Dans le cadre de la mise en oeuvre de la stratégie de Communication et de Redevabilité, la Coordination du projet a dû recruter un Agent de Communication &amp; Redevabilité pour supporter l'Officier de Communication &amp; Redevabilité, et un Journaliste-Consultant pour l'animation des émissions de radio.
Pour combler le vide au niveau de l'équipe M&amp;E (Indisponibilité du M&amp;E Specialist pendant une bonne partie du projet), l'équipe du PQL nous a supporté dans la réalisation des études notamment les études de perception des bénéficiaires. " Dans le but de tirer profit des nouvelles opportunités éconnmiques offertes par la construction des passerelles, nous avons recruté un autre Animateur de terrain chargé de la création de nouveaux groupes AVEC autour des communautés bénéficiaires des passerelles (Moron et Marfranc). Grâce à la stratégie de redevabilité, expérimentée par CARE Haïti dans le cadre de ce projet, nous avons dû ajuster à un certain niveau crtaines de nos interventions pour mieux prendre en compte les revendications des communautés cibles, et améliorer la qualité de certains matériels livrés aux AVEC et aux membres des CLPC sans oublier les matériels &amp; équipements prépositionnés dans les dépôts communautaires en cas de chocs externes.</t>
  </si>
  <si>
    <t>Le projet tel que intitulé "Renforcement de la résilience communautaire" travaille suivant les différents axes d'intervention avec des groupes organisés et/ou informels des six communes d'intervention. 
Nous avons aidé les autorités locales et des groupements de citoyens à évaluer et à approfondir leurs connaissances sur les risques auxquels leurs communautés sont exposées; 
Nous avons facilité le regroupement des citoyens à travers des AVEC en vue de mieux s'entraider, défendre leurs intérêts, de garantir l'accès aux services et produits financiers de base, et ainsi améliorer leurs conditions de vie;
Nous avons particulièrement travaillé avec des OCB (10) en vue de promouvoir le respect des droits de l'enfant et de la femme, de faciliter l'accès aux structures de prise en charge,  et de mieux orienter les victimes vers les services apporpriés. D'autres cellules ont été mises en place pour suppléer les OCBs-partenaires;
Grâce à la stratégie de redevabilité, expérimentée par CARE Haïti dans le cadre de ce projet, nous avons informé et formé les communautés sur leurs droits et devoirs en ce qui se rapporte aux activités/projets/programmes exécutés en leur faveur. Ils peuvent revendiquer leur  implication dans la mise en oeuvre des activités, et remettre en question des activités et/ou la stratégie d'intervention de l'institution concernée.</t>
  </si>
  <si>
    <t>L'évaluation finale du projet sera réalisée au cours du mois d'août 2016.  Un Consultant externe sera recruté pour conduire l'évaluation. Nous prioriserons une méthodologie basée sur une approche à la fois qualitative et quantitative.
Les questionnaires individuels seront administrés aux membres des 18 groupes VSLA (Choisis suivant un tirage aléatoire en fonction des communes d'intervention) touchés lors de l'évaluation de base.
Des Focus group seront réalisés, séparément, avec les membres des CLPC (Comité Local de Protection Civile), les OCB-partenaires (Volet Protection de la femme et de l'enfant), les membres des cellules de protection de la femme et de l'enfant, et les Institutions étatiques-partenaires (MCFDF, IBESR, DPC).
Les utilisateurs des passerelles, suivant la catégorie/occupation, seront également questionnés sur l'utilité et l'importance des passerelles.
La Coordination du projet sera appuyée par le PQL pour la conduite de l'évaluation notamment dans le choix du Consultant, l'élaboration de la méthodologie et des outils de collecte, et la finalisation du rapport.</t>
  </si>
  <si>
    <t>Les ménages pauvres et vulnérables de la Grand'Anse.</t>
  </si>
  <si>
    <t>Nous intervenons dans 6 communes (Abricots, Chambellan, Dame-Marie, Jérémie, Moron et Roseaux) du département de la Grand'Anse à travers 13 sections communales (Danglise et Laseringue pour la commune des Abricots; Boucan et Dejean pour la commune de Chambellan; Bariadelle et Petite Rivière pour la commune de Dame-Marie; Basse Voldrogue et Haute Voldrogue pour la commune de Jérémie; Chameau et Sources Chaudes pour la commune de Moron; Fond Cochon, Les Gommiers et Carrefour Charles pour la commune des Roseaux).</t>
  </si>
  <si>
    <t>Accroitre la résilience aux catastrophes dans les zones à haut risque de la Grand'Anse afin que les communautés puissent s'adpter et se remettre des chocs plus rapidement, grâce au renforcement de leurs moyens d'existence, l'accès et la protection à moyen et long terme.</t>
  </si>
  <si>
    <t>Rutikanga.Innocent@care.org</t>
  </si>
  <si>
    <t>Program Manager (CARE Haïti)</t>
  </si>
  <si>
    <t>Innocent RUTIGANKA</t>
  </si>
  <si>
    <t>Renforcement de la résislience communautaire</t>
  </si>
  <si>
    <t>CGBRHT0012 / CGBRHT0013 / CGBRHT0014</t>
  </si>
  <si>
    <t>In this FY, HESP is providing an opportunity for participants to start enterprises in the production of seed(soy and groundnuts) and weani mix. The project intends to build capacities of participants to enable them aggregate produce and sell to identified processors. this is an opportunity for small holder farmers to increase their resilence by diversifying in to other off farm enterprise besides direct production. By this, participants are able to withstand shocks.</t>
  </si>
  <si>
    <t>Engaging traditional authorities and community members in community gender dialogues facilitates women access to fertile land for agricultural production</t>
  </si>
  <si>
    <t xml:space="preserve">Identification, sensitization and training of input dealers coupled with zonal input fairs improves farmers timely access to inputs
</t>
  </si>
  <si>
    <t xml:space="preserve">Engagement with market research committee on linkage activities improves small holder famers access to market information
</t>
  </si>
  <si>
    <t>Input Fairs: This strategy was employed to make available farm inputs in project communities.It involves bringing together input dealers - seed, agro chemicals, fertilizers among others at the community level thus, making community members know the input dealers, develop business relationship between community members and dealers. the Input fairs also provide market to the dealers and knowledge on how to use inputs the right way in their right proportions and make available inputs for community members. This reduces the stress that hitherto was born by community members in traveling long distances to access inputs for their farms.</t>
  </si>
  <si>
    <t>Community demonstration field: This is employed to demonstrate the variuos practices and tecnologies the project seeks to promote. The project also observed that communities that had demonstration fields understood the project better than communities without demonstration fields. Thus  the project scaled up to ensure all project communities established demonstration fields. As a result, there has been a high demand for inoculants to cultivate soy this seson.</t>
  </si>
  <si>
    <t>Community gender dialogues: A gender dialogue is an exchange of ideas or opinions on socio-cultural and religious issues between men, women, boys and girls with a view of reaching an amicable agreement or settlement within a given society. the objective of a community gender dialogue depends on the issues pertaining that community. this initiative has employed the use of community gender dialogues as a platform to addressin gender disparities in project areas. thses includebut not limited to ; womens access to land, decisionmaking in households, work load sharing and some aspects of reproductive health. it has also been used to sensitize participants on the difference between gender and sex. The dialogue brings together duty beaerers at the community level - Cheif, Tindana(landlord), Queen mothers, community elders, Assemblyman/woman and unity committee members, family heads, community men,women, boys and girls, for a fruitful discussion about issues of concern. Action pointsare taken after the dialogue by community members on how to address the issues identified. A follow - up by the projectteam is made to measure the progress the community has made in achieving the action points. The use of this strategy has made possible for some women to have lands for cultivation, other women assist their husbands in paying school fees of their wards and also alot of men now assist their wives on farms as well as with household chores.</t>
  </si>
  <si>
    <t>HESP will reach out to 3000 female direct beneficiaries (women and girls) and 1800 indirect beneficiary</t>
  </si>
  <si>
    <t>HESP in Ghana will be implemented in 32 communities in 2 districts; Garu Tempane andLambussie Karni, in Upper East and Upper West Regions respectively.</t>
  </si>
  <si>
    <t>Improved economic security of women smallholder farmers and their households in Northern Ghana</t>
  </si>
  <si>
    <t>Loriba.Agnes@co.care.org</t>
  </si>
  <si>
    <t>Blekpe.Gifty@co.care.org</t>
  </si>
  <si>
    <t>Program Coodinator</t>
  </si>
  <si>
    <t>Blekpe Gifty</t>
  </si>
  <si>
    <t>BIG LOTTERY FOUNDATION</t>
  </si>
  <si>
    <t>Household Economic Security for Poor Women (HESP)</t>
  </si>
  <si>
    <t>1. Cocoa Life Annual Technical Narrative Report 2015
2. Cocoa Life Semi-Annual Technical Narrative Report 2016</t>
  </si>
  <si>
    <t>As the project comes to a close, all activities that were implemented were done with sustainability at the back of our minds. This informed the formation of women's groups and community development committees and linking them to all local government stakeholders in the district/ Municipality. This way, they become visible and they also know where to go for support.</t>
  </si>
  <si>
    <t>3. Communities can be self-reliant if the needed awareness creation is done and capacities built. Many communities are now initiating projects instead of depending entirely on government.</t>
  </si>
  <si>
    <t>2. Women extension volunteer (WEV) groups are adapting the VSLA concept to suit their farming needs. This is being done by using their group farming proceeds as revolving funds that provide loans (with little interest) to group members. Some have started new businesses like 'frying and selling of doughnuts' among several interesting outcomes.</t>
  </si>
  <si>
    <t>1. Empowered women leaders are able to take new development initiatives</t>
  </si>
  <si>
    <t>3. Women were facilitated to form women's groups to give them viisbility and voice as well as build their collective and individual agency to participate actively in decision making processes and local governance.</t>
  </si>
  <si>
    <t>2. District-level partners (officials) are frequently used in carrying out most interventions and trainings. This promotes sustainability of interventions.</t>
  </si>
  <si>
    <t>1. An engagement forum that brings all the key district government officials together with community representatives to dialogue and provide feedback on critical development issues affecting community members. Actions points are drafted, shared and pursued to ensure that community concerns and feedback are addressed. This promotes accountability between power holders and duty bearers.</t>
  </si>
  <si>
    <t>1. Cocoa life formalised women's roles and contributions to development by forming and strengthening women's groups via leadership training
2.  Community Development Committees (CDCs) were formed ,  trained and linked to all the key local government institutions at the district level to spearhead development initiatives at the community level.</t>
  </si>
  <si>
    <t>The main impact groups of the project are:  
Youth between the ages of 15 to 35
Children of school going age.
Women and men of reproductive age.</t>
  </si>
  <si>
    <t>CARE's operational scope of the project falls within 2 regions namely the Ashanti Region and the Brong Ahafo Region. The project currently operates in 18 communities in the Amansie West District in the Ashanti Region and 23 communities in the Asunafo North Municipality in the Brong Ahafo Region.</t>
  </si>
  <si>
    <t>Cocoa Life's goal is to empower and ensure thriving communities as essential foundation for sustainable cocoa supply.</t>
  </si>
  <si>
    <t>kwabena.owusu@care.org</t>
  </si>
  <si>
    <t>Nana Kwabena Owusu</t>
  </si>
  <si>
    <t>Theophilus.Nkansah@care.org</t>
  </si>
  <si>
    <t>Dr. Theophilus Nkansah</t>
  </si>
  <si>
    <t>MONDELEZ INTERNATIONAL</t>
  </si>
  <si>
    <t>COCOA LIFE</t>
  </si>
  <si>
    <t>CGBRGHOO67</t>
  </si>
  <si>
    <t>Maintaining a monthly woreda level review meeting between implementing project staffs and woreda partners is also important to follow the progress of our intervention and took timely action for the challenges observed.</t>
  </si>
  <si>
    <t>One of the basic challenges for girls’ education is the house hold chores burden. In this regard the SAA groups are expected to bring the reality on the surface of discussion and initiate action to improve the existing situation. Introducing the picture code for the SAA facilitation help to have strong discussions.</t>
  </si>
  <si>
    <t>Providing a leading role for the community in develepement works is crucial to increase a sense of ownereship and commitment. Two schools were built with the contribution and leadership of the community with a better quality and within shortest period.</t>
  </si>
  <si>
    <t>SAA groups are working strongly to challenge the social and cultural challenges of girls education. SAA tool action on stoping early marriage and abduction in two implmentation woredas of the project. In Dewe woreda they even ban FGM/C and Absuma not to perform on there girls.</t>
  </si>
  <si>
    <t>VSLA is on of the strategies to cpacitate the livlilhood of the community and finaly contribut for supporting the pastoralist girls education. Parents participate on the VSLA has able to access finaicial resource to cop up the drought challenges and able to expend some of the money for the educatinal materials.</t>
  </si>
  <si>
    <t>Community livilihood initative fund (CLIF). CLIF has been playing an important role in leading and owning develoepemtn work at community level. Through this stratagies two schools was build with the contribution of the community. The schools will be fully ready for the new acadamic Year, Sep 2016. One additional school building is on process and will be finalized in the remaining implmentatin period.</t>
  </si>
  <si>
    <t>This implmentation year is a a cost extension year wihich lasts till the end of January 31st 2017. The project consortium lead were highly engaged in redesign process to increas the impact of the project in the extension period. The scope of the project implmentation has also changed. CARE will agreed only to focus on providing technical support for the implmenting organization on VSLA, SAA and CLIF.   CARE will capacitate and strengthen the existing group and enable them support for girls edcuation. THer will not be any new group estabulishement in the extension period.</t>
  </si>
  <si>
    <t>It will be the final evaluation of the project.the evaluation will be carried out by the M&amp;E consortium member, Jarco consultancy and facilitated by the lead organization, Save the children international. It is expected the same methodology as of midline survay will be employed.</t>
  </si>
  <si>
    <t>Eight woredas (Dewe, Adear, Mile, Semurobi, Hadelela, Chifra, Gewane and Burimedayitu woredas) of Afar region of Ethiopia</t>
  </si>
  <si>
    <t>To contribute to the improvement of  girls' life chances in Afar through achievement of their rights to education</t>
  </si>
  <si>
    <t>zemed.yimenu@care.org</t>
  </si>
  <si>
    <t>Zemed Yimenu</t>
  </si>
  <si>
    <t>alem.agazi@care.org</t>
  </si>
  <si>
    <t>SRH and Nutrtion program Coordinator</t>
  </si>
  <si>
    <t>Alem Agazi</t>
  </si>
  <si>
    <t>Girls' Education Challenge UK aid (Department for International Development)</t>
  </si>
  <si>
    <t>Pastoralist Afar girls education support (PAGES)</t>
  </si>
  <si>
    <t>CGBRET0043, GB234</t>
  </si>
  <si>
    <t>The project has highly contributed to improve women representation in WASHCO where about 55% of WASHCo membership is occupied by women in most of water supply schemes; and  the current partnership, coordination and contribution arrangement among the implementing NGOs and Regional government found to be a good lesson which is learnt from this project where the government has contributed significant share (25%) of the project budget.</t>
  </si>
  <si>
    <t>Training and engaging local artisans in construction of project infrastructures is found to be effective in terms of ensuring sustainability, timeliness and cost-effectiveness of the project activities, building local capacities and income generation.</t>
  </si>
  <si>
    <t>Existence of high level of community contribution which is not only ensure high sense of ownership, but it also helps to implement many activities with limited external financial resources.</t>
  </si>
  <si>
    <t xml:space="preserve">Enhance women’s participation specially those who are disadvantaged in the protection, management and use of water resources; and strengthen partnership among local stakeholders
</t>
  </si>
  <si>
    <t>Improve access to and behavioural changes in using hygiene and sanitation facilities at community and public services (schools, health facilities and community centres)</t>
  </si>
  <si>
    <t>Increase access to and use of improved potable water supplies for domestic and productive use</t>
  </si>
  <si>
    <t>No changes made</t>
  </si>
  <si>
    <t xml:space="preserve">Amhara National Regional State of South Gondar Zone in five districts (Libo-kemkem, Ebinat, Lay-gaint, Tach-gaint and Simada)
</t>
  </si>
  <si>
    <t>Improve health status and gender equity among the disadvantage communities through increased access to safe water and sanitation</t>
  </si>
  <si>
    <t>gardachew.tiruneh@care.org</t>
  </si>
  <si>
    <t>Learning, Design and Mesuerment (LDM) Advisor</t>
  </si>
  <si>
    <t>Gardachew Tiruneh</t>
  </si>
  <si>
    <t>abebaw.kebede@care.org</t>
  </si>
  <si>
    <t>WaTER+ Program Coordinator</t>
  </si>
  <si>
    <t>Abebaw Kebede</t>
  </si>
  <si>
    <t>Amhara Water Resource Development Bureau</t>
  </si>
  <si>
    <t>Europen Commission</t>
  </si>
  <si>
    <t>Libo-kemkem, Ebinat, Gaint and Simada (LEGAS) WASH Promotion Project</t>
  </si>
  <si>
    <t>GB528</t>
  </si>
  <si>
    <t>Log frame, proposal, progress reports</t>
  </si>
  <si>
    <t>Direct participants are calculated based on the number of households reached by the project (Expected households: 201,188)
The project is working with Three partners (Organiztion for Rehabilitaiton and Development in Amhara (ORDA); Relief Society of Tigray (REST) and Save the Children International (SCI)</t>
  </si>
  <si>
    <t>Partcipation of communities in targeting of beneficiaries enables the project to reach the really needy beneficiaires</t>
  </si>
  <si>
    <t>Working with the existing government structures such as Food security task forces (FSTFs) and cooperatives has contributing significantly in reaching the drought vulnerable households with limited time and staff</t>
  </si>
  <si>
    <t>The project was engaged in proper start up of the project and was engaged on seed provision that it is early to refelct on the strategies that have to be impactful in the reporting period. Those strategies will be reflected in the next FY reporting period with concrete evidence.</t>
  </si>
  <si>
    <t>Care has engaged CSO in various platforms to coordinate drought response activites</t>
  </si>
  <si>
    <t>Oromiya region: East Hararge zone (Fadis, Kurfa Chale, Meta, and Deder Woredas) and West hararge zone (Boke, Chiro, Doba and Oba bultum Woredas); Tigray region: East Tigray zone (Atsbi Wenberta, Ganta Afeshum, Gulomekada and Hawzen Woredas); Amhara region: Waghimra zone (Dahina, Gazgible, Sekota and Ziquala ) and North wollo zone (Meket and Bugna woredas)</t>
  </si>
  <si>
    <t>To foster social and economic stability of communities in the drought affected areas</t>
  </si>
  <si>
    <t>meron.kidane@care.org</t>
  </si>
  <si>
    <t>EU Recovery Program coordinator</t>
  </si>
  <si>
    <t>Meron Kidane</t>
  </si>
  <si>
    <t>European Union Delegation to Ethiopia</t>
  </si>
  <si>
    <t>Support to Early Recovery and Socio-Economic Stability of the Drought Affected Population in Ethiopia</t>
  </si>
  <si>
    <t>CGBRET0047</t>
  </si>
  <si>
    <t>Annual Progress Report and Updated Monitoring Matrix</t>
  </si>
  <si>
    <t>The project is also funded by a grant managed by CARE USA</t>
  </si>
  <si>
    <t>• Youth Monitoring Groups: Based on the previous year lessons learnt on youth monitoring groups’ attitudes and negotiation skills, and to further invest in those youth, two trainings took place at the three governorates on “Conflict Management” and “Resource Mobilization”.</t>
  </si>
  <si>
    <t>• Institutionalization of SA within the SFD offices: From the various practices the youth monitoring groups had achieved from implementing the SA model, the project team had planned for a meeting with these groups at the different governorates. The discussion held at this meeting was about the obstacles they faced during the project, ways to overcome them and ways to resolve them. The discussion also included youth’s feedback about the methods and mechanisms used to work with the SFD during the past period as well as their feedback about the mechanisms used to apply SA tools within the project. Afterwards, the discussion turned towards the project’s future vision especially the idea of institutionalization of SA theme within the SFD offices. The meeting aimed at exploring the different point of views from all the project team’s members to list the lessons learnt and build on them for the next period towards institutionalizing SA within the SFD offices.</t>
  </si>
  <si>
    <t>• Local Media: Different project’s stakeholders should receive similar trainings to be at the same level of knowledge and understanding of the importance of every phase of the SA model. These trainings’ objectives are to feed the gap between youth monitoring groups and other project’s stakeholders and increase the sense of ownership among these key stakeholders, and therefore facilitate their engagement with the project in the future. Since local media is a main stakeholder at this project, therefore knowledge investment is an essential task to its representatives. Two awareness-raising sessions were held for local media representatives per governorate; discussing the ELIIP and how SA theme was mainstreamed within that project. Another discussion was held on the “Development Triangle” within each governorate and the different partners represented at that triangle: the Government, Private Sector and Civil Society as well as the relation of the Local Media with the developmental process and the challenges they face. Moreover, thorough explanation of the SA theme was held, obstacles for mainstreaming this theme and ways to overcome these obstacles. These sessions also included a simplified needs assessment to those media representatives regarding their adoption of SA theme as partners and its dissemination.</t>
  </si>
  <si>
    <t>Third party monitoring strategies building on youth civic engagement aspirations</t>
  </si>
  <si>
    <t>Building the capacity of the Social Fund for Development's officials to lead Social Accountability activities within its offices</t>
  </si>
  <si>
    <t>Coordination startegies with the multiple stakeholders (government; media and civil society)</t>
  </si>
  <si>
    <t>1- Capacity building activities to youth groups; 2- Capacity building activities to local media representatives; 3- Capacity building activities to the Social Fund for Development regional staff</t>
  </si>
  <si>
    <t>Final evaluation will build on: Baseline study (satisfaction survey); Mid-Term Evaluation findings; and Endline study (yet to be conducted)</t>
  </si>
  <si>
    <t>• 9 Civil Society Organizations (CSOs) and independent youth groups (project partners)
• 15 SFD staff in the headquarters and in the 3 regional offices engaged in project implementation
• SFD Implementing partners (CSOs personnel and Government officials) in the target governorates. An average of 100 representatives of CSOs and local government authorities (SFD programme implementation units (irrigation, housing etc.) and local administration staff from the Governorate/district/village level in the 3 target governorates. 
• Unskilled and semi-skilled youth obtaining temporary employment opportunities through the Emergency Labor Intensive Investment Programme (ELIIP) being implemented by SFD in the 3 target governorates. These youth are going to benefit from the application/integration of SA within the implemented project(s); thus ensuring the equity and transparency of the employment process, which will in turn have a positive impact on the overall process.
• Male, female and children beneficiaries of community social service projects being implemented by ELIIP in the 3 target governorates. The SAc process will ensure their satisfaction, knowledge, understanding and acceptance of the implemented projects.</t>
  </si>
  <si>
    <t>This pilot project is being implemented in 3 Governorates namely Assuit, Beni Suef and Sharkeya</t>
  </si>
  <si>
    <t>CARE International in Egypt is working with the Social Fund for Development (SFD) and other partners to establish mechanisms and processes for citizens to provide feedback and oversight of the implementation of public works and basic services infrastructure in poor communities.  In doing so it contributes to raising awareness among government and civil society stakeholders of the impact of social accountability mechanisms in improving development outcomes.</t>
  </si>
  <si>
    <t>Governance Dept Manager</t>
  </si>
  <si>
    <t>FORD Foundation</t>
  </si>
  <si>
    <t>Foreign and Commenwealth Office - UK Embassy</t>
  </si>
  <si>
    <t>Mainstreaming Social Accountability into the Emergency Labor Intensive Investment Project</t>
  </si>
  <si>
    <t>FORDEG0014 - CGBREG0026</t>
  </si>
  <si>
    <t>Proposal, logical framework, annual progress report, final evaluation (should be ready by October 2016)</t>
  </si>
  <si>
    <t>3. It is key to implement flexible practices, particularly with the challenging political influx in Egypt</t>
  </si>
  <si>
    <t>2. Placing clear selection crieria for qualified core staff and volunteers in the field has shown positive results.</t>
  </si>
  <si>
    <t>1. Resolving inheritance cases amicably proved to be more effective than resorting to legal action, especially since the law does not yield quick results in favor of women.</t>
  </si>
  <si>
    <t>3. Innovation of solution to inheritance cases which are appropriate for the societal culture of the local community</t>
  </si>
  <si>
    <t>2. Diversity of partners on different levels, including government, NGOs and volunteers</t>
  </si>
  <si>
    <t>1. Working with local NGOs who are highly credible in their local communities and this facilitated to reach a larger group in the target communities.</t>
  </si>
  <si>
    <t>Yes adjustments had to be made during the FY, due to the large increase in the number of target group. Originally, the project focused on serving 100 cases for rural women and over time the cases multiplied to over 900, which led to changes in capacity of staff and partner NGOs.</t>
  </si>
  <si>
    <t>The project organized capacity assessment trainings for members of local partners and local NGOs. An extrnal consultant was recruited to assist in the internal restructuring of the local NGOs. In addition, there were trainings provided to increase the number of women in the General Assembly and Board of the local NGOs.</t>
  </si>
  <si>
    <t>The project is currently being evaluated by an external consultant for a post-KAP study using surveys, focus groups discussions and interviews.</t>
  </si>
  <si>
    <t>Women in Upper Egypt.</t>
  </si>
  <si>
    <t>Sohag and Assuit governorates, 3 villages per each.</t>
  </si>
  <si>
    <t>Women in Upper Egypt have greater access to and control over economic rights, resources and opportunities.</t>
  </si>
  <si>
    <t>mohamed.elnaggar@care.org</t>
  </si>
  <si>
    <t>Mohamed Hussein Elnaggar</t>
  </si>
  <si>
    <t>Empowering Women to Claim Inheritance Rights (WIN)</t>
  </si>
  <si>
    <t>AT427</t>
  </si>
  <si>
    <t xml:space="preserve">Women and men with existing income generating activities,shops, farmers, and some services. </t>
  </si>
  <si>
    <t>Catamayo</t>
  </si>
  <si>
    <t>2741</t>
  </si>
  <si>
    <t>Población  afectada por el terremoto del 16 de abril ubicada en la provincia de Manabí, especiicamente en los cantones de Jama, San Vicente y Pedernales.</t>
  </si>
  <si>
    <t>Provincia de Manabí, en los cantones de Jama , San Vicente y Pedernales</t>
  </si>
  <si>
    <t>Responder a las necesidades básicas de las poblaciones afectadas por el terremoto en las ciudades y parroquias de San Vicente - Jama - Pedernales, Manabí.</t>
  </si>
  <si>
    <t>START  FUND</t>
  </si>
  <si>
    <t>GB613</t>
  </si>
  <si>
    <t>le renforcement du système d'information à travers la validation du plan de suivi evaluation, du manuel de procedure de gestion des données, des outils de collecte de données et la formation des Chargés de Suivi Evaluation des CDCOM, la production de rapports trimestriels</t>
  </si>
  <si>
    <t>la mise en place des plateformes de concertation contribue à créer des espaces formels de communication entre les communautés et les autorités</t>
  </si>
  <si>
    <t>Le renforcement des capacités des CDCOM leur donne les moyens de  prendre en charge le développement de leurs localités</t>
  </si>
  <si>
    <t>Une meilleure collaboration entre les CDCOM (Comité de Développement Communautaire) et les coopératives favorise la réalisation des activités</t>
  </si>
  <si>
    <t>l'implication des femmes dans le processus AVEC  contribue fortement à leur autonomisation financière</t>
  </si>
  <si>
    <t>Le renforcement des capacités des différentes parties prenantes, notamment les CDCOM</t>
  </si>
  <si>
    <t>Le developpement du partenariat</t>
  </si>
  <si>
    <t>stratégie d'autonomisation des femmes et jeunes à travers les AVEC</t>
  </si>
  <si>
    <t>le projet connaît une autre phase d'extension qui entraine naturellement une augmentation de la taille de la cible et une restructuration des actions de monitoring</t>
  </si>
  <si>
    <t>Renforcement des capacités des leaders communautaires, des autorités administratives, des membres d'associations et coopératives sur divers thèmes (notamment sur le plaidoyer et la mobilisation de ressources locales)</t>
  </si>
  <si>
    <t>en l'absence d'étude de base, la principale difficulté reste le rapprochement entre la situation actuelle et celle précédant l'intervention (le début du projet) pour mieux mesurer les changements induits (par le projet). Le bailleur prévoit lancer une baseline study en Octobre 2016.</t>
  </si>
  <si>
    <t>Femmes des communautés productrices de cacao et producteurs de cacao</t>
  </si>
  <si>
    <t>Zone Ecom: Départements de Daloa (Centre- Ouest, 79 localités dans 09 terroirs, avec 3 coopératives + La Case du Planteur) et de Méagui (Sud-Ouest, 23 localités dans 3 terroirs, avec 2 coopératives);
Zone Cargill: Département d'Aboisso (Ouest, 33 localités dans 05 terroirs, avec 2 coopératives) et de Duékoué (Sud-Est, 46 localités dans 05 terroirs, avec 2 coopératives).</t>
  </si>
  <si>
    <t>Renforcer la durabilité de la chaîne d'approvisionnement du cacao à travers l'amélioration des moyens de subsistance et la capacité des producteurs et de leurs communautés</t>
  </si>
  <si>
    <t>mamadou.traore@care.org</t>
  </si>
  <si>
    <t>Coordonateur Activités Terrain</t>
  </si>
  <si>
    <t>Mamadou TRAORE</t>
  </si>
  <si>
    <t>youssouf.ndjore@care.org</t>
  </si>
  <si>
    <t>Coordonnateur Programme Cacao et Secteur Privé</t>
  </si>
  <si>
    <t>Youssouf NDJORE</t>
  </si>
  <si>
    <t>COCOA LIFE EXTENSION</t>
  </si>
  <si>
    <t>GB446-CGBRCI0006;  GB447-CGBRCI0007</t>
  </si>
  <si>
    <t>Baseline en francais et en anglais - les rapports techniques semestriel, cadre logique,</t>
  </si>
  <si>
    <t>Il est possible de repondre aux besions en SSR des Jeunes et adolescents sur base d'une bonne analyse de situation ( baseline, analyse situationnelle des normes sociale et de Genre, atelier consultatif sur les services conviviaux, gouvernance)</t>
  </si>
  <si>
    <t>Le systeme de referencement qui est tres operationnel</t>
  </si>
  <si>
    <t>Le baseline nous a servi de porte d'entrée pour introduirer le projet</t>
  </si>
  <si>
    <t>Dialogue communataire permets d'aller aux racines des barrieres relatives aux normes sociales et de Genre</t>
  </si>
  <si>
    <t>Services conviviaux et espace conviviale à l'endroit des jeunes et adolescents</t>
  </si>
  <si>
    <t>Dialogue communautaires se focalisant sur des groupes spécifiques pour tacler les barrières limitants l'accès des jeunes et adolescents aux services de santé sexuelles et reproductive</t>
  </si>
  <si>
    <t>Amélioration de la qualité de l'offre des services de plannig familial pour les besions specifiques  des adolescents</t>
  </si>
  <si>
    <t>Utilisation accrue de l'Analyse Sociale et Action  sur base d'audiences ciblees ( Adolescents, Adulte, Prestataires, Champions, les faiseurs d'opinions, les leaders religieux…) au lieu de faire la communication en masse comme plannifié initialement.</t>
  </si>
  <si>
    <t>Formation des membres des peer leaders et yotuth mentores sur le dialogue communautaire afin de créer la demande pour l'utilisation des services de Santé séxuelle et reproductive.</t>
  </si>
  <si>
    <t>Réduction du taux de fécondité chez les adolescentes  et jeunes de 15 a 24 ans  femmes dans les aires de Sante de Kahembe - Keshero - Himbi et le camp de deplaces de Mugunga</t>
  </si>
  <si>
    <t>Les interventions du projet s'étendent sur la ville de Goma qui couvrent deux zones de santé (Zone de santé de Goma et Zone de santé de Karisimbi). La ville de Goma est la capitale de la province du Nord-Kivu en RDC.</t>
  </si>
  <si>
    <t>Pour atteindre l'OMD 5 (ODD 3) Contribuer en améliorant la qualité et l'accès aux services de santé génériques pour assurer que les jeunes femmes ont un meilleur choix dans la planification familiale à Goma</t>
  </si>
  <si>
    <t>Raoza.Vololona@care.org</t>
  </si>
  <si>
    <t>RAOZA VOLOLONA</t>
  </si>
  <si>
    <t>AID MATCH</t>
  </si>
  <si>
    <t>CGBRCD0013</t>
  </si>
  <si>
    <t>Partenaire: Le Ministere de la Sante a travers la  Delegation Saniatire</t>
  </si>
  <si>
    <t>Les soins apres avortement sauve de vies</t>
  </si>
  <si>
    <t>La planification familiale sauve de vies</t>
  </si>
  <si>
    <t>L'utilisation de service de Maternite par les femmes devient un acquis pour la communauté</t>
  </si>
  <si>
    <t>Le referencement communautaire vers les structures de prise en charge a permis une hausse du taux d'utilisation des services d'accouchement.</t>
  </si>
  <si>
    <t>L'appropriation de la communauté dans l'utilisation des services de CPN a permis une hausse du taux de fréquentation des centres de santé</t>
  </si>
  <si>
    <t>En ce jour le projet a permi aux femmes d'utiliser le service de  maternite pendant qu'il y a quelques annees l'utilisation etait faible</t>
  </si>
  <si>
    <t>Renforcement de la communaute de leur engagement dans la reduction de la mortalite maternelle a travers les formations communautaires sur la methodologie de la communication c</t>
  </si>
  <si>
    <t>Population  de femmes en age de procreer ( Autochtones et refugiees)</t>
  </si>
  <si>
    <t>Region du  Logone Oriental, Departement de la Nya-Pende</t>
  </si>
  <si>
    <t>1. Improve the quality of  health service delivery through  strengthening capacity and motivation of community health workers 
2. Improve levels of knowledge  and access to information of community members in rural areas of Gore (15villages and 3heath centers) in the areas  obstetrical,  antenatal and post-natal care and available services 
3. Support the set-up of a   community-based referral system that can ensure women from poor rural households can access emergency care in a timely manner
4.  Support lessons learned and evidence based building for further extended intervention in areas of maternal health and SRH.</t>
  </si>
  <si>
    <t>Coordinatrice du Pilier DEFFi</t>
  </si>
  <si>
    <t>Celine NENODJI</t>
  </si>
  <si>
    <t>Women on Move for Women Health Project</t>
  </si>
  <si>
    <t>TD502</t>
  </si>
  <si>
    <t>Rapport final projet DFID;</t>
  </si>
  <si>
    <t>Partenaires: Mairie de Kentzou, de Ketté et de Ngoura; Radio Kentzou</t>
  </si>
  <si>
    <t>Travailler tout le long du processus sur l’appropriation et la perennisation des actions. Cela doit commencer dès le début par une réunion avec les différents acteurs de mise en œuvre pour expliquer le projet et analyser ensemble les priorité d'intervention et le plan d'action. Continuer avec l'implication des parties prenante dans les activités soit en capitalisant les ressources disponibles soit en les capaçitant. Enfin amener les partie prenantes à réfléchir progressivement sur les actions à planifier pour assurera perennisation.</t>
  </si>
  <si>
    <t>Associer davantage le MINEE dans toutes les activités concernant le domaine de l’eau afin d’éviter les doublons et faciliter l’orientation dans des sites en manque d’ouvrages. Le MINEE ministère en charge de l'eau peut jouer le rôle de régulateur et de coordination pour orienter les partenaires dans les zones déficitaires et éviter les ciblages des mêmes zones par les partenaires. En effet, le MINEE détient les données EHA de la zone et la cartographie hydraulique de la zone.</t>
  </si>
  <si>
    <t>Participation des communes et des communautés dans la réalisation des ouvrages et la gestions durables des infrastructures hydrauliques</t>
  </si>
  <si>
    <t>Les Femmes et les jeunes réfugiés des  ménages des sites de Timangolo et Mbilé qui bénéficierons des latrines et les populations des villages où seront aménagé des sources, réhabilités des forages et menées des campagnes d'hygiène. A cette population s'ajoutera les éléves des écoles bénéficiares des latrines VIP</t>
  </si>
  <si>
    <t>Le projet intervient dans la région de l'EST sur les villages de l'axe Timangolo-Ketté (arrondissement de Ketté), de l'axe Mbilé-Kentzou (arrondissement de la Bombe)  du département de la Kadey et les villages de l'arrondissement de Ngoura du département du Lom et Djerem,</t>
  </si>
  <si>
    <t>Renforcement des capacités de résilience et de la cohésion sociale entre les populations touchées par le conflit dans les régions de l'Est et de l'Adamaoua à travers des moyens de subsistance, la sécurité alimentaire, le WASH (eau hygiène et assainissement) ainsi que  les abris et infrastructures de base</t>
  </si>
  <si>
    <t>START-NETWORK DFID</t>
  </si>
  <si>
    <t>Renforcement des capacités de résilience et de la cohésion sociale entre les populations touchées par le conflit dans les régions de l`Est et de l`Adamaoua à travers des moyens de subsistance, la sécurité alimentaire, le WASH (eau hygiène et assainissement) ainsi que  les abris et infrastructures de base</t>
  </si>
  <si>
    <t>CMR 079</t>
  </si>
  <si>
    <t>Battambang</t>
  </si>
  <si>
    <t>2740</t>
  </si>
  <si>
    <t>Project proposal and key M&amp;E documents are available at CARE Cambodia Office.</t>
  </si>
  <si>
    <t>The launch of 20% Reinvestment Strategy  by GSK in Cambodia  ( in September 2016)  will bring  a greater visibility   for the project  with government partners and stakeholders to further support traction and advocacy.</t>
  </si>
  <si>
    <t>The project just started in May 2016. No major learnings observed yet.</t>
  </si>
  <si>
    <t>The project just started in May 2016. No major effecive strategy observed yet. The project plans to  place emphasis on  advocacy with govenrment partners andother  stakeholders including the private sector  eg.  improved policy on infirmary guidelines in the factories for a greater level in impact.   The on going  baseline(FY17) will measure  CARE CI 2020 indicators.</t>
  </si>
  <si>
    <t>The project is modified by using the Human Center Design (HCD) for the development of BCC packages as an innovative solution. In addition , we also including CARE CI 2020 indicators in the baseline.</t>
  </si>
  <si>
    <t>The project just started in 01 May 2016 and the baseline survey started in July 2016. We expect the baseline survey to be completed in October 2016.</t>
  </si>
  <si>
    <t>Urban garment factory workers</t>
  </si>
  <si>
    <t>Phnom Penh</t>
  </si>
  <si>
    <t>Improve the SRMH and nutrition status of young, urban garment factory workers</t>
  </si>
  <si>
    <t>Healthy Women, Healthy Workplace</t>
  </si>
  <si>
    <t>KHM220/GSK3K/KH362</t>
  </si>
  <si>
    <t>The 6-month progress report and annual report are available at CARE Cambodia, to be provided up on request</t>
  </si>
  <si>
    <t>this is an ongoing project, but project starting and ending date is referred to annual signing IPIA. However, data reported below is included from the previous reporting period that covered from July 15 to Nov 15.
This year, the project is planning to conduct the most significant change (MSC) tool to capture the qualitative outcomes in the target area and  its impact on  beneficiaries. 
Partners: : Ministry of Health and Provinincal Health Department (inlcude 02 Operational districtss, 12 HCs</t>
  </si>
  <si>
    <t>Both operational districts faced delays in the approval process of their AOPs and budget from the MoH during 4 months (Jan-Apr); the project team has planned the field project activity appropriately to help filling the gaps so that government health partners can fully and actively conduct the health activities.</t>
  </si>
  <si>
    <t>Project proposal submission and funding on yearly basis has been a challenge for project team to plan properly for a long-term sustainability and exit program strategy.</t>
  </si>
  <si>
    <t>Capacity building of health centres midwives through MCAT meetings is a great way of learning, providing all midwives the opportunity to practice their clinical skills and share their experiences with one another for further improvement, as well as improve communication and relationships  between health staff at different levels. This has helped to enhance and further streamline referral linkages between health centers and referral hospitals.</t>
  </si>
  <si>
    <t>Strengthen engagement of provincial health department leadership and at the operational district  level in regular project planning and coordination meeting leads to build their responsive commitment and to ensure proper handover project works to Govt. workplan</t>
  </si>
  <si>
    <t>Midwifery Coordination Alliance Team (MCAT) meeting and on-job-coaching supportive supervision at health centers  (including the follow-up on  clinical skill practice) are the effective mechanism/approach to build the clinincal capacity and improve confidence of frontline midwives in delivering the quality of health care service, particularly for those freshly graduating from training programs with the lack of practical opportunities to deliver babies during the trainings. This mechanism is seen to sustain reductions in maternal and neonatal mortality</t>
  </si>
  <si>
    <t>There is no change of project activities &amp; strategies during this  FY.</t>
  </si>
  <si>
    <t>1. Community health education engaged the participation from women and men. One of key awareness's messages is focus on "Client Right", which allow community people to know their in accessing &amp; utilizing health service. They can raise their health related concerns to Village Health Support Groups (VHSGs).
2. Regular Village Health Support Groups (VHSGs) meeting is platform where they could bring and raisse all health related concerns to health service providers (OD &amp; HC staff). Then, they could find the possible/alternative solution to that raised issue</t>
  </si>
  <si>
    <t>. This project will phase out from the Kong Kong province by end of Nov 2016. No evaluation is planned for this project.CARE will  however use the MSC to capture the quality impact at end of project (4 years)</t>
  </si>
  <si>
    <t>Rural women of Reproductive age and children under 5</t>
  </si>
  <si>
    <t>The project has undertaken in Koh Koh Province located in the southwestern of Cambodia. It covered 2 operational districts, 12 health centers and 62 villages</t>
  </si>
  <si>
    <t>To contribute to the reduction of maternal and neonatal mortality through increasing access to and the quality of sexual, reproductive, maternal, neonatal and child health services</t>
  </si>
  <si>
    <t>Improvement for Health Service Delivery in Remote and Marginalized Communities of Cambodia (GSK 20% REINVESTMENT INITITIATIVE )</t>
  </si>
  <si>
    <t>KHM 200, GSK3K/KH333</t>
  </si>
  <si>
    <t>Proposal and log frame</t>
  </si>
  <si>
    <t>As  the project has launched from the month of last June, 2016 , no  important changes/adjustments the project has experienced in this FY, as a result of reflecting on the extent to which it is addressing CARE's approach and roles.</t>
  </si>
  <si>
    <t>A primary needs assessment was carried out by NARRI during 28th Nov to 1st Dec. A second round of local consultation meetings was organized during 20th December to 22nd December,2015.This assessment was conducted based on the information collected from the affected communities, local government representatives, and local administrations, NGOs etc. through Key Informant Interviews (KII), Focused Group Discussion (FGD), and In Depth Interview. Both primary and secondary information on Community, School and Livelihoods were collected from various government and non-government sources.</t>
  </si>
  <si>
    <t>The female and person with disabilities (PWD) in the local Disaster Management Committees for inclusion and this will create enabling environment of   Inclusive Resilience Amongst Water Logged Communities regarding DRM</t>
  </si>
  <si>
    <t>Region: South West Bangladesh:  Districts -Satkhira , 2 Upazillas (Sathkira Sadar, Kolaroa),26 unions and 2 municipalities.</t>
  </si>
  <si>
    <t>To enhance inclusive resilience of the most waterlogged affected communities in South Western Bangladesh</t>
  </si>
  <si>
    <t>DG ECHO -European Commission for Humanitarian Aid and Civil Protection</t>
  </si>
  <si>
    <t>CGBRBD0101</t>
  </si>
  <si>
    <t>Project proposaL, M&amp;E Framework, Mid term evaluation report (attached as soft document)</t>
  </si>
  <si>
    <t>Since the project developed on the mpode of consortium approach with three organizations and also work in line with the government activities; thus sometimes it make delay to delivery of work by following the work flow of other organizations and aligning with  government activities.</t>
  </si>
  <si>
    <t>Good working relationship with Government Officials make esay to implement work at every level especially at field implementation</t>
  </si>
  <si>
    <t>landless identification and listing as well and establish process for landless identification and fair distribution of khas land.</t>
  </si>
  <si>
    <t>Awareness raising for access to the modernization of land management system through improves civic participation</t>
  </si>
  <si>
    <t>Improve institutional capacity of land offices, UPs and CBOs/NGOs</t>
  </si>
  <si>
    <t>Project has defined tools and methods for conduction annual M&amp;E report, impact assessment and project end evaluation both in qualitative and quantitavie approach</t>
  </si>
  <si>
    <t>The primary beneficiaries of project are approximately 15,000 extremely poor households, especially the most marginalized women,Small and marginal land owner including poor and extreme poor people,  ethnic minority</t>
  </si>
  <si>
    <t>Sub-national level: Jamalpur, Rajshahi and  Borguna districts of North, east and southern part of Bangladesh, will cover  3 upazilas (sub-district) of those 3 Districts</t>
  </si>
  <si>
    <t>To strengthen access to land and property rights for all citizens, especially the poorest parts of the community, in line with the overall Access to Land Program</t>
  </si>
  <si>
    <t>muradbin.aziz@care.org</t>
  </si>
  <si>
    <t>Governance Coordinator, Extreme Rural Poverty Prog</t>
  </si>
  <si>
    <t>Murad Bin Aziz</t>
  </si>
  <si>
    <t>anowarul.haq@care.org</t>
  </si>
  <si>
    <t>Director, Extreme Rural Poverty Program</t>
  </si>
  <si>
    <t>Anowarul Haq</t>
  </si>
  <si>
    <t>SALE (Sustainable Access to Land Equality)</t>
  </si>
  <si>
    <t>CGBRBD0083</t>
  </si>
  <si>
    <t>Attached herewith: 1) Project proposal 2) Log frame 3) Completion Report 4) Brochure on Achievemnets and lessons</t>
  </si>
  <si>
    <t>This was a consortium project led by CARE Bangladesh. It was implemented by 6 INGOs (CARE, CWW, Oxfam, Plan, CU, Handicap Int.) and their local partners. Altogether 21,803 households were supported, among which CARE suported 8629 households. Each of the househilds were provided BDT 9000 in one-three installments. Out of total 21,803 households a sum of 2224 households were identified as having disables (extreme disability) in family and they were provided BDT 2800 as disability support in one installment.</t>
  </si>
  <si>
    <t>In depth analysis of opportunities and threats is critical towards improved decision making on selecting cash transfer modalities</t>
  </si>
  <si>
    <t>Proper orientation for the project teams as well as community on CRM is an essential part of emergency response, especially for cash based interventions – and also to ensure understanding and implementation of such grants (conditional and unconditional)</t>
  </si>
  <si>
    <t>More advocacy work with NGO Affairs Bureau is needed to make the project approval process smoother and less time consuming.</t>
  </si>
  <si>
    <t>Diversified options including proving mobile phone numbers for lodging complaints enabled the community to share their issues more comfortably;</t>
  </si>
  <si>
    <t>The cash has been distributed through Mobile Money Transfer (MMT) mechanism to 70% beneficiaries. These beneficiries have received a mobile phone SIM registered in their names which they can continue using even after the project ends. This also helped them to learn the process of Mobile banking.</t>
  </si>
  <si>
    <t>Female from 88% of the targeted households were selected as the registered beneficiries to receive the project inputs (unconditional cash grant BDT 9000) which helped to empower those women in their families and the communities</t>
  </si>
  <si>
    <t>2247 households that have disables in their family have received additional unconditional cash support of BDT 2800. Women from 81% of these households were enlisted as beneficiary and received the support which empowered them in their family and community. Similarly this support has increased acceptance and empowered the disables in the society.</t>
  </si>
  <si>
    <t>Capacity building of local NGO, involvement of the local elected bodies, local elites in the project implementaion committees, endorsement of beneficiaries from local elected bodies.</t>
  </si>
  <si>
    <t xml:space="preserve">• Households severely affected and displaced by the cyclone Komen and flooding 
• Households with severe damage and loss of homestead/houses, household belongings and livelihoods like standing crops, livestock and/or other livelihood options
• Households with no means to recover the loss on their own and/or with no or little access to income generating activities
• Households that are extremely poor (e.g: with the main income earners who are a day labourer or small/marginal farmers, and/or households that are displaced, landless or unemployed)
• Households with vulnerable people such as pregnant and lactating women, elderly, disabled persons, and chronically ill persons (physically and mentally) or socially excluded people like affected ethnic minority groups. At least 10% of the beneficiaries shall be people with disability. 
• Women-headed (separated, divorced, or widowed) households, or child-headed households with no or minimum support or sources of income. 
• In most cases the women/most vulnerable of the family was be the receiver of the cash grant. 
</t>
  </si>
  <si>
    <t>Cox'sBazar Sadar, Ramu, Chakaria and Pekua Upazilas (sub district) in Cox’s Bazaar District and Lama, Naikhongchari and Ali kadam Upazilas (sub district) in Bandarban district.</t>
  </si>
  <si>
    <t xml:space="preserve">Impact: To meet the immediate lifesaving needs and to reduce vulnerabilities of flood and cyclone-affected households in South-East Bangladesh
Outcome: Flood and cyclone-affected households in Cox’s Bazaar and Bandarban districts are able to meet their immediate basic needs during the period of September to January 2016
Output: 21,803 Flood and cyclone-affected households in 7 Upazilas (sub district) in Cox’s Bazaar and Bandarban districts have received unconditional cash grants to meet their immediate basic needs 
</t>
  </si>
  <si>
    <t>Relief Support for flood and cyclone - affected populations in need in South-East Bangladesh (RESPONSE)</t>
  </si>
  <si>
    <t>CGBRBD0094</t>
  </si>
  <si>
    <t>Partners: 4 &gt; BNNRC for Community Radio, Mass line media center for information flow, Synesis IT for UP help line, BIGD (Brac Institute of Governance and Development) for base line study</t>
  </si>
  <si>
    <t>Field work and best practices should be captured in well mannerd and influence the policy makers and donors as well as in organization level to adopt these good learnings and methods for further replication</t>
  </si>
  <si>
    <t>In this FY by implementing the social accountability approaches specially in exercising the social audit; we have seen that after doing this exercise on LGSP funded community infrastructure like u-darin/box culvert multiplying impacts was emerged over there e.g. earth filling work done, approach road reconstructed and linked with highway, water logging removed, extra link drain constructed for passing water smoothly. In a word, the socio-economical value has increased of  those infrastructures and the community also.</t>
  </si>
  <si>
    <t>Community radio is the effective and meaningful way to easily reach the wider audience specially  the remot community people for share project's best practices  and also influence them on highlighting the  positive impacts to theros</t>
  </si>
  <si>
    <t>Strengthening provision and access to information</t>
  </si>
  <si>
    <t>Strengthen the capacity of citizens to engage in budget planning and implementation</t>
  </si>
  <si>
    <t>JATRA project is already met the two approaches out of three of CARE e.g. gender equality and inclusive governance except increasing resilience; and working with following the indicator of 19 and 20</t>
  </si>
  <si>
    <t>The primary beneficiaries of project are approximately 30,000 extremely poor households, especially the most marginalized women,local advance citizen, natural leader, Union parishad functioneries in the targeted 15 unions. The total population of the targeted 15 unions (approximately around 400,000) will beindirectly  benefiting from the overall improve-ment of the UP’s governance by accessing improved services and better-targeted resources.</t>
  </si>
  <si>
    <t>Sub-national level: Nilphamari and Gaibandha districts of Northwest of Bangladesh, will cover 15 Union Parishad, under 3 upazilas (sub-district) of those 2 Districts</t>
  </si>
  <si>
    <t>Union Parishad public finance management systems are strengthened, transparent and aligned with the Local Government Act 2009. UP will benefit from institutional strengthening through establishing transparent and participatory budget process-es which will ultimately improve their legitimacy,  their effectiveness in delivering services  and ultimately their income rev-enues</t>
  </si>
  <si>
    <t>JATRA (Journey for Advancement in Transperency, Representation and Accountability)</t>
  </si>
  <si>
    <t>IBRDBD0001</t>
  </si>
  <si>
    <t>Project annual report</t>
  </si>
  <si>
    <t>Local and national government advocacy is essential, it opens up access to new services and supports project aims in the community setting</t>
  </si>
  <si>
    <t>Long-term behaviour change takes time to embed. Three-year programming is recommended to have true impact</t>
  </si>
  <si>
    <t>The buy-in and involvement of factory management is the key to success with in-factory project interventions. It is important to factor in that building the initial relationship with factory management can take up to 6-months before any activities can begin. Accessing factories through the M&amp;S supply chain helps to improve the relationship building.</t>
  </si>
  <si>
    <t>Community Support System</t>
  </si>
  <si>
    <t>Linkage with multiple stakeholders</t>
  </si>
  <si>
    <t>Peer Education</t>
  </si>
  <si>
    <t>Formal relationship has been established between the factories and GoB leading to the provision of free regular health services at the factory by GoB</t>
  </si>
  <si>
    <t>RMG workers and their family members</t>
  </si>
  <si>
    <t>Gazipur City Coorporation</t>
  </si>
  <si>
    <t>Enhance health and wellbeing of RMG workers and their family members through increased access and expanded choice related to sexual and reproductive health and nutrition services and information, reduction of exploitation and gender based violence, strengthening health system responsiveness and accountability</t>
  </si>
  <si>
    <t>MARKS &amp; SPENCER</t>
  </si>
  <si>
    <t>Health Access and Linkage Opportunities for Workers (HALOW)</t>
  </si>
  <si>
    <t>GB 463 CGBR HALOW - GSK &amp; GB460 CGBR HALOW - Marks</t>
  </si>
  <si>
    <t>Partners:  OGSB, MOHFW, LG &amp; icddrb</t>
  </si>
  <si>
    <t>Consistent, continuous and coordinated effort to reach the poor women and children with local community engagemnet in addressing wealth inequity and increased reach to poor household.</t>
  </si>
  <si>
    <t>Engagemnet of community and local government and local health managers in selction, promotion, monitoring ans supervision, and establishment of referral linkage of private skilled maternal and child health (MNCH) servive providers facilitate quick improvement  of skilled service uptake in otherwise poorly served communities.</t>
  </si>
  <si>
    <t>Communty mobilization using CmSS approach</t>
  </si>
  <si>
    <t>Social enterepeinership for developing skilled private health service providers</t>
  </si>
  <si>
    <t>Public Private Partneship to mobilize government comitment for supporting private slikked providers in remote areas with high absenteesm and poor retention.</t>
  </si>
  <si>
    <t>The project is well aligned with CARE's approach and roles from the beginning.</t>
  </si>
  <si>
    <t>A population based survey was conducted by ICDDR'B ( a reputed international reasearch organization in Bangladesh). This survey will serve as  midterm for the innitial intervention area and baseline for the newly extended area.</t>
  </si>
  <si>
    <t>Women of Reproductive Age (WRA), Pregnant Women (PW), Eligible Cauple (ELCO), Children &lt;5</t>
  </si>
  <si>
    <t>87 Unions of all the 11 sub-districts of Sunamganj District</t>
  </si>
  <si>
    <t>To improve health and nutrition outcomes of the population in remote, poor and underserved areas with special attention to maternal and child health</t>
  </si>
  <si>
    <t>ahsanul.islam@care.org</t>
  </si>
  <si>
    <t>Coordinator- Health System Strengthening</t>
  </si>
  <si>
    <t>jahangir.hossain@care.org</t>
  </si>
  <si>
    <t>Program Director- Health</t>
  </si>
  <si>
    <t>Dr. Jahangir Hossain</t>
  </si>
  <si>
    <t>CARE - GlaxoSmithKline Community Health Worker Initiaitve</t>
  </si>
  <si>
    <t>PID: CGBRBD0099/ Fund Code: GB313</t>
  </si>
  <si>
    <t>The challenges of developing the Peer Educators were ensuring their functionality of disseminating messages among peers at factory level and family members in the community. The contents of the training module were diverse and compact due to time constrains which limited the scope of understanding among the selected Peer Educators. The level of education of the Peer Educators were also a barrier in conceptualizing the various issues, and the limited time and space available prevented them from conducting education sessions at factory and community.</t>
  </si>
  <si>
    <t>For the formation and functionality of Steering Committee, it is important to ensure active participation and leadership taken by the Focal Person of the Committee, which helped enable smooth functioning of activities at factory level and taking rapid decisions as per requirement of the workers. The organizational hierarchy of the factories and the persons in charge are the key persons who determine which activities will receive priority and to what extent.</t>
  </si>
  <si>
    <t>Although the factory management slowly acknowledged workers health and nutritional needs, they have begun to show true commitment and ownership towards the project aims and desired outcomes as they have witnessed the various health, hygiene and nutritional improvements occurring among the workers. It is recommended that for smooth functioning and acceptability of project interventions, factory’s top management should be engaged and informed from the early stages.</t>
  </si>
  <si>
    <t>Ready Made Garments Workers and their family members</t>
  </si>
  <si>
    <t>Enhance quality of life of 50,000 RMG workers and their family members through improved knowledge and access to health and nutrition services, community support, and conducive policy environment that enables them to live a dignified life. members</t>
  </si>
  <si>
    <t>CARE-GSK RMG Workers Health Initiative</t>
  </si>
  <si>
    <t>CGBRBD0084_GB313</t>
  </si>
  <si>
    <t>Local Disaster Management Committees’ activities (As per SoD) should be monitored by Department of Disaster Management regularly to ensure accountability.</t>
  </si>
  <si>
    <t>For better comprehensive result, School Based Disaster Prepayerdness should be a part of Community Based Disater Prepayerdness, not an isolated thematic issue</t>
  </si>
  <si>
    <t>For institutionalization and replication of Community Based Disaster Prepayerdness model, government ownership is crucial.</t>
  </si>
  <si>
    <t>Promote resilient livelihood initiatives and institutionalisation among relevant stakeholder that’s why they can able to lead a resilient life</t>
  </si>
  <si>
    <t>School Based Disaster Preparedness is adopted by relevant stakeholders and practiced in schools of Bangladesh that’s why they learnt how to safe themselves in the time of disater and to continue of education system</t>
  </si>
  <si>
    <t>Inclusive community Based Disaster Preparedness is in practice among relevant stakeholders in rural and urban areas of Bangladesh also adopted the way to reduse the risk of digaster and able to cope up with the post disater situation</t>
  </si>
  <si>
    <t>The local Disaster Management Committees (District Disaster Management Committee, Upazila Disaster Management Committee, Union Disaster Management Committee, Education Officers),School Management Committee,Teachers, Students of Primary schools, Community People.</t>
  </si>
  <si>
    <t>Northwest site of Bangladesh (8 unions under Sadar Upazilla of Kurigram district)</t>
  </si>
  <si>
    <t>To enhance the resilience of most at risk groups to the recurring and escalating disaster risks by advancing the DRR institutionalisation process in Bangladesh</t>
  </si>
  <si>
    <t>golam.naser@care.org</t>
  </si>
  <si>
    <t>Technical Officer-Monitoring and Evaluation</t>
  </si>
  <si>
    <t>Md. Golam Naser</t>
  </si>
  <si>
    <t>zahangir.alam@care.org</t>
  </si>
  <si>
    <t>Md. Zahangir Alam</t>
  </si>
  <si>
    <t>Enhancing Inclusive Disaster Resilience in Bangladesh</t>
  </si>
  <si>
    <t>CGBRBD0093</t>
  </si>
  <si>
    <t>GSK 20% Reinvestment-ACCESS (OMID)</t>
  </si>
  <si>
    <t>CGBRAF0022, GB313</t>
  </si>
  <si>
    <t>Steps Towards Afghan Girls Educational Success (STAGES)</t>
  </si>
  <si>
    <t>CAUSAF0029, GB225</t>
  </si>
  <si>
    <t>Responsive and Accountable Processes for Inclusive Development (RAPID)</t>
  </si>
  <si>
    <t>CGBRAF0023,CGBRAF0024, GB510</t>
  </si>
  <si>
    <t>CARE USA was actively involved in the introduction of the Reach Every Mother and Child Act. CARE USA is a co-lead with Save the Children for the coalition of partner organizations advocating for this bill, and CARE USA worked closely to draft the bill and ensure the bill supported the integration of family planning despite a difficult political climate. While it will likely not pass Congress this year, the Reach Act is a vehicle to socializing and gaining support in Congress and the general public on the importance of investing in SRHR and family planning.</t>
  </si>
  <si>
    <t>The  Reach Act is about codifying U.S. support for ending preventable maternal and child deaths through proven, cost-effective interventions such as family planning and heavily relies on USAID's Acting on the Call which highlights family planning as one of the most effective interventions in preventing maternal and child deaths.</t>
  </si>
  <si>
    <t>This initiative targets US Government as a major international donor, and impacts countries around the world.</t>
  </si>
  <si>
    <t>This is a bipartisan piece of U.S. legislation that CARE USA is actively involved in moving forward. The Reach Every Mother and Child Act would codify into law a commitment the U.S. Government made to working to end preventable maternal and child deaths within a generation. A key aspect of this legislation is the inclusion of family planning and reproductive health in the interventions prioritized by the Reach Every Mother and Child Act, it is rare for a bill that supports family planning and reproductive health to receive such widespread support.  While passage of the legislation is an important goal, the Reach Every Mother and Child Act is also an important vehicle for the socialization of the importance of investing in SRHR and family planning in Congress.</t>
  </si>
  <si>
    <t>Rnatour@care.org</t>
  </si>
  <si>
    <t>Knowledge Management and Communications Advisor, P</t>
  </si>
  <si>
    <t>Rasha Natour</t>
  </si>
  <si>
    <t>The Reach Every Mother and Child Act (also known as the Reach Act)</t>
  </si>
  <si>
    <t>Please find attached an excel workbook including the initiative design elements.</t>
  </si>
  <si>
    <t>We started this initiative in January 2016, but have not yet reached the point where we can define numbers for impact groups, nor count direct or indirect beneficiaries beyond CARE staff.</t>
  </si>
  <si>
    <t>baseline evaluation took the form of a "readiness to implement SRHR programming" survey and analysis among country office representatives</t>
  </si>
  <si>
    <t>West Africa Region, vis-à-vis Country Offices, Sub-regional offices, and Regional Office.</t>
  </si>
  <si>
    <t>To increase 10 million West Africa women and girls' access to SRH services, and to improve their ability to exercise their right to a life free from violence.</t>
  </si>
  <si>
    <t>edumas@care.org</t>
  </si>
  <si>
    <t>SRHR Specialist</t>
  </si>
  <si>
    <t>Erin Dumas</t>
  </si>
  <si>
    <t>jnzau@care.org</t>
  </si>
  <si>
    <t>SAFPAC Deputy Project Director/ SRHR Team lead for</t>
  </si>
  <si>
    <t>Jimmy Nzau</t>
  </si>
  <si>
    <t>Saving the Lives of Women and Girls through Integrated and Cross-Border SRHR Programming in West Africa</t>
  </si>
  <si>
    <t>learning paper from ReNEW im Sri Lanka: http://gender.care2share.wikispaces.net/file/view/ReNew%202016_Learning%20paper.pdf/590709946/ReNew%202016_Learning%20paper.pdf</t>
  </si>
  <si>
    <t>it was primarily a training initiative for CARE staff and partners. in terms of the capacity building, the trainings and TA were provided directly by CARE</t>
  </si>
  <si>
    <t>Baseline indicated above is for TESFA project in Ethiopia (Project #1). Endline evaluation for this project will take place in Nov/Dec 2017, and will include analysis of new social norms measures (vignettes). Other projects in this initiative: Project #@: Abdiboru in Ethiopia: qualitative porteion of baseline took place in March 2016, and quantitative baseline takes place July 2016. Project 3: ReNEW in Sri Lanka, baseline in June 2015 and in January 2016.</t>
  </si>
  <si>
    <t>Global, but so far though projects in Ethiopia and Sri Lanka</t>
  </si>
  <si>
    <t>Build capacity to measure and design program strategies to shift harmful gendered social norms.</t>
  </si>
  <si>
    <t>thwang@care.org</t>
  </si>
  <si>
    <t>Gender Director</t>
  </si>
  <si>
    <t>Theresa Hwang</t>
  </si>
  <si>
    <t>lstefanik@care.org</t>
  </si>
  <si>
    <t>GBV Program Advisor</t>
  </si>
  <si>
    <t>Leigh Stefanik</t>
  </si>
  <si>
    <t>Social norms capacity building</t>
  </si>
  <si>
    <t>Progress reports prepared for Sall Family Foundation, Latter Day Saints Foundation and Margaret A. Caregill Philanthropy; Mid-term report</t>
  </si>
  <si>
    <t>Partners: 10 - Bangladesh - Ministries of Health and Family Welfare and Agriculture;  1 local NGO ; Benin - National Council for Food and Nutrition, 2 local NGOs, University of Abommey, Caravey; Ethiopia - Ethiopian Orthodox Church, Bahadar university;  Zambia; Cornell University
Participants not reported under the sectors above as that generates double counting with projects reported by the COs directly. The figures are the following: 
Total number of indirect participants of the initiative in the fiscal year (long-term development) # women and girls  80,000  # men and boys  50,000  Total #  130,000 
Total number of direct participants of the initiative in the fiscal year (long-term development) # women and girls  120,000  # men and boys  25,000  Total #  145,000
Yes Disaster risk reduction  Direct  2,000 indirect  10,000 
Yes Food and nutrition security  direct  145,000  indirect  130,000 
Yes Gender based violence (GBV)  direct  145,000  indirect  130,000 
Yes Gender equality (other than GBV) direct   145,000  indirect  130,000 
Yes Health (other than SRMH) direct  145,000 indirect  130,000 
Yes Participation and good governance direct  145,000  
Yes Water, sanitation and hygiene (WASH)  direct  145,000   indirect 130,000 
Yes Women's economic empowerment (WEE) direct   22,000    indirect 2,000</t>
  </si>
  <si>
    <t>Training of civil society organizations (local NGOs); Cordination of district nutrition commitees which include other civil society organizations</t>
  </si>
  <si>
    <t>A final Endline Evaluation is planned in 2018. Endline evaluation will provide data to compare progress in key program indicators.</t>
  </si>
  <si>
    <t>Bangladesh-Derai and Bishwambarpur sub-districts of Sunamganj; Benin-Bonou and Dangbo Communes of Oueme department; Ethiopia-Simada and Ebinat Districts; Zambia-Lundazi and Chadiza districts in the Eastern Province</t>
  </si>
  <si>
    <t>Nutrition at the Center aims to improve the nutritional status for women (age 15-49 yers) and children (age 0-24 months) in identified resource poor geographical areas. Specific objectives are: (1) improved nutrition-related behaviors, (2) improved use of maternal and child health and nutrition services, (3) household adoption of appropriate water and sanitation practices, and (4) availability and equitable access to quality food.</t>
  </si>
  <si>
    <t>jorgle@care.org</t>
  </si>
  <si>
    <t>Team Lead, Nutrition at the Center (N@C)</t>
  </si>
  <si>
    <t>Jenny Orgle</t>
  </si>
  <si>
    <t>thomas.schaetzel@care.org</t>
  </si>
  <si>
    <t>Director Nutrition Unit</t>
  </si>
  <si>
    <t>Thomas Schaetzel</t>
  </si>
  <si>
    <t>Nutrition at the Center (N@C)</t>
  </si>
  <si>
    <t>This year was the start of this initiative, building on great experience in the past and a series of workshops led by HR in C-USA, we are now seeking to take it to scale across the globe - within CARE but also outside.</t>
  </si>
  <si>
    <t>going forward we will be building the capacity of local organisaions, partner as well as intenational NGOs and private sector. There will be much greater emphasis on strengthening civil society</t>
  </si>
  <si>
    <t>We are establishing a system of measuring before and after workshops and then a period later to see if there have been changes in behaviors and actions. This is just starting.</t>
  </si>
  <si>
    <t>Global social enterprise building on work in all COs and across CIMs</t>
  </si>
  <si>
    <t>Strengthened capacity of organisations to address gender equity and social justice. Jwe faciliate a journey of transformation for individuals and organizations through capacity building, dialogue facilitation, gap analysis &amp; audit</t>
  </si>
  <si>
    <t>kassie.mcilvaine@care.org</t>
  </si>
  <si>
    <t>Global Gender Network Manager</t>
  </si>
  <si>
    <t>Kassie McIlvaine</t>
  </si>
  <si>
    <t>Inclusion Solutions - Gender Equity and Diversity Training</t>
  </si>
  <si>
    <t>The Global Food Security Act is a piece of legislation focused on improving U.S. food security program policies, and therefore does not engage with civil society actors or partners in the field. We did however partner with international organizations in a coaltiion, our citizen advocates, and other actors in the U.S. to show wide support for the Global Food Security Act.</t>
  </si>
  <si>
    <t>The Global Food Security Act does require the US Government to have better reporting, but the evaluations wouldn't be initiated by CARE.</t>
  </si>
  <si>
    <t>The initiative targeted US Government as a major donor, and impacts countries around the world where U.S. food security programming, such as Feed the Future, is implemented.</t>
  </si>
  <si>
    <t>This is a piece of legislation that CARE USA has advocated for for nearly 10 years. The Act codifies and improves  existing U.S. food programs, like Feed the Future, and ensures they will continue under the next President. This Act will positively impact U.S. food security programing around the world by requiring a focus on women farmers, smallholder producers, and natural resource management within U.S. food security program design. It also improves reporting, transparency and accountability. With the GFSA, the government is forced to quantify the number of women farmers reached for the first time ever.</t>
  </si>
  <si>
    <t>The Passage of the Global Food Security Act</t>
  </si>
  <si>
    <t>CARE USA was actively involved in advocating for the U.S. Government to develop a national policy that incorporated child, early, and forced marriage and we worked with the coalition Girls Not Brides which we co-lead. We also worked closely with different U.S. agencies and government officials.</t>
  </si>
  <si>
    <t>This is a national policy for the U.S. government to strengthen it's strategy for empowering adolescent girls, therefore CARE USA will not conduct evaluations although we will advocate for the implementation if the U.S. fails to do so.</t>
  </si>
  <si>
    <t>Following many years of advocacy, The US Government released The Global Strategy for the Empowerment of Adolescent Girls as a national policy, leading to a strong and public U.S. commitment to addressing issues specifically facing adolescent girls, including child, early and forced marriage. This strategy streamlines U.S. Government efforts to address child marriage by requiring interagency coordination and multiplies the impact of these programs through dedicated government resources, especially in countries with a high prevalence of early and forced marriage.</t>
  </si>
  <si>
    <t>U.S. Government Strategy to Empower Adolescent Girls</t>
  </si>
  <si>
    <t>Proposals, logframes,</t>
  </si>
  <si>
    <t>Due to the Ebols response, FY16 program was greatly affected in implementing the strstegy.</t>
  </si>
  <si>
    <t>Sub-Regional</t>
  </si>
  <si>
    <t>CARE's goal in the Mano River sub-region will be to help vulnerable women and girls, aged 15 – 49, in rural and peri-urban areas, succeed to overcome poverty and to contribute to sustainable, gender-just, economic development.</t>
  </si>
  <si>
    <t>evelyn.mafeni@care.org</t>
  </si>
  <si>
    <t>Senior Programme Ofifcer</t>
  </si>
  <si>
    <t>evariste.sindayigaya@care.org</t>
  </si>
  <si>
    <t>Countyr Director</t>
  </si>
  <si>
    <t>Evarsite Sindayigaya</t>
  </si>
  <si>
    <t>Mano River Program Strategy 2014-2017</t>
  </si>
  <si>
    <t>Organizing collectives/organizations and forming clusters and linking them to the market</t>
  </si>
  <si>
    <t>Promoting local capacities in enteprise and value chain development</t>
  </si>
  <si>
    <t>Value chain development approach in implementation of enterprise development program (mapping the constraints being faced by small farmers and providing assistance in linking them with other value chain players and enablers)</t>
  </si>
  <si>
    <t>Partnership approach (partnering with local organizations in program management, lead enterprises, business organizations and community-based organizations in enterprise development, business development and financial service providers and government agencies on value chain development)</t>
  </si>
  <si>
    <t>Typhoon Haiyan response program logframe, mis-term evaluation, Typhoon Haiyan reconstruction assistance program logframe,</t>
  </si>
  <si>
    <t>Baseline study for the Typhoon Haiyan Reconstruction Assistance program was completed in September 2016. 
Final evaluation of the Typhon Haiyan response program is scheduled on October - December 2016.</t>
  </si>
  <si>
    <t>Region 6 (provinces of Aklan, Antique, Capiz and Iloilo)
Region 8 (provinces of Leyte and Samar)</t>
  </si>
  <si>
    <t>1) Affected communities (men, women, boys and girls in Region 6 and 8) have recovered, built back safer and have increased resilience
2) Improved economic well-being for women and men affected by typhoon Haiyan</t>
  </si>
  <si>
    <t>maria.bayombong@care.org</t>
  </si>
  <si>
    <t>Director of Programs</t>
  </si>
  <si>
    <t>Maria Teresa Bayombong</t>
  </si>
  <si>
    <t>1) Typhoon Haiyan response program; 2) Typhoon Haiyan Reconstruction Assistance Program</t>
  </si>
  <si>
    <t>The project would conduct an annual review in january FY 16 (January, 2017). However, the Project conducted it's baseline in August FY 15.</t>
  </si>
  <si>
    <t>HESP in Ghana is implemented in 32 communities in 2 districts; Garu Tempane and Lambussie-Karni, in Upper East and Upper West Regions respectively.</t>
  </si>
  <si>
    <t>Household Economic Security for Poor Women(HESP)</t>
  </si>
  <si>
    <t>Introduction of zonal input fairs and  training for community level input dealers have improved smallholder women farmers access to quality agro inputs through out the farming season.</t>
  </si>
  <si>
    <t>Farmers access to extension  information espercially women  have improved significantly  due to work of Community Based Extension Agents  (CBEAs). The pathways project engage volunters who are members of the VSLAs rpovide them regular training on Good Agronomic Practices.These trained volunters  then dessiminate the practices to their colleagues within their groups.</t>
  </si>
  <si>
    <t>The evaluation report showed that women who are VSLA members have become contributors to household income. In turn, more children are attending school because households have access to money for books and school fees.</t>
  </si>
  <si>
    <t>Progress reports, Logframe and evaluation report.</t>
  </si>
  <si>
    <t>Partners: Partnership fro Rural Development Action ( PRUDA) and  Savannah Agricultural Research Institute ( SARI)</t>
  </si>
  <si>
    <t>The Pathways to Secure Livelihoods project is  been implemented in Upper East and Upper West regions of Ghana. These regions comprises 15.4 percent of national land area.  Rainfall occurs in one season and therefore, short-season arable crops (cereals, legumes, roots and tubers) are dominant in the region. The short agricultural season also limits employment opportunities for families.  The Pathways initiative is been implemented  in these region because of the high levels of poverty and malnutrition in the context of a high regional productivity potential, particularly for high quality nutritious foods and economic opportunities for women and their families.</t>
  </si>
  <si>
    <t>The main goal of CARE global pathways is to increase poor women farmers’ productivity and empowerment in more equitable agriculture systems at scale.</t>
  </si>
  <si>
    <t>Head of Programmes/ACD</t>
  </si>
  <si>
    <t>Pathways</t>
  </si>
  <si>
    <t>http://mis.thesavix.org/p:en/main.html
proposal, 
progress reports
Mid-term evaluation report</t>
  </si>
  <si>
    <t>Trained six CSOs on various financial inclusion modules (VSLA, Financial education and financial linkage). Fidelity Bank and GN Bank were supported to develop savings products that suit the VSLAs and the rural poor as a whole.</t>
  </si>
  <si>
    <t xml:space="preserve"> There will be finalising a case study on linkage experience and a desermination workshop on FY17.</t>
  </si>
  <si>
    <t>The project is implemented in the three regions of the north and Brong-Ahafo. It as at the end of the FY16 covered 555 communities in 22 districts.
UPPER WEST (Sissala West, Sissala East, Jirapa, Lambussie, Nandom, Lawra, Nadowli, and Daffiama-Issa-Busie districts)
UPPER EAST (Garu- Tempane, Kasena Nankana West, Kasena Nankana Municipal, Builsa North, Builsa South, and Talensi districts)
NORTHERN REGION (West Gonja, North Gonja, Central Gonja, East Gonja Sawla-Tuna-Kalba Districts)
BRONG-AHAFO (Techiman North, Techiman South, Techiman East, and Wenchi districts)</t>
  </si>
  <si>
    <t>To provide access to financial education and basic financial services through VSLAs to  72,500 completely excluded people and access to formal financial services to 30,000 members of VSLAs in the rural areas of Ghana, with focus on northern sector</t>
  </si>
  <si>
    <t>Aliu.Baduon@care.org</t>
  </si>
  <si>
    <t>Fio Sabamma Baduon Aliu</t>
  </si>
  <si>
    <t>Noel.Da'Cruz@care.org</t>
  </si>
  <si>
    <t>Noel Q. Da 'Cruz</t>
  </si>
  <si>
    <t>MICROLEAD EXPANSION PROGRAM</t>
  </si>
  <si>
    <t>The Consortium was challenged with low level  cooperation from some of District Assemblies who saw the project as an audit of their work</t>
  </si>
  <si>
    <t>We learnt from project implementation  that an active and well informed citizens can be a catalyst of change in the capital project design, implementation and monitoring</t>
  </si>
  <si>
    <t>Community members are enthused to demand accountability when information on capital projects are accessible and available</t>
  </si>
  <si>
    <t>Adoption user-friendly DA performance scorecards and Citizen Scorecards facilitated  effective Project delivery</t>
  </si>
  <si>
    <t>Formation of Grassroots Structures such as District steering committees, Network of Community Development monitors and network of community organizers has been very useful in project implementation within the year.</t>
  </si>
  <si>
    <t>Adoption of Citizen -District Assembly interface was very beneficial in ensuring ownership</t>
  </si>
  <si>
    <t>1. GSAM Activity Monitoring and Evaluation Plan(March, 2016) serves as a guideline for the implementation of the GSAM project.</t>
  </si>
  <si>
    <t>Activities for the year  under review were executed with good outcomes. our partnership with Local NGOs and Grassroots structures  facilitated activities in the various districts and communities. The interest and commitment of citizens in participating in citizens’ engagement sessions with District Assemblies  has been  overwhelming in the FY under Review.</t>
  </si>
  <si>
    <t>1. The GSAM Consortium organized a  2 Capacity Building workshop in District Assemblies planning and budgeting processes for CSOs across 50 districts</t>
  </si>
  <si>
    <t>The mid-term and end - line evaluations will be conducted in 2016 and 2019 respectively. The Impact Evaluation Team which is an external consultant will carry out these evaluations.</t>
  </si>
  <si>
    <t>The project is located in 100 out of the 216 Districts across Ghana with its  presence in all the 10 regions. Actual project implementation happens at community levels</t>
  </si>
  <si>
    <t>The goal of  the is to strengthen citizen oversight of capital development projects to improve local government transparency, accountability and performance</t>
  </si>
  <si>
    <t>sarkodie.gyekye@care.org</t>
  </si>
  <si>
    <t>Monitoring and Evaluation Specialist</t>
  </si>
  <si>
    <t>Adu Sarkodie Gyekye</t>
  </si>
  <si>
    <t>clement.tandoh@care.org</t>
  </si>
  <si>
    <t>Clement Tandoh</t>
  </si>
  <si>
    <t>Ghana`s  Strengthening Accountability Mechanisms(GSAM)  Project</t>
  </si>
  <si>
    <t>L'initiative Win Win Twuzuzanye est un projet de recherche. Elle a démarré au mois de janvier 2016. Elle n'a pas encore mené des activités qui génèrent des impacts pour cette année fiscale 2016.</t>
  </si>
  <si>
    <t>Le projet a démarré en janvier 2016. Une étude de base sera réalisée au mois d'Août 2016. De mini-évaluations seront réalisées annuellement.</t>
  </si>
  <si>
    <t>L'initiative est mise en œuvre dans deux provinces du Burundi où se pratique la culture du riz, Kirundo et Gitega , dans 3 communes pour chacune des provinces et dans 36 collines à raison de 6 collines par commune</t>
  </si>
  <si>
    <t>Adapter une approche innovatrice de Genre  transformatif ( Empowerment, Connaissances et action transformatrice: EKATA)  pour améliorer le bien-être économique,  la sécurité alimentaire et la nutrition chez les femmes, petits exploitants agricoles au Burundi.</t>
  </si>
  <si>
    <t>Domitille.Ntacobanvuna@care.org</t>
  </si>
  <si>
    <t>Team Leader du Projet</t>
  </si>
  <si>
    <t>NTACOBAKINVUNA Domitille</t>
  </si>
  <si>
    <t>Coordinateur National des Programmes NPC</t>
  </si>
  <si>
    <t>Win-Win for Gender, Agriculture and Nutrition TWUZUZANYE</t>
  </si>
  <si>
    <t>Rapport annuel ISHAKA 2015</t>
  </si>
  <si>
    <t>Le projet prendra fin Janvier 2017</t>
  </si>
  <si>
    <t>Le projet est mis en œuvre en Mairie de Bujumbura dans les trois communes Mukaza, Muha et Ntahangwa, dans 6 zones urbaines (anciennement des communes urbaines) : Buyenzi, Buterere, Cibitoke, Gihosha, Kinama et Rohero), et en province de Gitega dans 2 commune (Gitega, Giheta et Makebuko)</t>
  </si>
  <si>
    <t>Contribuer à l’empowermemnt économique et social de 1500 jeunes filles du Burundi.</t>
  </si>
  <si>
    <t xml:space="preserve">Directrice Programmes et Qualité des programmes – </t>
  </si>
  <si>
    <t>KARINE COUDERT</t>
  </si>
  <si>
    <t>CONSEILLER EN VSL&amp;A</t>
  </si>
  <si>
    <t>1 NKURUNZIZA Nicedore</t>
  </si>
  <si>
    <t>ISHAKA</t>
  </si>
  <si>
    <t>3rd Urban Dialogue 2015 declaration.</t>
  </si>
  <si>
    <t>INGOS, Academicians, practiononers, stakehlders, policy analyst are attending in the Urban INGO forum dialogue to find out the gaps and influence appropriate authority to take measurement.</t>
  </si>
  <si>
    <t>Different City Corporations and Municipilities in Bangladesh</t>
  </si>
  <si>
    <t>The aim of this forum is to ensure a more coherent and effective response by mobilizing other actors, GoB line-ministries and agencies and NGOs. It aims at addressing capacity gaps and bringing actors together in order to ensure a more predictable, timely and effective response in urban sector as well as inter-sectoral links to other relevant forums, networks and sectors. Uphold advocacy through enhanced coordination, networking and sharing outcomes of different dialogue &amp; seminar with different ministries, departments, institutions and service providing agencies in a coordinated way.</t>
  </si>
  <si>
    <t>mminzes@care.org</t>
  </si>
  <si>
    <t>Senior Director, Strategic Partnerships &amp; Alliance</t>
  </si>
  <si>
    <t>Melanie Minzes</t>
  </si>
  <si>
    <t>palash.mondal@care.org</t>
  </si>
  <si>
    <t xml:space="preserve">Team Leader-Building Resilience of the Urban Poor </t>
  </si>
  <si>
    <t>Palash Mondal</t>
  </si>
  <si>
    <t>Working with Urban INGO forum</t>
  </si>
  <si>
    <t>The year was characterized by a prolonged dry spell and erratic rainfall distribution as a result of El Niño-induced dry weather conditions resulting in poor harvesting from the early planted crops. In response to high food insecurity levels, the ENSURE Project engaged USAID and secured additional resources to implement  Lean Season Assistance (LSA) which aims at protecting the project gains whilst addressing food insecurity. The LSA intervention aims to increase food availability to El Niño-affected communities via food distributions and identification of cases of acute malnutrition through nutrition surveillance. 
About budget: $10,614,580.00 is cash whilst $11,109,542.02 is Commodities in Kind (CIK) value
About partners: 4 - The Project worked with SAFIRE, SNV, ICRISAT and Government of Zimbabwe line ministries</t>
  </si>
  <si>
    <t>Community level events such as sporting activities (soccer) for men assists in strengthening Men’s Fora groups, accelerating functionality and gender dialogues.</t>
  </si>
  <si>
    <t>Contextualization of training modules and methods through participatory engagements improves conceptualization of disaster risk reduction information, dissemination and application.</t>
  </si>
  <si>
    <t>Targeting both men and women in a non- confrontational manner  is more effective in empowering them to overcome socio-cultural, and religious barriers to gender equality  and women’s empowerment (i.e., misconceptions, beliefs, behaviors and practices)</t>
  </si>
  <si>
    <t>Through Social Analysis and action the project targeted Village Health Workers, Government Departments, local community leadership, traditional and church leaders who were identified as gate keepers and engaged them to create safe spaces for dialogues, increasing coverage of male participation as well as changing community perceptions on social norms.</t>
  </si>
  <si>
    <t>Strengthening of community structures to increase coverage and uptake of technologies through cascading of trainings by Cluster Facilitators (VS&amp;L), lead farmers (Agriculture) , Care Group Leaders (Nutrition) and Disaster Reduction Focal Persons (DRR)</t>
  </si>
  <si>
    <t>Use of the group approach to capacity building of project participants ie the cohesive groups of praxis - Care Group Approach, Producer and Marketing Groups, Village Savings and Lending, Men's For a</t>
  </si>
  <si>
    <t>Pregnant and Lactating Women (women of reporductive age), Children Under 2, Small holder farmers (women and men)</t>
  </si>
  <si>
    <t>CARE operates in Bikita, Chivi and Zaka Districts of Masvingo Province</t>
  </si>
  <si>
    <t>Goal: Food security of targeted communities and households in Manicaland and Masvingo Provinces improved  by 2018. The ENSURE program interventions are organized around three important themes: maternal and child health (SO1), agriculture and economic development (SO2), and resilience (SO3). Complementing these themes and focusing on the current context in Zimbabwe, ENSURE will highlight the Cross Cutting Objective (SO4) of promoting gender equity in nutrition and agriculture.</t>
  </si>
  <si>
    <t>archibaldchikavanga@carezimbabwe.org</t>
  </si>
  <si>
    <t>Archibald Chikavanga</t>
  </si>
  <si>
    <t>United States Agency for International Development (USAID)</t>
  </si>
  <si>
    <t>Enhancing Nutrition Stepping Up Resilince and Enterprise (ENSURE)</t>
  </si>
  <si>
    <t>ZWE051, ZW337/8, AID-FFP-A-13-0003</t>
  </si>
  <si>
    <t>The project was in start up phase in the FY. Only stakeholder engagement was done in the project area.</t>
  </si>
  <si>
    <t>A cohort sudy of project beneficiaries and control group of non-beneficiaries</t>
  </si>
  <si>
    <t>Male and Female adolescents aged between 13 - 17 years.</t>
  </si>
  <si>
    <t>Epworth suburb, Harare Province</t>
  </si>
  <si>
    <t>Female and male adolescents are empowered to make and pursue informed life choices</t>
  </si>
  <si>
    <t>levisonzi@carezimbabwe.org</t>
  </si>
  <si>
    <t>Levison Zimori</t>
  </si>
  <si>
    <t>Patsy Collins Trust Fund Initiative</t>
  </si>
  <si>
    <t>CARE Patsy Collins Trust Fund Initiative</t>
  </si>
  <si>
    <t>ZW354 , ZWE088</t>
  </si>
  <si>
    <t>'(1) Proposal  (2) Progress report  (3) workplan</t>
  </si>
  <si>
    <t>Implementation was on course and targets were achieved.</t>
  </si>
  <si>
    <t>Utilizing People Living with HIV/AIDS(PLHIV)   support group members  as index clients for  identifying HIV positive children;  This approach yielded high HIV positive children that were initiated on ART treatment.</t>
  </si>
  <si>
    <t>Payments of volunteer allowances through automated systems ( Banks or Mobile money transantion) was more effective and efficient as compared toa pay roll system  involving  Project staff traveling to each site to pay volunteers allowances in person.</t>
  </si>
  <si>
    <t>Age, Sex, Education and Gender are important factors to consider in establishing partnerships with  community volunteers: This is based on the volunteer study (unpublished) conducted by the Project.</t>
  </si>
  <si>
    <t>Taking HIV services as close to the community as possible through mobile and/or  outreach program to increase uptake of servieces ie.testing and counselling.</t>
  </si>
  <si>
    <t>Compesating  participants based on performance; partiners and CARE agree on specific milestones to be achieved before reimbursing transport costs incurred as a result of particpating in community mobilization activities.</t>
  </si>
  <si>
    <t>Utilizing existing community based staructures such as Heighbourhood Health Committees (NHCs), religious groupings and  Chiefdomes to reach out to communities in creating demand for HIV services.</t>
  </si>
  <si>
    <t>People living with HIV/AIDS on Anteritrol viral treatment  were encouraged to formed self selected peer support groups where a member of the group collects drugs on behalf of other members on rotation basis. This promoted 100% adherance .</t>
  </si>
  <si>
    <t>The project trained  net works of people living with HIV/AIDS to (NZP+) to demand  for quality HIV services</t>
  </si>
  <si>
    <t>Peolple Living with HIV/AIDS</t>
  </si>
  <si>
    <t>Located in 320 health facilities in 42 districticts located in 6 provinces of Zambia namely; Central, Copperbelt,Luapula,Muchinga, Northern and Northwstern</t>
  </si>
  <si>
    <t>Maintain provision of comprehensive and integrated HIV/AIDS care, treatment and support services  by maintaining partnerships and involvement of multiple stakeholders to sustain comprehensive HIV/AIDS services that emphasizes sustainability and greater GRZ allocation of resources, and supports the priorities of the Ministry of Health and National AIDS Council.</t>
  </si>
  <si>
    <t>pkanyemba@fhi360.org</t>
  </si>
  <si>
    <t>Phyllis Kanyemba</t>
  </si>
  <si>
    <t>jzulu@fhi360.org or zuluJ@carezam.org</t>
  </si>
  <si>
    <t>Josias Enos Zulu</t>
  </si>
  <si>
    <t>USAID through Family Health International (FHI360)</t>
  </si>
  <si>
    <t>Zambia  Prevention, Care and Treatment  Partnership II Bridge Project.</t>
  </si>
  <si>
    <t>ZMB 091, ZM437</t>
  </si>
  <si>
    <t>Community particapationa creates ownership of project interventions and enusres cost recovery and sustanable oper and mantainance</t>
  </si>
  <si>
    <t>Improved WASH facilities in schools leads to increased enrolment and imprved school attendance by learners based on anacdotal evidence (school registers)</t>
  </si>
  <si>
    <t>Success and sustainability largely dependant on institutional strengthening: Building capacity from within the existing strucutres and systems. It was easier to build government partner capacities and foster the process of instituiotnlisation when  Project teams/staff are embbeded within the ministry of education system and offices.</t>
  </si>
  <si>
    <t>Using Local Artisans to construct WASH infrastructure as opposed to external contractors</t>
  </si>
  <si>
    <t>Working within and through the existing Government Systems and structures</t>
  </si>
  <si>
    <t>There were no changes/adjustments made during the FY.</t>
  </si>
  <si>
    <t>Learners (girls and boys) and teachers in primary schools</t>
  </si>
  <si>
    <t>The project was implemented in four 4 districts (Lundazi, Chipata, Mambwe and Chardiza) of Eastern Province of Zambia</t>
  </si>
  <si>
    <t>To improve the health, learning and educational performance of basic school children and their teachers by improving sustainable access to safe water, adequate sanitation, and by adopting better hygiene and health practices in targeted schools and communities</t>
  </si>
  <si>
    <t>LoongoH@carezam.org</t>
  </si>
  <si>
    <t>National WASH Advisor</t>
  </si>
  <si>
    <t>Henry Loongo</t>
  </si>
  <si>
    <t>Schools Promoting Learning Achievements through Sanitation and Hygiene (SPLASH)</t>
  </si>
  <si>
    <t>ZMB 103, ZM 409</t>
  </si>
  <si>
    <t>https://care.nutritionatthecenter.com/resources</t>
  </si>
  <si>
    <t xml:space="preserve">The project has since introduced electronic data collection, from which lessons learnt will be shared with a wider CARE community. The project has carried out a research on the implementation of the Innovative Methods for Measuring women’s’ time allocation (IMMANA), whose  objectives include to: Determine women’s roles in and around the household and within their communities and also to  Develop and pre-test a stylized time allocation survey instrument and,  Examine the validity of the stylized time use survey instrument.   
</t>
  </si>
  <si>
    <t>During this financial year, the project learned that consistent  and regular home counselling visits motivates project participants to practice what they learn at nutrition support group meetings and health talks at health facilities. Home counselling visits helps to sustain behaviour change</t>
  </si>
  <si>
    <t>WOMEN EMPOWERNMENT</t>
  </si>
  <si>
    <t>FOOD SECURITY</t>
  </si>
  <si>
    <t>MYCIN</t>
  </si>
  <si>
    <t>The project supported the strengthening of Provincial Nutrition Coordinating Committee and the District Nutrition Coordinating Committees in Lundazi and Chadiza</t>
  </si>
  <si>
    <t>Women of reproductive age, ( 15-49 years) and Children under two years</t>
  </si>
  <si>
    <t>Chadiza and Lundazi Districts- Eastern Province</t>
  </si>
  <si>
    <t>To reduce  anaemia in women (aged 15-49 years)  stunting and anemia  in children (aged 0-24 months), using an intergrated approach.</t>
  </si>
  <si>
    <t>PongolaniC@carezam.org</t>
  </si>
  <si>
    <t>CATHERINE PONGOLANI</t>
  </si>
  <si>
    <t>AST. COUNTRY DIRECTOR</t>
  </si>
  <si>
    <t>OLIVER WAKELIN</t>
  </si>
  <si>
    <t>SALL FOUNDATION</t>
  </si>
  <si>
    <t>NUTRITION AT THE CENTER (N@C)</t>
  </si>
  <si>
    <t>ZMB417</t>
  </si>
  <si>
    <t>ITAP II Project progress reports and end of project reports-September 2015.See for more details the DHS report (www.measuredhs.com/pubs/pdf/FR211/FR211[revised-05-12-2009].pdf)</t>
  </si>
  <si>
    <t>The implementation of ITAP project was a success as it achieved most of the set project outcomes: increased male partner testing for HIV for PMTCT to above 75% from less than 35% in the intervention sites in Chipata, Petauke, Chama and Chadiza. Increased demand for HIV/AIDS services for instance; 224,945 clients were provided with HTC services out of the target of 135,124, a total number of 101,730 HIV clients were screened for TB against a target of 46,575 PLWHIV and a total of 116,151 pregnant women were provided with PMTCT services out of the targeted 118,467.</t>
  </si>
  <si>
    <t>Involvement of Community based volunteers as key implementors of community based activities contributed to demand creation of HIV/AIDS services.</t>
  </si>
  <si>
    <t>Involvement of Community based volunteers to promote demand creation of HIV/AIDS services</t>
  </si>
  <si>
    <t>No evaluations were done.</t>
  </si>
  <si>
    <t>Zambia,Eastern province (Chadiza, Chipata and Petauke districts) and Muchinga province(Chama district)</t>
  </si>
  <si>
    <t>The goal of ITAP II was to support the Ministry of Health (MoH) in HIV/AIDS/STI and TB prevention, care and treatment interventions among underserved populations in selected health centre catchment areas of Petauke, Chadiza and Chipata of Eastern province and Chama districts in Muchinga province in order to ultimately reduce transmission of HIV/AIDS/STI.</t>
  </si>
  <si>
    <t>Programme Director Social Development</t>
  </si>
  <si>
    <t>President’s Emergency Plan for AIDS Relief (PEPFAR) through the United States's Centers for Disease Control and Prevention (CDC)</t>
  </si>
  <si>
    <t>Integrated Tuberculosis and AIDS Project (ITAP II)</t>
  </si>
  <si>
    <t>ZMB073/ZM435</t>
  </si>
  <si>
    <t>This Research was designed to get a better understanding of womens workload and stress and its impact on nutrition of babies. Its overrall goal is to develop a survey tool to measure womens' time allocation, workloads and percived time stress. It is being done in collaboration with CARE USA and Cornnel university</t>
  </si>
  <si>
    <t>MOTHERS and FATHERS OF Children under two years</t>
  </si>
  <si>
    <t>To study a methodology for measuring women’s time load in order to design sustainable approaches to ensure positive balances in women’s workload and to ensure their effective engagement with nutrition processes which promote optimal nutrition practices in their households</t>
  </si>
  <si>
    <t>Atkins Center for a sustainable future and the Innovative Methods and Metrfics for agriculture and Nutrition actions Project</t>
  </si>
  <si>
    <t>INNOVATIVE METHODS FOR MEASURING WOMEN’S TIME ALLOCATION</t>
  </si>
  <si>
    <t>ZMB 106/ ZM444</t>
  </si>
  <si>
    <t>The women farmers have the confidence and technical knowhow in the vegetable production as a business.     Responsibilities of primary beneficiaries at community level are now clear.   ADs and women vegetable growers have appreciated the training. Output marketing roles have been understood and embraced by both ADs and lead women vegetable growers.   ADs need services of Private Service Provider (PSP) Field Agents. This will help the groups to enhance the group savings in a quick manner and will have a greater understanding of the principles Village Savings and loans (VSL).  TO address this, the ADs will be linked to another running CARE supported VSLA project. 
Within the period of one (1) year of project intervention, some women vegetables growers have faced critical water shortage for irrigation, such communities need to be linked to communities that have water throughout to make vegetables orders for sell. This will ensure continuity of business all year around.</t>
  </si>
  <si>
    <t>The inspiration of women vegetable entrepreneurs by the project to take vegetable growing as a business and strengthen linkages with MAL and other collaborating partners has enabled them (women) to take up leading roles in vegetable growing as a business.</t>
  </si>
  <si>
    <t>To reduce the setbacks on market linkages where vegetable farmers harvest surplus crops, Agro Dealers should set up complementary/ supplementary markets such as bulking centres within their catchment communities.</t>
  </si>
  <si>
    <t>The women vegetable growers have been highly motivated resulting in increased crop yields and additional income earned from the sales attributed to the market linkages within and outside of their communities e.g. retail chain stores, schools and main town markets.</t>
  </si>
  <si>
    <t>Working with  traditional leaders in the vegetable production as a business has motivated women vegetable growers greatly.</t>
  </si>
  <si>
    <t>The training conducted by the consultant in the vegetable commercialization value chain has added valuable knowledge in output marketing.</t>
  </si>
  <si>
    <t>The involvement of key stakeholders that include women farmers, agro dealers, government officials and potential buyers in the activity work plan, especially with the practical use of the pre-mortem approach has paved way for clear implementation schedule and ownership of activities by community members.</t>
  </si>
  <si>
    <t>Women farmers and young girls</t>
  </si>
  <si>
    <t xml:space="preserve"> 10 Agro Dealer catchment areas in Kalomo, Zimba and Kanzungula districts in the Southern Province of Zambia</t>
  </si>
  <si>
    <t xml:space="preserve"> The goal of the project was to improve the income and food security of rural women and girls in 10 food insecure communities of Kalomo, Zimba and Kazungula districts in Southern Province of Zambia.  To achieve the project goal, CARE focused on three core objectives:
1. Improve vegetable production and market skills for 3,400 rural female smallholder farmers (680 households)
2. Enhance capacity of community-based Agro Dealers to manage and grow their business and strengthen linkages with input and output market actors
3. Build capacity of 1,360 members of Village Savings and Loan Associations (VSLAs) on financial and business skills to access funds for investment in agricultural expansion or other income-generating ventures</t>
  </si>
  <si>
    <t>flolushi@yahoo.com</t>
  </si>
  <si>
    <t>Florence Lushibashi</t>
  </si>
  <si>
    <t>chongojeremiah@gmail.com</t>
  </si>
  <si>
    <t>Programme Management Coordinator</t>
  </si>
  <si>
    <t>Jeremiah Choongo</t>
  </si>
  <si>
    <t>Cordula Foundation</t>
  </si>
  <si>
    <t>Jeffrey Peierls</t>
  </si>
  <si>
    <t>Enhanced Vegetable Production and Commercialisation (EVPC)</t>
  </si>
  <si>
    <t>ZMB102 , ZM428 ; ZMB114   ZM432</t>
  </si>
  <si>
    <t>Cash-for-work payments should take into account local labour market so as not to jeoparadise with it.</t>
  </si>
  <si>
    <t>Cash-for-work interventions should be focused on rehabilitating communal assets that are detrimental for the recovery/resilience of the community</t>
  </si>
  <si>
    <t>Chlorination of water from the source is the most efficient way of ensuring safe drinking water than distributing ceramic water filters, which is costy and will only reach few beneficiaries.</t>
  </si>
  <si>
    <t>Involving community committees and customary institutions from the start of the project is of vital in targeting the right beneficiaries and ensuring ownership of the project by the community</t>
  </si>
  <si>
    <t>Liaise/coordinate with all influential political actors in the project area to facilitate access</t>
  </si>
  <si>
    <t>Work (close coordination) with UN agencies and humantarian actors in the project operational areas so as to not duplicating efforts and waste of resources</t>
  </si>
  <si>
    <t>IDPs &amp; Host Communities</t>
  </si>
  <si>
    <t>Hajjah and Amran</t>
  </si>
  <si>
    <t xml:space="preserve">To improve the basic living conditions and resilience of displaced and host communities in Yemen
</t>
  </si>
  <si>
    <t>Office for Foreign Disaster Assistance/USAID</t>
  </si>
  <si>
    <t>Emergency WASH and Economic Recovery Assistance to IDPs and Host Communities in Yemen</t>
  </si>
  <si>
    <t>OFDAYE0003</t>
  </si>
  <si>
    <t>The project has all the documentations such as proposals, logframe, progress reports, baseline/final surveys. This could be shared upon request.</t>
  </si>
  <si>
    <t>Details on budget : Total (USD 1,196,161) / ROTA (USD 996,881) / CARE (USD 199,280)</t>
  </si>
  <si>
    <t>Although the project has provided some capacity building support for the local implementing partners, there is a need to invest more in identifying the capacity needs of the partners and project staff and provide capacity building support to meet their needs.</t>
  </si>
  <si>
    <t>Providing youth with life skills in the outset helped improving their self confidence and equiping them with vocational skills and vocational toolkits facilitated their access to the market. Apprenticeship, vocational mentorship and linkages with private sector for the graduate youth should have been considered to enhance the professional confidence that the youth need to embark on business start-up and be more competent.</t>
  </si>
  <si>
    <t>Although the target age group of 18 to 24 was selected with a view to foster entrepreneurial culture from early stage of youth age, the demand and interest of the youth who are over 24 was higher and they are apparently  more willing and prepared for self-employment than the younger ones.</t>
  </si>
  <si>
    <t>Phasing out the project into 3 cycles helped managing the mutli-aspect project and conduced to more coordination and learning</t>
  </si>
  <si>
    <t>Working through local partners helped in achieving the project more effectively, efficiently and mitigated the risk of accessibility involved due to the conflict situation</t>
  </si>
  <si>
    <t>Th budget was adjusted as per the changing security and economic situation in Yemen and the modality of funding youth startups was tailored and made interest free more facilitated to support youth during the crisis, and a one month no cost extension was approved to finish the funding of youth that was hindered by the conflict and helped finalizing the project.</t>
  </si>
  <si>
    <t>Capacity building endeavors of civil societies</t>
  </si>
  <si>
    <t>Vulnerable and marginalized youth</t>
  </si>
  <si>
    <t>Sana'a and Hajjah governorates</t>
  </si>
  <si>
    <t>Youth gain the skills and knowledge needed for self-employment and entrepreneurship</t>
  </si>
  <si>
    <t>ealqadasi@careyemen.org</t>
  </si>
  <si>
    <t>Edrees AlQadasi PRIMARY CONTACT</t>
  </si>
  <si>
    <t>Reach out to Asia (ROTA) - Qatar Foundation</t>
  </si>
  <si>
    <t>Toward Better Economic Opportunities for Youth in Yemen</t>
  </si>
  <si>
    <t>ROTQYE0001</t>
  </si>
  <si>
    <t>Having gender-balanced team is of highly importance while conducting hygiene promotion activities to the different segments of the society.</t>
  </si>
  <si>
    <t>In the presence of a lot of influential actors in the project area, a mechanism needs to be devised to take into account these actors so that they will contribute to the smooth implementation of the project rather than hampering it.</t>
  </si>
  <si>
    <t>In a situation where access is impeded by different factors and availability of project inputs is difficult, it is challenging to achieve project results in a short period of implementation. Thus, long period of implementation needs to be considered.</t>
  </si>
  <si>
    <t>Capacity building of local partners (local NGOs, community committees, and volunteers) so as to support CARE in remote monitoring</t>
  </si>
  <si>
    <t>Working with local NGOs in order to enhance geographic coverage</t>
  </si>
  <si>
    <t>Implement comprhensive WASH interventions (water supply and hygiene promotion) so as to maximise impact</t>
  </si>
  <si>
    <t>Vulnerable IDPs &amp;Host communities</t>
  </si>
  <si>
    <t>Amran Governorate (Amran and Raydah districts) and Hajjah Governorate (Al-Shaghadira and Washah districts)</t>
  </si>
  <si>
    <t>To contribute to measurable improvement in population health through provision of efficient, effective and timely emergency WASH assistance .</t>
  </si>
  <si>
    <t>Essam Masoud PRIMARY CONTACT</t>
  </si>
  <si>
    <t>United Nations Office for the Coordination of Humanitarian Affairs</t>
  </si>
  <si>
    <t>Emergency Water Sanitation and Hygiene (WASH) Assistance to the most Vulnerable Women, Men and Children in Amran and Hajjah governorates in Yemen.</t>
  </si>
  <si>
    <t>OCHAYE0009</t>
  </si>
  <si>
    <t>The project is in its last and third phase. In this FY, the project was implemented only in Al-Maqatirah district since the other district (Al-Madaribah) was not accessible.
The projecct is funded by USAID through Mercy Corps</t>
  </si>
  <si>
    <t>3. The mini-KAP survey, which is being conducted regularly, helped to measure the impact of  the project on the awareness of the community on key hygiene and sanitation practice.</t>
  </si>
  <si>
    <t>2. The voucher system stimulates the local market</t>
  </si>
  <si>
    <t>1. The project has exerted significant time on community mobilization phase, which ensure high participation of the community and better targeting of beneficiaries.</t>
  </si>
  <si>
    <t>The projec focused on rehabilitating/constructing communal assets (such as roads and water schemes/dams) that significantly contributing to the coping capacity of the community and increased access to input-output markets.</t>
  </si>
  <si>
    <t>The project, instead of distributing directly the food vouchers, identified and trained local traders to participate in the project. This has only stimulated the local market but also enhanced the capacity of the local traders.</t>
  </si>
  <si>
    <t>In addition to transferring conditional/unconditional cash to beneficiary households, this project has been complemented with health, nutrition, and hygiene education outreach in the community. This will increase the dietary diversity of beneficiary HHs</t>
  </si>
  <si>
    <t>Due to the active ground fighting in the project area, the project was suspended for two months (June-July 2015). Otherwise, the project did not make any significant changes/adjustments in this FY</t>
  </si>
  <si>
    <t>The project conducted a baseline survey in January 2014 to set benchmark values for the outcome/impact indicators. The survey utilized various methodologies such as household surveys, focus group discussions, and key informant interviews.</t>
  </si>
  <si>
    <t>Food insecure and vulnerable households</t>
  </si>
  <si>
    <t xml:space="preserve">Lahj Governorate
Dstricts : Al Maqaqtirah , Almadarebah ,Wa Al Arah
</t>
  </si>
  <si>
    <t>To save lives, reduce suffering, and promote recovery and resilience through the provision of food assistance and improvement of government institutions and communal assets that reduce vulnerability.</t>
  </si>
  <si>
    <t>Food Security and Resilience Building progarm</t>
  </si>
  <si>
    <t>MCORYE0001</t>
  </si>
  <si>
    <t>Residants in Gaza</t>
  </si>
  <si>
    <t>Increased access and availability of quality emergency and essential health services</t>
  </si>
  <si>
    <t>USAID</t>
  </si>
  <si>
    <t>Improve access and availability of quality care within Gaza by building the capacity of NGOs and community based organization</t>
  </si>
  <si>
    <t>IMCXWB0001</t>
  </si>
  <si>
    <t>vulnerable Households (farmers) in marginalized communities</t>
  </si>
  <si>
    <t>The project aims to increase the preparedness and resilience of the populations in these locations to cope with potential risks resulting from the forecasted harsh winter (floods, frost, severe winds, etc). the main activities of the project will focus on barns rehabilitation of small herders and wadi (Valley) cleaning.</t>
  </si>
  <si>
    <t>Office for the Coordination of Humanitarian Affairs ( OCHA)</t>
  </si>
  <si>
    <t>Winterization preparedness and Improving Resilience of vulnerable Communities in the Jordan Valley (Area C)</t>
  </si>
  <si>
    <t>OCHAWB007</t>
  </si>
  <si>
    <t xml:space="preserve">Project Design
Need Assessment Rpeort
Quaterly Update Reports
</t>
  </si>
  <si>
    <t>The financial solution has not yet been finalized, but with the needs of people living in the remote areas and lack of access to basic financial services, there is a great potential for scaling up the solution. There are approximately 1,500 VSLAs currently operating in Vietnam, so a new financial service product supporting these VSLAs could bring mutual benefit to both remote ethnic minority women and local financial institutions. Moreover, key trainers could become village agents for the financial institutions and formulate a local financial facilitators’ network of resource people, who have a command of basic financial knowledge, good communication and facilitation skills, and the ability to speak local languages. They would play the role of liaison between the community and financial institutions to facilitate the VSLA-based financial services model in Dien Bien province. At the same time, they could gain extra income and help reduce the transaction costs for the identified financial institution</t>
  </si>
  <si>
    <t>The project should cooperate with VBSP and Vietel to provide SMS banking to VSLA members. 90% of VSLA members are borrowing loans from VBSP but their information access to the bank is still limited. If VBSP provide regular information of saving, loan outstanding, payment schedule would help VSLA members better manage their finance.  A recently research by VBSP shows that management of loans borrowed by the poor is an important activity of the bank. It help the poor using the loan for right purpose to generate income, also the bank’s capital is safe and growth for continuous serving to their target groups. Provide the customers with information of the payment schedule help them to better plan their cash flow, to pay back the loan on time. Base on SMS banking, it is next stage for VBSP doing mobile banking to make saving, payment of principle and interest, as well transfer money</t>
  </si>
  <si>
    <t>The project should support VSLA member to get familiar with the bank. This will be an important step for them to know more about services by the banks, and to use any current services fit to their needs</t>
  </si>
  <si>
    <t>The project should seek to cooperate with one of the banks operating in Dien Bien to provide services and financial linkage solutions for VSLA members. LienVietPostBank is the most potential one for cooperation. The bank is newly operating in Dien Bien and they want to expand their coverage. They are also open in their approach to reach to customers. LienVietPostBank is providing services in five communes of Dien Bien through the group, similar to VBSP. This is a good opportunity for VSLA members to access to one more financial services provider</t>
  </si>
  <si>
    <t>VISA and CARE have slightly different way of working and understanding about the local context at the beginning. To deal with this, CARE and VISA have set up a regular call in every 2 weeks to track activities and progress of the implementation. Ad-hoc calls were also made to address the emerging issues. Moreover, VISA and CARE team also co-facilitated the inception workshop, had exercise to build mutual understanding among CARE, VISA and CCD</t>
  </si>
  <si>
    <t>The biggest challenge, which remains from the previous quarter, is to seek appropriate financial institution partners and financial solutions for the long-term operation of VSLAs. This has caused delay in a range of different project activities. Some initial discussion between VISA team and banks has shown that project should be well prepared for the business case when discussing officially with banks. In order to build up a business case, CARE Vietnam staff has learnt from experience and solutions in different countries such as Bangladesh, Uganda and Tanzania, collected more information about VSLAs to address emerged concerns from VISA during the discussion with banks. CARE Vietnam has introduced VSLAs to several banks in Dien Bien to measure banks’ interest into VSLAs and learn about their expectations on VSLAs. However, at this stage, discussion with financial institution has been done by VISA team and CARE’s role remains unclear</t>
  </si>
  <si>
    <t>Project found that VSLA members in Dien Bien have many demands on financial linkage, especially on borrowing small loans all around the year. The limitation of current financial services is one of the main reasons keeping them poor as they do not have enough resources for income generation and economic development</t>
  </si>
  <si>
    <t>This project was funded by VISA from 2015 - 2017 and being progressive implemented in Dien Bien province with the main objective is to give REMW access to financial services and equitable benefits from development.  By the end of this reporting period, the project conducted 31 sharing events at the VSLA level with the participation of 811 people, 12 of them are men. From the events, members expressed that they felt more interested and engaged in the trainings thanks to the adapted training methods, and VSLA leaders said the instruction helped them feel more confident in conducting the training with their groups. From these trainings, women began analyzing the strengths and weaknesses of local markets, and evaluated the financial potential of future products or services they could offer. Then, they were able to come up with some practical ideas, using the local specialties and their knowledge, such as selling local special rice, organic vegetable and foods, and some new ideas such as opening a tailor shop</t>
  </si>
  <si>
    <t>Building capacity for women group on finance literacy and business skill</t>
  </si>
  <si>
    <t>Project work on EMWE locaion, therefore there baseline has not been conducted, instead of it, project only conduct need assessemnet related to finance inclusion</t>
  </si>
  <si>
    <t>Etnic Minority Women in Dien Bien province</t>
  </si>
  <si>
    <t>Dien Bien Province, Vietnam</t>
  </si>
  <si>
    <t>Increase Remote Ethnic Minority Women’s access to formal financial products and services to increase their financial inclusion</t>
  </si>
  <si>
    <t>NETHOPE</t>
  </si>
  <si>
    <t>VISA</t>
  </si>
  <si>
    <t>Financial linkages for inclusion (FinLINK)</t>
  </si>
  <si>
    <t>VNM256</t>
  </si>
  <si>
    <t>Project  proposal and report</t>
  </si>
  <si>
    <t>3. Should have better M&amp;E system</t>
  </si>
  <si>
    <t>2. Should use another better way to select participant</t>
  </si>
  <si>
    <t>1. High percentage of regular attendance of P.A.C.E. participants in Vietnam  (96%=192/200*100)  as participants  found that it was very useful for them and they  have not faced with any difficulties from their family members to attend the classes regularly since most of them live far from home or they are single living with their friends.</t>
  </si>
  <si>
    <t>3. Strengthen female migrant workers’ access to improved income-generating opportunities</t>
  </si>
  <si>
    <t>2. Increase female urban migrants’ solidarity and collective voice</t>
  </si>
  <si>
    <t>1. Enhance female urban migrants’ personal agency through improved life-skills</t>
  </si>
  <si>
    <t>We are working through local NGOs: LIGHT</t>
  </si>
  <si>
    <t>Female migrant waste collectors and recycling vendors in Hanoi</t>
  </si>
  <si>
    <t>To support women’s empowerment through enhanced personal agency and economic opportunities</t>
  </si>
  <si>
    <t>OIC  Portfolio Manager</t>
  </si>
  <si>
    <t>Le Hong Giang</t>
  </si>
  <si>
    <t>GAP Inc.</t>
  </si>
  <si>
    <t>P.A.C.E</t>
  </si>
  <si>
    <t>VNM255</t>
  </si>
  <si>
    <t xml:space="preserve">Short- time project can bring change but it needs more time for sustainability. 
</t>
  </si>
  <si>
    <t xml:space="preserve">• New Me! Initiative brings practical experience for the group to exercise their ambition and to examine how their potential can be realized. 
• It was a good example to demonstrate that female migrants are strong and capable to change their own life
</t>
  </si>
  <si>
    <t xml:space="preserve">• The most significant success was the formation of the NEW Me as a collective group of female migrants who can discover their own potential to secure livelihood. They are interested in continuing activities and improving their group. They said that they love working together and the cooperation can bring not only more income but more friendship which makes them feel safer in the city. 
</t>
  </si>
  <si>
    <t>Pilot recyling-based small business</t>
  </si>
  <si>
    <t>Capacity building for Female migrant (FM) in financial management, and business planning and start up.</t>
  </si>
  <si>
    <t>To improve the security and value of recycling-based livelihoods for female migrants engaging in waste collection and street vending.</t>
  </si>
  <si>
    <t>New Me! New skills and knowledge for improved livelihood security for Hanoi’s waste-collectors.</t>
  </si>
  <si>
    <t>VNM260</t>
  </si>
  <si>
    <t>Project proposal, result framework and UBOS  Uganda National Population Census 2014.</t>
  </si>
  <si>
    <t>The project is still under pilot therefore, there are no changes so far recorded.</t>
  </si>
  <si>
    <t>Technical capacity building in gender, digitalized financial services, research and financial management.</t>
  </si>
  <si>
    <t>The project is a research project using the Randomized Control Trials (RCT). Therefore, it is faced with research methodological challenges of RCT especially ethical issues associated with setting control and treatment populations.</t>
  </si>
  <si>
    <t>2019</t>
  </si>
  <si>
    <t>Women in existing Village Savings and Loans Associations (VSLA)</t>
  </si>
  <si>
    <t>Two districts in South western region of Uganda</t>
  </si>
  <si>
    <t>Women  have equitable influence over household financial decisions and to use mobile financial technology to improve their own and their family’s opportunities and lives.</t>
  </si>
  <si>
    <t>NYONYOZI RABBECCA</t>
  </si>
  <si>
    <t>Mystica.Acheng@care.org</t>
  </si>
  <si>
    <t>ACHENG MYSTICA JAMETO</t>
  </si>
  <si>
    <t>Digital Sub-Wallets for Increased Financial Empowerment of Women</t>
  </si>
  <si>
    <t>GATEUG0006</t>
  </si>
  <si>
    <t>Baseline report, the hospital assessment report.</t>
  </si>
  <si>
    <t>Labeling of water points on WASH is a good practise.</t>
  </si>
  <si>
    <t>Hand washing with soap saves lives</t>
  </si>
  <si>
    <t>Access to clean water is a barrier to disease transmission</t>
  </si>
  <si>
    <t>Hospitals that have mainstreamed payment of staff to maintain the equipments are functioning better than those that contract out services.</t>
  </si>
  <si>
    <t>Working in partnership with Makerere University that does quality assurance and water testing.  ASSIST supports equipment maintaince.</t>
  </si>
  <si>
    <t>Mainstreaming good governance approaches into the project</t>
  </si>
  <si>
    <t>Technical support</t>
  </si>
  <si>
    <t>End of project evaluation will be conducted in March 2018</t>
  </si>
  <si>
    <t>Pregnant mothers, children and other members of the community surrounding the hospital</t>
  </si>
  <si>
    <t>The project is being implemented in Districts of Bundibugyo, Kasese, Kanungu and Mbarara (6 hoispitals Bundibgyo, Kilembe, Kagando, Bwindi, Kisiizi and Ruharo )</t>
  </si>
  <si>
    <t>To improve water quality supplies in 6 health facilities in Western Uganda through installation of sustainable water purification systems and training of local operators to facilitate long-term &amp; appropriate maintenance.</t>
  </si>
  <si>
    <t>Constance.bwire@care.org</t>
  </si>
  <si>
    <t>Project Cordinator</t>
  </si>
  <si>
    <t>Constance Bwire</t>
  </si>
  <si>
    <t>Fred.owera2@care.org</t>
  </si>
  <si>
    <t>Fred Owera Odom</t>
  </si>
  <si>
    <t>GENERAL ELECTRIC FOUNDATION/EMORY UNIVERSITY</t>
  </si>
  <si>
    <t>Safe Water for Health Care Facilities</t>
  </si>
  <si>
    <t>EMORUG001, US1P4</t>
  </si>
  <si>
    <t>This project was in close-out phase in FY16</t>
  </si>
  <si>
    <t>Students at-risk of dropping out; teachers and school personnel to improve how they monitor and respond to students at-risk of dropping out.</t>
  </si>
  <si>
    <t>CITL only manages the component in Timor-Leste. Conducting in five districts: Bobonaro, Ermera, Liquica, Manatuto and Viqueque. Partners manage components in other countries.</t>
  </si>
  <si>
    <t>Mitigate school dropout from primary and secondary school through
• Design and test the effectiveness of interventions to prevent school dropout in Timor-Leste (Cambodia, India and Tajikistan). 
• Generate evidence for interventions that can be used by USAID and ministries of education to decrease dropout levels and address dropout-related behaviors that put students at risk.</t>
  </si>
  <si>
    <t>Shoaib.Danish@careint.org</t>
  </si>
  <si>
    <t>Program Coordinator (Education)</t>
  </si>
  <si>
    <t>School Dropout Prevention Pilot Program</t>
  </si>
  <si>
    <t>FC: USM13 Project IDs: CRTVUS0001, CRTVUS0002, CRTVTL0001, CRTVTL0002, CRTVTL0003; TLS061</t>
  </si>
  <si>
    <t>See the attachment with this document.</t>
  </si>
  <si>
    <t>Working with Local government authorities is a good way to get more people in project because they help during sensitization.
Partners: 3- District Council , WWF, NALIENDELE AGRICULTURE COLLEAGE</t>
  </si>
  <si>
    <t>VSLA is the best option for reduction of forest destruction</t>
  </si>
  <si>
    <t>Challenge; Some people feel that the project team will take their savings in VSLA groups because they have some experience on the that for the previous institution that worked with them.</t>
  </si>
  <si>
    <t>VSLA is a best entry point for the achievement of the project. This methodology have encouraged more people to join the groups</t>
  </si>
  <si>
    <t>Use of existing Village Natural Resources Committees who are aware of all natural resources around their villages</t>
  </si>
  <si>
    <t>The use of VSLA, Farmer Field and Business School (FFBS)</t>
  </si>
  <si>
    <t>The baseline exercise was conducted in August this year and we're waiting for the baseline report, the other evaluation will be done to assess the impacts of the project before the end of the project</t>
  </si>
  <si>
    <t>Rural Men and Women</t>
  </si>
  <si>
    <t>The project is implemented in Lindi region  in a district called Nachingwea</t>
  </si>
  <si>
    <t>By November 2016, a scalable, evidence- based approach to intergration conservation and natural resources based sustainable livelihoods in farming communities of Nachingwea District Southern Tanzania</t>
  </si>
  <si>
    <t>Christina.John@care.org</t>
  </si>
  <si>
    <t>PARTNERSHIP DEVELOPMENT MANAGER</t>
  </si>
  <si>
    <t>CHRISTINA JOHN</t>
  </si>
  <si>
    <t>Thabit.Masoud@care.org</t>
  </si>
  <si>
    <t>TECHNICAL UNIT DIRECTOR OF NATURAL RESOURCES AND C</t>
  </si>
  <si>
    <t>THABIT MASOUD</t>
  </si>
  <si>
    <t>SALL FAMILY FOUNDATION</t>
  </si>
  <si>
    <t>CARE/WWF ALLIANCE PROJECT</t>
  </si>
  <si>
    <t>WWFXTZ0002, US1NK</t>
  </si>
  <si>
    <t>Frequent monitoring visits has led  to having quality groups and clear data</t>
  </si>
  <si>
    <t>Increase of group account opening following frequent mass meeting campaigns</t>
  </si>
  <si>
    <t>Setting targets to the Franchisees and Community Based Trainers(CBT) has prohibited inflation of fake groups</t>
  </si>
  <si>
    <t>Mwanananchi day</t>
  </si>
  <si>
    <t>Mass meeting campaign</t>
  </si>
  <si>
    <t>Planning and implementation has changed from Franchasiee model to Hybried model.</t>
  </si>
  <si>
    <t>Women and Men who are excluded from formal finacial services</t>
  </si>
  <si>
    <t>Kilimanjaro Region (Moshi Rural, Rombo, Siha, Hai, Moshi Urban, Same and Mwanga districts)</t>
  </si>
  <si>
    <t>To provide access to financial services through VSLAs to over 70,000 financially excluded people and access to formal financial services to around 50,000 members. Linkages will be mainly for saving products and target clientele will low income financially excluded rural families in Kilimanjaro region.</t>
  </si>
  <si>
    <t>Majala@careinternational.org</t>
  </si>
  <si>
    <t>Technical Director Access Africa</t>
  </si>
  <si>
    <t>Grace Majara</t>
  </si>
  <si>
    <t>UNITED NATIONS CAPITAL DEVELOPMENT FUND (UNCDF)</t>
  </si>
  <si>
    <t>MICRO LEAD EXPANSION PROGRAM</t>
  </si>
  <si>
    <t>UNDFTZ0001</t>
  </si>
  <si>
    <t>target of the project was not matching with the available human resources and therefore affected the quality of the groups.</t>
  </si>
  <si>
    <t>The project mamaned to form more groups but due to rush of meeting target some groups do not have the required quality.</t>
  </si>
  <si>
    <t>Lack of enough resoucre  to support monitoirng affected the project.</t>
  </si>
  <si>
    <t>Working with government actors</t>
  </si>
  <si>
    <t>Involvement of the community members</t>
  </si>
  <si>
    <t>Working with partners</t>
  </si>
  <si>
    <t>Based on the Mid term evaluation which was conducted in the mid of the program, the program will change from forming groups to strenthen the existing groups to ensure quality.</t>
  </si>
  <si>
    <t>Capacity building and organizational development including financial management and monitoring and evaluation technical support.</t>
  </si>
  <si>
    <t>Both men and women ( women by 70% of the total project target)</t>
  </si>
  <si>
    <t>It is working in 7 regions: Coast, Tabora, Iringa, Shinyanga, Mwanza, Unguja and  Pemba</t>
  </si>
  <si>
    <t>Increased outrich of the financial services to unreached population</t>
  </si>
  <si>
    <t>Zmatemu@care.org</t>
  </si>
  <si>
    <t>PROGRAM CORDINATOR</t>
  </si>
  <si>
    <t>ZENAIS MATEMU</t>
  </si>
  <si>
    <t>PESA KWA WOTE (PKW)</t>
  </si>
  <si>
    <t>US1AQ</t>
  </si>
  <si>
    <t>linkage progree report from NMB</t>
  </si>
  <si>
    <t>Expansion of the program in more than 2  regions as well as edits of the training protocol have proved to assist greatly in the increase of pace of linkage.</t>
  </si>
  <si>
    <t>'[1]PROJECT 10'!$C$126</t>
  </si>
  <si>
    <t>'[1]PROJECT 10'!$C$125</t>
  </si>
  <si>
    <t xml:space="preserve">During the product making process, CARE should be active to ensure the product made is worthwhile for VSLAs,  this is including receiving feedback from the beneficiries (factors of religion e.g. could hinder in utilisation) before the product is finalised    
</t>
  </si>
  <si>
    <t>Harmonization of the Community Mobilisers Trainers has assisted greatly in the pace and linkage. Focus and training is given to only active CBTs  and in areas where there no active CBTs, we invest for those identified CBTs to go train in that area. Where there is a non-active CBT, we share and request them to work with the active CBTs, in allowing the active CBT to train his/her groups on behalf..</t>
  </si>
  <si>
    <t>Another strategy included working with groups from other INGOs; including Plan International  and CRS. Thus in areas where we are working if  there CRS and Plan International VSLAs, we also provide linkage support to those VSLAs.</t>
  </si>
  <si>
    <t>initially we used to approach each group individually which ultimately resulted in investing program energy even in groups that are not interested in linkage. Change that occurred, was we held mass meeting in which an average of 10 groups are invited and a description of the program and the bank product is given, groups interest identify themselves in which financial literacy is provided to those groups.</t>
  </si>
  <si>
    <t>Target of the program was reduced to 10,000 from 20,000  VSLAs to be linked. In Tanzania the target is set at 4000 VSLAs linked and 6000 for Kenya.</t>
  </si>
  <si>
    <t>Final data will be collected for endline evaluation in December 2016 and a report to be shared by March 2017 before conclusion of the program in April 2017.</t>
  </si>
  <si>
    <t>VSLAs Groups which are made up of about 70% women and 30% men.</t>
  </si>
  <si>
    <t>Intially it was in Morogoro and Zanzibar region, but it has further expanded to Iringa, Njombe, Pwani, Dar es Salaam, Tabora, Kilimanjaro, Shinyanga and  Mwanza.</t>
  </si>
  <si>
    <t>The Link UP project’s ultimate goal is to build replicable models for financial inclusion by providing opportunities for VSLA members to access formal financial services via linkages to financial service providers through the introduction and expansion of technology-enabled financial services.</t>
  </si>
  <si>
    <t>mwimbe.fikirni@care.org</t>
  </si>
  <si>
    <t>Program Coordinator - Link UP</t>
  </si>
  <si>
    <t>Mwimbe Fikirini</t>
  </si>
  <si>
    <t>cpennotti@care.org</t>
  </si>
  <si>
    <t>Senior Technical Advisor</t>
  </si>
  <si>
    <t>Christian Pennotti</t>
  </si>
  <si>
    <t>Link Up</t>
  </si>
  <si>
    <t>GATETZ0020</t>
  </si>
  <si>
    <t>The Pastoralist Programme documents such as proposal, log frame, progress reports, evaluations, vetting forms of the gender or governance marker, etc. are available but posted in any link.</t>
  </si>
  <si>
    <t>PartnerS: The Pastoralist Program works with 10 Civil Society Organization, all partners have formal agreement
Livestock modernization initiatives launched by the government in 2016 is essentially important especially in incentivizing and making the livestock sector more productive. However, it should be taken with care in consideration of the following key issues:          Its implementation is a bit challenging in terms of resources capacity including market and veterinary infrastructural development and capacity building to change pastoralists’ minds and attitudes and is not an abrupt change.   Kenya group ranches is the best case to learn; Initiatives to bridge the knowledge gap between the policy makers and pastoralists’ understanding of pastoralism is critically important. While the policy makers central point of thinking is on economic contribution and environmental conservation, to pastoralists, pastoralism is all about knowledge, culture and livelihood; Mobility is the key and should by no means be undermined.  In this case, identification of potential grazing lands, water and mineral licking sites would be important for spatial planning possibly at district level; and Promotion and preservation of local breeds is critically important not only for climate change adaptation, but also to cope with changing world’s preference to organic meat and food. What matters is empowerment of pastoralists with proper animal husbandry practices including breeding selection and as well as establishment and strengthening of livestock product market linkages.</t>
  </si>
  <si>
    <t>It appears policy makers lack field exposure and understanding of the real situation on ground especially the existence of rangelands. It would be important to avail them with opportunity to learn more on the rangelands and the pastoralists’ life styles and management of drylands.</t>
  </si>
  <si>
    <t>Agro-pastoralism to a certain extent reduces land conflict incidences for the reason that agro-pastoralist do feel the pinch for crop destruction and the need for protecting livestock routes for access to grazing land, watering and mineral licking sites as compared to those purely engaging in either farming or pastoralism alone</t>
  </si>
  <si>
    <t>Women’s socio-economic empowerment is a process that once secured is an essential component with catalytic effect to community social and livelihood transformation</t>
  </si>
  <si>
    <t>Promotion of entrepreneurship sense through VSLA as a strategy for women social economic empowerment livelihood and households economic resilience. This contributed to improved household relationship and respect to women position in planning and decision making and also increased household income and adaptation to climate change.</t>
  </si>
  <si>
    <t>Improving policies which recognized pastoralism as model of livelihood, analysis of current social problems affecting pastoralism in Tanzania that ought to create the basis for either reviewing of Livestock policy (2006) or the need to develop stand-alone pastoralism policy in Tanzania.</t>
  </si>
  <si>
    <t>Strenthening of local-based institutions such as Pastoral Unions (PUs) as strategy for sustainability of the program intervention. These have been substatial in awareness creation  and local voice enhacement for demanding and defending their rights. This is clearly has demonistrated by initiatives taken in demarcating and fixing beacons to protect communal grazing land, establishement of rotational communal grazing plan while enforcing the use of bylaws to govern the effective and efficient resource use. asture.</t>
  </si>
  <si>
    <t>Introduced Social Accountability Monitoring training to empower pastoral community members with ability to demand and hold duty bearers accountable for improved veterinary and service delivery. The training has improved community leaders sense of cooperative and readiness to release relevant information including revenue collection and allocation. Unlike before, in in some palces these information are posted on notes boards for public consumption.</t>
  </si>
  <si>
    <t>Apart from tailor made training on M&amp;E, Proposal and report writing, good governance, gender mainstreaming, Human Resource management, CARE also provided technical backstopping and advisory support through regular quarter field monitoring, financial verification and auditing</t>
  </si>
  <si>
    <t>Since this is the end line evaluation methodology will largely be determined by donor, but annual and/or bi annual progress reports, case studies and success stories and best practices are available together with baseline and midterm evaluation reports for the programme performance comparison. Some activities implemented purely based on advocacy bringing the complexity on measuring the allied impacts taking into account the issues of contribution versus attribution.</t>
  </si>
  <si>
    <t>The main impact groups are pastoralist men and women as the program aiming advancement of Pastoralist men's and women’s rights to a sustainable livelihood.</t>
  </si>
  <si>
    <t>The program is located mostly in the areas where pastoralists are in Iringa, Morogoro, Tanga, Dodoma, Shinyanga, Mwanza, Kilimanjaro, Mara, Manyara and Arusha regions</t>
  </si>
  <si>
    <t>Reduced poverty and vulnerability of Pastoralists communities in Tanzania to improve quality of pastoralist life in Tanzania</t>
  </si>
  <si>
    <t>Technical Unit Director</t>
  </si>
  <si>
    <t>Thabit S. Masoud</t>
  </si>
  <si>
    <t>Marcerly.Madubi@care.org</t>
  </si>
  <si>
    <t>Coordinator</t>
  </si>
  <si>
    <t>Marcerly A. Madubi</t>
  </si>
  <si>
    <t>PASTORALIST PROGRAMME</t>
  </si>
  <si>
    <t>EMIRTZ0060</t>
  </si>
  <si>
    <t>See attachments 8+9.</t>
  </si>
  <si>
    <t>On participants for the life of project: N/A - targets were not SAAD</t>
  </si>
  <si>
    <t>Very strong MEAL approach is critical</t>
  </si>
  <si>
    <t>Need to diversify  partnership with different civil society and private sector actors</t>
  </si>
  <si>
    <t>To meet the basic WASH  needs of vulnerable households in Southern Syria</t>
  </si>
  <si>
    <t>Jalal.Mohammad@care.org</t>
  </si>
  <si>
    <t>WASH Programm Manager</t>
  </si>
  <si>
    <t>Jalal Ali Mohammed</t>
  </si>
  <si>
    <t>WASH Support to confict Affected Communities</t>
  </si>
  <si>
    <t>UNCFSY0001</t>
  </si>
  <si>
    <t>See attachment 7.</t>
  </si>
  <si>
    <t>Projects still in inception phase</t>
  </si>
  <si>
    <t>N/A - project still in inception phase.</t>
  </si>
  <si>
    <t>Dara’a Governorate – Izra district – Nawa and Jasim sub-districts
Dara’a Governorate – Dara’a district – Dara’a, Da’el and Mzeireb sub-districts
Quneitra Governorate – Quneitra district – Quneitra and Al Khashniyyeh sub-district</t>
  </si>
  <si>
    <t>To meet the basic WASH and Protection needs of vulnerable households in Southern Syria</t>
  </si>
  <si>
    <t>USAID/OFDA</t>
  </si>
  <si>
    <t>WASH and Protection Support in South Syria</t>
  </si>
  <si>
    <t>OFDASY0003</t>
  </si>
  <si>
    <t>See attachment 4.</t>
  </si>
  <si>
    <t>• Providing training to local councils on distribution management could increase awareness and facilitate better planning and safer distributions in future.</t>
  </si>
  <si>
    <t>• CARE has now identified a qualified animal feed vendor and fully understands the processes required for the export of animal feed through external transport from Jordan to southern Syria.  In future projects, it will therefore be possible to effectively and accurately estimate animal feed costs and timelines.</t>
  </si>
  <si>
    <t>• This was one of the first projects in southern Syria that required household-level needs assessments to identify and select additional beneficiaries.  This approach was highly successful, and actually demonstrated to local councils that it could increase their level of community support to engage with projects that provide targeted assistance to those who really need it most.  CARE is expanding its use of household-level needs assessments in beneficiary selection, and is working with partners to develop their negotiation skills with governance actors.</t>
  </si>
  <si>
    <t>Vulnerable households in southern Syria whose livelihoods depend on small-scale herding</t>
  </si>
  <si>
    <t>Governarate : Quneitra  
Districts: Quneitera  
Sub-district: Al- Khashniyyeh/ Qseibeh, Khan Arnaba/ Nabe Alsakher,Quneitra central / Rweheineh, Al- Khashniyyeh/ Rafid.  
Governarate : Dara
Districts: Izra, As- Sanamayn
 Sub-district: Nawa / Al Nasriyeh, Jasim/ Nimer, As- Sanamayn/ Hara, Ghabagheb/ Aqraba.</t>
  </si>
  <si>
    <t>To provide technical training on the use of vetinary drugs to vulnerable households in southern Syria whose livelihoods depend on small-scale herding</t>
  </si>
  <si>
    <t>Food and Agriculture Organization of the United Nation</t>
  </si>
  <si>
    <t>Animal Health Assistance to Livestock Owners in Eastern Dara and Quneitra</t>
  </si>
  <si>
    <t>PID : FAOXJO0002, FC:  US1QR</t>
  </si>
  <si>
    <t>See attachment 1.</t>
  </si>
  <si>
    <t>On 22/6/2016 attack on the military command in Rukban a, the Jordanian authorities have sealed the entire northern border with Syria, Consequently had to postpone the convoy due to depart Ramtha more than month and that’s affected directly of the project time frame</t>
  </si>
  <si>
    <t>Vulnerable farming households in Queneitra governorate, Southern Syria.</t>
  </si>
  <si>
    <t>The main goal is restored food security through protection of livestock-based livelihoods of vulnerable farming households in severely conflict affected sub-districts of South Syria. Outcome:- Key livestock assets owned by 1700 vulnerable maleand female farmers living in up to 6 sub­districts of South SyriaDara and Quneitra are protected.</t>
  </si>
  <si>
    <t>United Nation Office for Coordination of Huminatarioan</t>
  </si>
  <si>
    <t>Winter Support to Headers in Western in Dara And Qunetira</t>
  </si>
  <si>
    <t>PID : OCHAJO0005, FC: US1M9</t>
  </si>
  <si>
    <t>1. The project aim to target the different needs of men, women, boys and girls. Protection including case management will especially target survivors of abuse, exploitation and violence (SGBV survivors, abused children, etc.) and individuals who suffer from acute psychosocial distresses. 
2. PSS/recreational activities organized in the centres will address children, women and youth’s needs in particular, but will also involve men
3. Rapid response activities will target vulnerable populations affected by an immediate emergency who have not received similar assistance, including the newly displaced, female-headed households, child-headed households, households with a high dependency ratio/burden of care (more than 5 dependents), people living with disability, older people and people with chronic diseases, as well as households without access to shelter or those living in damaged buildings</t>
  </si>
  <si>
    <t>In Syria, Aleppo and Idleb governorates</t>
  </si>
  <si>
    <t>12,000 vulnerable men, women, boys and girls have strengthened coping mechanisms and capacity to manage protection risks as a result of protection support received through outreach, case management, and psychosocial support and referral mechanisms</t>
  </si>
  <si>
    <t>United Nations High Comission for Refugees - UNHCR</t>
  </si>
  <si>
    <t>Protection and Emergency Support to Hard to Reach Communities in Northern Syria</t>
  </si>
  <si>
    <t>FC: US1PV, PID: UNHCTR0006</t>
  </si>
  <si>
    <t>In order to address the urgent health needs in areas affected by IDP movements and concentration, CARE with its Syrian partner Syria Relief and Development (SRD) will support much needed health services in Western Aleppo and Idleb Governorates with a focus on meeting IDP and Host Community needs. This rapid response project will support the running costs of emergency health services in both Western Aleppo and Idleb Governorates.
The project activities will support referral networks (1 Trauma Hospital and 5 Ambulance Systems), 4 PHC services, 1 Reproductive Health Centre, 2 Mobile clinics (1 for Western Aleppo and 1 for Idleb) and 10 health facilities in Idleb (8) and Western Aleppo (2) with medical equipment and supplies, drug kit distribution and operational costs (salaries, fuel, etc).</t>
  </si>
  <si>
    <t>Aleppo, Idleb</t>
  </si>
  <si>
    <t>Responding to urgent health needs for Internally Displaced Persons (IDPs) and Host Communities affected by conflict in northern Syria.</t>
  </si>
  <si>
    <t>OCHA(Office for the Coordination of Humanitarian Affairs)</t>
  </si>
  <si>
    <t>Responding to urgent health needs for Internally Displaced Persons (IDPs) and Host Communities affected by conflict in northern Syria</t>
  </si>
  <si>
    <t>OCHATR0009</t>
  </si>
  <si>
    <t>Vulnerable Syrians that have been impacted by the crisis. This will include both host and displaced households.</t>
  </si>
  <si>
    <t>Vulnerable IDP and host community households have access to basic household items and essential NFIs to protect themselves from harsh winter conditions</t>
  </si>
  <si>
    <t>Emergency Aid to Internally Displaced Persons in Syria</t>
  </si>
  <si>
    <t>FC: US1L2, PID: UNHCTR0001</t>
  </si>
  <si>
    <t>In order to address the urgent food needs in areas affected by new IDP movements and concentration, CARE with its Syrian partner Shafak will provide Food Baskets, containing bread and Ready to Eat Rations (RTER), to new Internally Displaced Persons (IDPs) in the Districts of Afrin and Daret Azza in the western Aleppo Governorate.</t>
  </si>
  <si>
    <t>Aleppo</t>
  </si>
  <si>
    <t>Responding to urgent food needs for new Internally Displaced Persons (IDPs) affected by conflict in northern Syria.</t>
  </si>
  <si>
    <t>Responding to urgent food needs for new Internally Displaced Persons (IDPs) affected by conflict in northern Syria</t>
  </si>
  <si>
    <t>OCHATR0008</t>
  </si>
  <si>
    <t>Deir ez Zor</t>
  </si>
  <si>
    <t>Building resilience where it is most needed: Enhancing food security and livelihood opportunities for Deir-Ez-Zor`s most affected populations</t>
  </si>
  <si>
    <t>The proposed project will rehabilitate existing community water infrastructure that will improve 218,398 individuals' (IDP and host) access to a sustained, safe and adequate water supply in 13 towns and villages, the majority of which (10) are in Ras Al Ain sub-district (Ras Al Ain district, Al Hasakeh Governorate) and the remaining 3 are in Suluk sub-district (Tell Abiad district, Ar Raqqa governorate). The project will work with local institutions responsible for WASH services and representatives of the communities using these services in the target locations. Primarily, activities will include the repair of two sewage systems (to prevent the contamination of water sources) and the installation of generators for the functioning of water treatment plants to improve existing community water distribution systems. To ensure sustainability, the project will provide training to local WASH engineers from Local Councils, who will be responsible for setting up a user fee collection system to cover future Operations and Maintenance costs (O&amp;M). To assist 12 out of the 13 target villages (those where Water Treatment Plants are to be rehabilitated) with O&amp;M, the project will support the local authorities in covering such costs for 3 months</t>
  </si>
  <si>
    <t>Hassakah &amp; Arraqqa</t>
  </si>
  <si>
    <t>Restoring sustained access to lifesaving water supplies for underserved communities in rural Hassakeh</t>
  </si>
  <si>
    <t>Mazen.Alhusseini@care.org</t>
  </si>
  <si>
    <t>Mazen Alhusseini</t>
  </si>
  <si>
    <t>OCHATR0001</t>
  </si>
  <si>
    <t>Endlines were completed outside of the fiscal year</t>
  </si>
  <si>
    <t>To  relieve  the  immediate  suffering  of  IDPs  and  host  communities  affected  by  conflict  through  timely  and  appropriate  provision  of  health services, food security assistance and distribution of essential non-food items (NFIs) to help families cope with winter</t>
  </si>
  <si>
    <t>:Aleppo and Idleb Governorates</t>
  </si>
  <si>
    <t>Office of U.S. Foreign Disaster Assistance</t>
  </si>
  <si>
    <t>REACH S-II</t>
  </si>
  <si>
    <t>OFDATR0008 , OFDATR0007 , OFDATR0006</t>
  </si>
  <si>
    <t>Conflict affected IDPs and Households</t>
  </si>
  <si>
    <t>Idleb, Aleppo, Dier Azor</t>
  </si>
  <si>
    <t>To relieve the immediate suffering of IDPs and host communities affected by conflict through timely and appropriate provision of health services and distribution of essential non-food items (NFIs)</t>
  </si>
  <si>
    <t>REACH-S I</t>
  </si>
  <si>
    <t>OFDATR0001</t>
  </si>
  <si>
    <t>Project proposal * Project donor reports</t>
  </si>
  <si>
    <t>Shortage of drugs and medical supplies during the implementation period of health project affected clinics support in Alsalam , Kass and rural clinic , as there is no other fund to buy we only depend on OFDA
Partners: The project working with SMoH  ,Mubadirron and community structures (3)</t>
  </si>
  <si>
    <t>Community ownership and community participation</t>
  </si>
  <si>
    <t>Accessibility to the rural areas some time became difficult, when the security situation deteriorated</t>
  </si>
  <si>
    <t>Shortage of drugs and medical supplies which affected support of PHcs</t>
  </si>
  <si>
    <t>Transition to partner led humanitarian work, based on building the long term capacity inside the country and also preparing for the reality that the number of INGOs able to work in Sudan is diminishing</t>
  </si>
  <si>
    <t>Coordination with other humanitarian aid workers, and multi- sectorial intervention to prioritize the essential, urgent and unmet needs of IDPs, host communities and others affected by conflict within the project geographical area</t>
  </si>
  <si>
    <t>Capacity building of community to maintain strong community management approach, and linkages between the various community structures in order to maximize program outcome</t>
  </si>
  <si>
    <t>-House hold visit and case referral form IDP camps and rural areas to Kass hospital
- Health education and community awareness through campaigns and sessions</t>
  </si>
  <si>
    <t>The final evaluation is in the form of KAP survey</t>
  </si>
  <si>
    <t>men, women, boys, and girls</t>
  </si>
  <si>
    <t xml:space="preserve">Alsalam IDP Camp
Kass IDP Camps (Kass Kaber, Dawagin/Hai Kifah, Baitara, Alrohal, Erly)
Kass Rural Villages (Singita, Limo, Derso, Kherwa, Fatabarno)
</t>
  </si>
  <si>
    <t>To contribute to the reduction of mortality and morbidity among conflict-affected persons and host community members (including men, women, boys, and girls) in South Darfur; through increased access to life saving integrated primary and reproductive healthcare services, including emergency referral to secondary healthcare and community-based health promotion activities.</t>
  </si>
  <si>
    <t>Faroug.Mohammed@care.org</t>
  </si>
  <si>
    <t>Nutrition Area Manager</t>
  </si>
  <si>
    <t>Faroug Mohammed</t>
  </si>
  <si>
    <t>OFDA</t>
  </si>
  <si>
    <t>OFDASD1011 /USJ1W</t>
  </si>
  <si>
    <t>project proposal, progress report</t>
  </si>
  <si>
    <t>Capacity building of staff and partners is key to manage emergency preparedness and response;</t>
  </si>
  <si>
    <t>Preparedness activities are very important  for timely and effective response;</t>
  </si>
  <si>
    <t>Sharing of experiences, case studies, stories enhance learning</t>
  </si>
  <si>
    <t>Regular communication, information sharing and close coordination are key elements to meet humanitarian needs of those affected by emergency</t>
  </si>
  <si>
    <t>Recruitment of response and capacity building coordinator helped in rolling out the project and opened room to improve coordination, planning and responses;</t>
  </si>
  <si>
    <t>Investment in preparedness is key for response in Sudan context where protracted and new emergencies are common.</t>
  </si>
  <si>
    <t>NO adjustment happened</t>
  </si>
  <si>
    <t>conduct meetings with partners and share information and ideas about improved response, humanitarian principles, standards, share of CARE experience in responses, etc.</t>
  </si>
  <si>
    <t>Hundred's of thousands people affected by emergencies in CIS operating areas including IDPs, refuges an host communities</t>
  </si>
  <si>
    <t>All CARE operating areas including South Kordofan, South Darfur and East Darfour States</t>
  </si>
  <si>
    <t>Strengthening CARE's preparedness, response and DRR capacity</t>
  </si>
  <si>
    <t>Hanan.Elhaj@care.org</t>
  </si>
  <si>
    <t>Response &amp; Capacity Building Coordinator</t>
  </si>
  <si>
    <t>Hanan Elhaj</t>
  </si>
  <si>
    <t>Cargill Foundation</t>
  </si>
  <si>
    <t>Catapult to Impact Emergency Preparedness and DRR project</t>
  </si>
  <si>
    <t>US1DT  MCARSD0001</t>
  </si>
  <si>
    <t>CARE provided improve the access to safe drinking water, proper sanitation and hygiene services to theIDPs, and host communities in Gereida.</t>
  </si>
  <si>
    <t>United Nations Development Program (UNDP)</t>
  </si>
  <si>
    <t>Emergency Relief and Building Resilience for conflict-affected people in Gereida camp, South Darfur (WASH)</t>
  </si>
  <si>
    <t>UNDPSD1018 - US1KY</t>
  </si>
  <si>
    <t>Project implementation and Monitoring tools documentation.</t>
  </si>
  <si>
    <t>The project implementation was delayed because of delaying in Technical Agreement   approval by the GoS,.
Partners: 5 pqrtners: 1- Mubadiroon (NNGOs) 23- El-Slam Organization for Charity and Development(NNGOs)3-- WES</t>
  </si>
  <si>
    <t>Proper planning is essential prior to any fund raising as well as regular and close monitoring.</t>
  </si>
  <si>
    <t>Community mobilization/participation is essential at all the stages of the project implementation.</t>
  </si>
  <si>
    <t>Coordination and collaboration with other humanitarian sectors</t>
  </si>
  <si>
    <t>Technically support the local authority to  be more responsive to and act upon the needs of the affected people</t>
  </si>
  <si>
    <t>Promotion of technical capacities of the local NGOs as well as promoting the partnership opportunities.</t>
  </si>
  <si>
    <t>The two national partners are changed, (GAH &amp; MOPD are cahnged by Mubadiroon and EOCD)</t>
  </si>
  <si>
    <t>Future Evaluation will be carried out through evaluation tools the methodology of the evaluation are direct interviews with the beneficiaries and / or FGD</t>
  </si>
  <si>
    <t>Farmers and Pastoralist</t>
  </si>
  <si>
    <t>Three Localities Abu-Karinka, Assalaya and ED Deain of East Darfur State</t>
  </si>
  <si>
    <t>Peace co-existence among communities in the three localities of Abu-Karinka, Assalaya and ED Deain of East DarfurState  for Early Recovery and Stability Through Trust and Confidence building</t>
  </si>
  <si>
    <t>Adam.Ahmed@care.org</t>
  </si>
  <si>
    <t>Sr. Economic Empowerment Officer</t>
  </si>
  <si>
    <t>Adam Ahmed Ismail</t>
  </si>
  <si>
    <t>Unted Nation Development Fund - Darfur Community Peace and Stablity Fund</t>
  </si>
  <si>
    <t>Promoting Peace in East Darfur</t>
  </si>
  <si>
    <t>US1O4</t>
  </si>
  <si>
    <t>Difficulty to engage with the politicians. Makes us find all th eother avenues to seek their attention.</t>
  </si>
  <si>
    <t>Having evidence organised to emphasize advocacy massages</t>
  </si>
  <si>
    <t>Closing down of CARE Sri Lanka and transfer of implementation to Chrysalis.</t>
  </si>
  <si>
    <t>Advocacy project, It will collect anecdotal evidence from the particpants and secondary sources.</t>
  </si>
  <si>
    <t>Women and Victims/Suevivors of Domestic Violence</t>
  </si>
  <si>
    <t>The capacity of parliamentarians, including at least 15 male parliamentarians and 75% of the Women Parliamentarians’ Caucus, is enhanced to advocate for greater resource allocation (for sensitization, sufficient staffing of the Women and Child Desks and overcoming linguistic barriers) and monitoring of the PDVA implementation by the government.</t>
  </si>
  <si>
    <t>habeywardana@gmail.com</t>
  </si>
  <si>
    <t>Consultant</t>
  </si>
  <si>
    <t>Hashitha Abeywardana</t>
  </si>
  <si>
    <t>vindhya.fernando@chrysaliscatalyz.com</t>
  </si>
  <si>
    <t>Head of Advisory Services</t>
  </si>
  <si>
    <t>Vindhya Fernando</t>
  </si>
  <si>
    <t>JUSTICE FOR DOMESTIC VIOLENCE SURVIVORS</t>
  </si>
  <si>
    <t>USOVB-GATELK0008</t>
  </si>
  <si>
    <t>Annex 1. Log frame Annex 2: Final Donor reports; Annex 3: Final eveluation</t>
  </si>
  <si>
    <t>Although it was not initially planned, many of the project’s interventions increased community mobilization and led to strong community building, factors in increasing motivation among the villagers. Hence, many of the infrastructure projects were successful and were sustained by the villagers with the support of the government. In the Mullaithivu district, by expanding upon infrastructure renovation tasks villagers were able to receive electricity with the support of the government. During the temporary and permanent shelter programs, community efforts were visible as villagers who were not part of the program opted to support the beneficiaries through labor or material contributions. In one instance, in Ampara district, villagers proceeded to complete the permanent shelter of a beneficiary who died after a long illness during the building process of his home. The community-building aspect that was encouraged due to CARE’s methodology has been a strong factor in completing these interventions successfully</t>
  </si>
  <si>
    <t>From the initial implementation stages of the project, CARE chose to coordinate with the government and to keep the relevant officials informed of project activity. The transparency and amicable coordination led to support from the government such as the use of machinery for construction at a discounted rate or additional technical support for the beneficiaries. CARE was able to ensure the support of the government through a tri-party MoU in temporary and permanent shelter interventions. Additionally, in the Batticaloa district, as detailed above, the National Housing Development Authority supported the efforts of CARE, enabling us to expand the number of beneficiaries reached. The overall outcome of such coordination led to maximizing the benefits provided to the beneficiaries through the project</t>
  </si>
  <si>
    <t>The benefit of diversification of livelihood options followed by CARE in livelihood restoration efforts were clearly visible during this project. Many beneficiaries who were affected by non-controllable variables such as pest outbreaks or recurring floods were able to maintain an income due to diversification efforts of livelihood options that CARE strongly encouraged. More than 80 percent of beneficiaries opted to pursue diverse livelihood options and benefitted from their efforts.</t>
  </si>
  <si>
    <t>working with local NGO- were able to implement project activities smoothly. (more acceptence for local NGOs as they are based in the field itself)</t>
  </si>
  <si>
    <t>more time for community mobilization- Able to obtain more community/benificiary contribution for the project interventions</t>
  </si>
  <si>
    <t>working with local authorities- able to mobilize government resources for effective implementation</t>
  </si>
  <si>
    <t>According to the partcipant feedback and needs, we had to change our implementation methodology. For example: when we implemeting the permenent shelter intervention intially project team has decided to only provide construction matterials. Based on the request and need, we have to provide the benificiaries a cash grant too.</t>
  </si>
  <si>
    <t>Not planned any future eveluations</t>
  </si>
  <si>
    <t>Flood affected most vulnerable families in respective areas.</t>
  </si>
  <si>
    <t>Dehiaththakandiya Divisional Secretariat Division in Ampara District  (Eastern Province), Manmunai West and Eravurpattu DS Divisions in Batticaloa District (Eastern Province) and Manthai East DS Division in Mullativu District (Nothern Province) of Sri Lanka.</t>
  </si>
  <si>
    <t>Livelihoods and asset bases of 2900 most vulnerable households impacted by the floods in the Eastern and Northern provinces of Sri Lanka are restored and made more resilient to future disasters</t>
  </si>
  <si>
    <t>thusitha.jayawardene@care.org</t>
  </si>
  <si>
    <t>Thusitha Jayawardene</t>
  </si>
  <si>
    <t>Emergency Response to Flooding and Landslides in Sri Lanka (Flood Recovery Project)</t>
  </si>
  <si>
    <t>GATELK0009, 10, 11 (US-1EX)</t>
  </si>
  <si>
    <t>Annex1: Project proposal, Annex2: Three month progress report</t>
  </si>
  <si>
    <t>The project implementation period also coincided with unexpected flooding due to the combination of the second inter-monsoon weather conditions and the El Nino impact. The second inter-monsoon period of 2015 received a rainfall that was 2.5 times of the average second inter-monsoon rainfall in Sri Lanka. The flooding and heavy rainfall directly affected the GN divisions selected. While such unexpected flooding illustrated the vulnerability of the GN divisions, meetings had to be postponed due to the inability of the community to participate.</t>
  </si>
  <si>
    <t>Although the project beneficiaries will be equipped to face disasters with long term benefits such as protecting their livelihood activities etc., the lack of immediate monetary and material benefits to each household results in a lack of interest. Since, community level disaster management requires the support of the whole community, project staff made further efforts (i.e. individual household visits, community group meetings) to raise interest among the community members</t>
  </si>
  <si>
    <t>working with local authorities- need to work with government departments and Authorities from the designing stage of the project to obtain their coperation</t>
  </si>
  <si>
    <t>Proper Community mobilization - obtain the active participation of community</t>
  </si>
  <si>
    <t>Had to change the proposed activities based on the needs of the community. We had to revise the proposal and budget due to the changes request by community and local authorities</t>
  </si>
  <si>
    <t>Formation of village level disaster management committees and provision of capacity building opportunities</t>
  </si>
  <si>
    <t>Flood affacted families of respective areas and staff of local partner organizations</t>
  </si>
  <si>
    <t>Thamankaduwa, Dimbulagala and Walikanda Divisional Secretariat Divisions in Polonnaruwa District  (North Central Province) in Sri Lanka and selected partner organizations located in Northern, Eastern, North Central, Uva and Central provinces</t>
  </si>
  <si>
    <t>To build the resilience of communities to natural disasters by strengthening local institution and community capacities</t>
  </si>
  <si>
    <t>Margaret A Cargill Foundation</t>
  </si>
  <si>
    <t>Catapult to Impact</t>
  </si>
  <si>
    <t>US1DT, MCARLK0002</t>
  </si>
  <si>
    <t>Anx 1- Proposal
Anx 2- Log frame
Anx 3- 1st annual report to the donor</t>
  </si>
  <si>
    <t>Project staff were able to obtain the fullest cooperation of the senior government officers at national and provincial levels within a short priod of time. This cooperation enabled the project staff to interact with the village level government staff and get CBOs organized.  Project falls in line with the national Government priorities and therefore a high level of enthusiasm is being created at all levels.
About direct participants: From community total is 5000. Also project trains 720 government officers where sex seggregration is not possible</t>
  </si>
  <si>
    <t>Project's objective to bring forth community governance policy framework aligns with the national requirment of the country.</t>
  </si>
  <si>
    <t>Avaialbility of resources to develop knowledge-base documentations.</t>
  </si>
  <si>
    <t>Project made partnership with Ministry of Provincial Councils and Local Government and four provincial councils that project is in operation. These alliances will improve CARE's approach to work with and through partnerships and to horizontal expansion of the project.</t>
  </si>
  <si>
    <t>• Establish 200 Community Governance Models (CGMs) in targeted locations.
• Institutionalize and strengthening CGMs by improving skills and capacities of selected community members.
• Advocate the government to pass Community Governance Policy Framework for Sri Lanka.</t>
  </si>
  <si>
    <t>In FY 2016, baseline survey and a gap analysis of the community governance forums were conducted. Project staff holds review meetings once in two months time. Attention is given to mitigate possible risks,  conflicts, gender, equality and diversity problems. The final evaluation will be held at the end of the project. Both the baseline and evaluation look at the situation against  the logical framework of the project.</t>
  </si>
  <si>
    <t>Marginalized communities, especially the poorest women and youth in Sri Lanka.</t>
  </si>
  <si>
    <t>Nuwara Eliya and Kandy Districts in Central Province, Badulla District in Uva Province, Mullaitivu District from Northern Province and Batticloa District from Eastern Province of Sri Lanka.</t>
  </si>
  <si>
    <t>Goal is to empower marginalized communities, especially the poorest women and youth in Sri Lanka, to actively engage in governance; to determine their development priorities; and define solutions, plan and execute such plans in order to address their needs and entitlements.</t>
  </si>
  <si>
    <t>Dayal.Perera@care.org</t>
  </si>
  <si>
    <t>Dayal Perera</t>
  </si>
  <si>
    <t>Enhancing Community Participation in Local Governance in Sri Lanka</t>
  </si>
  <si>
    <t>OAKFLK004, US1IG</t>
  </si>
  <si>
    <t>Working with the donor being actively involved in the training was much more beneficial to all parties, as opposed to a donor who wanted results while at the same time being extremely rigid with regards to their training programme, despite recommendations of contextualization.</t>
  </si>
  <si>
    <t>The CI member (CARE US) could have been more involved with the project - the most important aspect is to ensure that the correct information is relayed to the country office before project implementation.</t>
  </si>
  <si>
    <t>It was important to be flexible with regards to the participants attending the training, as this was an additional activity for them and sometimes interfered with their usual schedule.</t>
  </si>
  <si>
    <t>Working with the donor who was keen to implement their existing training programme was difficult as they had not sufficiently contextualized to the situation and the beneficiaries.  We spent a lot of time convincing them of the need for delivering the training at the right level.</t>
  </si>
  <si>
    <t>An evaluation will be completed at the end of the training process to understand the impact of the training - what was useful and what was not, as well as what they would like in addition to the completed modules in terms of next steps.  This information, along with challenges faced will be fed back to the donor to allow adaptation of the training programme accordingly and for the next phase of scaling up.</t>
  </si>
  <si>
    <t>Female tea plantation workers - they have long been marginalized due to the nature of their work, their community's position in society and lack of access to basic rights and services.</t>
  </si>
  <si>
    <t>5 tea plantations in the Central Province of Sri Lanka</t>
  </si>
  <si>
    <t>Improving the capacities of vulnerable women by providing training in soft skills and financial literacy, thus improving their career opportunities and control over economic resources.</t>
  </si>
  <si>
    <t>Lahari.Alwis@care.org</t>
  </si>
  <si>
    <t>Manager - Private Sector Engagement</t>
  </si>
  <si>
    <t>Lahari de Alwis</t>
  </si>
  <si>
    <t>Standard Chartered Bank</t>
  </si>
  <si>
    <t>GAP Inc</t>
  </si>
  <si>
    <t>EMPOWER – Financial Literacy Project and Personal Advancement and Career Enhancement</t>
  </si>
  <si>
    <t>GAPFLK0001, US1L0 and SCBXLK0001, US1P1</t>
  </si>
  <si>
    <t>communities in a conflcit affceted environment being able to save their own internally generated funds as a result of constant training and awareness creation</t>
  </si>
  <si>
    <t>working with farmer fild schools on savings</t>
  </si>
  <si>
    <t>women have been able to work as a group improving synergies and resileince capacitie sto cope with shocks that come with disasters they face</t>
  </si>
  <si>
    <t>This project M&amp;E activities ar elinked to FEED hence all processes shall be informed through FEED project</t>
  </si>
  <si>
    <t>resilience capacities developed through economic empowerment</t>
  </si>
  <si>
    <t>Torit , Magwi , Ikwotos counties</t>
  </si>
  <si>
    <t>Compelemnt resileince capacity buidling that is focused on under FEED project</t>
  </si>
  <si>
    <t>Sylvia Kaawe</t>
  </si>
  <si>
    <t>WAYNE and CAMELIA HELSEL</t>
  </si>
  <si>
    <t>HELSEL FOR FEED</t>
  </si>
  <si>
    <t>children (6-¬59 months) and pregnant and lactating women</t>
  </si>
  <si>
    <t>Unity State, Rubkona, Mayom, Abiemnom and Pariang  Counties</t>
  </si>
  <si>
    <t>To reduce morbidity and mortality related to acute malnutrition through community-based integrated management of acute malnutrition (CMAM/IMAM) and Infant and Young Child Feeding (IYCF) interventions targeting children under five and pregnant and lactating women (PLW).</t>
  </si>
  <si>
    <t>valentina.mirza@care.org</t>
  </si>
  <si>
    <t>ACD-P</t>
  </si>
  <si>
    <t>WFP</t>
  </si>
  <si>
    <t>Targeted Suplementary feeding program(TSFP)</t>
  </si>
  <si>
    <t>SMART survey conducted in Mayom, Abiemnon and Pariang during the pre-harvest period in April and May 2015, Integrated Food Security Phase classification analysis report released in September 2015 for Mayom, Abiemnon and Pariang, South Sudan Nutrition cluster caseload calculation 2015/16, South Sudan CMAM draft guidline</t>
  </si>
  <si>
    <t>coordination with other partners crucial in operations in insecure areas and having support through force protection to visit insecure areas.</t>
  </si>
  <si>
    <t>Insecurity affected most of the mobile program and hence program had to be suspended when the areas were inscure to be visited</t>
  </si>
  <si>
    <t>Proper planning and prepositioning of enough supplies for the program on time</t>
  </si>
  <si>
    <t>Continious capacity building of staffs</t>
  </si>
  <si>
    <t>Having more outreach mobile programs</t>
  </si>
  <si>
    <t>Came up with mobile activities to be able to have bigger coverage and provide Nutrition services to all</t>
  </si>
  <si>
    <t>With coordination with nutrition cluster SMART survey will be conducted to enable get the Global Acute Malnutrition rates</t>
  </si>
  <si>
    <t>Reduction of severe acute malnutrition among vulnerable group 0 to 59 months children. This done through active case finding, screening and admission of severely acute malnourished children in the program for treatment.</t>
  </si>
  <si>
    <t>Unity State in South sudan, (Rupkona, Pariang, Abiemnom and Mayom counties)</t>
  </si>
  <si>
    <t>To reduce morbidity and mortality related to acute malnutrition through community-based integrated management of acute malnutrition (CMAM/IMAM) and Infant and Young Child Feeding (IYCF) interventions targeting children under five.</t>
  </si>
  <si>
    <t>laker.mercy@care.org</t>
  </si>
  <si>
    <t>Nutrition and Health coordinator</t>
  </si>
  <si>
    <t>Laker Mercy</t>
  </si>
  <si>
    <t>UNICEF United Nation International Children's Emergency Funds</t>
  </si>
  <si>
    <t>Integrated emergency nutrition services to malnourished children under five years of age and pregnant and lactating mothers in 4 counties (Mayom, Rubkona, Abiemnon and Pariang) and Bentiu POC IDP camp in northern Unity State</t>
  </si>
  <si>
    <t>Project implementation was  success as a result of joint collaboration among CARE staff-South Sudan. Especially the support staf at the field level.  The nutrition sub cluster also was very instrumental in addressingb arising issues that would have affected the program implementation.</t>
  </si>
  <si>
    <t>Challenges:insecurity in the implementing areas; Vastness of the program area. Lesson learnt- to cater for beneficiaries through prepositioning of supplies in dry season as the roads are impassable:  Engagement of  host community</t>
  </si>
  <si>
    <t>promising practice; Involving the community people as change agents and the stakeholders involved in decision making</t>
  </si>
  <si>
    <t>Lesson learnt- to cater for beneficiaries through prepositioning of supplies in dry season as the roads are impassable:  Engagement of  host community</t>
  </si>
  <si>
    <t>promotion of appropriate Infant and Younng child feeding through  communirty approach: mother to mother support groups</t>
  </si>
  <si>
    <t>Community screening and referral of malnourished children to health facilities for treatment</t>
  </si>
  <si>
    <t>Community Mobile outreaches-Reaching out the community in the  far to reach areas. The children, pregnant and lactating mothers who could not have accessed the hea</t>
  </si>
  <si>
    <t>Through this project, malnutrition and disease outbreaks in conflict areas  were addressed  where IDPs have settled in POCs, camp settings and host communities in the forur counties.  The main benefiiaries  were children under five years of age,  pregnant and lactating women. -health and nutrition workers also  benefited through trainings from this project.</t>
  </si>
  <si>
    <t>Mayom, Abiemnom and Rubkona Counties</t>
  </si>
  <si>
    <t>To provide quality lifesaving CMAM interventions to children 5-59 months and Pregnant and Lactating Women in Mayom, Abiemnom and Rubkona.</t>
  </si>
  <si>
    <t>joram.chikwanya@care.org</t>
  </si>
  <si>
    <t xml:space="preserve">Program Development and Management Coordinator
</t>
  </si>
  <si>
    <t>Joram Chikwanya</t>
  </si>
  <si>
    <t xml:space="preserve">Deputy Country Director -Programs
</t>
  </si>
  <si>
    <t>Office for the Coordination of Humanitarian Affairs</t>
  </si>
  <si>
    <t>Integrated Emergency Nutrition Services to Malnourished Children Under Five Years of Age and Pregnant and Lactating Mothers in Four Counties (Mayom, Rubkona, Abiemnon and Pariang) and in Bentiu POC in Northern Unity State</t>
  </si>
  <si>
    <t>SSD-16/HSS10/SA1/N/INGO/795</t>
  </si>
  <si>
    <t>Project proposal, project report</t>
  </si>
  <si>
    <t>Establishment of demonstration gardens to promote nutrition practices using vegerables</t>
  </si>
  <si>
    <t>Inputs provided does not necessarly respond to the needs of local communities</t>
  </si>
  <si>
    <t>Seeds provided from FAO at Juba level not delived at the right time</t>
  </si>
  <si>
    <t>Post distribution monirtoring</t>
  </si>
  <si>
    <t>Participatory identification of Beneficiaries</t>
  </si>
  <si>
    <t>No changes mad eto the project</t>
  </si>
  <si>
    <t>No evaluation planned.</t>
  </si>
  <si>
    <t>The project targets vulnerable man and women from host communities and Internally Displaced Population</t>
  </si>
  <si>
    <t>Ruweng State, Pariang County</t>
  </si>
  <si>
    <t>To protect livelihoods of vulberable communities and enhance their food security</t>
  </si>
  <si>
    <t>Valentina.Mirza@care.org</t>
  </si>
  <si>
    <t>ASSISTANT COUNTRY DIRECTOR PROGRAMS</t>
  </si>
  <si>
    <t>VALENTINA MIRZA</t>
  </si>
  <si>
    <t>Frederic.Cyiza@care.org</t>
  </si>
  <si>
    <t>AREA MANAGER</t>
  </si>
  <si>
    <t>NZAMURAMBAHO CYIZA FREDERIC</t>
  </si>
  <si>
    <t>United Nations for Development Programme</t>
  </si>
  <si>
    <t>Emergency Food Security/Food Assistance and Livelihood response for Host Communities, IDPs and marginalized Groups in Unity State,Pariang County</t>
  </si>
  <si>
    <t>SSDN1, UNDPSS0022,US1OD</t>
  </si>
  <si>
    <t>Project proposal, FY16 Result frame work, logframe, month progress report</t>
  </si>
  <si>
    <t>There are no ressources for Monitoring and evaluation activities</t>
  </si>
  <si>
    <t>Monthly join monitoring sessions with donors has contributed to timely adress implementation challenges</t>
  </si>
  <si>
    <t>Morning Health education with patients has proven successful results in seeking health services for men, women, boys and girls</t>
  </si>
  <si>
    <t>Outreach activities not included in the project was conducted and contrinuted to increase the coverage in immunization and nutrition</t>
  </si>
  <si>
    <t>Mid term review and budget revision</t>
  </si>
  <si>
    <t>Join monthly monitoring sessions with Donor</t>
  </si>
  <si>
    <t>The project has been adjusted in October 2016 to include construction of Waste Management infrastructures not innclude din the initial proposal</t>
  </si>
  <si>
    <t>Any evaluation planned</t>
  </si>
  <si>
    <t>The project target men and women, girls and boys from Host Community and Refugees</t>
  </si>
  <si>
    <t>The project is implemented in Ruweng State Paring County</t>
  </si>
  <si>
    <t>To improve access to and utilization of primary health care services for the host community and seconday health services for both host community and refugees in Pariang County.</t>
  </si>
  <si>
    <t>United Nations High Commissionner for Refugees</t>
  </si>
  <si>
    <t>Health and Nutrition project for Refugees and Host coomunities</t>
  </si>
  <si>
    <t>SSDN1, UNHCSS0008, US1LW</t>
  </si>
  <si>
    <t>working in collaboraton with other civil societies and impelmenting partners increased coveraged and prevented duplication of activites</t>
  </si>
  <si>
    <t>Decentarilizing health care services through mobile clinicn and outreacehs ensured that the programme reache the most vurrable</t>
  </si>
  <si>
    <t>Engaging the community in decision making especailly where to set up mobile clinics made the programme reach many beneficiaries and the most vurnable</t>
  </si>
  <si>
    <t>trainings of county partners such as county health department on monitering and evaluation ,financial management</t>
  </si>
  <si>
    <t>Children below five years ,women of child bearing age,pregnant and lactating women and men</t>
  </si>
  <si>
    <t>Mayom and Abimemnom counties</t>
  </si>
  <si>
    <t>Emergency Intergrated Maternal and Newborn and Child Health and Nutriton response for the for affected population in Unity State ,South Sudan</t>
  </si>
  <si>
    <t>Assitant country director -programmes</t>
  </si>
  <si>
    <t>GENERAL ELECTRICAL</t>
  </si>
  <si>
    <t>The project came to an end in July 2016.</t>
  </si>
  <si>
    <t>Provison of teaching and learning materials including lab equipments is effective in improving the quality of education</t>
  </si>
  <si>
    <t>Construction of secondary schools in rural areas, most students have to travel to other districts and live with relatives inorder to attend schhools. This locks out a lot of aager students out especially girls who have no means or relatives to live with.</t>
  </si>
  <si>
    <t>Urban young women and men who are either out of school with limited livelihood opportunities and/or are socially marginalized</t>
  </si>
  <si>
    <t>Somaliland, Puntland and South Central Somalia</t>
  </si>
  <si>
    <t>Increased education, economic and civic particiapation opportunities for Somali youth to reduce instability in target areas</t>
  </si>
  <si>
    <t>+252634151282</t>
  </si>
  <si>
    <t>nimo.hassan@care.org</t>
  </si>
  <si>
    <t>Nimo Hassan Abdillahi</t>
  </si>
  <si>
    <t>+254722176211  +25297794394</t>
  </si>
  <si>
    <t>United State Agency for international Development</t>
  </si>
  <si>
    <t>Somali Youth learners Initiative (SYLI) Previousl known as Somali Youth leaders Initiative</t>
  </si>
  <si>
    <t>MCORSO0001</t>
  </si>
  <si>
    <t>EAC 2016\Donor reports\5th EAC semi-annual interim narrative report.doc</t>
  </si>
  <si>
    <t>The project will be coming to an end in December 2016, most activities have been implemented.</t>
  </si>
  <si>
    <t>Double shift system is highly favoured and the most effective in South Central Somalia to boost enrollment of children to schools</t>
  </si>
  <si>
    <t>Improving learning environment through construction and rehabilitation of school facilities and provison of teaching and learning materials</t>
  </si>
  <si>
    <t>Recruiting and training eachers with focus to females to provide  relevant, quality learning experience</t>
  </si>
  <si>
    <t>Mobilizing rural and urban communities to support education to ensure out of school children (with focus to IDPs and girls) are enrolled to school</t>
  </si>
  <si>
    <t>30,100 Out of School Children who will be enrolled back in schools across Somalia</t>
  </si>
  <si>
    <t>South Central Somalia, Puntland and Somaliland</t>
  </si>
  <si>
    <t>To contribute to sustainable and relevant primary education for all in Somalia</t>
  </si>
  <si>
    <t>mohamed.hajinoor@care.org</t>
  </si>
  <si>
    <t>Mohamed Haji Noor</t>
  </si>
  <si>
    <t>Educate A Child Foundation</t>
  </si>
  <si>
    <t>Waxbar Caruurtaada  Educate Your Children</t>
  </si>
  <si>
    <t>EACFSO0001</t>
  </si>
  <si>
    <t>Community driven development approach</t>
  </si>
  <si>
    <t>Link villiage with district for sustainability</t>
  </si>
  <si>
    <t>Community contribution to increase ownership</t>
  </si>
  <si>
    <t>Rural Communities in the two districts of Badhan and Dhahar districts</t>
  </si>
  <si>
    <t>Sanaag region Badhan and Dhahar districts</t>
  </si>
  <si>
    <t>Provide sustained support over the longer term to local processes to build stability and to help areas become stable over the medium-term whilst building their linkages to a national framework. To contribute to building responsive and accountable community governance structures that will promote stability in Sanaag Region</t>
  </si>
  <si>
    <t>ahmed.hussein@care.org</t>
  </si>
  <si>
    <t>Ahmed Hussein Osman</t>
  </si>
  <si>
    <t>Somali Stability Fund (SSF)</t>
  </si>
  <si>
    <t>HORSEED BULSHO - CDD</t>
  </si>
  <si>
    <t>AS1XSO0001</t>
  </si>
  <si>
    <t>Sanaag Region of punt land state of Somalia.</t>
  </si>
  <si>
    <t>SIDA</t>
  </si>
  <si>
    <t>Somalia resilience program</t>
  </si>
  <si>
    <t>US0YU</t>
  </si>
  <si>
    <t>About partners: The initiative is mostly implmented  CARE  but the research component is led by Tulane University</t>
  </si>
  <si>
    <t>The time of the evaluation is not yet decided but  it will carried out at the end of 2017 by the donor</t>
  </si>
  <si>
    <t>vulnerable households</t>
  </si>
  <si>
    <t>Erigavo and Badhan District of Sanaag Region, Somalia</t>
  </si>
  <si>
    <t>Equitably increase resilience of women and men in 4240 households in 53 villages, by increasing understanding of and capacity to manage household to landscape level risks and changes that undermine resilience, through livelihoods support, equitable and effective resource management, and strengthened local governance systems.</t>
  </si>
  <si>
    <t>Mohamed.Tahir@care.org</t>
  </si>
  <si>
    <t>Mohamed Tahir</t>
  </si>
  <si>
    <t>Abdirahim.SalahGure@care.org</t>
  </si>
  <si>
    <t>Abdirahim Gure</t>
  </si>
  <si>
    <t>Somalia Towards Reacheing Resilience (STORRE)</t>
  </si>
  <si>
    <t>OFDASO0026</t>
  </si>
  <si>
    <t>Registration of household with children under 6 months for the UCT</t>
  </si>
  <si>
    <t>Distribution being at  a walking distance to the beneficiaries to avoid long distances</t>
  </si>
  <si>
    <t>Not to provide food voucher to households with a child of six months or less since the food voucher has milk powder which is not recommended</t>
  </si>
  <si>
    <t>There was need to ensure water points were handed back to a trained water management team</t>
  </si>
  <si>
    <t>The NFI package to the returnees proved helpful as seen in the pdm survey</t>
  </si>
  <si>
    <t>The follow up trainings for the VSLA groups were very helpful as they helped the group members to ensure smooth running of vsla</t>
  </si>
  <si>
    <t>No major adjustments were done</t>
  </si>
  <si>
    <t>vulnerable IDP, returnees and host community households comprising of women, men, youth, biys and girls</t>
  </si>
  <si>
    <t>Afmadhow and Baadhade  in Lower Juba &amp; Hodhan, Dayniley and Darkenley of Banadir.</t>
  </si>
  <si>
    <t>To address immediate food needs of vulnerable IDP, returnees and host community households in the districts of Afmadow and Badhaadhe in Lower Juba and Hodhan, Dayniley and Darkenley of Banadir.</t>
  </si>
  <si>
    <t>ahmed.omarbare@care.org</t>
  </si>
  <si>
    <t>AREA MANAGER LOWER JUBA</t>
  </si>
  <si>
    <t>AHMED OMAR BARE</t>
  </si>
  <si>
    <t>UNITED STATES AGENCY FOR INTERNATIONAL DEVELOPMENT</t>
  </si>
  <si>
    <t>SOMALIA EMERGENCY FOOD ASSISTANCE PROJECT II (SEFAP II) in Lower Juba, Somalia</t>
  </si>
  <si>
    <t>UFFPSO0007</t>
  </si>
  <si>
    <t>Somalia Emergency Response project quarter 4 report</t>
  </si>
  <si>
    <t>The PDM data should be properly analysed to help in according quality service to the beneficiaries</t>
  </si>
  <si>
    <t>Ensuring that the community is involved in selecting the cash for work activities as they are for communal benefit</t>
  </si>
  <si>
    <t>Having a robust feedback and complaint mechanism</t>
  </si>
  <si>
    <t>Beneficiary selection involvement with the local authorities in order to avoid community conflicts</t>
  </si>
  <si>
    <t>Involvement of women in decision making as the task of fetching water is culturally for women</t>
  </si>
  <si>
    <t>Cost modification was done due to a drought thatoccoured in the project locations in the FY 16</t>
  </si>
  <si>
    <t>Disaster-affected and vulnerable host communities who include women, men, youth, boys and girls</t>
  </si>
  <si>
    <t>Sanaag, Bari, Nugaal, Banadir and Lower Juba regions in Somalia</t>
  </si>
  <si>
    <t>To alleviate suffering and reduce vulnerability among disaster-affected and vulnerable host communities in Sanaag, Bari, Nugaal, Banadir and Lower Juba regions in Somalia by increasing access to basic services</t>
  </si>
  <si>
    <t>anna.wambugu@care.org</t>
  </si>
  <si>
    <t>M&amp;E MANAGER</t>
  </si>
  <si>
    <t>Somalia Emergency Response Project</t>
  </si>
  <si>
    <t>US1JP</t>
  </si>
  <si>
    <t>Participatory action research is more effective with individual farmers than with group of farmers</t>
  </si>
  <si>
    <t>Partnership with Ministries and local government</t>
  </si>
  <si>
    <t>Establishment of demo farms on farmers own farm</t>
  </si>
  <si>
    <t>Participaroty action research involving local farmer researchers</t>
  </si>
  <si>
    <t>WOMEN, MEN AND CHILDREN</t>
  </si>
  <si>
    <t>5 COMMUNITIES IN KONIKE SANDA CHIEFDOM, TONKOLILI DISTRICT, NORTHERN PROVINCE</t>
  </si>
  <si>
    <t>Assess the opportunity of inlandvalley swamps(IVS) in Tonkolili disrict for farming households to increase land and water productivity, diversify livelihoods and enhance income and nutrition</t>
  </si>
  <si>
    <t>Senoir Porgramme Officer</t>
  </si>
  <si>
    <t xml:space="preserve">LIVELIHOODS ADVISOR </t>
  </si>
  <si>
    <t>VERONICA AVILA</t>
  </si>
  <si>
    <t>INTEGRATED AGRICULTURE-AQUACULTURE PILOT PROJECT</t>
  </si>
  <si>
    <t>proposal, log frame, progress reports.</t>
  </si>
  <si>
    <t>Participants include all those reached both in Sierra Leone and Guinea</t>
  </si>
  <si>
    <t>Community Partnership</t>
  </si>
  <si>
    <t>Vulnerable poor population</t>
  </si>
  <si>
    <t>Sierra Leone and Guinea at Priority Zone 1 --- Outamba-Kilimi National Park area in Guinea and Sierra Leone.</t>
  </si>
  <si>
    <t>The development objective of the STEWARD program is that the “resilience of biodiverse ecosystems and human communities in target areas is maintained and strengthened”. In the STEWARD results framework, the development objective is met upon the successful achievement of four intermediate results: 
(1) Biodiversity ecosystems conserved, 
(2) Resilience to projected adverse effects of climate change improved, 
(3) Greenhouse gas emissions reduced, and 
(4) Access to adequate supplies of clean water improved</t>
  </si>
  <si>
    <t>morie.amadu@care.org</t>
  </si>
  <si>
    <t>Morie Amadu</t>
  </si>
  <si>
    <t>Sustainable and Thriving Environments for West Africa Regional Development (STEWARD)</t>
  </si>
  <si>
    <t>0348-0004</t>
  </si>
  <si>
    <t>The community based surveillance is gradually transitioning to the Community Integrated Disease Response (C_IDSR)approach, which is a more sustaiable mechanism for strengthening the health system</t>
  </si>
  <si>
    <t>Regular community engagement instills ownership</t>
  </si>
  <si>
    <t>Community  Based Surveillance enhances prompt response to diseases</t>
  </si>
  <si>
    <t>Getting communities involved in emergency response is one of the most sustainable way of preventing epdiemics</t>
  </si>
  <si>
    <t>Joint monitoring and supervision involivng district stakeholders</t>
  </si>
  <si>
    <t>Stakeholders and community  engagement</t>
  </si>
  <si>
    <t>Capacity buidling of local community structures</t>
  </si>
  <si>
    <t>Identitifcation and training of community based volunteers including women to lead surveillance at community level. This is consistent with CARe's approach of communty empowerment</t>
  </si>
  <si>
    <t>General population of Bombali district that have high risk of exposure to Ebola and other epidemics</t>
  </si>
  <si>
    <t>Bombali district, Northern Province</t>
  </si>
  <si>
    <t>To strengthen community-level surveillance systems for rapid disease detection and reporting  across nine districts including Bombali  district Northern Sierra Leone</t>
  </si>
  <si>
    <t>Office of Foreign Disaster Assistance (OFDA)</t>
  </si>
  <si>
    <t>Community  Based Surveillance in Sierra Leone</t>
  </si>
  <si>
    <t>IRCXSL0010</t>
  </si>
  <si>
    <t>Based on need, the project is considering the submission of an application for an extemsion.</t>
  </si>
  <si>
    <t>The project design only took into consideratio food security but not other livelihood isses of poor rural households</t>
  </si>
  <si>
    <t>Online payment modality is not applicable in the current operational context</t>
  </si>
  <si>
    <t>Workin gwith partner organisations.</t>
  </si>
  <si>
    <t>Unconditional cash transfers using offline payment methodology</t>
  </si>
  <si>
    <t>Community sensitisation and mobilisation</t>
  </si>
  <si>
    <t>It will be a joint rvslustion by all USAID FFP partners</t>
  </si>
  <si>
    <t>Poorest of the poor community members</t>
  </si>
  <si>
    <t>Bombali and Tonkolili districts, Northern Sierra Leone</t>
  </si>
  <si>
    <t>Livelihood Advisor</t>
  </si>
  <si>
    <t>Veronica Avila</t>
  </si>
  <si>
    <t>Rapid Ebola Social Safety Network and Economic Recovery (RESSNER)</t>
  </si>
  <si>
    <t>UFFPSL0007</t>
  </si>
  <si>
    <t xml:space="preserve"> proposal, result framework, quarterly progress reports and M&amp;E tools are available upon request.  The first cycle ends in FY17, by which time we will have evaluations.</t>
  </si>
  <si>
    <t>This year's implementation got a very slow start due to delays in the donor's commitment of funds.</t>
  </si>
  <si>
    <t>Importance of working across many  levels; national, district and community levels involvements in this project has created ownership at all three levels.</t>
  </si>
  <si>
    <t>Project delays could cause significant change in entire achievement of objectives; e.g with delayed in receiving funds, the rehabilittaion of water points was ocmpleted missed out in this FY and moved right to the end of the next FY.</t>
  </si>
  <si>
    <t>Introducing the concept of seed vouchers in the livelihood sector</t>
  </si>
  <si>
    <t>Supportive supervision /Joint Coordination</t>
  </si>
  <si>
    <t>Working through local implementing partners</t>
  </si>
  <si>
    <t>The project required a major budget revision mid-way through the first year because the project proposal was original  designed for one year, but the contract of the consultancy was signed for 19 months period of implementation</t>
  </si>
  <si>
    <t>We partner with three grassroots civil society organizations: Mankind’s Activities for Development Accreditation Movement (MADAM) in Bombali and Koinadugu, ABC Development in Kambia, and Rofutha Development Organization (RODA) in Tonkolili, which were responsible for direct implementation of the project activities at chiefdom and community levels.  We provided technical assistance to these partner organizations  to ensure quality of implementation;  including capacity building, monitoring the partners’ programmatic implementation, as well as oversight of grant administration, accountability, and compliance.</t>
  </si>
  <si>
    <t>Survivors and communities affected by the Ebola epidemic.</t>
  </si>
  <si>
    <t>Four northern districts (Bombali, Tonkolili, Kambia, Koinadugu)</t>
  </si>
  <si>
    <t>The over-arching goal of the project is to improve the health status of Sierra Leoneans. This goal will be supported by the following objectives and intermediate results (IR): 
Objective 1: Contain and stop the Ebola outbreak: Effective surveillance, contact tracing, and alert systems are in place and functioning at community level &amp; Improve access to and behaviors concerning water, sanitation, and hygiene (WASH).
Objective 2: Stabilize the health system: The primary health units are able to provide essential health services.
Objective 3: Increase resilience among the affected population: Improve family and community resilience to shocks.</t>
  </si>
  <si>
    <t>evelyn.mafeni.org</t>
  </si>
  <si>
    <t>Gary.Baldridge@care.org</t>
  </si>
  <si>
    <t>Gary Baldridge</t>
  </si>
  <si>
    <t>Federal Republic of Germany Financial Cooperation via KfW Development Bank, Frankfurt</t>
  </si>
  <si>
    <t>Epidemic Control and Reinforcement of Health Services</t>
  </si>
  <si>
    <t>MOHSSL0001</t>
  </si>
  <si>
    <t>Some delays in direct implementation mainly due to the planning and inception phase that takes some time to ensure all process and procedures are followed to ensure  good start.
Details on indirect expected participants: # women and girls: 360 mentors, 14760 family member / # men and boys 120 mentors,13440 family members  /  Total #  600 mentors &amp; 28200</t>
  </si>
  <si>
    <t>delayed implementation</t>
  </si>
  <si>
    <t>Reduced the delivery appproach from many cascade steps to im prove quality and effeciency</t>
  </si>
  <si>
    <t>Simplified the training and education</t>
  </si>
  <si>
    <t>Adopted lessons from the piloted keeping girls at school in the design of this project</t>
  </si>
  <si>
    <t>We changed the design of the project to include boys as direct beneficiaries, even if the project we essentially for girls education</t>
  </si>
  <si>
    <t>We  will need approval by Rwanda Ethical committtee that might delay the BL timelines</t>
  </si>
  <si>
    <t>Adolscent girls and boys between 12-18 years in lower secondary schools</t>
  </si>
  <si>
    <t>Huye, Nyanza, Ruhango, Muhanga and Kamony district in the southern province of Rwanda.</t>
  </si>
  <si>
    <t>Girls and boys in low socio-economic status pursue their education up to the higher institutions</t>
  </si>
  <si>
    <t>eugene.rusanganwa@care.org</t>
  </si>
  <si>
    <t>Eugene RUSANGANWA</t>
  </si>
  <si>
    <t>sam.kalinda@care.org</t>
  </si>
  <si>
    <t>Sam KALINDA</t>
  </si>
  <si>
    <t>PATSY COLLINS TRUST FUND INITIATIVE "PCTFI"</t>
  </si>
  <si>
    <t>SAFE SCHOOLS FOR GIRLS-SS4G</t>
  </si>
  <si>
    <t>RWA01/US102/PCTFRW0001</t>
  </si>
  <si>
    <t>During the FY, the project continued to work with 9,092 out of school adolescent girls that were identified and enrolled in the program in the previous FY2015.</t>
  </si>
  <si>
    <t>Youth especially out of school adolescent girls need more time to understand new approaches such as VSL methodology in order to gain a momentum to do greater things—after realizing their targets at the end of the first cycle of their saving groups, majority of girls have set ambitious targets to reach in the second cycle such as buying cows, to become entrepreneurs by setting up medium shops/businesses in their areas.</t>
  </si>
  <si>
    <t>Out of school adolescent girls are able to make their own choices as far as deciding on which MFIs to work with are concerned. The decisions are based on the knowledge acquired through their training n how to choose MFIs based on individual interest.</t>
  </si>
  <si>
    <t>Use of intergrated approach  which included livelihood skills training through an innovative, youth friendly and voluntary delivery mechanism to project implementation this encouraged girls to remain in the project throughout the project period.</t>
  </si>
  <si>
    <t>Parent and Community Engagement: The program ensures that parents and the community recognize and support out of school adolescent girls in assessing financial services and have control over economic assets. Through interaction with the program they will appreciate girls as economic actors in their own right.</t>
  </si>
  <si>
    <t>Mentorship: The out of school adolescent girls’ mentors are adult females. Each mentor manages a group of girls of 25 to 30 girls. Mentors play a crucial multiple role in delivering curriculum and experiential content and also act as role models for the out of school adolescent girls. Mentors serve as sources of one-on-one guidance, and counselling and advice for girls.  Mentors are trained to deliver content to girls and to reach out community mentors in order to get their support to girls.</t>
  </si>
  <si>
    <t>Voluntary Savings and Loans: The program has adapted the adult voluntary Saving and Loan (VSL) methodology used by CARE to provide basic financial skills on saving and utilization of loans, and income-generation. Girls practice their knowledge by making small savings and loans in a learning-by-doing approach. Girls meet once in a week in their weekly saving activity. Additionally, during these meetings, girls also learn other life skills such as sexual and reproductive health, and gender issues including gender based violence, developing solidarity and self esteem-confidence.</t>
  </si>
  <si>
    <t>The projec has ended so no any future evaluation planned.</t>
  </si>
  <si>
    <t>The project targeted ten thousand out of school girls aged 14-19, in two distincts (Huye and Nyamagabe district) in the southern province of Rwanda</t>
  </si>
  <si>
    <t>One urban area: Huye town
One rural area: Nyamagabe District as a rural area</t>
  </si>
  <si>
    <t>To demonstrate an effective, sustainable and replicable approach to ensuring that out of school girls aged 14-19 can claim and enjoy their rights to full economic   participation and contribution to the development and prosperity of their families, communities and the nation.</t>
  </si>
  <si>
    <t>geoffrey.kayijuka@care.org</t>
  </si>
  <si>
    <t>Geoffrey M. Kayijuka</t>
  </si>
  <si>
    <t>Orphan and Vulnerable Children (OVC) Program Coord</t>
  </si>
  <si>
    <t>Eugene Rusanganwa</t>
  </si>
  <si>
    <t>Acees to Finance Rwanda (AFR)</t>
  </si>
  <si>
    <t>Financial Inclusion for Out of School Adolescent Girls (FINAG)</t>
  </si>
  <si>
    <t>ATFRRW0008</t>
  </si>
  <si>
    <t>Though there is no plan to organize an evaluation at the baseline and end line, the final report will reflect the process and gradual development throughout the project in order to show how the project indicators have achieved.</t>
  </si>
  <si>
    <t>Out-of-school adolescent girls between ages 14 and 19 who are selected from among the beneficiaries of CARE Rwanda's Financial Inclusion of Out of  School Adolescent Girls (FINAG) project</t>
  </si>
  <si>
    <t>Six sectors (Buruhukiro, Gasaka, Gatare, Musebeya, Mushubi, and Nkomane) in the Nyamagabe District</t>
  </si>
  <si>
    <t>Ensure that vulnerable girls access decent employment and enjoy their rights to full economic participation in order to break intergenerational poverty</t>
  </si>
  <si>
    <t>Orphans and Vulnerable Children (OVC) Program Coor</t>
  </si>
  <si>
    <t>Peierls</t>
  </si>
  <si>
    <t>Economic Empowerment for Out-of-School Girls</t>
  </si>
  <si>
    <t>PERLRW0001</t>
  </si>
  <si>
    <t>Girls are able to make their own choices such as which MFIs to work with. The decisions are based on the knowledge acquired through the training already received under FINAG on how to choose MFIs based on individual interest.</t>
  </si>
  <si>
    <t>The project has ignited the spirit of hardworking among out-of-school adolescent girls reached by the project. For instance, 50 girls who have managed to go back to school have continued to attend and save during their weekly saving activities.</t>
  </si>
  <si>
    <t>The approach of working with mentors identified and vetted by the girls implied immediate acceptance of the mentors by the girls and this facilitated learning and development of girls.</t>
  </si>
  <si>
    <t>Linkage of mature VSL groups to financial institutions</t>
  </si>
  <si>
    <t xml:space="preserve">One-to-one business coaching: 500 girls who receive the intensive business training will be selected for one-to-one business coaching and marketing support. CARE Rwanda currently has a partnership with the Rwanda Chamber of Women Entrepreneurs. Providing coaching to other women entrepreneurs is part of the mission of the Chamber, and the fact that they have members throughout the country enables linking the girls to a coach who lives near them. These women are envisaged to become coaches themselves, after they having 'graduated' from the support that they receive themselves, ensuring that a sufficient number of motivated coaches are available. 
</t>
  </si>
  <si>
    <t>Advanced financial education, financial linkage and enterprise development training</t>
  </si>
  <si>
    <t>In addition to the baseline planned in August,  the project endline evaluation will  be conducted in February 2018.</t>
  </si>
  <si>
    <t xml:space="preserve">Out of school girls aged 14-19 can claim and enjoy their rights to full economic participation. The project  aims to enable out of school adolescent girls invest in their personal development through their saving groups, access to finance and access to a combination of financial and enterprise management trainings etc. It has three outcomes: a) 25% of the 10,000 girls are expected to get a loan from formal financial institutions in order to sustain or increase their business revenue; 2) 5% of the 10,000 girl entrepreneurs are expected to create jobs for themselves and for other through the growth of their businesses; 3)  80% of the 10,000 girls manage their enterprises better thanks to increased skills. 
</t>
  </si>
  <si>
    <t>NIKE FOUNDATION</t>
  </si>
  <si>
    <t>Enterprise  Development for Out of School Adolescent Girls (EDOAG)</t>
  </si>
  <si>
    <t>NIKERW0001</t>
  </si>
  <si>
    <t>It was hard to seggregate the total number of participants by sex since it was not a requirement from the donor
About participants: 2,310 children, 58 ECD caregivers, 4,111 children, 18 cooks, 213 ECD caregivers and mother leaders</t>
  </si>
  <si>
    <t>Children from the host community were fully integrated in ECD program within Mugombwa refugee camp and this has contributed to change the mindset of hosting community with regard to camp realities.</t>
  </si>
  <si>
    <t>It was not easy to initiave a community based program in refugee emmergency but with the participation of camp leaders this become a success</t>
  </si>
  <si>
    <t>Initiating peer support mechanisms between early chuldhood development teachers</t>
  </si>
  <si>
    <t>Increase the participation of local leaders in early childhood interventions</t>
  </si>
  <si>
    <t>Engaging men and boys in early childhood development program,</t>
  </si>
  <si>
    <t>Using role model to increase the participation of men in early childhood development  program.</t>
  </si>
  <si>
    <t>Capacity building opportunities has been provided to partners trough trainings , coaching and mentoring.</t>
  </si>
  <si>
    <t>No bseline is planned for this project because of its nature of emmergency</t>
  </si>
  <si>
    <t>Project impact groups are Congolese refugee children aging 0-6 years. This project supported children of this age to enjoy their early childhhod activities while getting a nutritional meal once a day. Children attended in double shift ECD centres spred into  classes. Children attended by level: ECD 1: children aging 3-4 years, ECD 2: children aging 4-5 years, ECD 3 is for children aging 5-6 years. Each class is supported by 2 trained caregivers. Morning and afternoon children take porridge of mixed flour of sorgum, maize and soja. Childern aged between 1.5 to 3 years, they attended home based ECD program where children are initiated to participate in different games, sing and participate in other developmental activities guided by their mothers in rotation. During home based ECD session, children receive porridge prepared at home based site by their mothers in rotation.</t>
  </si>
  <si>
    <t>Rwanda , Southern Province, Nyamagabe and Gisagara districts, Kigeme and Mugombwa refugee camps</t>
  </si>
  <si>
    <t>The project aims to ensure that around 5,600 congolese refugee children between the ages of 3-6 years in Kigeme and Mugombwa refugee camps are protected against any form of abuse and neglect and are enjoyin an environment that nurtures their physical,emotional and cognitive development</t>
  </si>
  <si>
    <t>Niyirora Theogene</t>
  </si>
  <si>
    <t>Orphans and Vulnerable children Coordinator</t>
  </si>
  <si>
    <t>Rusanganwa Eugene</t>
  </si>
  <si>
    <t>Early Chilhood Development in Refugee Emmergency</t>
  </si>
  <si>
    <t>UNCFRW0011/US15R</t>
  </si>
  <si>
    <t>1. It was planned  in the budget to build 15 classrooms, a kitchen and a small store in temporally materials in Mahama 2 to support children whose families were relocated in Mahama 2 and children whose families living in Hangars. Unfortunatetly UNHCR Kirehe refused all partners to build in Mahama 2 with temporarlly facilities. Therefore CARE didn’t go on with the construction of classrooms. Up now children do their ECD activities under trees and do not take porridge because there are favoarable facilities to do it.
2. Relocation of refugees from Mahama 1 to Mahama 2 and election of camp local leaders delayed the start up of Home Based ECD activities.
3. In temporally  shelters, it is difficult to start Home Based ECD because their shelters change day to day especially when they have been damaged by rain
About participants: 4,053 children aging 3-6 years were reached, 88 ECD caregivers/teachers,  49 cooks and cleaners,  137 ECD caregivers/teachers,cleaners and cooks</t>
  </si>
  <si>
    <t>This project was an emmergency response to support refugee children.</t>
  </si>
  <si>
    <t>Project impact groups are Burundian refugee children aging 3-6 years. This project supported children of this age to enjoy their early childhhod activities while getting a nutritional meal once a day. Children attended in double shift ECD centres spred into  classes. children attended by level: ECD 1: children aging 3-4 years, ECD 2: children aging 4-5 years, ECD 3 is for children aging 5-6 years. Each class is supported by 2 trained caregivers. Morning and afternoon children take porridge of CSB++.</t>
  </si>
  <si>
    <t>The project was an emergency response, implemented in Burundian refugee camp located in Eastern Province of Rwanda, Kirehe District, Mahama sector</t>
  </si>
  <si>
    <t>The project aims to ensure thataround 5,300 Burundian refugee children between the ages of 3-6 years in Mahama refugee are protected against any form of abuse and neglect and are enjoyin an environment that nurtures their physical,emotional and cognitive development</t>
  </si>
  <si>
    <t>jacqueline.nzaramba@care.org</t>
  </si>
  <si>
    <t>Jacqueline NZARAMBA</t>
  </si>
  <si>
    <t>Orphans and Vulnerable Children Program Manager</t>
  </si>
  <si>
    <t>ECD B</t>
  </si>
  <si>
    <t>UNCFRRW0010/US1GP</t>
  </si>
  <si>
    <t>Delay in the immlementation because the project design and iception activities took long time</t>
  </si>
  <si>
    <t>Simplified training , education materials and reduced levels of delivery</t>
  </si>
  <si>
    <t>Boy engage approch  for the school environement to be supportive</t>
  </si>
  <si>
    <t>Adopted lessons from the pilot keeping girls at school</t>
  </si>
  <si>
    <t>Initially the project was designed for girls but we changed design to include boys  because of  CARE men engage approach</t>
  </si>
  <si>
    <t>Need of the approval by the Rwanda ethical committee</t>
  </si>
  <si>
    <t>Adolescents  boys and girls (ages 13-18) in  lower secondary schools</t>
  </si>
  <si>
    <t>The project is being implemented in 4 districts of the Western Province fo Rwanda: Karongi, Rutsiro, Nyabihu and Ngororero</t>
  </si>
  <si>
    <t>Adolescents, especially marginalized girls, can build capabilities and pursue opportunities to realize their aspirations</t>
  </si>
  <si>
    <t>OVC Porgram Coordinator</t>
  </si>
  <si>
    <t>Kalinda Sam</t>
  </si>
  <si>
    <t>SunBridge Foundantion</t>
  </si>
  <si>
    <t>Better Environment for Education</t>
  </si>
  <si>
    <t>SUNBRW0001</t>
  </si>
  <si>
    <t>Getting the support of the government is also helpful for the project to be sustainable. The government has already mandated services for the farmers and sometimes the gap is the beneficiaries don't have access to those or unaware of such services. CARE has facilitated the information and knowledge sharing between the government and the beneficiaries.</t>
  </si>
  <si>
    <t>Integrating DRR and Climate Change Adaptation is important in implementing livelihoods recovery project in areas prone to disasters. The beneficiaries have become more disaster-resilient and prepared.</t>
  </si>
  <si>
    <t>To ensure sustainability, CARE has also actively involved the municipal government and various government agencies in addressing risks and hazards present in the area where the project was implemented. The government was also supportive by linking the beneficiaries with the basic livelihood services.</t>
  </si>
  <si>
    <t>To promote and mainstream disaster risk reduction and climate change adaptation, CARE and the Consortium Members enocuraged the beneficiaries to practice container gardening to recycle old plastic materials and support to the food security initiatives. Container gardening allows the beneficiaries to easily relocate their planted vegetables whenever there's an upcoming typhoon.</t>
  </si>
  <si>
    <t>The main receipients of the project were the landless farm workers and small-scale famers affected by typhoon Melor</t>
  </si>
  <si>
    <t xml:space="preserve">The project was implemented in the province of Nueva Ecija, particularly in the farming towns of Laur and Gabaldon.
</t>
  </si>
  <si>
    <t>To support the early recovery needs of the most vulnerable househlds of landless farm workers and small-scale farmers affected by Typhoon Melor.</t>
  </si>
  <si>
    <t>jtamayo@care.org</t>
  </si>
  <si>
    <t>Support to Food Security and Livelihood Recovery of Vulnerable Farmers and Farm Wokers Affected by Typhoon Melor in the Philippines</t>
  </si>
  <si>
    <t>NL189</t>
  </si>
  <si>
    <t>The formation of the Women Enterprise Fund (WEF) project was not initially included in the program design of Haiyan recovery. After doing an evaluation of CARE's conditional cash transfer program, it was found out that women are more engaged in the project implementation/managing the enterprises. This led to CARE creating another project that would specifically cater to the needs of enterprising women.</t>
  </si>
  <si>
    <t>The main recipients of the project are the typhoon Haiyan affected people with special focus on women in the devastated areas, specifically those who lost their livelihoods and income-generating activities.</t>
  </si>
  <si>
    <t>The livelihood programs are being implemented in the same municipalities in Leyte, Western Samar, Aklan, Iloilo, Capiz and Antique where CARE conducted its food and shelter repair kit distributions. Also for the Community Enterprise Facility and Women Enterprise Fund programs, areas are expanded to other Haiyan affected communities.</t>
  </si>
  <si>
    <t>The goal is for the most vulnerable affected household's (men, women, boys and girls) and communities to have diversified, productive and sustainable livelihoods</t>
  </si>
  <si>
    <t>Community Enterprise Facility and Women Enterprise Fund Projects</t>
  </si>
  <si>
    <t>CA346, GB399, NL799, NL798, DE601, DE602, DE638, NL653, FR285</t>
  </si>
  <si>
    <t>El proyecto ha comenzado recientemente</t>
  </si>
  <si>
    <t>Mujeres adictas a consumo de sustancias</t>
  </si>
  <si>
    <t>Regiones de Lima,Lambayeque, La libertad, Arequipa, Moquegua, Huanuco,Huancavelica</t>
  </si>
  <si>
    <t>Desarrolla harbilidades en los profesionales de salud para la atencion a mujeres con consumo de sustancias</t>
  </si>
  <si>
    <t>Gerente de Salud</t>
  </si>
  <si>
    <t>Embajada de USA en Peru</t>
  </si>
  <si>
    <t>Grow II</t>
  </si>
  <si>
    <t>Es necesario trabajar con todos los Docentes de la Institución Educativa no solo con Tutores ya que todo aquello que se practique, reflexione, analice en la hora de tutoría tendrá que ponerse en práctica en las diferentes clases y sesiones de aprendizaje que desarrollan los docentes en general.</t>
  </si>
  <si>
    <t>Es necesario que cada estudiante logre construir su proyecto de vida en base a un diagnostico personal y que visualice su perspectiva de vida, sus sueños, para que logren darle importancia a us formación en esta etapa de su vida.</t>
  </si>
  <si>
    <t>Para lograr buenos aprendizajes en los estudiantes es necesario abordar el aspecto socio emocional de las y los estudiantes sobre todo en la secundaria por la etapa compleja que pasan los estudiantes.</t>
  </si>
  <si>
    <t>Mujeres y hombres  estudiantes adolescentes de secundaria de los colegios Yanico Cuturi. Hanaiquía e INA 125.</t>
  </si>
  <si>
    <t>3 Instituciones educativas secundarias de variante técnica agropecuaria: Hanajquía, Yanico Cuturi, INA 125</t>
  </si>
  <si>
    <t>Contribuir al desarrollo de una educación secundaria para adolescentes con enfoque de interculturalidad descentralizada y con igualdad de género en la Región de Puno.</t>
  </si>
  <si>
    <t>TIDES Foundation</t>
  </si>
  <si>
    <t>La Escuela que Queremos</t>
  </si>
  <si>
    <t>TIDE PE0001</t>
  </si>
  <si>
    <t>Los espacios de diálogo y articulación entre los diversos actores educativos a favor de la mejora educativa, debe considerar el compromiso de cada uno de ellos, caso contrario no se legitimará y perderá su vigencia a corto plazo.</t>
  </si>
  <si>
    <t>Los padres y madres de familia en Juliaca se dedican en su mayoría al comercio como el medio para generar sus ingresos económicos, destinando en promedio 12 horas al día, asumiéndose que no tienen tiempo y su prioridad es el negocio, esta percepción es cierta en algunos grupos, pero no refleja la realidad de la totalidad, durante el proyecto los padres han mostrado que su prioridad es la educación de sus hijas/os y que su trabajo busca como meta el verlos profesionales y realizados, rompiendo con esa falacia que caracteriza a Juliaca, la valoración que le asignan a la jornada de padres es importante, disponiendo de tiempo para participar y buscando ayuda de profesionales para mejorar sus niveles de comunicación, sin prejuicios ante el apoyo de psicólogos, y por el contrario se muestran abiertos a cualquier apoyo que les brinde el soporte psico socio educativo que requieren. Y están dispuestos a dejar de lado su negocio por apoyar a sus hijas/os en la continuidad de sus estudios.</t>
  </si>
  <si>
    <t>Con la experiencia en el uso del video foro, nos queda la lección que a partir de una herramienta es posible estructurar un nuevo modelo de trabajo, como es el caso de Tutoría, siendo el impulso que se requiere para generar movilización, compromiso y decisión para reestructurar las prácticas pedagógicas, donde el principal actor promotor es el docente, si falla su participación fallará toda la intervención.</t>
  </si>
  <si>
    <t>Mujeres y Niñas (población estudiantil) y Mujeres y Hombres (Madres y Padres de familia) de las escuelas.</t>
  </si>
  <si>
    <t>Instituciones Educativas Secundarias de barrios urbano marginales y rural de la ciudad de Juliaca: IES Perú BIRF y Mariano Melgar de Unocolla, de la Provincia de San Román, del Departamento de Puno – Perú.</t>
  </si>
  <si>
    <t>Promover el acceso a la educación secundaria para niñas y adolescentes con énfasis en la matrícula y culminación oportuna.</t>
  </si>
  <si>
    <t>ITVS</t>
  </si>
  <si>
    <t>Mujeres y Niñas al frente</t>
  </si>
  <si>
    <t>QUSAPE0001 US25C</t>
  </si>
  <si>
    <t>Continuar realizando visitas de coordinación, presentación de resultados, visitas a PAOs  en funcionamiento, a las nuevas autoridades tanto educativas como locales para  involucrarlos en la naturaleza del Proyecto. Así mismo, buscar aliados en los niveles de base, especialmente en las madres de familia y la comunidad serán las estrategias más apropiadas para alcanzar la implementación de los PAOs a nivel regional.</t>
  </si>
  <si>
    <t>Para lograr un acercamiento del PCR con el modelo educativo del Ministerio de Educación es necesario buscar puntos de encuentro en los aspectos conceptuales, curriculares y operativos y legales, de tal manera que las evaluaciones de los aprendizajes que realizan estén alineados a las políticas nacionales en aspectos educativos.</t>
  </si>
  <si>
    <t>La participación de los diferentes actores sociales en procesos de construcción social es imprescindible, porque otorga sostenibilidad a las propuestas educativas que se emprenden a nivel de la región para complementar el Proyecto Curricular Regional en su parte operativa y las modalidades educativas que aún falta construir.</t>
  </si>
  <si>
    <t xml:space="preserve">Niñas  y  niños menores de 3 años. Mujeres y Hombres (madres y padres de familia o cuidadores). Niñas y niños de 6 a 12 años.
</t>
  </si>
  <si>
    <t>Provincia de Puno,distrito de San Ramon y Azángaro. Unidades de Gestión Educativa Local de Puno, San Ramon y Azángaro.</t>
  </si>
  <si>
    <t>Contribuir a la generación de políticas públicas para el mejoramiento de la calidad educativa en los niveles de la primera infancia y de la educación primaria en el marco de la implementación del Proyecto Curricular Regional.</t>
  </si>
  <si>
    <t>Douglas B. Marshall Jr. Family Foundation</t>
  </si>
  <si>
    <t>Calidad y equidad en la educación intercultural en Puno Kawsay II</t>
  </si>
  <si>
    <t>US1CS QUSAPE0007</t>
  </si>
  <si>
    <t>Los créditos garantizan una producción adecuada con los estadarres requeridos por ,la empresa AGROMANTARO</t>
  </si>
  <si>
    <t>La articulación de los productores a la cadena de suministro de AGROMANTARO, genera mayor rentabilidad y es mas seguro su comercialización</t>
  </si>
  <si>
    <t>La producción de alcachofa demanda mayor volumen de recurso hidrico en compración a los productos tradicionales, que genera conflictos en la distribución del agua de riego</t>
  </si>
  <si>
    <t>Fortalecer las capacidades técnico-productivas de esta cadena (abastecimiento contínuo, productividad de la producción, calidad del producto según estándares, eficiencia de costos de producción) y, las capacidades técnico-sociales (productivas, financieras y de gestión) de los pequeños agricultores organizados del Valle del Mantaro articulados a la cadena</t>
  </si>
  <si>
    <t>Departamento de Junín, Privincia de Concepción</t>
  </si>
  <si>
    <t>Mejorar la capacidad y los medios de subsistencia de los productores de alcachofa Concepción</t>
  </si>
  <si>
    <t>General Mills</t>
  </si>
  <si>
    <t>Fortalecimiento de la Capacidad y de los Medios de Vida para los Productores de Alcachofas de Concepción</t>
  </si>
  <si>
    <t>US003GMFO PE0001</t>
  </si>
  <si>
    <t>5 socios del consorcio. 18 socios locales / regionales</t>
  </si>
  <si>
    <t>La articulación permanente con y entre autoridades locales, regionales, nacionales, líderes comunales y asociaciones locales potencia el impacto de las intervenciones</t>
  </si>
  <si>
    <t>Abordar el empoderamiento de las mujeres sin tomar en cuenta el papel que los hombres desempeñan en sus vidas puede socavar las propias estrategias de empoderamiento. Por ello, la intervención desde el proyecto debe generar las estrategias para involucrar a los hombres en la tarea de empoderar a las mujeres</t>
  </si>
  <si>
    <t>La articulación con y entre organizaciones indígenas es vital para generar confianza</t>
  </si>
  <si>
    <t>17 comunidades nativas de la provincia de Purus y 8 del distrito de Yurua en la región Ucayali.  2 comunidades nativas de la provincia de Tambopata y 1 de la provincia de Tahuamanu en la región Madre de Dios. 2 áreas naturales protegidas en la provincia de Purús.  11 municipalidades y 2 Gobiernos Regionales</t>
  </si>
  <si>
    <t>Regiones: Ucayali (Purús y Yurua) y  Madre de Dios (Tambopata y Tahumanu)</t>
  </si>
  <si>
    <t>Asegurar la conservación del CCPM, flora y fauna que beneficie a comunidades, con intervenciones en campo para manejar RRNN, construir capacidades de gobernanza ambiental, con esfuerzos para desarrollar políticas complementarias a las acciones locales.</t>
  </si>
  <si>
    <t>Segundo Dávila</t>
  </si>
  <si>
    <t>US Agency for International Development - Iniciativa para la conservación de la Amazonía andina</t>
  </si>
  <si>
    <t>Conservando las cabeceras del corredor de conservación PURUS MANU</t>
  </si>
  <si>
    <t>FV27       USAID /AID-OAA-A-11_00022 (USOAT QUSA PE0005)</t>
  </si>
  <si>
    <t>Children ages 6 months - 5 years</t>
  </si>
  <si>
    <t>Darien, Panama</t>
  </si>
  <si>
    <t>To reduce malnutrition in children ages 6 months - 5 years through the use of Nutrilite Little Bits micronutirent supplement in existing infant and young child feeding (IYCF) programs.</t>
  </si>
  <si>
    <t>fquijada@glasswing.org</t>
  </si>
  <si>
    <t>Fransheska Quijada</t>
  </si>
  <si>
    <t>margaret.derby@care.org</t>
  </si>
  <si>
    <t>Margaret Derby</t>
  </si>
  <si>
    <t>Alticor, Inc.</t>
  </si>
  <si>
    <t>Nutrilite Little Bits</t>
  </si>
  <si>
    <t>US1DB</t>
  </si>
  <si>
    <t>Quarterly report, Revised budgeted work plan and catch up plan , Minutes of FP task forcer meeting and report on Govt. engagement</t>
  </si>
  <si>
    <t>Time delays due to new NOC  policy implemented at national, provincial and district level by MOI</t>
  </si>
  <si>
    <t>Contributions and commitments made at High level FP task force at provincial level</t>
  </si>
  <si>
    <t>Signing of  Strategic MOU with PSPU</t>
  </si>
  <si>
    <t>Extensive coordination with Provincial Stakeholder including IRMNCH and N, PSPU, P&amp;D and DG Health</t>
  </si>
  <si>
    <t>Aliened the project design to LRSP and G&amp;G using budgeted work plan format</t>
  </si>
  <si>
    <t>Dedicated skill development workshop for partner( Quality assurance, M&amp;E, Supportive supervision, Social Mobilization)</t>
  </si>
  <si>
    <t>Prior permission for conducting any survey may delay the process</t>
  </si>
  <si>
    <t>Women of Reproductive Age</t>
  </si>
  <si>
    <t>Multan and Muzaffargarh Districts</t>
  </si>
  <si>
    <t>Improve the capacity of Health Care Providers of the Area in the Provision of FP and PAC services</t>
  </si>
  <si>
    <t>Ali.Athar@care.org</t>
  </si>
  <si>
    <t>Dr. Sayed Ali Athar Shaukat</t>
  </si>
  <si>
    <t>SAF-PAC III</t>
  </si>
  <si>
    <t>AN01PK0008</t>
  </si>
  <si>
    <t>1. Evolution report (2. impact assessment reports 3) Project final report ,4. recording of radio programs.</t>
  </si>
  <si>
    <t>1. Family service improved due to extensive community outreach (2). on Job training and coaching of public health care providers,(3) Radio talk shows and programs involving key community champions in radio talk shows 
SAFPAC-II
The impact study was conducted with methodology of control and treatment group. Baseline from target interventions area was not conducted.</t>
  </si>
  <si>
    <t>Ban on trainings of public health care providers  during office timings</t>
  </si>
  <si>
    <t>Hectic engagement of Public health service providers in national level/ provincial level EPI campaigns (Polio, measles. Etc.)</t>
  </si>
  <si>
    <t>Staff turn over at facility level/ Govt, employees</t>
  </si>
  <si>
    <t>FP continuation monitoring system to follow-up on drops out and their re integration</t>
  </si>
  <si>
    <t>Use of data and its application for improving service delivery</t>
  </si>
  <si>
    <t>Waste management and infection  prevention at health facility and service delivery sides</t>
  </si>
  <si>
    <t>CARE opt for new strategic partnership model and 100% linear partnership model</t>
  </si>
  <si>
    <t>Provide training on M&amp;E, Social Mobilization and TOT and trickle down trainings  advance  on FP and PAC</t>
  </si>
  <si>
    <t>Multan and Muzaffargarh Districts ( Punjab)</t>
  </si>
  <si>
    <t>To Improve the capacity of Health Care Providers of the Area in the Provision of FP and PAC services</t>
  </si>
  <si>
    <t>Susan Thompson Buffet Foundation</t>
  </si>
  <si>
    <t>SAF-PAC II</t>
  </si>
  <si>
    <t>AN01PK0005</t>
  </si>
  <si>
    <t>LOG frame, PMP, Work plan, Project Proposal</t>
  </si>
  <si>
    <t>The project Implementation is going smooth however, as the government has changed the processes some of the activities have been delayed especially TVET students are not yet enrolled and will be enrolled in next FY</t>
  </si>
  <si>
    <t>Change in Govt. process for NOC delays project implementation and Monitoring on CARE part</t>
  </si>
  <si>
    <t>Providing  community platform to discuss issue related to education and linking them to duty bearers</t>
  </si>
  <si>
    <t>Project school students (1000 female), teachers (100 female teachers), members of Parent Teacher Committees(of 35 schools) and youth forums(15 youth forums), government officials</t>
  </si>
  <si>
    <t>INSPIREII- Institutional Support for Participatory, Inclusive and Responsive Education</t>
  </si>
  <si>
    <t>Document du projet, rapports narratifs, rapport PDM, publi reportage</t>
  </si>
  <si>
    <t>les listes des bénéficiaires n'étant pas à jour, l'atteinte des vrais bénéficiaires (répondant aux critères)  était un défi</t>
  </si>
  <si>
    <t>L'implication des bénéficiaires dans tout  le processus garantit la transparence</t>
  </si>
  <si>
    <t>lors du choix des articles, le recueil des avis et propositions des bénéficiaires selon les aspects genre (hommes, femmes, enfants) permet de prendre en compte les besoins des différentes couches</t>
  </si>
  <si>
    <t>l'organisation de la foire (l'aire, équipe de vérification, assistance lors des achats…..)</t>
  </si>
  <si>
    <t>le contrôle des prix afin d'éviter l'inflation lors des foires</t>
  </si>
  <si>
    <t>l'implication des bénéficiaires dans tout  le processus (exemple: les focus effectués pour établir une liste d'articles répondant aux besoins des bénéficiaires)</t>
  </si>
  <si>
    <t>un PDM a été réalisé</t>
  </si>
  <si>
    <t>Le groupe d'impact du projet est constitué des femmes et filles âgées de 12 à 49ans</t>
  </si>
  <si>
    <t>voucher National a couvert les 3camps de Tillabéry ( abala, tabarey barey et mangaize) et les 2 zones d'accueil de Tahoua (intikane et tizalit)</t>
  </si>
  <si>
    <t>Répondre aux besoins non alimentaires immédiats des réfugiés et retournées du Mali  installés dans les régions de Tillabéry, Tahoua, Niamey à travers l'organisation de foire pour bons d'achat</t>
  </si>
  <si>
    <t>Sani.DanAoudé@care.org</t>
  </si>
  <si>
    <t>Sani Dan Aoudé</t>
  </si>
  <si>
    <t>The UN Refugee Agency - UNCHR</t>
  </si>
  <si>
    <t>Voucher National</t>
  </si>
  <si>
    <t>UNHCNE0004</t>
  </si>
  <si>
    <t>Le rapport final du projet et le rapport d'évalution des activités de protection sont disponibles.</t>
  </si>
  <si>
    <t>La mise en œuvre de ce projet a augmenté l'ancrage communautaire da CARE dans la région et son affirmation dans le cercle des ONG Humanitaires.
Partenaire: 1 (La Direction Régionale de la Population, Promotion de la Femme et Protection de l'Enfant)</t>
  </si>
  <si>
    <t>Région de Diffa; Départements de Mainé Soroa, Diffa et N'guigmi; Communes de Mainé Soroa, Chétimari, Diffa, Gueskerou et N'guigmi.</t>
  </si>
  <si>
    <t>Renforcer la protection et le bien-être des enfants touchés par la crise et des survivantes de VBG parmi les populations déplacées et d'accueil dans la région de Diffa au Niger</t>
  </si>
  <si>
    <t>The United Nations Children's Fund - UNICEF</t>
  </si>
  <si>
    <t>Child &amp; SVBG survival Protection Initiative (KARIYA YARA DA MATA)</t>
  </si>
  <si>
    <t>UNCFNE0004</t>
  </si>
  <si>
    <t>Rapports narratifs, PV et fiches de distribution.</t>
  </si>
  <si>
    <t>Respect des engagement prise par le staff dans son programme avec les partenaires</t>
  </si>
  <si>
    <t>L'exécution à bon éssiant des activités telles que : la distribution des NFI, du gaz et autres activité</t>
  </si>
  <si>
    <t>La réduction du problème d'eau sur les camps des refugiés</t>
  </si>
  <si>
    <t>La complicité entre les membres du projet pour la réussite conjointe</t>
  </si>
  <si>
    <t>La gestion des magasins</t>
  </si>
  <si>
    <t>La pro-activitivé suite aux sollicitations du partenaire HCR</t>
  </si>
  <si>
    <t>Un PDM et une évaluation finale sont prévus pour l'année fiscale en cours</t>
  </si>
  <si>
    <t>Toutes les couches sociales</t>
  </si>
  <si>
    <t>Région de Diffa</t>
  </si>
  <si>
    <t>L'objectif principale du projet est d'assister les réfugiés, retournés, déplacés et famille d'accueils et aussi le volet logistique</t>
  </si>
  <si>
    <t>Protection et assistance aux retournés, refugiés et déplacés internes de la région de Diffa</t>
  </si>
  <si>
    <t>UNHCNE0002-UNHCNE0007</t>
  </si>
  <si>
    <t>Principaux documents: full narrative proposal, budget, OFDA BAM, special condition report, work plan et plan de SE du projet</t>
  </si>
  <si>
    <t>La situation sécuritaire a engendré plusieurs déprogrammations dans la mise en œuvre du projet. Néanmoins les retards accusés ont pu être rattrappés avec le NCE</t>
  </si>
  <si>
    <t>Les actions d'amélioration de la production agricole et pastorale doivent aussi tenir compte de l'accès et de l'utilisation de l'eau dans un environnement où une telle ressource est une denrée rare</t>
  </si>
  <si>
    <t>Il est nécessaire de tenir compte du calendrier saisonnier locale dans la programmation des appuis chez certains bénéficiaires: cas de la reconstitution du cheptel versus soudure pastorale</t>
  </si>
  <si>
    <t>Le travail avec les autres ( partenariat local)</t>
  </si>
  <si>
    <t>Prise en compte du continuum urgence développement avec des actions post crise pour amorcer la construction de la résilience</t>
  </si>
  <si>
    <t>Travail avec les goupements féminins comme plate forme pour la construction de la résilience</t>
  </si>
  <si>
    <t>Pas de changement</t>
  </si>
  <si>
    <t>Installation encadrement des geoupements féminin en milieu pastorale et avec une population mobile des déplacés, une activité que l'ONG locale a expériment seulement en milieu sédentaire</t>
  </si>
  <si>
    <t>Déplacés internes et externes affectés par le conflit et les familles d'accueil vulnérables vivant dans la zone agro-pastorale de la région de Diffa</t>
  </si>
  <si>
    <t>Le projet a intervenu dans cinq Communes de la Région de Diffa:  Nord Chétimari (Département de Diffa), Goudoumaria (Département de Goudoumaria), N'guel Belly (Département de Mainé Soroa), Foulatari (Département de Mainé Soroa) et Kablewa (Département de N'guigmi)</t>
  </si>
  <si>
    <t>Mitigate the impact of the poor 2014 agro-pastoral season and of the Nigerian security crisis on Niger, and increase the resilience of agro-pastoral and pastoral displaced populations and host communities in Diffa region of Niger</t>
  </si>
  <si>
    <t>OFFICE OF U.S. FOREIGN DISASTER ASSISTANCE -OFDA</t>
  </si>
  <si>
    <t>Solidarité avec les déplacés et les familles d`accueil vulnérable-Zoumounta</t>
  </si>
  <si>
    <t>OFDANE0001</t>
  </si>
  <si>
    <t>Document du projt; Rapport narratifs intermédiaire; raport narratif final; rapport de l'enquête PDM</t>
  </si>
  <si>
    <t>La couverture des besoins alimentaires et nutritionnels des populations démeure un défi en raison du contexte séuritaire précaire entrainant d'importants mouvements de populations</t>
  </si>
  <si>
    <t>La sensibilisation sur les Pratiques Familiales Essentielles (PFE) améliore la santé maternelle et infantile dans des zones réculées avec faible accès aux services sociaux de base notamment la santé et la scolarisation</t>
  </si>
  <si>
    <t>Exécution du projet avec les services techniques et les élus locaux</t>
  </si>
  <si>
    <t>La responsabilisation de la cellule de Coordination humanitaire et des communes dan le choix des sites d'intervention</t>
  </si>
  <si>
    <t>Aucun ajustement. Le projet a été exécuté onformément à la planification initiale</t>
  </si>
  <si>
    <t>Un PDM a été réalisé pour évaluer l'efficacité et l'efficiente du projet</t>
  </si>
  <si>
    <t>Le groupe d'impact du projet est constitué de: personnes handicapées; personnes âgées chefs de ménages,  ménages monoparentales et enfants de 0 à 23 mois</t>
  </si>
  <si>
    <t>L'initiative intervient dans les parties nord de la région de Diffa, durement éprouvée par la crise née du conflit armé au Nigéria. Ainsi, l'intervention est focalisée dans les zones agropastorales et pastorales qui ont accueillis des déplacés. Au total, 21 communautés ont été touchées par cette action.</t>
  </si>
  <si>
    <t>"Improved food access and nutrition skill for the target beneficiaries". L'initiative vise à améliorer la sécurité alimentaire et nutritionnelle des ménages des déplacés internes ainsi que des refugiés et retournés dans les communes de Toumour, Foulatari et de N’guel Beyli.</t>
  </si>
  <si>
    <t>JP Morgan Chase Bank</t>
  </si>
  <si>
    <t>Cash Transfer to Address Food Insecurity in Communities Affected by the conflict in Northeastern Nigeria in Diffa, Niger</t>
  </si>
  <si>
    <t>PID: CHASNE0001</t>
  </si>
  <si>
    <t>Principaux documents: full narrative proposal, budget, work plan et plan de SE du projet</t>
  </si>
  <si>
    <t>Avoir une stratégie flexible en terme de paquets d'activités à mettre en œuvre est capital pour les interventions dans un contexte volaltil comme celui de Diffa où la nature des besoins change rapidement</t>
  </si>
  <si>
    <t>Dans la programmation du voucher eau de consommation, il est important de tenir compte de l'éloignement des ménages en rapport aux différents points d'eau</t>
  </si>
  <si>
    <t>Le voucher eau de consommation pour une population sans ressources financières dans un contexte de privatisation de la distribution de l'eau de consommation</t>
  </si>
  <si>
    <t>Le projet a du se résoudre à intervenir dans 4 communes au lieu de 5 initialement prévu. Après l'attaque du 6 Février 2015, Bosso a été déclaré zone rouge en terme de sécurité,</t>
  </si>
  <si>
    <t>Réfugiés, returnés, et les familles d'accueil vulnérables vivant dans la zone d'intervention</t>
  </si>
  <si>
    <t>Le projet a intervenu dans cinq Communes de la Région de Diffa:  Gueskerou (Département de Diffa), Diffa(Département de Diffa), Chétimari (Département de Diffa), Mainé (Département de Mainé Soroa)</t>
  </si>
  <si>
    <t>Meet the immediate food, WSH, shelter and protection needs of both refugees and returnees in the Diffa region of Niger.</t>
  </si>
  <si>
    <t>Emergency Response to Refugee and Displacement Crisis in Niger</t>
  </si>
  <si>
    <t>GATENE0024</t>
  </si>
  <si>
    <t>Les liens étant en cours d'élaboration, Drydev s'engage à les partager dès que possible toutefois, les documents sont accessibles auprès de tous les collègues cités precedemment.</t>
  </si>
  <si>
    <t>Le programme Drydev fait de l'aspect engagement son cheval de bataille et developpe des stratégies tous secteurs confondus sur comment aboutir à un processus basé sur les changements systemiques en mettant en première lignes les acteurs communautaires. 
Budget  (Avril 2015- Juillet 2018)</t>
  </si>
  <si>
    <t>Dans l'intetrêt de CARE, tous les projets et programmes doivent avoir un point focal au près des partenaires cela renforce les liens entre partenaire et Care et surtout permet une assistance technique à temps réel. Pour ce faire à defaut des salariés prévoir des stagiaires au nom de CARE et leur donner la casquette de M&amp;E.</t>
  </si>
  <si>
    <t>Les défits au niveau de Drydev sont multiples: 1)Incarnation de l'approche systemique ou Bottom up par les partenaires de Drydev et trouver des solutions idoines pour éviter des sous consommations. 2) Parvenir à transferer directement les fonds aux differentes PI pour la mise en oeuvre et le suivi des activités. Nous sommes au stade des planifications communautaires pour l'instant...  3) Tester, documenter, capitaliser et rendre publique sur l'approche suivi évaluation participative et ses avantages par rapport au système top down</t>
  </si>
  <si>
    <t>Possibilité d'exécuter des projets suivant une approche systemique dans un contexte boulverssé par des approches directes envenimeux par l'assistanat</t>
  </si>
  <si>
    <t>3) Le système de suivi et d'évaluation participatif ou ascendant bien que en plein test commence a porté fruit. La collecte et la remontée de plus de 70% des indicateurs Outputs et suboutcome sont gérés par la communauté. Du niveau village au projet en passant par une synthèse faite par la grappe puis par la PI.</t>
  </si>
  <si>
    <t>2)l'approche bassin verssant a été importante en termes en termes de prise en compte effective des aspects écologiques dans des contexte de fortes pression humaines. Les résultats des études faites sur Drydev confirment la pertinence des choix des zones d'intervention</t>
  </si>
  <si>
    <t>1) L'approche Plateforme d'innovation est en partie le succès du projet Drydev aussi bien en termes de mobilisation communautaire qu'en termes du modèle de pérenisation d'acquis.</t>
  </si>
  <si>
    <t>Drydev a deux évaluations prévues au cours de l'année fiscale. L'évaluation à mi-parcours et une évaluation sur l'adoption des innovations vulgarisées. Partager avec le responsable M&amp;E tout document stratégique pour nous conformer à l'approche CARE (format TDR pour le MTE et Méthodologie d'échantillonnage quantitative) à defaut Drydev utilisera ses propores ressources. Partager la base de données des enquêteurs et surtout ceux qui sont habitués aux enquêtes qualitatives.</t>
  </si>
  <si>
    <t>Les producteurs et productrices ruraux en particulier les femmes et autres groupes défavorisés</t>
  </si>
  <si>
    <t>DRYDEV Niger est localisé en 5 communes dans 5 régions du Niger: Torodi, Dogon Kiria, Malbaza, Aguié, Droum</t>
  </si>
  <si>
    <t>Vision: les ménages résidant dans les zones du programme auront fait le passage de l'agriculture de subsistance et de l'aide d'urgence au développement rural durable.  Impact principal recherché: amélioration soutenue en securité alimentaire et hydrique, les moyens de subsistance et la resilience, et l'empowerment des femmes et d'autres groupes défavorisés.</t>
  </si>
  <si>
    <t>ahmetdawlak@yahoo.fr</t>
  </si>
  <si>
    <t>DRYDEV Niger Spécialiste SEMI</t>
  </si>
  <si>
    <t>Ahmet Dawlak</t>
  </si>
  <si>
    <t>salamatou.bagnou@care.org</t>
  </si>
  <si>
    <t>DRYDEV Niger Coordinateur</t>
  </si>
  <si>
    <t>Salamatou BAGNOU</t>
  </si>
  <si>
    <t>World Agroforestry Centre ICRAF</t>
  </si>
  <si>
    <t>Drylands Development Programme (DRYDEV)</t>
  </si>
  <si>
    <t>ICRANE0008</t>
  </si>
  <si>
    <t>Principaux documents: Protocole d'accord, budget, fiche analyse MAGO</t>
  </si>
  <si>
    <t>Définir des règles d’une utilisation équitable des crédits et des opportunités qui s’offrent aux fédérations</t>
  </si>
  <si>
    <t>GATANCI doit prendre le leadership de travailler avec les fédérations dont les demandes de crédits sont en souffrance pour un prochain succès.</t>
  </si>
  <si>
    <t>Analyse participative, institutionnelle et organisationnelle y compris la prise en compte de la gouvernance et du genre</t>
  </si>
  <si>
    <t>Le groupe cible du projet est constitué des organisations paysannes de base, des unions et des fédérations associées à l'Union des Fédérations des Producteurs du Niger dénomée GATANCI</t>
  </si>
  <si>
    <t>Le projet a intervenu dans cinq Régions du Niger: Maradi, Zinder, Tahoua, Tillabery et Niamey</t>
  </si>
  <si>
    <t>Faire assurer à GATANCI son rôle de coach et de suivi de la mise en œuvre des activités des fédérations et de pérennisation des fonds de garantie</t>
  </si>
  <si>
    <t>Food and Agriculture Organization of the United Nations - FAO</t>
  </si>
  <si>
    <t>PROJET DE RENFORCEMENT DE CAPACITE POUR L’EFFICACITE DANS L’UTILISATION DES RESSOURCES</t>
  </si>
  <si>
    <t>FAOXNE0001</t>
  </si>
  <si>
    <t>La situation sécuritaire a impacté sur le choix des sites de distribution. Les bénéficiares situés dans "la zone rouge" doivent se dépalcer sur d'autres sites pour retirer leur ration.  Au délà du fait que le processus de distribution soit, cette situation explique aussi le niveau moyen de présentation des enfants pour le dépistage 
Partenaires: 4 (COMMUNE; CSR/PGCCA; PAM; ASUSU SA)</t>
  </si>
  <si>
    <t>La mise en place de structure communautaire de sélection des bénéficiaires  selon la spécifité du groupe  (réfugiés, dépalcés, autochtones,)</t>
  </si>
  <si>
    <t>Le choix participatif de type d'activité à mener dans le cadre du cash conditionnel</t>
  </si>
  <si>
    <t>la détermination du groupe cible bénéficiaire</t>
  </si>
  <si>
    <t>La mise en œuvre des projets en partenariat avec les comunnes et le CSR/PGCCA</t>
  </si>
  <si>
    <t>L'intervention dans les sites identifiés par la direction de l'état civil et des réfugiés (DREC)</t>
  </si>
  <si>
    <t>Compte tenu des excursions des éléments de BOKO HARAM à la recherche des nourritures, il a été décidé de procéder à la distribution des vivres directement après la mise en place du stock.</t>
  </si>
  <si>
    <t>Le projet bénéficie à 20.000 personnes reparties dans 2 857 ménages très pauvres et 3 113 enfants de 6 à 23 mois issus des ces ménages.</t>
  </si>
  <si>
    <t>Le projet intervient dans dix neuf (19) villages de la commune urbaine de Maine Soroa, département de Maine Soroa situé dans la région de Diffa</t>
  </si>
  <si>
    <t>Répondre aux besoins alimentaires et nutritionnels urgents des populations et communautés vulnérables affectées par la crise (dans la région de Diffa)</t>
  </si>
  <si>
    <t>Lawan.MaroumaBoukar@care.org</t>
  </si>
  <si>
    <t>Boukar LAWAN MAROUMA</t>
  </si>
  <si>
    <t>Iboukari@care.org</t>
  </si>
  <si>
    <t>COORDONNATEUR REGIONAL</t>
  </si>
  <si>
    <t>IBRAHIM BOUKARI</t>
  </si>
  <si>
    <t>World Food Program - WFP</t>
  </si>
  <si>
    <t>Distribution gratuite ciblée; cash transfer; cash et food for asset et blanket feeding aux enfants de 6 à 23 mois</t>
  </si>
  <si>
    <t>WFPXNE0044/US1LU</t>
  </si>
  <si>
    <t>https://www.dropbox.com/s/3cinjpx308h19g5/NTF_FinalEval_Template_PII%20NFCentroamericasep2016.docx?dl=0</t>
  </si>
  <si>
    <t>Partners: 5 cooperativas y la Univercidad UNAN de Leon</t>
  </si>
  <si>
    <t>Ha contribuido a generar mayor equidad entre hombres y mujeres sobre la base del empoderamiento económico de las mujeres productoras y  emprendedoras</t>
  </si>
  <si>
    <t>El modelo de negocios inclusivos, esto es la integración en las cadenas de suminitros de los negocios de CARGILL, de pequeños productores de sorgo asociados en empresas cooperativas.</t>
  </si>
  <si>
    <t>La escuela de campo, es una herramienta útil para la gestión de conocimiento, ya que permite que los participantes se asuman como sujetos portadores de experiencias y saberes y por tanto actores de su aprendizaje.</t>
  </si>
  <si>
    <t>III-.Gobernanza y Gestión Comunitaria: De las estructuras comunitarias existentes (Gabinetes del Poder Ciudadano, Salud y Vida u otras asociaciones de pobladores); que desarrollan procesos  en iniciativas localesión y gestión local, para gestionar demandas con enfoque de derechos, enfatizando la Seguridad Alimentaria y Nutricional.</t>
  </si>
  <si>
    <t>2-.Prácticas y Hábitos alimentarios para la SAN. Dirigido a la comunidad educativa de 21 centros escolares priorizados por la acción; enfocado a la educación alimentaria, nutricional, promoción de hábitos e higiene.   Se complementará con las metodologías validadas por CARE como: 2.1La Estrategia metodológica de Educación Ambiental para el saneamiento integral “Familias, Escuelas y Comunidades Saludables” (FECSA) para la mejora sostenible de la salud ambiental en el ámbito personal, familiar, escolar y comunitario, reduciendo las desigualdades e inequidades sociales y de género. 2.2-.Estrategia Educación Alimentaria Nutricional (EAN), desarrollada a nivel de comunidad educativa para mejorar los hábitos alimenticios en las familias. 2.3-.Programa de Escuela a Padres y Madres de familia para el mejoramiento de la calidad de la educación y el fortalecimiento de la familia para potenciar el desarrollo integral de sus hijos e hijas.</t>
  </si>
  <si>
    <t>1-.Generación de Ingresos económicos sostenibles: Fortalecer los medios de vida resilientes con enfoque de cadenas productivas, basado en la integración asociativa y las alianzas de actores publicos y privados, dirigido a: 1.1-Pequeños productores/as rurales,  en encadenamientos de granos básicos (Sorgo y Maíz Amarillo), con prioridad en la cadena del sorgo; además, se contempla un 30%  de participación de las mujeres en cadenas de valor, aunado a procesos formativos para el empoderamiento económico con enfoque de equidad de género. En la Acción se promueven buenas prácticas agrícolas y tecnologías que promuevan la adaptación al Cambio Climático. 1.2-.Promoción a los emprendimientos económicos de mujeres, madres de niños/as en edad escolar (inicial) a fin de que la generación de ingresos promueva la mejora en la calidad de vida y la seguridad alimentaria de sus familias.</t>
  </si>
  <si>
    <t>Productoras rurales, Mujeres madres de niños/as en las escuelas</t>
  </si>
  <si>
    <t>Departamento de Managua: Municipios de Ticuantepe y Tipitapa, Departamento de Chinandega: Municipios de Chinandega y el Viejo, Departamento de Masaya: Municipios de Masaya y Níndirí.</t>
  </si>
  <si>
    <t>Contribuir al ejercicio del derecho alimentario con equidad de género, a través de prácticas agrícolas y alimentarias sostenibles, y de gobernanza para la Seguridad Alimentaria y Nutricional</t>
  </si>
  <si>
    <t>rberrios@fabretto.org</t>
  </si>
  <si>
    <t>Coordinador Técnico Fundación Familia Fabretto</t>
  </si>
  <si>
    <t>Rigoberto Berríos Rizo</t>
  </si>
  <si>
    <t>pastor.vilchez@care.org</t>
  </si>
  <si>
    <t>Asesor Proyecto Nutriendo El Futuro CARE Honduras</t>
  </si>
  <si>
    <t>Pastor A. Vilchez Rodriguez</t>
  </si>
  <si>
    <t>Cargill</t>
  </si>
  <si>
    <t>Nutriendo el Futuro</t>
  </si>
  <si>
    <t>CAPGNI0014</t>
  </si>
  <si>
    <t>Office of US Foreign Disaster Assistance - OFDA</t>
  </si>
  <si>
    <t>Emergency Life-Saving Response to Communities Affected by the Nepal Earthquake</t>
  </si>
  <si>
    <t>US1GX</t>
  </si>
  <si>
    <t>evaluation report carried out during end of the Unnati (EU supported) main project.</t>
  </si>
  <si>
    <t>This project is a follow up support project of Unnati main project that completed in December 2015.</t>
  </si>
  <si>
    <t>Plastic tunnel farming is promising technology for climate change adaptation</t>
  </si>
  <si>
    <t>Cooperative marketing of vegetable products build confidence in farmers for assurance of their products market access.</t>
  </si>
  <si>
    <t>Instituional capacity building is very important to enhance the services at community level</t>
  </si>
  <si>
    <t>access to finance and improved technologies</t>
  </si>
  <si>
    <t>Linkage with input and output market</t>
  </si>
  <si>
    <t>institutional capacity building of farmers groups and cooperatives</t>
  </si>
  <si>
    <t>poor, vulnerable and socially excluded smallholder farmers  farmers that were supported during Unnati project</t>
  </si>
  <si>
    <t>Sindhuli and Mahotari district</t>
  </si>
  <si>
    <t xml:space="preserve">• Cooperatives provide efficient input and output marketing services to farmer groups and their members;
• Cooperatives deliver high-quality products; and
• Marginalized smallholder and women farmers increase their incomes and sustain the use of adopted technologies in vegetable production. 
</t>
  </si>
  <si>
    <t>ishwari.neupane@care.org</t>
  </si>
  <si>
    <t>Cooperative, Market and Enterprises Development Of</t>
  </si>
  <si>
    <t>Ishwari Neupane</t>
  </si>
  <si>
    <t>The David P. Tenberg Charitable Foundation Inc.</t>
  </si>
  <si>
    <t>Unnati PPS (Post project support)</t>
  </si>
  <si>
    <t>DTCHNP0001</t>
  </si>
  <si>
    <t>Case Story book and video documentary, project final report, WP reports whci can be accessed through the link https://www.dropbox.com/home/KM/3%20SRMH/UNFPA</t>
  </si>
  <si>
    <t>Training for the health worker is important</t>
  </si>
  <si>
    <t>RH kit is necessary for the community people in crisis situation</t>
  </si>
  <si>
    <t>GBV is one of the major issue of the community</t>
  </si>
  <si>
    <t>Family Friendly Spaces built and established for the care of GBV survivors</t>
  </si>
  <si>
    <t>RH kit distribution is one of the effective program which help to support for the health institution after earthquake</t>
  </si>
  <si>
    <t>RRT and MISP Training was a good training for the VDC level health worker . RH camp is another important strategy which help to improve the health of RH of Reproductive age women</t>
  </si>
  <si>
    <t>CARE provided orientation to Health Facility Operation and Management Committee to create enabling environment in health facility/health system governance, accountability</t>
  </si>
  <si>
    <t>Adolescent girls, women of reproductive age group</t>
  </si>
  <si>
    <t>Sindhupalchowk, Dhading and Gorkha districts</t>
  </si>
  <si>
    <t>Support women, girls, men and boy affected by the earthquake to access comprehensive quality reproductive health and protection services. Ensure that women, girls, men and boys have access to the minimum package of sexual reproductive health services</t>
  </si>
  <si>
    <t>Program Coordinator- SRMH and GBV</t>
  </si>
  <si>
    <t>UNFPA</t>
  </si>
  <si>
    <t>Minimal Initial Service Package on Reproductive Health to Women, girls and boys</t>
  </si>
  <si>
    <t>UNFPNP0002</t>
  </si>
  <si>
    <t>https://www.dropbox.com/s/d7quil7vln1grf5/SAMBAD%20PPR%20October%202015_updated-4Nov%2715.docx?dl=0
https://www.dropbox.com/s/bl7u65qeprnwhjw/SAMBAD_PMP%20Indicator%20Progress.xlsx?dl=0</t>
  </si>
  <si>
    <t>Direct observation at the community by Government officials is a must because it makes them more accountable</t>
  </si>
  <si>
    <t>Small construction work for peace symbols have been the good means for social mobilization and connecting people together</t>
  </si>
  <si>
    <t>Regular coordination and interaction with district level stakeholders is more important for increase synergy in the program</t>
  </si>
  <si>
    <t>Governance and accountability promotion :The project will promote governance and accountability within community groups, partners and stakeholders by empowering citizens especially conflict affected people, their groups and networks and make service providers and power centers responsive and accountable to the conflict affected people to sustain community peace building initiatives in a long run. The approach of GESI audit, Social audit, bridging the gap workshops, working with VLPC and LPC contributes directly in promoting the local governance by holding the providers accountable and making the victims more knowledgeable and aware of their rights to live dignified lives, free of stigma and discrimination and rehabilitate well within families and communities.</t>
  </si>
  <si>
    <t>Do No Harm : SAMBAD Project has adapted Do No Harm  (DNH) Approach to reduce dividers and increase connectors by increasing local capacities. DNH is a planning and assessment tool for programming in conflict areas. It helps to sensitize and build understanding about way out to the external aid program to implement in the conflict area without creating discouragement rather maximizing the benefits and learning from the efforts.</t>
  </si>
  <si>
    <t>People to People : SAMBAD Project has adapted P2P approach to organize and mobilize communities to identify the causes of conflict and exercise actions to address those causes using safe spaces. This strategy is to drag an attention of the key people from the community, make them able to know about the project and its interventions and pass on the message  through the key people to the general people.The key people are the soul of the community and also responsible in delivering the message of the Project to the general people this will eventually help SAMBAD to meet its project goals and objectives.</t>
  </si>
  <si>
    <t>SAMBAD Project works with individuals and families directly affected by the ten year armed conflict (February 13, 1996 to November 21, 2006). They include:  families whose members were killed, families of disappearance, injured, disabled, displaced, ex-combatants, survivors of sexual and gender based violence (SGBV), Retaliatory Groups in the program areas.</t>
  </si>
  <si>
    <t>Nawalparasi and Rupandehi district, Western Region of Nepal. SAMBAD is working in 13 Municipalities and 19 VDCs</t>
  </si>
  <si>
    <t>To promote peace through increased mutual trust and social harmony in Nawalparasi and Rupandehi districts.</t>
  </si>
  <si>
    <t>bishnu.nepali@care.org</t>
  </si>
  <si>
    <t>Monitoring evaluation and learning officer</t>
  </si>
  <si>
    <t>Bishnu Nepali</t>
  </si>
  <si>
    <t>bimala.puri@care.org</t>
  </si>
  <si>
    <t>Bimala Puri</t>
  </si>
  <si>
    <t>SAMBAD : Dialogue for Peace</t>
  </si>
  <si>
    <t>USLMNP0004</t>
  </si>
  <si>
    <t>https://www.dropbox.com/s/e0ugf6ldyvs2z6t/TaiwanICDF_Final_Baseline%20Survey%20report_Gorkha%20Food%20secuirty%20and%20%20Livelihood%20%20Support%20Program.docx?dl=0</t>
  </si>
  <si>
    <t>3. Off farmed based livelihood option is needed to recover the livelihood and food security of land less poor.</t>
  </si>
  <si>
    <t>1. Construction of cooperative led collection centere re-establihsmed the market linkage for agri marketing at EQ affected VDCs.</t>
  </si>
  <si>
    <t>Earthquake affected vulnerable farmers, particularly women and adolescent girls.</t>
  </si>
  <si>
    <t>Disrict: Gorkha 
VDCs: Gankhu, Harmi, Chhoprak, Khoplang</t>
  </si>
  <si>
    <t>To meet the immediate and medium-term food security and livelihood needs of the most vulnerable earthquake-affected households in Gorkha District, Nepal</t>
  </si>
  <si>
    <t>Taiwan International Cooperation and Development Fund.</t>
  </si>
  <si>
    <t>Gorkha Food Security and Livelihoods Support Programme</t>
  </si>
  <si>
    <t>ICDFNP0001; US1KW</t>
  </si>
  <si>
    <t>Project Document, Partners agreement , Project log frame, Monitoring framework</t>
  </si>
  <si>
    <t>This year project could only onboard project staff in CARE and it's partners , along with the collection of some basic information from the field. Project document was finalized with the support of CARE USA Team. During the planning of the project for year 2 district level consultation was done in both district.</t>
  </si>
  <si>
    <t>Since the Project is new and no implementation was done in this year, reflections were not possible to make</t>
  </si>
  <si>
    <t>Consutation with stakeholders increased accountablity towards the project</t>
  </si>
  <si>
    <t>Consultation with district level stakeholders before planning</t>
  </si>
  <si>
    <t>There is not any important changes in this FY, however project implementation is delayed due to agreemement with SWC</t>
  </si>
  <si>
    <t>Baseline study is planned for the next fiscal year. For that preparatory work ( Tool development) is going on for Baseline of the project</t>
  </si>
  <si>
    <t>The impact group will be marginalized and socially excluded out of school adolescent girls (married and unmarried) specifically those from Dalit, Muslim and other marginalized groups and their families</t>
  </si>
  <si>
    <t>ChhotkiRamnagar, Ekala , Maryadpur, Rayapur, Bayarghat, Semara Marchawar, Thumuha Piprahawa, Tenuhawa  VDCs of Rupandehi   and Gotihawa, Ajigara, Somdiha, Singhakhor, Purustompur, Harnampur Beluhawa, Hathihawa VDC of Kapilvastu ( Western Nepal)</t>
  </si>
  <si>
    <t>Create an environment in which marginalized adolescent girls can build their capabilities to pursue educational opportunities &amp; realize their aspirations</t>
  </si>
  <si>
    <t>shikha.sunuwar@care.org</t>
  </si>
  <si>
    <t>Monitoring and Knowledge Management Specialist</t>
  </si>
  <si>
    <t>Shikha Sunuwar</t>
  </si>
  <si>
    <t>prakash.pandey@care.org</t>
  </si>
  <si>
    <t>Prakash Pandey</t>
  </si>
  <si>
    <t>Hausala - Patsy Collins Trust Fund Initiative- Cohort 3</t>
  </si>
  <si>
    <t>PCTFNP0001</t>
  </si>
  <si>
    <t>Log frame</t>
  </si>
  <si>
    <t>International generational dialogue piece in the  programming  is  providing a good impact  by creating a space to expresss their feelings ,aligning  parents  and  children  dream and  building a good relationship between parents and children.</t>
  </si>
  <si>
    <t>Many of the girls who received this financial support belonged to families whose parents had already started thinking about their marriages – the “School Support Program” resulted has shifted the focus of those parents to their daughters’ education. The girls who are receiving this support have also shown an improvement in their school attendance.</t>
  </si>
  <si>
    <t>Public and celebratory events are organized around cultural and religious holidays in a creative manner by adding a twist to some traditional
celebrations in ways that promote equal rights of girls and boys. Overall organizing public and celebratory events highlighting girls’ abilities and rights and challenging traditional gender roles and norms are a key way in which social norms can be targeted.</t>
  </si>
  <si>
    <t>Regular life skill discussion with adolescent girls and boys have been very effective  to talk about topics which are considered as taboos in the society.</t>
  </si>
  <si>
    <t>Public events like Drama , festival  celebrations, competitions where they challenge the social norms in the society</t>
  </si>
  <si>
    <t>Enagagement with parents and religious leaders to advocate for valuing girls  in the society</t>
  </si>
  <si>
    <t>We have mouldedthe expected results of the projects and made it more actor specific which has been reflected in the project Logframe .</t>
  </si>
  <si>
    <t>The project also work with the teachers and the local political laeders to aware them on the social issues of the society so that they advocate on the issues to other community members.</t>
  </si>
  <si>
    <t>A Mid term Evaluation by Social Welfare Council is planned to be conducted tentatively in the month of October.</t>
  </si>
  <si>
    <t>Direct   beneficiaries of the project are  adolescent girls and boys  of 16 VDCs of Rupandehi and Kapilvastu district. Aba Mero palo project intends to unite and strengthen these adolescents s from poor, vulnerable and excluded communities who are and likely to be forced into child marriage.</t>
  </si>
  <si>
    <t>Western region; Rupandehi and Kapilbastu district</t>
  </si>
  <si>
    <t>CARE seeks to promote communities with structures (policy and social norm environments), relations (behaviors, attitudes and power differentials) and agency (aspirations and capabilities) that promote and support adolescent girls and boys and their families to delay child marriage.</t>
  </si>
  <si>
    <t>Usha.amgain@care.org</t>
  </si>
  <si>
    <t>Usha Amgain</t>
  </si>
  <si>
    <t>Indu.pant@care.org</t>
  </si>
  <si>
    <t>KENDEDA Foundation</t>
  </si>
  <si>
    <t>Aba Mero Palo/Tipping Point</t>
  </si>
  <si>
    <t>KENDNP0001; US669</t>
  </si>
  <si>
    <t>Annual Performance report 2016 (https://www.dropbox.com/s/g0fy5gn87nkzqfy/APR-V-15th-June-016-Compiled - Finalll.docx?dl=0), Mid-Term Evaluation report (final document yet to recieve from SWC) &amp; updated HBP M &amp; E plan (https://www.dropbox.com/s/9jsi28so6v61uka/Hariyo%20Ban%20ME%20Plan%20%20revised%20overall%20target%20approved%20on%2019%20January%202016.pdf?dl=0)</t>
  </si>
  <si>
    <t>After inclusion of Earthquake Recovery and Reconstruction activities, the humanitarian sector has been embeded in Hariyo Ban Program; the data of WEE is included in Economic Development (other than WEE). I was the usual practice in HBP PIIRS reporting. The data include no.of perople (both men and women) covered by LIP, IGA, skill based training and green enterprise. However, assessments outcomes are more linked to WEE sector.</t>
  </si>
  <si>
    <t>Engagement with different stakeholders (e.g. elite groups, beneficiaries and our target groups, media, and stakeholders) is necessary for successful implementation of the activities and to ensure its sustainability. For e.g. Coordination with DDRC, thematic clusters, LDRC and ward citizen forum before implementing any activities in the field has increases the ownership and collaboration in the program. Forum like LDRC/ VDC level meeting are very useful platform for rollout disaster management activities at VDC level. Similarly, media mobilization is crucial to deliver positive message to wider audience.</t>
  </si>
  <si>
    <t>Networking of CAPAs/CLACs with national level networks namely NCDMC, cooperatives and other district level networks have provided adequate space for coordination and sustainability of our initiatives in DRR and CCA integration. ,  Further, linking such initiatives with government line agencies like DDC, VDC, DADO, DSCO, DLSO, including other agencies like ENPRED/MSFPNepal, ICCA and EBA is very effective for resource leverage thereby enhancing effectiveness. Linking such communities between upstream and downstream having common hazards and issues will further open up avenues for joint actions at wider scales.</t>
  </si>
  <si>
    <t>Engagement of men and decision makers in women leadership development is very important for women empowerment. In the meantime, the economic empowerment is also very much crucial to motivate the women in the leadership and other social activities. Even the small support provided to community that helps to create encouragement and increasing the happiness among the community. Male too needs leadership development trainings together with women for understanding women issues and support them. To change massively and to engage men and elite for women empowerment, gender mainstreaming program should be implemented as a campaign, rather than as a event</t>
  </si>
  <si>
    <t>Close coordination with CSOs and government line agencies  for successful implementation of the activities and to ensure its sustainability.</t>
  </si>
  <si>
    <t>Mainstreamiing workshops and efforts to integrate CCA and DRR in local development planning and budgeting process at VDC and DDC level for resilence building.</t>
  </si>
  <si>
    <t>Mobilization of men and decision makers in women and PVSEs's  leadership and  development.</t>
  </si>
  <si>
    <t>Focussed in Men and Decision Maker's Engagement for women and marginalized groups' leadership in community natrural resrouces managmeent, added GESI Program, Officer to provide technical support in the field level, conducted Gender Responsive Budget Ananlysis at VDC and community level as key program interventions to enhance gender program quality</t>
  </si>
  <si>
    <t>Gender Responsive Budgeting and Community Score Board Practice at VDC level, PCA, DDA of all partners and support to implement the acion plans and gaps</t>
  </si>
  <si>
    <t>There will be a final evaluation from SWC and en-line survey from HBP core team. The support of the central team is deemed for successful completion.</t>
  </si>
  <si>
    <t>Poor, vulnerable and socially excluded women and men</t>
  </si>
  <si>
    <t>The program is being implemented in two important landscapes – 1) Terai Arc Landscape and 2) Chitwan Annapurna Landscape of Nepal. It partially or fully covers 29 districts which comprises about 40% of the total area of Nepal</t>
  </si>
  <si>
    <t>To reduce adverse impacts of climate change and threats to biodiversity in Nepal</t>
  </si>
  <si>
    <t>Sandesh.Hamal@care.org</t>
  </si>
  <si>
    <t>Deputy Chief of Party, Hariyo Ban Program</t>
  </si>
  <si>
    <t>Sandesh S. Hamal</t>
  </si>
  <si>
    <t>Dev.Gautam@care.org</t>
  </si>
  <si>
    <t>Dev Raj Gautam</t>
  </si>
  <si>
    <t>Hariyo Ban Program</t>
  </si>
  <si>
    <t>"WWFXNP0002; USZ20"</t>
  </si>
  <si>
    <t>Need of extra LRPs in VDC level for alternative resourcing: Due to lack of DRR and CCA staff in PNGOs, it’s very difficult for conducting DRR and CCA activities in field level. Though LRPs have been selected to support but their number is not sufficient due to difficult geographical conditions as well as work pressure.</t>
  </si>
  <si>
    <t>Locally smart solution should be centered on DRR &amp; CCA rather than theoretical knowledge: Since plans are being prepared focusing on local level, it will be more practical if locally smart solutions utilizing indigenous knowledge can be explored and utilized instead of sophisticated technology based on theoretical knowledge which will be very difficult to apply in local level.</t>
  </si>
  <si>
    <t>Networking and coordination with district line agencies including concerned Government Offices is most needed in order to replicate good practices and to remove duplication in DRR and CCA related activities implementation.</t>
  </si>
  <si>
    <t>Reular coordination and collaboration with District Disaster Relief Committees (DDRCs) and District Development Committees (DDCs) in the districts.</t>
  </si>
  <si>
    <t>Integration of DRR and CCA interventions with livelihood and health/nutrition themes of Sabal project to get better synregies</t>
  </si>
  <si>
    <t>Local Resource Persons (LRPs) development and mobilization to reach out impact groups</t>
  </si>
  <si>
    <t>Sabal has revised its total expected participants after increasing its operation in 5 newearthquake affected disctricts. Although the increased expected participants is not directly a result of reflection on CARE's approach, SABAL project works to increase resilience of  its impact population.</t>
  </si>
  <si>
    <t>supported to conduct national workshop to National Network of Community Disaster Management Committee and Disaster Preparedness Network Nepal.</t>
  </si>
  <si>
    <t>Sabal is going to conduct process monitoring of 3 major interventions under DRR and CCA them</t>
  </si>
  <si>
    <t>Poor, Vulnearble and Socially Excluded people of 11 districts</t>
  </si>
  <si>
    <t>Khotang, Okhaldhunga, Udayapur, Makwanpur, Ramechhap, Sindhuli, Dolakha, Kavre, Sindhupalchowk, Nuwakot and Rasuwa districts (11 districts) of Nepal</t>
  </si>
  <si>
    <t>Targeted population in the eleven districts of central and eastern mid-hills of Nepal are more resilient and food secure</t>
  </si>
  <si>
    <t>man.bk@care.org</t>
  </si>
  <si>
    <t>DRR &amp; CCA Sr. Technical Manager</t>
  </si>
  <si>
    <t>Mr. Man Bahadur BK</t>
  </si>
  <si>
    <t>popular.gentle@care.org</t>
  </si>
  <si>
    <t>Dr. Popular Gentle</t>
  </si>
  <si>
    <t>Sabal:Sustainable Action for Resilience and Food Security</t>
  </si>
  <si>
    <t>SAVE0001</t>
  </si>
  <si>
    <t>Proposal, Annual Progress Report</t>
  </si>
  <si>
    <t>Nil</t>
  </si>
  <si>
    <t>CARE delivered the ToT for trainers from factories and co-facilitated the training for female garment workers in one factory. However, there's no adjustment of workload or in kind incentive from factory, trainers drop out is high and it has effected on quality of program.</t>
  </si>
  <si>
    <t>These are the trainings for partner project staff on GBV, Engagin Men, Sexual Harrassment and legal.</t>
  </si>
  <si>
    <t>Female Garment Workers</t>
  </si>
  <si>
    <t>Dagon Seikkan and Thingangyun Townships, Yangon Region</t>
  </si>
  <si>
    <t>To create a positive change for Female Garment Workers (FGWs), their families and their communities through the development and implementation of a successful, sustainable, and replicable personal development and career growth program. P.A.C.E.</t>
  </si>
  <si>
    <t>GAP Foundation</t>
  </si>
  <si>
    <t>Personal Advancement and Career Enhancement project</t>
  </si>
  <si>
    <t>MMR119</t>
  </si>
  <si>
    <t>Communities in the opposite sides of a conflict are willing to put aside their differences when prented with opportunities to engage and to implement projects/activities beneficial to them</t>
  </si>
  <si>
    <t>The youth: Young people are going to be the key agents of change and as such youth empowerment is key in challenging the traditional position of 'powerlessness' among the youth</t>
  </si>
  <si>
    <t>Muslim Women: Initially the project found it difficult to engage Muslim women. However, after considering a strategy for proviing trainings and organizing other activities in 'women only' set up, the Muslim women now participate without a problem.</t>
  </si>
  <si>
    <t>Community mobilizers: The project has a strategy for using community mobilisers who are very young. They have undergone trainings in community mobilization and other peace building skills. Although not initially acceptated by the older memebrs of the communities due to cultural issues, gradually the communities and the elders are increasingly accepting the role of the community mobilizers regardsless of their age. The community mobilizers are becoming more confident of themselves and now the community is relying on them to organize communityactivities and events. This is slowly challenging the opinions in the communities regarding the role of young people.</t>
  </si>
  <si>
    <t>Capacity building: Through the 4 module peace and conflict management, over 100 community mobilizers and over 1200 community memebrs have benefited from the trainings. As a result, we are witnessting increased capacities from both the community mobilizers and communities in dealing with conflcit triggers, for example, rumors used to be a big conflcit trigger especially before the national elections in 2015. However, the communities report increased capacity in responding to rumors as they now seel to know the truth and the various information that is usually spread in the communities.</t>
  </si>
  <si>
    <t>The project has a four module training on peace and conflict management. Initially, the project undertook mixed gender trainings but then realised wwomen from the Muslim community were not participating. As a result an adjustment was made to undertake women only trainings targeting Muslim women. This has increased the partiicpation of Muslim women significantly.</t>
  </si>
  <si>
    <t>A midterm review was undertaken in June 2016</t>
  </si>
  <si>
    <t>The Rakhine and Rohingya communities. The former are Buddhist and the latter Muslim.</t>
  </si>
  <si>
    <t>Maungdaw and Buthidaung townships of Maungdaw District, Rakhine State, Myanmar</t>
  </si>
  <si>
    <t>To strengthen communities and leaders to prevent violence in Northern Rakhine State</t>
  </si>
  <si>
    <t>Philippa Bealle</t>
  </si>
  <si>
    <t>roberts.muthini@careint.org</t>
  </si>
  <si>
    <t>Roberts Sila Muthii</t>
  </si>
  <si>
    <t>United States Agancy for International Development</t>
  </si>
  <si>
    <t>Community Peace Building in Rakhine State</t>
  </si>
  <si>
    <t>MMR115</t>
  </si>
  <si>
    <t>ECD Strategy Document. 20 October 2013 - available from glynis@clacherty.co.za and Sergio.chiale@care.org</t>
  </si>
  <si>
    <t>The extension covers the period June 2016 to May 2017</t>
  </si>
  <si>
    <t>With capacity-building local CBOs can managge home-based ECD effectively.</t>
  </si>
  <si>
    <t>That it is possible to implement a volunteer led home-based ECD program in remote rural areas</t>
  </si>
  <si>
    <t>That localised volunteer mobilization can be an effective strategy in home-based ECD - see Impact Evaluation Report for evidence of impacts on health and hygiene practices, caregiver emotional stress, dietary diversity and relationships with children indicators</t>
  </si>
  <si>
    <t>Use of local CBOs for implementation</t>
  </si>
  <si>
    <t>Mobilising of existing community people-resources</t>
  </si>
  <si>
    <t>Focus on the psychosocial wellbeing of caregivers</t>
  </si>
  <si>
    <t>Capacity buiding of local CBOs - education around childcare programs and managemnet of projects including finacial management. Involvemnet of local leaders in volunteer home-visiting program.</t>
  </si>
  <si>
    <t>A quasiexperimental longitudinal stody was undertaken on impact of 19 indicators related to ECD (based on the Essential Package). It consisted of a baseline in 2014 with a control and experimental (those who received the ECD program intervention - home visits from volunteers) group in both years. The evaluation used a mixed-methods approach with quantitative and qualitative reserach approaches. The final impact evaluation report looks at impact as well as what aspects of the program were responsible for this impact. Results show a number of impacts - the most significant relate to behaviour change in caregivers around accessing of clinic services, birth records, use of mosquito nets, health and safety and dietary diversity. one of the most significant impacts was on caregiver emotional well being - which the reserach suggests is linked to the behaviour change mentioned earlier i.e. because caregivers felt less emotionally stressed beause they had a regular visits froma supportive volunteer they were able to adopt new health behaviours wheras before they flet too depressed to care about issues such as hygiene and health related to their small children.</t>
  </si>
  <si>
    <t>Children under 5; Caregivers and Volunteers (Masungukate)</t>
  </si>
  <si>
    <t>Inhambane Province in Funhalouro and Homoine districts in Southern of Mozambique</t>
  </si>
  <si>
    <t>The goal of this program is to use implementation science methods to evaluete strategies tha increase the effectiveness of Early Childhood Development (ECD) programming and improve development outcomes for infantis and young children affected by or at high risk of being affected by HIV/AIDS.</t>
  </si>
  <si>
    <t>Sergio.chiale@care.org</t>
  </si>
  <si>
    <t>ECD Project Manager</t>
  </si>
  <si>
    <t>Sergio Hugo Adriano Chiale</t>
  </si>
  <si>
    <t>Cathy.riley@care.org</t>
  </si>
  <si>
    <t>ACD - P</t>
  </si>
  <si>
    <t>Flatley Foundation</t>
  </si>
  <si>
    <t>Hilton Foundation</t>
  </si>
  <si>
    <t>ECD INITIATIVE</t>
  </si>
  <si>
    <t>FC: US14N; PID: HILTMZ0001</t>
  </si>
  <si>
    <t>Following docs are available: proposal, evaluation, workplan, M&amp;E plan, progress reports. Can be supplied upon request
Folder created on Minerva: USAID SCIP PTHFMZ0001: http://minerva.care.ca/livelink1/livelink.exe/properties/6071556 - FILES YET TO BE UPLOADED</t>
  </si>
  <si>
    <t>Having a central office for consortium partners improves coordination</t>
  </si>
  <si>
    <t>Privately run multipoint water systems is an efficient water delivery mechanism</t>
  </si>
  <si>
    <t>Integrating programming with other partners in village based committees to improve governance in issues that include WASH and Health</t>
  </si>
  <si>
    <t>Using local private service providers for spare parts supply, above ground construction on systems and also managing systems</t>
  </si>
  <si>
    <t>Community led total sanitation</t>
  </si>
  <si>
    <t>The project worked with Community Based Committees in governance issues related to WASH</t>
  </si>
  <si>
    <t>Moma, Angoche, Meconta, Murrupula, Mogovolas districts, Nampula province</t>
  </si>
  <si>
    <t>Pathfinder</t>
  </si>
  <si>
    <t>SCIP (Strengthening Communities Through Integrated Programming)</t>
  </si>
  <si>
    <t>PTHFMZ0001</t>
  </si>
  <si>
    <t>Mid-Term Review (MTR): http://minerva.care.ca/livelink1/livelink.exe/properties/6064067 
Annual Report 2015: http://minerva.care.ca/livelink1/livelink.exe/properties/6066679 
Semestral Report 2016 (Jan-Jun): http://minerva.care.ca/livelink1/livelink.exe/properties/6067282      
Emergency Response - Input Trade Fairs – 2015: http://minerva.care.ca/livelink1/livelink.exe/properties/6063760</t>
  </si>
  <si>
    <t>Working with local leaders not only strengthens the work with the existing local structures but it is also strategic for the organization, mobilization and communication with the existing local groups.
Note: We also have small (&lt;50K USD) additional pots from CARE USA Foundations or Individual Giving. To date 4 such grants have added to the PROSAN 'pot' and are NOT included here</t>
  </si>
  <si>
    <t xml:space="preserve">Empowering women in gender and nutrition issues is a good way to transform men and their families. Eg . the inclusion of 'Art without Violence' in the process of distribution of inputs, created a space for beneficiaries to share their ideas and experiences, since important messages were being shared on gender equality. It was an emancipatory process at the level of families and communities. </t>
  </si>
  <si>
    <t>Integration of VSLA activities in the value chain of Cashew stimulates marketing of cashew nuts since the beneficiaries have access to  loans to increase the volume of raw materials, purchase inputs and expand planting areas</t>
  </si>
  <si>
    <t>FFS groups are a good strategy for linking members to the local governance structure (Village Consultative Councils) in regard to their involvement in decision-making processes and taking advantage of financing projects and other local social services. For example, six FFS participants have been integrated into Manhiça Locality Consultative Councils. Also in Manhiça, a total of fifteen members, of which six are women, submitted projects where 5 were approved (3 were financed and 2 are awaiting disbursement of funds). In Mucuine Village, a member of Chidanuane FFS submitted a project for the purchase of 2 farming animals and this project was approved and funded.</t>
  </si>
  <si>
    <t>The Farmer Field School approach which was adapted for 'Orchard Schools' to promote integrated pest and disease managment on cashew component has proven to be effective</t>
  </si>
  <si>
    <t>Financial Inclusion through VSLAs and promoting business skills with participants. It is considered crucial to diversify income sources including from non-agricultural sources. Currently, about 90% of the respondent beneficiaries of PROSAN say they have a source of income</t>
  </si>
  <si>
    <t>Female Empowerment is considered vital to achieving the objectives of PROSAN, with male engagement being an important and visible part of this process. 78.8% of wives whose families participate in PROSAN said they believe they are influencing the decisions of their husbands on how to use family income</t>
  </si>
  <si>
    <t>The main changes were related with the recommendations of the MTR (Mid Term Review) and the Steering Comittee for the inclusion of more implementing partners, strenghthening Gender and Nutrition according to approved strategies, as well as implementing field model approach to accelerate adption of conservation agriculture technologies (i.e. not just have them practiced in Farmer Field Schools but also in Farmers' own fields)</t>
  </si>
  <si>
    <t>CARE through PROSAN works with implementing partners (CBOs) to strengthen the capacity of groups created in the community in business management and association.</t>
  </si>
  <si>
    <t>In order to ensure a better analysis of the progress of performance indicators during the last year of program implementation, an annual evaluation will be conducted preceding the Final Evaluation, both of which provide comparable data with the baseline.</t>
  </si>
  <si>
    <t>Funhalouro and Homoine Districts of Inhambane Province</t>
  </si>
  <si>
    <t>PROSAN’s five-year objectives include:
- To strengthen community based climate change adaptation capacity and resilience to natural disasters of targeted poor communities;
- To strengthen poor household food and nutrition security throughout the year;
- To strengthen women’s and marginalized households’ capacities to exercise control over productive assets and the incomes they generate;
- To facilitate access to social protection and relevant programs and services designed for the impact group; 
- To strengthen capacity of government and civil society partners in relevant technical areas (conservation agriculture and extension models, climate change adaptation, disaster risk reduction, participatory community facilitation and empowerment techniques, gender and women’s rights).</t>
  </si>
  <si>
    <t>jgraca@care.org.mz</t>
  </si>
  <si>
    <t>José Manuel  António da Graça</t>
  </si>
  <si>
    <t>Assistant Country Director - Programme</t>
  </si>
  <si>
    <t>PROSAN - Programa de Segurança Alimentar e Nutricional</t>
  </si>
  <si>
    <t>IRIAMZ0002</t>
  </si>
  <si>
    <t>Following docs are available: proposal, M&amp;E plan, workplan, logframe, progress reports, various evaluations. Can be supplied upon request
By the time this file is sent to CI, we expect the files will be uploaded to Minerva, here: Primeiras e Segundas (P&amp;S) Programme
http://minerva.care.ca/livelink1/livelink.exe/properties/6065278</t>
  </si>
  <si>
    <t>WEE participants: 34 associations with 10 women members each
About partners: This project is an alliance with WWF under the Globacl CARE-WWF Alliance</t>
  </si>
  <si>
    <t>Project integration using various funding streams has brought stability and added value to the overall P&amp;S programme</t>
  </si>
  <si>
    <t>Given the size of Mozambique and the distances between HQ and SO, along with isolation of project area and joint partnership with WWF, there is a need to improve communication</t>
  </si>
  <si>
    <t>The project is focused on development, however the target area lies within an area subject to recurrent flooding, so there is a need to develop more capacity and flexibility with regard to Emergency Response</t>
  </si>
  <si>
    <t>Leveraging funds from other donors to work together in the P&amp;S programme</t>
  </si>
  <si>
    <t>Establishment of Fish Sanctuaries or "no take" zones, managed by communities</t>
  </si>
  <si>
    <t>Formation and strengthening of Community Natural Resource Management Committees</t>
  </si>
  <si>
    <t>Fishing sanctuaries work are well received by communities, demand for them has been created. Expansion of these "no take" zones is animportant new activity. Community Natural Resource Committees are important to include communities in management of their own resources, as govt does not have the resources to enforce compliance</t>
  </si>
  <si>
    <t>The project has engaged with National Government on the implementation of the newly approved Master Plan for the P&amp;S protected area</t>
  </si>
  <si>
    <t>An Impact Assessment will take place which will review all work that has taken place since 2008 and make recommendations for a Phase II</t>
  </si>
  <si>
    <t>Angoche, Moma, Larde districts, in Nampula province; Pebane district in Zambezia province</t>
  </si>
  <si>
    <t>Sustainable use of terrestrial and marine resources in P&amp;S environmental protected area</t>
  </si>
  <si>
    <t>maria.cadahia@care.org</t>
  </si>
  <si>
    <t>Maria Cadahia Perez</t>
  </si>
  <si>
    <t>Sall Family Foundation</t>
  </si>
  <si>
    <t>Primeiras e Segundas</t>
  </si>
  <si>
    <t>US24D</t>
  </si>
  <si>
    <t>Final Report.</t>
  </si>
  <si>
    <t>Préalable le projet ciblait uniquement les IDPs, Retournées dans le cercle de Goundam(700 IDPs households). 
Avec le Fonds Start Fund les bénéficiaires ciblés ont été atteints (427 ménages IDPs) et le restant des fonds a servi de secourir les sinistrés d'inondations dans la ville de Tombouctou sous l'accord du bailleur (432 familles).</t>
  </si>
  <si>
    <t>Mise en place des comités de gestion et de plaintes.
Hotline de plaintes</t>
  </si>
  <si>
    <t>the Internal Displaced population victims or affected (especially women and girls) by the conflict in Northern Mali and households affected by floods in Timbuktu</t>
  </si>
  <si>
    <t>Région de Tombouctou, Cercle de Goundam</t>
  </si>
  <si>
    <t>Improved food access and nutrition resources to IDPs households IDPs affected by the security crisis in Timbuktu Region</t>
  </si>
  <si>
    <t>JP Morgan Chase</t>
  </si>
  <si>
    <t>Assistance support for Internal Displaced Population affected by insecurity crisis Timbuktu Region</t>
  </si>
  <si>
    <t>CIPFML0001</t>
  </si>
  <si>
    <t>Rapport Executif FINAL</t>
  </si>
  <si>
    <t>In accordance with its humanitarian mandate, CARE Mali used the Ebola Pooled funds for a series of interventions designed to (a) provide information and resources to protect CARE and NGO partner staff from Ebola and (b) assist vulnerable populations exposed to the risk of Ebola to protect themselves, their families and their communities in the event of an outbreak; and (c) to assist the government of Mali to strengthen its ability to respond in the case of an outbreak</t>
  </si>
  <si>
    <t>The close cooperation with Regional Health Authorities conduct to modify project strategy that causes slight delay in field activities, but this flexible approach of working through Community Radio Program reveals more efficiency. Entire Segou population and neighbors communities were reached with Ebola messages in their language, this level of result is not possible to be attended with focus group discussion strategy.</t>
  </si>
  <si>
    <t>This project increase the capacity of CARE Mali Emergency Coordination Team to tackle a sort of dangerous and high contamination disease with a solid and relevant Social Behavior Change Communication methodology (Types of message, structure of message, message quality criteria, etc).</t>
  </si>
  <si>
    <t>Direct training of staff and partners in Ebola prevention and response techniques and the provision of needed equipment to the government of Mali (Region of Segou) to increase its level of preparedness for an outbreak</t>
  </si>
  <si>
    <t>Combination of mass media messages for social behavior change</t>
  </si>
  <si>
    <t>Communication on stigmatization and Social reintegration of Ebola affected people</t>
  </si>
  <si>
    <t>CARE staff, community “relays”, local association leaders, religious and opinion leaders, local journalists</t>
  </si>
  <si>
    <t>Région de Ségou</t>
  </si>
  <si>
    <t>Protect rural populations in Segou against the impact of the Ebola virus through Social Behavior Change Communication (SBCC),</t>
  </si>
  <si>
    <t>CARE Pooled Funds allocated for emergency response to the West African Ebola epidemic</t>
  </si>
  <si>
    <t>Ebola Prevention Activities</t>
  </si>
  <si>
    <t>Rapports PDM, Rapport Execultif Final</t>
  </si>
  <si>
    <t>CARE a choisit les zones difficiles pour apporter une assistance coordonnée à des populations en fort besoin aliementaire.</t>
  </si>
  <si>
    <t>La disponibilité alimentaire pendant la période de soudure réduit la tension au sein des ménages surtout les violences faites sur les femmes;</t>
  </si>
  <si>
    <t>L’implication des communautés dans la préparation (ciblage, validation des listes, etc), la mise en œuvre (participation aux opérations à travers les comités de distribution et de plaintes) favorise la cohésion sociale au sein des communautés ;</t>
  </si>
  <si>
    <t>L’implication des services techniques dans le choix des villages bénéficiaires limitent les erreurs d’exclusion en matière de ciblage géographique</t>
  </si>
  <si>
    <t>Implication des Services techniques de l'Etat (Agriculture, Développement Social) et les collectivités (communes et conseil de cercle</t>
  </si>
  <si>
    <t>Distribution des Blanket Feeding (BF) pour améliorer la situation nutritionnelle des Femmes et de leurs enfants de moins de 5 ans pendant la période de soudure</t>
  </si>
  <si>
    <t>Organisation de la Distribution Alimentaire Gratuite (DAG) aux ménages en situation de crise alimentaire</t>
  </si>
  <si>
    <t>Femmes enceintes, femmes allaitantes, les enfants de moins de 5 ans, les ménages sans revenu, les ménages affectés par les aléas climatiques, les personnes handicapées et malades chroniques, les personnes agées, les personnes déplacées internes et retournées etc.</t>
  </si>
  <si>
    <t>Région de Tombouctou, Cercle de Niafunké (communes de Banikane, Dianké, Fittouga, Koumaïra, Léré, N'Gorgou, Soboundou et Soumpi)</t>
  </si>
  <si>
    <t>Assurer la survie de 30.258 personnes vulnérables dans le cercle de Niafunké  (Tombouctou) à travers une distribution des vivres essentiels à la couverture des besoins alimentaires basiques des populations à risque de la faim.</t>
  </si>
  <si>
    <t>ASSISTANCE ALIMENTAIRE AUX MÉNAGES VULNÉRABLES</t>
  </si>
  <si>
    <t>WFPXML0034</t>
  </si>
  <si>
    <t>Rapports PDM, Rapport Execultif Final
Rapport LLA - First Round</t>
  </si>
  <si>
    <t>Mise en place des comités de gestion et de plaintes
Approche LLA (Listen, Learn and Act)</t>
  </si>
  <si>
    <t>Région de Tombouctou, Cercles de Niafunké et Goundam</t>
  </si>
  <si>
    <t>Assurer la survie de 52.013 personnes vulnérables dans les cercle de Niafunké et Goundam  (Tombouctou) à travers une distribution des vivres essentiels à la couverture des besoins alimentaires basiques des populations à risque de la faim.</t>
  </si>
  <si>
    <t xml:space="preserve">1- Capitalisation des acquis du projet WASHplus Stratégies d'assainissement novatrices utilisées par WASHplus au Mali
2- Capitalisation des acquis du projet WASHplus: Comment WASHplus a efficacement intégré l’EAH et la nutrition
</t>
  </si>
  <si>
    <t xml:space="preserve">4- L’amélioration des recettes locales de nourriture par les produits locaux, facilite l’acceptation et l’adoption de la pratique par les communautés dans un processus de changement de comportement.   
5- La mise en place d’un système de dépistage et la référence des enfants malnutris au niveau communautaire est efficace dans la stratégie de prévention pour la lutte contre la malnutrition. 
6- La facilitation du processus d’aide à la prise de décision participative avec les communautés est une bonne stratégie pour la mise en place d’un système durable de financement villageois des couts d’opération et de maintenance des points d’eau ; 
7- L’utilisation d’une stratégie d’émulation saine entre les communautés à travers l’instauration d’un concours est efficace dans un processus de changement de comportement. Elle permet de maintenir l’élan des communautés à aller vers le changement souhaité.  
</t>
  </si>
  <si>
    <t xml:space="preserve">1- L’implication des champions dans l’animation les émissions radios, est un très bon facteur de fidélisation des auditeurs/communautés pour écouter les émissions, elle facilite une prise de conscience et crée une émulation saine entre les communautés dans la mise en œuvre des bonnes pratiques en matière d’eau, hygiène et d’assainissement.     
2- La participation des acteurs locaux (services techniques et maçons qualifiés) dans la conception des latrines traditionnelles adaptées au milieu est gage de succès dans la recherche des modèles de latrines résistantes, moins chers et facilement acceptable par les communautés ; 
3- L’implication des acteurs locaux (Elus, leaders communautaires, services techniques et partenaires au développement) à un fort impact au niveau de la mobilisation communautaire pendant les séances de déclenchement et de suivi. Elle augure un succès dans la mise en œuvre des activités ATPC (fort engagement des communautés).     
</t>
  </si>
  <si>
    <t>Implication des acteurs locaux dans recherche de solutions adaptées (cas des latrines traditionnelles en fonction des zones agro-écologiques de la région de Mopti)</t>
  </si>
  <si>
    <t>Elaboration d'une stragetie de changement de comportement au début de la mise en œuvre du projet et faire en sorte que tous les agents la maitrise</t>
  </si>
  <si>
    <t>Le projet à travaillé avec les organisation communautaire pour mieux les structurer et renforcer leur capacité dans la gestion durable des points d'eau et des questions d'assainissement. Les groupements de femmes ont beneficié de l'appui  du projet pour renforcer capacité financière dans la conduite des activités génératrices de revenus.</t>
  </si>
  <si>
    <t>Les femmes en âges de procréer et de leurs enfants (surtout ceux de moins de 2 ans)</t>
  </si>
  <si>
    <t>180 villages dans 18 communes des cercles de Mopti, Bandiagara et Bankass (Région de Mopti)</t>
  </si>
  <si>
    <t>Améliorer l'état nutritionnel de 187 000 femmes en âges de procréer et 60 000 de leurs enfants (surtout ceux de moins de 2 ans) dans la région de Mopti d’ici à fin septembre 2014 initialement, prolongé jusqu'à fin avril 2016</t>
  </si>
  <si>
    <t>Sahada.Traore@care.org</t>
  </si>
  <si>
    <t>TRAORE Sahada</t>
  </si>
  <si>
    <t>WASHplus</t>
  </si>
  <si>
    <t>PN : FHIXML0001 ;  FC : USM07</t>
  </si>
  <si>
    <t>Work Plan et le budget</t>
  </si>
  <si>
    <t>la mise en œuvre a connu un changement dans la composante communautaire. Ce changement d'approche est la mise en œuvre de l'Analyse Sociale et Action comme outils de dialogue communautaire. Et aussi la transformation de la capacité du personnel</t>
  </si>
  <si>
    <t>l'analyse situationnelle et action suscite plus le dialogue communautaire</t>
  </si>
  <si>
    <t>les SAA constituent une porte d'entrée pour la PF</t>
  </si>
  <si>
    <t>les normes socio-culturelles contituent des barrières à l'accessibilité des communautés aux services de PF/SAA</t>
  </si>
  <si>
    <t>l'assurance qualité de service à travers le monitoring</t>
  </si>
  <si>
    <t>l'analyse sociale et action</t>
  </si>
  <si>
    <t>la disponibilité de l'offre de service PF/SAA à travers les structures sanitaires de base</t>
  </si>
  <si>
    <t xml:space="preserve">La fin de la deuxième phase en Décembre 2015 Le debut de la trosième phase en janvier 2016 
• La transformation sociale à travers les dialogues communautaires et l’influence des normes sociales à travers l’analyse sociale et action 
• Les actions de plaidoyer en faveur de la PF et l’avortement sécurisé au niveau national et local le recrutement de deux assistants (Clinique et Engagement communautaire) pour la troisième phase
• Les supervisions et les revues périodiques des analyses de données
</t>
  </si>
  <si>
    <t>Formation des personnes influentes sur la transformation sociale</t>
  </si>
  <si>
    <t>Réalisation de l'enquête LQAS pour évaluer les connaissances des menages sur la PF/SAA et la satisfaction des ménages sur l'offre de service PF/SAA. La méthodologie est basée sur un échatillonnage aléatoire de 19 menages dans  chaque dsitricts sanitaires pris comme zone de supervision. le soutien requis est la participation du consultant mis à disposition par CARE Atlanta</t>
  </si>
  <si>
    <t>les femmes en âge de procréer de 15 à 49 ans dans les 03 districts sanitaires</t>
  </si>
  <si>
    <t>Le projet intervient dans 43 formations sanitaires de 03 districts sanitaires (Mopti, Bandiagara, Djenné) de la région de Mopti</t>
  </si>
  <si>
    <t>Contribuer à l'amélioration de la santé de 74 162 femmes en âge de procreer de la Région de Mopti à travers les activités de planification familiale, de soins après avortement et de transformation sociale</t>
  </si>
  <si>
    <t>issa.dabo@care.org</t>
  </si>
  <si>
    <t>Chef de Projet/ Intérim</t>
  </si>
  <si>
    <t>Issa Raoul Dana DABO</t>
  </si>
  <si>
    <t>kwamy.togbey@care.org</t>
  </si>
  <si>
    <t>Kwamy TOGBEY</t>
  </si>
  <si>
    <t>Susan Thomson Bufett Fundation</t>
  </si>
  <si>
    <t>SAF PAC (Supporting Acces to Family Planning and Post Abortion Care)</t>
  </si>
  <si>
    <t>US1LB/ AN01ML0002</t>
  </si>
  <si>
    <t>Rapport d'analyse de l'étude de base du Projet; Monitoring and Evaluation plan; Rapports d'activités du Projet (trimestre 1 (octobre-décembre 2015, trimestre 2 (Janvier-Mars 2016) et trimestre 3 (Avril-Juin), Document de stratégique opérationnelle de mise en oeuvre du Projet USAID / Nutrition et Hygiène</t>
  </si>
  <si>
    <t>Amélioration du pouvoir économique des femmes grâce à la constitution des groupements d'épargne et de crédit, leur permettant d'améliorer leurs conditions de vie dans leurs ménages en termes de dépenses de santé, d'alimentation, de scolarité. De même que l'amélioration de leur statut social à travers leur autonomisation,  car elles ont pu leur faliciter l'engagement de dialogue de couple leur permettant d'exprimer leurs préoccupations, par conséquent, l'autonomisation des femmes commence à devenir de plus en plus une réalité.</t>
  </si>
  <si>
    <t>Engagement dans certains villages des relais communautaires dans la lutte contre la malnutrition, et surtout celle des enfants  grâce aux interventions de votre projet, à travers la référence des cas de malnutrition avec une motivation minimale donnée lors des rencontres de suivi pour le dépistage de masse et la collecte des données du Projet. Il faut notamment souligner les efforts consentis par ces bénévoles dans le domaine du maintien de l'état FDAL de leurs villages</t>
  </si>
  <si>
    <t>Engagement dans certains villages des femmes dans la lutte contre la malnutrition, et surtout celle des enfants  grâce aux interventions de votre projet, à travers la mobilisation des femmes lors de démonstrations culinaires de nutrition  et également à travers la promotion de la consommation de fruits locaus issus des jardins familiaux.  Exemple du village de Bodio (Commune de Doucombo), district de Bandiagara et région de Mopti,</t>
  </si>
  <si>
    <t>Objectif stratégique 3: Accroitre l'utilisation  des Services à Haut Impact en Nutrition et en Eau, Hygiène et Assainissement., 
Un objectif stratégique 4, a été ajouté avec les financement des activités de Feed The Future, à savoir : Renforcer et mettre à l'échelle l'ATPC à travers la mise en œuvre au niveau National de la Stratégie Post FDAL, et à travers le renforcement de la capacité institutionnelle de la Direction Nationale de l'Assainissement du Contrôle des Pollution et des Nuisances</t>
  </si>
  <si>
    <t xml:space="preserve">Objectif stratégique 2 : Améliorer la nutrition et les comportements liés  à l'Hygiène
</t>
  </si>
  <si>
    <t xml:space="preserve">Objectif stratégique 1: Accroître l'accès et la consommation d'aliments divers et de qualité 
</t>
  </si>
  <si>
    <t xml:space="preserve">Le Projet a reçu un financement additionnel de 4 800 000 $ USD et en plus des 9 997 313 $ USD initiaux de l'USAID dans le cadre des activités de Feed The Future. 
Par conséquent des activités nouvelles, des indicateurs et  objectifs nouveaux ont été ajouter au Projet depuis Avril 2016 jusqu'en Septembre 2018." "Ainsi les objectifs additionnels sont:
Renforcement de la capacité institutionnelle et ’opérationnalisation de la Direction Nationale de l'Assainissement et du Contrôle des Pollution et des Nuisances  en vue de la mise en œuvre de la stratégie post FDAL au Mali. 
Mais du point de vue Genre c'est les activités de l'objectif stratégique 1 du Projet qui ont été renforcées, à savoir :
Objectif stratégique 1 : Accroître l'accès et la consommation d'aliments divers et de qualité   : soutien aux VSLA, aux femmes exploitants agricoles et maraichères, aussi bien que dans le domaine de l'élevage des petits ruminants et volaille.  De surcrôit des plaidoyers sont fait pour attribuer des terres agricoles aux femmes. Différents femmes atypiques comme les femmes enceintes sont ciblées pour leur meilleur alimentation,  Un objectif stratéigique 4 a été ajouté en Avril 2016, aux trois objectifs existants depuis le démarage en Octobre 2016. Il s'agit  du renforcement de la capacité institutionnelle de la Direction Nationale de l'Assainissement, du Contrôle des Pollution et des Nuissances, et en particulier dans la mise en oeuvre de la stratégie Post-FDAL
</t>
  </si>
  <si>
    <t>Soutien aux groupements et en particulier ceux féminins des petites exploitations agricoles, d'épargne et de crédit  et les groupemennts Alimentation du Nourrisson et du Jeune Enfant (ANJE); en petits matériels agricoles, en sémences améliorés, constitution de Groupe VSLA</t>
  </si>
  <si>
    <t>Le Projet étant sur cinq (5) ans. L'étude de base a été réalisée en Octobre 2014 pour é valuer et fournir le niveau de base des indicateurs du Projet. Cela dans les villages d'intervention du Projet et les villages similaires dans lesquels le Projet n'intervient pas. ette comparaison à pour finalité de mesurer éventuellement, s'il n'y a pas d'autres intervenants l'impact du Projet dans ces villages cibles, sur ces groupes cibles. En ce moment, l'évaluation à mi-parcours du Projet  est en cours. Le rapport est final est attendu en Janvier 2017.</t>
  </si>
  <si>
    <t>Les femmes en âge de procréer, les enfants de moins de cinq (5) ans et les petits exploitants agricoles</t>
  </si>
  <si>
    <t>Huit (9) districts d’intervention dans trois (3) régions: Nara ( à Koulikoro ) , Niono ( à Ségou ) , Mopti, Bandiagara , Bankass , Koro, Tenenkou , Youwarou et Djenné ( à Mopti ), 81 communes et 810 villages</t>
  </si>
  <si>
    <t>L’objectif général du projet est de contribuer à l’amélioration du statut nutritionnel des femmes en âge de procréer et les enfants de moins de cinq ans  avec un accent particulier sur les mécanismes de résilience à travers la prévention et la prise en charge de la malnutrition</t>
  </si>
  <si>
    <t>Deputy Chief Of Party</t>
  </si>
  <si>
    <t>Sahada TRAORE</t>
  </si>
  <si>
    <t>Kwamy.Togbey@care.org</t>
  </si>
  <si>
    <t>Projet USAID/Nutrition and Hygiene au Mali</t>
  </si>
  <si>
    <t>PID: USLMML0031/FC : US0UE</t>
  </si>
  <si>
    <t>Rapports des fora, PPT, rapports annuels du projet.</t>
  </si>
  <si>
    <t>L'organisation des fora sur les VBG qui est un cadre d'échanges plus large, régroupant plusieurs sensibilités communautaires (autorités administratives et politiques, leaders communautaires, communicateurs traditionnels, service local de développement, confreries, femmes, hommes du groupe impact) contribue largement à l'atteinte des objectifs du projet.</t>
  </si>
  <si>
    <t>Leçons apprises : (i) la non-accès des femmes au crédit consititue un frein à la concrétisation de leurs initiatives entreprenariales, (ii) plus la femme est économique puissante, plus elle est associée à des prises de décision au sein de son menage.</t>
  </si>
  <si>
    <t>Défis : (i) sécurisation des parcelles, (ii) stratégie de motivation des rélais pour une durabilité des acquis du projet, (iii) l'accès des femmes au financement adapté à leurs besoins.</t>
  </si>
  <si>
    <t>Pratiques prometteuses : (i) organisation des fora, (ii) mise à échelle des techniques apprises par un plus grand nombre de bénéficiaires, (iii) médiatisation des cas de succès en transformation sociale,</t>
  </si>
  <si>
    <t>FFS (champs écoles paysans) pour l'adoption des techniques d'agriculture durables par les bénéficiaires.</t>
  </si>
  <si>
    <t>L'engagement des hommes.</t>
  </si>
  <si>
    <t>Tenue des dialogues communautaires sur des thèmes en rapport avec l'égalité du genre et l'organisation des fora sur les violences basées sur le genre.</t>
  </si>
  <si>
    <t>L'évaluation prévue en décembre 2016 est une évaluation complémentaire de l'évaluation finale initiale réalisée en janvier 2016 pour mieux appréhender certaines évidences. C'est un projet à la fois d'agriculture mais aussi de transformation sociale dont les impacts ne sont pas tous tangibles d'où sa complexité. Il sera question d'utiliser la méthode d'analyse des coûts -bénéfices sur le FFBS par l'approche SCBA (Social Cost and Benfit Analysis). Un consultant international est commandité à cet effet par le programme Pathways.</t>
  </si>
  <si>
    <t xml:space="preserve">• 15 000 femmes âgées de 15 à 49 ans ayant des revenus de moins de $1,25/j/personne ;
• Des enfants âgés de 0 à 59 mois de ces femmes.
</t>
  </si>
  <si>
    <t>Région de Ségou  (Cercles de Segou,  Niono  et Macina), et Région de Mopti  (cercles de Djenné, Mopti , et Bandiagara) : 
Les communes : Cinzana, Fatiné, Folomana, Diédougou, Kamiandougou, Tongué ;Toridagako, Diabaly, Dogofri, Sokolo ; Derary, Dandougou Fakala, Fakala, Djenné, Diafarabé ; de Ouro Modi ; Bandiagara, Dandoli, Dourou, Diamanati, Kendié, Barassara, Timiniri</t>
  </si>
  <si>
    <t>A la fin des cinq années de l’Initiative, CARE envisage que le Gl aura l’accès équitable à, et le contrôle des moyens de production et de services essentiels pour améliorer leur statut social et économique, et la sécurité nutritionnelle et alimentaire de leurs ménages</t>
  </si>
  <si>
    <t>Mamadou.Coulibaly@care.org</t>
  </si>
  <si>
    <t>Mamadou Fotigui COULIBALY</t>
  </si>
  <si>
    <t>Chef de Programme</t>
  </si>
  <si>
    <t>Pathways Mali</t>
  </si>
  <si>
    <t>USN33</t>
  </si>
  <si>
    <t>Suite à  la persistence de l'insécurité dans certaines parties de la zone du projet, le niveau d'exécution des activités est satisfaisant. La réalisation des travaux d'aménagement a accusé un petit retard.
Partenaires: 24  Collectivités Territoriales,  4 ONG partenaires locales, 10 Services techniques,  21structures privées de prestations de services et de fourniture de biens.</t>
  </si>
  <si>
    <t>Les GMJT consituent des véritables acteurs de la mobilisation de l'épargne-credit local et une porte d'entrèè pour les actions de developement social par ex sesnsibilisation Santé de la reproduction , Hygiène -nutrition et assainissement.</t>
  </si>
  <si>
    <t>La rentabilité économique du périmètre maraîcher nécessite la mise à dispostion à chaque exploitante une superficie d'au moins 1 are soit 100 m2.</t>
  </si>
  <si>
    <t>La mise en œuvre d'un suivi participatif avec les collectivités territoriales, les service techniques de l'état , a permis d'apporter des améliorations significatives dans les interventions du programme.</t>
  </si>
  <si>
    <t>Les comités technique et de pilotage ont consittué des cadres d'auto évaluation, de prise de décisions et de fixer des nouvelles orientations du programme.</t>
  </si>
  <si>
    <t>l'approche participaptive  dans le processus de mise en  œuvre du programme, a permis l'engagement de l'ensemble des acteurs pour l'atteinte des objectifs de l'année fiscale.</t>
  </si>
  <si>
    <t>Formation des organiations sur le fonctionnement d'une association (la vie associative, les instances et leurs rôles, droits et devoirs des membres) et l'Acte Uniiforme OHADA</t>
  </si>
  <si>
    <t>Les principaaux groupes cibles du programmes sont les femmes à l'âge de procréer et les enfants de 0 à 59 mois.</t>
  </si>
  <si>
    <t>La zone d’intervention couvre 24 communes de 4 cercles de la région de Mopti. Ce ciblage tien compte de l’élargissement de la zone de PADIN dans les cercles de Mopti, Djenné et Ténenkou, et la réplication dans le Sourou dans le cercle de Bankass. Ces communes sont sélectionnées parmi celles les plus vulnérables à l’insécurité alimentaire révélée dans les différents rapports du SAP de 2010 à 2013. Ce choix programmatique à été profondément analysé et validé en concertation avec les membres du comité de pilotage de PADIN. Le choix des sites a été fait sur la base des PDSEC envoyés par les Collectivités Territoriales, en priorisant les nouveaux villages et en tenant compte de la synergie avec d’autres programmes dans la même zone.</t>
  </si>
  <si>
    <t>En décembre 2018, 20 000 ménages (120 000 personnes) d'agro pasteurs et de pêcheurs nomades et sédentaires du DIN et du Sourou auront amélioré leurs conditions de vie à travers l'augmentation de leur production agricole et le développement d'activités économiques durables afin de renforcer leur résilience</t>
  </si>
  <si>
    <t>Abdourhamane.Maiga@care.org</t>
  </si>
  <si>
    <t>Abdourhamane I MAIGA</t>
  </si>
  <si>
    <t>Daouda.Traoré@care.org</t>
  </si>
  <si>
    <t>Coordinateur Programme Sécurité Alimentaire Adapta</t>
  </si>
  <si>
    <t>Ambassade du Royaume des Pays-Bas au Mali</t>
  </si>
  <si>
    <t>PROGRAMME D`AMENAGEMENT DU DELTA INTERIEUR DU NIGER</t>
  </si>
  <si>
    <t>25501</t>
  </si>
  <si>
    <t>Projet novateur qui nécessite beaucoup de renforcement et l'implication de tous les acteurs à tous les niveaux ( national, régional, local et communautaire.)</t>
  </si>
  <si>
    <t>Le grand défi reste la mise en œuvre et le suivi des activités du projet dans une crise politico sécuritaire dans les zones du projet.</t>
  </si>
  <si>
    <t>L'implication et la participation de tous les acteurs et des bénéficiaires directs dépuis la conception du projet,  y compris les adolescentes/adolescents qui se sont déjà appopriés le projet</t>
  </si>
  <si>
    <t>L'adhésion totale de tous les acteurs suite aux différents cadres d'échanges mises en place, l'évaluation des risques des activités, la stratégie de communication, le lancement du Projet auprès des bénéficiaires, suivi de la mise en place d'un Comité de Pilotage</t>
  </si>
  <si>
    <t>3. La mise en place des amicales et des brigades au  niveau des écoles</t>
  </si>
  <si>
    <t>2.Le develloppement du leadership et le plaidoyer pour la promotion de l'éducation des filles.</t>
  </si>
  <si>
    <t>1. L'appui à la mise en place et au fonctionnement d'une PlateForme mobile pour une meilleure communication des adolescentes et des adolescents sur les questions liées à la santé sexuelle et Réporoductive (SSR) et sur les activités de résilience et  la réduction des Risques de catastrophes (DRR)</t>
  </si>
  <si>
    <t>Le projet n'a pas connu de changement significatif à part la revue de certains de ses indicateurs et de son plan d'action et du budget.</t>
  </si>
  <si>
    <t>Le projet a participé aux diiférentes journées nationales comme par exemple la journée de l'enfance du 16 juin et celle du 08 Mai pour la journée de la femme que la société civile organise</t>
  </si>
  <si>
    <t>L'Etude de Base du projet suit son processus normal.. Aspect administratif et technique avec le Consultant et le Partenaire PCTFI de CARE USA.. Cette évaluation très complexe fournira le niveau initial de tous les indicateurs du Projet EFC. l'Equipe interne du Projet a fait un premier travail sur les outils et le consultant finalisera la méthodologie et les outils finaux..conduite de la collecte et de l'analyse des données et Production du Rapport final.  L'équipe CARE USA intervient en appui technique auprès du consultant. Une autre évaluation annuelle est aussi programmée courant Mai - Juin 2017</t>
  </si>
  <si>
    <t>Le projet vise à donner une opportunité d’accès, de maintien dans le système éducatif et d'apprentissage innovant sur des sujets concernant les adolescents scoalaires et non scolaires vulnérables et marginalisés de la tranche d'âges 10-18 ans.</t>
  </si>
  <si>
    <t>Le projet est mis en œuvre dans six (6) communes dans la Région de Mopti; dont deux (2) urbaines ( Bandiagara et Mopti) et quatre (4) communes rurales Kendié, Doucombo, Sio et Socoura.</t>
  </si>
  <si>
    <t>En 2020, l'environnement socioculturel et politique des zones cibles de  la Région de Mopti sera amélioré au regard du respect des droits des jeunes, particulièrement ceux des filles, afin qu'elles  accèdent  à des activités éducatives et socioéconomiques appropriées susceptibles de durablement améliorer leur vie.</t>
  </si>
  <si>
    <t>SidibeKadidia.Cisse@care.org</t>
  </si>
  <si>
    <t>Sidibé Kadidia  Cissé</t>
  </si>
  <si>
    <t>Education For Change “JanndeYirriwere”</t>
  </si>
  <si>
    <t>Projet PCTFML0014</t>
  </si>
  <si>
    <t>Cadre logique Harande, PRED FY16, DIP FY16, TOC Harande, Rapports etudes thematiques, Rapports trimestriels,</t>
  </si>
  <si>
    <t>Pour l'annee fiscale 2016, le projet n,a pas implemente des acitivites hard sur le terrain, seules les activites de demarrage, les etudes, les baseline, le processus d'affinement de la TOC ont ete conduits.</t>
  </si>
  <si>
    <t>La participation et l'inclusion de l'ensemble des partenaires</t>
  </si>
  <si>
    <t>Le projet n'a pas executé d'activités hard sur le terrain du fait de la nouvelles stratégie "Refine &amp; implement" qui veut que le projet conduise des etudes durant cette première année, comprenne le contexte avec tous les defis securitaires, affine sa théorie de changement, ses stratégies et son cadre conceptuel avant la mise en oeuvre des activités sur le terrain</t>
  </si>
  <si>
    <t>l'évaluation prévue est l'évaluation des indicateurs annuels de performances réalisée dans le cadre des Annual Monitoring survey requis par l'USAID</t>
  </si>
  <si>
    <t>Les personnes vivant dans les ménages vulnérables  dans les 4 cercles de Youwarou, Tenenkou, Bandiagara et Douentza</t>
  </si>
  <si>
    <t>Harande intervient dans 290 villages dans les 4 cercles : Cerce de Bandiagara : 82 villages (Dandoli : 14, Dourou : 29, Lowol Gueou : 20, Pignari :19), Cercle de Douentza  : 49 vilages (Douentza : 5, Dangol-Bore : 30, Koubewel Koundia :14), Cercele de Tenenkou : 77 Villages (Tenenkou : 1, Diafarabé : 10, Diondori : 36, Sougoulbe : 17 , Togoro Kotia : 13), Cercle de Youwarou : 82 Villages (Youwarou : 21, Deboye : 24, Dirma : 24, Dongo : 13</t>
  </si>
  <si>
    <t>d’améliorer l’alimentation durable, la nutrition et la sécurité des revenus pour 310 855 membres des ménages vulnérables dans les cercles de Youwarou, Tenenkou, Bandiagara et Douentza à l’horizon 2020</t>
  </si>
  <si>
    <t>yawo,douvon@care.org</t>
  </si>
  <si>
    <t>COUNTRY DIRECTOR</t>
  </si>
  <si>
    <t>YAWO DOUVON</t>
  </si>
  <si>
    <t>mgaye@care.org</t>
  </si>
  <si>
    <t>CHIEF OF PARTY</t>
  </si>
  <si>
    <t>MOUSTAPHA GAYE</t>
  </si>
  <si>
    <t>UNITED STATES AGENCY FOR INTERNATIONAL DEVELOPMENT (USAID)</t>
  </si>
  <si>
    <t>Human Capital, Accountability and Resilience Advancing Nutrition Security, Diversified Livelihoods and Empowerment (HARANDE)</t>
  </si>
  <si>
    <t>UFFPML001</t>
  </si>
  <si>
    <t>Involvement of local structures is a pricursor to social accountability scale up. Youth groups at local level scaling up Community scorecard and District Health Office included CSC approach in the District Implementation Plans</t>
  </si>
  <si>
    <t>Advocacy starategies require time investiment</t>
  </si>
  <si>
    <t>Multi-stakeholder engagement is key to advancing advocacy agendas</t>
  </si>
  <si>
    <t>Strengthening District technical capacity on advocacy</t>
  </si>
  <si>
    <t>Convening local social groups as an advocacy strategy</t>
  </si>
  <si>
    <t>Strengtening multi stakeholder cooperation</t>
  </si>
  <si>
    <t>Focusing on working with local level/community based social groups</t>
  </si>
  <si>
    <t>Facilitation of CSOs coordination meetings at district level</t>
  </si>
  <si>
    <t>The project is now closed but it based on an evaluation conducted in 2012 and this is what informed the project in terms of future strategies.</t>
  </si>
  <si>
    <t>Women and adolescent girls</t>
  </si>
  <si>
    <t>Ntcheu District, TA Ganya, Mpando, Champiti, Njolomole, Phambala, Chakhumbira, Njolomole and Makwangwala</t>
  </si>
  <si>
    <t>Implementation Science Alliance (Alliance) with solutions, consolidating experience across the organization, and generating enthusiasm and interest globally to advance learning and impact.  The core of the implementation science initiative is CARE’s Community Scorecard (CSC), a participatory governance approach designed by CARE Malawi.</t>
  </si>
  <si>
    <t>rose.tchwenko@care.org</t>
  </si>
  <si>
    <t>Assistant Country Director (Programs)</t>
  </si>
  <si>
    <t>Rose Tchenko</t>
  </si>
  <si>
    <t>thumbiko.msiska@care.org</t>
  </si>
  <si>
    <t>Thumbiko Msiska</t>
  </si>
  <si>
    <t>Sall Foundation</t>
  </si>
  <si>
    <t>MHAP</t>
  </si>
  <si>
    <t>PID: SALL MW004, FC: US 136</t>
  </si>
  <si>
    <t>CSC Consulting having a dedicated but also needs to identify associates who may not necessarilly be the part of Care for the project's wider scope and reach. Need for clear definition of roles between CI thematic leads and social entiprise groups within COs vis avis UK Inclusive Governance in order to enhance synegies rather than creating conflicts and competition</t>
  </si>
  <si>
    <t>Part of the CSC social accountability forum, where the project contributed substancially</t>
  </si>
  <si>
    <t>Piloting with other sectors where CSC has never been used before based on the evaluation results design adaptation</t>
  </si>
  <si>
    <t>semi-urban and Rural communities</t>
  </si>
  <si>
    <t>The project work is demand driven, based on the client requests. The CSC consulting provides Technical Assistance on CSC within Malawi and beyond. The location of the client determines the geographical reach. So far the CSC has supported CARE Ethiopia, Counterpart Zambia and there are planned assignments  in Zambia, Mozambique, Ethiopia, Kenya and Malawi.</t>
  </si>
  <si>
    <t>Community Scorecard at Scale - Arm Practitioners is aimed at amplifying impact and scale of the  Community Score Card through establising  a social enterprise to provide strategic advice, training, facilitation and support to clients using the Community Score Card process to improve the support they provide to communities.  This is proving the TA locally and internationally.</t>
  </si>
  <si>
    <t>CSC Technical Director</t>
  </si>
  <si>
    <t>david.waller@care.org</t>
  </si>
  <si>
    <t>Senior Business Development  Manager</t>
  </si>
  <si>
    <t>Dave Waller</t>
  </si>
  <si>
    <t>Community Scorecard at Scale - Arm Practitioners</t>
  </si>
  <si>
    <t>SALLMW0005, US1LZ</t>
  </si>
  <si>
    <t>Final Project Report of September 2015</t>
  </si>
  <si>
    <t>Women, girls and men whose crops were washed away by the floods</t>
  </si>
  <si>
    <t>The project was implimented in disaster prone district of Machinga-the southern part of Malawi</t>
  </si>
  <si>
    <t>CARE’s goal is to assist the Government of Malawi to meet the food assistance needs of affected households and promote and facilitate good personal and environmental hygiene practices in the affected areas in order to protect the health of the population.</t>
  </si>
  <si>
    <t>Programs Director Finance &amp; Administrative Complia</t>
  </si>
  <si>
    <t>Food and Agriculture Organisation</t>
  </si>
  <si>
    <t>Emergency assistance for resuming smallholder crop production in flood-affected districts in Malawi (Machinga)</t>
  </si>
  <si>
    <t>PID: FAOXMW0001; FC:US1G8</t>
  </si>
  <si>
    <t>The project will use process evaluation strategy based on documentation of the process through out implementation period</t>
  </si>
  <si>
    <t>Ntcheu District, TA Ganya, Mpando, Champiti, Njolomole, Phambala, Chakhumbira</t>
  </si>
  <si>
    <t>The aim is to adopt and scale up Community Scorecard to catalyse reach and impact of the Community Scorecard through focusing on advocacy efforts on the discrete policy and resource allocation decisions which are critical to advancing community development initiatives.</t>
  </si>
  <si>
    <t>Research and Development</t>
  </si>
  <si>
    <t>FC US1MO, Sall MW006</t>
  </si>
  <si>
    <t>Proposal, Result Tracker/Framework</t>
  </si>
  <si>
    <t>The project took longer to get started so the key activities were not achieved in the FY.The project has not collected any monitoring and evaluation data because the intervention has not started yet</t>
  </si>
  <si>
    <t>The intervention is promising even before it goes to the ground to be implemented. All stakeholders that were briefed at the start of the project, including the District Executive Committee, were all impressed with the intervention idea and all gave positive remarks about the project's intention to work with the key stakeholder - Malawi government</t>
  </si>
  <si>
    <t>It is important to involve a research partner at the design stage to ensure that the research piece really measures the intended intervention</t>
  </si>
  <si>
    <t>National and district level stakeholder engagement from the start through the life of the project to ensure that they are aware of the project design and its progress</t>
  </si>
  <si>
    <t>Refining the research design to maximize the learning of focus areas in the 2 year period of the project</t>
  </si>
  <si>
    <t>Making the intervention clearer and refining it to make it achievable in the project grant period</t>
  </si>
  <si>
    <t>In this FY, the project was in its initial stages of start-up. Umodzi changed research partners based on value for money and negotiations of budget against the scope of work in this FY. The new partner is a local organization who is equally a partner of choice for CARE.</t>
  </si>
  <si>
    <t>Umodzi is an action research project. As such, it will conduct a comparative, rigourous baseline in FY 17 and endline in FY 18. In addition, the prtooject will also conduct Real Time Learning  to inform the process of the intervention delivery in the real time.</t>
  </si>
  <si>
    <t>Adolescent boys and girls in Standards 6-8 have been selected as the primary impact population for Umodzi research because most are in a life course phase of puberty when gender roles are forming that set the stage for later adult relationships and SRH. We anticipate that the proposed action will bring immediate changes and results in the lives of younger adolescent girls and boys who are reached by the project. In the long term, we anticipate improved and sustained SRH and gender-equitable relationships as very young adolescent girls’ and boys’ transition to adolescence and adulthood.</t>
  </si>
  <si>
    <t>This project is being implemented in Suza Educational Zone in Kasungu District, Malawi. The research activity of this project will be carried out in 2 Educational Zones of Kasungu District, Malawi: Suza as the intervention zone and Linyangwa as the comparison zone</t>
  </si>
  <si>
    <t>To test the effectiveness and scalability of a gender synchronized, transformational approach to accelerate and enhance the impact of integrated adolescent life skills and sexual reproductive health programming</t>
  </si>
  <si>
    <t>anderson.kumpolota@care.org</t>
  </si>
  <si>
    <t>Assistant Program Director</t>
  </si>
  <si>
    <t>Anderson Kumpolota</t>
  </si>
  <si>
    <t>thokozani.mwenyekonde@care.org</t>
  </si>
  <si>
    <t>Thokozani Mwenyekonde</t>
  </si>
  <si>
    <t>Umodzi - Men, Women, Boys and Girls in Alliance to Achieve Gender Equality</t>
  </si>
  <si>
    <t>PID: GATEMW0019; FC: US1KU</t>
  </si>
  <si>
    <t>Use of staff from other project to implement another project  concurrently it creates pressure and stress for those staff</t>
  </si>
  <si>
    <t>Communities respond quickly/positively to interventions which address their practical needs.</t>
  </si>
  <si>
    <t>No adjustments</t>
  </si>
  <si>
    <t>The project duration was short only six months with  no cost extension of three and half months. There is no plan for future evaluation for this project.</t>
  </si>
  <si>
    <t>Village Savings and Loans group members</t>
  </si>
  <si>
    <t>Lilongwe District Rurla</t>
  </si>
  <si>
    <t>Improve livelihoods for poor rural communities of TAs Malili, Chiseka, Masumbankhunda, Masula &amp; Chitukula in Lilongwe district through prudent finance management, security and reduced cost of transactions.</t>
  </si>
  <si>
    <t>United States Agency for International development</t>
  </si>
  <si>
    <t>Feed The Future Malawi Mobile Money (Chitetezo)</t>
  </si>
  <si>
    <t>PID: FHIXMW0002, FC: US1JO</t>
  </si>
  <si>
    <t>Keeping of stovers for mulching by farmers need concerted efforts from different key players and instituting by laws</t>
  </si>
  <si>
    <t>Use of tablets in ePPT data collection  as opposed to paper PPT speeds up data collection</t>
  </si>
  <si>
    <t>Use of demonstration plotsand field days  to display benefits of conservation practices around the soya and groundnut value chains is one of the  easiest  ways to enhance adoption by farmers intheir own fields</t>
  </si>
  <si>
    <t>use of gender dialogues to challenge existing negative barriers towards achieving total empowerment</t>
  </si>
  <si>
    <t>Use of farmer field and business schoo,s approach to develop capacity and build confidence of women farmers</t>
  </si>
  <si>
    <t>Use of collectives as a means of delivering initiatives</t>
  </si>
  <si>
    <t>Technical and material support</t>
  </si>
  <si>
    <t>The Project willundertake an annual Research study on cohort participants to compare progress with baseline and previous year</t>
  </si>
  <si>
    <t>Chronically food insecure poor rural women small holder farmers</t>
  </si>
  <si>
    <t>Kasungu and Dowa Districts targeting TA Dzoole in Dowa and TA Kaomba, Mwase and Njombwa in Kasungu</t>
  </si>
  <si>
    <t>To increase the productivity and empowerment of poor women smallholder farmers in more equitable agriculture systems at scale and is guided by a unifying theory of change focused on five change levers: increased capacity and skills; expanded access to services, assets and inputs; increased productivity and profitability; greater influence over household decisions; and a more enabling environment for women’s empowerment in agriculture</t>
  </si>
  <si>
    <t>salome.mhango@care.org</t>
  </si>
  <si>
    <t>Salome Mhango</t>
  </si>
  <si>
    <t>Margaret Ann Cargill Philanthropies</t>
  </si>
  <si>
    <t>Pathways to Secure and Resilient Livelihoods</t>
  </si>
  <si>
    <t>PID: MCARMW001; FC:US1EC</t>
  </si>
  <si>
    <t>The project just signed an agreement in the FY and it had very little activities on the ground. Hence most variables are not applicable for the FY</t>
  </si>
  <si>
    <t>The project has not yet started being impemented, as CARE is waiting for CDC approval.</t>
  </si>
  <si>
    <t>The project just signed an agreement in the FY and it had very little activities on the ground</t>
  </si>
  <si>
    <t>The project aims to target the PMTCT clients, thus HIV positive women and infants born to HIV positive women.</t>
  </si>
  <si>
    <t>The project will be implemented in two districts, Ntcheu and Dedza districts. In Ntcheu it will be implemented in 6 health centres including the District Hospital while in Dedza it will only be implemented in 5 Health centres.</t>
  </si>
  <si>
    <t>.The aim is to adapt the Community Scorecard(CSC) to Prevention of Mother to Child Transmission of HIV(PMTCT) settings across 11 sites in two priority PEPFAR scale up districts in Malawi and evaluate this adaptation of the CSC to measure change in PMTCT services and to estimate the cost and cost-effectiveness of implementation CSC.The hypothesis is that the adaption and implementation of the CSC within PMTCT settings will result in improved clinical outcomes for HIV-infected pregnant/breastfeeding women and their families by strengthening community engagement in HIV service delivery thereby improving ART retention among HIV positive women and increased early infant diagnosis of HIV.</t>
  </si>
  <si>
    <t>palikena.kaude@care.org</t>
  </si>
  <si>
    <t>Palikena Kaude</t>
  </si>
  <si>
    <t>Centre for Disease Control</t>
  </si>
  <si>
    <t>Community Engagement - PMTCT Model</t>
  </si>
  <si>
    <t>PID: EGPAMW0002, FC: US1QO</t>
  </si>
  <si>
    <t>Working with DEN mwmbers in implementation of project activities has been a challenge as some of the members trannsfered out laeving a small number of membrs to assist i nimplementation of the activties.</t>
  </si>
  <si>
    <t>Use of few registered members in teacher absenteeism has affected reports sent to the platform as some members were not willing to send reports since it si a voluntary work  , hence the project has increased the number of users .</t>
  </si>
  <si>
    <t>Lack of collaboration among partners affected project activity implementation as each partner performed juts to raise their own flag and not in supporting Government efforts.</t>
  </si>
  <si>
    <t>Inadeqaute involvement of teachers at project incetion has proven ineffective as it has increased resistance among teachers in reporting teac her absenteesim , hence the project has opted in involving teachers more through out project implementaion</t>
  </si>
  <si>
    <t>Development of M&amp;E tools for data collection</t>
  </si>
  <si>
    <t>Introduction of registers at school level for SMCs to record teacher absenteeism</t>
  </si>
  <si>
    <t>Inreased teacher involvemnet thrugh out project implementation</t>
  </si>
  <si>
    <t>There was no any significant change</t>
  </si>
  <si>
    <t>We will require support from external consultatnt</t>
  </si>
  <si>
    <t>Girls and boys  who are learners in the 90 targeted primary schools  will benefit from the improved education services</t>
  </si>
  <si>
    <t>The project is covering all the three regions ( Northernn, Central and Southern regions ) of Malawi.</t>
  </si>
  <si>
    <t>To ensure  that girls and boys living in Malawi have access to high quality, accountable and transparent education services.</t>
  </si>
  <si>
    <t>eliza.mhango@care.org</t>
  </si>
  <si>
    <t>Eliza Mhango</t>
  </si>
  <si>
    <t>The World Bank - Global Partnership For Social Accountability</t>
  </si>
  <si>
    <t>GPSA - strengthening social accountability in education sector</t>
  </si>
  <si>
    <t>PID: WOBKMW0001; FC: US11J</t>
  </si>
  <si>
    <t>The Population of Concern has very low levels of literacy, as such complaints and feedback mechanisms had to be adapted to include more FGDs and other verbal methods.</t>
  </si>
  <si>
    <t>The Popoulation of Concern had certain cultural practices such as the separation of adolescent girls from fathers/brothers which had to be respected. Consultation with communities regarding the shelter design was essential to ensure that these  needs were met in designing the shelters.</t>
  </si>
  <si>
    <t>SHELTER PROJECT</t>
  </si>
  <si>
    <t>UNHCMW0001</t>
  </si>
  <si>
    <t>These are some of the documents used in the implementation of the project</t>
  </si>
  <si>
    <t>Frequent data quality audits makes staff to be very carefull when providing beneficary figures in pogress reports</t>
  </si>
  <si>
    <t>Intensive supervision of activities involving Government extension staff is key to ensure quality workIt was noted during the implementation of the activities that Government extension workers used a lot of short cuts.</t>
  </si>
  <si>
    <t>Coordination with the District Council and other key stakeholders at a District level is essential to the success of the project. Joint planning and implementation with the District Council resulted in resources optimization and ensured transparency and accountability among stakeholders</t>
  </si>
  <si>
    <t>Household listing at the beginning of the project. I t has helped to track beneficaries by type of intervention  they have received from the project. Hence contributes to accountability and transparency of project delivery system</t>
  </si>
  <si>
    <t>SILC groups (i.e. Village Savings and Loans)</t>
  </si>
  <si>
    <t>Dialogues with community local leaders and government deparments has helped to foster collaboration in implementing project activities and solving emerging problems together</t>
  </si>
  <si>
    <t>Supported coordination of CSO in the district with financial and technical support</t>
  </si>
  <si>
    <t>They will be annual monitoring surveys that will be conducted for selected annual indicators</t>
  </si>
  <si>
    <t>Pregnant and Lactating women, Under five children and vulnebale food insecure Households</t>
  </si>
  <si>
    <t>The project is implemented in the three southern Region Districts of Malawi namely Blantyre; Chikwawa and Nsanje. CARE is implementing UBALE in all Group Village Headmen (GVH) in the nine Traditional Authorities (TAs) of Nsanje District.</t>
  </si>
  <si>
    <t>To reduce  chronic malnutrition and food insecurity and build resilience among vulnerable populations in rural Blantyre, Chikwawa and Nsanje Districts of Malawi</t>
  </si>
  <si>
    <t>kisa.ngoma@care.org</t>
  </si>
  <si>
    <t>Monitoring and Evaluation Coordinator</t>
  </si>
  <si>
    <t>Kisa Ngoma</t>
  </si>
  <si>
    <t>francisco.zuze@care.org</t>
  </si>
  <si>
    <t>Francisco Zuze</t>
  </si>
  <si>
    <t>United States Agency for International Development (USAID)- FFP</t>
  </si>
  <si>
    <t>United in Building and Advancing Life Expectations (UBALE)</t>
  </si>
  <si>
    <t>PID: CRSXMW0005; FC: US1E1</t>
  </si>
  <si>
    <t xml:space="preserve">
</t>
  </si>
  <si>
    <t>Reduction of district project staff affected implementation and performance of the project. In addition, Ministry of Health staff who were trained in various technical areas were transferred/moved to other districts which also affected implementation of the project.</t>
  </si>
  <si>
    <t>Empowering communities with skill and knowledge increases their ability to identify health issues within their communities and resolve them on their own. Empowered communities are also more confidence to demand better services at their catchment facilities and hold service providers accountable for optimal care. This was exemplified through community action groups (CAGs) and community scorecard process under the project.</t>
  </si>
  <si>
    <t>Investing in building capacity of district-level leaders like District Health Officers (DHOs), District Nursing Officers (DNOs), District Environmental Health Officers (DEHOs), and Ministry of Health Program Coordinators facilitates smooth implementation of activities facility level</t>
  </si>
  <si>
    <t>Uncertainities/changes in end of project dates contributed to staff turnover. In SSDI services from the third year of the project up to this year, end of project dates were changed several times which caused a lot of staff attrition due to perception of uncertainities and this had a bearing on activity implementation and project performance</t>
  </si>
  <si>
    <t>coaching and mentorship - it builds providers' capacity through hands-on transfer of skills from an experienced provider (mentor)</t>
  </si>
  <si>
    <t>scorecard - it holds service providers accountable in the provision of quality health services; and it empowers the service users to take responsibility in the use of services provided</t>
  </si>
  <si>
    <t>Performance based incentives (PBI) - it empowers providers to respond to health centre specific needs through the incentives they receive for their good performance in the PBI indicators. It motivates health workers to work hard because the resources are available</t>
  </si>
  <si>
    <t>No changes/adjustments done during the fiscal year</t>
  </si>
  <si>
    <t>Providing financial management support to the partners</t>
  </si>
  <si>
    <t>The main impact group of the project are women and children through increasing access, utilisation and quality of the six Essential Health Package (EHP) areas of Family Planning, Child Health, Maternal and Newborn Health, Malaria, Nutrition and TB &amp; HIV/AIDS while engaging men in care</t>
  </si>
  <si>
    <t>CARE Malawi is implementing the project in the four of the five districts of the Ministry of Health (MoH) Central East Zone. The districts are: Dowa, Salima, Kasungu and Nkhotakota.</t>
  </si>
  <si>
    <t>Healthier Malawian families. The project aims to reduce fertility and population growth, lower risk of HIV, and lower risk of maternal, newborn, infant and under-five mortality and morbidity rates.</t>
  </si>
  <si>
    <t>janet.nkhoma@care.org</t>
  </si>
  <si>
    <t>Zonal Manager</t>
  </si>
  <si>
    <t>Janet Nkhoma</t>
  </si>
  <si>
    <t>Assistant Country Director - Programs</t>
  </si>
  <si>
    <t>Rose Tchwenko</t>
  </si>
  <si>
    <t>Support for Service Delivery Integration (SSDI) Services</t>
  </si>
  <si>
    <t>PID: JHPCMW0001; FC: USP38</t>
  </si>
  <si>
    <t>( NOTE: This project is contributing to JMV project (MERCMW0008), therefore most of the data is provided in the JMV form)</t>
  </si>
  <si>
    <t>Mentorship and role modelling</t>
  </si>
  <si>
    <t>Provision of bursaries for job training/post secondary education</t>
  </si>
  <si>
    <t>Rural adolescent girls who have successfully completed  secondary education</t>
  </si>
  <si>
    <t>Kasungu, Central region, Malawi</t>
  </si>
  <si>
    <t>To improve access of adolescent girls to post secondary education/job training</t>
  </si>
  <si>
    <t>glory.ngwira@care.org</t>
  </si>
  <si>
    <t>Glory Gondwe</t>
  </si>
  <si>
    <t>Venus Williams</t>
  </si>
  <si>
    <t>Join My Village (JMV) - Venus Williams</t>
  </si>
  <si>
    <t>PID: CUPFMW0001; FC: US1B9</t>
  </si>
  <si>
    <t>Empowerment of women through Village Savings and Loan groups has the potential of increasing parents’ investment in education and girls’ participation in schools</t>
  </si>
  <si>
    <t>An approach of combining  Community Scorecard methodology with the other interventions like construction, scholarships and capacity building of local structures has a potential to increase effect on improving girls participation in school because the  approach tackles both issues of accountability and improving the learning environment</t>
  </si>
  <si>
    <t>Provision of financial and materials support (bursaries) for secondary and post secondary education:  The Join My Village is helping adolecent girls from poor families with school fees, uniform, pocket money and other basic need (sanitary pads).</t>
  </si>
  <si>
    <t>Household Economic empowerment: This is mainly through supporting Village Savings and Loan inorder to increase households to be able to meet minimum education needs for their children</t>
  </si>
  <si>
    <t>Capacity development and improving learning and teaching environment: The project is working with school governing boards, in particular SMCs and mother groups to promote enabling learning environment for girls and advocate for equitable deployment of teachers. The project is also working with the community to improve school infrastructure (teacher houses, classroom blocks, girls hostel, sanitation facilities).</t>
  </si>
  <si>
    <t>Rural adolescent girls ( 10-18 years old)</t>
  </si>
  <si>
    <t>Kasungu district in the central region of Malawi</t>
  </si>
  <si>
    <t>Improve the life(health and socioeconomic) outcomes of 18,280 adolescent girls in primary and secondary schools in Kasungu District rural Malawi by addressing the underlying challenges to their education.</t>
  </si>
  <si>
    <t>Glory Ngwira</t>
  </si>
  <si>
    <t>General Mills Inc</t>
  </si>
  <si>
    <t>Join My Village</t>
  </si>
  <si>
    <t>PID: MERCMW0008/FC: USM16</t>
  </si>
  <si>
    <t>The use of multiple strategies in delivering SRH has widened the opportunity for adolescents to access appropriate and accurate SRH information</t>
  </si>
  <si>
    <t>Exposing adolescents to career paths at the earliest stage as possible helps them to stay focused, have a bearing on behavioural change and produces long lasting educational aspirations</t>
  </si>
  <si>
    <t>Working with boys to promote Menstrual Hygiene Management (MHM) is key in enhancing girls’ leadership skills</t>
  </si>
  <si>
    <t>Participatory and interactive delivery of SRH information using the Auntie Stella Packs</t>
  </si>
  <si>
    <t>Community Score Card</t>
  </si>
  <si>
    <t>Adolescent girls aged 10-18 years (upper primary {std 4-8} and secondary school)</t>
  </si>
  <si>
    <t>Kasungu district of the Central Region</t>
  </si>
  <si>
    <t>Empower adolescent girls in rural Kasungu to claim and exercise their rights to good quality education and sexual and reproductive information and services</t>
  </si>
  <si>
    <t>mwawi.mkandawire@care.org</t>
  </si>
  <si>
    <t>Mwawi Mkandawire</t>
  </si>
  <si>
    <t>Assistant program Director</t>
  </si>
  <si>
    <t>Patsy Collins Trust Fund</t>
  </si>
  <si>
    <t>PATSY COLLINS TRUST FUND INITIATIVE (PCTFI)</t>
  </si>
  <si>
    <t>PID: PCTFMW0002,  FC: US102</t>
  </si>
  <si>
    <t>Project finalised implementation for Phase 1 and is now in bridge phase as it prepares for phase 2</t>
  </si>
  <si>
    <t>adoption of mulching, fertilizer and innoculants faced low adoption due to labour intensiveness and high input costs</t>
  </si>
  <si>
    <t>collective actions at producer group and FFBS level such as savings, identifying sources of inputs increased knowledge and information usage by farmers to utilize profitable input and output markets. This is evidenced by increase in number of farmers participating in collective input sourcing and crop sales by 21.8% and 44% respectively this period</t>
  </si>
  <si>
    <t>The Project willundertake an annual cohort assessment with participants to compare progress with baseline and Endline</t>
  </si>
  <si>
    <t>Pathways to Secure  Livelihoods</t>
  </si>
  <si>
    <t>GATEMW0009</t>
  </si>
  <si>
    <t>Contrat n° AID-OFDA-G-15-00296 , Budget and Agreement Memorandium ( BAM), cadre logique du projet</t>
  </si>
  <si>
    <t>Pour servir d'outils d'aide à la décision en matière de la Gestion des risques et de catastrophes de la ville d'Antananrivo , l'université assure l'analyse de la vulnérabilité  et le e Système d'alerte Précoce adaptée à la ville d'Antananarivo. 
Partenaires: 4: CUA, Université,  Plateforme du Secteur privé, le Bureu National de la Gestion des Risques et des Catastrophes</t>
  </si>
  <si>
    <t>Nous avons constaté que le renforcement la capacité par pairs est plus efficace pour le niveau fokotany. Ainsi, plusieurs membres des CLS l'ont conffirmé lors des activtés de visite d'échange Communautaire et inter- urbaine.</t>
  </si>
  <si>
    <t>Les rigeurs scientifiques des chercheurs de l'université a causé un certain retard dans le planning. Selon eux, le temps imparti ne leur permettaient pas de produire des résultats d'analyse scientifiquement approfondie.  Pourtant, l'implication de l'Université dans la mise en œuvre des recherches leur a permi de mettre en pratique tout ce qui est théorie acquise durant leur cursus universitaire et sortir des résulats de recherches préliminaires.</t>
  </si>
  <si>
    <t>C'est un grand défis pour CARE d'intervenir dans une zone très politisée comme la Capitale où  les autorités élues et leurs décisions sont dépendantes de la tendance politique.</t>
  </si>
  <si>
    <t>Integration et implication de la Plateforme du Secteur Privé dans la mise en œuvre du projet.</t>
  </si>
  <si>
    <t>Integration et implication de l'université dans les activités de recherche sur la vulnérabilité et le SAP adaptée en milieu urbain</t>
  </si>
  <si>
    <t>Responsabilisation de la commuauté et autorités locales à travers la consitution des différents comités pour cause de la Gestion/ Réduction des Risques de catastrophes ( exemple: Comité local de secours, groupement des personnes vulnérables, Coges, Centre opérationnel, Comité Communal de Gestion de Risques de Catastrophes,...)</t>
  </si>
  <si>
    <t>L'objectif du projet n'a jamais changé malgré les perturbations des activités suite aux situation politiques dans le pays</t>
  </si>
  <si>
    <t>le projet IARIVO a mobilisé les communautés dans chaque fokotany pour constituer les Comités Locaux de secours. Dirigé par le Chef fokotany, les CLS ou Comités Locaux de secours ont été formé afin d'être capable de reflechir et de mener des actions de préparation, de réponse et de prévention dans leur localité respective.
Au niveau de la Municipalité, la même démarche a été adoptée mais au niveau de la municipalité pour constituer le Comité communal de Gestion des Risques de catastrophes. Dirigé par le Maire, les membres du CCGRC a été formé afin de améliorer la capacité et la prise de décision relatives à la Gestion des Risques au niveau de la ville d'Antananarivo.</t>
  </si>
  <si>
    <t xml:space="preserve">Le projet IARIVO procédera à une évaluation finale comprenant deux volets bien distincts : 1) une évaluation de la situation au niveau institutionnel en matière de RRC, 2) une enquête sur les  connaissances, attitudes et pratiques des communautés cibles en matière de préparation RRC et de capacité à faire face aux urgences. Cette évaluation sera effectuée par des évaluateurs externes et utilisera des méthodes qualitatives et quantitatives. L'idée est de collecter des informations pour déterminer la situation post-projet au niveau institutionnelle et au niveau des communautés cibles en matière de Réduction des Risques de Catastrophes et à tirer des conclusions rigoureuses sur la performance (pertinence, efficience, efficacité, impact, durabilité) du projet.
</t>
  </si>
  <si>
    <t>Communauté des 75 fokotany avec les membres de l'admnisatration dans la municipalité d'Antannarivo et  Entreprise mebres de la plateforme du Secteur privé</t>
  </si>
  <si>
    <t>Dans les 75 Fokontany formtement à risques d'inondation de la ville d'Antananarivo</t>
  </si>
  <si>
    <t>Améliorer la situation post-catastrophe des communautés sujettes aux inondations dans la Commune urbaine d'Antananarivo</t>
  </si>
  <si>
    <t>Specialiste en Résilience et Humanitaire</t>
  </si>
  <si>
    <t>Rija RANDRIANARISOA</t>
  </si>
  <si>
    <t>Andriamiarinarivo RAJAONARISON</t>
  </si>
  <si>
    <t>Project to strengthen the most flood-vulnerable communities of the Urban Commune of Antananarivo (CUA)</t>
  </si>
  <si>
    <t>AID-OFDA-G-15-00296</t>
  </si>
  <si>
    <t xml:space="preserve">trained male social workers on sensitive topics such as doemstic violence, sexualy transmitted diseases and early marriage, knowing that it's a bit challenging to address this topics to men.
</t>
  </si>
  <si>
    <t>forming neighborhood committees to strengthen social cohesion between Syrian and Lebanese host community through joint activities such as outreach awaereness sessions and events.
In addition to the above, help the community to express and participate in the shelter activities.</t>
  </si>
  <si>
    <t>Syrian Refugees and Vulnerable Host Communities</t>
  </si>
  <si>
    <t>Tripoli &amp; El-Mina  - North of Lebanon</t>
  </si>
  <si>
    <t>2,400 vulnerable Syrian refugees and 1,600 Lebanese host community members have access to upgraded, secured housing units and WASH facilities in urban Tripoli</t>
  </si>
  <si>
    <t>toka@careliban.org</t>
  </si>
  <si>
    <t>BPRM - Project Manager</t>
  </si>
  <si>
    <t>Toka El-Khodr</t>
  </si>
  <si>
    <t>Deputy Country Director - Program</t>
  </si>
  <si>
    <t>United States Bureau of Population, Refugees, and Migration</t>
  </si>
  <si>
    <t>Integrated Shelter and WASH-Based Improvements with Gender and Protection Mainstreamed in Tripoli</t>
  </si>
  <si>
    <t>BPRMLB0001</t>
  </si>
  <si>
    <t>Project Final report, Participants testimonials, Tripoli Market Assessment Report, CARE Women Work and War Report March 2016</t>
  </si>
  <si>
    <t>Based on positive feedback from the community for this pilot project, CARE plans to continue the training program and bring it to scale. Staff and participants will use the established training facility and equipment at SHIFT’s incubator to continue the market-based training component. To complement this intervention, CARE will introduce technical support for trainees to start up their businesses by providing a tool kit and specialized business coaching.</t>
  </si>
  <si>
    <t>working with newly established organizations, CARE has to invest more in capacity building of such organizations.</t>
  </si>
  <si>
    <t>based on this pilot project, CARE scaled up it's livelihood intervention in the Area.</t>
  </si>
  <si>
    <t>Through training sessions and psychosocial support, the project team contributed to improving social cohesion in an area marked by conflict and communal tensions. Activities brought together Lebanese, Syrians and Palestinians to socialize, learn and work together</t>
  </si>
  <si>
    <t>Aligning project activities with the One neighborhood Approach improved CARE's urban intervention package.</t>
  </si>
  <si>
    <t>Field studies and researches done through the project allowed CARE to design evidence based programs.</t>
  </si>
  <si>
    <t>working with grass root organizations enabled CIL to better understand the needs of grassroots organizations</t>
  </si>
  <si>
    <t>Beneficiaries selection criteria and methods were adjusted to ensure gender balance and to encourage young women to be involved in the project activities.</t>
  </si>
  <si>
    <t>project activities were implemented through grass root organization newly formed by young activists in a mixed area which witnessed tensions and conflicts in the last 5 years.</t>
  </si>
  <si>
    <t>Syrian Refugees and Vulnerable Host Communties</t>
  </si>
  <si>
    <t>Tripoli is a district in the north of Lebanon, where it is highly vulnerable in the socio-economic and infrastrcuture level.</t>
  </si>
  <si>
    <t>To contribute to the economic self-reliance and resilience of affected populations in Lebanon</t>
  </si>
  <si>
    <t>ahmad.azzam@careliban.org</t>
  </si>
  <si>
    <t>Tripoli Area Manager</t>
  </si>
  <si>
    <t>Ahmad Azzam</t>
  </si>
  <si>
    <t>Olayan's Foundation</t>
  </si>
  <si>
    <t>Enhancing livelihoods in vulnerable neighborhoods of Tripoli</t>
  </si>
  <si>
    <t>SSOFLB0001</t>
  </si>
  <si>
    <t>Quarter reports, Final donor report</t>
  </si>
  <si>
    <t>Establish male survivor support groups to help men who suffer silently for fear of reporting due to cultural expectations.</t>
  </si>
  <si>
    <t>Establish gender clubs in schools to help develop and maintain youths’ beliefs and attitudes that promote non-violence against women and girls</t>
  </si>
  <si>
    <t>Continue to engage men through training of trainers (TOTs) in behaviour change communication in GBV prevention and response</t>
  </si>
  <si>
    <t>Capacity development of influential groups of right holders like safe homes volunteers and religious leaders improved the services provided for the survivors, as well as case referral from community structures</t>
  </si>
  <si>
    <t>Community neighbourhood forums proved highly effective towards increased awareness on GBV and the role of community members in its prevention and response</t>
  </si>
  <si>
    <t>The holistic approach of comprehensive GBV case management comprising of documentation, needs assessment and referral; psychosocial social support including economic resiliency development for survivors worked well.</t>
  </si>
  <si>
    <t>All refugees in Dagahaley camp.</t>
  </si>
  <si>
    <t>Dagahaley Refugee camp, Garissa county, Kenya.</t>
  </si>
  <si>
    <t>Imporved protection of human rights for refugees in Dagahaley camp.</t>
  </si>
  <si>
    <t>Bureau of Population,Refugees and Migration (BPRM)</t>
  </si>
  <si>
    <t>GBV Interventions in Dadaab</t>
  </si>
  <si>
    <t>KE963</t>
  </si>
  <si>
    <t>Unpredicatble donor funding has led to decrease in service provision and reduced staffing and human resources</t>
  </si>
  <si>
    <t>Voluntary repartriation has hightened the emergency situation</t>
  </si>
  <si>
    <t>Women empowerment through self-awareness sessions</t>
  </si>
  <si>
    <t>Male involvement is a vital in SGBV prevention and response</t>
  </si>
  <si>
    <t>Strengthening community structures to address GBV prevention and response</t>
  </si>
  <si>
    <t>Male involvement as a GBV prevention strategy</t>
  </si>
  <si>
    <t>Economic empowerment for women and girls</t>
  </si>
  <si>
    <t>Voluntary repartriation exercise of refugees which saw a decline and social instability of the population</t>
  </si>
  <si>
    <t>Refugees and Asylum seekers</t>
  </si>
  <si>
    <t>The project was impelemented in Dagahaley camp, Dadaab sub-county of Garissa county</t>
  </si>
  <si>
    <t>Transform communities through empowered rights holders</t>
  </si>
  <si>
    <t>Directo of Refugee Operations</t>
  </si>
  <si>
    <t>Bureau of  Population, Refugee and Migration</t>
  </si>
  <si>
    <t>Transforming communities through empowering right holders in Dagahaley Camp, Dadaab.</t>
  </si>
  <si>
    <t>KE941</t>
  </si>
  <si>
    <t>Vihiga, Siaya, Kisumu, Homabay and Nyamira Counties</t>
  </si>
  <si>
    <t>To increase access of women to small-scale clean energy markets, incomes of women managed small-scale clean energy technology enterprises and public awareness of the role of women in clean energy markets</t>
  </si>
  <si>
    <t>United States Agency for International Development - USAID</t>
  </si>
  <si>
    <t>wPOWER</t>
  </si>
  <si>
    <t>KEN132 KE888</t>
  </si>
  <si>
    <t>Project is closed</t>
  </si>
  <si>
    <t>Women and girls in selected savings and loans groups , which are part of CARE Kenya's Financial Inclusion sector.</t>
  </si>
  <si>
    <t>Kisumu, Homa Bay, Marsabit, Embu and Nairobi counties</t>
  </si>
  <si>
    <t>To use independent story-driven documentary films to help increase girls' and womens' ability to understand and seize opportunities for leadership and development</t>
  </si>
  <si>
    <t>Independent Television Services ITVS</t>
  </si>
  <si>
    <t>Women and Girls Lead Global Kenya</t>
  </si>
  <si>
    <t>KE912; KEN035</t>
  </si>
  <si>
    <t>The project did credit scoring survey using a consultant, we are yet to receive its outcome</t>
  </si>
  <si>
    <t>Project design and approach to E-recording technology makes all the difference for pilot projects to succeed or fail</t>
  </si>
  <si>
    <t>Using community trainers</t>
  </si>
  <si>
    <t>The credit scoring to the group and group members in improving their records and access to individual financial portfolio</t>
  </si>
  <si>
    <t>The pilot project is implemented in two locations of Bondo and Rarieda sub-county of Siaya County</t>
  </si>
  <si>
    <t>Digitizing VSLAs in Kenya to Enable Credit Scoring Project</t>
  </si>
  <si>
    <t>VISA Inc</t>
  </si>
  <si>
    <t>VISA Inc-CREDIT SCORING</t>
  </si>
  <si>
    <t>KEN112 KE972</t>
  </si>
  <si>
    <t>Data from the National Education Management Information System (NEMIS), Education Sector Report (MTEF-2017-19), Baseline and Endline Reports of two Randomised Control Trials (Governance Trial Report, Urban Private Sector Trial Report), Final Project Report, Outcome Mapping Journal, Accelerated Grant Proposal, Key Milestone Chart, Memorandum of Understanding, Websites (www.swashplus.org  www.education.go.ke)</t>
  </si>
  <si>
    <t xml:space="preserve">The project ended in the middle of reforms (policy, Programs &amp; budgets) initiated in the financial period (FY-16).  There is high risk of reduced momentum or failure on maturity of those reforms left pending at the end of the project
</t>
  </si>
  <si>
    <t>Strategic positioning of the project in CSO groups was beneficial.  The project created more beneficial connections for government by creating entry points for government staff to engage with the Civil Society Organizarions (CSOs)</t>
  </si>
  <si>
    <t>Field exposure is a good avenue of introducing decision makers to practical realities on the ground.   This was realised on several occassions when senior government officials made good decisions after visiting various schools in the informal settlements of Nairobi</t>
  </si>
  <si>
    <t>The buy-in process is faster when the correct opportunity presents itself.  The project enhanced opportunity for buy-in by focusing on issues that interested decision makers being targeted.</t>
  </si>
  <si>
    <t>Training of Trainers: The project adopted a Training of Trainers (TOT) approach to enhance outreach to various schools.  We trained various resource persons at the Ministry who are responsible for training other teachers/resource persons.</t>
  </si>
  <si>
    <t>Aligning the project with plans of the Ministry: Strategies of the Project were re-oriented to resonate with priorities of Ministry.  The project focused more on complementing existing programs at the Ministry and improving existing practices.</t>
  </si>
  <si>
    <t>Involvement of decision makers at the Ministry: The project engaged the Ministry's Senior Management Team with demonstrations and debriefs in order to secure their commitment towards scaling-up solutions that were tested and proven to address their challenges</t>
  </si>
  <si>
    <t xml:space="preserve">• The project focused more on improving the responsiveness of decision makers to address school WASH needs by enabling them to access to information, evidence and learning on emerging issues and solutions
• The project focused more on empowering beneficiaries by influencing review of the National school Health Policy, increase of Free Primary Education (FPE) capitation grant, adoption of handwashing as a Key Performance Indicators (KPIs), digitization of the National Education Management Information System (NEMIS) and adoption of public accontability practice where school budgets are diplayed on the notice board
</t>
  </si>
  <si>
    <t xml:space="preserve">• Dissemination of innovations on the Life Cycle Cost of school WASH, Education Management Information System (EMIS), improved Governance and Private Sector approach
• Convening the WASH in Schools (WINS) Technical Working Group and the Interagency Coordination Committee (ICC) on the National Environment, Sanitation and Hygiene (NESH)
• Co-facilitating civil society led initiatives on review of school health policy, adjustment of Free Primary Education (FPE) capitation grant and the handwashing campaign
• Providing linkages with the Ministry of Education, Science and Technology (MoEST)
• Promoting the Accountability Charter on the Comprehensive School Health Programme
</t>
  </si>
  <si>
    <t>Pupils (girls and boys) from all the primary schools in Kenya (public and private)</t>
  </si>
  <si>
    <t>22 Counties (Nairobi, Kilifi, Kisumu, Nyeri, Busia, Kwale, Kirinyaga, Nyamira, Uasin Gishu, Turkana, West Pokot, Muranga, Isiolo, Embu, Kitui, Tana River, Taita Taveta, Kajiado, Narok, Kericho, Wajir, Garissa)</t>
  </si>
  <si>
    <t>To improve the sustainability and effectiveness of school Water, Sanitation and Hygiene (WASH) at scale in order to support the Government of Kenya’s Comprehensive School Health Policy</t>
  </si>
  <si>
    <t>nixon@care.or.ke</t>
  </si>
  <si>
    <t>Senior Policy Advisor</t>
  </si>
  <si>
    <t>Bill and Mellinda Gates Foundation</t>
  </si>
  <si>
    <t>SWASH+ Phase 2: Increasing accountability in school WASH. </t>
  </si>
  <si>
    <t>KE900, KEN108</t>
  </si>
  <si>
    <t>Social enetrprises may be critical in enabling the organization accumulate cost matches during proposal development
Partners: The project worked with 1 International private partner (The donor), 1 anational local partner in Kenya and 10 partners at county level (Total 13 Partners)</t>
  </si>
  <si>
    <t>Social enetrprise approach needs to be well defined within the organization including all requirements that the organization needs to consinder before going ahead with implementation</t>
  </si>
  <si>
    <t>Our system need to adapt to the private sector profit maximising behaviour if we are to have vibrant socisl enterprise</t>
  </si>
  <si>
    <t>Ideas of generating income for the organization</t>
  </si>
  <si>
    <t>Cost reduction stratgeis</t>
  </si>
  <si>
    <t>Financial model review</t>
  </si>
  <si>
    <t>Lack financial model optimization led to shifts to cost reduction strategies like working with local partners.</t>
  </si>
  <si>
    <t>The project is located in Kenya Migori and Homabay Counties</t>
  </si>
  <si>
    <t>Proctor and Gamble</t>
  </si>
  <si>
    <t>Rural Sales Kenya - Rural Sales Program</t>
  </si>
  <si>
    <t>KE958</t>
  </si>
  <si>
    <t>Millennium Water Alliance Kenya website</t>
  </si>
  <si>
    <t>Partner: County Government</t>
  </si>
  <si>
    <t>The Kenya RAPID is an integrated project encampassing other sectors like agriculture, rangelands and advocacy for homegrown policies. This made the project to address a number of community gaps unlike if it were to address just one sector like WASH in the absence of these other activities.</t>
  </si>
  <si>
    <t>The county government had issues with cash flow or overspent budgets and this meant activities there were to be supported jointly with the project were delayed or slowed down.</t>
  </si>
  <si>
    <t>Planning with USAID funded partners helped to identify areas of synergies and complimentarity</t>
  </si>
  <si>
    <t>Consultative forum of USAID funded partners in county that ensurred leverage of synergies and avoiding duplications.</t>
  </si>
  <si>
    <t>Planning and executing program activities through a structure county program steering committee (CPSC). The latter is constituted by CARE program team and the county directorates of line departments in water, livestock, health, education, gender and agriculture.</t>
  </si>
  <si>
    <t>Integration with county government line ministries/departments structures</t>
  </si>
  <si>
    <t>The project was fully grafted in county government structures including integration of its activities alongside the county integrated development plans (CIDPs) and was fully housed at the county government premises. This has been a rare norm going from the past programming where CARE programs were executed through organizational structures.</t>
  </si>
  <si>
    <t>Kenya RAPID will have a mid term evaluation in year III of implementation and post enline evaluation after the five year implementation period.</t>
  </si>
  <si>
    <t>Women and children who are mostly left behind to tend their homes due to nomadic lifestyle of pastoral men.</t>
  </si>
  <si>
    <t>Kenya RAPID Program is based in Garissa County of Northern Kenya. The program is also implemented in other four ASAL counties but by other development agencies. The Garissa program being implemented by CARE targets to reach 70,000 people through access to safe water for humans and livestock and by addressing efficiency in water supply service delivery structures. Other activities integrated alonside water provision are sanitation, food security for im[proved nutrition, rangeland management and capacity building county and communty social structures.</t>
  </si>
  <si>
    <t>To contribute to sustainable and resilient livelihoods for communities in arid and semi arid lands (ASALs)</t>
  </si>
  <si>
    <t>Assistant Country Director - Programs (ACD-P)</t>
  </si>
  <si>
    <t>lochery@care.org</t>
  </si>
  <si>
    <t>WASH Advisor,WASH Team CARE USA</t>
  </si>
  <si>
    <t>Peter Lochery</t>
  </si>
  <si>
    <t>Honoria Matava, Jonathan Seagle Family &amp; etc.</t>
  </si>
  <si>
    <t>Swiss Development Corporation (SDC)</t>
  </si>
  <si>
    <t>KENYA RESILIENT ARIDLAND PARTNERSHIP FOR INTEGRATED DEVELOPMENT (KENYA RAPID) PROGRAM</t>
  </si>
  <si>
    <t>KEN115 (FCs: KE960, KE965, KE970, KE971)</t>
  </si>
  <si>
    <t>The project will carry out an evaluation study which will inform the next innovative ideas for implementation</t>
  </si>
  <si>
    <t>Devolution of health services has slowed implementation of project activities as most of the times the health workers are on go slows.</t>
  </si>
  <si>
    <t>Action research promotes testing of innovative ideas that can be scaled up.</t>
  </si>
  <si>
    <t>WASH and nutrition intergrated approach is a better way of improving  project delivery targeting under fives</t>
  </si>
  <si>
    <t>household supply of water treatment through community channesl ensure access to safe water</t>
  </si>
  <si>
    <t>community engagement is key to uptake of household water treatment technology</t>
  </si>
  <si>
    <t>Stakeholders involvement in identifying beneficiaries</t>
  </si>
  <si>
    <t>The project will be conducting an evaluation which will be spearheaded by center for disease prevention and control and CARE USA.</t>
  </si>
  <si>
    <t>Children under five years, schoolc hildren womwen and people living with HIV</t>
  </si>
  <si>
    <t>Migori and Siaya Counties in Kenya</t>
  </si>
  <si>
    <t>Provision of safe drinking water for vulnerable communites</t>
  </si>
  <si>
    <t>wasonga@ksm.care.or.ke</t>
  </si>
  <si>
    <t>Job Wasonga</t>
  </si>
  <si>
    <t>Proctor &amp; Gamble</t>
  </si>
  <si>
    <t>Nyanza Healthy Water-Safe Water System</t>
  </si>
  <si>
    <t>KEN077 ; KE870</t>
  </si>
  <si>
    <t>Proposal</t>
  </si>
  <si>
    <t>Involving the Ministy of Education and Kenya Institute of Curriculum Development in the curriculum development has ensured positive reaction from the government</t>
  </si>
  <si>
    <t>Involving as many stakeholders as possible makes advocacy more effective</t>
  </si>
  <si>
    <t>Not yet evaluated</t>
  </si>
  <si>
    <t>Involving a government body incharge of curriculum development (Kenya Institute of Curriculum Development) in the development of curriculum for adolescent sexual reproductive health and financial literacy</t>
  </si>
  <si>
    <t>Capacity building in financial reporting and M&amp;E</t>
  </si>
  <si>
    <t>The project has 3 evaluations planned, baseline, mid line and end line. The project will also carry out longitudinal tracking of all  beneficiaries for the project period. This is been conducted with technical support from CARE USA</t>
  </si>
  <si>
    <t>The project seeks to impact adolescent girls and boys in and out of school from chronically livelihood insecure households living in rural areas (Kajiado) and urban slums (Mukuru)</t>
  </si>
  <si>
    <t>Mukuru slum in Nairobi county and Kajiado central in Kajiado county</t>
  </si>
  <si>
    <t>This project aims that by 2020, adolescent from chronically livelihood insecure households (in rural Kajiado and Mukuru urban slum in Nairobi) that are currently denied their rights are empowered to fully exploit their potential, take advantage of opportunities and fulfill their aspirations</t>
  </si>
  <si>
    <t>bmutuku@care.or.ke</t>
  </si>
  <si>
    <t>Policy and Project Manager</t>
  </si>
  <si>
    <t>Benson Mutuku</t>
  </si>
  <si>
    <t>PATSY COLLINS TRUST FUND</t>
  </si>
  <si>
    <t>Patsy Collins Trust Fund initiative - Kenya Adolescent Empowerment Project</t>
  </si>
  <si>
    <t>KE962/  KEN140</t>
  </si>
  <si>
    <t>Mobile technology is the most cost effective and efficient way through which VLSA members can access their accounts.</t>
  </si>
  <si>
    <t>A more practical approach to orientation on the usage of accounts is highly valued by VSLAs members and increases the usage of the accounts</t>
  </si>
  <si>
    <t>Group linkages do not necessarily influence individual linkages.The KYC required for individuals are simpler than the group's thus most individuals open accounts during or just before the group account opening date.</t>
  </si>
  <si>
    <t>Process tracking for follow up/processs monitoring</t>
  </si>
  <si>
    <t>Product and process training of the VSLAs otherwise dubbed the new linkage protocal to fasten the speed of linkage</t>
  </si>
  <si>
    <t>Working as a team as CARE and Formal Financial institutions in promotion of the buy in for linkages for VSLAs to create more trust among the project benefiaciaries</t>
  </si>
  <si>
    <t>Official Revision of target from 12000 groups linked to formal financial institutions to 6000 groups</t>
  </si>
  <si>
    <t>capacity building, mentorship and stipend based financial support</t>
  </si>
  <si>
    <t>Marsabit, Kisumu, Nyamira, Kisii, Migori, Homabay, Vihiga, Siaya counties</t>
  </si>
  <si>
    <t>Financial inclusion for those excluded from the formal financial services</t>
  </si>
  <si>
    <t>eobiero@ksm.care.or.ke</t>
  </si>
  <si>
    <t>Evaline A. Obiero</t>
  </si>
  <si>
    <t>Bill &amp;Melinda Gates Foundation</t>
  </si>
  <si>
    <t>LINKING VSLAS TO FORMAL FINANCIAL INSTITUTIONS IN KENYA AND TANZANIA</t>
  </si>
  <si>
    <t>KE 925</t>
  </si>
  <si>
    <t>Quarterly sessions with the girls, guardians and project staff enables the girls to discuss issues affecting them in school and also building the girls’ capacity on various components such as leadership, life skills and career talks with an intend of not only nurturing academic success but future develop.</t>
  </si>
  <si>
    <t>Provision of mentorship and education couselling to girls helps the girls address their personal and educational issues.</t>
  </si>
  <si>
    <t>Payment of school fees and school complementary support</t>
  </si>
  <si>
    <t>Sponsoring students and ensuring they are enrolled, retained, complete four year period in school and awarded Kenya Certificate of Secondary Examination (KCSE).</t>
  </si>
  <si>
    <t>Girls in need of financial assistance to complete their education</t>
  </si>
  <si>
    <t>Nairobi County</t>
  </si>
  <si>
    <t>To empower girls through secondary  education</t>
  </si>
  <si>
    <t>Sector Manager - Health Programs</t>
  </si>
  <si>
    <t>Assistant County Director-Programs</t>
  </si>
  <si>
    <t>Aqualia Foundation</t>
  </si>
  <si>
    <t>Girls Scholarship Project</t>
  </si>
  <si>
    <t>KE933 KEN134</t>
  </si>
  <si>
    <t>People Living with HIV, health care workers and general population in the catchment area</t>
  </si>
  <si>
    <t>The program is implemented in Kisii County which is one of the counties in the former Nyanza Province of Wesstern Kenya. It covers eight of the nine counties of Kisii County</t>
  </si>
  <si>
    <t>To to improve the quality fo life of life of people living in Kisii County by increasing the quality, access and utilization of HIV prevention, care and treatment services and strengthening the capacity of the MOH and indigenous institutions (including and not limited to groups of PLWHIV and community health workers/community units) to implement HIV prevention, care and treatment services.</t>
  </si>
  <si>
    <t>(+254) - 0721235908</t>
  </si>
  <si>
    <t>jude.otogo@kisii.care.or.ke</t>
  </si>
  <si>
    <t>Jude Otogo</t>
  </si>
  <si>
    <t>(+254) - 0724201707</t>
  </si>
  <si>
    <t>william.ringera@kisii.care.or.ke</t>
  </si>
  <si>
    <t>William Ringera</t>
  </si>
  <si>
    <t>Centers for Disease Control and Prevention</t>
  </si>
  <si>
    <t>SUPPORTING IMPLEMENTATION AND EXPANSION OF HIGH QUALITY HIV PREVENTION, CARE AND TREATMENT ACTIVITIES AT FACILITY AND COMMUNITY LEVEL IN KENYA</t>
  </si>
  <si>
    <t>KEN125 KE935</t>
  </si>
  <si>
    <t>Partners: North Azraq Women Association, Capoeira4Refugees</t>
  </si>
  <si>
    <t>Advocacy is one of the major areas which CARE is involved in, through the different activities and projects implemented, and is affecting the quality and access to services by all stakeholders.</t>
  </si>
  <si>
    <t>Syrian refugees in the camp have existing capacities mainly in the field of handicrafts, and other vocational services, which is currently used in implementing the activities directly with the facilitation and training of CARE staff and volunteers, this is also part of CARE role in building the capacities of the targeted population and improving the resilience.</t>
  </si>
  <si>
    <t>Establishing livelihood spaces in the camp improved access to food and non food items, and participated partially in improving the reliance and resilience of camp population, this could be improved by adding to it start-up kits that are mostly needed at the current stage to start home businesses.</t>
  </si>
  <si>
    <t>The quality and accountability services were more focused and structured mainly in the second quarter of this FY, which partially improved the quality of services provided by CARE and other stakeholders in the camp.</t>
  </si>
  <si>
    <t>Being more focused and leading the livelihood component improved the capacities and coping mechanisms for refugees and scaled up the existing cash interventions linked to the local market in the camp.</t>
  </si>
  <si>
    <t>The coordination level with all stakeholders improved during this FY, which affected the refugees and host community members' access to services in addition to the right to receive the proper information on the services provided and the current gaps.</t>
  </si>
  <si>
    <t>CARE implemented a gender based study in Azraq camp to monitor and identify the gaps related to women and girls participation in the activities held by all the different agencies, the recommendations and actions taken after so improved the participation in CARE community centers by women and girls up to 30 % from the previous FY, in addition to be more innovative and leading the livelihood component and activities in the camp.</t>
  </si>
  <si>
    <t>CARE built the capacity of two community based organizations by establishing safe spaces for the local community and the refugee population, in addition to improve the CBOs staff and volunteers capacities through trainings, workshops, and engaging them in the project activities.</t>
  </si>
  <si>
    <t>1-Syrian Refugees (Women , girls , boys and men)  in Azraq camp .  2- Syrian Refugees (Women , girls , boys and men) in Azraq city .     3-  The most vulnerable host community members (women, girls, boys and men).</t>
  </si>
  <si>
    <t>Azraq camp and Azraq city</t>
  </si>
  <si>
    <t xml:space="preserve">Maintain protection,  enhance community empowerment and building the self-resilience/stabilization for Syrian refugees .
</t>
  </si>
  <si>
    <t>Assistance to Syrian, non –Syrian Persons of Concern (PoC) and host community members in Azraq camp and urban areas of Jordan</t>
  </si>
  <si>
    <t>FC US1M5 , PID UNHCJO0008</t>
  </si>
  <si>
    <t>Partners: North Azraq Women Association, South Azraq Youth Club, Radio Netherlands World Wide (RNW), Libraries Without Borders, Capoeira4Refugees</t>
  </si>
  <si>
    <t>Syrian refugees in the camp have existing capacities mainly in the field of handicrafts, and other vocational professions, which could be used in implementing the activities directly with the facilitation and training of CARE staff and volunteers.</t>
  </si>
  <si>
    <t>Advocacy is one of the major areas CARE is involved in through the different activities and projects implemented, and is affecting the quality and access to services by all stakeholders.</t>
  </si>
  <si>
    <t>Adding the community moblization and livelihood programs to its original design, in order to focus more on refugee participation and empower them through incentive based volunteering programs.</t>
  </si>
  <si>
    <t>1-Syrian Refugees (Women , girls , boys and men)  in Azraq camp .  2- Syrian Refugees (Women , girls , boys and men) in Azraq city .     3-  The most vulnerable host community members (women, girls, men and boys).</t>
  </si>
  <si>
    <t>To improve the access of persons of concern to essential services in Azraq camp and urban centers in Jordan</t>
  </si>
  <si>
    <t>FC US1FC , PID UNHCJO0005</t>
  </si>
  <si>
    <t xml:space="preserve">CARE Jordan has given careful attention to building good relationships with the local CBOs in Jordan,
</t>
  </si>
  <si>
    <t xml:space="preserve">CARE targets women and girls to be part of our activities and will be given equal opportunity in accessing the activities. We are committed to advancing women and youth’s economic empowerment, and we will focus on the following ‘emerging pathways’ noting that they all contribute in one way or another to CARE International’s identified strategic areas of focus: financial inclusion, inclusive value chains/women, markets &amp; crisis, and dignified work.
</t>
  </si>
  <si>
    <t>To meet the urgent needs and protect the rights of the most vulnerable refugees and Jordanian hosts in Jordan's urban centers through a comprehensive protection approach.</t>
  </si>
  <si>
    <t>U.S. Department Of State -Bureau of Population Refugees and Migration</t>
  </si>
  <si>
    <t>Protecting the Vulnerable urban Syrian refugees and Jordanian host community members</t>
  </si>
  <si>
    <t>FC US1KC, PID BPRMJO0013</t>
  </si>
  <si>
    <t xml:space="preserve">• This project allowed for a holistic approach in the response for refugee needs and the local community as it included a wide variety of activities ranging from information provision, to cash assistance, vocational training, PSS activities, awareness raising, with case management as the back bone of this system of activities. 
• The inclusion of host community in the activities of the project helped in the promotion of social cohesion between the 2 groups.
• Maintaining case management as the methodology for response is proving efficient and is becoming the methodology not only for the Refugee Program but for the development programs working with disadvantaged Jordanians. In addition to the full fledge case management process of assessment, care planning, referrals, follow up and case closure, it enhances humanitarian values such as beneficiaries’ rights, the strength-based approach, and refugees’ resilience. 
</t>
  </si>
  <si>
    <t>To provide multiple payments of Emergency Cash Assistance rather than one-off payment to cover the Iraqi refugees’ basic needs such as rent and food.</t>
  </si>
  <si>
    <t>To plan more intensive activities for children in the summer aimed at enhancing their overall well-being.</t>
  </si>
  <si>
    <t>Provide advanced level vocational trainings after attending the basic level ones. For instance, a female participant who had attended a hair dressing training asked for more specialized trainings in modern hairstyles in order to be up-to-date with the current trends and customers’ requests.</t>
  </si>
  <si>
    <t xml:space="preserve">
The project addressed the need to increase capacity and business skills for greater livelihood opportunities for both vulnerable Jordanians and Iraqi Refugees.</t>
  </si>
  <si>
    <t>Providing Iraqi youth, with internships and volunteer opportunities within the private sector by working in partnership with civil society organizations, the Government of Jordan, the private sector, donors, youth groups, women’s and trade unions; research institutions etc. Without a significantly more diversified set of partners, it will not be possible to achieve this ambition.</t>
  </si>
  <si>
    <t xml:space="preserve">
The project aimed to increase protection support and access to quality services for Iraqi refugees and vulnerable Jordanians available within the existing social service structures provided in Jordan.</t>
  </si>
  <si>
    <t xml:space="preserve">
By working with local associations and integrating community members in training courses</t>
  </si>
  <si>
    <t>CARE has worked to establish the following studies : 1- Impact evaluation for urban program
2 - Annual Urban Assessment (Assessment of the Situation of Urban Syrian Refugees and Vulnerable Jordanians 2016)</t>
  </si>
  <si>
    <t>Vulnerable Jordanians and Iraqi refugees within an enabling environment in Jordan.</t>
  </si>
  <si>
    <t>Amman and Zarqa</t>
  </si>
  <si>
    <t>To contribute to enhanced social and economic capital, capacity and resilience of vulnerable Jordanians and Iraqi refugees to ensure their quality of life in Jordan and to equip Iraqis within their recovery efforts upon return.</t>
  </si>
  <si>
    <t>Livelihoods and Social Protection Support to Iraqi Refugees in Jordan</t>
  </si>
  <si>
    <t>FC US1DA , PID BPRMJO0012</t>
  </si>
  <si>
    <t xml:space="preserve">CARE international focused on empowering the beneficiaries through providing information on how and where to gain access to their rights and entitlements, it also focused major efforts on service plans and referrals designed to meet those needs whether inside or outside CARE services, it also ensured its continuous presence in all working groups to advocate on behalf of the beneficiaries and work alongside other agencies to find solutions for refugee problems.
</t>
  </si>
  <si>
    <t>3. Existence of Urben Refugee Hubs in Mafraq , Irbid and the City of Azraq, where services in these cities remain limited and organizations providing direct access to information and protection services are low, enabled refugees to benifit from assess to information, participate in case management sessions, receive emmergency cash assistance and  be escorted to a comprehensive system of referrals .</t>
  </si>
  <si>
    <t>2. Supporting working groups in the community development centers provided them with the capacity to advocate  on behalf of  beneficiaries as well as working with other agencies to find solutions for refugee problems</t>
  </si>
  <si>
    <t>1. Some rural areas hosting communites have limited access to banks (ATM card service), which was compensated for through the voucher - exchange system</t>
  </si>
  <si>
    <t>The main impact group are urban Syrian refugees’ in Mafraq, Irbid and Azraq towns in need for accessible information about available services and outreach assistance for protection and emergency cash assistance.  The project focused on the most vulnerable cases who are provided with individualized case management services to ensure they are able to access and receive the services and information they need, in addition to the provision of Emmergency Cash Assistance to meet their urgent needs.</t>
  </si>
  <si>
    <t>The  project responds to urban refugees’ in Mafraq, Irbid and Azraq towns.</t>
  </si>
  <si>
    <t>The objective of the proposed project is to meet the needs of the most vulnerable Syrian refugees and members of the host community, with an emphasis on the needs of women and children. The focus is on provision of services directed to Protection (information provision, in-depth Case Management / external &amp; internal referrals and outreach services), and Emergency Cash Assistance to enable Increased access to emergency cash in order to meet urgent basic needs .</t>
  </si>
  <si>
    <t>OLAYAN Group</t>
  </si>
  <si>
    <t>Protection of the most Vulnerable Syrian Refugees through Case Management and Emergency Cash Assistance</t>
  </si>
  <si>
    <t>FC US1G9 , PID SSOFJO0005</t>
  </si>
  <si>
    <t>A main challenge was that several GBV acts have been embedded and normalized within the society and have become extremely difficult to change, for example early marriage has become a normal action in the community; thus innovative techniques and approaches need to be utilized to address this.</t>
  </si>
  <si>
    <t>The use of a group approach was very successful, as in the group environment people felt more confident to share their experiences and verbalize their problems</t>
  </si>
  <si>
    <t>3. Having facilitators from the local communitees is a way of supporting and building the capacities of activists in those communitees.</t>
  </si>
  <si>
    <t>2. Using films about real stories and real women that address GBV and discuss the roles of women is a technique that convey messeges regarding these issues in an easy and effective way where audience feel that could be them and what is said reflects part of their lives</t>
  </si>
  <si>
    <t>1. Involvement of local CBOs as a main coordinator for activities had contributed to building the capacity of the CBOs to deliver similar activities to the local community and to build bridges with the local community members</t>
  </si>
  <si>
    <t>The people that experienced positive and lasting change from this project were women from the local communities of Jerash and Irbid. All women impacted were from the host community.</t>
  </si>
  <si>
    <t>The project was implemented in two governorates in the Northern region of Jordan: Irbid and Jerash.</t>
  </si>
  <si>
    <t>Raise awareness about Gender Based Violence in Jordan through creating an interactive media experiences for TV viewers , increasing their knowledge and changing attitudes about women and girls' gender roles. Also, raise awareness on women's economic empowerment.</t>
  </si>
  <si>
    <t>Maysa'a Farraj</t>
  </si>
  <si>
    <t>sawsan.mohammed@care.org</t>
  </si>
  <si>
    <t>Independent Television Services (ITVS)</t>
  </si>
  <si>
    <t>Women and Girls Lead Global (WGLG) Jordan</t>
  </si>
  <si>
    <t>ITVSJO0001</t>
  </si>
  <si>
    <t>New Arrivals: The assessment found that most of the beneficiaries arriving from Syria have no savings or belongings. Refugees often arrive in Jordan with only the clothes they have on.</t>
  </si>
  <si>
    <t>Find new activities that could indirectly allow refugees to be able to buy the food which they need it and it is not covered by WFP voucher / E-card like CERELAC for children under two years old, elderly and people with disability and others.</t>
  </si>
  <si>
    <t>Access to Food:  food was listed as a major priority and need for all the refugees in the camps. WFP assistance gives access to essential food items that provide a nutritious 2,100 kcal/day diet. Complimentary food that refugees demand is not covered under the 20JD voucher value "given to them every month'.</t>
  </si>
  <si>
    <t>Cash assistance provides an opportunity for improving gender equality, although its one-off nature means temporary intervention.</t>
  </si>
  <si>
    <t>The amount of JOD130 Emergency Cash Assistance support should be reviewed to better address the urgent needs of beneficiaries. CARE is in the process of discussing the cash amount review with the basic needs working group which is chaired by UNHCR.</t>
  </si>
  <si>
    <t>The project finished successfully and a final report submitted to donor. No majoy challenges encountred during the implemntation</t>
  </si>
  <si>
    <t>Extremely vulnerable Syrians and Jordanian host community members</t>
  </si>
  <si>
    <t>Amman and Azraq camp, Jordan</t>
  </si>
  <si>
    <t>At Azraq camp, CARE facilitated the distribution of cash and non-food items for newly arriving Syrian refugees to the Camp. 
In Amman, CARE provided unconditional cash, thereby reducing the risk of exposure to negative coping mechanisms, targeting Amman, an area with specifically high concentration of urban Syrian refugees.</t>
  </si>
  <si>
    <t>KHAYYAT Group UAE based Corporate</t>
  </si>
  <si>
    <t>Protecting the dignity of Syrian refugees and vulnerable host community members in Amman and Azraq camp, Jordan</t>
  </si>
  <si>
    <t>FC US1LD,PID KHAYJO0001</t>
  </si>
  <si>
    <t>Local stakeholder and community support this project</t>
  </si>
  <si>
    <t>This project will raising women leadership in their community</t>
  </si>
  <si>
    <t>challenges in this project all of women ang youth were not use speaking in public before. Most of them no have experience as a facilitator and only have basic education</t>
  </si>
  <si>
    <t>ToT for women and youth makes them more confidence and they can practice the content for they daily live</t>
  </si>
  <si>
    <t>Coaching for Women and youth</t>
  </si>
  <si>
    <t>Training regular for other women and youth with 240 participants</t>
  </si>
  <si>
    <t>Training of Trainers  for Women and youth</t>
  </si>
  <si>
    <t>Impact for this project women and youth have lifeskill to have access for participation in family and community decision</t>
  </si>
  <si>
    <t>women and young people in riverbanks community</t>
  </si>
  <si>
    <t>Jakarta Utara (Marunda-Cilincing)</t>
  </si>
  <si>
    <t>Improve women and youth  lifeskills in, using three core P.A.C.E. modules:  Communication; Problem Solving and Decision-Making; Time and Stress Management; as well as Financial Literacy. with this lifeskill can contribute to more effective women and youth participation in family and community decision including increased influence on MURIA interventions that aim to increase urban resilience of the Marunda river side population</t>
  </si>
  <si>
    <t>Ade_Oktaviany@careind.or.id</t>
  </si>
  <si>
    <t>Ade Herlina Oktaviany</t>
  </si>
  <si>
    <t>P.A.C.E in Community-2</t>
  </si>
  <si>
    <t>IDN 129 ID 566</t>
  </si>
  <si>
    <t>Preposition Stock; It make CO in good preparation in responding the disaster, the challenges also how we can keep maintain the preposition with limited budget</t>
  </si>
  <si>
    <t>Capacity Building; the ERT members is consisting of staffs from the development program and sometimes makes them not make this issue (CB) as a priority.  The CO recently put the new clausul on the staffs contract on their willingness to be an ERT members.  Some online resources are now available to make the access more easier to the staffs for learning.</t>
  </si>
  <si>
    <t>Partnership; CO focus to have partners in 5 areas that having possibility on large scale of disaters, they are Jakarta, bali, Yogyakarta, Medan and Padang.  The MOU format consulted with legal lawyer and its now being implemented with having signatures from two partners (Medan and Padang).</t>
  </si>
  <si>
    <t>Preposition Stock</t>
  </si>
  <si>
    <t>The main group is Emergency Response Team members, which consisted of approximately 20 development staffs who spread in CII main offince and two field offices (Makasar and Kupang)</t>
  </si>
  <si>
    <t>The main activities is in the capital city, Jakarta and its covered the CII field offices in Kupang and Makassar.  This humanitarian preparedness project is to prepare the CII can cover all of the provinces in Indonesia on humanitarian natural crisis as needed which consisted of 33 provinces.</t>
  </si>
  <si>
    <t>Strengthen the speed and scale of the response inline with the new humanitarian mandate</t>
  </si>
  <si>
    <t>Margaret A. Cargill Foundation</t>
  </si>
  <si>
    <t>Enhancing CARE Emergency Preparedness and Response Capacity</t>
  </si>
  <si>
    <t>ID 562 IDN 065</t>
  </si>
  <si>
    <t>1) M&amp;E Plan
2) Scaleup Plan
3) Progress Report
4) Pathways Endline Report
5) Sustainability Baseline Report</t>
  </si>
  <si>
    <t>The project learnings will be shared and best practices will be replicated with other stakeholders in Odisha and other states.</t>
  </si>
  <si>
    <t>SHG graduation to next level i.e. Producers Group through identification of common produces, aggrigation clusters and marketing of agri-produces.</t>
  </si>
  <si>
    <t>Promotion a cadre of Livelihood Service Providers who would provided various livelihoods services to Ips on revenue basis.</t>
  </si>
  <si>
    <t>Adoption of sustainable practices such as line sowing and SRI methods by SHG members. Demonstration of stress tolerant variety of paddy by SHG members.</t>
  </si>
  <si>
    <t>Market engagement processes: Similarly, the impact population have also followed and adopted of various market engagement practices i.e. collective aggrigation and marketing, buyer-seller meets, fair business practices and display of market information board in all project villages.</t>
  </si>
  <si>
    <t>Sustainable agriculture practices: Large scale adoption of various sustainable agriculture practices at different stages of cropping cycle by the impact population and use of drudgery reduction tools.</t>
  </si>
  <si>
    <t>Working with women collectives (self help groups): Strengthening of self help groups, carrying out savings and credit activities, finacial/bank linkages, carrying out various project activities, etc.</t>
  </si>
  <si>
    <t>CARE worked with partner organisations for implementation of the Pathways program in the first phase. However, for implementation of the one year extensaion phase of the project, CARE is implementaing the Pathways-SGP on its own. CARE is implementing SGP with having major objectives of scale up, replication and sustainability of the Pathways interventions.</t>
  </si>
  <si>
    <t>CARE worked with partner organisations for implementation of the project. It capacitated the staff of the partner organisations for effective implementation.</t>
  </si>
  <si>
    <t>The project completed its endline study in March 2016. The proejct has got one year extension as supplemental grant period for sustainability plannning. A baseline study for the extended grant for pathways will be completed in Aug-sept 2016. The end line for SGP will be done in January 2017.</t>
  </si>
  <si>
    <t>Scheduled Tribe (SC) and Scheduled Caste(SC) women smallholders are the main Impact Group of the project</t>
  </si>
  <si>
    <t>The project is operational in 26 Gram Panchayats and 9 blocks in Kandhamal amd Kalahandi disctricts of Odisha State in India.</t>
  </si>
  <si>
    <t>The goal of the project is to increase the productivity and empowerment of women smallholder farmers in more equitable agriculture ecosystems at scale.</t>
  </si>
  <si>
    <t>pkmohapatra@careindia.org</t>
  </si>
  <si>
    <t>Program Manager - Pathways</t>
  </si>
  <si>
    <t>Dr. Pradip Kumar Mohapatra</t>
  </si>
  <si>
    <t>Regional Program Director - Adivasi hub Odisha</t>
  </si>
  <si>
    <t>Increase Women Farmers Productivity and Empowerment in more Equitable Agriculture Systems at Scale in India</t>
  </si>
  <si>
    <t>CS090</t>
  </si>
  <si>
    <t>1) Logframe
2) Progress Report
3) Baseline Report</t>
  </si>
  <si>
    <t>10 women entrepreneurs were developed who now participate effectively along the maize value chain</t>
  </si>
  <si>
    <t>A cadre of 20 women leaders-cum-animators were developed in project villages who are working for creating inclusive and equitable societal spaces for women.</t>
  </si>
  <si>
    <t>1000 women smallholder farmers were empowered and adopted improved maize production, post production, and marketing practices.</t>
  </si>
  <si>
    <t>Foster support and positive attitude among men in households and other key actors for women smallholders</t>
  </si>
  <si>
    <t>Strengthen access of women to inclusive and equitable input and output markets</t>
  </si>
  <si>
    <t>Promote adoption of improved maize production, post-production and marketing practices and technology by women smallholders</t>
  </si>
  <si>
    <t>The baseline study of the project was conducted by an external agency in May 2015.</t>
  </si>
  <si>
    <t>Scheduled Tribe (SC) and Scheduled Caste(SC) women smallholder farmers.</t>
  </si>
  <si>
    <t>Papadahandi block in Nabarangapur District of Odisha State - India</t>
  </si>
  <si>
    <t>To empower women smallholders and increase their productivity, income and nutritional status, to build a strong and sustainable maize value chain</t>
  </si>
  <si>
    <t>Kellogg's Foundation</t>
  </si>
  <si>
    <t>Empowering Poor Smallholder Farmers &amp; Enhancing Maize productivity in India</t>
  </si>
  <si>
    <t>CS141</t>
  </si>
  <si>
    <t>End Line report and other evaluation reports produced by the project</t>
  </si>
  <si>
    <t>KLEAP project established two institutions for sustaining Dairy, Micro finance and Agriculture interventions undertaken by the project and these institutions ownership, control and leadership is entrusted with community. 
The Dairy and Agriculture activities are brought under   VIRAAT Producer Company and Micro Finance program is now managed under Sri Vivekananda Mahila Vikas Federation both institutions are registered under Section 25 Company Act. Producer Company services are likely to reach over 7000 households and it is has a plan of doubling their membership base in three year horizon and micro finance federation has plans to increases its client base from current 5700 women to 10,000 women in next three years</t>
  </si>
  <si>
    <t>Mobile based agro meteorological services helps farmers in remote locaiton to access much needed information on weather and climatic conditions, seeds and crop variety selection advice besides effective pest management practices otherwise the farmers living on remote locations has to be depend on unscientific farm management practices methods and tools</t>
  </si>
  <si>
    <t>Role of School Management Committee helps in improving school management function besides monitoring quality of educaiton, as trained SMC members lobby with district educaiton department improving school facilities besides increasing number of teachers at schools in remote areas</t>
  </si>
  <si>
    <t>Mobilizing milk producer at community level and linking them with formal dairy units helps the low households to benefit from better price besides working with dairy collectives as distribution routes for selling subsidized fodder and feeder besides other livestock support services helps in increase in profits</t>
  </si>
  <si>
    <t>Provision of agro meterological services resulted in increased access to crop advisory services besides planning their crop season and understanding where they can access various input services and government schemes available for them</t>
  </si>
  <si>
    <t>Community Based Micro finance program helped women to access customized financial services besides having access to insurance services at low premium rates</t>
  </si>
  <si>
    <t>School Improvement Coordinators placed at schools by CARE helped to increase learning ability of the school children and Adolescent Girls Learning Center helped girls who have never attended school to gain basic literacy skills besides livelihood skills particularly tailoring</t>
  </si>
  <si>
    <t>Education intervention in the project helped district administration in adopting new method of teaching tools for teaching Maths, Science and English. Community based micro finance company established and one producer company established to intermediate agro support services</t>
  </si>
  <si>
    <t>The project ended its operation by August 2015. Evaluation happened before that.</t>
  </si>
  <si>
    <t>Most marginalized tribal communities depending on Dairy apart from farming for their sustainable household economy.</t>
  </si>
  <si>
    <t>5 blocks of Kutch district in Gujarat</t>
  </si>
  <si>
    <t>To improve the quality of education, increasing access to better livelihood options, facilities, knowledge and marketing services for small and marginal farming households.</t>
  </si>
  <si>
    <t>R Devabalan</t>
  </si>
  <si>
    <t>Kutch Livelihood and Education Advancement Project (KLEAP)</t>
  </si>
  <si>
    <t>CS093</t>
  </si>
  <si>
    <t>Changes were captured through Most Significant Change Study. Reports are available . Project has logframe, MIS in place.</t>
  </si>
  <si>
    <t>EnSIGN pilot project has organsied 504 women farmers in Common Interest Groups and these CIGs have also been strengthend for governance and management. CIGs have participatory performance tracking system which is helping the community to see the performance and committment of each other to combat gender and nutrition problems. Project is about to start endline study for this pilot project to see the extent of changes.</t>
  </si>
  <si>
    <t>Men and In Laws have Peer pressure which does not allow them to change the gender barriers at home. This needs to be broken through empowemenr and capacity building.</t>
  </si>
  <si>
    <t>If community space (Gram Sabha) or women based insititutions (SHG, CIG, Cooperative Groups) are not strengthen enough to negotiate within the community or outside regarding social restrictions, practices and innovations, Social changes will not be seen.</t>
  </si>
  <si>
    <t>Women and men are equally involved in agricultural practices however women have very limited opportunity to take part in training around extension services or market linkages. If women gets trained the productivity will be increased.</t>
  </si>
  <si>
    <t>Develop Social audit mechanism or Participatory performance Tracker  and involving women's group for track their own performances on regular time interval.</t>
  </si>
  <si>
    <t>AGENCY level strengthening of women farmers around agricultur extension services, Nutrition and social rights. Building the capacity of Men, In Laws, Community influenctial persons and engage them with PRI to discourage the gender norms, restrcitions by engaging women in decision making process.</t>
  </si>
  <si>
    <t>Organsing women farmers in common interest groups and strengthen the same as community insitution for further linkages and convergence with markets and stakeholders</t>
  </si>
  <si>
    <t>Project Logframe and indicators revised and set as per the CARE approach and rules.</t>
  </si>
  <si>
    <t>EnSIGN Common Interest Group (CIG) interface meeting with Panchayati Raj Institutions (PRI) and Community potato producers group</t>
  </si>
  <si>
    <t>Women Farmers</t>
  </si>
  <si>
    <t>Block Kotulpur, Dist Bankura, West Bengal, India</t>
  </si>
  <si>
    <t xml:space="preserve">To enhance smallholder women farmers' productivity, well being and empowerment in Sustainable Farm Initiative (SFI)
</t>
  </si>
  <si>
    <t>asjana@careindia.org</t>
  </si>
  <si>
    <t>ARUNANGSHU SHEKHAR JANA</t>
  </si>
  <si>
    <t>REGIONAL PROGRAMME DIRECTOR</t>
  </si>
  <si>
    <t>BISWARANJAN PATNAIK</t>
  </si>
  <si>
    <t>PepsiCo USA</t>
  </si>
  <si>
    <t>Enhancing the Sustainable Farming Initiative through Gender &amp; Nutrition (EnSIGN)</t>
  </si>
  <si>
    <t>CS096</t>
  </si>
  <si>
    <t>Project Proposal, Half Yearly LQAS reports, National Survey reports, Other Program MLE reports</t>
  </si>
  <si>
    <t xml:space="preserve">There are important overlaps within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and 5) Sector Wide Approach to Strengthening Health (SWASTH). In order to avoid double counting, the participants sections in this form only include "NON OVERLAPPING" figures but here the details of the data for this particular project:
Expected participants: INDIRECT (W&amp;G=41,581,440 + M&amp;B 44,952,909 = Total 86,534,349) / DIRECT (W&amp;G=22,309,898 + M&amp;B 2,482,588 = Total 24,792,486)
FY participants:  INDIRECT (W&amp;G=39,112,772 + M&amp;B 42,284,078 = Total 81,396,851) / DIRECT (W&amp;G=20,985,371 + M&amp;B 2,335,198 = Total 23,320,569)
FY participants HEALTH (Direct 4,437,035) SRMH (Direct 18,883,534)
</t>
  </si>
  <si>
    <t>Improved quality of care through improved skills, knowledge developed through the AMANAT - Mobile Nurse and Doctor Mentoring intervention across the public health facilities</t>
  </si>
  <si>
    <t>Improved coverage of delivery of maternal, newborn and child health services in the community by the Frontline Health Workers exemplified through the intervention of tracking of weak new born babies to save their lives through enhanced home based care in low resource settings</t>
  </si>
  <si>
    <t>Improved infrastructure of public health facilities especially the Labour rooms, Newborn Care Corners, Maternity Wards and Family Planning operation theatres for both BEmONC and CEmONC services</t>
  </si>
  <si>
    <t>Improved outcomes in capacities, skills and knowledge of health service providers at all levels in both the Health and Social Welfare departments</t>
  </si>
  <si>
    <t>Improved outcomes in behaviours and practices of both the supply and demand side beneficiaries</t>
  </si>
  <si>
    <t>Advocacy with the Government stakeholders at all levels of engagements leading to improved changes in governance related policies</t>
  </si>
  <si>
    <t>No specific changes. All workstreams are as planned</t>
  </si>
  <si>
    <t>Pregnant women, Lactating mothers, Infants and Children upto the age of 5 years, Eligible Couples - men and women in the community in the state of Bihar seeking Family Planning services</t>
  </si>
  <si>
    <t>The project works in the 534 blocks across the 38 districts and 9 divisions of the state of Bihar, India</t>
  </si>
  <si>
    <t>To strengthen public health systems and capabilities of service providers in order to impact improved maternal, newborn, child and adloscent health outcomes in Bihar</t>
  </si>
  <si>
    <t>ssridhar@careindia.org</t>
  </si>
  <si>
    <t>Technical Director, Bihar Technical Support Progra</t>
  </si>
  <si>
    <t>Dr.Sridhar Srikantiah</t>
  </si>
  <si>
    <t>hshah@careindia.org</t>
  </si>
  <si>
    <t>Chief of Party, Bihar Technical Support Program (T</t>
  </si>
  <si>
    <t>Dr.Hemant Shah</t>
  </si>
  <si>
    <t>Technical Support to the Government of Bihar: Improving Health, Nutrition Coverage and Outcome (TSU)</t>
  </si>
  <si>
    <t>CS077</t>
  </si>
  <si>
    <t>IRIS monitoring study carried out in 2015-16</t>
  </si>
  <si>
    <t>The poorest and most vulnerable sections of the community in the state of Bihar who are most exposed to contracting the disease</t>
  </si>
  <si>
    <t>The project works in the 534 blocks across the 38 districts and 9 divisions of the state of Bihar, India with a special focus on the 33 districts and blocks defined as being endemic to the disease of Kala Azar</t>
  </si>
  <si>
    <t>To support the Bihar government in reducing the burden of Visceral Leishmaniasis (VL) through scale up and coverage of effective VL control and elimination interventions</t>
  </si>
  <si>
    <t>Scale up of Visceral Leishmaniasis control activities (SKAEP/ VL)</t>
  </si>
  <si>
    <t>CS078</t>
  </si>
  <si>
    <t>VHSND Pilot proposal, interim and Final reports (in August 2017)</t>
  </si>
  <si>
    <t xml:space="preserve">The project intially piloted in a smaller geography is now set to be scaled up across the state
There are important overlaps within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and 5) Sector Wide Approach to Strengthening Health (SWASTH). In order to avoid double counting, the participants sections in this form only include "NON OVERLAPPING" figures but here the details of the data for this particular project:
Expected participants: INDIRECT (W&amp;G=48,864,294 + M&amp;B 49,952,331 = Total 101,690,557) / DIRECT (W&amp;G=3,801,262 + M&amp;B 1,088,667 = Total 4,889,929)
FY participants:  INDIRECT (W&amp;G=22,232,301 + M&amp;B 24,034,920 = Total 46,267,221) / DIRECT (W&amp;G=1,123,364 + M&amp;B 347,253 = Total 1,470,617)
FY participants SRMH (Direct 1,060,696 Indirect 483,373)
</t>
  </si>
  <si>
    <t>Seamless, continuous and effective supplies of drugs, consumables and equipments  through an elaborate supply chain management system  is detrimental for quality and coverage of services through the VHSND platform</t>
  </si>
  <si>
    <t>Better delivery of counseling services by the Frontline Health Workers could be achieved through improved capacities and knowledge of the Forntline Health Workers</t>
  </si>
  <si>
    <t>Better delivery of ante natal health services could be achieved through improved workflow management of the VHSND site</t>
  </si>
  <si>
    <t>Improved delivery of counseling services on key health themes like Family Planning by the service providers (Frontline Health Workers)</t>
  </si>
  <si>
    <t>Improved workflow management</t>
  </si>
  <si>
    <t>Increase in footfall of beneficiaries at the VHNSD sites</t>
  </si>
  <si>
    <t>The project has formed the foundation for advocacy efforts around strengthening the VHSND platform for effective delivery of key health services by the Government of Bihar, who have adopted the learnings and are in turn conducting a pilot themselves across 9 blocks to scale up the interventions across the entire state of Bihar</t>
  </si>
  <si>
    <t>Pregnant women, Lactating mothers, Infants and Children upto the age of 5 years, Eligible Couples - men and women in the community catchment seeking Family Planning services</t>
  </si>
  <si>
    <t>Piloted in 20 blocks spread across 14 districts of the state of Bihar, India</t>
  </si>
  <si>
    <t>Leveraging the Village Health, Sanitation and Nutrition Days (VHSNDs) to improve the reach of Community Health Workers (CHWs) in Bihar for improving range and quality of services being delivered at VHSNDs.</t>
  </si>
  <si>
    <t>Leveraging the Village Health, Sanitation and Nutrition Days (VHSNDs) to improve the reach of Community Health Workers (CHWs) in Bihar</t>
  </si>
  <si>
    <t>CS135</t>
  </si>
  <si>
    <t>Project proposal and Final reports</t>
  </si>
  <si>
    <t xml:space="preserve">There are important overlaps within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and 5) Sector Wide Approach to Strengthening Health (SWASTH). In order to avoid double counting, the participants sections in this form are left in blank but here the details of the data for this particular project:
Expected participants: INDIRECT (W&amp;G=3,627,021 + M&amp;B 3,921,103 = Total 7,548,124) / DIRECT (W&amp;G=640,022 + M&amp;B 691,959 = Total  1,332,022)
FY participants:  INDIRECT (W&amp;G=3,754,671 + M&amp;B 4,059,104 = Total 7,813,775) / DIRECT (W&amp;G=102,375 + M&amp;B 110,676 = Total  213,052)
FY participants HEALTH (Direct 213,052 and Indirect 7,813,775)
</t>
  </si>
  <si>
    <t>Pneumonia and Diaherria does appear to be the primary contributor to child mortality</t>
  </si>
  <si>
    <t>Inadequate number of qualified paediatricians in the Government systems is detrimental to enabling quality IPD services for child health</t>
  </si>
  <si>
    <t>Seamless, continuous and effective supplies of drugs, consumables and equipments through an elaborate supply chain management system  is detrimental for quality and coverage of services</t>
  </si>
  <si>
    <t>Capacity building of service providers (government doctors and nurses) by paediatricians</t>
  </si>
  <si>
    <t>Establishment of surveillance records with ASHAs for seriously sick children</t>
  </si>
  <si>
    <t>Advocacy with Government of Bihar for operationalization of Paediatric care at the Block Hospitals</t>
  </si>
  <si>
    <t>Children under the age of 5 who are most vulnerable to childhood illness</t>
  </si>
  <si>
    <t>The project is working in 3 blocks in the district of Purnia and 3 blocks in the district of Samastipur in the state of Bihar, India</t>
  </si>
  <si>
    <t>The work under the grant seeks to learn through efforts at the scale of two district and evolve a comprehensive model for effectively addressing child mortality related to diarrhea and pneumonia, combining interventions engaging public facilities, outreach public programs, and the ubiquitous private providers</t>
  </si>
  <si>
    <t>Improved quality of community and low level facility management of childhood pneumonia and diarrhea in Bihar</t>
  </si>
  <si>
    <t>CS132</t>
  </si>
  <si>
    <t>The nature of the project was conceptulaized to evolve in response to needs of the NRLM. The flexibility provided by the donor allowed CARE India to take up the opportunities provided inspite of severe challenges during the course of the year. The year was marked by extensive changes in the leadership, approach, policy, and funding pattern of NRLM, and CARE India's technical support to NRLM had to be calibrated to be in sync with the larger policy shifts in direction pertaining to the role and mandate of NRLM in the overall efforts of government to fight poverty. These changes have impacted the process of implementation of the project, and thus, the agility and coordination required to ensure effectiveness of this investment and support. Towards the end of Year 1, from July 2015 onwards, NRLM made a series of changes in its approach – the most significant and positive change being universalization of health, nutrition, social inclusion as its core approach – and this project directly contributes to this through development of the concepts, appropriate strategies, implementation guidelines, and capacity building systems at national and state levels</t>
  </si>
  <si>
    <t>Core understanding of government system and ability to tap opportunities provided by the system requires agility and technical rigour to influence policies</t>
  </si>
  <si>
    <t>Building capacities staff at state level to promote health and nutrition strategies in NRLM programming</t>
  </si>
  <si>
    <t>Supporting the NRLM develop institutional mechanisms, systems, and capacities to integrate inclusive health, nutrition, and social inclusion strategies in its programming</t>
  </si>
  <si>
    <t>Understanding the NRLM system and requirements</t>
  </si>
  <si>
    <t>Women in rural areas</t>
  </si>
  <si>
    <t>The project is focussed on rural areas across all the states of the country, particularly Bihar, Uttar Pradesh,  Odisha,  Jharkhand, Andhra Pradesh, Telangana, Chhatisgarh and Odisha</t>
  </si>
  <si>
    <t>Provide national level technical support to the National Rural Livelihoods Mission (NRLM) in order to strengthen health, nutrition, and social inclusion strategies in its programming with community platforms</t>
  </si>
  <si>
    <t>rsubbiah@careindia.org</t>
  </si>
  <si>
    <t>Director Health</t>
  </si>
  <si>
    <t>Ravi Subbiah</t>
  </si>
  <si>
    <t>rmathur@careindia.org</t>
  </si>
  <si>
    <t>Deputy Program Director</t>
  </si>
  <si>
    <t>Ratna Mathur</t>
  </si>
  <si>
    <t>National Level Technical Support to National Rural Livelihoods Mission (NRLM) to Integrate Health Interventions in Self-Help Groups</t>
  </si>
  <si>
    <t>CS125</t>
  </si>
  <si>
    <t>Monthly update and six monthly donor report and rapid assessment report conforms to the above statement</t>
  </si>
  <si>
    <t>The project strategy to partially work throught direct intervention by project staff and indirectly through governmnet system worked well.</t>
  </si>
  <si>
    <t>Effort need to be made to make impact population resilient to man made and natural disasters like drought, flood and distressed migration.</t>
  </si>
  <si>
    <t>Community based monitoring system remains weak that demands focussed attention by government and civil societies organization</t>
  </si>
  <si>
    <t>For sustenability of gains made through direct project interventions, strengthening government system is absolutely necessary</t>
  </si>
  <si>
    <t>Promoting convergence and coordination among front line workers of different departments</t>
  </si>
  <si>
    <t>Building the capacities of government front line workers engaged in long term effort to reduce malnutrition</t>
  </si>
  <si>
    <t>Scaling of up direct intervention form 80 to 300 villages with help of nutrition volunteers</t>
  </si>
  <si>
    <t>In 2015-16, a gender baseline was conducted with the specific focus to integrate and get information on gender related indicators in the project. Also a rapid assesment was done in a sample of vilages to evaluate output and outcome level changesThe end line evaluation is expected to be conducted in the month of feb 2017. The end line result will be compared with National Institute of Nutrition (NIN) 2010 data as mutually agreed with donor</t>
  </si>
  <si>
    <t>Children below six years and lactating Women.</t>
  </si>
  <si>
    <t>Tikamgarh, Chattarpur and Panna districts of Madhya Pradesh</t>
  </si>
  <si>
    <t>To reduce number of underwieght and severly acute malnourished children in three high burden districts of Madhya Pradesh, India.</t>
  </si>
  <si>
    <t>jupadhyay@careindia.org</t>
  </si>
  <si>
    <t>Dr. Jayanta Upadhyay</t>
  </si>
  <si>
    <t>Madhya Pradesh Nutrition Project (MPNP)</t>
  </si>
  <si>
    <t>CSD079</t>
  </si>
  <si>
    <t xml:space="preserve">Project staff participated in the 44th World Lung conference organized by the UNION at Cape Town from 2nd to 6th December. Two presentations were made based on the learning from the project. One was an oral abstract presentation which shows counselling is associated with improved treatment compliance in early phase of treatment. The second presentation was an e poster which captures the contribution of the chemists. 
A blog on the participation in this event has been posted in CARE India website: https://www.careindia.org/blog/lung-health-beyond-2015-tackling-tb
Case story of an adolescent girl who has fought her battle with TB with help of the project has also been posted in CARE India website: https://www.careindia.org/blog/instilling-will-live
</t>
  </si>
  <si>
    <t>counselling of MDR TB patients is  useful in treatment adherence</t>
  </si>
  <si>
    <t>Involvement of chemists in case referrrals for TB suspects</t>
  </si>
  <si>
    <t>sensitizing and working with Panchayati Raj Institutions</t>
  </si>
  <si>
    <t>Multi drug resistant TB patient on anti TB treatment</t>
  </si>
  <si>
    <t>West Bengal, India</t>
  </si>
  <si>
    <t>To provide treatment adherence support to Multidrug Resistant Tuberculosis patients enabling them to complete TB treatment</t>
  </si>
  <si>
    <t>Technical Director (Health)</t>
  </si>
  <si>
    <t>Eli Lilly Foundation</t>
  </si>
  <si>
    <t>Treatment  adherence and follow up of MDR TB patients in West Bengal</t>
  </si>
  <si>
    <t>CS129</t>
  </si>
  <si>
    <t xml:space="preserve">There are important overlaps within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and 5) Sector Wide Approach to Strengthening Health (SWASTH). In order to avoid double counting, the participants sections in this form only include "NON OVERLAPPING" figures but here the details of the data for this particular project:
Expected participants: DIRECT (W&amp;G=1,678,664 + M&amp;B 865,405 = Total 2,544,069)
FY participants:  DIRECT (W&amp;G=1,678,664 + M&amp;B 865,405 = Total 2,544,069)
FY participants HEALTH (Direct 483,373) and SRMH (Direct 2,060,696)
</t>
  </si>
  <si>
    <t>Pregnant women, Lactating mothers, Infants and Children upto the age of 5 years, Eligible Couples - men and women seeking Family Planning services</t>
  </si>
  <si>
    <t>The project worked in the 137 blocks across the 8 districts of the state of Bihar, India</t>
  </si>
  <si>
    <t>To improve the quality and delivery of comprehensive family health services in eight districts initially and then expanding to the entire state of Bihar, supporting the Government of Bihar’s (GoB) goal to improve the health and survival of women, newborns and children</t>
  </si>
  <si>
    <t>Integrated Family Health Initiative (IFHI)</t>
  </si>
  <si>
    <t>CS089</t>
  </si>
  <si>
    <t>2. Contentious engagement with grassroots NGO after the emergency response is a prime partnership requirement that enable CARE reach the Disaster affected HHs in the prescribed time frame</t>
  </si>
  <si>
    <t>1. Need to evolving appropriate Cash Management system for disbursement of cash to affected HHs</t>
  </si>
  <si>
    <t>3. Using pre-positioning stock enabled reach the affected HHs within sort time and enabled affected HHs overcome the impact of floods</t>
  </si>
  <si>
    <t>2. Involving and working with grassroots NGO</t>
  </si>
  <si>
    <t>1. Community Needs Assessment</t>
  </si>
  <si>
    <t>All affected HHs allowed to voice their concern, defend their interests and/or advocate for their rights pertaining to the project reach and interventions</t>
  </si>
  <si>
    <t>Needs analysis was undertaken before initiating the emergency response initiative</t>
  </si>
  <si>
    <t>To address the immediate food security and nutrition needs of 1000 flood affected families in South 24 Paraganas in West Bengal</t>
  </si>
  <si>
    <t>Two districts (Bankura &amp; South 24 Parganas) of West Bengal</t>
  </si>
  <si>
    <t>Improved food access and nutrition for the target beneficiaries</t>
  </si>
  <si>
    <t>ejafar@careindia.org</t>
  </si>
  <si>
    <t>Head - Disaster Management Unit</t>
  </si>
  <si>
    <t>Eilia Jafar</t>
  </si>
  <si>
    <t>Start Fund Network</t>
  </si>
  <si>
    <t>JP Morgan</t>
  </si>
  <si>
    <t>West Begal Flood Relief</t>
  </si>
  <si>
    <t>CS157</t>
  </si>
  <si>
    <t>www.educaccion.hn</t>
  </si>
  <si>
    <t>El modelo de "escuelas de equidad" ayuda significativamente a mejorar las relaciones de genero dentro  y fuera de la escuela.</t>
  </si>
  <si>
    <t>La delegacion de liderazgo y responsabilidad de la direccion de los cabildos abiertos por parte de los COMDE ayuda a adoptar compromisos a beneficio de la educacion, mas alla de la vida del proyecto.</t>
  </si>
  <si>
    <t>La metodologia de mesas de trabajo como parte de la estrcutura de los COMDE ha sido exitosa en los procesos de participacion de los actores comunitarios en educacion.</t>
  </si>
  <si>
    <t xml:space="preserve">La implementación del de seis oportunidades de aprendizaje en los centros educativos: Estas oportunidades de aprendizaje son Asistencia al Estudiante, Asistencia al Docente, Equidad de Género Escolar,  Elaborar material didáctico TALULAR, Lectura Temprana, Participación de la Familia.
</t>
  </si>
  <si>
    <t>La organización de la sociedad civil con base en la Ley de Participación Comunitaria: Se organiza el Consejo Municipal de Desarrollo de la Educación COMDE  y del Consejo Escolar De Desarrollo CED , los cuales deberarn de crear y ejecutar planes estratégicos para la mejora de la calidad educativa los cuales se basan en los indicadores educativos en cada municipio y comunidad.</t>
  </si>
  <si>
    <t xml:space="preserve">Capacitación como estrategia de formación de docente y líderes locales:  con esto se busca lograr cambios en la forma en que los docentes planifican e  imparten sus clases por otro parte se espera que los padres y madres de familia se empoderen de la problemática educativa de sus hijos y entiendan cual es su responsabilidad y sus rol para generar cambios de comportamiento individual y grupal.
</t>
  </si>
  <si>
    <t>La poblacion de niños y niñas en esdad escolar de  112 comunidades.</t>
  </si>
  <si>
    <t>El proyecto se desarrolla en las comunidades de 11 municipios del departamento de La Paz, Guajiquiro, Opatoro, yarula, Cabañas, Santa elena, Santa ana, Marcala, Chinacla, San jose, Santa maria y Santiago Puríngla. Los cuales se caracterizan por ser de poblacion en su mayoria indigena Lenca.</t>
  </si>
  <si>
    <t>Mejorar de la calidad educativa mediante la participacion de los padres y madres de familia y la sociedad civil.</t>
  </si>
  <si>
    <t>adolfo.pacheco@ca.care.org</t>
  </si>
  <si>
    <t>Ahora, Gerente Proyecto Nutriendo Futuro</t>
  </si>
  <si>
    <t>Adolfo Pacheco</t>
  </si>
  <si>
    <t>USAID - PRIME AIR</t>
  </si>
  <si>
    <t>EDUCACCION</t>
  </si>
  <si>
    <t>USOAF AIREHN0001</t>
  </si>
  <si>
    <t>CARE Honduras, en completo, acuerdo y alineados con el compromiso, La Visión de País 2010-2038, el Plan de Nación 2010-2022 y el enfoque estratégico de la Secretaría de Salud, orienta sus esfuerzos y recursos a desarrollar una serie de iniciativas que contribuyan a cerrar esas brechas de acceso y disponibilidad en 16 de los 18 departamentos y especialmente en aquellas zonas geográficas del país, como el corredor seco, que históricamente han sido marginadas y excluidas</t>
  </si>
  <si>
    <t>? Para que los grupos sean sostenibles deben tener acompañamiento continuo por parte de las instituciones pero sobre todo de la secretaria de salud y municipalidad,</t>
  </si>
  <si>
    <t>? Consideramos efectivo la búsqueda e identificación permanente de socios para establecer alianzas estratégicas para facilitar procesos y minimizar los costos,</t>
  </si>
  <si>
    <t>? La integración de los equipos técnicos de CARE/Secretaria de Salud en la ejecución de las intervenciones de HOGASA ha contribuido a consolidar un modelo de atención integral utilizando la estrategia de atención primaria fundamentada en la AIN-C y con enfoque de municipios trabajando por la salud.</t>
  </si>
  <si>
    <t>Promover la complementariedad institucional, dinamizando la coordinación entre los actores claves, priorizando el trabajo en equipo, la responsabilidad compartida y la incidencia política para el fortalecimiento de la atención en salud, asegurando la permanente presencia y acompañamiento de las autoridades nacionales, regionales y locales de salud, así como de las autoridades municipales</t>
  </si>
  <si>
    <t>Incrementar la gestión local para la solución de los problemas de salud, mediante el desarrollo de un proceso de control social de la salud y la consolidación en el funcionamiento de las organizaciones de voluntarios de salud con énfasis en las redes municipales, completando su legal reconocimiento y fortaleciendo sus nexos de asocio con las autoridades municipales, de salud y otras instituciones dedicadas a realizar acciones para la protección de la salud.</t>
  </si>
  <si>
    <t>Facilitar un proceso sistemático de cuidado de la salud, mediante un conjunto de iniciativas que estimulen la participación ciudadana, la vinculación y el asocio como mecanismos esenciales para la generación de respuestas efectivas a los problemas prevalecientes que afectan y deterioran la salud de las comunidades, consolidando y potenciando liderazgos locales, estimulando la inversión compartida y promoviendo la transparencia y la rendición de cuentas en todas las intervenciones de salud tanto a nivel comunitario como en el institucional</t>
  </si>
  <si>
    <t>El año fiscal plantea una serie de retos y aspiraciones para HOGASA, no solo en lo relativo a su alineación programática, también en lo referente a la consolidación de las experiencias, más aún a la expansión de los componentes que el proyecto HOGASA ha diseñado a lo largo de su implementación.
se han tomado una serie de decisiones que implican el acercamiento estratégico a las autoridades regionales y nacionales, especialmente con aquellas dependencias que dentro de la reestructuración  de la Secretaria de salud, tienen relación directa con los componentes del proyecto
Los componentes continúan siendo los mismos, a excepción del tema de coordinación institucional que pasa a visualizarse como un eje transversal del proyecto, pero se continua con atención a la mujer, atención a la juventud, vigilancia nutricional, fortalecimiento de personal voluntario de salud y se adiciona el componente de incidencia con el cual es esperado expandir la experiencia y contribuir al ajuste e implementación de políticas y estrategias públicas sobre cuidado de la salud
Trabajamos en la afinación metodológica de las experiencias del proyecto de tal forma que podamos realizar un ejercicio de transferencia y fortalecimiento sistemático a nuestros socios, especialmente a los Prestadores de Servicios-  Gestores Descentralizados quienes así nos lo han demandado</t>
  </si>
  <si>
    <t xml:space="preserve">La metodologia utilizada  para medir el indicadores de impacto sobre el Estado Nutricional en menores de cinco años es la medicion del peso y talla; el procesamiento  y resultados de la informacion se realiza en el Programa WHO ANTRHO.  
La metodologia utilizada para medir indicador de impacto sobre conocimiento de signos y sintomas de enfermedades infecciosas (IRAs Y DIARREAS) son entrevistas individuales a madres con niños menores de cinco; y el procesamiento y resultados se generan en el Programa SPSS.
</t>
  </si>
  <si>
    <t>Embarazadas, Niñas y Niños Menores de cinco años, Voluntarios de Salud, Jóvenes menores de 19 años</t>
  </si>
  <si>
    <t>Departamento Lempira:Municipios:Erandique, Santa Cruz, Gualcinse, San Francisco,
Departamento La Paz: Municpios: Yarula, Opatoro, Chinacla, Guajiquiro
Departamento Intibuca:Municpios:Yamaranguila, San Marcos,Masaguara,San Isidro,Dolores,San Juan</t>
  </si>
  <si>
    <t>Contribuir al mejoramiento de la salud, expandiendo la experiencia HOGASA y alineando los componentes y estrategias de cuidado de la salud comunitaria a las políticas y procesos de restructuración del nuevo modelo de atención en salud y desarrollando un ejercicio de transferencia técnica a socios locales de las iniciativas contenidas en la propuesta de la iniciativa Hogares gestores de atención en salud.</t>
  </si>
  <si>
    <t>Nery.Zelaya@ca.care.org</t>
  </si>
  <si>
    <t>Especialista</t>
  </si>
  <si>
    <t>Nery Roman Zelaya Torres.</t>
  </si>
  <si>
    <t>Carmen.Hernandez@ca.care.org</t>
  </si>
  <si>
    <t>Carmen Aleida Hernandez Ardon.</t>
  </si>
  <si>
    <t>SECRETARIA DE SALUD - HONDURAS</t>
  </si>
  <si>
    <t>HOGARES GESTORES DE ATENCION EN SALUD (HOGASA)</t>
  </si>
  <si>
    <t>US 167 - GHONHN0013</t>
  </si>
  <si>
    <t>Acumulación de experiencias durante la implementación del proyecto estan siendo sistematizadas para tomar en consideración en intervenciones futuras.</t>
  </si>
  <si>
    <t>Las Comunidades involucradas demuestran su interés en la implementación de los conocimientos adquiridos durante los talleres. Proporcionadas las herramientas y conocimientos las acciones van desarrollandose de una manera muy prometedora parala sosotenibilidad de los proyectos.</t>
  </si>
  <si>
    <t>Diversidad de tareas de los tecnicos municipalidades dificultan el cumplimiento del cronograma de ejecución.</t>
  </si>
  <si>
    <t>Implementación de la Metodología ESCASAL para la educación en buenas prácticas de higiene a las familas de las comunidades beneficiadas</t>
  </si>
  <si>
    <t>Talleres prácticos para el fortalecimiento de capacidades a los prestadores de servicio en las comunidades</t>
  </si>
  <si>
    <t>Implementación de la metodología AVAR (Aprendizaje Vinculado a Resultados), para el fortalecimiento de las capacidades de los Técnicos Municipales</t>
  </si>
  <si>
    <t>Personal Técnico Municipal y Miembros de Organizaciones Comunitarias ligadas al tema Agua Potable y Saneamiento</t>
  </si>
  <si>
    <t>Municipios de San Antonio, Camasca, Magdalena, San Marcos de la Sierra, Santa Lucía, Colomoncagua, Concepción y Jesús de Otoro.. Todos del departamento de Intibucá</t>
  </si>
  <si>
    <t>Provista la Capacitación, asistencia técnica y Asesoría a municipios, Asociasiones de Municipios y Juntas de Agua y Asociaciones de Juntas para  planificar y manejar  inversiones de Agua Potable y Saneamiento y para asegurar la prestación de servicios y para lograr, con coordinación de la Municipalidad y comunidad,  la ejecución de proyectos, prestación de servicios sostenibles uso adecuado de los servicios de agua potable y saneamiento; y las buenas prácticas de higiene.</t>
  </si>
  <si>
    <t>COSUDE - COOPERACION SUIZA EN AMERICA CENTRAL</t>
  </si>
  <si>
    <t>Servicios de Consultoría para el Fortalecimiento Municipal y Comunitario en Agua Potable, Saneamiento e Higiene, en la Asociación de municipios Fronterizos de Intibucá (AMFI), y Jesús de Otoro.</t>
  </si>
  <si>
    <t>US0V3 CSACHN0004</t>
  </si>
  <si>
    <t>en el trabajo a favor de la niñez y juventud es fundamental lograr dispocisión politica y apertura del gobierno municipal, ya que es la primera instancia del estado en el ambito local responsable de la aplicación y concresión de políticas publiocas de niñez y juventud.</t>
  </si>
  <si>
    <t>La integracion de esfuerzos con actores locales y nacionales ha permitido el surgimiento de y fortalecimiento de estructuras organizativas integradas por jóvenes como ser el comité para la defensa de los derechos de la niñez y juventud para el seguimiento y coordinación de las acciones dirigidas a jóvenes mas allá de la vida del proyecto</t>
  </si>
  <si>
    <t>La importancia de que Las comunidades trabajen y se involucren en la transformación de un tejido social habilitante para el acceso y reinserción a la educación de las niñas, niños y jóvenes excluidos del sistema escolarizado. Así mismo la gestión de espacios para asegurar permanencia y promoción de las y los participantes incorporados en los centros educativos de educación básica tanto del sistema regular como en el sistema alternativo de educación,</t>
  </si>
  <si>
    <t>Trabajo en asocio con autoridades locales, departamentales y nacionales para elevación a escala de la experiencia desarrollada</t>
  </si>
  <si>
    <t>Desarrollo de oportunidades de acceso a servcicios educativos como medio para el empoderamiento e involucramieto de las y los participantes en acciones de desarrollo de liuderazgo y emprendedurismo juvenil</t>
  </si>
  <si>
    <t>Empoderamiento de la juventud a través de la conformación de organizaciones comunitarias no tradicionales para impulsar el  desarrollo local y defensoria de derechos</t>
  </si>
  <si>
    <t>Niñas y jovenes en edades  entre 10 a 18 años</t>
  </si>
  <si>
    <t>Comunidades periurbanas marginalizadas del M.D.C, Francisco Morazan y Comunidades rurales del municipio de Guajiquiro, departamento de La Paz</t>
  </si>
  <si>
    <t>Para el año 2015, novecientos jóvenes marginalizados con énfasis en niñas de 10 a 18 años culminan su educación, mejorando sus condiciones de vida  y el ejercicio de sus derechos.</t>
  </si>
  <si>
    <t>PATSY COLLINS TRUST FUND INITIATIVE</t>
  </si>
  <si>
    <t>RENACER</t>
  </si>
  <si>
    <t>PCTFHN0001 US102</t>
  </si>
  <si>
    <t>Propuestas, Marco Logico, Informe Final PNF, Informe Cualitativo Final, Reporte de Indicadores del Proyecto PNF Honduras</t>
  </si>
  <si>
    <t>CARE ha logrado pocisionarse en el sector privado, gestionando recursos para invertir en el desarrollo economico local de las comunidades. La integracion del gobierno local, sector privado, ong y organizaciones locales proporciona un abanico de opciones para la solicion de la problematica en las comunidades.
Participants in education: 1496 NIÑOS Y 1423 NIÑAS
Socios:  3 Municipalidades, Secretaria de la Educación Publica.</t>
  </si>
  <si>
    <t>El modelo de las cajas rurales ha demostrado ser el mas eficiente cuando se busca el desarrollo economico local combinado con responsabilidad social.</t>
  </si>
  <si>
    <t>Tener un sistema de monitoreo funcionando y actualizado permitió la toma de decisiones oportuna y sistematizar los aprendizajes de las intervenciones del proyecto.</t>
  </si>
  <si>
    <t>Vincular los gobiernos locales a los programas de desarrollo aumenta el impacto en las comunidades, promoviendo la sostenibilidad de las acciones mejorando los indices de desarrollo humano.</t>
  </si>
  <si>
    <t>Alianzas estrategicas con entidades gubernamentales  como el INAM, Secretarias de Educacion y Secretaria de Salud Publica, permitiendo aumentar el impacto del proyecto.</t>
  </si>
  <si>
    <t>Incorporacion del sector privado a las cadenas productivas para asegurar financiamiento, asistencia tecnica y comercializacion de los productos.</t>
  </si>
  <si>
    <t>Establecimiento de convenios con las municipalesdes que permitio la asignacion de recurso humano (tecnicos municipales) y asignacion de fondos municipales para el tema de segurididad alimentaria y nutricional, Ejemplo. Construccion de estanques para peces y corrales familiares para la cria y engorde de cerdos.</t>
  </si>
  <si>
    <t>En la evaluacion intermedia los indicadores de impacto de INSAN y Diversidad de la Dieta no tuvieron avances significativos, por lo tanto se redireccionarion los fondos a proyectos que aumentaran el consumo de proteina animal dentro de la comunidad, tanto a nivel de las familias en inseguridad alimentaria como al negocio de las cajas rurales (produccion de carne de cerdos y tilapia)</t>
  </si>
  <si>
    <t>El proyectpo realizo dos evaluaciones medio termino al final de la intervencion. La metodologia utilizada es atraves de la investigacion cuantitativa y estadistica, y la investigacion cualitativa que incluye la sistematizacion de experiencias.</t>
  </si>
  <si>
    <t>GRUPO DE IMPACTO 1: PRODUCTORES Y PRODUCTORAS, GRUPO DE IMPACTO 2: MICROEMPRARIOS Y MICROEMPRESARIAS GRUPO DE IMPACTO 3: NIÑOS Y NIÑAS EN EDAD ESCOLAR</t>
  </si>
  <si>
    <t>MUNICIPIOS DE VILLANUEVA Y SANTA CRUZ DE YOJOA EN EL DEPARTAMENTO DE CORTES Y SIGUATEPEQUE EN EL DEPARTAMENTO DE COMAYAGUA</t>
  </si>
  <si>
    <t>Contribuir a la seguridad alimentaria de las familias mediante procesos de producción para el consumo y la generación de ingresos.</t>
  </si>
  <si>
    <t>adolfo.pacheco@care.org</t>
  </si>
  <si>
    <t>GERENTE DEL PROYECTO</t>
  </si>
  <si>
    <t>ADOLFO PACHECO</t>
  </si>
  <si>
    <t>CARGILL</t>
  </si>
  <si>
    <t>NUTRIENDO EL FUTURO</t>
  </si>
  <si>
    <t>US865</t>
  </si>
  <si>
    <t>Se debe de fortalecer la coordinacion interna de programas y proyectos en los territorios y establecer metas de manera coordinada.</t>
  </si>
  <si>
    <t>El empoderamiento de las poblaciones de impacto se debe de promover basado en el establecimiento de alianzas amplias con capacidad de brindar las respuestas que no facilita la iniciativa.</t>
  </si>
  <si>
    <t>Las iniciativas son mas exitosas si se desarrollan considerando los analisis de contexto en espacios territoriales amplios y de las condiciones y la posicion social de los actores.</t>
  </si>
  <si>
    <t>Fortalecer las asociaciones de municipios como instancias de gestion territorial.</t>
  </si>
  <si>
    <t>Apoyar los procesos de empoderamiento de las mujeres y Facilitar capital semilla a los grupos.</t>
  </si>
  <si>
    <t>Acompañamiento al consejo regional como instancia que aglutina la sociedad civil, sector gobierno y cooperacion y facilita la cohesion social</t>
  </si>
  <si>
    <t>Fortalecer la relacion con la Unidad Nacional en Seguridad alimentaria y con la Unidad Tecnica permanente de la region</t>
  </si>
  <si>
    <t>Fortalecimiento d ela plataforma del consejo regional donde converge los gobiernos locales, sociedad civil, gobierno y cooperacion</t>
  </si>
  <si>
    <t>Mejoramiento de la situación de 3,000 familias  viviendo dentro de la región Lempa de Honduras</t>
  </si>
  <si>
    <t>Departamento Lempira:Municipios:Erandique, Santa Cruz, Gualcinse, San Francisco, San Andres, Piraera, Candelaria, Mapulaca, La virtud, Valladolid, Virginia, La virtud, Tambla, Tomala, San Juan Guarita, Guarita, Cololaca, San Marcos de Caiquin, San Sebastian, San Marcos de Colohete
Departamento La Paz: Municpios: Yarula, Opatoro, Marcala, Cabañas, Santa Ana, Santa Elena
Departamento Intibuca:Municpios:Yamaranguila, San Marcos Sierras, Masaguara, San Isidro,Dolores, San Juan, Jesus de Otoro, La Esperanza, Intibuca, San Francisco de Opalaca, San Miguelito, Concepcion, Camasca, Colomoncagua, San Antonio, Magdalena, Santa Lucia</t>
  </si>
  <si>
    <t>Mejorar la gobernabilidad en la región Lempa de Honduras, mediante  iniciativas en seguridad alimentaria, para que los actores locales, de manera coordinada con el Consejo Regional, Gobierno Central y la Cooperación; mejoren de manera sostenida y sustentable los medios de vida de los hogares más vulnerables de las zonas rurales.</t>
  </si>
  <si>
    <t>ovilso.zuniga@care.org</t>
  </si>
  <si>
    <t>Coordinador de Iniciativa</t>
  </si>
  <si>
    <t>Ovilso Zuniga</t>
  </si>
  <si>
    <t>Union Europea</t>
  </si>
  <si>
    <t>Gobernabilidad en Seguridad  y Soberania Ailmentaria en el Occidente de Honduras "GSAN"</t>
  </si>
  <si>
    <t>FR142-CFRAHN0009</t>
  </si>
  <si>
    <t>Croix-des-Bouquets, Ganthier, Thomazeau and Fond Verette municipalities.</t>
  </si>
  <si>
    <t>l.etienne@shassmeppe-haiti.org</t>
  </si>
  <si>
    <t>Director</t>
  </si>
  <si>
    <t>Lesly Etienne</t>
  </si>
  <si>
    <t>EAC Partners’ Annual Technical Report: January – July 2016</t>
  </si>
  <si>
    <t>Presentation reguliere des Resultats de P4L aux partenaires ( Decembre 2015 et  Juin 2016)</t>
  </si>
  <si>
    <t>Nécessité de faire des identifications d'OOSGB en continue (Des Janvier de chaque année pour une nouvelle Cohorte) pour atteindre le target 50000 beneficiaires.</t>
  </si>
  <si>
    <t>Nécessité de développer un manuel de Gestion des Distribution au sein de P4L</t>
  </si>
  <si>
    <t>DEVELOPPEMENT D'UN SYSTEME D"INFORMATION DE GESTION (SIG/MIS) POUR LE P4L</t>
  </si>
  <si>
    <t>MISE A JOUR DE LA STRATEGIE D’IDENTIFICATION/INSCRIPTION DE P4L:  Cette startegie a ete developpee dans le but de repondre au but/priorité fixée par le bailleur de fonds EAC pour P4L est d’atteindre 10 000 OOSGB par an, 50 000 enfants sur 5 ans et d’avoir de bons résultats en termes de rétention. Il est donc essentiel d’adapter nos interventions pour garantir que nous atteindrons ces objectifs.</t>
  </si>
  <si>
    <t>DEVELOPPEMENT D"UNE STRATEGIE DE RETENTION: Pour tenter de retenir les enfants dans les écoles P4L, qu’ils soient des bénéficiaires du programme ou pas, le projet a mis en place des agents de terrain (agent tracking) responsables pour le contrôle de présences dans les écoles et le suivi des cas identifiés. Il y a un agent tracking dans le département de La Grande Anse, de l’Ouest ainsi que celui du Centre. Il y a deux agents dans l’Artibonite. Le nombre d’agents a été déterminé par le nombre d’enfants et d’écoles partenaires (Artibonite) et par les réalités des défis du terrain (Ouest).</t>
  </si>
  <si>
    <t>Pas de changemens</t>
  </si>
  <si>
    <t>Facilitation de la mise en place des structures participatives telles Conseils Ecoles(CE), Commision Municipale d'Education (CME).</t>
  </si>
  <si>
    <t>Filles et garcons non-scolarises (OOSGB) dans les zones d'intervention</t>
  </si>
  <si>
    <t>Departements :Artibonite/ Centre/ Grand'Anse/Ouest
Communes: Petite-Riviere de l'Artibonite, Gonaives, Gros-Mornes, Anse-Rouge/ Hinche, Thomassique, Cerca-La-Source, Boucan-Carre, Thomonde/ Pestel, Jeremie, Corail, Roseaux, Beaumont/ Port-Au-Prince, Carrefour, Pointe-a-Raquette, Anse-a-Galets</t>
  </si>
  <si>
    <t>Contribuer à améliorer l'accès à une éducation de qualité et équitable primaire pour les filles et les garçons en Haïti. Plus spécifiquement, le programme vise à accroître la scolarisation et l'achèvement d'un cycle primaire de l'éducation de qualité pour les filles et les garçons hors de l'école en Haïti</t>
  </si>
  <si>
    <t>radiko@care.org</t>
  </si>
  <si>
    <t>Deputy Chief Of Party (DCOP)</t>
  </si>
  <si>
    <t>Rosine ADIKO</t>
  </si>
  <si>
    <t>maude.morin@care.org</t>
  </si>
  <si>
    <t>Chief Of Party (COP)</t>
  </si>
  <si>
    <t>Maude MORIN</t>
  </si>
  <si>
    <t>Educate A Child (EAC) of Education of Above All Foundation</t>
  </si>
  <si>
    <t>Partners for Learning: Improving Quality, Equity, and Access to Primary Education for Out-of-School Girls and Boys in Haiti</t>
  </si>
  <si>
    <t>EACFHT0001</t>
  </si>
  <si>
    <t>Le projet a travaille avec 5 partenaire durant cette annee (L'etat haitien, ACF, PAM, World Vision et Concern)</t>
  </si>
  <si>
    <t>Suivi minitieux des vendeurs pour s'assurer que les prescrits fondammentaux du projet sont respectes.</t>
  </si>
  <si>
    <t xml:space="preserve">Le phenomene du partage des nourritures achetees avec le coupon constitue un grand defis, car ca nous eloigne un peu de l'objectif initial qui a voulu couvrir 25% du panier alimentaire des menages beneficiiaires.
</t>
  </si>
  <si>
    <t>* La composante SO4/Institutionnalisation a commence a utiliser des criteres precis et quantitatif dans le disgnostic et appreciation de la performance de la capacite du MAST a reprendre l'administration du filet Kore Lavi
* Disfonctionnement operationnel avec le modele consistant a utiliser une agence separee pour les distributions des vivres et la communication des messages pour le changement de comportement.
* Le programme aurait une plus grande incidence sur la production locale si prioriserait des vendeurs qui seraient aussi des producteurs</t>
  </si>
  <si>
    <t>L'encouragement des goupes VSLA a s'eriger en vendeurs de produits sec dans le programme</t>
  </si>
  <si>
    <t>L'integration des vivres dans la promotion du changement de comportement nutritionnel exige un shema simplifie de gestion des commodites dans lequel les communautes ont un role majeur (l'agence responsable de lamobilisation pour le cahngement de comportement soit la meme qui est responsable pour les distributions</t>
  </si>
  <si>
    <t>La strategie de definir des indicateurs quantitatifs pour mesurer les progres et mieux cerner les obstacles a surmonter au niveau du renforcement institutionnel du MAST/Structure etatique pour la reprise du programme</t>
  </si>
  <si>
    <t>Le renforcement de la capacite du MAST a faire, d'une maniere autonome, des visites de suiv-supervision de Kore Lavi en vue d'un systeme de suivi-evaluation institutionnalise au niveau du MAST.
Changement des modalites de distribution des vivres vers un systeme qui renforce la gestion communautire (empowerment) en lieu et place d'un systeme qui est gere par une institution internationnale (PAM)</t>
  </si>
  <si>
    <t>Appuis en formation et materiels  fournis aux structures communautaires (CADEC)</t>
  </si>
  <si>
    <t>Les familles les plus vulnerables des zones d'intervention, les femmes enceintes et allaitantes, les enfents moins de 2ans et moins de 5 ans</t>
  </si>
  <si>
    <t>Département : Artibonite, Nord-Ouest, Centre, Sud-Est et Ouest 
Communes : Anse Rouge, Gonaives, Terre-Neuve / Baie de Henne, Bassin Bleu, Bombardopolis, Jean Rabel, Mole Saint-Nicolas, Port-de-Paix / Anse-à-Pitre, Cote de fer, Grand Gossier, La Vallée, Thiotte, Belle Anse, Cayes Jacmel / Boucan Carré, CercaCarvajal, Thomonde, Thomassique, Cerca la Source, Hinche / Anse a gallet, Pointe a Raquette</t>
  </si>
  <si>
    <t>Réduire l'insécurité alimentaire et la vulnérabilité en soutenant le gouvernement d'Haïti dans l’établissement  d’ un système de filet de sécurité reproductible et l'expansion des capacités à prévenir la dénutrition des enfants.</t>
  </si>
  <si>
    <t>supreme.roseval@care.org</t>
  </si>
  <si>
    <t>Deputy Chief of Party</t>
  </si>
  <si>
    <t>Supreme Roseval</t>
  </si>
  <si>
    <t>juvenal.afurika@care.org</t>
  </si>
  <si>
    <t>Afurika Juvenal</t>
  </si>
  <si>
    <t>U.S Agency For International Developpment-Development Food Assisted Program</t>
  </si>
  <si>
    <t>KORE LAVI</t>
  </si>
  <si>
    <t>UFFPHT0017/UFFPHT0018</t>
  </si>
  <si>
    <t>Integration des membres du comite de coordination dans le choix des beneficiaires les plus vunerables pour participer dans le projet</t>
  </si>
  <si>
    <t>Les beneficiaires sont traites dans le respect et la dignite</t>
  </si>
  <si>
    <t>Integration des produits locaux dans le projet</t>
  </si>
  <si>
    <t>Controle de la qualite des produits chez les vendeurs avant chaque distribution</t>
  </si>
  <si>
    <t>Enquete de prix des produits du marche avant chaque distribution</t>
  </si>
  <si>
    <t>Formation continue des beneficiaires</t>
  </si>
  <si>
    <t>Les beneficiaires et les vendeurs</t>
  </si>
  <si>
    <t>Departement: Nord'ouest; Commune: Jean Rabel( Urbain &amp; Rural)</t>
  </si>
  <si>
    <t>Reduire l'insecurite alimentaire et la vulnerabilite  en soutenant le gouvernement Haitien dans l'etablissement d'un systeme de filet securite reproductive et l'expansion des capacites a prevenir la denutrition des enfants et fournir un appui technique aux beneficiaires en creant des groupes VSLA.</t>
  </si>
  <si>
    <t>laurore.antoine@care.org</t>
  </si>
  <si>
    <t>Social Safety-Net Technical Coordinator-Kore-Lavi</t>
  </si>
  <si>
    <t>Laurore Antoine</t>
  </si>
  <si>
    <t>juvenal@pap.care.org</t>
  </si>
  <si>
    <t>Directeur de "Kore Lavi" Appui au Programme Nation</t>
  </si>
  <si>
    <t>Afurika Juvenal </t>
  </si>
  <si>
    <t>Projet d`Assistance Sociale d`Urgence, Jean Rabel</t>
  </si>
  <si>
    <t>UFFPHT0027</t>
  </si>
  <si>
    <t>Un projet d’urgence ne doit pas être assujetti à des procédures destinées à des projets de développement</t>
  </si>
  <si>
    <t>Le staff d’un projet doit être partie prenante du comité ayant pour objectif de choisir les bénéficiaires</t>
  </si>
  <si>
    <t>Le choix d’un site dans un projet cash for work doit être fait de concert avec le staff du projet, les autorités locales et les propriétaires des sites</t>
  </si>
  <si>
    <t>La réalisation des focus group et entretien individuel pour connaitre la perception des bénéficiaires et des leaders communautaires sur l’implémentation du projet</t>
  </si>
  <si>
    <t>Le choix des institutions de microfinance des zones d’intervention pour effectuer le payroll des travailleurs cash for work</t>
  </si>
  <si>
    <t>L’implication des autorités locales dans le choix des bénéficiaires et des sites d’intervention</t>
  </si>
  <si>
    <t>Les ménages vulnérables touchés par la sécheresse et ceux venant de la République Dominicaine</t>
  </si>
  <si>
    <t>Le département du sud’est à travers les communes de Belle-Anse, Grand Grosier, Thiotte et Anse-à-Pitre et le département du Centre au niveau des communes de Thomassique et Cerca La Source.</t>
  </si>
  <si>
    <t>Le projet d’ASUS a pour objectif de répondre aux besoins urgents des ménages  vulnérables touchés par la sécheresse à travers des travaux à haute intensité de mains  d’œuvre payant cash permettant une recapitalisation de ces derniers et une meilleur résilience communautaire aux sécheresses.</t>
  </si>
  <si>
    <t>fenold.clerval@care.org</t>
  </si>
  <si>
    <t>Commodity Manager</t>
  </si>
  <si>
    <t>Fénold Clerval</t>
  </si>
  <si>
    <t>Directeur de Programme</t>
  </si>
  <si>
    <t>Agence Américaine pour le Développement Internationale</t>
  </si>
  <si>
    <t>Assistance Sociale d’Urgence Sécheresse</t>
  </si>
  <si>
    <t>UFFPHT0031</t>
  </si>
  <si>
    <t>Les activités des groupes AVEC ont facilité l'intégration des membres dans la vie communautaire</t>
  </si>
  <si>
    <t>Les crédits octroyés par les groupes AVEC renforcent l'autonomisation des femmes</t>
  </si>
  <si>
    <t>Les membres des AVEC se sont appropriés de la méthodologie et sont engagés à s'y adhérer à perpétuer l'expérience pour les raisons suivants: Rémunération de l'épargne en fin de cycle; disponibilité du crédit et transparence dans les transactions</t>
  </si>
  <si>
    <t>Formation sur la sélection, la planification et la gestion des AGRs</t>
  </si>
  <si>
    <t>Liaison des groupes VSLA avec des Institutions de Microfinances (IMF)</t>
  </si>
  <si>
    <t>Création de groupes VSLA</t>
  </si>
  <si>
    <t>Les femmes des ménages vulnérables en milieu rural prioritairement.</t>
  </si>
  <si>
    <t>Implémenté dans 2 départements Ouest (Carrefour, Léogane)  et Artibonite(Gonaives, Gros-Morne, Terre-Neuve).</t>
  </si>
  <si>
    <t>Améliorer les conditions de vie et la sécurité économique et sociale de la population et notamment des femmes dans les départements de l'Ouest et de l'Artibonite</t>
  </si>
  <si>
    <t>Fondation Cartier</t>
  </si>
  <si>
    <t>Projet d`Amelioration des Conditions de Vie et d`investissement (PACI)</t>
  </si>
  <si>
    <t>CFRAHT0022</t>
  </si>
  <si>
    <t>Participants are already reported by the same project in Sierra Leone.</t>
  </si>
  <si>
    <t>vulenrable poor population</t>
  </si>
  <si>
    <t>a)  El éxito en la implementación de actividades de salud y nutrición se debe a la adecuada coordinación con los Socios siguientes: Centros de Salud y Universidades que apoyan con estudiantes de la carrera de Nutrición.  b)  La implementación de actividades en Educación y Aprendizaje han sido muy satisfactorias y se cuenta con el apoyo de las autoridades del Ministerio de Educación en Sololá.  c)  En este año fiscal, se finalizó la implementación de 200 nuevos silos metálicos y se implementaron 400 huertos familiares en total; en donde la participación de las familias y los promotores voluntarios ha sido clave.
Socios: 6: CAP Nahualá, CAP Guineales, Mineduc Nahualá y Guineales, Universidad Landivar y Universidad San Carlos, MAGA</t>
  </si>
  <si>
    <t>En Generación de ingresos, la metodología del Autoahorro ha sido una práctica exitosa en 8 grupos de mujeres de pobreza extrema. Les ha permitido organizarse, capacitarse en liderazgo, autoestima y otros temas importantes para su vida.</t>
  </si>
  <si>
    <t>Los maestros continuan con el sistema tradicional de enseñanza-aprendizaje, el que se centra en la transmisión de conocimientos y no potencia la capacidad de niñas niños lo que es reflejado en el rendimiento académico. Esto se constituye en un reto para el proyecto, debido a que no se puede mejorar el rendimiento académico si persiste en los maestros, la resistencia a utilizar metodologías activas e innovadoras.</t>
  </si>
  <si>
    <t>Una práctica prometedora es la atención que brindan 38 comadronas al 100% de mujeres en gestación y la atención a los partos. Esto reduce la cantidad de niñas y niños que nacen con desnutrición y asi minimizar el circulo vicioso de la desnutrición crónica.</t>
  </si>
  <si>
    <t>En el componente de Generación de Ingresos, la estrategia de grupos de autoahorro, ha permitido el fortalecimiento del liderazgo, organización y autoestima de las Mujeres. Como resultado se tiene una red de Mujeres que busca el beneficio de sus asociadas con proyectos productivos, como el de engorde de ovejas y estufas ahorradoras de leña.</t>
  </si>
  <si>
    <t>En el componente de Educación y Aprendizaje, se está capacitando a los docentes en cada una de las escuelas, para reforzar la capacitación recibida en el primer año de proyecto a nivel grupal. Para ello se tienen técnicos pedagógicos, quienes refuerzan técnicas y metodologías activas en la enseñanza-aprendizaje.</t>
  </si>
  <si>
    <t>En el componente de Salud y Nutrición, se utilizó la estrategia de capacitación en servicio, es decir, capacitación directa a las familias a través de visitas domiciliares, ha pertimido cambios de comportamiento en higiene y nutrición.</t>
  </si>
  <si>
    <t>El Proyecto Tres pasos para la Salud se está alineando al Programa de Empoderamiento Económico de Mujeres Rurales, antes llamado Medios de vida y Seguridad Alimentaria, derivado del Plan de Negocios CARE Guatemala 2015-2020.</t>
  </si>
  <si>
    <t>En este año fiscal se realizará la linea final y la sistematización de buenas prácticas del Proyecto Tres pasos para la salud.</t>
  </si>
  <si>
    <t>El grupo de impacto es el de Mujeres productoras Rurales, de 8 comunidades: Chuatarras, Chirijcalbal, Sacasiguán, Chirijsacasiguán, Pacamán, Chichá, Pasauijuyup Nahuala y Pasaquijuyup Ixtahuacán.</t>
  </si>
  <si>
    <t>El Proyecto Tres pasos para la Salud se implemente en 8 comunidades del Municipio de Nahualá, departamento de Sololá, Guatemala.</t>
  </si>
  <si>
    <t>Apoyar en el mejoramiento del nivel de vida de 1,500 niños, niñas, mujeres y hombres de 400 familias vulnerables, residentes en comunidades rurales del occidente de Guatemala.</t>
  </si>
  <si>
    <t>adan.deleon@care.org</t>
  </si>
  <si>
    <t>Coordinador Proyecto Tres pasos para la Salud</t>
  </si>
  <si>
    <t>Adan de León</t>
  </si>
  <si>
    <t>wilfredo.miron@care.org</t>
  </si>
  <si>
    <t>Coordinador de Calidad Programática y Movilización</t>
  </si>
  <si>
    <t>Amilcar Mirón</t>
  </si>
  <si>
    <t>Helmsley Charitable Trust</t>
  </si>
  <si>
    <t>Tres pasos para la Salud</t>
  </si>
  <si>
    <t>HCTXGT0001</t>
  </si>
  <si>
    <t>https://drive.google.com/file/d/0ByHQB_vjC8XZeTVBV0FHSU9Nams/view?usp=sharing</t>
  </si>
  <si>
    <t>el proyecto se implementó en un período de transición de autoridades nacionales, municipales y comunitarias, situación que provocó atrazos significativos en la implementación de acciones de relacionamiento y coordinación interinstitucional, sin embargo se implementó un procesos de sensibilización intensiva, e involucramiento de las nuevas autoridades locales que permitió avanzar en la ejecución de actividades directamente con las comunidades.</t>
  </si>
  <si>
    <t>el asocio y coordinación con las entidades gubernamentales a nivel local es complejo y lento, dado a lo politizado que están dichos espacios, lo cual requiere  un acompañamiento permanente, así como esfuerzos mayores para asegurar su vinculación en beneficio de los objetivos del proyecto.</t>
  </si>
  <si>
    <t>se evidencia un alto porcentaje de participación del numero de mujeres en las actividades del proyecto, dado a la emigración economica de los varones hacias centros urbanos, fincas u otros países, el cual se está aprovechando para potenciar la calidad de su participación en la toma de decisiones, opiones, etc.</t>
  </si>
  <si>
    <t>Existencia de un potencial de conocimiento y actuación local que conjugándolos con las acciones del proyecto, permite potenciar la sostenibilidad de las acciones que implementa el proyecto, tal como la estructura organizativa comunitaria que integra las autoridades ancestrales, comadoronas, líderes y lideresas que de manera desinteresada participan y promueven acciones locales.</t>
  </si>
  <si>
    <t>diálogos e Intercambio de experiencias a nivel local, los que ha permitido fortalecer los conocimientos de las personas y grupos participantes en el proyecto.</t>
  </si>
  <si>
    <t>Pruebas y Demostraciones de las principales acciones de mejoramiento agrícola, las cuales permiten visualizar la efectividad de las técnicas de mejoramiento</t>
  </si>
  <si>
    <t>formación y Capacitación de agentes promotores comunitarios con quienes se viabiliza la replicabilidad del proceso y la adecuada ejecución de la acciones del proyecto.</t>
  </si>
  <si>
    <t>el proyecto hizo ajustes relacionados al abordaje técnico de algunos componentes como el sistema de cosecha de lluvia y sistema de riego para la producción de alimentos permiendo que el sistema sea mucho más eficiente, de facil manejo tanto para hombres como para mujeres y efictividad en el nivel de producción. incrementó el nivel de aceptación</t>
  </si>
  <si>
    <t>talleres y capacitaciones con la participación de representantes de estructuras organizativas comunitarias. (Consejo Comunitario de Desarrollo COCODE, Alcaldías auxiliares, grupos de mujeres). Participación y acompañamiento a plataformas locales como Consejo Municipal de Desarrollo COMUDE, Comisión Municipal de Seguridad Alimentaria y Nutricional COMUSAN, etc.</t>
  </si>
  <si>
    <t>Las evaluaciones se desarrollan de manera interna y trimestralmente, con la participación del equipo técnico de campo, en donde se indentifican los avances del proyecto, así como las limitaciones afrontadas, sin embargo no se tiene previsto desarrollar alguna evaluación externa.</t>
  </si>
  <si>
    <t>pequeños productores (hombres y mujeres) de comunidades indígenas ubicadas en el corredor seco de Quiché, Guatemala que está expuesta a múltiples peligros naturales y se ve afectada por la sequía, lo cual causa tasas de desnutrición crónica y aguda y exposición a inseguridad alimentaria y nutricional</t>
  </si>
  <si>
    <t>21 comunidades Rurales de los municipios de San Pedro Jocopilas y San Bartolomé Jocotenango ubicados en el corredor seco del departamento de Quiché, altiplano noroccidental de Guatemala</t>
  </si>
  <si>
    <t>Reducir los riesgos a inseguridad alimentaria mediante la mejora de la resiliencia y los medios de subsistencia de pequeños agricultores ubicados en el corredor seco de Quiché,</t>
  </si>
  <si>
    <t>juan.saloj@care.org</t>
  </si>
  <si>
    <t>Juan Saloj Pos</t>
  </si>
  <si>
    <t>Coordinador  Calidad Programática y Movilización d</t>
  </si>
  <si>
    <t>Mejora de la Seguridad Alimentaria y Resiliencia a través de Agricultura Sostenible en Comunidades Rurales del Corredor Seco, en El Quiché, Guatemala</t>
  </si>
  <si>
    <t>OFDAGT0002</t>
  </si>
  <si>
    <t>CARE se ha posicionado con los gobiernos nacionales de  los paises de Guatemala, Honduras y República Dominicana en el tema REDD+ en el marco del proyecto PRCC y existe alto interés de otros paises para apoyarles en su estrategia nacional.</t>
  </si>
  <si>
    <t>la  creación  y/o consolidación  las plataformas de gobernanza forestal referidas  a REDD+, facilitó el establecimiento y funcionalidad de Comités Nacionales de Salvaguardas</t>
  </si>
  <si>
    <t>Se ha desarrollado una guía regional que facilitará a los gobiernos el desarrollo de su enfoque nacional de Salvaguardas y permita una interacción con las partes interesadas</t>
  </si>
  <si>
    <t>El acercamiento directo con los gobiernos a través de sus ministerios de ambiente ha fortalecido la incidencia del proyecto en el tema REDD+</t>
  </si>
  <si>
    <t>Negociaciónde una consultoría de apoyo al gobierno de Honduras para establecer su Enfoque Nacional de Salvaguardas REDD+, Sistema de Informacion de Salvaguardas y MRV.</t>
  </si>
  <si>
    <t>Promoción de una alianza público-privada con una organización local y otros actores en Guatemala para potenciar acciones de deforestación y degradación evitada con la participación de comunidades locales</t>
  </si>
  <si>
    <t>Intercambio de experiencias entre países para presentar  los avances de sus estrategias y sus enfoques nacionales de salvaguardas así como sus  Sistemas de Información  de Salvaguardas.</t>
  </si>
  <si>
    <t>Se redistribuyó el presupuesto de acuerdo a los compromisos con los gobiernos nacionales para establecer su Enfoque Nacional de Salvaguardas y el desarrollo de encuentros regionales de intercambio de experiencias.</t>
  </si>
  <si>
    <t>Se Apoyó a los países de la región a diseñar su Enfoque Nacional de Salvaguardas y su Sistema de Información de Salvaguardas así como crear y consolidar las plataformas de gobernanza forestal referidas  a REDD+ y relativas a la consulta, el consentimiento libre previo e informado de pueblos indígenas y comunidades locales.</t>
  </si>
  <si>
    <t>El proyecto regional se ejecuta en conjunto con CATIE-DAI-UICN-TERRA GLOBAL, con un sistema de monitoreo programático y financiero regional con sede en San Salvador dirigido por CATIE quien es el PRIME del proyecto.  Utiliza herramientas de USAID</t>
  </si>
  <si>
    <t>Contribuir a la reducción de la vulnerabilidad de las poblaciones humanas vulnerables  al cambio climático de Centroamérica y República Dominicana mediante el desarrollo de un Enfoque Nacional de Salvaguardas y su Sistema de Información sobre Salvaguardas con participación de multiactores nacionales.</t>
  </si>
  <si>
    <t>Cobertura en la Region centro americana y República Dominicana.</t>
  </si>
  <si>
    <t>Reducir la vulnerabilidad de las poblaciones humanas al cambio climático en Centroamérica y República Dominicana, apoyando la implementación de las Estrategias Nacionales de REDD+ especialmente para diseñar el Enfoque Nacional de Salvaguardas y su Sistema de Información sobre Salvaguardas armonizándolos con protocolos de medición, reporte y verificación.</t>
  </si>
  <si>
    <t>Directora CARE</t>
  </si>
  <si>
    <t>clolivet1963@gmail.com</t>
  </si>
  <si>
    <t>Coordinador Regional</t>
  </si>
  <si>
    <t>Carlos Rodriguez</t>
  </si>
  <si>
    <t>Programa Regional de Cambio Climático</t>
  </si>
  <si>
    <t>TTARGT0001</t>
  </si>
  <si>
    <t>El proyecto en este último año se enfocó en el seguimiento de las acciones programáticas, pero tambien focalizó sus esfuerzos en definir el protocolo de la evaluación final (cualitativa - cuantitativa) con apoyo de la unidad de monitoreo y evaluación de CARE USA. Asimismo, transfirió metodologias validadas a actores claves a nivel local para darle continuidad a los procesos en la poblaciones y comunidades participantes en el proyecto. 
Casi toda misma data que Nutriendo el Futuro</t>
  </si>
  <si>
    <t>Diseñar un plan de monitoreo participativo, permite que los involucrados en las iniciativas sientan suyo el registro y la calidad de la información para generar reportes responsables y trasnparentes que evidencien los logros y las limitantes.</t>
  </si>
  <si>
    <t>Establecer mensajes claves para cambiar el comportamiento de las personas, fue una buena táctica, pero requiere de otros esfuerzos y de otros aliados para transformar los hábitos alimenticios.</t>
  </si>
  <si>
    <t>Insertar a las mujeres a las cadenas para que puedan tener mayor autodeterminación en el desarrollo económico, requiere un buen análisis de las relaciones de poder desde el inicio de cualquier intervención de desarrollo.</t>
  </si>
  <si>
    <t>Plan de monitoreo de indicadores desagregados por género para el reportaje</t>
  </si>
  <si>
    <t>Estrategia de comunicación social para el cambio de comportamiento, basada en 04 mensajes claves</t>
  </si>
  <si>
    <t>Enfoque de cadenas de valor con inclusión de género</t>
  </si>
  <si>
    <t>Mejoró su capacidad de relacionamiento con otros actores claves, con el propósito de involucrarlos como aliados estrategicos para multiplicar el impacto del proyecto Nutriendo el Futuro
Fortaleció las capacidades de lideres y lideresas locales a quien se les transfirío el conocimiento sobre las metodologías existosas para la producción y cambio de comportamiento.
Se fortalecieron los roles del equipo técnicos y personal técnicos de los aliados estratégicos sobre monitoreo y evaluación para el seguimiento de los procesos, la transparencia y la rendición de cuentas.</t>
  </si>
  <si>
    <t>A través de las reuniones, foros, talleres, socialización de resultados de investigaciones a nivel municipal y departamental con mujeres lideresas y jóvenes indigenas kaqchikeles, autoridades indigenas, se promovió la importancia de la participación de las mujeres organizadas para exigir y defender sus derechos a la alimentación y al acceso a los programas nacionales de gobierno,</t>
  </si>
  <si>
    <t>El proyecto Nutriendo el Futuro, contempló una linea de base, valoración intermedia y evaluación final. Aunado a ello, tambien se realizaron evaluaciones cualitativas para complementar el estudio cuantitativo. Desde el inicio del proyecto se construyó una bateria de indicadores que incluia temas de género.</t>
  </si>
  <si>
    <t>El proyecto está dirigido dos grupos de impacto: Niños, niñas del nivel educativo primario y jóvenes del nivel básico.</t>
  </si>
  <si>
    <t>El proyecto se implementó en los municipios de San Martín Jilotepeque, San Juan Comalapa de Chimaltenango, y zona 03 de ciudad de Guatemala.</t>
  </si>
  <si>
    <t>Adopción de prácticas saludables con énfasis en la nutrición de niños-as y jóvenes (mujeres y hombres) de 12 aldeas de los municipios de San Martin Jilotepeque y San Juan Comalapa.</t>
  </si>
  <si>
    <t>haroldo.chiquin@care.org</t>
  </si>
  <si>
    <t>Haroldo Chiquín</t>
  </si>
  <si>
    <t>Fundación FEMSA</t>
  </si>
  <si>
    <t>SER SALUDABLE</t>
  </si>
  <si>
    <t>FEMSGT0001</t>
  </si>
  <si>
    <t xml:space="preserve">Sobre particpantes esperados para la vida del proyecto: INDIRECTOS # mujeres y niñas 90,796 mujeres y 33,314 niñas # hombres y niños 58,449 hombres y 33,454 niños  total  216,013  DIRECTOS # mujeres y niñas  2,086 mujeres y 2,787 niñas  # hombres y niños  729 hombres y 2,901 niños  # total  8,505
Sobre participantes dle FY: INDIRECTOS # mujeres y niñas  90,796 mujeres y 33,314 niñas  # hombres y niños  58,449  hombres y 33,454 niños  # total  216,013 DIRECTOS # mujeres y niñas  2,086 mujeres y 2,787 niñas  # hombres y niños  729 hombres y 2,901 niños  # total  8,505
</t>
  </si>
  <si>
    <t>Formar a jóvenes y apoyar las redes júveniles fue importante para dejar capacidad instalada en los territorios. Los jóvenes son agentes multiplicadores de las técnicas y conocimientos en las comunidades locales.</t>
  </si>
  <si>
    <t>Incorporar la metodología lúdica en la estrategia programática del proyecto, fue determinante para provocar cambios de comportamientos en la población de impacto.</t>
  </si>
  <si>
    <t>Los cuatro mensajes clave difundidos en los territorios, incrementó la mejora de hábitos de consumo de frutas, vegetales, y mayor consumo de agua</t>
  </si>
  <si>
    <t>Educación alimentaria y nutricional</t>
  </si>
  <si>
    <t>Metodología lúdica para trabajar la seguridad alimentaria y nutricional</t>
  </si>
  <si>
    <t>Ser Saludable finalizó en el mes de octubre 2015.</t>
  </si>
  <si>
    <t>El proyecto se dirigió a dos grupos de impacto: Productores y productoras agrícolas de minivegetales y berries; piscicultores y porcicultores;  y familias con riesgo a inseguridad alimentaria y nutricional, tanto del área rural como del área urbana especialmente de Guatemala. La población de impacto son: productores, productoras, mujeres, niñas y niños escolares, padres de familia, docentes jovenes hombres y mujeres, lideres, lideresas y autoridades municipales.</t>
  </si>
  <si>
    <t>El proyecto se implementó en los municipios de San Martín Jilotepeque, San Juan Comalapa de Chimaltenango, y zona 03 de ciudad de Guatemala. El proyecto tambien se implementó en Honduras, y Nicaragua.</t>
  </si>
  <si>
    <t>Aumento de la Seguridad Alimentaria con Equidad de Género y Resiliencia al Cambio Climático</t>
  </si>
  <si>
    <t>CAPGGT0009</t>
  </si>
  <si>
    <t>Experiencia muy positiva, referente a que el proyecto promovió la plataforma Mesa Interinstitucional de Género y Medio ambiente la cual trabaja para la sensibilización sobre la igualdad de género.
Socios: 12 socios (2 socios con acuerdo formal, 1 de los socios coordina una Mesa de género que aglutina a 12 instituciones)</t>
  </si>
  <si>
    <t>Que es muy necesario trabajar en la sensibilización del personal de las oficinas de CARE en la igualdad de género, para que nuestro discurso sobre el tema, no sea solamente hacia afuera.  Por el momento todavía se ven ciertas prácticas administrativas que no toman en cuenta las necesidades específicas de las personas.</t>
  </si>
  <si>
    <t>El cambio de pensamiento referente a que las personas interpretan que igualdad de género es igual a "apoyo sólo a mujeres" y no es eso, si no que reconocer la igualdad de derechos para hombres, mujeres, niños, niñas, adultos mayores, etc.</t>
  </si>
  <si>
    <t>Coordinación con el Equipo Humanitario de País, para la socilización y sensibilización del tema de igualdad de género en emergencias</t>
  </si>
  <si>
    <t>Actualización del Plan de Preparación de Emergencias de CARE ya que a partir de allí se trabajó en las debilidades encontradas en el primer taller</t>
  </si>
  <si>
    <t>La coordinación interinstitucional, con base en las necesidades específicas de los actores de gobierno, lo que permitió una coordinación efectiva para sensibilizar en el tema de igualdad de género</t>
  </si>
  <si>
    <t>actores humanitarios del Equipo Humanitario de País, personal que integra el Equipo de Respuesta a Emergencias de CARE Guatemala y CARE Honduras.</t>
  </si>
  <si>
    <t>a nivel sectorial de los paises de Guatemala y Honduras.</t>
  </si>
  <si>
    <t>Fortalecimiento de las capacidades de CARE Guatemala y CARE Honduras en Gestión de riesgos y respuesta a emergencias</t>
  </si>
  <si>
    <t>zayda.gomez@care.org</t>
  </si>
  <si>
    <t>Coordinadora de Proyecto de gestión de riesgos</t>
  </si>
  <si>
    <t>Zayda Xiomara Gómez Ruiz</t>
  </si>
  <si>
    <t>Coordinador Calidad programática y movilización de</t>
  </si>
  <si>
    <t>Margaret Cargill Foundation</t>
  </si>
  <si>
    <t>CATAPULT TO IMPACT EMERGENCY PREPAREDNESS PLANNING</t>
  </si>
  <si>
    <t> MCARGT0001</t>
  </si>
  <si>
    <t>Documentos LAZOS DE AGUA: 
https://www.dropbox.com/sh/6bplj7x7ycm5kb4/AAB1zgnmWUmW_CqF34NLYM8wa?dl=0</t>
  </si>
  <si>
    <t>Para CARE Guatemala, el implementar sistemas de agua potable y saneamiento básico no es solamente la instalación de grifos sino que incluye un modelo de intervención basado en el ciclo de proyectos, tomando como base que todo proyecto de agua potable y saneamiento básico debe contribuir ha mejorar la salud y condiciones de vida de la población beneficiada, a través del acceso a agua segura, saneamiento mejorado e higiene de las personas más vulnerables, entre ellas las mujeres y las niñas. Además incluye el fortalecimiento de capacidades de las autoridades municipales y estructuras organizativas comunitarias, protección de las zonas de recarga hídrica de las fuentes de agua, monitoreo y evaluación e intercambio de experiencias exitosas.</t>
  </si>
  <si>
    <t>La promocion de cambios de comportamiento social alrededor de la mejora de las prácticas de higiene y saneamiento utilizando las herramientas de la metodología SARAR-PHAST, ha sido clave para mejorar la calidad de vida de los habitantes de comunidades rurales pobres beneficiadas con la implementación de proyectos de agua potable y saneamiento básico.</t>
  </si>
  <si>
    <t>La socialización de información y los procesos  de rendición de cuentas ante la población beneficiarias ha permitido el involucramiento activo de los grupos organizados (COCODE, CAS) y usuarios/as en la implementación de proyectos sostenibles aceptando la micro-medición, desinfección del agua y pago tarifas aceptables por el servicio de agua potable.</t>
  </si>
  <si>
    <t>El involucramiento de las autoridades y unidades técnicas municipales (Oficina Municipal de Agua y Saneamiento -OMAS-, Oficina Forestal Municipal -OFM-, Dirección Municipal de Planificación -DMP-) para la solución de la problemática de agua y saneamiento es muy importante para garantizar el seguimiento y sostenibilidad de las intervenciones.</t>
  </si>
  <si>
    <t>Participación: El proyecto implementó procesos participativos que permitieron el involucramiento de toda la población y en especial de las mujeres en las acciones del proyecto.</t>
  </si>
  <si>
    <t>Establecimineto de alianzas y asocio: El proyecto ha establecido convenios de cooperación con los gobiernos municipales para la implementación del proyecto y apalancamiento de fondos.</t>
  </si>
  <si>
    <t>Modelo de intervención de CARE Guatemala en el sector de Agua Potable y Saneamiento: A través de este modelo se promueve la gestión sostenible de los servicios de agua potable y saneamiento básico.</t>
  </si>
  <si>
    <t>Ninguno.</t>
  </si>
  <si>
    <t>Fortalecimiento de capacidades de gestión de los Consejos Comunitarios de Desarrollo -COCODE- y Comisiones de Agua y Saneamiento -CAS-.</t>
  </si>
  <si>
    <t>La evaluación final se realizó en Guatemala así como en los otros 4 países de cobertura del Programa Lazos de Agua, en donde se realizaron encuestas a usuarios y usuarias de servicios domicialiares de agua potable y saneamiento básico, encuestas a Comisiones de Agua y Saneamiento, encuestas a puntos de acceso a agua de sistemas instalados, tomando en cuenta fuentes de agua y 3 tres grifos de cada comunidad. Esto se logró utilizando la plataforma de AKVO FLOW. Además se realizó análisis fisico-químico y bacteriológico del agua para consumo humano. El analisis de los datos fue realizado por la Universidad Emory, quien presentó un informe final de los resultados.</t>
  </si>
  <si>
    <t>Mujeres, hombres, niñas y niños de comunidades rurales.</t>
  </si>
  <si>
    <t>Comunidades rurales de los municipios de Tacaná y Tajumulco del departamento de San Marcos, Guatemala, C. A. Además se implementa en México, Honduras, Nicaragua y Colombia a traves de otros socios de la alianza MWA.</t>
  </si>
  <si>
    <t>Contribuir a mejorar la salud y los  medios de sustento en zonas rurales de Guatemala a traves de un mayor acceso a agua potable y mejor saneamiento e higiene.</t>
  </si>
  <si>
    <t>Amilcar Miron</t>
  </si>
  <si>
    <t>adolfo.ochoa@care.org</t>
  </si>
  <si>
    <t>Coordinador Proyecto Lazos de Agua</t>
  </si>
  <si>
    <t>Adolfo Ochoa</t>
  </si>
  <si>
    <t>Honoria Matava, Akers Mckenna / Robert Shaw y Multiple District 19 Lions</t>
  </si>
  <si>
    <t>Fundación FEMSA y Coca-Cola Latinoamerica a traves de Millennium Water Alliance</t>
  </si>
  <si>
    <t>LAZOS DE AGUA</t>
  </si>
  <si>
    <t>MWAXGT0001</t>
  </si>
  <si>
    <t>AL principio de capacitó a un grupo pequeño de lideresas promotoras representantes de las comunidades de cobertura, en temas de liderazgo, autoestima, género, etc. Luego fueron de apoyo en el desarrollo de las capacitaciones en los grupos de cada comunidad.</t>
  </si>
  <si>
    <t>La falta de interes  de Asocio de  la Municipalidad del municipio de Nahualá: Se realizaron varios acercamientos para coordinar acciones del Proyecto; sin embargo, se vio desinterés de las autoridades debido al recién pasado proceso electoral en Guatemala.</t>
  </si>
  <si>
    <t>Adaptar los módulos PACE a grupos de mujeres analfabetas fue uno de los principales desafíos, porque el 72% no saben leer y escribir. Fue necesario desarrollar  materiales visuales como cuadernillos y rota folios.  Se utilizó metodología práctica e interactiva y el idioma kiche para facilitar la comprensión de los temas desarrollados en las capacitaciones.</t>
  </si>
  <si>
    <t>Desarrollar  capacitaciones en forma periodica durante 6 meses, partiendo de la disposición de las beneficirias permitio alcanzar las metas del proyecto.</t>
  </si>
  <si>
    <t>Contextualización de los materiales de PACE/GAP al contexto de nuestra cobertura.</t>
  </si>
  <si>
    <t>Los cambios significativos fue de actitud positiva de las mujeres, luegos de las capacitaciones desarrolladas de los módulos de comunicación, manejo del tiempo y estrés, solucución de probelamas y toma de desiciones.</t>
  </si>
  <si>
    <t>Para medir el impacto de la intervención se utilizó la metodológia de grupos focales al inicio y al final de la ejecición del proyecto y se estabñecio un sistema de monitero de las intervensiones del proyecto.</t>
  </si>
  <si>
    <t>El grupo de impacto son las mujeres vulnerables del área rural de Chirijcalbal del municipio de Nahuala.</t>
  </si>
  <si>
    <t>El proyecto Cambiando la Vida de Mujeres Rurales se implementó en 6 comunidades del municipio de Nahualá, Departamento de Sololá.</t>
  </si>
  <si>
    <t>Mejorar las condiciones de vida de las mujeres indigenas que viven en la pobreza y en dondiciones de vulnerabilidad en el área rural de Nahualá, Sololá.</t>
  </si>
  <si>
    <t>agustina.tipaz@care.org</t>
  </si>
  <si>
    <t>Facilitadora de GAP</t>
  </si>
  <si>
    <t>Agustina Tipáz</t>
  </si>
  <si>
    <t>Gerente de Iniciativas</t>
  </si>
  <si>
    <t>PACE GAP Inc.</t>
  </si>
  <si>
    <t>Proyecto Cambiando la Vida de Mujeres del Area Rural.</t>
  </si>
  <si>
    <t>GAPFGT0001</t>
  </si>
  <si>
    <t>La coordinación y alizas han permitido realizar estrategicamente las intervensiones y hemos logrado mas credibilidad del proyecto en el área de intervensión.</t>
  </si>
  <si>
    <t>Las diferentes actividades desarrolladas a nivel comunitario, incluyendo los incentivos entregados a niñas y docentes contribuyo a evitar la deserción escolar.</t>
  </si>
  <si>
    <t>La coordinación  con directores de las escuelas de cobertura para la realización de las intervenciones, en las comunidades deben ser programadas mensualmente para garantizar su ejecución.</t>
  </si>
  <si>
    <t>Las facilitadoras/capacitadoras son originarios del municipio de intervención y  tienen experiencia en proyectos de desarrollo, fue indispensables para la ejecución de las actividades y el logro de objetivos comunitarios.</t>
  </si>
  <si>
    <t>Desarrollar sesiones extraaulas con niñas con problemas de aprendizaje, para fortalecer sus habiledades de lectoescritura y calculo matemático.</t>
  </si>
  <si>
    <t>El desarrollo de capacitaciones a las niñas de 3ro. A 6to. Primaria en temas de genero, liderazgo, autoestima, entre otros.</t>
  </si>
  <si>
    <t>Realizar las capacitaciones ocupacionales con las mujeres jóvenes en coordinación con INTECAP.</t>
  </si>
  <si>
    <t>Ninguna</t>
  </si>
  <si>
    <t>Para medir el impacto de la intervención se utilizó y seguirá utilizando la metodológia de grupos focales al inicio y al final de la ejecución del proyecto.</t>
  </si>
  <si>
    <t>El grupo de impacto son las niñas y mujeres jóvenes vulnerables del área rural del municipio de Santa María Chiquimula.</t>
  </si>
  <si>
    <t>El Proyecto Esperanza para Mujeres Jóvenes se implementa en 7 comunidades del municipio de Santa María Chiquimula, departamento de Totonicapan.</t>
  </si>
  <si>
    <t>Contribuir en la creación de un entorno que facilite mejores oportunidades laborales y un mayor conocimiento para cambiar la vida de las niñas, adolescentes y las mujeres jóvenes que trabajan en oficios domésticos en Guatemala.</t>
  </si>
  <si>
    <t>Coordinadora del proyecto</t>
  </si>
  <si>
    <t>Iniciativa de Mujeres de Nueva York y Boston</t>
  </si>
  <si>
    <t>Proyecto Esperanza para Mujeres Jóvenes</t>
  </si>
  <si>
    <t>CUPFGT0007</t>
  </si>
  <si>
    <t>1. Baseline report   2. Annual Report      3. Semi Annual Report</t>
  </si>
  <si>
    <t>The strategy of working with key government institutions at the local level ensures their support for project implementation and also overs opportunity for up scalling project innovations through these institutions.</t>
  </si>
  <si>
    <t>There is so much local knowledge that can be harnessed to improve CARE’s promoted technologies. Evidence from indigenous practices point to a rich but localized knowledge and technologies that have a potential of enriching project interventions. The project has hence adapted some of these techniques into our training modules.  Examples include; the use of sand and neem leaves to preserve seed.</t>
  </si>
  <si>
    <t>There is potential to aggregate resources to transform livelihoods and this has been exemplified by the project’s approach of upscaling tested mechanisms like water and climate smart techniques across  other projects. Water smart technologies implemented include; compost and residue incorporation into soil, mulching, biopesticides application to plants and soils and zai pit development for enhanced tree growth. Local technology enhanced to confront pests and disease by using plants and other local inputs to produce pesticides. The project realized that local resources would be better harnessed at lower cost to provide solution in controlling pest and diseases.</t>
  </si>
  <si>
    <t>3. Conscious engagement with private sector has improved farmers access to input and output markets.</t>
  </si>
  <si>
    <t>2. Collaboration with Agricultural Research institute has served as a useful channel introducing farmers to new technologies.</t>
  </si>
  <si>
    <t>1. Teaching farmers methods of using locally available resources to prepare manure and  pesticides improves crop yields and builds resilence.</t>
  </si>
  <si>
    <t>The Project contributed in building capacity of local NGO partner in technical issues related to project implementation. Local NGO has also been supported by project to mobilise communities to develop community adaptation action plans which will be used to engage government to ensure responsiveness to community needs.</t>
  </si>
  <si>
    <t>The evaluation would use a trend analysis methodology, the same respondents who were interviewed during the baseline will be interviewed at endline to enable comparism.</t>
  </si>
  <si>
    <t>The Pathways MAC project will reach out to 3,000 small holder women.</t>
  </si>
  <si>
    <t>The Pathways MAC project  in Ghana is being implemented in 30 communities in 2 districts (Garu Tempane and Lambussie) in Upper East and upper west Regions respectively.</t>
  </si>
  <si>
    <t>The project supports smallholder farmers, especially women, from poor households to reduce their vulnerability and susceptibility to natural disasters and increase their resilience in the face of climate change. . The project is funded by the Margaret A Cargill Foundation (MACF). It has a direct target of 3,000 women across two districts (Garu Tempane &amp; Lambussie Karne). The MACF project approach focuses on improved agricultural practices and value chain; increased household income and increased resilience in the agricultural systems against the backdrop of climate change. This leads to poverty alleviation and also contributes to Millennium Development Goals (MDGs) 1.</t>
  </si>
  <si>
    <t>agnes.loriba@co.care.org</t>
  </si>
  <si>
    <t>gifty.blekpe@co.care.org</t>
  </si>
  <si>
    <t>Deputy Country Director/Head of Programmes</t>
  </si>
  <si>
    <t>Margaret A. Cargill Philanthropies (MACP)</t>
  </si>
  <si>
    <t>MCARGH0001</t>
  </si>
  <si>
    <t>Pathways Evalaution Report. Jeff Pierls Final Evaluation report</t>
  </si>
  <si>
    <t>Partner: Partnership fro Rural Development Action ( PRUDA)</t>
  </si>
  <si>
    <t>Engaging with the private sector is a useful approach towards ensuring sustainability of the interventions of the project.</t>
  </si>
  <si>
    <t>The Pathways final evaluation revealed that Gender Champions (men and women) are changing men’s views of women’s capacities and promoting better communication and harmony between husbands and wives through their community level sensitizations. Besides, community level   gender dialogues are causing men to value women’s input more highly, and is contributing to greater harmony in the home.</t>
  </si>
  <si>
    <t>The project has started engaging with national women's rights networks to to contribute to advocacy on specific women's right issues.</t>
  </si>
  <si>
    <t>The project set up a network of district market commitees to over see marketing of produce and to also advocate for addressing concerns of farmers.</t>
  </si>
  <si>
    <t>The project targets to impact 7000 poor and vulnerable smallholder women (and their households) who  are particularly vulnerable to food insecurity. These  included female-headed households who have been identified as some of the most vulnerable, regardless of poverty ranking, and CARE  considers them a unique sub-set of priority women smallholders with tailored interventions to address their particular opportunities and constraints.</t>
  </si>
  <si>
    <t>The Pathways to Secure Livelihoods project is  being implemented in Upper East and Upper West regions of Ghana. These regions comprises 15.4 percent of national land area.  Rainfall occurs in one season and therefore, short-season arable crops (cereals, legumes, roots and tubers) are dominant in the region. The short agricultural season also limits employment opportunities for families.  The Pathways initiative is been implemented  in these region because of the high levels of poverty and malnutrition in the context of a high regional productivity potential, particularly for high quality nutritious foods and economic opportunities for women and their families.</t>
  </si>
  <si>
    <t>The main goal Pathways is to increase poor women farmers’ productivity and empowerment in more equitable agriculture systems at scale.</t>
  </si>
  <si>
    <t>Jeff Peierls Foundation</t>
  </si>
  <si>
    <t>GATEGH0003</t>
  </si>
  <si>
    <t>MicroLead Logframe and calender and Perfoemance Based Agreement (PBA) signed between CARE-Fifdelity and UNCDF</t>
  </si>
  <si>
    <t>Introduction of competition among finacial service providers was useful</t>
  </si>
  <si>
    <t>Using pictures for training is more effective</t>
  </si>
  <si>
    <t>Discussing and agreeing with partners before setting targets</t>
  </si>
  <si>
    <t>Inclusion of additional financial service providers to link groups</t>
  </si>
  <si>
    <t>Setting targtes based on partner strength and capabilities</t>
  </si>
  <si>
    <t>Linkage challenges as a result of poor network strength, lack of robust banking systems established by the financial sevice providers, inability to link those in hard to reach communites.</t>
  </si>
  <si>
    <t>Capacity building for partner staff; provision of manuls and tools for project activities</t>
  </si>
  <si>
    <t>Completely financially excluded people and in the rural areas of Ghana, with focus on northern sector</t>
  </si>
  <si>
    <t>UNITED NATIONS CAPITAL DEVELOPMENT FUND</t>
  </si>
  <si>
    <t>MICROLEAD</t>
  </si>
  <si>
    <t>UNDFGH0001</t>
  </si>
  <si>
    <t>The main reference to  the design and implementation of the project is the GSAM Activity Monitoring and Evaluation Plan(March, 2016)</t>
  </si>
  <si>
    <t>The project has no experienced any  major change since it is fully aligned with the CARE's Approach  and roles</t>
  </si>
  <si>
    <t>The mid-term and end - line evaluations will be conducted in 2016 and 2019 respectively. The USAID Impact Evaluation Team , a third party consultant will carry out these evaluations. Findings of these evaluations will be compared with project baseline levels for decision making.</t>
  </si>
  <si>
    <t>The main impact groups of the project are citizens , District Assemblies  and Civil Society Oranizations</t>
  </si>
  <si>
    <t>The project is located in 100 out of the 216 Districts in Ghana with its  presence in all 10 regions of the country .</t>
  </si>
  <si>
    <t>United State Agency for International Development</t>
  </si>
  <si>
    <t>USLMGH0005</t>
  </si>
  <si>
    <t>The following materials have been included: Endline Reports; Baseline Report, Gender Plan, CBE Policy Document</t>
  </si>
  <si>
    <t>About partners: 4 DISTRICT EDUCATION OFFICE AND THEIR RESPECTIVE DISTRICT ASSEMBLY</t>
  </si>
  <si>
    <t>CBE is great tool to employ to maximize opportunities for young children around the country to achieve their developmental potential. We are accomplishing this through low-cost, high-quality complementary education, engagement of families and communities, and advocacy for enabling policy environments</t>
  </si>
  <si>
    <t>A significant number of out of school children exist in the partner communities. Most of these children are supporting their parents on their farms and also child labour</t>
  </si>
  <si>
    <t>Economic and social conditions are influencing the willingness and ability of some parents and guardians in farming communities in deprived communities to enroll and retain their children in school</t>
  </si>
  <si>
    <t>The formation of the CBE LOCAL COMMITTEES with 60% women representation  to support, manage and advocate for the successful implementation of the program</t>
  </si>
  <si>
    <t>Employing the PLA methodology in conducting community animation exercise in all the partner districts to encourage awareness, commitment and far reaching participation among stakeholders at the community level to effectively deliver the Complementary Basic Education program</t>
  </si>
  <si>
    <t>Forgiing very close working relationship with district institutions (the diastrict assembly and district education office) and making them lead the implementation all field activitie.</t>
  </si>
  <si>
    <t>The results showed that out of the enrolled 6650 OOSC, 6347 or 95% were able to complete the Complementary Education Program(CBE )program and 6158 or 93% transitioned into the formal schools exceeding expectation. Considering performance by gender, the results showed that out of the 3229 girls’ original enrolled unto the program 3100 or 96% were able to complete the CBE Program. 97% of  these girls were able to  transition into the formal schools. In October 2015, 5121 OOSC enrolled unto the CBE program exceeding the set target of 4450.  In June 2016, out of the enrolled 5121, 5045 or 98.9% were able to complete the CBE program. Considering the female proportion reveals the fact that out of the 2424 originally enrolled girls 2389 representing 98.5%  were able to complete the program.</t>
  </si>
  <si>
    <t>OUT OF SCHOOL CHILDREN AGED 8-14 YEARS WITH GREATER PROPORTION BEING GIRLS   WITHIN DEPRIVED FARMING COMMUNITIES</t>
  </si>
  <si>
    <t>SEKYERE AFRAM PLAINS DISTRICT IN THE ASHANTI REGION, WEST MAMPRUSI, EAST MAMPRUSI AND MAMPRUGU MOADURI DISTRICTS IN THE NORTHERN REGION, TAIN AND NKORANZA NORTH DISTRICTS IN THE BRONG AHAFO REGION AND THREE DISTRICTS IN THE NORTHERN REGION</t>
  </si>
  <si>
    <t>.   Facilitate the expansion of Complementary Basic Education (CBE) to cover all out-of-school children aged 8 to 14 (the age range for basic education);
.   Harmonise existing CBE provision through a Government-approved approach for the delivery of CBE by non-state providers;
.   Ensure effective non-state provision and governmental management of the programme; Ensure quality of teaching and learning outcomes;
.   Strengthen community ownership; and through these means, achieve the Free Compulsory and Basic Education (FCUBE) goal and thereby strengthen:
           - Social and economic development of the poorer regions of Ghana;
           - Social integration in these regions with a consequent reduction in urban migration, unemployment and crime;
           - Gender equity and its associated quality of life, health and other benefits; and Improved opportunities for children with disability</t>
  </si>
  <si>
    <t>Gerald.Tetteh-Ashong@care.org</t>
  </si>
  <si>
    <t>M&amp;E OFFICER</t>
  </si>
  <si>
    <t>GERALD TETTEH-ASHONG</t>
  </si>
  <si>
    <t>George.Appiah@care.org</t>
  </si>
  <si>
    <t>PROGRAM MANAGER</t>
  </si>
  <si>
    <t>GEORGE APPIAH KWASI</t>
  </si>
  <si>
    <t>UKAID</t>
  </si>
  <si>
    <t>COMPLEMENTARY BASIC EDUCATION (CBE)</t>
  </si>
  <si>
    <t>TCAOGH0004 and TCAOGH0002</t>
  </si>
  <si>
    <t>. West Africa PROCOCO Proposal 2013
2. Cargill 30 Months Progress Report 2016</t>
  </si>
  <si>
    <t>The project is successfully enabling rural communities to implement sustainable cocoa production, enhance school enrolment whiles promoting nutrition and food security.</t>
  </si>
  <si>
    <t>• Community Organizational Development processes has raised the interest of community members in mobilizing local resources to address their developmental challenges.</t>
  </si>
  <si>
    <t>• Stakeholder collaboration has improved and this is a positive step in promoting  sustainability of  project interventions</t>
  </si>
  <si>
    <t>• The Village Savings and Loans Association has been an effective means for empowering the farmers financially and also serves as a platform for the implementation of project interventions</t>
  </si>
  <si>
    <t>Collaborate with Ghana’s Health Services; specifically, to tap into its existing activities and materials for nutrition education and behavior change communications.</t>
  </si>
  <si>
    <t>Improve capacity of members of Parent Teacher Associations and School Management Committees to manage schools and improve the quality of education;</t>
  </si>
  <si>
    <t>Strengthening community and district level capacity to promote good agricultural practices and increase cocoa production.</t>
  </si>
  <si>
    <t xml:space="preserve">The main impact groups of the project are:  Women , Boys and girls aged 6-14 (primary school age), Youth aged 15 to 35
</t>
  </si>
  <si>
    <t>The project operates in four of Ghana's cocoa districts two in Ashanti Region (Ahafo Ano North and South), one in the Brong Ahafo region (Tano North) and one in the Central region (Asikuma Odoben Brakwa). The project covers 110 communities in the 4 districts with 35 communities in Ahafo Ano North district, 35 communities in the Ahafo Ano South district, 20 communities in the Tano North district and 20 communities in the Asikuma Odoben Brakwa district.</t>
  </si>
  <si>
    <t>The goal of PROCOCO is to promote more prosperous, sustainable and resilient cocoa-farming communities</t>
  </si>
  <si>
    <t>eunice.oduro@care.org</t>
  </si>
  <si>
    <t>Eunice Oduro</t>
  </si>
  <si>
    <t>CARGILL RURAL EDUCATION PROJECT (PHASE II) (PROSPEROUS COCOA-FARMING COMMUNITIES IN GHANA)</t>
  </si>
  <si>
    <t>CAPGGH0006</t>
  </si>
  <si>
    <t>CARE USA EHAT</t>
  </si>
  <si>
    <t>CARE and Live &amp; Learn`s Emergency Response - Fiji TC Winston response</t>
  </si>
  <si>
    <t>FJI001/FJ005</t>
  </si>
  <si>
    <t>Progress report, Nutrition at the Center (N@C) program Mid-term review report CARE Ethiopia</t>
  </si>
  <si>
    <t>N@C has established Home visit and referal system for  M2M group facilitators to undertaking home visits to  observe  the expected changes at household level and to refer to health facilitites if any need based on criteria</t>
  </si>
  <si>
    <t>Kebele level general assembly monthly meetings is being used as a means to engage community members for N@C messaging</t>
  </si>
  <si>
    <t>M2M, VSLA and SAA platforms are found to be a good communication media in bringing the intended behavioural change</t>
  </si>
  <si>
    <t>Strong ,bright child and healthy  mother's day/Village Model event to ensure N@C's targeted beneficiaries have access to comprehensive services</t>
  </si>
  <si>
    <t>Initiation of Key nutrition related  messages  dissemination using Local Min Media</t>
  </si>
  <si>
    <t>M2M, VSLA and SAA platforms</t>
  </si>
  <si>
    <t xml:space="preserve"> N@C has shifted from paper based data collection tools to electronic data collection system using tablets</t>
  </si>
  <si>
    <t>Mothers with reproductive age (15-49) and children under two years of age: Chronically Food Insecure Rural Women</t>
  </si>
  <si>
    <t>Ebinet and Simada Woredas of South Gonder Zone of Amhara Regional State</t>
  </si>
  <si>
    <t>Improve nutrition status of women of  reproductive age and children under two  years of age by reducing stunting among children and anemia among mothers of reproductive age and under two children.</t>
  </si>
  <si>
    <t>emebet.mamo@care.org</t>
  </si>
  <si>
    <t>Nutrition Program Manager</t>
  </si>
  <si>
    <t>Mrs Embet Mamo</t>
  </si>
  <si>
    <t>SRH&amp;Nutrition program cordinator</t>
  </si>
  <si>
    <t>Mrs Alem Agazi</t>
  </si>
  <si>
    <t>SALL Family Foundation</t>
  </si>
  <si>
    <t>Nutrition At the Center (N@C)</t>
  </si>
  <si>
    <t>SALLET0002</t>
  </si>
  <si>
    <t>Progress reports</t>
  </si>
  <si>
    <t>Working together with the local health offices,health facilities,local leaders and influential community leaders helps to accelarate the eradication of the polio.</t>
  </si>
  <si>
    <t>Providing CBS &amp; NBT training to  for large number of HADs facilitates  to address every household and the community at large</t>
  </si>
  <si>
    <t>Aligning with the existing grassroot platform like Health Development Army increases community based survllance activities</t>
  </si>
  <si>
    <t>Involve and support local Polio Supplementary   Immunizations Acitivites.</t>
  </si>
  <si>
    <t>Support local immunization systems to achieve polio eradication</t>
  </si>
  <si>
    <t>Build effective partnerships with local agencies involved in polio.</t>
  </si>
  <si>
    <t>The government development strategy at the community level has been  changed from community volunteers’ strategies to HDAs(Health Development Armies). Based on the Fact ,The project ( CGPP) is also  changing  from Community Volunteers  to HDAs to reach large number of community.In order to realize this, CBS and NBT have been provided the training for HEWs to cascade the training at the kebele level for selected HDAs.</t>
  </si>
  <si>
    <t>Teltalle,Dillo,Dire,Miyo,Dhas and Moyale Woredas of Borena zone of Oromia regional state of Ethiopia</t>
  </si>
  <si>
    <t>To contribute to polio eradication by increasing population immunity and enhancing surveillance for acute flaccid paralysis</t>
  </si>
  <si>
    <t>galgalo.wario@yahoo.com</t>
  </si>
  <si>
    <t>Woreda Team leader</t>
  </si>
  <si>
    <t>Galgalo Wario</t>
  </si>
  <si>
    <t>Alem.agazi@care.org</t>
  </si>
  <si>
    <t>SRH and Nutrition cordinator</t>
  </si>
  <si>
    <t>CORE Group polio eradication initiative programme</t>
  </si>
  <si>
    <t>WVIXET0004, US19M</t>
  </si>
  <si>
    <t>Fifteen arranged early marriaged are cancelled during reporting period due to collaborative efforts of adolescent girls,SAA groups and local government partners</t>
  </si>
  <si>
    <t>Some organic scale up of girls group and SAA group</t>
  </si>
  <si>
    <t>by Working through community /gate keepers  support for adolescent girls enhanced particularly from parents and families</t>
  </si>
  <si>
    <t>Trainings</t>
  </si>
  <si>
    <t>Formation and the functionality of Girls  groups Iincluding VSLA) and SAA groups</t>
  </si>
  <si>
    <t>Working with local government partners and the existing community platforms like 1 to 5 groups</t>
  </si>
  <si>
    <t>Farta district , South Gonder of Amhara regional state of Ethiopia</t>
  </si>
  <si>
    <t>To  reach 2600 ever-married adolescent girls to bring measurable, positive change to their economic status and SRH</t>
  </si>
  <si>
    <t>taye.mengist@care.org</t>
  </si>
  <si>
    <t>TESFA Project Officer</t>
  </si>
  <si>
    <t>Mr Taye Mengist</t>
  </si>
  <si>
    <t>SRH and Nutrition program Coordinator</t>
  </si>
  <si>
    <t>Johnson and Johnson Foundation</t>
  </si>
  <si>
    <t>Towards Improved Economic and Sexual Reproductive Health Outcomes for Adolescent Girls (TESFA ) in Ethiopia</t>
  </si>
  <si>
    <t>JHET0003</t>
  </si>
  <si>
    <t>Process evaluation (light qualitative evaluation)</t>
  </si>
  <si>
    <t>Chiro, Doba,Mesela and Boke Woredas of West Hararge Zone of  Oromia regional state of Ethiopia</t>
  </si>
  <si>
    <t>To transform the social norms that contribute to education, sexual &amp; reproductive health and nutrition outcomes of very young adolescent girls living in Chiro, Doba, Mesela and Boke Woreda of west Hararghe and to develop evidence base model for social norms programming that can be scaled up by the government in a cost effective way by 2020.</t>
  </si>
  <si>
    <t>Ribka.Dinku@care.org</t>
  </si>
  <si>
    <t>Ribka Dinku</t>
  </si>
  <si>
    <t>SRH and nutrition unit coordinator</t>
  </si>
  <si>
    <t>Improving Adolescent Reproductive Health and Nutrition in Ethiopia through Structural solutions /Abdiboru/ Research Project</t>
  </si>
  <si>
    <t>OPP1127875</t>
  </si>
  <si>
    <t>Partners: Regional Government Offices 9Regional Water Bureau)</t>
  </si>
  <si>
    <t>Integrate WASH activities with NRM practices helped to minimize the adverse impact of water resource development</t>
  </si>
  <si>
    <t>Active engagement of women in leadership position of WMCs increases the transparency, accountability and participation in water governance.</t>
  </si>
  <si>
    <t>Community and government engagement from the beginning to the end of project life maximized project impact.</t>
  </si>
  <si>
    <t>Working through traditional structures/systems maximizes community participation, accountability and ensures sustainability of water schemes.</t>
  </si>
  <si>
    <t>The project mainly focus on leveraging of resources from the partners.</t>
  </si>
  <si>
    <t>The project is a cost  extension for the existing project.</t>
  </si>
  <si>
    <t>To enhance resilience and reduce conflict through improved sustainable access to safe water and sanitation, environmentally sustainable natural resources management, and improved hygiene behaviour for targeted pastoralist communities</t>
  </si>
  <si>
    <t>Afar Regional State in three woredas (Afdera, Argooba, Semurobi, Dalifage and Erebti districts); Oromia regional States (Borana zone-Dhas, Melkasoda, Bule Hora, Teltele and Moyale districts)</t>
  </si>
  <si>
    <t>Access to safe drinking water, hygiene and sanitation promotion</t>
  </si>
  <si>
    <t>Sintayehu.mesele@care.org</t>
  </si>
  <si>
    <t>Pastoral Community Development Specialist</t>
  </si>
  <si>
    <t>Sintayehu Mesele</t>
  </si>
  <si>
    <t>WaTER+ Unit Coordinator</t>
  </si>
  <si>
    <t>Water Sanitation and Hygiene Transformation for Enhanced Resilience</t>
  </si>
  <si>
    <t>USN50</t>
  </si>
  <si>
    <t>With the support from Johnson and Johnson, the project also piloting integration of WASH related Negelected Traopical Dieases(NTDs) with the existing WASH services, and it found very cost effective and promosing. From the interval review CARE conducted with local governments and it is found that only 8-15% of addational cost will be needed for WASH related NTDs with the existing WASH services. However, furthr analysis will be made in the future. Barriers and challanges in integrating NTDS with WASH services also identfied and actions takena accordingly in order toa dress the existing barriers and challanges.</t>
  </si>
  <si>
    <t>Challenging of self-supply acceleration approach. In the project self-supply acceleration approach is piloting. It is improvement to water supplies developed largely or wholly through user investment by households or small groups of households. However, the approach found and countinue as challenging due to the long lasting conventional approach to water supply provision is externally driven by governments, donors, international agencies and NGOs. For the effectiveness of the self-supply approach intensive and concerted activities should be planned and implemented.</t>
  </si>
  <si>
    <t>The imprtance of working with local governments starting from the design of the project through out the whole implmentation of the project. The project involve and partcipate pertinenet local governments at region, zone and district levels during design, implmenttaion, monitoring/supervision and evaluation of the project, and this enhances and ensures greter collaboration/partnership, sustinability, accountibility, trnasparency, participation/engagement and ownership.</t>
  </si>
  <si>
    <t>The importance of working with communities and local government through out the project phase enhances and ensures ownership, sustinability and community contributions. The community contribution reached 30-40% reached interms of labor and locally avilable construction materials, which is very important in ensuring ownership among the user communities. The project also involve and partcipate pertinenet local governments at region, zone and district levels during design, implmenttaion, monitoring/supervision and evaluation of the project, and this enhances and ensures greter collaboration/partnership, sustinability, accountibility, trnasparency, participation/engagement and ownership.</t>
  </si>
  <si>
    <t>Partnership and capacity  building</t>
  </si>
  <si>
    <t>Promotion and construction of sanitation facilities (institutional and household), construction of public showers and washing basins</t>
  </si>
  <si>
    <t>Construction and rehabilitation of water schemes</t>
  </si>
  <si>
    <t>Final evaluation of the project will be conducted using quanitative and qualitative methodologies in order to measure the relevance, effecicency, effcetivness, impact and ustinability of the project. All the achivements of the project are done in comparision with the baseline data. The challanges and lessons learn from the implmenttaion of the project also assessed for future use. The final evaluation will be conducted by MWA in cllobartion with CARE and other partners.</t>
  </si>
  <si>
    <t xml:space="preserve">Amhara National Regional State of South Gondar Zone in four districts of Este, Farta, Andabet and Dera
</t>
  </si>
  <si>
    <t>Increase access to safe water, sanitation and hygiene facilities in Estie, Farta, Andabet and Dera of South Gondar Zone in Amhara Regional State</t>
  </si>
  <si>
    <t>Conrad N. Hilton Foundation;  Johnson &amp; Johnson Foundation, Chales Lamr Family Foundation, Perlis Foundation, and Guernsey Overseas Aid Commission (GO</t>
  </si>
  <si>
    <t>Estie, Farta, Andabet and Dera (EFAD) Water and Sanitation Project</t>
  </si>
  <si>
    <t>US1BM</t>
  </si>
  <si>
    <t>Budget: 56,772,799 USD is overall PRIME budget and 10,656,885 USD is CARE's PRIME budget</t>
  </si>
  <si>
    <t>the main challenge of the project lack of enabling system in the organization, e.g grant policy</t>
  </si>
  <si>
    <t>cost sharing approach is also a good practice in creating sens of ownership. Though it was hard to be accepted by the community and gov but lately people were able to understand it</t>
  </si>
  <si>
    <t>the participatory approach can a good practice in sustaining the projects activities (RMC, capacitate the gov employees in order to cascade the trainings to their community)</t>
  </si>
  <si>
    <t>felixable planning approach</t>
  </si>
  <si>
    <t>working through consortium, who have national and local experiances in project implementaion.</t>
  </si>
  <si>
    <t>setting different but interrelated intermidate results which can contribute to the goal</t>
  </si>
  <si>
    <t>No adjustment has done so far</t>
  </si>
  <si>
    <t>Pastoralist School Aged Girls</t>
  </si>
  <si>
    <t>Oromia, Afar and Somali regions of Ethiopia</t>
  </si>
  <si>
    <t>To Increase Household Incomes And Enhance Resilience To Climate Change</t>
  </si>
  <si>
    <t>sisay.awgichcew@care.org</t>
  </si>
  <si>
    <t>Natural Resource Management and Climate Change Ada</t>
  </si>
  <si>
    <t>Sisay Awgichew</t>
  </si>
  <si>
    <t>Benedict.Irwin@care.org</t>
  </si>
  <si>
    <t>Benedict Irwin</t>
  </si>
  <si>
    <t>Untites States Agency for International Development</t>
  </si>
  <si>
    <t>PRIME (Pastoralist Areas Resielince Improvement Through Market Expansion)</t>
  </si>
  <si>
    <t>MCORET0001</t>
  </si>
  <si>
    <t>Oromia region, East Hararge zone, Grawa, Bedeno, Kurfachale, Haromaya, Kombolcha and Deder woredas</t>
  </si>
  <si>
    <t>Improve agricultural production and associated food and nutritional situation of drought affected small holder farmers through the provision of high quality seed and planting materials.</t>
  </si>
  <si>
    <t>CARE USA - Horn of Africa ERF</t>
  </si>
  <si>
    <t>Emergency seed support to drought affected people in East Hararge zone of Oromia</t>
  </si>
  <si>
    <t>USO2H</t>
  </si>
  <si>
    <t>Afar region, Zone 3, Gewane, Buremedaitu,  Amibara and Awash Fentale woredas</t>
  </si>
  <si>
    <t>The overall goal of the project is to improve and sustain the health and livelihoods of families affected by severe drought in the four targeted Woredas of zone three, Afar region through WASH interventions</t>
  </si>
  <si>
    <t>Safe Drinking Water for Vulnerable Communities in Afar region</t>
  </si>
  <si>
    <t>USL72</t>
  </si>
  <si>
    <t>DIP, IR assessment report</t>
  </si>
  <si>
    <t>This reporting period is the final year of the project, the focus was on the implemnation of activities to ensure smooth handover and sutaianbility of project's gain and practices.</t>
  </si>
  <si>
    <t>GRAD's macro-level support (like the postive attention received from federal Productive Safety Net Program and USAID's visits) encourage regional &amp; ocal officilas to take the project seriously and put effort into building relationship.</t>
  </si>
  <si>
    <t>Active coordination and collaboration with government and with other local development actors in inputs provision for selected the  drought affected househeolds successfully faciliatated implemnation processes.</t>
  </si>
  <si>
    <t>enhancing the role of private sectors in the delivery of services  has increased options of target households for  better services with reasonable price. ( example agriculture input supply)</t>
  </si>
  <si>
    <t>Promoting aspiration for graduation among target households from  government-run Productive Safety Net Program</t>
  </si>
  <si>
    <t>women economic  empoerment and promoting gender equality has improved  women's decision making, access  &amp; conrol to productive asset amd  ensured equitable sharing of household chores. Example 2016 intermediate result assessment revealed that in the majority (about 90 %) of MHH, both wife and husband made decisions over different household issues jointly</t>
  </si>
  <si>
    <t>increasing the livelihood options has improved the resilient capacity of target households</t>
  </si>
  <si>
    <t>GRAD has provided numerous trainings and resources that indirectly build project implemenation capacity of these civil societies</t>
  </si>
  <si>
    <t>chronically food insecured households</t>
  </si>
  <si>
    <t>Southern Nation and Nationality Peoples region, in Sidama Zone  in Shebedino, Loka Abaya, Hawale Tula districts and in Hawassa zone in Hawassa Zuria district; in Guraghe zone in Meskan and Mareko districts; Tigray region, So. Tigray zone in Ofla, Alamata, Enda Mehoni and Raya Azebo districts; Amhara region, South Gonder Zone, Libo Kemkem and Lay Gayint districts; and in Oromia region Arsi zone, Arsi-Negele, Zeway Dugda and Shalla districts and Oromiya region, East Showa zone, Adami Tulu district</t>
  </si>
  <si>
    <t>helping 65,000 households to graduate from the government -run Productive Safety Net Program (PSNP) in part by increasing each household's income by at least $365 per year</t>
  </si>
  <si>
    <t>tadele.taye@care.org</t>
  </si>
  <si>
    <t>Tadele Taye</t>
  </si>
  <si>
    <t>john.meyer@care.org</t>
  </si>
  <si>
    <t>Graduation with Resilience to Achieve Sustanable Development (GRAD)</t>
  </si>
  <si>
    <t>Proposal, log frame, progress reports are available upon request</t>
  </si>
  <si>
    <t>This year, there was a focus on encouraging women to start a small business and the number of businesses increased this year (1,725 new projects).</t>
  </si>
  <si>
    <t>3. At first, many men did not show enough support and some refused their wives to participate in the VSLA. However, after the women's success in VSLA in saving and managing small businesses, the men strongly supported them and some of them joined VSLA groups.</t>
  </si>
  <si>
    <t>2. When women target groups were convinced of the VSLA model, they ensured its sustainability even after the official conclusion of the project</t>
  </si>
  <si>
    <t>1. Providing women with tools and allowing them to utilize them freely in their own creative way, instead of limiting them in a specific model</t>
  </si>
  <si>
    <t>3. Identifying the women in the villages and "speaking their language"</t>
  </si>
  <si>
    <t>2. Working with NGOs who have stakeholders and benefit from large access to the community</t>
  </si>
  <si>
    <t>1. Working with local NGOs who enjoy high degree of credibility in the community proved to be effective in reaching women in remote areas in the villages</t>
  </si>
  <si>
    <t>The project more than doubled its target group due to the success of the project and subsequently the demand from the women in the community</t>
  </si>
  <si>
    <t>Trainings were conducted on financial literacy and social empowerment, targetting field officer and field supervisors and representatives from local NGOs. On the job training was also performed by CARE staff.</t>
  </si>
  <si>
    <t>poor marginalized women in Upper Egypt.</t>
  </si>
  <si>
    <t>Beni Suef and Assuit governorates, with 3 villages per each governorate</t>
  </si>
  <si>
    <t>Marginalised poor Women and female heads of household are able to economically support themselves and to lift their families out of cycles of poverty and deprivation</t>
  </si>
  <si>
    <t>Mohamed Elnaggar</t>
  </si>
  <si>
    <t>UN Women</t>
  </si>
  <si>
    <t>Kadam Elkhier</t>
  </si>
  <si>
    <t>US1B0</t>
  </si>
  <si>
    <t>Proposal, progress reports - available upon request</t>
  </si>
  <si>
    <t>Our main partner in this project was Hawaa Elmostakbal association but when the groups were evaluated, some of the data reported to CARE was not true. As of Feb 2016 CARE decided to implement the project directly.</t>
  </si>
  <si>
    <t>Until February 2016, a training program was in place to strengthen NGOs and civil society in program management, MIS, SPM, financial literacy and social empowerment. However, CARE decided to implement the activities directly with independent/external consultants.</t>
  </si>
  <si>
    <t>The end of the project February 2017. We plan to make final evaluation with end line study</t>
  </si>
  <si>
    <t>Poor women in Upper Egypt.</t>
  </si>
  <si>
    <t>Minia Governorate, 5 central villages.</t>
  </si>
  <si>
    <t>Human security of vulnerable households, and youth aged 18-30, women and children is improved in target communities through inclusive, pro-poor socio-economic development.</t>
  </si>
  <si>
    <t>Human security through inclusive socio-economic development in Upper Egypt</t>
  </si>
  <si>
    <t>US0XH</t>
  </si>
  <si>
    <t>Quarterly report, data collection tools sent to donor, attendance sheets</t>
  </si>
  <si>
    <t>group therapy and continious acrtivites have had a deeper impact on beneficiaries</t>
  </si>
  <si>
    <t>beneficaries are very much interested in attending  that might impact their income ( hairdresser, mosaic, glass painting)</t>
  </si>
  <si>
    <t>Art therapy is a promising practice in working on trauma</t>
  </si>
  <si>
    <t>offering a safe environment to tackle SGBV in an impactful manner</t>
  </si>
  <si>
    <t>adressing SGBV from various standpoints : legal - pscyhosocial - health - art</t>
  </si>
  <si>
    <t>involvement of refugees in design of activities in the women friendly space</t>
  </si>
  <si>
    <t>no changes were made this FY</t>
  </si>
  <si>
    <t>It is not currently budgeted to pursue an evaluation next FY and this has not  been discussed yet with UNFPA</t>
  </si>
  <si>
    <t>Syrian women, youth  and children</t>
  </si>
  <si>
    <t>The project is being implemented in two locations in Cairo and in one location in Alexandria</t>
  </si>
  <si>
    <t>CARE Egypt main goal is to implement a holistic approach to address the problem of sexual and gender based violence (SGBV) among the Syrian refugee population living in greater Cairo</t>
  </si>
  <si>
    <t>Initiatives Manager - Women's rights Prgoram</t>
  </si>
  <si>
    <t>Sandra Azmy</t>
  </si>
  <si>
    <t>Women Friendly Spaces for Syrian Refugee</t>
  </si>
  <si>
    <t>UNFPEG0002</t>
  </si>
  <si>
    <t>Forming psychosocial support groups and providing individual counseling to refugees have positively impacted refugees and allowed them to express themselves in a non-judgemental environment.</t>
  </si>
  <si>
    <t>Implementing innovative activities such as 'art therapy' and 'psychodrama' has had a great impact on refugee women.</t>
  </si>
  <si>
    <t>Using a ToT methodology is of great interest to youth and promotes sustainability</t>
  </si>
  <si>
    <t>Setting up a women &amp; children friendly space has offered a safe venue for women, young girls, and children to gather to attend activities and develop their skills. The space acts as educational and recreational hub, and ensures that a secure, supportive inclusive and non-discriminatory environment is available for the refugees.</t>
  </si>
  <si>
    <t xml:space="preserve">Engaging men and boys in SGBV awareness raising while acknowledging their critical role in the movement against SGBV. This has enabled us to encourage sensitization and behaviour change among the community to SGBV incidents in addition to promoting respect for women’s rights.
</t>
  </si>
  <si>
    <t>A case management system has been established to ensure a comprehensive response to SGBV survivors, addressing their specific protection concerns, and ensuring safety for those at immediate risk and identification of adequate empowerment/ livelihood opportunities. It implements and strengthens the prevention and response mechanisms for SGBV in Cairo by adopting a combination of rights-based, survivor centred, and community development approaches.</t>
  </si>
  <si>
    <t>The project did not make any adjustments to its  goals or activities, in order to become more gender transformative. This is on the basis that it has always considered gender equity through fully addressing SGBV.</t>
  </si>
  <si>
    <t>A Monitoring plan has been developed in cooperation with UNHCR Programme and Protection team to ensure that the intended objectives, planned results and outputs are being achieved in accordance with the timeframe and allocated resources. UNHCR shall monitor the project through several schedule periodic visits.</t>
  </si>
  <si>
    <t>Refugees living in greater Cairo who are subjected to sexual or gender-based violence.</t>
  </si>
  <si>
    <t>Greater Cairo</t>
  </si>
  <si>
    <t>This project seeks to implement a holistic approach to address the problems of sexual and gender based violence among the refugee population living in greater Cairo.</t>
  </si>
  <si>
    <t>sandra.azmy@care.org</t>
  </si>
  <si>
    <t>Initiative Manager- Women's Right Program</t>
  </si>
  <si>
    <t>Prevention &amp; Response to SGBV</t>
  </si>
  <si>
    <t>UNHCEG0005</t>
  </si>
  <si>
    <t>Female genital mutilation is prevalent through African communities while the conduction of virginity tests is spread among Syrians, meaning that more awareness sessions are essential on the matters.</t>
  </si>
  <si>
    <t>Using a ToT methodology promotes sustainability and allows a genuine bottom-up impact.</t>
  </si>
  <si>
    <t>Awareness raising activities have permitted refugees to gain knowledge on SGBV and to express themselves in a non-judgemental environment.</t>
  </si>
  <si>
    <t>Building the capacities of local partners and volunteers working among the Syrian community in Cairo and Alexandria has enabled them to create channels of communication with youth and to subsequently assist youth in leading the implementation of awareness raising activities.</t>
  </si>
  <si>
    <t xml:space="preserve">Engaging men and boys has proven to be crucial in raising awareness on SGBV and promoting behavioral change among the community. 
</t>
  </si>
  <si>
    <t xml:space="preserve">Innovative measures such as art therapy, psychodrama, and sports for change have enabled us to tackle sensitive topics with refugees and delve into the roots of problems that may be considered taboo topics among refugee communities. 
</t>
  </si>
  <si>
    <t>The project did not make any adjustments to its  goals or activities. It is continuing to work towards its main goal: "Syrian and non-Syrian refugees are safe from sexual and gender based violence."</t>
  </si>
  <si>
    <t>CARE  has developed an M&amp;E system to work with refugees on SGBV. Ongoing monitoring of project progress is conducted through field visits by the Documentation, Monitoring and Evaluation Officer, the Project Manager, and Program Director.</t>
  </si>
  <si>
    <t>Refugee women and children living in Greater Cairo and Alexandria, who are most susceptible to and affected by SGBV.</t>
  </si>
  <si>
    <t>Greater Cairo and Alexandria</t>
  </si>
  <si>
    <t>This project implements a holistic approach to address the problem of sexual and gender based violence (SGBV and GBV, respectively) among the refugee population living in greater Cairo and Alexandria.</t>
  </si>
  <si>
    <t>Vivian.Thabet@care.org</t>
  </si>
  <si>
    <t>Women’s Rights Program Director</t>
  </si>
  <si>
    <t>Vivian Thabet</t>
  </si>
  <si>
    <t>Bureau of Population, Refugees, and Migration</t>
  </si>
  <si>
    <t>Preventing SGBV among Syrian Refugees in Egypt</t>
  </si>
  <si>
    <t>BPRMEG0002</t>
  </si>
  <si>
    <t>proposal, attendance sheet, quarterly reports</t>
  </si>
  <si>
    <t>the project did not identify in the start the total number of expected beneficiaries throughout the life of the project</t>
  </si>
  <si>
    <t>street campaigns led by men and volunteers allowed a huge outreach in the targted area</t>
  </si>
  <si>
    <t>a much better understanding of how to work with men espcially those considered as "perpatrators" in the targeted areas ( "Tuk TuK drivers). Gradual approach and adressing their main problems first.</t>
  </si>
  <si>
    <t>building the capacities of local organizations</t>
  </si>
  <si>
    <t>engaging men and boys</t>
  </si>
  <si>
    <t>youth led change</t>
  </si>
  <si>
    <t>CE has provided trainings to civil society on variety of institutional as well as techincal trainings.</t>
  </si>
  <si>
    <t>in the coming year a final quantitative evaluation will be organized by UNW. In fact this is a global project and UNW are responsible of all evaluations in relation to Safe Cities</t>
  </si>
  <si>
    <t>Volunteers of three puplic areas (Manshiet Naser - Imbaba - Ezebet Elhagana) and the community at large</t>
  </si>
  <si>
    <t>the project is taking place in three slum areas in Cairo</t>
  </si>
  <si>
    <t>women are enjoying their rights to move and work safely in private and public spaces</t>
  </si>
  <si>
    <t>United Nations Entity for Gender Equality and the Empowerment of Women</t>
  </si>
  <si>
    <t>Safe Cities Free From Violence against women and Girls</t>
  </si>
  <si>
    <t>UNWEG0001</t>
  </si>
  <si>
    <t>Vertical integration/expansion is more efficient than the horizontal counterpart in economic empowerment</t>
  </si>
  <si>
    <t>Ambituous project designs creates hiccups that hinder project progress and affect the overall objective</t>
  </si>
  <si>
    <t>Access to finance for entrepneurship is major milestone for helping entrepreneurs</t>
  </si>
  <si>
    <t>Vlaue-chains for integrated economic empowerment and creating job opportunities efficiently</t>
  </si>
  <si>
    <t>Zero-interest loans for CDAs to implement community-driven business for creating job opportunities</t>
  </si>
  <si>
    <t>VSLA is very effective in vertical expansion for economic empowerment</t>
  </si>
  <si>
    <t>VSLA groups is one of adjustmets the project conducted to meet the economic needs of participants in villages</t>
  </si>
  <si>
    <t>Needs assessment for creating job opportunities for youths in agircultural value chains; information sessions to recruit interested beneficiaries; recruitment of agricultural cooperatives to develop and implement business proposals</t>
  </si>
  <si>
    <t>Stakeholders along the seven selected agricultural value chains(Poultry, sheep &amp;goats, dairy, dates palm, tomatoes, medicinal and aromatic plants, fish), particularly youths and women.</t>
  </si>
  <si>
    <t>Aswan Governorate, The southern border governorate of Egypt.</t>
  </si>
  <si>
    <t>Create 2500 income increase &amp; 4000  job opportunities through seven agricutural value chains(Poultry, sheep&amp; goats, dairy, Date palms, tomatoes, medicinal and aromatic plants, fish) . 
Outcome 1:     Increased production or revenue and profits for farmers, fishermen, traders and processors in the horticulture, livestock, aquaculture and fisheries value.
Outcome  2 :    Enabling environment improved for the development of new and existing horticulture, livestock, aquaculture and fisheries businesses in Aswan.</t>
  </si>
  <si>
    <t>Samir.Sedky@Care.org</t>
  </si>
  <si>
    <t>Program Director, Agriculture and Natural Resource</t>
  </si>
  <si>
    <t>Samir Sedky</t>
  </si>
  <si>
    <t>Swiss Agency for Development and Cooperation</t>
  </si>
  <si>
    <t>Youth Employment in Aswan Project</t>
  </si>
  <si>
    <t>US1D1</t>
  </si>
  <si>
    <t>to give more attension to the Advocacy and governance activities</t>
  </si>
  <si>
    <t>to engage different types of corporate in the development process to better market the production.</t>
  </si>
  <si>
    <t>Building cooperatives capacities.</t>
  </si>
  <si>
    <t>Technical assistance to Farmers.</t>
  </si>
  <si>
    <t>Making Markets for the poors including strengthen relations with the private sector and more engament of corporate in the development process</t>
  </si>
  <si>
    <t>Poor farmers who have from 1 to 3 Feddan or up to 10 feddans if reclamed land. Farmers may be already planting Soya bean or interested in planting soya bean</t>
  </si>
  <si>
    <t>The project works in three governorates Behera (Etai El Baroud - El Noubaria) - Bani Swif (Beba - El Fashn) - El Minia (Matay - Bani Mazar).</t>
  </si>
  <si>
    <t>To improve socio-economic conditions for rural communities through attaining 6,000 mt of soya beans in project live and developing an effective and sustainable social enterprise model “Agricultural services center (ASC)”.</t>
  </si>
  <si>
    <t>ehab.anwar@care.org</t>
  </si>
  <si>
    <t>ANR initiatives Manager</t>
  </si>
  <si>
    <t>Ihab Anwar Ibrahim</t>
  </si>
  <si>
    <t>Cargill Trading LLC</t>
  </si>
  <si>
    <t>Origination and development of the soya bean small holder famers in Egypt</t>
  </si>
  <si>
    <t>CTLCEG0001</t>
  </si>
  <si>
    <t>a final report is submitted with the data of farmers participated in the project annually .</t>
  </si>
  <si>
    <t>While the improved methodology decreases water consumption and increases productivity, the economic impact is not attractive enough for farmers</t>
  </si>
  <si>
    <t>innovate ways for  knowledge dissemination is needed to increase the productivity of farmers.</t>
  </si>
  <si>
    <t>providing the harvest machine is very important for the farmers to decrease the labours cost and accordingly increase framers profit</t>
  </si>
  <si>
    <t>extension farms is the most effective method to disseminate knowledge among farmers</t>
  </si>
  <si>
    <t>Technical Assistance to the small farmers,Agriculture extension officer</t>
  </si>
  <si>
    <t>Small farmers</t>
  </si>
  <si>
    <t>The project is running in Menia, Sohag, Beheira, Luxor &amp; Aswan</t>
  </si>
  <si>
    <t>Egypt self-sufficiency in wheat is increased by 10 % over three years in 5 governorates</t>
  </si>
  <si>
    <t>initiatives  manager</t>
  </si>
  <si>
    <t>Wheat for children</t>
  </si>
  <si>
    <t>KRFTG0001</t>
  </si>
  <si>
    <t>Los procesos de réplica de modelos a partir de intercambio de experienciasn entre provincias garantizan una mejor apropiación de experticias técnicas</t>
  </si>
  <si>
    <t>Los procesos de incidencia política deben ser liderados por organizaciones sociales para lograr el fortalecimiento de sus capacidades</t>
  </si>
  <si>
    <t>Se deben garantizar buenos mecanismos de coordinación en proyectos regionales para garantizar la consolidación de información de la mejor forma</t>
  </si>
  <si>
    <t>Trabajo continuo con los gobiernos locales para garantizar la sostenibilidad de la acción una vez el proyecto termine</t>
  </si>
  <si>
    <t>Intercambio de expeeriencas a nivel regional</t>
  </si>
  <si>
    <t>Trabajo en asocio</t>
  </si>
  <si>
    <t>Trabajo en la construcción de políticas públicas locales a partir del empoderamiento de organizaciones de la sociedad civil</t>
  </si>
  <si>
    <t>1.500 agricultores/as 44 comunidades, 30 técnicos de gobiernos autónomos descentralizados; 88 líderes de organizaciones campesinas.</t>
  </si>
  <si>
    <t>Provincia de Imababura, cantón Cotacachi.</t>
  </si>
  <si>
    <t>andres.cordova@ec.care.org</t>
  </si>
  <si>
    <t>Seguridad Alimentaria y cambio climático</t>
  </si>
  <si>
    <t>USN28</t>
  </si>
  <si>
    <t>El Cercado, San Juan, Dominican Republic</t>
  </si>
  <si>
    <t>ldemastus@solidrockinternationl.org</t>
  </si>
  <si>
    <t>Social Worker, Child Nutrition Program</t>
  </si>
  <si>
    <t>Laura Demastus Rodriguez</t>
  </si>
  <si>
    <t>Rapport narratif janvier - juin 2016; cadre logique annexé au rapport narratif; Plan d'action du projet Janvier - juin 2016 annexé au rapport narratif; rapport de l'évaluation de base.</t>
  </si>
  <si>
    <t>La nécessité de mettre en place des comités de genre pour soutenir le soutien des activités au niveau communautaire car les promoteurs de groupe ne peuvent pas faire face à cette charge de travail supplémentaire.</t>
  </si>
  <si>
    <t>La nécessité d'aborder vraiment la question de l'analphabétisme qui est un grand défi pour la performance des groupes et l'égalité des sexes dans la sélection des promoteurs ainsi que pour l'utilisation des outils de collecte de données.</t>
  </si>
  <si>
    <t>La nécessité d'élaborer un calendrier détaillé du programme de formation des membres par les promoteurs correspondant aux différentes phases du cycle de vie de chaque AVEC.</t>
  </si>
  <si>
    <t>Déploiement de l'équipe W4C de CARE dans les bureaux du partenaire ICRAF à Guéyo suite à l'indisponibilité des locaux du bureau de Soubré.</t>
  </si>
  <si>
    <t>Formation/Renforcement des capacités des promoteurs de groupes</t>
  </si>
  <si>
    <t>Révision du plan d'action par l'équipe projet recrutée</t>
  </si>
  <si>
    <t>1) Révision du plan d'action du projet à ravers l'intégration d'activités. 2) Déploiement de l'équipe W4C de CARE dans les bureaux du partenaire ICRAF à Guéyo suite à l'indisponibilité des locaux du bureau de Soubré. 3) Mener l'évaluation des AVEC pour le changement de phase. 4) Instauration par l'équipe W4C CARE des réunions de coordination entre promoteurs des localités d'intervention. 5) Mise en place des comités pour la réalisation des activités genre.
6) Le problème de la charge de travail accrue a été révélé comme un défi pour les promoteurs de groupe et l'équipe de projet, l'accroisement du nombre de groupes mis en place; Identification de 10 promoteurs performants pour le suivi et le soutien de leurs collègues. Cependant, nous devrions envisager de confier le suivi et l'évaluation des groupes à une coordination des promoteurs de groupes ou d'embaucher un superviseur de terrain supplémentaire. 7) Formation des promoteurs  sur les outils de collecte de données. 8) Formation de l'équipe W4C sur le système de Gestion des données des AVEC (MIS, SAVIX). 9) Formation des promoteurs sur les techniques d'animation.</t>
  </si>
  <si>
    <t>L'évaluation à mi-parcours devra tenir compte de certaines données collectées lors de l'évaluation de base. Cependant, il est important de maintenir une approche ciblant un échantillon de membres de VSLA d'une part, et des populations de contrôles issues de villages ne bénéficiant pas du projet tout en tenant compte de leurs similarités (caractéristiques socio culturels, économiques etc...) d'autre part. Aussi, un accent particulier devra être mis sur le WEIA (Women Empowerment Index in Agriculture/Indice d'Autonomisation de la Femme dans l'Agriculture) et les informations pertinentes recherchées par les partenaires et acteurs.</t>
  </si>
  <si>
    <t>Les ménages issus des  communautés productrices de cacao de la région de la NAWA.</t>
  </si>
  <si>
    <t>Région de la NAWA, département de GUEYO, villages de Agbrokro, Wenedougou, Sobouo I, Sobouo 2, Kouamekro, Godiayo 1, Tchedjelet, Kossoyo, Campemcnt Jacob, Zimo Konankro, Coulibalykro, Lakota Carrefour, Cocotaillekro et Djegnadou</t>
  </si>
  <si>
    <t>Renforcer l’autonomisation des femmes vivant dans les ménages producteurs de cacao afin d’accroître leur participation au développement communautaire et renforcer leurs capacités de prise de décision au sein des organes communautaire, ainsi que la gestion des moyens de subsistance par le contrôle de leur propre revenu.</t>
  </si>
  <si>
    <t>Leopodine.Gadou@care.org</t>
  </si>
  <si>
    <t>Leopodine GADOU</t>
  </si>
  <si>
    <t>Youssouf.Ndjore@care.org</t>
  </si>
  <si>
    <t>Youssouf N'DJORE</t>
  </si>
  <si>
    <t>Mars Chocolate North America (Mars)</t>
  </si>
  <si>
    <t>Women For Change (W4C)</t>
  </si>
  <si>
    <t>US1IS</t>
  </si>
  <si>
    <t>La création de platefomes locales de concertation entre CDCOM et coopérative pour mobiliser les contributions complémentaires aux fonds du projets crée un environnement favorable pour la construction, l'appropriation et l'entretien des infrastructures</t>
  </si>
  <si>
    <t>Le suivi post formation des Facilitateurs Communautaires (Promoteurs de Groupes VSLA, animateurs d'aplhabétisation) est déterminant pour maintenir le dynamisme et la qualité des interventions</t>
  </si>
  <si>
    <t>La formation des Comités de Développement Communautaire (CDCOM) à la mobilisation des ressources locales pour la mise en œuvre des plans d'Action Communautaires (PAC)</t>
  </si>
  <si>
    <t>Le recours à des facilitateurs communautaires sléctionnés au sein même de la communauté, formés et encadrées pour prendre le relais du renforcement des capacités de la communauté sur la nutrition, l'alphabétisation, le diverification agricole et les AVEC.</t>
  </si>
  <si>
    <t>La promotion  des Associations Villageoises d'Epargne et de Crédit (AVEC) qui servent ensuite de plateforme pour la promotion des bonnes pratiques nutritionnelles et la diversification agricole par la production decultures vivrières</t>
  </si>
  <si>
    <t>Les 10 comités de dévéloppements communautaires constitués ont été renforcés (mobilisation communautaire, mobilisation des ressources...) en vue d'apporter une reponse à leurs differents besoins ( infrastructures, diversification agricole et amélioration de la production cacayères) et l'appui à la formalisation administrative des Associations d'Epargne et de Crédit.</t>
  </si>
  <si>
    <t>les femmes:  Encourager la mise en place d'Associations Villageoises d'Epargne et de Crédit (AVEC) pour accélérer l'autonimisation financière des femmes et accroître leur pouvoir decisionnel et les sensibiliser sur les bonnes pratiques nutritionnelles avec les productions de leurs exploitations; 
les enfants: L'étabilissemnt de jugement supplétifs et l'appui aux cantines scolaires pour la scolarisation et le maintien des enfants à l'école dans le but  de lutter contre les pires formes de travail des enfants. la communauté: l'appui à la prise en compte à la réalisation d'une infrastructure communautaire.</t>
  </si>
  <si>
    <t>Le Projet est mis en œuvre dans 10 communautés productrices de cacao reparties sur 09 départements (à l'Est, au Sud et à l'Ouest de la Côte d'Ivoire) à savoir Yakassé Attobrou, Alépé, Divo, Guitry, Gagnoa, Oumé, Issia, Bouaflé et Séguéla.</t>
  </si>
  <si>
    <t xml:space="preserve">Contribuer au développement durable de 10 communautés productrices de cacao, à travers une approche communautaire qui repose sur trois piliers essentiels à savoir: i) La Diversification agricole; ii) La Sécurité alimentaire et iii) L'Education et la Lutte contre les Pires Formes de Travail des Enfants (PFTE). 
</t>
  </si>
  <si>
    <t>Gninaguignon.Silue@care.org</t>
  </si>
  <si>
    <t>Coordonnateur Activités Terrain</t>
  </si>
  <si>
    <t>Gninaguignon SILUE</t>
  </si>
  <si>
    <t>GENERAL MILLS</t>
  </si>
  <si>
    <t>Prosperous Cocoa farming Communities in West Africa- PROCOCO_General Mills additional funding</t>
  </si>
  <si>
    <t>US1O2,  GMILCI0001</t>
  </si>
  <si>
    <t>La mise en place d'organes coommunautaires de gestion donne de meilleurs résultats si l'on dote ces organes des capacités organisationnelles (Mobilisation communautaire et bonne gouvernance, intégration du Genre, gestion des conflits, lutte contre les pires formes de travail des enfants, plaidoyer et mobilisation des ressources) pour exécuter leur mandat de mise en œuvre du PAC</t>
  </si>
  <si>
    <t>La mise en place d'organes communautaires de gestion représentatifs et inclusifs (les CDCOM : Comité de Développement Communautaire) pour exécuter le plan d'action Communautaire (PAC) élaboré de façon paticipative</t>
  </si>
  <si>
    <t>Les 10 comités de dévéloppements communautaires constitués ont été renforcés (mobilisation communautaire, mobilisation des ressources...) en vue d'apporter une reponse à leurs differents besoins ( infrastructures, diversification agricole et amélioration de la production cacayères)</t>
  </si>
  <si>
    <t>les femmes: la mise en place d'Associations Villageoises d'Epargne et de Crédit (AVEC) orientées vers la production de cultures vivrières va accélérer l'autonimisation financière des femmes et accroître leur pouvoir decisionnel; 
les enfants: l'appui à l'établissement de jugements supplétifs et l'équipement des cantines vont maintenir les enfants à l'école et de ce fait donner une reponse à la problématique du travail des enfants.</t>
  </si>
  <si>
    <t>Le Projet est mis en œuvre dans 10 communautés productrices de cacao reparties sur 09 départements (àl'Est, au Sud et à l'Ouest de la Côte d'Ivoire) à savoir Yakassé Attobrou, Alépé, Divo, Guitry, Gagnoa, Oumé, Issia, Bouaflé et Séguéla.</t>
  </si>
  <si>
    <t>CARGILL West Africa</t>
  </si>
  <si>
    <t>Prosperous Cocoa farming Communities in West Africa- PROCOCO</t>
  </si>
  <si>
    <t xml:space="preserve">1 )  Site web de  POWER AFRICA  de COTED’IVOIRE : website: www.carepowerafrica.com   2) Face book partenaire de Man:https://www.facebook.com/profile.php?id=100011461355538&amp;ref=ts&amp;fref=ts    3) Face book du partenaire d'Abidjan :https://www.facebook.com/profile.php?id=100011461355538&amp;ref=ts&amp;fref=ts   4 ) Site Web  du partenaire d'Abidjan :http://cpgrl-abidjan.org
</t>
  </si>
  <si>
    <t>L'initiative a apporté un support considerable à d' autres initiatives de CARE dans les domaines de renforcement de capacité au niveau du genre, de l'entrepreneuriat, du suivi et évaluation, de l'éducation financière et sur la méthodologie des VSLA .</t>
  </si>
  <si>
    <t>Les charges bancaires constituent un frein à la liaison financières des membres des groupements aux IMFs .La plupart des femmes de groupes VSLA n'ont pas voulu faire des dépôts importants sur leur compte d'épargne individuel à cause des prélèvements bancaires .</t>
  </si>
  <si>
    <t>La présence de staffs d'autres projet ou d'autres bureau pays de CARE lors des activités du projet à l'image de la campagne de désignation de la femme modèle  donne plus de crédibilité aux activités du projet  aux yeux des autorités locales et des communautés et favorise l’apprentissage</t>
  </si>
  <si>
    <t>Gestion des targets axée sur la performance des partenaires: Cette stratégie a permis aux partenaires d'avoir  un bon niveau de réalisation des targets,notamment la mise en place des groupes VSLA,la capitalisation des informations liées à l'entrepreneuriat et au genre.</t>
  </si>
  <si>
    <t>Plaidoyer  auprès des Autorités: Cette strategie pour l'obtention des documents administratifs  a permis aux partenaires d'accroitre le nombre de groupe liés aux micro finances  et banques et téléphonies mobiles.</t>
  </si>
  <si>
    <t>Participation communautaire: Elle a permis d'ameliorer les réponses en matière d'inclusion financière en reduisant les obstacles (violence économique) pouvant provenir du conjoint et de la communauté</t>
  </si>
  <si>
    <t>Au cours de cette année, des changements sont effectués au niveau du role  de certains membres de l'équipe projet et des partenaires . Il ya eu le renforcement de l'équipe projet à travers le recrutement d'un assistant en communication et lien financier,le recrutement d'un deuxième sub grant.Au niveau des partenaires , 4 points focaux pour le lien financier ont été identifés ainsi que du rectemement de 4 agents de saisie de données.</t>
  </si>
  <si>
    <t>Les femes et les jeunes filles , chef de menages en milieu rural et peri urbain                                                                                                                                                                                                                                                                                                                                                                                                                                                             Les hommes et jeunes garçons,descolarisés et occuper par les tarvaux précaires et les petits boulots peu valorisant</t>
  </si>
  <si>
    <t>Le projet se déroule dans les régions dans les regions de Man,Bouaké,Korhogo et Abidjan en milieu urbain , rural et peri urbain.</t>
  </si>
  <si>
    <t>Mise à échelle de 6000 groupement d'Association Villageois d'Epargne et Crédit et la mise  en lien de 25 000 membres aus FSP</t>
  </si>
  <si>
    <t>fati.abdou@care.org</t>
  </si>
  <si>
    <t>ABDOU Fati Karine</t>
  </si>
  <si>
    <t>Guillaume AGUETTANT</t>
  </si>
  <si>
    <t>MASTER CARD</t>
  </si>
  <si>
    <t>POWER AFRICA</t>
  </si>
  <si>
    <t>FC : CA308 ;   PN : CCANCI0003; source type: 23</t>
  </si>
  <si>
    <t>la bonne collaboration avec les autorités administratives a permis l'implication sincère de tous les partenaires (COGES (Comité de Gestion des Etablissements Scolaires puplics), DTH (Direction Territoriale de l'Hydraulique), DREN (Direction Régionale de l'Education Nationale), IEP (Inspection d'Ecole Primaire))</t>
  </si>
  <si>
    <t>Implication des Autorités: Cette strategie pour l'appropriation du projet aux autorités administratives et coutumières a permis de faire la priorité des besoins afin que nos actions aient une portée considerable pour le changement</t>
  </si>
  <si>
    <t>Participation communautaire: Elle a permis d'ameliorer les réponses en matière d'inclusion financière en reduisant les obstacles (violence économique) pouvant provenir du conjoint et de la communauté  afin d'assurer la scolarisation de la jeune fille</t>
  </si>
  <si>
    <t>Il n'y a pas eu de changement</t>
  </si>
  <si>
    <t>Enfants en age d'aller à l'école des villages et quartier cible du projet, les femmes et jeunes filles de 15 à 49 ans; mère d'enfants scolarisés ou d'enfants  descolarisés et les enseignants et autorités en charge de l'éducation nationale dans les departements cibles du projet</t>
  </si>
  <si>
    <t>Le projet se déroule dans le département de Korhogo dans les villages de Karakoro, Ouollo, Fodiolokaha, Lagnenevogo et Sionkeletienvogo</t>
  </si>
  <si>
    <t>Contribuer à l'amélioration de la qualité de l'éducation des enfants et des jeunes filles (entre 6 et 18 ans) et le maintien de ceux-ci à l'école</t>
  </si>
  <si>
    <t>SOCIETE IVOIRIENNE DE BANQUE</t>
  </si>
  <si>
    <t>SIB</t>
  </si>
  <si>
    <t>FC : US1OQ;   PN : SIDBCI0002; source type: 00011</t>
  </si>
  <si>
    <t>Rapports trimestriels, Plan de gestion de performance, rapports de visite de terrain,</t>
  </si>
  <si>
    <t>Le projet a intégré une étude Genre afin de voir de quelle manière le Genre était bien intégré entre le projet en lien avec le plaidoyer mené. La repersentativité des femmes au sein des mmebres de la société civile a été pris en considération dans le choix des plateformes choisies. Pour le plaidoyer, nous avons 3 stratégies qui ont démontrer être les plus efficaces: recherche, analyse et collecte des données pour appuyer les recommandatiosn de plaidoyer, campagne de plaiodyer avec les medias pour assurer le vulgarisation des messages , et plaidoyer transversal mais coordonné au niveau des cheffries et des groupements pour mieux faire entendre les besoins des communautés à la base   . Les lessons principales apprises en plaidoyer sonts: difficulté à coordonner un plaidoyer au niveau de deux provinces en même temps, Le plaidoyer portant sur les questions de décentralisation doit  s'appuyer conjointement sur des cadres de concertations permanents appuysè par le gouvernement afin de ne pas voir ces structures disparaitre, une fois le projet terminées, et l'idée d'une campagne photos avec messages placardée dans la ville de Goma semble prometteuse mais n'a pas encore été réalisée. C'est un vecteur de communication plaidoyer assez peu utilisée.</t>
  </si>
  <si>
    <t>Des couples dits «modèles» signalés à Kaniola  c’est-à-dire sont des couples qui vivent conformément aux principes GENRE (45 couples modèles à Kaniola),</t>
  </si>
  <si>
    <t>Le forum communautaire est un cadre incontournable d’échange et de redevabilité dans la communauté, a travers le forum il ya eu un effort de gestion participative et transparente des biens communautaires et suivi des divers plans opérationnels du groupement , Le forum a développé la culture de dénonciation/revendication et de rendre compte (fait relevé particulièrement à Lugo),</t>
  </si>
  <si>
    <t>l’augmentation de la considération de la femme et la capacité d’expression acquise sont principalement dues aux formations reçues et à l’accroissement de son pouvoir économique à travers l’amélioration des moyens d’existence. L’autonomisation économique de la femme au sein du ménage grâce au développement de la culture d’épargne et la promotion des activités agro-pastorales.</t>
  </si>
  <si>
    <t>L'alphabetisation  de membres des AVEC, l'action a permi aux membres des AVEC des tenir correctement leurs carnets de PAR, mais aussi de bien faire le suivi de leurs comptes.</t>
  </si>
  <si>
    <t>Apres evaluation de la strategie de financer le groupe VSLA avec une somme d'argent pour mettre en place une activite generatrice de revenue, au vu de defi rencontre par cette activite, nous avions change de strategie : arreter l’octroi ou financement des AGR, developper de formation  en micro entreprise en faveur de reseaux AVEC, appuyer le mécanisme d’accompagnement de la micro entreprise qui sera cree par les membres</t>
  </si>
  <si>
    <t>Apres l'evaluation  institutionnelle et l'analyse SWOT des ONG local partenaires, nous avons mis en place une strategie de redressement et d'amelioration de leurs gouvernance interne. Cette stratege  eux meme leurs faiblesses et menace , developper le plan de redressement , mettre en oeuvre ce plan et organiser un  mecanisme de suivi de ce plan d'amelioration mise en place. Aussi, CARE a appuiye certaines actions ressorties de ce Plan pour chacun des partenaires locaux concernes.</t>
  </si>
  <si>
    <t>Rien n'a ete modifie par rapport aux objectifs inititial du projet</t>
  </si>
  <si>
    <t>Appuyer la gouvernance interne des organisations partenaires de la societe civile..</t>
  </si>
  <si>
    <t>C'est une evaluation finale du projet qui sera organisee  au mois d'octobre 2016. c'est une evaluation d'impact. Les methodes qualitative et quantitaive de collecte des donnees seront utilisees pendant cette evaluation.</t>
  </si>
  <si>
    <t>Femmes vulnerables et autres membres de la communaute</t>
  </si>
  <si>
    <t>Sud Kivu: Territoire de Walungu: groupemet de Izege,Kaniola,Mulamba, Territoire de  Mwenga: groupement : Kabalole  et Territoire de  Kalehe:Groupemnt de Buzi. Nord Kivu: Territoire BENI (groupement de Batangi Mbau et groupement Bambuba kisiki)</t>
  </si>
  <si>
    <t>Renforcer  la stabilité socio-économiques des populations dans les communautés à travers  la promotion de mécanismes de gestion et prévention des conflits, bonne gouvernance et les moyens de subsistances avec un accent particulier sur  le statut de la femme.</t>
  </si>
  <si>
    <t>adolphe.kalala@care.org</t>
  </si>
  <si>
    <t>Adolphe Kalala Tshilobo</t>
  </si>
  <si>
    <t>david.bisimwa@care.org</t>
  </si>
  <si>
    <t>TDY Country Representative</t>
  </si>
  <si>
    <t>David Bisimwa</t>
  </si>
  <si>
    <t>Tufaidike Wote</t>
  </si>
  <si>
    <t>DHHSCD0001</t>
  </si>
  <si>
    <t>Rapport d'activite semestriel</t>
  </si>
  <si>
    <t>Le non rupture des stock aupres de cahque structures est lie a la combinaison de plusieurs actuers dont CARE USA - CARE Goma _ CARE Kinshasa - Les 4 BCZ. Nous avons mis en place une plateforme de partenaires pour porter le plaidoyer et l'application du Protcole de Maputo à la fois au niveau provincial et national. L'avortement étant une question délicate en RDC, nous travaillons bequcoup sur l'ouverture des débats. Pour le plaidoyer, nous avons 3 stratégies qui ont démontrer être les plus efficaces: Stratégies de clarification des valeurs  afin d'informer et de vulgariser  les données clés, renforcement de la société civile qyi permet d'assoir le postionnement de CARE, et de Formation de jeunes "champion/nes" portant les messages auprès des membres de la communauté . Les lessons principales apprises en plaidoyer sonts: la question de l'avortement sécurisé doit êter abordée avec beaucoup de diplomatie et requiert un plaidoyer de long terme , et quand les données quantitatives sont manquantes, les données qualitatives deviennent une source importante de légitimité pour maqruer renforcer notre impact programmatique.</t>
  </si>
  <si>
    <t>La documentaion des valeurs ajoutees des appuis programmatiques inter pays</t>
  </si>
  <si>
    <t>La mise a echelle de la comprehension commune de la redevabilite</t>
  </si>
  <si>
    <t>La disparite de la comprehension commune  de la notion du partenariat</t>
  </si>
  <si>
    <t>Le suivi et l'accompagnement des prestataires formees pour le maintien de la qualite de l'offre de service PF et SAA</t>
  </si>
  <si>
    <t>La dynamique du binome "CARE  avec l'Equipe cadre des Zones de Sante " travaillant dans un meme local</t>
  </si>
  <si>
    <t>Engagement Communautaire</t>
  </si>
  <si>
    <t>L'inclusion  de l'espace de travail des staff de CARE dans les institutions  etatiques favorisant ainsi l'appropriation progressive des reponses par le gouvernement notamment dans les sites du Grand Nord Kivu
Focaliser les reponses basees sur les dialogues communautaires avec utilisation accrui de l'analyse sociale et action
Complementarite avec les autres projets de CARE RDC don’t Mawetatu, Aid Match pour la Sante sexuelle et Reproductive des Adolescents</t>
  </si>
  <si>
    <t>Renforcement des capacités de 6 associations qui interviennent dans la santé de la reproduction sur l'analyse socilae et action et la facilitation de dialogues communanutaires.</t>
  </si>
  <si>
    <t>C'est Columbia University qui a été mandaté par le bailleur pour effectuer les études de suivi et evaluation</t>
  </si>
  <si>
    <t>Femmes en âges de procréer (de 15-49 ans)</t>
  </si>
  <si>
    <t>Province de Nord Kivu dans les zones de santé de Kayna, Butembo, Lubero, Karisimbi et Goma</t>
  </si>
  <si>
    <t>Améliorer l’accès aux services de santé sexuelle et reproductive aux population ciblés afin de reduire la mortalité matérenelle et infantile</t>
  </si>
  <si>
    <t>raoza.vololona@care.org</t>
  </si>
  <si>
    <t>Raoza Vololona Rafanoharana</t>
  </si>
  <si>
    <t>Anonymous</t>
  </si>
  <si>
    <t>SAFPAC - Supporting Acces to Family Planning and Post abortion Care: Phase  3</t>
  </si>
  <si>
    <t>ANO1CD0002</t>
  </si>
  <si>
    <t>Rapports d'activites semestriel</t>
  </si>
  <si>
    <t>Le non rupture des stock aupres de chaque structures est lie a la combinaison de plusieurs acteurs dont CARE USA, CARE DRC, et les 3 zones de santé.</t>
  </si>
  <si>
    <t>L'acceleration rapide de changement d'une zone rurale a une zone urbaine necessite des reponses appropriees</t>
  </si>
  <si>
    <t>La  valeur ajoutee de la gouvernance dans l'instauration progressif de dialogue communautaire base qui amorce pas a pas la pacification</t>
  </si>
  <si>
    <t>Aller au dela des etudes des cas</t>
  </si>
  <si>
    <t>La disponibilite d'outils de suivi de competence des prestataires formes</t>
  </si>
  <si>
    <t>La portee des etudes  de cas dans l'augmentaion de la demande des services</t>
  </si>
  <si>
    <t>un plan de sortie  participatif dans la zone de Sante de Kasongo</t>
  </si>
  <si>
    <t>L'amorcage de la communication sur audience ciblee a etait effectif durant cette periode avec utilisation accrue des etides des cas</t>
  </si>
  <si>
    <t>Formations de facilitateurs de dialogues communanutaires avec utilisation accrue des études des cas.</t>
  </si>
  <si>
    <t>Femmes en âges de procréer</t>
  </si>
  <si>
    <t>Province du Nord Kivu, Zone de santé de Kayna et de Lubero et Province du Maniema dans la zone de Sante de Kasongo</t>
  </si>
  <si>
    <t>SAFPAC - Supporting Acces to Family Planning and Post abortion Care: Phase 2</t>
  </si>
  <si>
    <t>ANO1CD0001</t>
  </si>
  <si>
    <t>Cadre logique, rapports mensuels, trimestriels, et annuels.</t>
  </si>
  <si>
    <t>Les membres comprenent de plus en plus l'approche et commencent à réduire leurs effectifs pléthoriques en prossédant à la scission des AVEC pléthoriques.</t>
  </si>
  <si>
    <t>Les Cellules Locales de Coordination (CLC) consolident la cohésion sociale des membres des AVEC: une CLC a acheté des fournitures scolaires auprès des grossistes pour les fournir à crédit aux membres des AVEC  leur allégeant ainsi le coût de la rentrée scolaire.</t>
  </si>
  <si>
    <t>L'appropriation de l'approche AVEC par les participants manifestée par la prise en charge de la légalisation des statuts du REAVEC Asbl</t>
  </si>
  <si>
    <t>La mise en place des agents volontaire pour l'accompagnement la continuite de mise en place des AVEC dans la communauté et la sensibilisation des bénéficiaire des AGR d'integré les AVEC,</t>
  </si>
  <si>
    <t>La mise en place des réseaux des AVEC (VSLA) dans la communauté pour l'accompagnement et le développement d'un système de liaison avec les institution des micro finance</t>
  </si>
  <si>
    <t>L'implication des partenaires locales dans l'accompagnement des bénénficiaires directe</t>
  </si>
  <si>
    <t>Le projet n'a connu aucun changement au niveau des objectifs</t>
  </si>
  <si>
    <t>Questionnaire d'enquete, et focus groupe; Evaluation finale du projet, Evaluation de base du projet; Evaluateur consultat et enqueteur</t>
  </si>
  <si>
    <t>Les personnes bénéficiant d'une aide à la réinsertion socio-économique; Les enfants inscrits dans une formation professionnelle; participants VSLA</t>
  </si>
  <si>
    <t>le Kasai Oeiental Ville de Mbuji Mayi dans, Le Kasai province de Lomami Ville de Mwene Ditu, et province du Sud Kivu la ville de Bukavu</t>
  </si>
  <si>
    <t>Lutter contre le risque et la séparation familiale des enfants par la réinsertion socio-économique des familles vulnérables</t>
  </si>
  <si>
    <t>otoole@care.org</t>
  </si>
  <si>
    <t>Amy O'Toole</t>
  </si>
  <si>
    <t>United States  Agency for Internationa Development</t>
  </si>
  <si>
    <t>SAFE</t>
  </si>
  <si>
    <t>SAVECD0001</t>
  </si>
  <si>
    <t>Initialement prévu jusqu'en fevrier 2017 avec l'introduction de la prise en charge des OEV, le projet s'est arreté au mois d'Aout 2016 suite à l'insuffisance des ressources financières, 
Partenaires: 32 Partenaires: 26 Structures Cliniques, PRONANUT, PROVIC, DPS, ADRA, ICAP, EGPAF</t>
  </si>
  <si>
    <t>Aide alimentaire et le renforcement économique: le ciblage des interventions d'atténuation et de soutien au niveau individuel PVVIH dans le contexte de la sécurité alimentaire est tout à fait inapproprié. Alors que le projet visait les personnes vivant avec le VIH autour de l'aide alimentaire et le renforcement économique, il y avait des preuves plus solides que cela créait des conflits de consommation dans leurs ménages qui aussi ont besoin de cette aide.</t>
  </si>
  <si>
    <t>APPROCHE VSLA: LIFT II incorpore les modifications suivantes dans la méthodologie VSLA, y compris la sensibilisation, la flexibilité des membres, de la taille des groupes pour les membres les plus vulnérables, l'augmentation des contributions, les taux d'intérêt préférentiels sur les prêts pour les membres en temps de la crise, etc. Malgré ces ajustements, plus de 70% des membres du groupe sont des femmes. Dans la plupart des groupes échantillonnés, le fonds d'urgence a dépassé 20% de leurs économies globales, ce qui signifie l'engagement envers des responsabilités sociales de groupes comme en témoignent leurs dépenses sur des activités telles que les mariages, les funérailles, l'achat des médicaments, l'aide au transport pour visiter l'hôpital, des cadeaux pour les membres ayant des nouveau-nés etc...</t>
  </si>
  <si>
    <t>Apprenntissage :  Le projet a attiré constamment des opinions des intervenants du systeme de réference pour comprendre les contraintes, opportunités et recommandations sur les changements en vue des réajustements, qui, à son toura améliorés les compétences des parties prenantes. Du modele de soins, LIFT a fait plusieurs ajustements en réponse aux contraintes, des commentaires et des recommandations des intervenants, y compris ceux de l'USAID à travers SIMS, et les partenaires du PEPFAR. Cela comprenait la rationalisation des services à l'aide alimentaire et VSLA pour en faire une approche des méfaits qui ciblait les PVVIH en fonction de leurs vulnérabilités.</t>
  </si>
  <si>
    <t xml:space="preserve">Support M &amp; E - adhérence et la rétention au TARV
</t>
  </si>
  <si>
    <t>Prise en charge des liens  de la clinique vers  la communauté et des liens avec NACS (FANTA) et QI (ASSIST)</t>
  </si>
  <si>
    <t xml:space="preserve">Accès à des outils de référence et aux  ressources économiques
</t>
  </si>
  <si>
    <t>1.Formation sur le systeme de reference, l'évaluation de la vulnérabilité, le renforcement économique des ménages et l'approche VSLA.</t>
  </si>
  <si>
    <t>Personnes vivant avec le VIH: le but est de focaliser l'attention sur les PVVIH pour faciliter l'adhérence  et la retention au traitement des antiretroviraux en vue de prolonger leur vie en diminuant fortement la mortalité liée au sida; Ceci se traduit par le soutien et le développement des systèmes de référence en travaillant avec le personnel clinique et les intervenants au niveau communautaires pour établir des réseaux de référence dans les communautés cibles ainsi que les réseaux d'orientation des clients pour renforcer la situation économique des PVVIH, leurs moyens de subsistance et la sécurité alimentaire comme une partie de NACS.</t>
  </si>
  <si>
    <t>1. Kinshasa: Zone de santé de Bondeko, Kikimi, Kingabwa, Maluku avec 6 Structuressanitaires dont Bondeko, Kikimi, Kizito, Libike, Liziba, Mbankana
2. Lubumbashi : Zones de santé de Kamalondo, Kampemba, Katuba, Kenya, Kipushi, Kisanga, Mumbunda Rwashi, Tshamilemba avec 26 Structures sanitaires dont Amani, Bhakita, Bethsaida, Bernadette, Crina, Dominic Savio, EBM, Elisabeth, Elmer Center, Famika, Faveur de Dieu, Fraternite’, Garenganze, Guerison, Hakika, Imani, Kamalondo, Kampemba, Katuba, Kenya, Kipushi, Kisanga, Polyclinique ADRA, Saint François d’Assise, Vangu</t>
  </si>
  <si>
    <t xml:space="preserve">Assurer une assistance technique offrant un soutien stratégique aux organismes gouvernementaux des États-Unis, leurs partenaires d'exécution, et d'autres partenaires de la société publique, privée et civile pour renforcer l’accès aux soins des personnes vivant avec le VIH et d'autres ménages vulnérables grâce à une assistance technique.
Cette assistance technique permet de rapprocher les patients aux structures sanitaires et offre des opportunités de renforcement économique axée sur le les moyens de subsistance et la sécurité alimentaire afin d’améliorer leur résilience économique et sanitaire.
Une composante essentielle de l'approche de LIFT est d'intégrer le renforcement économique et la sécurité alimentaire comme un élément de l'évaluation nutritionnelle, de counseling et de soutien (NACS) des approches de programme qui se focalisent sur 16 sites NACS dans la province du Haut-Katanga en coordination avec le Ministère et la Direction Provinciale de la Santé publique, le PNLS, FANTA, et les partenaires du PEPFAR.
Ceci se traduit par :
- Le soutien à l'adhésion et la rétention dans les soins et le traitement du VIH à travers le développement des systèmes de référence : Travailler avec le personnel de la clinique et les intervenants communautaires pour établir des réseaux de référence dans les communautés cibles. Référence des réseaux de liaison en faveur des clients pour renforcer leur économie, les moyens de subsistance et la sécurité alimentaire (R.E / Moyens de subsistance / Secu.Alimentaire) partie de NACS
- Le renforcement des capacités des services communautaires existants : Soutenir le développement des programmes existants de renforcement économique (ES) pour répondre aux besoins des populations cibles. Cette combine à la fois poussée et une capacité de traction de développement à travers les lignes de communication ouvertes avec les organisations du réseau.
- Le Renforcement la collaboration et la coordination avec les partenaires du PEPFAR, des programmes existants, et le ministère de la Santé (MOH) pour soutenir la mise en œuvre NACS à Kinshasa et Lubumbashi / Haut Katanga
</t>
  </si>
  <si>
    <t>jhonson.mulaganire@care.org</t>
  </si>
  <si>
    <t>Project Assistant</t>
  </si>
  <si>
    <t>Jhonson MULAGANIRE</t>
  </si>
  <si>
    <t>USAID via FHI 360</t>
  </si>
  <si>
    <t>LIFT II (LIVELIHOODS AND FOOD SECURITY TECHNICAL ASSISTANCE)</t>
  </si>
  <si>
    <t>AID-OAA-LA-13-00006/FHIXCD0001</t>
  </si>
  <si>
    <t>Partenaires: Le Ministere de la Sante, L'association de leadders religieux, le groupement de femme</t>
  </si>
  <si>
    <t>L'appropriation de la SSR par les Leaddears Religieux assurent l'acceptation de femmes a l'utilisation de service</t>
  </si>
  <si>
    <t>La planification familiale sauve des vies</t>
  </si>
  <si>
    <t>L'utilisation de service de Maternite par les femmes devient est devenue une realite grace aux multiples sensibilisations au niveau communautaire</t>
  </si>
  <si>
    <t>La large diffusion de l'objectif du projet, qui est la reduction mortalité maternelle  , a été largement diffusé et vulgarisé ce qui a permis d'atteindre toutes les couches de la société.</t>
  </si>
  <si>
    <t>A travers de larges campagnes de sensibilisation le projet a pu dépasser les objectifs fixés pur la phase II</t>
  </si>
  <si>
    <t>Le projet n'a eu a subir aucun ajustement</t>
  </si>
  <si>
    <t>L'autonomisation des groupements de leader religieux est une bonnen illustration du renforcement de la société civile grâce au projet</t>
  </si>
  <si>
    <t>Bénéficiaires directs 366.324 Femmes en Age de Procréer
Les bénéficiaires indirects : 1.606.688 habitants les deux régions
Les réfugiés représenteraient 545000 habitants soit 22500 à Maro  et 32000 à Goré</t>
  </si>
  <si>
    <t>Le projet appuit 50 structures dans 02 Regions au Sud du Tchad; le Moyen Chari et le Logone Oriental</t>
  </si>
  <si>
    <t>Réduire la fréquence des grossesses non désirées et les décès consécutifs aux avortements dans les situations d’urgence</t>
  </si>
  <si>
    <t>Donateur anonyme</t>
  </si>
  <si>
    <t>SAF-PAC  (PROJET D’APPUI A LA PLANIFICATION FAMILIALE ET LES SOINS APRES AVORTEMENT)</t>
  </si>
  <si>
    <t>TCD506</t>
  </si>
  <si>
    <t>convention de partenariat avec l'ONG Ecocitoyen; Rapport de base line; rapports des formations ( fabrication farine infantile, agriculture, élevage); conventions locales</t>
  </si>
  <si>
    <t>La vulgarisation de la fabrication de la farine infantile à base des produits locaux au sein de la communauté à travers la formation des mamans lumières.</t>
  </si>
  <si>
    <t>La formation des groupements VSLA est prometteuse et a des impacts evidents sur la mise en œuvre des AGR mais il faut un accompagnement et suivi de ces groupements au-delà d'une année de mise en œuvre de projet. Cela permettra aux membres des VSLA d avoir une maitrise totale de la gestion des AGR.</t>
  </si>
  <si>
    <t>La problematique de passation des petits ruminants à d'autres bénéficiaires au second tour. L'enseignement tiré est qu'il faut impliquer les bénéficiaires du second tour dès la distribution des petits ruminants aux premiers bénéficiaires. Les impliquer signifie qu'ils sachent de quel bénéficiaire du premier tour ils vont recevoir le petit ruminant ainsi  dans le village les 2 beneficiaires (premier et deuxième) élèveront ensemble le petit ruminant. Cela permet d'eviter les difficultés (le petit ruminant est decedé, n'a pas mis bas) au moment de la passation.</t>
  </si>
  <si>
    <t>La participation des bénéficiaires dans la prise des décisions de la conception à la mise en œuvre du projet</t>
  </si>
  <si>
    <t>Le partenariat d'exécution du projet avec une ONG locale en l'occurrence Ecocitoyen</t>
  </si>
  <si>
    <t>L'implication des services etatiques (Agriculture, élevage, autorités administratives) dans la mise en œuvre du projet</t>
  </si>
  <si>
    <t>Pour la signature des conventions locales l'ONG Care a procédé à un renforcement des capacités des autorités administratives et coutumières de chaque cantons à travers des séances de sensibilisation et de formation afin qu'elles comprennent la necessité de la signature des conventions locales entre les groupements appuyés par le projet et la population.</t>
  </si>
  <si>
    <t>Une évaluation de fin de projet est prévue</t>
  </si>
  <si>
    <t>4 100 ménages pauvres et très pauvres soit 1900 ménages bénéficiaires de la reconstitution du cheptel, 700 ménages bénéficiaires des activités de production végétale et VSLA, 1500 menages bénéficiaires des activités de nutrition</t>
  </si>
  <si>
    <t>La zone d'intervention du projet est la Région du Wadi Fira située dans la partie Est de la bande sahelienne du Tchad precisement dans les départements de : Département de Kobé (cantons de Kobé Sud, Erre 1, Margouille et Ourba)
Département de Biltine (canton de Mimi-Hadjer)</t>
  </si>
  <si>
    <t>Soutenir les ménages les plus vulnérables affectées par les chocs successifs de la bande sahélienne du Tchad pour récupérer et protéger leurs moyens de subsistance afin d’atteindre la sécurité alimentaire et les niveaux nutritionnels adéquats</t>
  </si>
  <si>
    <t>Coordinateur Resilience et Adaptation aux changeme</t>
  </si>
  <si>
    <t>Mass  BWIKANYE</t>
  </si>
  <si>
    <t>Adjoint Directeur Pays Programme</t>
  </si>
  <si>
    <t>LOKONON Iretie</t>
  </si>
  <si>
    <t>Support to the most vulnerable households affected by the successive food crises in Wadi Fira</t>
  </si>
  <si>
    <t>TD500</t>
  </si>
  <si>
    <t>CAREChadQ1yreportBPRM 1090; CAREQ2ReportBPRM1090; Fy2016BPRMQuarterlyProgramm Report</t>
  </si>
  <si>
    <t xml:space="preserve">Les hommes ont participé activement dans les campagnes de sensibilisation de masse. Cela témoigne leur volonté manifeste de lutter contre les SGBV en sensibilisant leurs pairs sur les partiques néfastes à l'égard des femmes et filles. Les VSLA sont reconnues par les femmes comme cadre de partage d’expériences conjugales, de bonne pratique et de résolution de certains problèmes  familiaux. L’implication des chefs traditionnelles, CLR, chefs des camps a permis de mobiliser la communauté dans la mise en œuvre du projet; Fort engouement des femmes à apprendre à lire et à écrire;
Partenaire: CELIAF
</t>
  </si>
  <si>
    <t xml:space="preserve">Les femmes et filles membres des groupements ont pu identifier les AGRs durables qui leur permettent d’exercer pour leur autonomisation socioéconomique 
</t>
  </si>
  <si>
    <t xml:space="preserve">L’audit de sécurité SGBV a permis aux femmes et filles de connaitre les risques réels auxquels elles sont exposées dans leurs milieux de vie 
</t>
  </si>
  <si>
    <t>L’alphabétisation des femmes au sein des groupements est une initiative positive qui encourage les femmes;</t>
  </si>
  <si>
    <t>Les consultances ont permis d'avoir des vues externes à l'équipe. Ces consultants ont donné des appuis techniques considérables qui ont permis aux structures (VSLA en particulier) de faire des choix judicieux des AGR durables pour leur emporwerment soicoéconomique et mettre sur pied des microprojets. En outre l'évaluation et les renforcement de capacités des organisations à base communautaire et de la société civile a permis de renforcer les capacités des structures communautaires et société civile pour des partenariats efficaces.</t>
  </si>
  <si>
    <t>Les séries de discussions de couples ont permis d'évaluer les niveaux de prise de décision dans les couples et leur permettre d'avoir les mêmes visions en rapport avec les besoins dans les ménages. Cette méthode a réduit les risques de violences dans les couples quant à la gestion des revenus des ménages</t>
  </si>
  <si>
    <t>Collaboration/partenariat avec les organisations internationales, nationales et locales, permettant de définir les techniques et méthodes d'intervention sur le terrain. Cela a permis d'avoir une même vision, objectif et d'atteindre plus de personnes sur le terrain à travers toutes les activités mises en oeuvre en faveur des bénéficiaires</t>
  </si>
  <si>
    <t>Le projet n'a pas connu des ajustements au niveau des objectifs pendant la période de sa mise en œuvre mais, a apporté de changements significatifs dans les mentalités: la façon d'agir, de penser et se comporter dans la communauté. Les femmes connaissent les risques auxquels elles peuvent faire face dans leur milieu de vie, elles ont appris à lire, écrire,compter et parler le français grâce aux cours d'alphabétisation. aussi, ont elles appris à développer des initiatives pour mettre en place des AGR durables et adaptées à leur social pour leur autonomisation socioéconomique</t>
  </si>
  <si>
    <t>Mésurer les résultats atteints par le projet durant la période de mise en œuvre. Cette évaluation se fera à base d'un questionnaire qui sera adressé aux directement aux bénéficiaires du projet pour demander leurs avis sur les effets/impacts du projet dans leur vie quotidienne</t>
  </si>
  <si>
    <t>Femmes et filles à risque des violences basées sur le genre et le sexe</t>
  </si>
  <si>
    <t>2 camps de réfugiés à savoir Dosseye et Doholo à Goré dans le Logone Oriental
10 villages hôtes de Moissala ayant accueilli les réfugiés et retournés de la RCA à savoir Dilingala, Bekourou, Doubadéné5, Dembo, Bata, Kaba, Mbetikandja, Guidikouti, Kaba3 et Doubadéné5 (Cf. tableau ci-dessous)</t>
  </si>
  <si>
    <t>Réduire les risques de violence  sexuelle et sexiste pour les réfugiés de la RCA                    (A Dosseye, Doholo et 10 villages hôtes de Moissala), les rapatriés tchadiens et les femmes et les filles  des communautés hôtes dans les départements  de Goré et  Moissala, au sud du Tchad, pour soutenir les communautés locales, les autorités et les organismes d'intervention dans la construction de facteurs de protection pour prévenir et répondre aux violences basées sur le genre et le sexe.</t>
  </si>
  <si>
    <t>Céline NENODJI</t>
  </si>
  <si>
    <t>U.S. Department Of State Federal Assistance</t>
  </si>
  <si>
    <t>Building Protective Environments for Refugee, Returnee and Host Community Women and Girls at Risk of GBV in Southern Chad</t>
  </si>
  <si>
    <t>TD499</t>
  </si>
  <si>
    <t>L'appropriation de la SSR par les Leaders Religieux assure l'acceptation de femmes a l'utilisation de service</t>
  </si>
  <si>
    <t>L'utilisation de service de Maternite par les femmes est devenue une realite grace aux multiples sensibilisations au niveau communautaire</t>
  </si>
  <si>
    <t>Ces objectifs seront vulgarises enfin d'atteindre toutes les couches de la societe.</t>
  </si>
  <si>
    <t>Les objectifs du projet ont été largement diffusés et vulgarisés afin que toute les couches de la société aient accès aux services de santé</t>
  </si>
  <si>
    <t>Les campagnes de sensibilisation sur le droit à la Santé Sexuelle et Reproductive ont permis une large diffusion des messages et thématiques soutenues par le projet.</t>
  </si>
  <si>
    <t>Pas d'ajustements</t>
  </si>
  <si>
    <t>L'autonomisation des groupements de leaders religieux est bonne illustration du renforcement de la société civile qu'a permis le projet</t>
  </si>
  <si>
    <t>Bénéficiaires directs 366.324 Femmes en âge de procréer
Les bénéficiaires indirects : 1.606.688 habitants les deux régions
Les réfugiés représenteraient 545000 habitants soit 22500 à Maro  et 32000 à Goré</t>
  </si>
  <si>
    <t>Le projet appuye 50 structures dans 02 Regions au Sud du Tchad; le Moyen Chari et le Logone Oriental</t>
  </si>
  <si>
    <t>coordo.deffi@care.ca</t>
  </si>
  <si>
    <t>ACD Progamme</t>
  </si>
  <si>
    <t>TCD 466</t>
  </si>
  <si>
    <t>L'utilisation des tablettes et des smartphones pour la collecte des données est d'une importance capitale, Les données sont collectées en temps réel, les analyses sont faites de faocons harmonisé tant au DIC que au niveau de l'equipe M&amp;E du CHAMP. L'amélioration de l'algorithme du CHAMP a été egalement un plus pour redefinir la stratégie d'intervention du CHAMP et améliorer le lien au traitment des KP positifs.</t>
  </si>
  <si>
    <t>3- L'utilisation de l'application Commcare pour la collecte des données permet d'avoir des données en temps réel et de qualité pour l'analyse, sa mise à echelle dans toutes les OBC est d'un avanage capital.La situation des VBG sur les KP qui demande plus dinterventions specifiques sur avoir uh environnement favorable. Lapplication qui a permit la collecte des donnees permet de prendre des decisions.  . Les evaluation de qualite qui ont permi dameiolrer la qualite de service dans les obc notemment Humanity first.</t>
  </si>
  <si>
    <t>2- Pour améliorer l'accès au traitement pour les KP, il faut mettre en place des stratégie de collaboration avec toutes les formations sanitaires et non quelques unes seulement.Le plaidoyer aupres du MINSANTE et du CNLS a permis ladoption du test and start.</t>
  </si>
  <si>
    <t>1-Pour avoir l'accès et l'impact sur la population cible il faut impliquer les KP, La atrategie est un plaidoyer au MINSANTE et sarrimer aux partenariats deja etablis par CDC</t>
  </si>
  <si>
    <t>Formation des OBC sur la formation des formateurs Vol 1 (Aout 2015)
-'Formation des pairs éducateurs sur site  Vol 1 (Sept-Oct 2015)
-'Formation des formateurs Vol 2 (Janv 2016)
-'Formation des pairs éducateurs sur site  Vol 2 (Janv-Mars 2016)
-'Formation en QA/QI de 5 OBC et 04 FOSA (Mars-Avril 2016)
-' Formation des staffs des Dic et FOSA (CPS, AS, Receptionniste , Infirmières) au counselling/VBG premiere ligne (Avril-June 2016)
-'Formation en VBG et SOP les OBC , les references (Policers, Juges......) (Juin-Juillet 2016)
-'Formation en Mobilisation Avancée des Pairs (EPM) formation des Formateurs Vol 3 (June 2016)
-'Formation en Mobilisation Avancée des Pairs sur Site (Juillet-Aout 2016)
-'Formation des Pairs Navigateurs (conseillers relais) (Juin-Juillet 2016)
-'Organisation de l'atelier du MARP forum à Mbalmayo</t>
  </si>
  <si>
    <t>Les populations clés: les hommes ayant des relations sexuelles avec les hommes (HSH) et les travailleurs de sexe (TS)</t>
  </si>
  <si>
    <t>Régions du Centre (Yaoundé), le Littoral (Douala),le Nord-Ouest (Bamenda) et quelques sites de maintenances au Sud (Kribi) et à l'Est (Bertoua)</t>
  </si>
  <si>
    <t>Réduire les infections VIH/IST et la morbidité y relative , et atténuer l'impact du VIH sur le developpement socio-économique du Cameroun</t>
  </si>
  <si>
    <t>sgeorges@care.org</t>
  </si>
  <si>
    <t>Deputy Chief of Party, Finace and administration</t>
  </si>
  <si>
    <t>Sandra Georges</t>
  </si>
  <si>
    <t>dhynes@care.org</t>
  </si>
  <si>
    <t>Denis HYNES</t>
  </si>
  <si>
    <t>United States USAID</t>
  </si>
  <si>
    <t>President Emergency Program for AIDS Relief PEPFAR</t>
  </si>
  <si>
    <t>Continuum of prevention, Care and Treatment (CoPCT) of HIV/AIDS with most at risk populations</t>
  </si>
  <si>
    <t>CMR074/217</t>
  </si>
  <si>
    <t xml:space="preserve">1- Gap Inc.–Proposal P.A.C.E. in the Community – Year III: October 2015 - September 2016 available on request  from Cambodia office. 
</t>
  </si>
  <si>
    <t>Partners: PDoE/PDoWA, and VSLA</t>
  </si>
  <si>
    <t>Men's engagement - sensitizing key influenzers or power holders at household level  in some of the  more relevent sessions and modules</t>
  </si>
  <si>
    <t xml:space="preserve">Equal tim and quality on capacity building  both: community life skill trainers  and benificairy learners.
</t>
  </si>
  <si>
    <t xml:space="preserve">VSLA groups attend P.A.C.E. life skill program report  more regular attending weekly saving meeting, and increased savings (i.e. greater numbers of shares) than those did not attend P.A.C.E. 
</t>
  </si>
  <si>
    <t>Advocate to local authorities regarding the benefits of non-formal adult education</t>
  </si>
  <si>
    <t>Building the capacity of local trainers to act as project champions</t>
  </si>
  <si>
    <t>Build capacity of target women on importance of  agency</t>
  </si>
  <si>
    <t>Build on VSLA, and LEL-Demonstration Farms, project continue to build the capacity of group leaders through ToT life skill training, and coaching so that they could perform as community trainers for life skill program.</t>
  </si>
  <si>
    <t>Rural women at risk of violence, and denied SRM health rights, and voice</t>
  </si>
  <si>
    <t>To maximize the impact of Village Saving and Loan Associations for community members, particularly women, to enhance their personal agency and economic empowerment.</t>
  </si>
  <si>
    <t>Gap Inc.</t>
  </si>
  <si>
    <t>Personal Advancement &amp; Career Enhancement (PACE) in the Community year III</t>
  </si>
  <si>
    <t>US1NL GAPFKH0009, KHM177</t>
  </si>
  <si>
    <t>Impact and Need Assessment report, Project proposal, Project SBF interim report (Nov 2015- Mar 2016) are available at CARE Cambodia office.</t>
  </si>
  <si>
    <t>The orientation and  training implementation has been  supported by LEVI staff who  inform and negotiate with the factory management teams. Each training topic is implemented for two months, and reaching at least 50% of the total workers in the 6 target LEVI factories for each topic. 
Partners:  (Cambodian Women for Peace and Development, Municipality Health Department, Ministry of Labour and Vocational Training)</t>
  </si>
  <si>
    <t>Strong networking and communication with the project partners and stakeholders like Garment Manufactoring Association of Cambodia  and local partners  is critical for success</t>
  </si>
  <si>
    <t>Peer educator model works better with short sessions that are interactive rather than too heavy with content.</t>
  </si>
  <si>
    <t>Ongoing relationship building of factory management teams (manager, HR, compliance, line leader) is essential, as now they are more aware and provide  greater support for the project, including  allowing more sessions during working hours and engaging more with implementation and monitoring and evaluation.</t>
  </si>
  <si>
    <t>Increased advocacy with factory management, who facilitate, support and encourage project implementation and activities.</t>
  </si>
  <si>
    <t>Peer educator capacity building and development of new activity-oriented training packages and materials to support facilitation of sessions to fellow factory workers.</t>
  </si>
  <si>
    <t xml:space="preserve">Shifting from workers lunch time sessions to working hour sessions which can increase workers'knowledge and understanding in the topics: sexual reproductive health, nutrition, HIV/AIDs and STD, financial management, and maternal and child health as well as greater buy in from  Facotry management and CSR towards worker well being. 
</t>
  </si>
  <si>
    <t xml:space="preserve">Promoting innovative  solutions to achieve a higher impact  through  the development of a new  up to date activity-oriented training package, as well as moving sessions from lunch time to working hours to increase workers' knowledge and understadning on related health, nutrition and financial topics.
</t>
  </si>
  <si>
    <t>Strenthening Activities for Factories Education (SAFE) working group,Capacity building local sub-grantee on the project training/implementation (Cambodian Women for Peace and Development organisation)</t>
  </si>
  <si>
    <t>Phnom Penh, Cambodia</t>
  </si>
  <si>
    <t>To ensure that the garment factory workers have increased knowledge, access to and use of information and services for key focus areas; sexual and reproductive health (SRH), HIV/ AIDs and STD, maternal and child health (MCH), food hygiene and nutrition, and financial Literacy.</t>
  </si>
  <si>
    <t>LEVI Strauss Foundation</t>
  </si>
  <si>
    <t>Sewing for a Brigther Future (SBF)</t>
  </si>
  <si>
    <t>KHM186 /KH355</t>
  </si>
  <si>
    <t>CARE worked with community schools,and  government primary education at north east provinces to introduce Multi-Lingual Education (MLE) for ethnic minority languages. In collaboration with partners, we developled text books, and trained teachers to adopt multi-lingual teaching technique including gender and cross cultural sensetisation. In addtion, a longitudinal study has been conducted to measure outcome of MLE. Building experiences from this long process, the MLE has been regconised and adopted as one of Ministry of Education Youth and Sport to improve education among ethnic minority student. At the end the MLE was included into the National Action Plan for the Ministry, and  formally launched in March 2016 to implement countrywide.</t>
  </si>
  <si>
    <t>Project concept note and progress report, provided up on request</t>
  </si>
  <si>
    <t>After 14 years of developing school programs and working with teachers to make the shift to multilingual education, CARE is now in the process of handing over the program to be administered by the Ministry of Education, Youth and Sport (MoEYS).  The community teachers are now recognised by MoEYS . The 2015/16 financial year is the second of a three-year handover period, in which CARE will work with communities, teachers and the government to best train and develop a system for a sustainable multilingual education. Multilingual education is in 80 primary schools in four provinces in Cambodia reaching 4,818 students (2,284 of which are girls), supported by the Patsy Collins Trust Fund Initiativ, the Maitri Trust Fund, the Australian government and private donors.
Partners ( Ministry Of Education Youth and Sport , Provincial Department of Education Youth and Sport  , UNICEF)</t>
  </si>
  <si>
    <t>The Minister of Education continues to strongly endorse the MLE program. MoEYS has taken ownership of Multilingual Education and the goal of handing over MLE to the MoEYS is on target for full handover by July 2017.  The Multilingual Education National Action Plan (MENAP) was approved by the Minister of MoEYS in  October 2015, and launched on 1 March 2016 at Kratie province, one of CARE coverage province.</t>
  </si>
  <si>
    <t>Providing technical support to the Ministry of Education in implementing multilingual  education in Cambodia</t>
  </si>
  <si>
    <t>Build the capacity of government officials to take over the training of the Multilingual Education(MLE)  teachers</t>
  </si>
  <si>
    <t>No important changes</t>
  </si>
  <si>
    <t>Indigenous teachers and indigenous students in remote areas of Cambodia.</t>
  </si>
  <si>
    <t>Provide technical assistance to build the capacity to the Ministry of Education, Youth and Sport to implement the Multilingual Education National Action Plan (MENAP) which envisages expanding the MLE in more schools and more languages. The MENAP will also lead to complete ownership of MoEYS of MLE in Cambodia.</t>
  </si>
  <si>
    <t>PCTFI Additional Grant</t>
  </si>
  <si>
    <t>KHM040/ KH344</t>
  </si>
  <si>
    <t>Project proposal, logframe, MEL plan, progress report; to be provided as on request</t>
  </si>
  <si>
    <t>The project has delayed its activities implementation because, the project was waiting to collect baseline data first before starting the activities.
Partners:  (MoEYS, Provincial Department of Education, school directors, team4tech and KAPE)</t>
  </si>
  <si>
    <t>CARE Cambodia has partnership with Team4Tech to provide trainining on ICT to ICT core trainers and teachers in 4 selelected schools. This activity need to make clear schedule of training between CARE, Team4Tech and Proincial office of education (PoE) ICT core trainers and teachers.</t>
  </si>
  <si>
    <t>It is challenging to find quality consultancies to work on Human Centred Design in this project.</t>
  </si>
  <si>
    <t>Since the project just starting, there was no major strategy has proved being effective yet</t>
  </si>
  <si>
    <t>There is no important change since th project just start but we are aware about CI 2020, and are included one indicator about adolescent birth rate as our baseline indicator to be monitor, since one of the project outcome to improve adolescent sexual reproductive health.</t>
  </si>
  <si>
    <t>The project planned to conduct baseline assessment during the reporting period, however, we has some issues related to selection the consultant, because we could not indentify a good quality to handle the tasks, after three time selection announcement. However, we now selected a external consutant with technical support from CARE US M&amp;E team. Data collection will start in October 2016. The baseline assessment with use both quantitative and qualitative methods, and plan to conduct again at the end of the project to measure change the result of the indicators.</t>
  </si>
  <si>
    <t>Ethnic minority girls and boys enrolled in 11 target lower secondary schools in rural areas of Ratanak Kiri Province</t>
  </si>
  <si>
    <t>Ratanak Kiri is a province of Cambodia located in the Cambodia's northeast. Its town called Ban Bung and it has 8 districts (Ou Chum, Veun Sai, Ta Veaeng, Andoung Meas, Bar kaev, Ou Ya Dav, Lumphat and Koun Mom) where Know &amp; Grow project implementing its activities with 11 lower secondary schools.</t>
  </si>
  <si>
    <t>By 2020, empower 2,889 adolescents including 1,505 marginalized ethnic minority adolescent girls and boys to expand their life options through access to quality learning for the 21st Century and equip them with the knowledge and skills needed to be engaged ASEAN citizens in preparation for ASEAN integration 2015</t>
  </si>
  <si>
    <t>Patsy Collins Trust Fund Initiative (PCTFI) - Chohort 3</t>
  </si>
  <si>
    <t>Know &amp; Grow</t>
  </si>
  <si>
    <t>KHM 213  KH351</t>
  </si>
  <si>
    <t>Parners: MoEYS, Provincial Department of Education, school directors and teachers in Ratanak Kiri provinces and Medecom Coltd.</t>
  </si>
  <si>
    <t>The microscopes helps students understand STEM lessons better.</t>
  </si>
  <si>
    <t>Students with STEM subjects have better career opporuntunities.</t>
  </si>
  <si>
    <t>Providing micorscopes will increase the students interest in STEM subjects.</t>
  </si>
  <si>
    <t>To efficiently respond to new millennium education policy there are requirements for teachers and students having practical experiment in the classroom. Usually in cambodia the STEM subjects are only taught in theory.</t>
  </si>
  <si>
    <t>Lower secondary schools students in the coverage schools.</t>
  </si>
  <si>
    <t>12 lower secondary schools covering 1 municiple and 8 districts in Ratanakiri province.</t>
  </si>
  <si>
    <t>To promote science subjects (STEM) and prepare secondary schools better for career opportunities in their country and ASEAN.
The project aims to improve on teaching and learning material on science subjects and students practice from theory into real practice in Biology, Physics and Chemie. Students experiment on some small objects with microscopes, students will understand lesson more than before and rememeber lesson well. Especially girl students are interested in their learning and those material can help to achieve their goal in the future.</t>
  </si>
  <si>
    <t>Microscopes Project</t>
  </si>
  <si>
    <t>https://www.dropbox.com/sh/34lzsu36ie178kj/AAB654gLBrb53o4wofiOhNzXa?dl=0</t>
  </si>
  <si>
    <t>After the IPIA was signed, the recruitment process for the Emergency Preparedness Coordinator commenced. Although there were a considerable number of candidates, CARE was looking for a pro-active candidate who can operate independently at national and regional level. In the first round we were not able to identify a suitable candidate. In the second round we identified the current candidate. He had to give six weeks notice and after that due to personal conditions he was only able to commence on 4 January 2016.  The emergency preparedness in CARE Cambodia was overseen by the Program Director and the DRR and Resilience Advisor so preparations for the ERT training and EEP update had continued in the absence of the new appointee.
About the moderate advocacy: be part of HRF and JAG working on DRR and emergencies to raise up concerns/issues to govt and stakeholders.</t>
  </si>
  <si>
    <t>Having different layers/levels from CARE Mekong country offices, CEG, CI, and external stakeholders attended in the CARE Mekong EPP workshop have resulted powerful and authentic discussions. As resulting from the workshop, the CARE Mekong Country Offices have established a sub-regional Mekong platform for preparedness and response. This platform is currently in the process of further discussion and finalization.</t>
  </si>
  <si>
    <t>no in this reporting period</t>
  </si>
  <si>
    <t>CARE Regional Mekong EPP Workshop in March 2016 was orgnized to bring all together the Emergency Coordinators and ACD Programs / Program Director from all of CARE’s Mekong Country Offices and Raks Thai in order to put in place mechanisms for a regional approach to emergency preparedness and response in the Mekong Region between CARE Cambodia, CARE Laos, CARE Myanmar, CARE Vietnam and Raks Thai.</t>
  </si>
  <si>
    <t>FGD and KII interviews will be use for collecting data and information from project beneficaries. Observation will be also applied during the assessment. Further, the project has a comprehensive M&amp;E plan - all data collection sources will be followed, including pre and post tests for training. And the Most Significant Change methodology will be drawn on to better understand the impact of the project.</t>
  </si>
  <si>
    <t>Emergency response team (ERT) and staff of CARE Cambodia, Local partner staff and humanitarian networks of CARE Cambodia and Members of disaster management committee at sub-national level</t>
  </si>
  <si>
    <t>There are two target provinces - Prey Veng and Ratanak Kiri</t>
  </si>
  <si>
    <t>To strenthen CARE Cambodia's role in emergency response, and to lessen the impact of increasing hazards on vulnerable communities.</t>
  </si>
  <si>
    <t>Margaret A Cargill</t>
  </si>
  <si>
    <t>Catapult to Impact in Cambodia</t>
  </si>
  <si>
    <t>KHM 214   KH 352</t>
  </si>
  <si>
    <t>La coordinación con el  municipio tampoco fué sencilla, pero se logró una agenda conjunta</t>
  </si>
  <si>
    <t>Las trabajadoras asalariadas del hogar, no consideran como parte de su agenda a la violencia basada en género reconociendolo como un tema nuevo.</t>
  </si>
  <si>
    <t>Las agendas de los sindicatos y Federacion Nacional tienen diferencias y sus temáticas de las agendas de trabajo son distintos, estas situaciones debes ser consideradas para el trabajo conjunto.</t>
  </si>
  <si>
    <t>Asesoamiento para tratar temas de violencia de género y para la induccion a la denuncia</t>
  </si>
  <si>
    <t>Difusion masiva del trabajo y mensajes claves a la población</t>
  </si>
  <si>
    <t>Construccion conjunta y participativa de actividades</t>
  </si>
  <si>
    <t>3) El personal mejoro su sensibilidad en el tema producto del trabajo no de una capacitacion formal, sin embargo es necesarios formalizar conceptos y otros.</t>
  </si>
  <si>
    <t>Trabajadoras asalariadas del hogar</t>
  </si>
  <si>
    <t>ciudades capitales de La Paz y Sucre - Bolivia</t>
  </si>
  <si>
    <t>Fortalecr las capacidaddes del FENATRAHOB, sus sindicatos y afiliados y afiliadas en general, en lo referido a sus procesos organizacionales, implementación de su plan estratégico y mejora de su conocimiento y ejercicio de sus derechos laborales, especialmente el derecho a una vida libre de violencia)</t>
  </si>
  <si>
    <t>Gerente Proyecto</t>
  </si>
  <si>
    <t>Erik Quiroga</t>
  </si>
  <si>
    <t>UNITED STATES Department Of State</t>
  </si>
  <si>
    <t>Supporting Women`s Empowerment in Bolivia/ Apoyando Empoderamiento de la Mujer en Bolivia</t>
  </si>
  <si>
    <t>S-LMAQM-14-GR-1100</t>
  </si>
  <si>
    <t>La réalisation de l'analyse situationnelle sur les barrières permet d'approfonfir les besoins réels des communautés ainsi que la connaissance plus approfondie des causes des barrières socio-culturelles. Les comportements, attitudes des agents de santé constituent de réelles barrières pour la demande de services de planification familiale, de ce fait la clarification des valeurs à leur endroit est une très bonne pratique; la mise en place d'équipe très proche des acteurs communautaires et des centres de santé permet une meilleure réalisation des activités.</t>
  </si>
  <si>
    <t>La stratégie qui s'est avérée la plus efficace pour la réalisation des objectifs est l'Analyse sociale et action qui est une stratégie qui permet d'identifier les causes réelles des barrières qui entrave l'utilisation des services de santé notamment ceux de la vaccination et de planification familiale. Une autre stratégie qui a fait ses preuves est la Clarification des Valeurs pour la Transformation des Attitudes (VCAT). Elle a permis de faire évoluer les connaissances et conceptions des agents de santé vis-à-vis de la planification familiale. La troisième stratégie est la mise en place d'une équipe d'assistants cliniques qui travaille directement avec les centres de santé et d'assistants communautaires qui s'occupent directement des activités au niveau communautaire.</t>
  </si>
  <si>
    <t>Le projet n'a pas connu de changements importants durant l'année fiscale</t>
  </si>
  <si>
    <t>Nous avions réalisé une analyse situationnelle pour identifier les barrières socio-culturelles qui empèchent la demande de vaccination et de planification familiale dans les communautés et une évaluation structurelle des centres de santé. Les prochaines évaluations (analyse situationnelle et évaluation structurelle) permettront de comparer les résultats qui seront obtenus à ceux obtenus  lors de la première évaluation et de voir comment les attitudes, aptitudes, connaissances des communautés et des agents de santé, de mème que les conditions de prestataions des services dans les centres de santé, ont évolué par rapport à la première évaluation. Il va s'agir d'une étude qualitative pour pour l'analyse situationnelle et d'une étude à la fois qualitative et quantitative pour l'évaluation structurelle. Ces deux études devront pouvoir mesurer l'évolution des connaissances, des aptitude et attitudes des communautés d'où sa particularité et sa spécifité.</t>
  </si>
  <si>
    <t>Les femmes agées de 15-49 ans</t>
  </si>
  <si>
    <t>Le projet est mis en œuvre dans les communes de Dangbo, Adjohoun et Bonou, qui forment la zone sanitaire Adjohoun-Bonou-Dangbo   dans le département de l'Ouémé. Il intervient dans 20 aires sanitaires (Centres de santé et connunauté) de cette zone sanitaire.</t>
  </si>
  <si>
    <t>Contribuer à la réduction de la mortalité maternelle et infantile en améliorant les services de vaccination et de planification familiale et de créer un environnement qui encourage les pratiques durables pour la demande des services de vaccination et de planification familiale</t>
  </si>
  <si>
    <t>ghislaine.alinsato@care.org</t>
  </si>
  <si>
    <t>Health Programme Manager</t>
  </si>
  <si>
    <t>GLITHO ALINSATO Ghislaine</t>
  </si>
  <si>
    <t>marius.gnintoungbe@care.org</t>
  </si>
  <si>
    <t>Programme Initiative Manager</t>
  </si>
  <si>
    <t>GNINTOUNGBE Marius</t>
  </si>
  <si>
    <t>Fondation PFIZER</t>
  </si>
  <si>
    <t>HIN NOU VIVO</t>
  </si>
  <si>
    <t>PFIZBJ0002</t>
  </si>
  <si>
    <t>Les dialogues communautaires sur les normes socio-culturelles promus par le projet, continuent dans les communautés quand bien même le projet a pris fin; les espaces de discussion mis en place peuvent être utilisés par d'autres initiatives de CARE intrervenant dans les mêmes villages; les acteurs communautaires à savoir les catalyseurs et personnes influentes dont les capacités ont été renforcés en animation villageoise, dialogue communautaire et utilisation des outils de redevabilité sur le projet, peuvent être des ressources locales sur lesquelles d'autres initiatives ou partenaires pourraient s'appuyer pour mettre en oeuvre des interventions défiant des normes quelle qu'en soit la thématique. Par ailleurs, le partenariat avec l'ONG locale "Autre Vie" a renforcé les capacités des staffs de cette ONG redéployés sur le projet par rapport à la gestion programmatique et financière. Un réel transfert de compétence a été fait à ces staffs qui ont hérité aussi des outils de suivi-évaluation et apprentissage.</t>
  </si>
  <si>
    <t>Les radios locales contribuent efficacement à la diffusion des messages sur la PF et suscitent l'engagement des hommes</t>
  </si>
  <si>
    <t>L'approche d'utilisation des réseaux sociaux pour répondre aux besoins non satisfaits en PF défie les normes sociales et induit le changement social souhaité en matière de PF</t>
  </si>
  <si>
    <t>Les normes socio-culturelles maintiennent les femmes/Couples dans la situation de besoins non satisfaits en Planification Familiale</t>
  </si>
  <si>
    <t>Les personnes influentes identifiées dans les communautés de mise en œuvre de l'initiative, et ayant participé à des formations de renforcement de leurs capacités sur les onbstacles liés à la PF,  ont été utilisées comme des acteurs de changement des gardiens des normes socio-culturelles</t>
  </si>
  <si>
    <t>La stratégie "Chacun Invite 3" à travers laquelle une femme ayant adopté une méthode de PF, partage avec ses paires les avantages de la PF et du coup réfère au minimum 3 personnes au centre de santé pour prendre des informations complémentaires sur la PF et au besoin adopter une méthode de son choix: Ceci non seulement lutte contre les fausses rumeurs liées à la PF mais aussi renforce les liens de collaboration entre les communautés et les agents de santé</t>
  </si>
  <si>
    <t>Les dialogues communautaires sur ,les normes socio-culturelles liées à la PF au sein des groupes influents communautaires; ces groupes ont d'une part assuré la diffusion sociale des bonnes pratiques favorables à l'adoption de la PF et d'autre part permis l'apprentissage social des membres qui de sont constitués en de véritables supports sociaux aux femmes désireuses d'adopter des méthodes contraceptives</t>
  </si>
  <si>
    <t>L'initiative a pour approche de défier les normes socio-culturelles liées à la PF et de promouvoir de nouvelles pratiques favorables à l'utilisation des méthodes contraceptives; des matériels de dialogues communautaires ont été développés sur l'initiative et pratiqués avec les membres des réseaux sociaux pour provoquer l'auto-réflexion sur les normes et  induire le changement individuel et social</t>
  </si>
  <si>
    <t>Le leadership des femmes appartenant aux réseaux siociaux communautaires avec lesquels l'initiative a trravaillé , a été fortement renforcé</t>
  </si>
  <si>
    <t>Les hommes et les femmes vivant en couple qui ont des besoins  non satisfaits en Planification Familiale</t>
  </si>
  <si>
    <t>Département de l'Ouémé au Bénin, 3 communes: Adjohoun-Bonou-Dangbo</t>
  </si>
  <si>
    <t>Répondre aux Besoins Non-Satisfaits en Planification Familiale à Travers la mobilisation des Réseaux Sociaux au Bénin</t>
  </si>
  <si>
    <t>Program Initiative Manager</t>
  </si>
  <si>
    <t>Dr Ghislaine GLITHO ALINSATO</t>
  </si>
  <si>
    <t>TEKPONON JIKUAGOU (TJ)</t>
  </si>
  <si>
    <t>GRUNBJ0001, US18E</t>
  </si>
  <si>
    <t>La réalisation de l'analyse situationnelle sur les barrières permet d'approfondir les besoins réels des communautés ainsi que la connaissance plus approfondie des causes des barrières socio-culturelles. L'évaluation structurelle des centres de santé a permis de connaitre les réelles difficultés qui empèchent l'offre et la demande des services de planification familiale et de vaccination.</t>
  </si>
  <si>
    <t>La stratégie qui s'est avérée la plus efficace pour la réalisation des objectifs est  l'analyse situationnelle et l'évaluation structurelle qui ont permis d'identifier les barrières socio-structurelles qui entrave l'utilisation des services de santé notamment ceux de la vaccination et de planification familiale. Une autre stratégie qui a fait ses preuves est la Clarification des Valeurs pour la Transformation des Attitudes (VCAT). Elle a permis de faire évoluer les connaissances et conceptions des agents de santé vis-à-vis de la planification familiale.</t>
  </si>
  <si>
    <t>Le projet est actuellement cloturé</t>
  </si>
  <si>
    <t>Le projet est mis en œuvre dans 7 centres de santé de la commune de Dangbo dans  la zone sanitaire Adjohoun-Bonou-Dangbo dans le département de l'Ouémé.</t>
  </si>
  <si>
    <t>Améliorer l'offre de service de planification familiale à travers une recherche formative sur l'intégration des services de vaccination et de planification familiale</t>
  </si>
  <si>
    <t>Intégration des services de vaccination et de planification familiale (ISVPF)</t>
  </si>
  <si>
    <t>PFIZBJ0001</t>
  </si>
  <si>
    <t>Les groupes AVEC peuvent être organisés en PEA (selon les matières premières disponibles et les débouchés du marché)</t>
  </si>
  <si>
    <t>L'appui aux ménages pour l'accroissement de la production d'aliments riches en micronutriment est bénéfique</t>
  </si>
  <si>
    <t>Les AVEC constituent une plateforme pérenne d'interventions du projet</t>
  </si>
  <si>
    <t>L'utilisation de l'approche ASA SAN (SAA pour la sécurité alimentaire et nutritionnelle) renforce les discussions et réflexions au niveau communautaire et déclanche la  levée de certaines normes et barrières;</t>
  </si>
  <si>
    <t>L’adoption et l’expansion progressive des jardins de case sont effectives dans la communauté. Ces jardins constituent une approche pour rendre disponible les micro nutriments au niveau du ménage</t>
  </si>
  <si>
    <t>Les groupes AVEC  constitue un véritable canal de partage d’informations pour atteindre les groupes cibles</t>
  </si>
  <si>
    <t>il est prévu l'évaluation finale du projet la Nutrition au centre en 2017 sous le leadership de CARE USA</t>
  </si>
  <si>
    <t>Le principal groupe d'impact direct est constitué des femmes enceintes et allaittantes et leur nourrisson et jeune enfant</t>
  </si>
  <si>
    <t>Deux communes de la vallée de l'Ouémé (Bonou et Dangbo) et 32 villages dans ces communes</t>
  </si>
  <si>
    <t>Réduire le retard de croissance chez les enfants de moins de 2 ans et l'anémie maternelle et infantile dans les zones à faible revenu</t>
  </si>
  <si>
    <t>Directeur des Programme de la Mission CARE Bénin/T</t>
  </si>
  <si>
    <t>SALL Family Fundation</t>
  </si>
  <si>
    <t>Nutrition au Centre (N@C)</t>
  </si>
  <si>
    <t>SALLBJ002</t>
  </si>
  <si>
    <t>Continuous Strikes - Political Unrest situation hampers the training program and community initiative. Trainers movement is unsafe during political and labor unrest situation- need to adjust group numbers to meet the timeline and community events.</t>
  </si>
  <si>
    <t>Factory buy-in is important for smooth implementation of the training program. It is we observed that both the  factory buy-in process and  continuous effort to gain management support  was proven tools to implementing  WiF’I action effectively and  ensure impact.</t>
  </si>
  <si>
    <t>Disseminate the message/information and activities  in  a very specific  and brief mode with transparency. Established relationship with each level of the factory management and community, practice continuous   follow up mechanism with a specific aim or objective.</t>
  </si>
  <si>
    <t>Enhance workers ownership is key to reduce migration</t>
  </si>
  <si>
    <t>motivating mid level management on people management  is multiply the project impact .</t>
  </si>
  <si>
    <t>Engaging Man with some sort of awarness  regarding women dignity will improve women participatin in the decision making process</t>
  </si>
  <si>
    <t>National level sharing meeting with different stake holder for focusing women empowerment - impacting business</t>
  </si>
  <si>
    <t>City corporation of Dhaka, Chittagong, Naryangounj and Gazipur</t>
  </si>
  <si>
    <t>sonia.afrin@care.org</t>
  </si>
  <si>
    <t>Team Leader-Workforce Engagement</t>
  </si>
  <si>
    <t>Sonia Afrin</t>
  </si>
  <si>
    <t>Director-Women and Girls Empowermenr</t>
  </si>
  <si>
    <t>Walmart Foundation</t>
  </si>
  <si>
    <t>Global Women`s Economic Empowerment Program - Women in Factories Initiative - Phase II</t>
  </si>
  <si>
    <t>The reports of the project will be shared in I drive ? Mention Name of reports related above statement?</t>
  </si>
  <si>
    <t>The project has completed the activities in the field. But the project tried to sustain the results by incresing knowledge of community people and by engaging large number of stakeholders in the process.</t>
  </si>
  <si>
    <t>Long term interventions are needed to develop and test innovative tools that can foster girl’s leadership skills.</t>
  </si>
  <si>
    <t>More tools need to be developed so that adolescent girls can directly engage with media and community to voice their opinion and raise their issues. It is critical to create space where girls can voice their opinion as it helps to challenge stereotypes around their issues.</t>
  </si>
  <si>
    <t>Most often adult stakeholders in the community do not associate leadership with girls therefore they really do not think about the benefits or ways in which that can be promoted</t>
  </si>
  <si>
    <t>Involve the School Management Committees (SMC) to reduce drop-out rate of girls which will help to reduce child marriage and continuation of education</t>
  </si>
  <si>
    <t>Engage Media to address the challenges of girls' leadership in Shunamgonj</t>
  </si>
  <si>
    <t>The Projet has tried to strengthening the empowerment process of Girls and increse their leadership skill</t>
  </si>
  <si>
    <t>The project has arranged Community Dialogues, advocacy events in Upazilla Level and those activities included Civil Society Members</t>
  </si>
  <si>
    <t>Girl Child (below 18)</t>
  </si>
  <si>
    <t>Sunamganj District, Bangladesh</t>
  </si>
  <si>
    <t>To create a social position that discourages child marriage and support delayed marriages</t>
  </si>
  <si>
    <t>rawnak.jahan@care.org</t>
  </si>
  <si>
    <t>Rawnak Jahan</t>
  </si>
  <si>
    <t>Director, Women and Girl's Empowerment</t>
  </si>
  <si>
    <t>Independent Television Service (ITVS)</t>
  </si>
  <si>
    <t>Women and Girl`s Lead Global</t>
  </si>
  <si>
    <t>ITVSBD0001</t>
  </si>
  <si>
    <t>Factories : 2 to 3 ready- made germent  factories. Benificiaries  :  A rang of 800 to 1000 garment workers . Agents : a rang of 15 to 20 .   And a bank .</t>
  </si>
  <si>
    <t>Two Upzials at Gazipur District</t>
  </si>
  <si>
    <t>Visa is supporting CARE in their efforts to understand and meet the financial needs of unbanked, female garment workers in Bangladesh. The program, “Economic Empowerment for Female Garment Workers” is designed to research, identify, and test digital financial tools and deliver complementary education that can be scaled in the future.</t>
  </si>
  <si>
    <t>Kh. Shabiha Sultana</t>
  </si>
  <si>
    <t>VISA Worldwide Pte. Limited</t>
  </si>
  <si>
    <t>Empowering Marginalized Women Garment Workers and Women Financial Services Agents in Bangladesh(VISA)</t>
  </si>
  <si>
    <t>VISABD0001</t>
  </si>
  <si>
    <t>Attached: Video clips on football match and staff transformation.</t>
  </si>
  <si>
    <t>The project is operating outcome mapping aproach for planning, monitoring and evaluating the project and gathering data and evidence systemetically by folloing progress marker of each boundary partner. The system has collected lot of qualitative and quantitative information by using outcome mapping tools and techniques. But the system didn't collect specific information about the specific indicator of the CI.
Note  that child marriage puts girls and women at particular risk of sexual, physical and physchological violence throughout their lives and Tipping Point is working to tackle the root causes of child marriage and addressing violence against women and girls. Tipping point aims  to create a space for dialogue between adolescents, parents and other community members to promote comminucation, trust and support for gender equity and rights, promote positive / gender equitible norms through exemplifying and celebrating alternative behaviours and encourage network, solidarity groups nad organizations to collllaborate shift discourse and take actions to support gender equitible opportunities for girls and boys.  
Two partners 1. Action for Social Development (ASD) 2. Jaintia Shinnomul Songstha (JASHIS)</t>
  </si>
  <si>
    <t>Boys and male member of the family went for work at early morning. During afternoon they try to find out relax by gossiping in the tea stall or playing in the field. The project has initiated tea stall meeting to engage men and boys.</t>
  </si>
  <si>
    <t>Demonastrating positive practices are playing as driver to change the social norms. In the working area of the project boys has started to do household work which was considered earlier as women work, Even male member has started to support their wife to do the household work that was not happened in the community earlier. These positive practice are influencing other community people to be gender sensitive by understanding their roles and responsibilities.</t>
  </si>
  <si>
    <t xml:space="preserve">Football is a non traditional game and people of Bangladesh specially the rural people belive that only boys can play football. The project has initiated football for girls as  a tool to boost up the inner confidence of girls and to increase their mobility. The football competition has created a positive change among the community people. Now community people understand that girl can do anything like boys, if they get opportunity.
</t>
  </si>
  <si>
    <t>Mobilizing for social change through forum theatre, community dialogues and celebrating local champions for adolescent empowerment  as well as district and national level advocacy</t>
  </si>
  <si>
    <t>Transforming relationships and building a base for adolescent rights through families, community forum and institutional support</t>
  </si>
  <si>
    <t>Personal Reflection and development of Adolescent Girls and boys through fun centers and create safe space for them</t>
  </si>
  <si>
    <t>The project is operated such a place where people are religiously conservative. We have selected 30 villages out of 90 where the project is planning to provide gender, sexual and reproductive health rights education</t>
  </si>
  <si>
    <t>CARE as a member of Girls Not Brides (GNB) Bangladesh alliance, has played active role to influence national and local CSO, so that they can pressure government for a new policy regarding child marriage. In addition at local level the project has provided training to EVAW forum, (a platform of community people) for rasing vioce for the adolescent girls and boys.</t>
  </si>
  <si>
    <t>The Evaluation will be done by external evaluator where the Community Participatory Analysis (CPA) findings and outcome mapping data that the project has collected will be used. In order to analyze qualitative data, there is a possibility to use SenseMaker and photo voice. In the whole process MEL person from USA will be involved by building capacity of the field staffs for data collection and conducting meeting with partners and country office of CARE.</t>
  </si>
  <si>
    <t>Adolescent girls and boys, EVAW forum (a group of community people fighting for the rights of adolescent), Parents of adolescent girls and boys, National and local level service provider and policy maker.</t>
  </si>
  <si>
    <t>3 sub-districts (Derai, Dowara bazaar and Jamalgonj) of remote Sunamgonj District in Sylhet division</t>
  </si>
  <si>
    <t>The goal of the project is  to address child marriage through a dynamic process of innovation, insight (analysis and learning), and influence through advocacy</t>
  </si>
  <si>
    <t>shammin.sultana@care.org</t>
  </si>
  <si>
    <t>Kaiser Zillany</t>
  </si>
  <si>
    <t>Director- Women and Girl Empowerment Program</t>
  </si>
  <si>
    <t>The KENDIDA FUND</t>
  </si>
  <si>
    <t>Tipping Point Project: Innovation and Advocacy in Addressing Underlying Causes of Child Marriage</t>
  </si>
  <si>
    <t>KENDBD0001</t>
  </si>
  <si>
    <t>Evaluation report is attached</t>
  </si>
  <si>
    <t>All the partners are phase out and this period is no cost extention period</t>
  </si>
  <si>
    <t>The engagement of men and boys in women’s empowerment sessions played an important role in increasing women's empowerment and reducing violence against women, both in EKATA villages and non-EKATA villages. Coordination meetings between the Ending Violence Against Women Forum and the UPNNPC has generated a supportive environment for VDC and EKATA groups to deal with domestic violence issues at the community level.</t>
  </si>
  <si>
    <t>Positive deviant mothers and SO2 focal persons of VDCs became ‘change makers’. After the program built their capacity and motivation for voluntary activity, the real behavioural change of MCHN mothers was seen on a wider scale than earlier.</t>
  </si>
  <si>
    <t>Effective engagement of the Ministry of Health and Family Welfare (MoH&amp;FW) staff with SHOUHARDO II events and field visits made them more proactive in ensuring quality services for the PEP communities. For example, the GMP sessions at Community Clinics have been strengthened and conducted on a regular basis.</t>
  </si>
  <si>
    <t>Targeted community members and government institutions are better prepared for, mitigate, and respond to disasters and adapt to climate change</t>
  </si>
  <si>
    <t>Improved health, hygiene and nutrition status of 176,706 children under 2 years of age and  PEP women and adolescent girls empowered in their families, communities and Union Parishad</t>
  </si>
  <si>
    <t>Availability of" and "access to" nutritious foods enhanced and protected for 370,000 poor &amp; extreme poor (PEP)  households</t>
  </si>
  <si>
    <t>Provide technical support to strength the VDC cpacity to continuing their regular activity with local government institute</t>
  </si>
  <si>
    <t>Final Quantitative Performance Evaluation was done in Nov'2014</t>
  </si>
  <si>
    <t>Poor and Extreme Poor (PEP) households in 11 of the poorest and most marginalized districts in Bangladesh</t>
  </si>
  <si>
    <t>Number of Districts-11 (Rangpur, Kurigram, Nilphamari, Dinajpur, Sirajganj, Bogra, Pabna, Mymensingh, Jamalpur, Sunamganj, Cox's Bazar) and 31 Upazila</t>
  </si>
  <si>
    <t>Transform the lives of 370,000 Poor and Extreme Poor (PEP) households in 11 of the poorest and most marginalized districts in Bangladesh by reducing their vulnerability to food insecurity</t>
  </si>
  <si>
    <t>Zubaidur.Rahman@care.org</t>
  </si>
  <si>
    <t>Acting DCoP</t>
  </si>
  <si>
    <t>Zubaidur Rahman</t>
  </si>
  <si>
    <t>Monzu.Morshed@care.org</t>
  </si>
  <si>
    <t>Acting CoP</t>
  </si>
  <si>
    <t>Monzu Morshed</t>
  </si>
  <si>
    <t>Government of Bangladesh</t>
  </si>
  <si>
    <t>SHOUHARDO II</t>
  </si>
  <si>
    <t>UFFPBD0019,UFFPBD0020, UFFPBD0001,BDGVBD0002</t>
  </si>
  <si>
    <t>Though the project duration is 4 years period, it is made agreement of only for inception one year period. So, financial information is only for one year and others are for 4 years. For 4 years period the total project budget will be $ 9.28 Million. Besides, project is too early to measure its progress, so other relevent part releted to indicators update is blank.</t>
  </si>
  <si>
    <t>Project is too early to measure its changes. However, the project is experiencing some issues in this inception phase.</t>
  </si>
  <si>
    <t>Project has just passing about inception phase and has plan to conduct its baseline through consultant. In this regards, it is expected that CARE BD PEARL unit will draft a ToR for baseline and will help for ensuring the quality of methodology and baseline report.</t>
  </si>
  <si>
    <t>Poor, disadvantaged  people and marginalized women in the community,</t>
  </si>
  <si>
    <t xml:space="preserve">Northwest region :  Kurigram (Sadar and Rajarhat), Gaibandha (Polash Bari and GobindaGanj), Lalmonirhat (Sadar and Aditmari), Nilphamari (Saidpur and Domar), Rangpur (Pirgacha and Badarganj), Dinajpur (Ghorarghat and Phulbari)
Mid Northwest:  Sirajganj (Kamarkhand and Raiganj),  Nator (Barai Gram and Sadar), Rajshahi (Charghat and Puthia)
Northeast:  Sunamganj (Tahirpur, Duara Bazar and Dharma Pasha), Moulavibazar (Kula Ura, Sreemangal and Juri), Sylhet (Gowain Ghat and Kanai Ghat)
Southwest:  Satkhira (Shyam Nagar and Kaliganj), Jessore (Chowgacha and Keshobpur), Khulna (Kaliakoir and Rupsha)
</t>
  </si>
  <si>
    <t>Rural households, particularly the poor and disadvantaged, benefit from a better wellbeing due to higher incomes, better nutrition, improved health and more education. This improved wellbeing includes increased capacities to sustain and further improve the gains in income and social aspects.</t>
  </si>
  <si>
    <t>mizanur.rahman2@care.org</t>
  </si>
  <si>
    <t>Monitoring and Evaluation Specialist, SDC-Shomosht</t>
  </si>
  <si>
    <t>Md.Mizanur Rahman</t>
  </si>
  <si>
    <t>giasuddin.talukder@care.org</t>
  </si>
  <si>
    <t>Senior Team Leader, SDC-Shomoshti  Project</t>
  </si>
  <si>
    <t>Md. Gias Uddin Talukder</t>
  </si>
  <si>
    <t>Swiss Agency for Development  and Cooperation  (SDC)</t>
  </si>
  <si>
    <t>SDC-Shomoshti - Prosperity for the Poor and Disadvantaged</t>
  </si>
  <si>
    <t>SDCXBD004</t>
  </si>
  <si>
    <t>SETU Baseline Data;
SETU MIS data;
SETU Direct Nutrition Intervention monitoring report;
End of Project Review Report of “Social and Economic Transformation of the Ultra-Poor (SETU), December 2015, by Dr. M. Abu Eusuf , Professor &amp; Chairman, Department of Development Studies, Director, Centre on Budget and Policy
University of Dhaka, Dhaka 1000</t>
  </si>
  <si>
    <t>Actual expenditure is given below: Ph-II (Mar 2012 to Dec 2015): BDT 668944686, USD-8714756; Extension Ph. (Jan to Aug 2016): BDT 29292657, USD-375547 ) 
Micro health insurance: To strengthen household resilience against health shocks, CARE has taken an initiative of ‘micro health insurance’ for SETU beneficiaries. A total of 2477 BHHs enrolled in 100 community-based savings groups have been brought under micro health insurance support. This insurance was not included in the original plan, CARE planned for this initiative while it was planning for the extension (NCE) phase. CARE has signed a MoU with Pragati Life Insurance Limited. The insurance coverage started on August 10, 2016. The insured members are receiving health services from NHSDP Smiling Sun Clinics (in Rangpur, Lalmonirhat and Nilphamari Districts) and Marie Stopes Clinics (in Gaibandha District) under this insurance coverage. 
Partner organization implementing the 60% of total worked.</t>
  </si>
  <si>
    <t xml:space="preserve">Input support (asset/cash delivery) should be provided in installments: Sometime even an appropriate IGA may fail due to unpredictable shocks like theft, health hazard, cyclone, fire, accident, etc. Additional support or Supplementary Support Fund (SSF) for struggling households contributed to restarting IGAs in such cases. Experiences show that some households required support a second or even third time as they lost their business/IGA capital due to shocks (serious illness, accident, fire, storm, etc.). Therefore, input support in installments (at least two) can be more effective in asset and capital management for IGAs using input support. </t>
  </si>
  <si>
    <t xml:space="preserve">Balancing between cash/asset transfer and facilitative/enabling activities is required for achieving synergy: Only awareness or asset/cash delivery alone is insufficient/ineffective for extreme poverty eradication, requiring balanced mixture of both. The interventions should enhance human, social, political and economic capitals, logically sequenced and mutually reinforcing. Also, balancing between community-led and market-led interventions is of critical importance. </t>
  </si>
  <si>
    <t>Needs multi-level engagement: Directly working with household, community and beyond community (institutions) and working with UP in particular are extremely important for creating multiplier effect and sustainable changes in lives of extreme poor and poor people. Also, its success largely depends on how much the community can proactively engage with UP and other actors/service providers. If the project team can build a functional linkage or collaboration with government institutions like UP, agricultural research institutes, DAE, DoL, DoH, Upazila/ District administration, etc. then project beneficiaries can get a lot of support from GoB, which is very crucial for sustainable change in lives of project beneficiaries.</t>
  </si>
  <si>
    <t>Duty bearer engagement: Participatory planning and budgeting process has been facilitated and practiced in the SETU-working Union Parishads (UPs), where community people particularly representatives from capacitated community platforms like community-based savings groups, EKATA (womens’ group) and Natural Leaders Organizations (NLOs) worked very closely with their respective UP. Many of platform/organization leaders have become members of UP Standing Committees and some are even have elected as UP Member. Allocation for extreme poor households, safety nets and other supports from the UP have consistently increased.  SETU conducted workshops with 23 UPs reflecting on best practices and achievements, challenges, lessons learned and way forward. It put thrust on continuation of their best practices in regards to participatory planning and budgeting and benefiting the extreme poor and poor people and communities in their respective UP. The detailed information concerning all BHHs has been handed over to the respective UP so that they can continue monitoring and supporting after the end of this project.</t>
  </si>
  <si>
    <t>Facilitating Community Development Plan (CAP): Every SETU-working community has prepared a community action plan (CAP) and implemented dozens of collective actions like CLTS, community-based savings mobilization and others initiatives like bamboo-made bridge, community latrine, roadside plantation, road repair, collective business, etc. The CAP development was structured around processes of poverty analysis, community mobilisation, local leadership development, pro-poor organisational development of community groups, and economic empowerment.</t>
  </si>
  <si>
    <t>Diversification of household income opportunities through engagement with Income Generating Activities (IGA) or employment in industries: SETU conducts household skill analyses to determine each individual’s skills, interests and previous experiences. Simultaneously, it conducted rapid market appraisal to ensure high potential of success of new business . Based on the analysis, targeted household prepares household micro plan (business plan). The project then provides required input (asset/cash) to start IGA. The project also puts effort to link business to local markets. These income-generating activities include nearly 200 types of small businesses and IGAs as the total process was ‘bottom-up’. SETU operates this asset/cash delivery for engagement in IGAs for most targeted households. In addition to asset/cash delivery, some households are provided with technical/skill development training and employment in RMG industries; some households are employed in industries set up in project location based on collaboration between CARE and respective entrepreneur; and some others were employed in CARE-facilitated social enterprise, e.g. NCVI/Living Blue.</t>
  </si>
  <si>
    <t>To strengthen household resilience against health shocks, CARE has taken an initiative of ‘micro health insurance’ for SETU beneficiaries. A total of 2477 BHHs enrolled in 100 community-based savings groups have been brought under micro health insurance support. This insurance was not included in the original plan. CARE planned for this initiative while it was planning for the extension (NCE) phase. CARE has signed a MoU with Pragati Life Insurance Limited. The insurance coverage started on August 10, 2016. The insured members are receiving health services from NHSDP Smiling Sun Clinics (in Rangpur, Lalmonirhat and Nilphamari Districts) and Marie Stopes Clinics (in Gaibandha District) under this insurance coverage.</t>
  </si>
  <si>
    <t>Rural extremely poor women, men and children who may be economically active or dependent, and highly marginalised and vulnerable due to factors of economic, social and
 political exclusion, which sustain them in the bottom 10% of society.</t>
  </si>
  <si>
    <t>Four districts of northwest of Bangladesh namely Rangpur, Gaibandha, Lalmonirhat and Nilphamari.</t>
  </si>
  <si>
    <t>Goal: "Government of Bangladesh MDG targets 1 and 2 on income poverty reduction and hunger achieved by 2015". Purpose: '45,000 extreme poor beneficiary households of north-west Bangladesh will be economically, socially and politically empowered'.</t>
  </si>
  <si>
    <t>Director - extreme Rural Poverty program, CARE-Ban</t>
  </si>
  <si>
    <t>jamie.terzi@care.org</t>
  </si>
  <si>
    <t>Country Director, CARE-Bangladesh</t>
  </si>
  <si>
    <t>Jamie Terzi</t>
  </si>
  <si>
    <t>Swiss Agency for Developmetn and Cooperation (SDC)</t>
  </si>
  <si>
    <t>Department for International Development (DfID)</t>
  </si>
  <si>
    <t>Social and Economic Transformation of the Ultra-poor (SETU) Phase II</t>
  </si>
  <si>
    <t>HILXBD0014</t>
  </si>
  <si>
    <t>Last Annual report: https://www.dropbox.com/s/8zlaiqjzynunypl/2015%20Gates%20Annual%20Report.docx?dl=0 
Last project update: https://www.dropbox.com/s/0v851ly289llxa4/An%20Update_SDVC-II.docx?dl=0 
Last Check in Check Out survey: https://www.dropbox.com/s/818jhdna0nm0idx/Datassist%20DFT%20%2B%20Rapid%20Assessment%20Survey%20Report%20August%202016%20v2.pdf?dl=0</t>
  </si>
  <si>
    <t>Information of two projects has been merged in this format. The project “SDVC II” is supported by Bill &amp; Melinda Gates Foundation &amp; the “Strengthening Analysis of the Dairy Value Chain Initiative” is supported” by the Mosakawski Family Foundation. The second one is playing a supporting role for strengthening the M&amp;E analysis of the SDVC II project. Both the projects have separate entity. The duration of the SDVC II is from 1 January 2013 to 31 December 2015 and the budget is $38,10,349 with project ID &amp; fund code GATEBD0016 and US19T. On the other hand the duration of the “Strengthening Analysis of the Dairy Value Chain Initiative” is from 1 September 2014 to 31 August 2016 and the budget is $104,400 with the project ID &amp; fund code MSKWBD0001 and US0YQ.</t>
  </si>
  <si>
    <t>III) Transformative technology adaptation process creates long lasting changes and innovative solution through push pull strategy among Processor-Producers-Private Sector.</t>
  </si>
  <si>
    <t>II) Fluctuation of milk market (DD &amp; SS) of processors. Milk producers sometimes could not sell their milk at collection point as BRAC often call dayoff with very short notice due to poor market demand in the local lequid milk market and sometimes due to low priced power milk import, the demand of lequid milk goes down drastically.</t>
  </si>
  <si>
    <t>I) Dependency on importable parts of DFT (DSK machine) delayed technology adaptation in systematic and timely manner as a result  manager of DFT faced the problem of incorrect fat percent and/or relied on hypothetical  weigh of fat percentage of milk sold by the  producers and as a result, individual producer often get less profit margin or transparent milk price.</t>
  </si>
  <si>
    <t>C. Establishing social responsibility and linkages between BRAC Dairy and producer: Sole involvement of partner (BRAC dairy) for SDVC II producer’s capacity building, input and service access as well as milk procurement excels the benefit of both parties. Through arranging role shifting workshop at community level SDVC II project handedover its role to BRAC dairy. Direct communication channel has been established between BRAC authority and producers group’s leader. As a result BRAC is observing its full accountability to the SDVC II dairy producers through solving different problems of producer withing earliest possible time and both parties are enjoying their businesses benefits.</t>
  </si>
  <si>
    <t>B. Establishing linkages with multiple milk market or processors for sustainability of collection point or collection point manager’s business viability: To make the collection point more resilient, SDVC II project encourages the DFT point managers to keep year round business relation with one or more alternative buyers (beyond BRAC dairy) to overcome the market shocks as well as support the farmers who produce less fat milk. Project experienced that in a certain period of a year when BRAC dairy failed to buy the total milk collected at the DFT points, so alternative selling opportunity helps them to continue their selling round the year  without any interruption which helps to build producers trust that contributes the collection point’s sustainability.</t>
  </si>
  <si>
    <t>A. Digitalize milk collection and payment system for more transparency and accountability: Introduction of web based data management in order to digitalize the BRAC milk procurement and payment system. Installation of new generation Automated Milk Collection Unit (AMCU) system manufactured by DSK, India ensured more quality milk for BRAC as well as made easy data management and payment system that would lead the BRAC dairy to maximize their data accuracy by using minimum human resources.</t>
  </si>
  <si>
    <t>To make the project more gender transformative, during this FY project has reviewed and readjusted its activities. In order to facilitate the community towards gender sensitiveness a tool has been developed and facilitated. As a part of the session a rigorous plan and tool also been developed to improve the gender situation of the SDVC II communities. Besides project emphasis to develop more women collection point manager to establish more control of women on dairy business.</t>
  </si>
  <si>
    <t>Smallholder dairy producers (70% women), competitive community-level service provision across input supplies and collection (Livestock Health Worker (LHW), Artificial Insemination Worker (AIW), Collection point manager), upgrading local level businesses (Input shop owner) and creating opportunities for women in more advantageous roles.</t>
  </si>
  <si>
    <t>Northwest Region of Bangladesh – Rangpur, Kurigram, Borga, Joypurhat,  Pabna, Natore and  Sirajgonj district</t>
  </si>
  <si>
    <t>30,000 targeted smallholder dairy producers (approximately 70% women) in seven districts of North and Northwest Bangladesh have dairy household milk sales income increased by 75% and more sustainable livelihoods through their inclusion in a sustainable pro-poor Dairy Hub value chain model.</t>
  </si>
  <si>
    <t>Technical Coordinator-M&amp;E, SDVCB II, BFO, CARE Ban</t>
  </si>
  <si>
    <t>Md. Mizanur Rahman</t>
  </si>
  <si>
    <t>mostafanurul.islam@care.org</t>
  </si>
  <si>
    <t>Team Leader, SDVCB II , BFO, CARE Bangladesh</t>
  </si>
  <si>
    <t>Mostafa Nurul Islam</t>
  </si>
  <si>
    <t>Mosakawski Family Foundation</t>
  </si>
  <si>
    <t>Strengthening the Dairy Value Chain project II (SDVC II)</t>
  </si>
  <si>
    <t>GATEBD0016, US19T and MSKWBD0001,US0YQ</t>
  </si>
  <si>
    <t>1. Project proposal for RCC Phase II(906&amp;907)
2. Project completion reports (PCR : 906&amp;907)
3. Periodic reports (906,907 and NFM)</t>
  </si>
  <si>
    <t>RCC Phase II: 1. GF-906 started on 01 December 2012 and  closed on 30 November 2015  2. GF-907 started on 01 April 2013 and closed on 30 November 2015
NFM initially  started  on 01 December  2015 and continued up to  31 Jan'2016 and then again contracted NFM for 22 months  it will be closed on 30 November 2017
RCC Phase II budget : GF 906-USD 6,929,355; GF907-USD 2,303,883
Seven partners APOSH, KMSS, USS, PROYAS,Light House, MSCS  and MAB (Under RCC Phase II -6 and in NFM 3)</t>
  </si>
  <si>
    <t>Comprehensive service for ILWHA from one stop center such as  ILWHA is being assessed with TB test then enrolled in OST, ART, rotation based nutrition support  and need based Opportunistic Infections (OIs) management in order to control the HIV transmission and keep the virus suppressed</t>
  </si>
  <si>
    <t>CARE-B initiated service linkage with NHSDP and UPHCP in Satkhira, Benapol and Dhaka in order to ensure maximum coverage with limited cost and address PWID’s family health problem as well</t>
  </si>
  <si>
    <t>HIV Testing and Counseling (HTC)- Previously HIV testing has been ensured through referral centers. In 2013, GFPWID project established three HTC center in three DICs and covered the PWID through static and satellite sessions. Now HTC scaled up and introduced in each DIC and SDIC across the 13 Districts.</t>
  </si>
  <si>
    <t xml:space="preserve">CARE-B established a well-functioning TB referral linkage with National TB Program (NTP) and other vital stakeholders such as brack, UPHCP, NHSDP etc. CARE-B also established a Reproductive Health (RH), MCH and STI related referral linkage with Dhaka Mohanagor Hospital for Female Who Inject Drugs (FWID).
</t>
  </si>
  <si>
    <t>CARE-B testing secondary distribution channel for NSEP such as depot holder, small grocery shop etc.</t>
  </si>
  <si>
    <t>CARE-B introduced 1st community based OST service intervention in Bangladesh as well as Asia. Currently SCI also replicate this model in their one DIC.</t>
  </si>
  <si>
    <t>The benefiriary (PWID) has been reduced from 12200 under RCC Phase II to 8750 in NFM as per guide lines by  Principal Recipient (PR). In addition the project team and number of SSR (Partner NGO) have been down sized.</t>
  </si>
  <si>
    <t>Through Local, District and National Level advocacy the civil society has been strengthened</t>
  </si>
  <si>
    <t>The GFPWID project works for the most marginalized and particularly vulnerable group of population associated with injection drug use behavior both male and female in urban area that represent CARE’s two key impact population group.</t>
  </si>
  <si>
    <t>CARE-Bangladesh consortium along with its member organizations APOSH, KMSS, USS, PROYAS,Light House, MSCS  and MAB has been providing essential harm reduction services among the PWID through operating  56 Drop-In-Centers under 20 districts including  six  City Corporations, Dhaka , Khulna, Barisal, Chittagong, Mymensingh and Rajshahi in Bangladesh.</t>
  </si>
  <si>
    <t>Under New Funding Model(NFM)
Goal: Minimize the spread of HIV and minimize the impact of AIDS on the individual, family, community and society
Purpose: 
-Continuing HIV prevention services for key populations at higher risk –male and female PWID (8,750)
-Continuing required Care, Treatment and Support activities – for PLHIV in order to ensure delivery and adherence to ART
-Building the capacity of partners in order to increase the scale of the National Response to the HIV/AIDS epidemic – including capacity building initiatives for implementing partners, higher level advocacy for creating an enabling environment and maintaining the national HIV Management and Information System (MIS)
Under RCC Phase II
Goal: To reduce HIV transmission among most at risk populations in Bangladesh.
Purpose:12,200 (906-7300 and 907-4900)PWID  will be reached with an essential package of services in Harm Reduction and Demand Reduction to strengthen the national response for HIV prevention among IDU populations.</t>
  </si>
  <si>
    <t>rajwanul.haque@care.org</t>
  </si>
  <si>
    <t>Technical Coordinator-M&amp;E</t>
  </si>
  <si>
    <t>Dr. Md. Rajwanul Haque</t>
  </si>
  <si>
    <t>sakina.sultana@care.org</t>
  </si>
  <si>
    <t>Sakina Sultana</t>
  </si>
  <si>
    <t>Global Fund to Fight AIDS, Tuberculosis and Malaria (GFATM)</t>
  </si>
  <si>
    <t>HIV Prevention Program for People Who Inject Drugs (PWID) and Their Partners</t>
  </si>
  <si>
    <t>SAVEBD0026</t>
  </si>
  <si>
    <t>Attached bellow documents:
1) CARE_Bangladesh SHOUHARDO III Theory of Change
2) CARE_Bangladesh SHOUHARDO III TOC Narrative
3) CARE Bangladesh SHOUHARDO III Logical Framework
4) Baseline Study of FFP DFAP in Bangladesh Draft Report
5) CARE Bangladesh SHOUHARDO III BBSS Report
6) CARE Bangladesh SHOUHARDO III SBCC Strategy Report
7) CARE Bangladesh SHOUHARDO III Inclusive Value Chain Study Report</t>
  </si>
  <si>
    <t>Household size 4.4 (SHOU III Baseline)</t>
  </si>
  <si>
    <t>Engage men and boys and Influence local decision makers (The approach design based on revised ToC and formative reasearch, which are planning to implement in FY17)</t>
  </si>
  <si>
    <t>Capcity building of farmer leaders (The approach design based on revised ToC and formative reasearch, which are planning to implement in FY17)</t>
  </si>
  <si>
    <t>Market Led Approach (The approach design based on revised ToC and formative reasearch, which are planning to implement in FY17)</t>
  </si>
  <si>
    <t xml:space="preserve">USAID allows partners to engage with its staff and technical support from FANTA (FHI360) to improve the core design document i.e. ToC, LogFrame and Indicators. During this reporting period SHOUHARDO III made changes in some of the key design document: Theory of Change : Refined, Adopted to reflect thinking beyond SHOHARDO III, Clearer inter/intra-purpose connections and narrative also included
Log frame and Indicators: Goal harmonized, Purposes – Reworded, Outcomes – Merged and combined; Reworded, Outputs Refined 
</t>
  </si>
  <si>
    <t>Provide technical support to form Village development committee (VDC) continuing their regular activity with local government institute</t>
  </si>
  <si>
    <t>Comments on Baseline Survey: Data collection period was April/May'16 but draft report submitted on 27th Oct'2016.</t>
  </si>
  <si>
    <t>Poor and Extreme Poor (PEP) households in 08 district of  the vulnerable Char and Haor area in Bangladesh</t>
  </si>
  <si>
    <t>Number of Districts-08 (Kurigram, Gaibandha, Sirajganj, Jamalpur, Netrakona, Habiganj, Kishoreganj, Sunamganj) and 23 Upazila</t>
  </si>
  <si>
    <t>Improved gender equitable food and nutrition security and resilience of the vulnerable people living in the Char and Haor in Bangladesh by 2020</t>
  </si>
  <si>
    <t>hjm.kamal@care.org</t>
  </si>
  <si>
    <t>National Program Manager</t>
  </si>
  <si>
    <t>H.J.M. Kamal</t>
  </si>
  <si>
    <t>wmwasaa@care.org</t>
  </si>
  <si>
    <t>Walter Mwasaa</t>
  </si>
  <si>
    <t>SHOUHARDO III</t>
  </si>
  <si>
    <t>BDGVBD0021, UFFPBD0034, UFFPBD0035, UFFPBD0036</t>
  </si>
  <si>
    <t>Updated six monthly donor report.</t>
  </si>
  <si>
    <t>This year was  very challanging in terms of project implementation. Old staff leavinng and new staff hiring made the implemenntation process troublesome, however cordial staff supported their best and helped to continue the journey effectively. Project activities were successfully done in time. We executed a consecutive phase out process in the field and we learnt that regular follow-up is very import. In some  school we found that after leaving from there regular activities were slowed down. Learning was to develop a sustainability plan bridging between the school managing committee and the local education department.</t>
  </si>
  <si>
    <t>Staff retention is importannt to carry out the project activities meaningfully.</t>
  </si>
  <si>
    <t>Innovation of  the sustainability mechanism is very important to continnue the impact of the project.</t>
  </si>
  <si>
    <t>Regular followup can multiply the output of the activity.</t>
  </si>
  <si>
    <t>Introducing self-monitoring system among the members of the school managing committee.</t>
  </si>
  <si>
    <t>Engaginng boys for recognition and promotion of girls` leadership</t>
  </si>
  <si>
    <t>Increased involvement of the local government body in the implementation process of the project</t>
  </si>
  <si>
    <t>No significant change or adjustment found in this FY.</t>
  </si>
  <si>
    <t>Endline evaluation will be two kind. One will be internal evaluation and another will be external ebaluation. For external evaluation an external consultant will be hired and assaigned accordingly. Methodology will be mix method and compare with the baselie.</t>
  </si>
  <si>
    <t>Girls of government primary schools will be benifitted. PCTFI project is working with 36 Primary school and 12 scondary school in two upazilla of Sunamganj district, Sylhet division, Bangladesh. It is expected that through out a fruitful interventions positive changes will com in girls life and perception and practice will be changed at family and commuinty level regarding girl`s education and empowerment.</t>
  </si>
  <si>
    <t>PCTFI projcet is working in 6 unions of two upazilla in Sunamganj district, Sylhet division of Bangladesh.</t>
  </si>
  <si>
    <t>Empowering girls through continued education. PCTFI provides set of interventions to establish gender friendly school environment, supportive community and bringing positiveness at agency level.</t>
  </si>
  <si>
    <t>mahadi.hasan@care.org</t>
  </si>
  <si>
    <t>Md. Mahadi Hasan</t>
  </si>
  <si>
    <t>Patsi Collins Trust Fund Initiatives (PCTFI)</t>
  </si>
  <si>
    <t>PCTFBD0002</t>
  </si>
  <si>
    <t>Attached send in another folder (proposal, log frame, Annual progress reports, BL evaluations)</t>
  </si>
  <si>
    <t>No major changes in leadership, keystaff  or strategic direction are noteable for this reporting period. Only three FF resigned from this project and join another project of CARE</t>
  </si>
  <si>
    <t>Unrest during Union Parishad governing body (local government) elections delayed project planned activities</t>
  </si>
  <si>
    <t>Engaging Administration may strengthen the wage movement process</t>
  </si>
  <si>
    <t>Resource mobilization and team work with community volunteers help create additional impact</t>
  </si>
  <si>
    <t>Counterpart of the targeted community makes success the event like mass gathering on wage issues</t>
  </si>
  <si>
    <t>Existence of strong savings mechanism is a great opportunity for a group to invest in agriculture (VSLA)</t>
  </si>
  <si>
    <t>Practicing Climate SMART agriculture and build resilient for sustainable agriculture</t>
  </si>
  <si>
    <t>(Rice, Dairy, Potato and Wage) total 199 groups</t>
  </si>
  <si>
    <t>Satkhira (Southwest Region) and Kurigram (Northwest region) of Bangladesh</t>
  </si>
  <si>
    <t>"Pathways to Secure and Resilient Livelihoods’ will work with smallholder farmers, especially women, from poor households to reduce their vulnerability and susceptibility to natural disasters and increase their resilience in the face of climate change”</t>
  </si>
  <si>
    <t>arshad.hossain@care.org</t>
  </si>
  <si>
    <t>Technical Manager- M&amp;E</t>
  </si>
  <si>
    <t>Md. Arshad Hossain</t>
  </si>
  <si>
    <t>kakuly.tanvin@care.rog</t>
  </si>
  <si>
    <t>Kakuly Tanvin</t>
  </si>
  <si>
    <t>The Margaret A. Cargill Philanphropies Project</t>
  </si>
  <si>
    <t>Pathways to Secure and Resilient livelihoods Project</t>
  </si>
  <si>
    <t>MCARBD0001</t>
  </si>
  <si>
    <t>Project proposal, Evaluation report, Situation analysis report</t>
  </si>
  <si>
    <t>Men Engagement in the community level needs huge involvement and continuous communication and coordination</t>
  </si>
  <si>
    <t>Difficulties in linking migrants women with service providers specially the RMG workers cann't access the facilities durring day time.</t>
  </si>
  <si>
    <t>Reaching Urban Women migrant workers and implement capacity bulding initiatve at evening is challlenging.</t>
  </si>
  <si>
    <t>4. Due to including City Corporation as a service provider since first phase, now, various services from the city corporation are become more available in communities of the project area. As such introduction of regular waste collection, supply of waste bins, road maintenance, participation of women ward councilors etc.</t>
  </si>
  <si>
    <t>2. PACE module completed participants are now leading in the community by taking active role in formal  gathering, meeting and participating in different community forums as members</t>
  </si>
  <si>
    <t>1. Men sensitization was initiated within community in this phase. As a result, male  become supportive to female migrant workers in family and community</t>
  </si>
  <si>
    <t>Urban Women Migrant worker  who are working in formal and informal sector</t>
  </si>
  <si>
    <t>Gazipur and Tongi, Gazipur, Bangladesh</t>
  </si>
  <si>
    <t>To socially and economically empower marginalized urban women migrant workers</t>
  </si>
  <si>
    <t>Sonia.Afrin@care.org</t>
  </si>
  <si>
    <t>Humaira.Aziz@care.org</t>
  </si>
  <si>
    <t>Director- Women and Girl's Empowerment</t>
  </si>
  <si>
    <t>P.A.C.E (Personal Advancement and Career Enhancement) at Community</t>
  </si>
  <si>
    <t>GAPFBD0007</t>
  </si>
  <si>
    <t>Attachement: 1) Project proposal, 2) Final Narrative Report 3) Final Evaluation Report</t>
  </si>
  <si>
    <t>At some point of implementauion the company (donor) have infomed that there were some packs/sachet affected by factory defect thus they were improperly sealed which reduced the expected shelf life of the product. This led to a good number of sachet to be disposed off.</t>
  </si>
  <si>
    <t>The pack of the powder looks like a mini pack shampoo and everything written on the pack was in english (not in Bangla) which is not undertandable by most of the marginalized poor and illiterate beneficiries.  These brought the risk of misuse of the powder by the member of families who didn't get the direct orientaion. Additional follow up by visiting house to house was necessary for ensuring the proper use/ avoiding misuse which was difficult in the flood affected area where most of the roads were under water.</t>
  </si>
  <si>
    <t>As the material is a chemical item, the demoinstration and proper orientaion was crucial. But it was difficult to ensure all beneficiaries have received the orientaion and take part in demonstarion as they don't come to the orientaion at the same time.</t>
  </si>
  <si>
    <t>Proper orientaion of the beneficiaries by demonstrating the use of the water purification powder, describing the cautions of waste mangement, proving the leaflet with step by step process or water purification described in Bangla (local language) and also presented in pictorial form for better understanding of the communities.</t>
  </si>
  <si>
    <t>In each project area the implementation teams have developed a distribution plan beforehand which included sytematic process of fixing date and time and location of distribution center, que management, separate que for male and female, special prepference for disable, lactating, pregnant and aged people, toilet and water facilities, breast feeding corner etc.</t>
  </si>
  <si>
    <t>The implementaion was guided by a well developed implementaion guideline which provided the specific step by step guidance for beneficiary selection, consultaion and orientaion of beneficiaries, management of distribution, complaint response mechanism, monitoring plan etc.</t>
  </si>
  <si>
    <t>The project has provision of storing emergemcy water purification powder to be distributed during any emergemncy that created water scarcity. So the project was dependent on emergencies where wtaer bocomes an critical issue. This is why the project had been extended till Oct 2015. Reagrding storage, transportation etc project has adopted a flexible approach and adopted most feasible and suitable mechanism that ensured the best quality.</t>
  </si>
  <si>
    <t xml:space="preserve">For distributing the P&amp;G purifiers the main criteria for beneficiary selection included affected household/family by disaster who were in crisis of pure drinking water. Household/family with socially vulnerable people (disable person, pregnant &amp; lactating mother, infant, and woman headed, aged etc) got priority.
</t>
  </si>
  <si>
    <t>20 upazillas (Sub districts) under 9 Districts (Gaibandha, Kurigram, Rangpur, Jamalpur, Bogra, Pabna, Sirajgonj, Sunamgonj, Cox'sbazar)</t>
  </si>
  <si>
    <t xml:space="preserve">Specific objectives:
1. To develop storage mechanisms for preserving P&amp;G Water Purifiers produced by P&amp;G to specifically meet the needs of marginalized population groups; and 
2. To effectively distribute these P&amp;G Water Purifiers to target impact population groups during and after natural disasters and national emergencies.
The overall objective is also to directly contribute to the achievement of Millennium Development Goal (MDG) 4: Reduce child mortality. A major cause of child mortality in Bangladesh is the outbreak of water-borne diseases.
CARE Bangladesh envisions the following specific outcomes, as a result of the collaboration with P&amp;G in distributing P&amp;G Water Purifiers during natural disasters and national emergencies:
1. Improved knowledge and awareness regarding the need for and use of P&amp;G Water Purifiers during natural disasters;
2. Reduction in the spread of water-borne diseases;
3. Prevention of health-related epidemics, such as diarrhoea, cholera, etc;
4. Reduction in overall child mortality count during natural disasters; and
5. Stimulation of consumer demand among rural households for P&amp;G Water Purifiers.
</t>
  </si>
  <si>
    <t>rsinger@care.org</t>
  </si>
  <si>
    <t>Sr Director of Development</t>
  </si>
  <si>
    <t>Rosa Singer</t>
  </si>
  <si>
    <t>Emrgency Response and Preparedness Coordinator</t>
  </si>
  <si>
    <t>Distribution of P&amp;G Water Purifiers During National Emergencies and Natural Disasters Project</t>
  </si>
  <si>
    <t>P&amp;GCBD0001</t>
  </si>
  <si>
    <t>Nutrition coordination committee at sub - disrtict level would be a potential platform all sectoral coordination to promot nutrition</t>
  </si>
  <si>
    <t>Joint supportive supervision can increase quality and quantity of health and nutrition service</t>
  </si>
  <si>
    <t>Sectoral coordination to promot nutrition through Nutrition Coordination Committee at sub - disrtict level</t>
  </si>
  <si>
    <t>Joint supportive supervision to increase quality and quantity of nutrition services by service provider</t>
  </si>
  <si>
    <t>Planning and immplementation of project activities. In this FY, NAC project started to work on one of the component namely Food security through partnership funded by other donor</t>
  </si>
  <si>
    <t>At the end of the year 2017, project has plan for final evealuation</t>
  </si>
  <si>
    <t>Women reporductive age group (15 - 49 Year) and children less than 2 years of age</t>
  </si>
  <si>
    <t>Derai and Bishwambarpur Subdistrict under Sunamganj District</t>
  </si>
  <si>
    <t>The goal of the project is to improve the nutritional status for women (15-49) and children less than two years of age in identified resouce poor geographical areas. The objective of the project aim to 1. Improve nutrition related behaviour 2. Improve use of maternal and child health and nutrition services 3. Increase household adaption of appropriate water and sanitation practices 4. Increase availability and equitability access to quality food.</t>
  </si>
  <si>
    <t>hafijul.islam@care.org</t>
  </si>
  <si>
    <t>Technical Coordinator - Advocacy &amp; Knowledge Manag</t>
  </si>
  <si>
    <t>Md. Hafijul Islam</t>
  </si>
  <si>
    <t>SheikhShahed.rahman@care.org</t>
  </si>
  <si>
    <t>National Nutrition Coordinator</t>
  </si>
  <si>
    <t>Dr. Sheikh Shahed Rahman</t>
  </si>
  <si>
    <t>Nutrition at the Center</t>
  </si>
  <si>
    <t>SALLBD0005</t>
  </si>
  <si>
    <t>Gender Assessment, Pro-poor startegy paper</t>
  </si>
  <si>
    <t>The main focus of this year was capacity building partner NGO staff and community support groups and also strengthen collaboration with other NGOs, stakeholders and GoB counter parets. To ensure quality outputs-field activities monitoring and backstoping was another important strategy taken this year.</t>
  </si>
  <si>
    <t>Involvement of community in identifying poor and poorest of the poor gives more better results</t>
  </si>
  <si>
    <t>GBV screening and conuselling quality increased among the service providers</t>
  </si>
  <si>
    <t>Community Action Planning procees at SHCSG level increased engaging community people and influential</t>
  </si>
  <si>
    <t>Mainstreeming Nutrition</t>
  </si>
  <si>
    <t>Strengthen GBV screening system</t>
  </si>
  <si>
    <t>Cpacity Building of community groups</t>
  </si>
  <si>
    <t>Pregnant women, youth (18-25) ages, new born baby, specially Poor, Poorest of the Poor and not poor people living in rural and urban areas of Bangladesh, specially in the catchment areas of Surjer Hashi Clinics</t>
  </si>
  <si>
    <t>NSHDP project supports the delivery of primary health care through a nationwide network called Surjer Hashi, or "Smiling Sun. NHSDP has a national level coverage of all maternal service delivery sector (particularly to support the gap in government services at a National scale), CARE is the technical partner to support on sectors as such marternal and newborn health, community mobilization etc.The beneficiary that will be supported throughout the project period has not been measured as well as not been mentioned in the project documents</t>
  </si>
  <si>
    <t>To enable Bangladeshi NGOs to improve health status of poor and underserved population by providing cost effective quality health care services as well as to complement GOB efforts to improve maternal, newborn, child health and family planning status.</t>
  </si>
  <si>
    <t>Akamal@NHSDP.org</t>
  </si>
  <si>
    <t>Community Mobilization Advisor</t>
  </si>
  <si>
    <t>ARMM Kamal</t>
  </si>
  <si>
    <t>Director, Health Program, CARE BD</t>
  </si>
  <si>
    <t>USAID-DFID NGO Health Service Delivery Project (NHSDP)</t>
  </si>
  <si>
    <t>PTHFBD0001</t>
  </si>
  <si>
    <t>Syed Zaman</t>
  </si>
  <si>
    <t>SYEDBD0001</t>
  </si>
  <si>
    <t>Partners: 18 PS and 2 other Project</t>
  </si>
  <si>
    <t xml:space="preserve">The  biggest challenge currently facing KU  is  that  it  currently operates as  a  “project” under CARE Bangladesh, as opposed to an independently registered company or business. This has implications on its ability to reinvest its profit,   secure and manage operating capital, and manage administrative and financial functions as a business. Theses has limited KUs ability to grow the business, resulting in lower trading volumes. These lower trading volumes places KU in a weak negotiating position with its suppliers, and which increases KUs marginal costs per product, ultimately increasing the cost for farmers. 
</t>
  </si>
  <si>
    <t>increasing awareness among women franchise  to understand  social business model .</t>
  </si>
  <si>
    <t>Krishi Utsho works with its end customer database to track repeat customer and repeat purchase against each retail transaction, but since a manual customer database is followed by the franchisee with a hard copy sales book, it becomes very challenging to motivate the franchisee to maintain that database properly.</t>
  </si>
  <si>
    <t>To involved more women participation, project introduce special credit facilities .</t>
  </si>
  <si>
    <t xml:space="preserve">To address the stakeholders need project undertook different strategies from different perspectives. The areas expressed by stakeholders are:
-Access to finance
- Quality product
- Availability of product
- One stop solution
- Capacity building and knowledge enhancement
</t>
  </si>
  <si>
    <t>Control credit management strategy for franchisee and farmers</t>
  </si>
  <si>
    <t>1.Functional expansion.
2.New products and services added.
3.Geographical expansion.
4.Social Business strategies for Franchisee.
5.Innovation have comparative advantage over existing practices by:The innovation is around creating a smart supply chain system that eliminates a number of intermediate actors thereby reducing costs and reducing risk of adulteration of product.  
• KU now uses human centered design to introduce new product and service
• Taking smarter moves to beat the competition in each locality
• Practicing region based and demand oriented pricing policies</t>
  </si>
  <si>
    <t>KU from the inception maintained a steady flow of information on end users through their MIS data and monthly progress report based on a shared M&amp;E framework of its parent project, SDVC. KU has been inaugurated as an individual project in late 2015 and currently new M&amp;E framework solely for KU is under-preparation. This M&amp;E framework will be onboard by end of 2016. With the new system, KU will be able to analyze KU strategies in different aspects such as: Assess new product requirement, track trial progress, set regional price of product, price vs demand analysis and finally track overall performance of KU to its sustainability by comparing the actual performance with the business plan.</t>
  </si>
  <si>
    <t>Krishi Utsho is an emerging micro-franchise based social enterprise started in 2012. It is a network of rural agro input shops that provides one stop solution to the rural smallholder farmers. The network follows franchising business model where CARE plays a franchisor role, each retailer is a franchisee, and all the stores have products of similar variety and quality where quality is ensured by the franchisor.So project has two tpyes of impact groupe one is vulnareble margenal Farmer and other smallhousehold busniessmen.</t>
  </si>
  <si>
    <t>Northern and Southern part of Bangladesh</t>
  </si>
  <si>
    <t>To be the preferred shopping destination for agro input products and create a feasible SCM for all smallholder farmers in Bangladesh. Goal is to uphold by utilizing M4P approach (Making Markets Work for the Poor) in a sustainable manner; managing quality agro inputs in the market, social change, an impact on economy, nutrition and multiplying the impacts beyond Bangladesh.</t>
  </si>
  <si>
    <t>sabrinasahrin.sarna@care.org</t>
  </si>
  <si>
    <t>Project Support officer(learning and Documentation</t>
  </si>
  <si>
    <t>Sabrina Sahrin Sarna</t>
  </si>
  <si>
    <t>Maruf.azam@care.org</t>
  </si>
  <si>
    <t>Project coodinator</t>
  </si>
  <si>
    <t>Maruf Azam</t>
  </si>
  <si>
    <t>Embassy of Kingdom of Netherlands</t>
  </si>
  <si>
    <t>Krishi Utsho -Micro Franchise</t>
  </si>
  <si>
    <t>EKNBBD001</t>
  </si>
  <si>
    <t>Final annual reports will be shared in I drive</t>
  </si>
  <si>
    <t>The parject has build effective realtion with existing networks which will be helpful for the project and CARE as well.</t>
  </si>
  <si>
    <t>Lack of the knowledge of the purpose and main criteria of the DVPPA the magistrates do not apply innovation rather giving a general protection order. The project should increase the activities to change the mindset of magistrates.</t>
  </si>
  <si>
    <t>Under the DVPPA, the court is only allowed to grant an interim protection order. However, there may very well be situations where a women or a child become destitute due to thrown out of the house by the respondent. In such a case, more than a protection order, they need an immediate residence or maintenance order in order to have access to basic means of sustenance.</t>
  </si>
  <si>
    <t>In Bangladesh, Domestic Violence has been criminalized only after the Domestic Violence Prevention and Protection act passed in 2010. The awareness about this law is still very low. The women who need to seek justice under this law do not aware of the provision of this law. The implementing authorities also do not know this law. Mass awareness is the only option to proper implementation of DV act in Bangladesh.</t>
  </si>
  <si>
    <t>The project has tried to enagage with local female leaders and councilors which will increase implementation of DV Act.</t>
  </si>
  <si>
    <t>To increase the implementation of DV act, the project has planned to engage mass people.</t>
  </si>
  <si>
    <t>The project worked with existing networks to influence policy makers to review the DV Act2010. It is greate to work with existing network rather forming new one.</t>
  </si>
  <si>
    <t>The project has arranged advocacy meetings, Workshop with Female leaders and councellors. These activities</t>
  </si>
  <si>
    <t>Women of Bangladesh</t>
  </si>
  <si>
    <t>Shunamgonj and Dhaka District, Bangladesh</t>
  </si>
  <si>
    <t>To advocate for the effective implementation of national laws pertaining to the prevention, prohibition and criminalisation of domestic violence in India, Nepal, Bangladesh and Sri Lanka.</t>
  </si>
  <si>
    <t>Justice for Domestic Violence Survivors</t>
  </si>
  <si>
    <t>GATEBD0018</t>
  </si>
  <si>
    <t>Online reporting can be a long lasting data source and can contribute as Data for Decision Making</t>
  </si>
  <si>
    <t>ICT tools provide confidence to service providers being ready to use reference</t>
  </si>
  <si>
    <t>Audio-Visual technique of counseling creates long lasting impact/ easy motivation</t>
  </si>
  <si>
    <t>Performance eveluation is effective to increase service coverage</t>
  </si>
  <si>
    <t>ICT is a tool for quality service delivery</t>
  </si>
  <si>
    <t>Intensive monitoring has grerater effect in service utilization</t>
  </si>
  <si>
    <t>Introduction of ICT in knowledge improvement and quality service delivery</t>
  </si>
  <si>
    <t>Women of reproductive age, particularly the poor and the marginalized</t>
  </si>
  <si>
    <t>Jamalpur district</t>
  </si>
  <si>
    <t>Increase equitable access to and utilization of reproductive and maternal health services, particularly the poor and the marginalized populations through introduction of information and communication technology (ICT) to improving the capacity of providers, creating demands and increasing accountability using data for decision making.</t>
  </si>
  <si>
    <t>Information and Communication Technology for Reproductive Health (ICT4RH)</t>
  </si>
  <si>
    <t>UNFPBD0001</t>
  </si>
  <si>
    <t>Engagement into communities into school intervention is crucial</t>
  </si>
  <si>
    <t>Planning and review of performance analysis at District and sub-district with sectoral representation</t>
  </si>
  <si>
    <t>Sectoral coordination to promote health and nutrition in the primary schools at sub-district and district level</t>
  </si>
  <si>
    <t>Capacity building of the School Management Committees</t>
  </si>
  <si>
    <t>Primary school children from grade 3-5</t>
  </si>
  <si>
    <t>Shibganj, Gabtoli, Sonatola, Sariaknadi, Sherpur sub-districts under Bogra district</t>
  </si>
  <si>
    <t>To improve the functional system of the selected primary schools in Bogra to support overall effectiveness and performance by 2015</t>
  </si>
  <si>
    <t>Danone</t>
  </si>
  <si>
    <t>Health Nutritiion and Food Security for the ultra poor school children and their families</t>
  </si>
  <si>
    <t>DANNBD0001</t>
  </si>
  <si>
    <t>Migration is common dimension in urban slums so, during beneficiary selection it should be highly considered.</t>
  </si>
  <si>
    <t>Separating men-women is critical during prioritization of hazards and development of RRAP for gender smart plan.</t>
  </si>
  <si>
    <t>Systematic engagement of women in different platform helps to build solidarity and cohesiveness.</t>
  </si>
  <si>
    <t>Building partnership with relevant GoB institutions and like minded organizations.</t>
  </si>
  <si>
    <t>Urban Community Volunteers (UCVs) play important role as first line defence and extended force of Fire Service and Civil Difence (FSCD).</t>
  </si>
  <si>
    <t>Community Development Community (CDC) is the driving force of building a resilient community by mobilizing community people especially women and girls.</t>
  </si>
  <si>
    <t>In the project there has been no provision for emergency response; unfortunately a fire occurred in a community in the last February and project provided unconditional cash grant support to 33 affected households using unspent money and with prior donor approval.</t>
  </si>
  <si>
    <t>Project aware and mobilize community through functionalize different community groups such as Community Development Committee (CDC), EKATA, Children Forum. And also formed and functionalize Disaster Management Committees under Gazipur City Corporation.</t>
  </si>
  <si>
    <t>Project has plan to conduct final evaluation in FY-18. To align with CARE Global Indicators there is scope to include few new indicators and changes in tools, methodologies in final evaluation. Some baseline indicators do not fully match with CARE Global Indicators.</t>
  </si>
  <si>
    <t>Urban individuals, poor and extremely poor women in the six targeted communities, three targeted institutions (Gazipur City Corporation, two Fire Service and Civil Defence at Gazipur Sadar and Tongi)</t>
  </si>
  <si>
    <t>Gazipur City Corporation</t>
  </si>
  <si>
    <t>Enhanced resilience of six targeted urban communities and three targeted institutions reaching a total of 8,000 individuals (directly and indirectly) who can prepare for, mitigate, respond to and recover from shocks and stresses</t>
  </si>
  <si>
    <t>C&amp;A Foundation</t>
  </si>
  <si>
    <t>Building Resilience of the Urban Poor (BRUP) project</t>
  </si>
  <si>
    <t>COCOBD0001</t>
  </si>
  <si>
    <t>Project documents attached - Annual Report Year 3 (with data of July-September 2015 Quarter) and Quaterly Reports - October-December 2015, January-March 2016 and April-June 2016 including MTR report and revised work plan as per MTR recommendations.</t>
  </si>
  <si>
    <t xml:space="preserve">Though the project has a slow start at the beginning but during the last FY year - in year 4, all the project activities went well smoothly. The project worked in partnership to implement its activities properly at fields and signed formal agreements with different partners in this year.
</t>
  </si>
  <si>
    <t xml:space="preserve">The field level extension agents mainly the Sub Assistant Agriculture Officers (SAAOs) are providing more services through the Agricultural Extension Service Centers (AESCs) in four demo upazilas (Kalia, Narail, Chowgacha, Jessore, Faridpur Sadar, Faridpur and Barisal Sadar, Barisal) as the farmers can meet the extension agents at a certain place during certain times and also the SAAOs can visit the farms more easily through the project provided vehicle.
</t>
  </si>
  <si>
    <t xml:space="preserve">The project has provided the Union based ICT Farmer Leaders who are known as ICT Champions (ICTC) with a smartphone with project provided ICT apps. The ICTCs are helping farmers' to quickly solve their problems through the ICT tools. Farmers are appreciating the solutions through ICT devices mainly because they are getting the solutions from another farmer (the ICTC) like them. 
</t>
  </si>
  <si>
    <t>The improved technical production practices especially the germination test, line sowing of crops, nursery management for shrimp farming, fodder cultivation and vaccination scheduling have created interest among the farmers including the non-group members. The non-group members also adopt improved practices when they observe better productions and profit of project farmers.</t>
  </si>
  <si>
    <t>Strengthen capacities of the agricultural extension service agents (public and private) to provide services to smallholder farmers.</t>
  </si>
  <si>
    <t>Expand and strengthen ICT mechanisms to increase access to agricultural market information, knowledge and technologies.</t>
  </si>
  <si>
    <t>Enhancing capacities of smallholder farmers (both men and women) to access agricultural extension services.</t>
  </si>
  <si>
    <t xml:space="preserve">1. For an up-to-date extension capacity building design, project has conducted a fresh Training Need Assessment (TNA)on the participating government extension agents(SAAOs and Upazila Officers of DAE) in the 26 upazilas of project working areas. An improved version of the training curriculum has been developed based on assessment results. 
2. The project developed Training Need Assessment (TNA) tools for the Private extension agents for each of the Value Chain stakeholders. As per the separate questionnaires TNA were also conductor for the 9 types of private service providers such as input retailers, spray service provider, irrigation service provider, tillage service provider, LSP-Livestock, AI worker, Nurserer, Patilwala, AICC agents this year.                                                                                                                                                                            
3. The project has developed flipcharts on improved technical agriculture production practices as training and learning materials for the 6 value chains. It also has developed value chain based videos on these practices.
</t>
  </si>
  <si>
    <t>It is the Annual Progress Evaluation of the project.</t>
  </si>
  <si>
    <t>i) Smallholder farmers (both men and women) and ii) Public and Private Extension Agents</t>
  </si>
  <si>
    <t>26 Upazilas in 12 districts (Jessore, Magura, Faridpur, Rajbari, Khulna, Satkhira, Narail, Barisal, Bhola, Pirojpur, Barguna and Patuakhali) in central and southwest Bangladesh through 3 regions (Jessore, Khulna, and Barisal).</t>
  </si>
  <si>
    <t>Strengthen the existing agriculture extension system in southwest and central Bangladesh to sustainably improve food security and nutrition for smallholder farmers with an emphasis on women.</t>
  </si>
  <si>
    <t>tania.sharmin@care.org</t>
  </si>
  <si>
    <t xml:space="preserve">National Technical Cordinator, USAID Agricultural </t>
  </si>
  <si>
    <t>Tania Sharmin</t>
  </si>
  <si>
    <t>Director - Extreme Rural Poverty Program</t>
  </si>
  <si>
    <t>Dhaka Ahsania Mission</t>
  </si>
  <si>
    <t>USAID Agricultural Extension Support Activity (Ag Extension Project/ AESA)</t>
  </si>
  <si>
    <t>DAMXBD0001</t>
  </si>
  <si>
    <t>Women’s Income Generation through Livelihood Development</t>
  </si>
  <si>
    <t>BYNDAF0002, US683</t>
  </si>
  <si>
    <t>National Solidarity Program Phase Three (NSP III)</t>
  </si>
  <si>
    <t>MRRDAF0009, US196</t>
  </si>
  <si>
    <t>Emergency Cash Response for Refugees in Khost Province</t>
  </si>
  <si>
    <t>OCHAAF0005, US1GO</t>
  </si>
  <si>
    <t>Girls’ Leadership in Parwan and Kapisa provinces</t>
  </si>
  <si>
    <t>TFRFAF0002, US11U</t>
  </si>
  <si>
    <t>University Scholarship Fund for LSCBE Students</t>
  </si>
  <si>
    <t>HUSCAF0010, US1G2</t>
  </si>
  <si>
    <t>Lower Secondary Community-Based Education(LSCBE)</t>
  </si>
  <si>
    <t>HUSCAF0009, US1G1</t>
  </si>
  <si>
    <t>Lower Secondary Community-Based Education (LSCBE)</t>
  </si>
  <si>
    <t>HUSCAF0012, US1OB</t>
  </si>
  <si>
    <t>HUSCAF0011, US1OA</t>
  </si>
  <si>
    <t>CARE WBG  is a leading member in the Livestock national working group which is a thematic group of the food secirity sector in Palestine, Established in 2012 and restructured in 2015 to coordinate, promote and facilitate sustainable activities related to livestock among Palestine,  working on desining the strategies and plans for the livestock sector that also develop the responses plans for any emergency, this sector group is working on national level and different actors contributed to it, CARE WBG is sharing information and learning through that platform which have a great impact on the livestock breeders and agribusiness in this sector</t>
  </si>
  <si>
    <t>Influncing the planning and decision making at both emergency and developmental levels of strategies and responses that impact the livestock sector which is normally for most vulnarable farmers in margenalized communities in WestBank &amp; Gaza</t>
  </si>
  <si>
    <t>No CI member</t>
  </si>
  <si>
    <t>Memberhsip in the Livestock national working group</t>
  </si>
  <si>
    <t>Support to youth parliament activities</t>
  </si>
  <si>
    <t>Gender audit completed in Novemeber 2012. Updated Gender audit in progress 2016.</t>
  </si>
  <si>
    <t>CARE Internaational in Timor-Leste is an organisationla that actively and effectively promotes women's empowerment and gender equality within our organisation, with women, men, boys, girls in Timor-Leste, and with our partners</t>
  </si>
  <si>
    <t>peter.raynes@careint.org</t>
  </si>
  <si>
    <t>Saad.karim@careint.org</t>
  </si>
  <si>
    <t>ADP</t>
  </si>
  <si>
    <t>Gender and Women`s Empowerment Strategy, CARE International in Timor-Leste (2013-18)</t>
  </si>
  <si>
    <t>CARE's Humanitarian advocacy is not projectised. Key documents capturing the extent of work include the performance objectives of key staff (Kate Hunt, Gareth Price-Jones, Blake Selzer, Howard Mollett, Paul-Andre Wilton) and the Humanitarian Advocacy Strategy.</t>
  </si>
  <si>
    <t xml:space="preserve">See the Humanitarian Advocacy Strategy for details of how impact will be measured. </t>
  </si>
  <si>
    <t>Global, focusing on key Humanitarian capitals (Geneva, New York, Brussels, London, Paris, Washington DC etc)</t>
  </si>
  <si>
    <t>Affected people, in particular women and girls, are supported to realize their rights in disaster and conflict</t>
  </si>
  <si>
    <t>price-jones@careinternational.org</t>
  </si>
  <si>
    <t>Senior Humanitarian Advocacy Coordinator</t>
  </si>
  <si>
    <t>Gareth Price-Jones</t>
  </si>
  <si>
    <t>CARE Global Humanitarian Advocacy</t>
  </si>
  <si>
    <t>Indepth research on barriers to women and youth in the industry will be conducted, and additional studies following on from the results of the initial study.</t>
  </si>
  <si>
    <t>Batticaloa and Ahungalla</t>
  </si>
  <si>
    <t>Train marginalized youth in the hospitality trade and find them entry-level employment and address the human resources problem in the industry and high youth unemployment rates at the same time.  Overall, the main goal is to make the tourism and hospitality industry in Sri Lanka more attractive to youth and women by addressing issues of gender equality, perceptions of the industry and dignified work scenarios.</t>
  </si>
  <si>
    <t>Skills for Youth: US1LK – HSBCLK0003 – Skilling young women and men for the hospitality industry and  GB410 – CGBRLK0047 – Enhancing skills and knowledge – increasing the employability of youth</t>
  </si>
  <si>
    <t>CARE Maroc n'a pas ecore des cibles spécifiques pour les programmes. Aussi, les pogrammes ne sont pas evalués en soi même, l'évaluation est faite seulement pour les projets
Partenaires: 2: Near East Foundation (NEF), FNAPEM</t>
  </si>
  <si>
    <t>Pour le système de S&amp;E, il est toujours difficille de compter les benificiares indirectes. . Aussi, le système de calcul de nombre de benificiares n'est pas tres claire. Parfois on a des benificiares qui sont presents dans plusieurs activités mais ils sont comptés dans chaque activité</t>
  </si>
  <si>
    <t>Les femmes et les jeunes bénéficient d’une éducation de qualité qui leur permette d’acquérir les connaissances et les valeurs pour progresser et exercer leurs droits et responsabilités. Notamment cela implique:                                                                                                                                                                                                                                               
 =&gt; Concrétisation de la généralisation du préscolaire y compris dans les quartiers vulnérables 
=&gt; Instauration d’un statut professionnel du métier d’éducateur/éducatrice de préscolaire 
=&gt; Les parents contribuent à l’amélioration de la qualité de l’éducation à travers leur implication active, durable et structurée au sein des  associations des parents d’élèves</t>
  </si>
  <si>
    <t>Leadership,  formation et cohésion sociale (Tamqueen)</t>
  </si>
  <si>
    <t xml:space="preserve">Participants data is already covered by the projects that responded to the crisis during the FY. This is why participants are not reported here. In all cases, the figures are:
# women and girls	 332,795 	# men and boys	 323,605 	Total #	 656,400
Yes	Gender based violence		 2,079 	 9,771 
Yes	Livelihood recovery		 2,079 	 9,771 
Yes	Protection		 2,079 	 9,771 
Yes	Shelter		 2,079 	 9,771
</t>
  </si>
  <si>
    <t>Jordan including Amman, Zarka, Mafraq, Irbid and Azraq town.</t>
  </si>
  <si>
    <t>To provide CARE, the donor, the decisoin-makers in the Jordanian Government, peer agencies, and the wider public with sufficient informtion to:Make an overall independent assessment about the past performance of the urban program, identify key lessons and to propose practical recommendations to follow-up actions.</t>
  </si>
  <si>
    <t>eman.ismail@care.org</t>
  </si>
  <si>
    <t>Assistant Country Director for Programs</t>
  </si>
  <si>
    <t>Eman Ismail</t>
  </si>
  <si>
    <t>Impact Evaluation of the Urban Protection Response Program 2003-2016 in Jordan</t>
  </si>
  <si>
    <t>http://data.unhcr.org/syrianrefugees/documents.php?page=1&amp;view=grid</t>
  </si>
  <si>
    <t>Since 2011, CARE International in Jordan has been working alongside the Government of Jordan, the United Nations, and other inter-national humanitarian organizations to re-spond to the Syrian refugee crisis in Jordan. CARE’s work has expanded over the last six years to directly impact urban and peri-ur-ban Syrian refugees, Syrians in Jordan’s camps, and Jordanian host communities in the most heavily-affected governorates across Jordan. CARE has carried out yearly assessments of the needs and coping strategies of these various groups, beginning with a survey of Syrian refugees in Amman in 2012. This year, the assessment has grown to include data from four governorates in Jordan, research-ing the needs and coping strategies of Syrian urban refugees and Jordanian host commu-nities. In April 2016, Riyada Consulting and Training was contracted to carry out CARE Jordan’s 2016 assessment, collecting qual-itative and quantitative data on the needs, coping strategies, and perceptions of Syrian urban refugees and Jordanian host commu-nities residing in Amman, Irbid, Mafraq, and Zarqa (including Azraq town). This document summarizes the findings of th main assessment report. Recommendations are then made on the basis of the findings an comparisons with previous years’ data.</t>
  </si>
  <si>
    <t>The study has focused on the community relation, specifically; the relationship between the Jordanian host community and the Syrian refuges, the following finding have been measured: 
Perceptions and attitudes among Syrian refugees living in Jordan are relatively positive toward Jordanian host communities, with a third reporting they had received help from their neighbors. However, many Syrians also reported feeling acutely aware of negative perceptions from Jordanians about Syrian refugees.Jordanian perceptions were overwhelmingly positive on a personal level but grew more negative when respon-dents were asked about the effects of the Syrian refugee crisis on Jordanian citizens in general. Competition for jobs, housing, education, and safety were all cited as primary reasons for negative perceptions.</t>
  </si>
  <si>
    <t xml:space="preserve">Participants are not reported because they are already included in the data provided by the projects respoding to the crisis. In all cases, the figures are:
# women and girls	 332,795 	# men and boys	 323,605 	Total #	 656,400
Yes	Gender based violence		 2,079 	 9,771 
Yes	Livelihood recovery		 2,079 	 9,771 
Yes	Protection		 2,079 	 9,771 
Yes	Shelter		 2,079 	 9,771
</t>
  </si>
  <si>
    <t>Amman, Zarqa, Irbid, Mafraq and Azraq town</t>
  </si>
  <si>
    <t>The assessment aimed at measuring Syrian urban refugees and Jordanian households’ priority needs and vulnerabilities, including livelihood needs and coping strategies, gender roles, and community relations. It also included recommendations to the Government of Jordan, Donors and the International Community and National &amp; International Humanitarian Actors to enhance the situation of urban refugees and host community members.</t>
  </si>
  <si>
    <t>Eman.Ismail@care.org</t>
  </si>
  <si>
    <t>Ismail, Eman</t>
  </si>
  <si>
    <t>Six Years into Exile "CARE Jordan Assessment of the Situation of Urban Syrian Refugees, and Vulnerable Jordanian Host Community 2016"</t>
  </si>
  <si>
    <t>In FY2016, GTG held eight joint meetings and achieved several important results: Result 1: Technical support in consolidation of policy-making on gender equality and women’s rights and strengthening of respective institutional mechanisms in the executive and legislative branches at national and local levels; Result 2: Increased accountability of the government to implement Georgia’s national and international commitments in the area of gender equality and women’s empowerment (CEDAW; BPfA; GE NAP; DV NAP; NAP on Women, Peace and Security); and Result 3: Enhanced information sharing, coordination and joint advocacy work among the GTG members.</t>
  </si>
  <si>
    <t>Tbilisi, Georgia</t>
  </si>
  <si>
    <t>To strengthen coordinated action of the GTG towards greater gender equality and women’s empowerment in Georgia</t>
  </si>
  <si>
    <t>Gender Team Group in Georgia</t>
  </si>
  <si>
    <t>www.1o5c.org (campaign website); www.careclimatechange.org;</t>
  </si>
  <si>
    <t>The initiative by Climate Vulnerable Forum (CVF) and CARE, later joined by CAN, kicked off with little resources before COP21 in Paris, but leveraged civil society and government mobilisation for the 1.5C limit. According to many conversations we have had, this was very much recognised, including CARE's role.From this further work emerged over the course of 2016 which catalysed other actions. However, as a global level focused advocacy initiative with very limited resources as of now there is no useful information available with regard to key indicators requested in this sheet.</t>
  </si>
  <si>
    <t>The initiaitive mainly works on the global level as a cooperation between CARE, Climate Action Network and the Climate vulnerable Forum (group of 43 countries, supported by UNDP)</t>
  </si>
  <si>
    <t>Promote awareness of and political action towards the ambitious global warming level of 1.5C contained in the Paris Agreement, in order to significantly limit  adverse climate change effects on vulnerable developing countries and harness socio-economic benefits from a rapid transition to a clean energy future</t>
  </si>
  <si>
    <t>1o5C campaign</t>
  </si>
  <si>
    <t>Report: Evalution a state bilingual education in Cambodia, June 2015 by Columbia University, Adocacy of Multi-lingual education in Cambodia by Monica Nowaczik 2015, Multilingual Education National Action Plan 2015-2018 (MENAP) of Ministry of Education, Youth and Sport.  Effectiveness of bilingual education in Cambodia: a longitudinal comparative case study of ethnic minority childrenin bilingual and monolingual schools, May 2014 and Expanding MLE research and strengthening collaboration with researchers and policymakers by University of columbia 2016. All reports provided up on request</t>
  </si>
  <si>
    <t>the project built the capacity of community teacher and school support committee to support this activities.</t>
  </si>
  <si>
    <t>Multi lingual education was assess through a longitudinal reacher, which is on going in the past ten years. The result has been documented, and continue to be analyse and documenting.</t>
  </si>
  <si>
    <t>The initiative focuses on national level Ministry of Education Youth and Sport (MoEYS) to implement the newly approved mulitlingual education policy and teh nation action plan 5 provinces (Ratanak Kiri, Mondul Kiri, Kratie, and Stoeung Treng  where the majority of the population is indiginous ethnic minorities.</t>
  </si>
  <si>
    <t>To promote primary eduction among the ethnic minority students through multilingual education. The multilingual education provide opportunityies for children to start their education in their home language, which then acts as a bridge to learning the national language.</t>
  </si>
  <si>
    <t>Advocacy of Multilingual Education into Ministry of Education Youth and Sport Policy and Strategy</t>
  </si>
  <si>
    <t>Cadre de Mesure de Rendement, Cadre logique, Plans annuels et plans pluriannuels, rapport opérationnel et financier.</t>
  </si>
  <si>
    <t>Le programme a démarré en Avril 2016 et s'est focalisé cette année fiscale sur les activités de démarrage telles que l'analyse institutionnelle des partenaires OSC, le lancement du programme, l'orientation des partenaires de mise en œuvre,le recrutement du personnel des équipes de gestion, l'atelier annuel de planification, la signature des contrats avec les partenaires, etc.</t>
  </si>
  <si>
    <t>Orientation des OSC sur les procédures de gestion administrative, technique et comptable</t>
  </si>
  <si>
    <t>Une évaluation de référence et une capitalisation des acquis en genre sont prévues pour les mois d'octobre et de novembre 2016. Le processus d'adjudication est en cours pour l'étude de référence. Une évaluation à mi parcours sera réalisée par le contributeur d'ici décembre 2017.</t>
  </si>
  <si>
    <t>Les 12 départements du Bénin:Alibori, Borgou, Atacora, Donga, Collines, Zou, Littoral, Atlantique, Ouémé, Plateau,Mono, Couffo; Soit dans 77 communes du Bénin</t>
  </si>
  <si>
    <t>Le programme de Renforcement des Capacités d’Action des femmes (RECAFEM) vise à atteindre des progrès significatifs en vue de l’égalité homme/femme dans les domaines social, culturel, juridique et économique.</t>
  </si>
  <si>
    <t>Aquéline BEHANZIN DOSSEH</t>
  </si>
  <si>
    <t>Directeur des Programmes CARE</t>
  </si>
  <si>
    <t>Programme de Renforcement des Capacités d`Action des Femmes (RECAFEM) Phase 4</t>
  </si>
  <si>
    <t>Advocacy Strategy Framework development for WAFAA</t>
  </si>
  <si>
    <t>Joint Advocacy Position paper on educaton for Brussels conference</t>
  </si>
  <si>
    <t>About budget: USD 1,076,698 / CARE =USD 554,097 / DRC= USD 522,601</t>
  </si>
  <si>
    <t>Composing a food basket with the correct amount and type is essential to meeting the minimum nutritional dietary standards. However, in some cases, beneficiaries were not provided with the right amount of food basket, which compromise the dietary standards.</t>
  </si>
  <si>
    <t>In order to maximize impact, general food distribution should be accompanied with hygiene/nutrition awareness raising activities.</t>
  </si>
  <si>
    <t>Beneficiaries should be involved in the identification of food distribution points to ensure fair and dignified distribution of food aid. This will also mitigate potential conflicts amongst beneficiaries.</t>
  </si>
  <si>
    <t>Transparency and accountability to beneficiaries, donors, and local government is of vital for effective implementation</t>
  </si>
  <si>
    <t>Working closely or in collaboration with community committees and local actors</t>
  </si>
  <si>
    <t>Beneficiaries' selection, food allocation, and food distribution should be based on an objective assessment of need</t>
  </si>
  <si>
    <t>Most vulnerable and food insecure households</t>
  </si>
  <si>
    <t>11 districts in Abyan Governorate.</t>
  </si>
  <si>
    <t>To improve food consumption for targeted severely 1,025,325 food- insecure persons &amp; IDPs in Abyan governorate, ensuring a balanced food intake for beneficiaries ; and To reduce negative coping strategies among 1,025,325 severely food- insecure persons &amp; IDPs in Abyan governorate.</t>
  </si>
  <si>
    <t>Essam Massoud</t>
  </si>
  <si>
    <t>Food assistance program in Abyan Governorate -Phase IV</t>
  </si>
  <si>
    <t>WFPXYE0009</t>
  </si>
  <si>
    <t>Most vulnerable and food insecure host communities and IDPs</t>
  </si>
  <si>
    <t>6 districts in Amran Governorate.</t>
  </si>
  <si>
    <t>To improve food consumption for targeted severely 321,732 food- insecure persons &amp; IDPs in Amran governorate, ensuring a balanced food intake for beneficiaries ,and to reduce negative coping strategies among 321,732 severely  food- insecure persons &amp; IDPs in Abyan governorate.</t>
  </si>
  <si>
    <t>Food assistance program in Amran Governorate -Phase  IV</t>
  </si>
  <si>
    <t>WFPXYE0008</t>
  </si>
  <si>
    <t>Food- insecure persons &amp; IDPs</t>
  </si>
  <si>
    <t>Abyan: Mudiyah, Sibah , Rasad , Sarar and Khanfar districts</t>
  </si>
  <si>
    <t>Improve food consumption for targeted severely 184,163 food – insecure persons and IDPs in Abyan Governorate,</t>
  </si>
  <si>
    <t>Food assistance Project in Abyan Governorate - Phase III</t>
  </si>
  <si>
    <t>WFPXYE0007</t>
  </si>
  <si>
    <t>Amran:  Harf Sufyan,AlMadan ,Suwayr , and Thula districts</t>
  </si>
  <si>
    <t>Improve food consumption for targeted severely 30,807 food – insecure persons and IDPs in Abyan Governorate</t>
  </si>
  <si>
    <t>Food assistance Project in Amran Governorate - Phase III</t>
  </si>
  <si>
    <t>WFPXYE0006</t>
  </si>
  <si>
    <t xml:space="preserve">The Yemen INGO Forum promoted information sharing, cooperation and joint advocacy initiatives amongst local and international NGOs working in Yemen through the following activities:
• Provides a forum for and actively supports members to promote dialogue, collaboration, learning experiences and information exchange
• Regularly shares information collectively and advise INGOs bilaterally
• Represents Consortium members to governments, UN agencies, donor groups, and multilateral organisations at local, national, and international level.
• Facilitates and supports advocacy initiatives, including raising public awareness of program-ming in Yemen, on behalf of the membership
• Ensures synergy of Consortium objectives and activities with the ISAO, providing specialised, coordinated and focused security management advice to reduce risks posed to personnel and assets
The INGO Forum is an independent coordinating body of international NGOs that provide humanitarian and/or development assistance to the people of Yemen regardless of ethnic background, political affiliation or religious belief.
</t>
  </si>
  <si>
    <t>There is a crucial need for strengthening cooperation between the Yemen INGO Forum with key networks of Yemeni NGOs in order to improve information sharing/flows and partnership between Yemeni and international organizations</t>
  </si>
  <si>
    <t>The need for having a standardized procedures required of INGOs by the government</t>
  </si>
  <si>
    <t>Ensuring regular information flows and joint advocacy initiatives</t>
  </si>
  <si>
    <t>Promote dialogue, collaboration, learning experiences and information exchange</t>
  </si>
  <si>
    <t>Provision of specialised, coordinated and focused security management advice to reduce risks posed to personnel and assets</t>
  </si>
  <si>
    <t>As of July 31st, for reasons still unverified, the INGO Coordination Unit (CU) comprised of ISAO and INGOF was closed by the authorities.</t>
  </si>
  <si>
    <t>the project has supported civic societies through conducting capacity building activities and liaise with relevant government offices</t>
  </si>
  <si>
    <t>37 International NGOs</t>
  </si>
  <si>
    <t>This project is supporting the INGO-Forum, which is an independent coordinating body of approximately 37 international NGOs that serves and facilitates the work of its members to address the humanitarian and development needs in Yemen.</t>
  </si>
  <si>
    <t>Improved service delivery &amp; protection for Yemeni &amp; migrants living in Yemen in need of humanitarian assistance through optimal framework conditions for INGOs</t>
  </si>
  <si>
    <t>karen.moore@careyemen.org;  karen.moore@ingoforum-</t>
  </si>
  <si>
    <t>INGO Forum Coordinator</t>
  </si>
  <si>
    <t>Karen Moore PRIMARY CONTACT</t>
  </si>
  <si>
    <t>INGO Forum Coordination Phase III</t>
  </si>
  <si>
    <t>SDCXYE0004</t>
  </si>
  <si>
    <t>Highly vulnerable food-insecure households to both members of the local community and IDPs with unconditional food assistance</t>
  </si>
  <si>
    <t>Abyan Governorate: Mudiyah, Sarar and Khanfar districts</t>
  </si>
  <si>
    <t xml:space="preserve">This program seeks address food insecurity in Abyan governorates by providing highly vulnerable food-insecure households to both members of the local community and IDPs with unconditional food assistance
</t>
  </si>
  <si>
    <t>Emergency Food Assistance Project in Abyan - Phase II</t>
  </si>
  <si>
    <t>WFPXYE0003</t>
  </si>
  <si>
    <t xml:space="preserve">
Amran Governorate: Harf Sufyan, Al Ashah and Suwayr districts</t>
  </si>
  <si>
    <t>This program seeks address food insecurity in Amran governorates by providing highly vulnerable food-insecure households to both members of the local community and IDPs with unconditional food assistance.</t>
  </si>
  <si>
    <t>Emergency Team Leaer</t>
  </si>
  <si>
    <t>Emergency Food Assistance Project in Amran - Phase II</t>
  </si>
  <si>
    <t>Most vulnerable population groups</t>
  </si>
  <si>
    <t>The project’s overall objective is To address the essential health and protection needs of the most vulnerable population groups in the protection risk prone communities in the West Bank. Specific objective: To support vulnerable households living in protection risk prone communities in the West Bank to protect and improve their access to healthcare and protection support</t>
  </si>
  <si>
    <t>Health under protection: emergency health and nutrition health assistance to people living in communities whose rights are in adequently protected in the WB</t>
  </si>
  <si>
    <t>OCHAWB0004</t>
  </si>
  <si>
    <t>Since the project has just started, it is hard to ascertain its impact</t>
  </si>
  <si>
    <t>Longitudinal study</t>
  </si>
  <si>
    <t>Rural poor Women and youth in North Eastern Uganda</t>
  </si>
  <si>
    <t>North Eastern region (Karamoja region)</t>
  </si>
  <si>
    <t>To increase income, improve food security and reduce  vulnerabilty in rural areas</t>
  </si>
  <si>
    <t>Government of Uganda</t>
  </si>
  <si>
    <t>International Fund for Agricultural Development</t>
  </si>
  <si>
    <t>Project for Financial Inclusion in Rural areas</t>
  </si>
  <si>
    <t>PROFUG0002</t>
  </si>
  <si>
    <t>CARE quarterly reports and project document and UBOS  Uganda National Population Census 2014.</t>
  </si>
  <si>
    <t>Since the project has just started (4 months of implememtation) it is hard to ascetain its impact.</t>
  </si>
  <si>
    <t>Longitudinal study will be conducted across the project period</t>
  </si>
  <si>
    <t>Rural poor women and youth in Eastern Uganda</t>
  </si>
  <si>
    <t>Eastern region (Teso, Bugisu and Sebei sub regions)</t>
  </si>
  <si>
    <t>To increase income, improve food security and reduce vulnerable in rural areas</t>
  </si>
  <si>
    <t>PROFUG0001</t>
  </si>
  <si>
    <t>Project reports August 2016; result framework and UBOS  Uganda National Population Census 2014.</t>
  </si>
  <si>
    <t>It is important to ecquip youth with entreprenurial and life skills beyond financial inclusion in order to attain fully inclusion in the finance sector.</t>
  </si>
  <si>
    <t>Youth Savings and Loans Associations (YSLA) promote learning beyond group members and locality. Different members interact with persons beyond their group and acquire skills which they transfer to their other YSLA members thus diversified development opportunities.</t>
  </si>
  <si>
    <t>The youth have capacity and interest to save despite having limited/no income  generating activities. Weekly saving practice, motivates the youth to start income generating activities in order to sustain their weekly financial obligations.</t>
  </si>
  <si>
    <t>Limited or lack of interest in community development work by  private sector companies i.e Mobile Network Organizations affects the speed of innovation uptake and impact on the targeted persons. This may result into abrupt abandonment of some mobile products on which the project design was based.</t>
  </si>
  <si>
    <t>Door to door mobilization at household level increases the number of female youth enrolling into Youth Savings and Loans Associations. This because it engages their parents and spouces who highly influences their movements and involvement in any community activity.</t>
  </si>
  <si>
    <t>The project team's close engagement with local leaders at Sub County and District, faciltates quicker youth group registration. This opens up several development opportunities for the youth including access fot formal financial services.</t>
  </si>
  <si>
    <t>Coordination with youth leaders and local council’s structures at different levels facilitates quicks youth mobilization both married and unmarried.</t>
  </si>
  <si>
    <t>Technical training in digitalized financial services and linking the partner to a formal financial institution (Post Bank). The project has supported the partner to modify its internal administrative and financial policy documents.</t>
  </si>
  <si>
    <t>The project design does not provide for project end evaluation because of its short life span.</t>
  </si>
  <si>
    <t>Youth both girls and boys aged 15-30 years who are excluded from the financial services sector, viable economic livelihoods and positive citizen engagement and in policies that affect them.</t>
  </si>
  <si>
    <t>A district from the western region of Uganda</t>
  </si>
  <si>
    <t>“Rural and peri-urban youth (15-30yrs) in Kibaale district have increased access to financial services and engage meaningfully with the financial market actors for sustainable financial inclusion”.</t>
  </si>
  <si>
    <t>Fredrick.Mugisa@care.org</t>
  </si>
  <si>
    <t>INITIATIVE MANAGER</t>
  </si>
  <si>
    <t>MUGISA FREDRICK</t>
  </si>
  <si>
    <t>DIGITALIZED FINANCIAL SERVICES FOR THE YOUTH</t>
  </si>
  <si>
    <t>FSDUUG0001</t>
  </si>
  <si>
    <t>The due deligence process with partners delayed implementation of activities however, the partners with support from CARE staff have quickly accomplished implementation of the activities</t>
  </si>
  <si>
    <t>Srengthening coordinations and referal system right from the grassroot has increased on the the number of GBV cases being reported</t>
  </si>
  <si>
    <t>The use of SASA Methodology has strenthened referral mechanism and increased knowledge on GBV in the communities</t>
  </si>
  <si>
    <t>Use of SASA approach to create community awareness and respond to GBV</t>
  </si>
  <si>
    <t>use of a multisectoral approach to addressing GBV by strengthening networks with police, health workers, legal, psychosocial service providers, cultural and local leaders</t>
  </si>
  <si>
    <t>Engaging men and boys in prevention and response to Gender based violence</t>
  </si>
  <si>
    <t>The evaluation will be coordinated with the United Nation Joint Programme on GBV Team</t>
  </si>
  <si>
    <t>Northern Uganda, covering the four districts of Gulu, Amuru, Pader and Kitgum</t>
  </si>
  <si>
    <t>To contribute to sustainability of a gender based violence free society in Northern and North Eastern Uganda, where women and girls continue to be protected and empowered to assert their rights and are treated with dignity and respect.</t>
  </si>
  <si>
    <t>Ogal.Ronald@care.com</t>
  </si>
  <si>
    <t>United Nation Population Fund (UNFPA)</t>
  </si>
  <si>
    <t>Royal Embassy of Norway</t>
  </si>
  <si>
    <t>United Nations Joint Program on Gender Based Violence</t>
  </si>
  <si>
    <t>UNFPUG0006</t>
  </si>
  <si>
    <t>See Lessons Learnt Report</t>
  </si>
  <si>
    <t>See Lesson Learnt report</t>
  </si>
  <si>
    <t>UNICEF project aims to support 32,312 syrian students and 2299 teacher with Hygiene promotion &amp; Hygiene kits</t>
  </si>
  <si>
    <t>UNICEF project has been implemented since September 2015 until JUNE 2016 in (Sanliurfa - GaziAntep ) provinces 
- Sanliurfa : Sanliurfa City - BIRECIK - Suruç - Halwan - ViranSehir - Akcakale
- GaziAntep: Gaziantep city</t>
  </si>
  <si>
    <t>Empowering students and teachers as agents of Hygiene Promotion at Temporary Education Centres in Southern Turkey</t>
  </si>
  <si>
    <t>UNICEF - United Nations Children's Emergency Fund</t>
  </si>
  <si>
    <t>Healthy Students, Productive Minds”: Empowering students and teachers as agents of Hygiene Promotion at Temporary Education Centres in Southern Turkey</t>
  </si>
  <si>
    <t>UNCFTR0002</t>
  </si>
  <si>
    <t>WINTERISATION LEARNING REVIEW - APRIL 2016</t>
  </si>
  <si>
    <t>See Learning Review Report</t>
  </si>
  <si>
    <t>Project was only 3 months long therefore it was difficult to make adaptations in the time available</t>
  </si>
  <si>
    <t>Learning Review was undertaken in April 2016</t>
  </si>
  <si>
    <t>IOM project has been implemented since October 2015 until December 2015 in (Sanliurfa) province - Sanliurfa : In two districts (BIRECIK - HALFATI)</t>
  </si>
  <si>
    <t>Providing winterization equipments to the Syrian Refugees in the targeted area and improve their resilience for winter season</t>
  </si>
  <si>
    <t>IOM - International Organization for Migration</t>
  </si>
  <si>
    <t>WINTERIZATION SUPPORT TO SYRIAN REFUGEES IN HALFETI AND BIRECIK DISTRICTS</t>
  </si>
  <si>
    <t>IOMRTR0001</t>
  </si>
  <si>
    <t>Project Proposal and narrative reports.</t>
  </si>
  <si>
    <t>Proper planning is essential perior to any fund raising as well as regular and close monitring.</t>
  </si>
  <si>
    <t>Comminty mobilization/participation is essential at all the stages of the project implmentation.</t>
  </si>
  <si>
    <t>Coordination and collaboration with other humanitarian sectors such as sectors integration.</t>
  </si>
  <si>
    <t>Access to safe and clean drinking water has been increased through provision of Water supply services to the IDPs.</t>
  </si>
  <si>
    <t>Still there's some WASH gaps still exist in the project locations.</t>
  </si>
  <si>
    <t>Opportunties of new WASH intervention were came to light during monitoring and follow up visits.</t>
  </si>
  <si>
    <t>No changes has been experienced yet, although the project is still ongoing/progressing, changes could happen later.</t>
  </si>
  <si>
    <t>Joint Evaluation including CARE, UNICEF, local Authorities, field visit has been conducted to project sites and location for activities verification.</t>
  </si>
  <si>
    <t>The project will support the IDPs (Women, Men, Children).</t>
  </si>
  <si>
    <t>Sudan, in South Kordofan State (Alabasyiea and Alreef Alshargy  localities), South Darfur AlSalam, Kalma and Kass IDP camps.</t>
  </si>
  <si>
    <t>Provision of Sufficient safe and clean water, adequate sanitation facilities and appropriate Hygiene promotion activities for  IDPs in South Darfur and South Kordofan states.</t>
  </si>
  <si>
    <t>Amy.Wing@care.org</t>
  </si>
  <si>
    <t>Funding Coordinator</t>
  </si>
  <si>
    <t>Amy Wing</t>
  </si>
  <si>
    <t>Tesfaye.Hussein@care.org</t>
  </si>
  <si>
    <t>WASH Advisor</t>
  </si>
  <si>
    <t>Tesfaye Mohammed Hussien</t>
  </si>
  <si>
    <t>Sustaining equitable WASH services for conflict affected IDPs population in South Darfur and South Kordofan and underserved populationin South Kordofan.</t>
  </si>
  <si>
    <t>UNCFSD1009 (US1KJ)</t>
  </si>
  <si>
    <t>The project baseline report and the validation study of the cash grant methodology and the vocational training are kept with CARE Sudan filing system.</t>
  </si>
  <si>
    <t>Giving flexible room and opportunity for the local partner to lead the planing and the implementation is considered by the team as a promising practice that other local NGOs look at it as successful model.</t>
  </si>
  <si>
    <t>Managing the partner expectation was one of the main challenge of this year.</t>
  </si>
  <si>
    <t>The on-job training was good modality that helped the partner to build capacity on different organizational and technical aspects. For instances, they improved their finance, HR and admin system from the on-job trainings that provided through CARE, in addition to building technical capacity on VSLA methodology, REFLECT methodology, and Positive deviance Hearth approach.</t>
  </si>
  <si>
    <t>Organizing review workshops every quarter with the partner, was a successful strategy that utilized as a learning event where partner and CARE can analyze lessons and decide on new plans.</t>
  </si>
  <si>
    <t>In this project CARE instead of receiving the fund directly from the donor (EU), it encouraged and supported the local NGO to directly apply as main applicant while CARE applied as C0-applicant, and convinced the EU on this model of funding as way to strengthening the capacities of local organizations. This strategy of letting the partner take a lead in the implementation while receiving continuous technical backstopping from CARE has clearly helped the partner to achieve better capacity and improvement.</t>
  </si>
  <si>
    <t>The project will conduct mid-term evaluation and final evaluation, and both of them will be compared with the baseline results. The indicators used in the baseline will be the same for the evaluations. CARE role is to review the midterm report evaluation that will be done by external consultant to the partner and provide technical feedback that will help the partner to achieve better result in the final evaluation.</t>
  </si>
  <si>
    <t>6000 vulnerable households with focus on women and youth.</t>
  </si>
  <si>
    <t>Sudan, Gedaref State, Gedaref Municipally and Al Galabat west localities (communities in Gedaref locality – El Wahda. El Tadamon. Deim Saad, El Sadaga, El Thoura)
Communities in West Galabat (Kassab, Assar, Wad El Houri, Wad Deif, Sraaf).</t>
  </si>
  <si>
    <t>Provide technical support to the local partner "Child Development Foundation" in implementing a project that aim to promote resilience of vulnerable communities, particularly women and youth, to increase food security in targeted locations in Gedaref State.</t>
  </si>
  <si>
    <t>Program Focal person</t>
  </si>
  <si>
    <t>Mohamed IREG</t>
  </si>
  <si>
    <t>European Union Delegation in Sudan</t>
  </si>
  <si>
    <t>Promoting Resilience to Increase Food Security in Vulnerable Communities of Gedaref State</t>
  </si>
  <si>
    <t>US1MT</t>
  </si>
  <si>
    <t>Project Proposal and narrative Final report.</t>
  </si>
  <si>
    <t>Joint Evaluation including, UNHCR, local Authorities, field visit has been conducted to project sites and location for activities verification.</t>
  </si>
  <si>
    <t>The project will support the Refugees (Women, Men, Children).</t>
  </si>
  <si>
    <t>Abujebeha Locality (Abujebeha  town, Al Sirajiya, ,Algardood and Um Hashima); El Liri west Locality ( Darbatti camp, Omkawaro camp/ village and Torog camp) South Kordofan, Sudan.</t>
  </si>
  <si>
    <t>Improvement of water and sanitation services among the refugees and host communities in Abugibiha and Elirri localities target areas.</t>
  </si>
  <si>
    <t>Provision of WASH services to South Sudanese population in South Kordofan.</t>
  </si>
  <si>
    <t>UNHCSD 1002 (US1KE).</t>
  </si>
  <si>
    <t>Capacity building is essential for Local NGOs and Grassroots organizations to ensure more project sustainability.</t>
  </si>
  <si>
    <t>More awareness and hygiene sessions to ensure the local communities will translate the messages into practice for sustainability.</t>
  </si>
  <si>
    <t>Increasing of communities participation, consultation at all project stages (Accountability improvement).</t>
  </si>
  <si>
    <t>provision of live saving WASH intervention for the refugees and host community affected by conflict.</t>
  </si>
  <si>
    <t>Joint Evaluation including CARE, UNHCR, local Authorities.</t>
  </si>
  <si>
    <t>The project will support the South Sudanese Refugees (Women, Men, Children).</t>
  </si>
  <si>
    <t>Sudan, in South Kordofan State (Abujbiha and Ellrir localities)</t>
  </si>
  <si>
    <t>Provision of Sufficient safe and clean water, adequate sanitation facilities and appropriate Hygiene promotion activities for  the South Sudanese refugees and the most vulnerable host communities residing in Nine Sites in Abujbiah and Ellirir localities.</t>
  </si>
  <si>
    <t>Provision of WASH Serveices to South Sudanese Population in South Kordofan</t>
  </si>
  <si>
    <t>UNHCSD1003 (US1PC)</t>
  </si>
  <si>
    <t>Project proposal and Final Narrative Report.</t>
  </si>
  <si>
    <t>Diversify of communication mechanisms by conducting separate meetings with women and Children to accommodate/catch there ideas to provide more space for them for fully participation and promote gender equality.</t>
  </si>
  <si>
    <t>All the latrines planned to constructed in Talodi was shifted to be construct in Abujbiha due to the huge influx of the South Sudanese Refugees.</t>
  </si>
  <si>
    <t>Water Users Committees' trained on maintenance and managerial skills. Training of Community structures on gender mainstreaming and gender equality. Community Hygiene promoters are  trained on  water quality, monitoring and testing as well as importance of chlorination and it's usage and how to keep water sources clean.</t>
  </si>
  <si>
    <t>South Sudanese Refugees.</t>
  </si>
  <si>
    <t>South Kordofan State, Abujbiha and Talodi localities.</t>
  </si>
  <si>
    <t>The project aims to provide life-saving WASH intervention 25,710 people affected by conflict including 16,100 and 9,610 host community in 10 sites of Abu Gebeiha and Talodi localities in South Kordofan state.</t>
  </si>
  <si>
    <t>Yousif.Idris@care.org</t>
  </si>
  <si>
    <t>M&amp;E Program Manager</t>
  </si>
  <si>
    <t>Yousif Idris Abdelhakam</t>
  </si>
  <si>
    <t>Program - Assistant Country Director</t>
  </si>
  <si>
    <t>UNDP-Comon Humanitarian Fund</t>
  </si>
  <si>
    <t>Responding to Unmet WASH Needs of South Sudanese Refugees in South Kordofan</t>
  </si>
  <si>
    <t>US1I2</t>
  </si>
  <si>
    <t>Project proposal and Final narrative report.</t>
  </si>
  <si>
    <t>approximately 70% of the activities and target group achieved and reached due to delay of the project start due to late approval of Technical agreement and restrictive environment and difficult access due to prolonged rainy season.</t>
  </si>
  <si>
    <t>Coordination and collaboration with other humanitarian sectors such as WASH (Sector Integration).</t>
  </si>
  <si>
    <t>Contribute into reduction of Mortality and Morbidity among target groups by providing life-saving primary and productive health care, including access to referrer pathway.</t>
  </si>
  <si>
    <t>Increasing access to the health services by providing nearby services.</t>
  </si>
  <si>
    <t>Increasing/developing the technical capacities of the local health staff including, SMoH staff, Mid Wife's.</t>
  </si>
  <si>
    <t>CIS in collaboration  with Turath the local partner and the SMOH conducted number of training workshops on different health issues like reproductive health, childhood illness, gender mainstreaming , EPI vaccination. also recruitment and training of health volunteers and o job training for the partner staff.</t>
  </si>
  <si>
    <t>people affected by conflict in Abugebeha locality and Alsalam Camp in Bielel locality in South arfur State</t>
  </si>
  <si>
    <t>Abu Gubeiha Locality, South Kordofan (Fatatat, Abu Gureis, and Aldelybat) and Alsalam IDPs camp in Bielel Locality, South Darfur.</t>
  </si>
  <si>
    <t>This project aims to contribute to address unmet humanitarian needs, contribute to reduction of avoidable mortality and morbidity, and improve well-being of newly and older displaced persons and non-displaced people who are severely affected by crisis in 4 selected target locations in Abu Gubeiha Locality, South Kordofan (Fatatat, Abu Gureis, and Aldelybat) and Alsalam IDPs camp in Bielel Locality, South Darfur.</t>
  </si>
  <si>
    <t>yousif.idres@care.org</t>
  </si>
  <si>
    <t>Yousif Abdelhakam</t>
  </si>
  <si>
    <t>UNDP-Comon Humanitarian Fund (CHF)</t>
  </si>
  <si>
    <t>South Kordofan and South Darfur Emergency Assistance and Recovery Program (Support provision of lifesaving integrated primary and reproductive healthcare)</t>
  </si>
  <si>
    <t>US1I1</t>
  </si>
  <si>
    <t>Project proposal, project final narrative report</t>
  </si>
  <si>
    <t>The delay of signing technical agreement (July 2015), finalisation seconded nutrition providers process, and launching the project have led to delayed implementation and under expenditure of budget compared to expected at the time of reporting. CIS has rescheduled all the planned activities and time-line on a program review workshop, finally approximately 70% of activities and associated beneficiaries were implemented and reached.
Partners: 1 (Turath Organization)</t>
  </si>
  <si>
    <t>There were three MUAC screening campaign conducted among the communities by Outreach Volunteers whom were activated and mobilized to support awareness raising and screening campaigns under the supervision of Ministry of Health and CIS technical staffs this approach has increased outreach levels compared to challenges faced by the project.</t>
  </si>
  <si>
    <t>Coordination and close collaboration with health and nutrition departments at State and locality levels and nutrition sector ensured no duplication of efforts  and enabled smooth delivery of services.</t>
  </si>
  <si>
    <t>The rainy season affected the accessibility to the targeted communities as the roads was very poor during most time of implementation beside restrictive environment and delay of necessary approval to start project in time and recruit key staff. So good planning with comprehensive risks assessment is important prior fund raising.</t>
  </si>
  <si>
    <t>CIS implemented this project as part of a multi-sectoral program (WASH, Health, Nutrition, Livelihood) provided to beneficiaries by CIS in the targeted areas and implements integrated health and nutrition interventions in same locations for maximum impact and cost effectiveness.</t>
  </si>
  <si>
    <t>Community mobilization and engagement for improved knowledge, awareness and practices on key nutrition issues among 34,751 conflict-affected women and men served by nutrition centres in Abugebeha locality in 3 rural sites and the surrounding community.</t>
  </si>
  <si>
    <t>Improve access of 34,751 (19,113 women and girls and 15,638 men and boys ) directly affected by conflict to comprehensive preventive and curative services for acute malnutrition to contribute to reduction of malnutrition associated morbidity and mortality through 3 OTP  centres in targeted areas.</t>
  </si>
  <si>
    <t>CIS provides technical support and training for village health committees and SMOH. These include: training of CBVs on nutrition messaging and behaviour change communication (BCC). Also, Smooth and partner NGO staff were trained on service providers on CMAM and IYC. CIS ensures at least 50% of trainees are female. as well, continuous on job training was one of the strategies to upgrade capacity of the SMOH and partner staff.</t>
  </si>
  <si>
    <t>People affected by conflict in Abugebeha locality -in 3 rural sites-including IDPs, returnees, specifically targeted, children under 5 (boys and girls) and women of reproductive age (pregnant and lactating women).</t>
  </si>
  <si>
    <t>South Kordofan State, Abugebeha locality in Fatatat, Abu Gureis, and Aldelybat rural sits.</t>
  </si>
  <si>
    <t>This project aims to contribute to addressing un-met humanitarian needs and reduction of malnutrition associated morbidity and mortality, and increasing access for 2,556 acutely malnourished (including 673 malnourished boys, 822 malnourished girls, and 1,061 malnourished pregnant and lactating women) directly affected by conflict in 3 selected targeted rural sites in Abugebeha locality, South Kordofan  (Fatatat, Abu Gureis, and Aldelybat); through provision of comprehensive preventive and curative services for acute malnutrition and increasing access of 34,751 catchment population to quality integrated management of acute malnutrition services that includes prevention, treatment, and outreach services.</t>
  </si>
  <si>
    <t>Yousif.idres@care.org</t>
  </si>
  <si>
    <t>M&amp;E program manager</t>
  </si>
  <si>
    <t>Yousif Abdelhakam Idres</t>
  </si>
  <si>
    <t>Sudan Humanitarian Fund (SHF)</t>
  </si>
  <si>
    <t>South Kordofan and South Darfur Emergency Assistance and Recovery Program  (Support provision of integrated management of acute malnutrition)</t>
  </si>
  <si>
    <t>US1HZ</t>
  </si>
  <si>
    <t>In this year the project suffered from food pipeline beak more than 3 months, and followed by instability of food delivering to the filed locations which affected the children 5, and PLW with moderate malnutrition and increases the admission to the outpatient care due to deterioration of cases of MAM. We focused on community mobilization and, early case detection and IYCF to minimize the impact of sustainability of Supplementary food program and bridge the gap.
Partners: The project working  SMoH ,Mubadirron and community structures (3)</t>
  </si>
  <si>
    <t>Food for work approach motivated the community participation in the community outreach cased referral, and improved community ownership.</t>
  </si>
  <si>
    <t>The pipeline break of food commodities from WFP affected the project sustainability and increase defaulters among PLW and children U5 years.</t>
  </si>
  <si>
    <t>The integration of nutrition feeding centers in primary health units help the beneficiaries to receive multi services in the same units, and make the referral pathway between health and nutrition services effectively</t>
  </si>
  <si>
    <t>BCC strategy, change the life of the women of reproductive age, pregnant and lactation moths and caretaker by dissemination IYCF massaged ate camp level and feeding centers, women became more aware about the breastfeeding stabs, early waning hazard, and complementary feeding. Women learned preparation of nutrient food from available local food</t>
  </si>
  <si>
    <t>House to House visit approach and mass MUAC screening in the IDPs camp increase the number of case referral to feeding centers, in addition to the individual education messages to house keepers according to the observation improved the HH hygiene</t>
  </si>
  <si>
    <t>-Community outreach, Community awareness
- Education session at feeding centers and IDP camps
- MUAC screening and Case referral
- Mass MUAC screening , and nutrition campaign</t>
  </si>
  <si>
    <t>children under 5 years of age, and pregnant and lactating women, and men</t>
  </si>
  <si>
    <t>South Darfur- Kass locality</t>
  </si>
  <si>
    <t>Contribute to the saving of lives while addressing underlying causes of
undernutrition among vulnerable mothers and children in poor IDPs and
affected rural communities ·in Kass and AJsalam localities, SD.</t>
  </si>
  <si>
    <t>Community Nutrition Integrated Platform (CNIP)</t>
  </si>
  <si>
    <t>FC = US1OP</t>
  </si>
  <si>
    <t>Partners: The project working  SMoH,LNGO and community structures</t>
  </si>
  <si>
    <t>Pipeline break of food commodities and supplies affected the project sustainability, and delay in implementation specially MAM prevention activities</t>
  </si>
  <si>
    <t xml:space="preserve">Funding gap suspend the sub-grant activities, include the community outreach services   
</t>
  </si>
  <si>
    <t>Instable of supplying of food commodities during the project cycle due to logistician problem affect negatively on program impact (high defaulter rate and low cure rate)</t>
  </si>
  <si>
    <t>Capacity building of our partners in MAM and social behavior change</t>
  </si>
  <si>
    <t>Using behavior communication strategy in community awareness</t>
  </si>
  <si>
    <t>Working in partnership with LNGO, SMoH and health committee</t>
  </si>
  <si>
    <t>The project participated on women empowerment by mothers to mother care supporting through the women clubs, where mothers addressing the key element of Health and nutrition , and share the different experiences with each other’s and gain knowledge experiences on IYCF , hygiene and basic nutrition.</t>
  </si>
  <si>
    <t xml:space="preserve">• Community mobilization and sensitization 
• Education session and awareness 
• Case detection and referral
</t>
  </si>
  <si>
    <t>children under 5 years of age, and pregnant and lactating women</t>
  </si>
  <si>
    <t>South Darfur State,Kass Locality-Kass IDPs camp, town and rural areas (Singita &amp; Limo)</t>
  </si>
  <si>
    <t>To contribute to saving the lives of children under 5 years of age and Pregnant and Lactating Women affected by conflict in Kass locality, through provision of preventive and curative services for moderate acute malnutrition.</t>
  </si>
  <si>
    <t>US1KO</t>
  </si>
  <si>
    <t>some farmers had secured their food from the seeds provided by the project and reduced thier vulnerablitiy.</t>
  </si>
  <si>
    <t>Good coordination at sector and locality levels had minimized the overlapping at the selected communities and gave opportunities for the other to complement to other priority needs.</t>
  </si>
  <si>
    <t>CIS and it's partners observed serious environmental issue in Algoz and Elabbasiyia locality that needs to be addressed by sector partners eg soil degradation and errsion, rehablitation of rangelands and migratory routes etc..</t>
  </si>
  <si>
    <t>The project reflects one of CIS objetives (Women and vulnerable groups empowerment).</t>
  </si>
  <si>
    <t>This intervention contributed in reduction of food insecurity as stated in the last post harvest assessment conducted by the ministry of agriculture and sector partner in Dec. 15 - Jan. 16.</t>
  </si>
  <si>
    <t>IDPs and most vulnerable population in the targets areas and those who don't have access to agric and livestocks inputs.</t>
  </si>
  <si>
    <t>Kadugli, Algoz, Rashad and Alabassiyia localitiies.</t>
  </si>
  <si>
    <t>The objective of the project is to make a “significant contribution to the reduction of acute food insecurity and saving lives in 4 localities in South Kurdofan (SK) State.” The project mainly offers emergency and FSL lifesaving support to about 11,825 vulnerable households (14,190 Men, 17,028 Women, 19,157 Boys, 20,575 Girls) affected by conflict in SK”.</t>
  </si>
  <si>
    <t>M&amp;E Programe Manager</t>
  </si>
  <si>
    <t>UNDP-Comon Humanitarian Fund (CHF).</t>
  </si>
  <si>
    <t>South Kordofan Emergency Food Security and Livelihood Assistance Project</t>
  </si>
  <si>
    <t>US1I0</t>
  </si>
  <si>
    <t>Microsoft was keen to include an aspect of coding, but the skill levels of the youth that we work with were not sufficient to meet this request.</t>
  </si>
  <si>
    <t>Working with CARE Nepal added a regional aspect to this project and it was clear to see that the challenges vary quite drastically across countries.</t>
  </si>
  <si>
    <t>Working through local vendors was very successful - it saved on time and resources since these IT centres were already set up and only needed an injection of funds to provide training for the youth with fewer opportunities and no funds.</t>
  </si>
  <si>
    <t>The aim of this project was only to provide ICT training through a grant provided by Microsoft.  It is hoped that having this knowledge and training will support the youth trained and also provide us with a group of youth with additional skills for future initiatives.</t>
  </si>
  <si>
    <t>These are youth who would normally not have acces to computers and receive no training in ICT.  Lack of Computer literacy is increasingly proving to be a barrier to employmet opportunities and career advancement.  As such, these skills will increase the capacity of the youth and open them up to more and better opportunities.</t>
  </si>
  <si>
    <t>Sri Lanka - Kilinochchi and Mullaitivu (North), Batticaloa (East) and multiple tea estate IT centres (Central province);  Nepal - Kapilvastu</t>
  </si>
  <si>
    <t>Provide ICT training to youth from marginalized areas and less access to these resources</t>
  </si>
  <si>
    <t>Janeit.Gurung@care.org</t>
  </si>
  <si>
    <t>Project Development Officer</t>
  </si>
  <si>
    <t>Janeit Ghalay Gurung</t>
  </si>
  <si>
    <t>Microsoft</t>
  </si>
  <si>
    <t>YouthSpark ICT Training for Youth</t>
  </si>
  <si>
    <t>MCFTLK0001, US1NN</t>
  </si>
  <si>
    <t>Annex1: project proposal Annex 2: Gender action plan</t>
  </si>
  <si>
    <t>CARE took adequate measures to engage all stakeholders in designing, planning, implementation, monitoring and evaluation of project activities. This paved way for smooth implementation, monitoring &amp; evaluation and final transfer of ownership to the stakeholders.</t>
  </si>
  <si>
    <t>sufficient resources &amp; time was allocated by CARE for this task. Beneficiaries were selected after a complaints review mechanism involving all stakeholders. This ensured smooth implementation, good governance &amp; transparency</t>
  </si>
  <si>
    <t>Proper beneficiary selection by forming beneficiary selection committee and Complain review committee</t>
  </si>
  <si>
    <t>allocation of more time to raise awreness of the project activities</t>
  </si>
  <si>
    <t>The project implemented as planned. No any changes.</t>
  </si>
  <si>
    <t>Flood affacted most vulnarable community members</t>
  </si>
  <si>
    <t>Karachchi Divisional Secretariat Division in Killinochchi District  and Nanattan DS Divisions in Mannar District (Nothern Province) of Sri Lanka.</t>
  </si>
  <si>
    <t>Tp provide dry rations and initiate cash for work programme to ensure money to improve food security and essential needs of the flood affacted communities</t>
  </si>
  <si>
    <t>Floods and LandSlides</t>
  </si>
  <si>
    <t>CCHELK0001 (CH001)</t>
  </si>
  <si>
    <t>ownereship and responsbility of project participants as a result of constant engagement</t>
  </si>
  <si>
    <t>market linkages for farmers</t>
  </si>
  <si>
    <t>promoting svaings and business skilss through Farmer field Schools</t>
  </si>
  <si>
    <t>working with owmen and farmers on savings groups in a conflict environment</t>
  </si>
  <si>
    <t>women and men farmers participating in productive agricultural activities.</t>
  </si>
  <si>
    <t>Torit, Magwi counties in Eastern Equatoria</t>
  </si>
  <si>
    <t>Improved food and livelihood security for vulnerable small holder farmer households in Eastern Equatoria through enhanced post-harvest handling, value addition and market opportunities.</t>
  </si>
  <si>
    <t>Mogga.alexsimon@care.org</t>
  </si>
  <si>
    <t>project Manager</t>
  </si>
  <si>
    <t>Alex Mogga</t>
  </si>
  <si>
    <t>Swedish Development Cooperation</t>
  </si>
  <si>
    <t>Beyond The Harvest</t>
  </si>
  <si>
    <t>There is need to pre-position so as to have an immediate response once the disaster happens</t>
  </si>
  <si>
    <t>The need to have some funds availavable for disaters before getting them from donor for immediate response</t>
  </si>
  <si>
    <t>There is need to distribute water even to livestock as the pastrolists value their animals as well</t>
  </si>
  <si>
    <t>Having an emergeny plan in place is quite helpful during an emergency response</t>
  </si>
  <si>
    <t>The PDMs inform the project team on areas that they need to improve to offer quality service</t>
  </si>
  <si>
    <t>During drought situations, it is important to distribute water according to household members</t>
  </si>
  <si>
    <t>The projectdid not have any major adjustment from the proposal that  was submitted</t>
  </si>
  <si>
    <t>DROUGHT AFFECTED POPULATION WHICH INCLUDES MEN, WOMEN, YOUTH, BOYS AND GIRLS</t>
  </si>
  <si>
    <t>SANAAG &amp; AWDAL REGIONS IN PUNTLAND &amp; SOMALILAND</t>
  </si>
  <si>
    <t>To save lives by providing the urgently needed water to drought affected populations in Sanaag and Awdal regions.</t>
  </si>
  <si>
    <t>muna.mohamoud@care.org</t>
  </si>
  <si>
    <t>MUNA MOHAMOUD</t>
  </si>
  <si>
    <t>IBARHIM HASSAN</t>
  </si>
  <si>
    <t>UNITED NATIONS OFFICE  for the COORDINATION of HUMANITARIAN AFFAIRS - UN OCHA</t>
  </si>
  <si>
    <t>EMERGENCY WATER TRUCKING PROJECT IN AWDAL &amp; SANAAG</t>
  </si>
  <si>
    <t>OCHA SO007</t>
  </si>
  <si>
    <t>Emegency Nutrition project in Bosoaaso and Qardho report</t>
  </si>
  <si>
    <t>constant verification of the nutrition records ensures proper records are maintained</t>
  </si>
  <si>
    <t>The involvement with the ministry of health ensures that the community members embrace more the interventions</t>
  </si>
  <si>
    <t>Conducting more IYCF messaging campaigns help reduce the number of malnutrrition</t>
  </si>
  <si>
    <t>More coordination with unicef in to obtain the RUSF and RUTF was a major milestone</t>
  </si>
  <si>
    <t>The constant monitoring helped to ensure the nutritional supplementary food was put in proper use</t>
  </si>
  <si>
    <t>The community volunteers have a sustainig effect in the project areas as they are based in the community</t>
  </si>
  <si>
    <t>No major adjustments done</t>
  </si>
  <si>
    <t>pregnant, lactating women &amp; mothers and children (boys and girls) &lt; the age of 5 years</t>
  </si>
  <si>
    <t>QARDHO and Bosaso in Bari region, Puntland</t>
  </si>
  <si>
    <t>To provide emergency nutrition assistance that matches immediate needs of drought affected women and children (boys and girls) &lt; the age of 5 years in Bari region (Qardho and Bosaso) that are currently experiencing severe drought conditions</t>
  </si>
  <si>
    <t>maryan.hish@care.org</t>
  </si>
  <si>
    <t>NUTRITION ADVISOR</t>
  </si>
  <si>
    <t>MARYAN HISH</t>
  </si>
  <si>
    <t>EMERGENCY NUTRITION SUPPORT FOR ACUTELY MALNOURISHED DROUGHT  AFFECTED POPULATION</t>
  </si>
  <si>
    <t>OCHASO0009</t>
  </si>
  <si>
    <t>Final project report</t>
  </si>
  <si>
    <t>The need to have separate cash for work activities for men and women</t>
  </si>
  <si>
    <t>The cash for work tools being handed overo the community to ensure they use them whenever they needed to carry out an activity</t>
  </si>
  <si>
    <t>The incluson of village elders ensured that there was no clan conflict</t>
  </si>
  <si>
    <t>The feedback response mechanism collected feedback that the team incorporated into the project</t>
  </si>
  <si>
    <t>The projectensured that female headed households were given prioroty</t>
  </si>
  <si>
    <t>The need to include the local authorites in beneficiary selection</t>
  </si>
  <si>
    <t>No changes occurred</t>
  </si>
  <si>
    <t>Drought affected populations in Badhan district</t>
  </si>
  <si>
    <t>Badhan in Sanaag region</t>
  </si>
  <si>
    <t>To meet immediate food and non - food needs of drought affected populations in Badhan district.The project sought to provide emergency cash and food voucher assistance to drought affected communities</t>
  </si>
  <si>
    <t>Area manager- Garowe</t>
  </si>
  <si>
    <t>Muna Mohamoud</t>
  </si>
  <si>
    <t>PUNTLAND DROUGHT RESPONSE PROJECT</t>
  </si>
  <si>
    <t>OCHASO0008</t>
  </si>
  <si>
    <t>The Manual of Procedures/Contract document with Donor</t>
  </si>
  <si>
    <t>nil</t>
  </si>
  <si>
    <t>Joint monitoring of IPs on project activities will strengthen partnership,enhance satisfaction and critically analyse progress of the program.</t>
  </si>
  <si>
    <t>Scaling up of activities with fewer IP's will impact the program</t>
  </si>
  <si>
    <t>Beneficiaries that received different types of support will enhance satisfaction with improved change in their behaviour</t>
  </si>
  <si>
    <t>Livelihood support provided to vulnerable women and girls has been very impactful</t>
  </si>
  <si>
    <t>No change has been experienced</t>
  </si>
  <si>
    <t>Provided capacity building trainings and funds to implement project activities</t>
  </si>
  <si>
    <t xml:space="preserve">  Vulnerable women and girls 15-49 years who live in urban, peri-urban and rural areas of Sierra Leone</t>
  </si>
  <si>
    <t>Western Area,Northern Region,Southern Region,Eastern Region including all districts</t>
  </si>
  <si>
    <t>To Improve  Sexual Reproductive Health and Rights of the Population</t>
  </si>
  <si>
    <t>Eric.Fefegula@care.org</t>
  </si>
  <si>
    <t>German Development Cooperation through (KFW)</t>
  </si>
  <si>
    <t>HIV and AIDS Prevention Program (HAPP III)</t>
  </si>
  <si>
    <t>NHASSl0001</t>
  </si>
  <si>
    <t>Pirot and Dimitrovgrad (Eastern Serbia), Tutin and Sjenica (South-West), Belgrade.</t>
  </si>
  <si>
    <t>Swiss Development Cooperation/SDC</t>
  </si>
  <si>
    <t>Emergency Food and Winterization Assistance to Refugees in Serbia</t>
  </si>
  <si>
    <t>DE749</t>
  </si>
  <si>
    <t>The network of village agents (VAN)  is a viable structure at the community level that contributes a lot in terms of multiplying impact because it serves many projects under economic empowerment.</t>
  </si>
  <si>
    <t>CARE conducted field visits and collected areas that needed improvement and discussed them with partner CEOs. The later appreciated this approach.</t>
  </si>
  <si>
    <t>CARE has conducted a VSL performance assesment that revealed performance of partners and informed development of  A SPEED UP PLAN  which was assigned to one partner performing well and building capacity of others.</t>
  </si>
  <si>
    <t>The CO has supported establishing VSL community facilitators called village agents and they supported quick creation of VSL groups and therefore to achieving targets in 2 years and half while the project target was fixed for 4 years.</t>
  </si>
  <si>
    <t>The donor accepted to extend budget for the project manager to accomplish documentation, facilitate final evelaution and contribute to the national compaign on financial education by supporting national saving week event</t>
  </si>
  <si>
    <t>Men and women in category 1 and 2 of Ubudehe poverty categorization in Rwanda. 75% of all the beneficiaries were expected to be women</t>
  </si>
  <si>
    <t xml:space="preserve">The VSL Scale Up Project operates in 17 districts: 
• Eastern Province:  Kayonza, Kirehe, Gatsibo, Ngoma, Nyagatare, Rwamagana, 
• Northern Province: Burera, Gakenke, Gicumbi, Musanze, Rulindo  
• Western Province: Karongi, Ngororero, Nyabihu, Rubavu
• Southern: Kamonyi, Muhanga
</t>
  </si>
  <si>
    <t xml:space="preserve">The main objective of the project is to improve the livelihood options, social capital and financial capabilities of around 300,000 poor Rwandans, by facilitating their inclusion into savings groups. 
</t>
  </si>
  <si>
    <t>gaudence.mushimiyimana@care.org</t>
  </si>
  <si>
    <t>Gaudence Mushimiyimana</t>
  </si>
  <si>
    <t>Access to Finance Rwanda (AFR)</t>
  </si>
  <si>
    <t>VSL Scale-up project</t>
  </si>
  <si>
    <t>US24W/ ATFRRW0001</t>
  </si>
  <si>
    <t xml:space="preserve"> According to the parent in with children benefiting from mobile crèche, there is huge improvement in the health status of their children and at the output level of their participation in classic public works, they have commended and embraced the interventions.</t>
  </si>
  <si>
    <t>The suspension of VUP staff at district and sector level:  There has been some changes in the management structure of VUP activities at both district and scetor level—All VUP managers and supervisors were suspedended, and currently the VUP responsibilities are under the officer in charge of social affairs in the scetors, and this may affect the support that project team used  get  from the VUP managers hence affecting the quality of flexible public works. the project has started  dicussing with the sector leaders on how to keep the momentum and support normmly provided by the personel in chanrge.</t>
  </si>
  <si>
    <t xml:space="preserve"> Project intervtions have improved social relations and cohesion among family members, participants and community members in general and moreover, the project increased awareness on nutrition hence contributing in the figh aganust malnutrition in intervention areas.</t>
  </si>
  <si>
    <t xml:space="preserve"> The project has helped to increase hand-on skills such as construct kitchen gardens, child care, and economic empowerment, saving among participants—these skills earned by participants are being used in the households and the community at large.</t>
  </si>
  <si>
    <t>Expanded/Alternative Public Works have play a critical role in ensuring inclusiveness of very poor families and families with very young children aged 0-36 months.</t>
  </si>
  <si>
    <t>The programme has significantly contributed to addressing barriers to participation of the poor families especially women in the target areas through ensuring inclusiveness, human rights and gender issues.</t>
  </si>
  <si>
    <t xml:space="preserve"> Mobile crèches at the public work sites are so importnat in ensuring good nutrition for children, child  safety and protection.   The crèches are to provide safe environment for children aged 6 to 36 months following acceptable standards of care and safety for children of this age.</t>
  </si>
  <si>
    <t>Number of beneficiaries: 
• 1,000 in Nyabihu and Gakenke district
• 15,000 in Nyabihu,Gakenke, Gicumbi, Nyamasheke and  Gasabo district</t>
  </si>
  <si>
    <t>Districts: Nyabihu,  Gakenke, Gicumbi, Nyamasheke and  Gasabo</t>
  </si>
  <si>
    <t>Capacity of national/ decentralized institutions to target/ deliver equitable/ holistic child-sensitive social protection services strengthened. The project will achive that through piloting/ modeling two child sensitive interventions: a) Establishment of Worksite Crèches (for the youngest children aged 6-24/36 months) to support child care at public work sites; b) Expanded/flexible public works - development of new types of public works by identifying options for caregivers with young children to remain and perform their public work within their community</t>
  </si>
  <si>
    <t>Child sensitive social protection and nutrition specific intervention project</t>
  </si>
  <si>
    <t>UNCFRW0014</t>
  </si>
  <si>
    <t>Estudiantes y Docentes de las instituciones EBA y especialistas de la UGEL</t>
  </si>
  <si>
    <t>Centros de educacion basica alternativa y unidades de gestion educativa local de Juliaca Puno.</t>
  </si>
  <si>
    <t>Docentes, estudiantes jóvenes y adultos cuentan con un currículo de educación básica alternativa innovada y diversificada a las demandas educativas del contexto social y cultural de la región.</t>
  </si>
  <si>
    <t>Instituto de cooperación internacional de la asociación Alemana para la educación de adultos - DVV Internacional</t>
  </si>
  <si>
    <t>Calidad y Equidad en la Educación Básica Alternativa  EBA</t>
  </si>
  <si>
    <t>PE136 DVIPE0001</t>
  </si>
  <si>
    <t>Poblaciones Rurales Dispersas</t>
  </si>
  <si>
    <t>03 comunidades rurales dispersas de costa, sierra y selva del Perú.</t>
  </si>
  <si>
    <t>Diseño e implementación de modelos para la provisión de soluciones individuales para el abastecimeinto de agua y saneamiento en zonas rurales dispersas (menores a 200 habitantes) de costa, sierra y selva del Perú, las cuales incluirán la utilización de diferentes alternativas tecnologicas y modelos de gestión.</t>
  </si>
  <si>
    <t>gjlopezt@care.org.pe</t>
  </si>
  <si>
    <t>Analista financiero</t>
  </si>
  <si>
    <t>Jose Lopez</t>
  </si>
  <si>
    <t>lmindreau@care.org.pe</t>
  </si>
  <si>
    <t>Gerente agua y saneamiento</t>
  </si>
  <si>
    <t>Lourdes Mindreau</t>
  </si>
  <si>
    <t>Banco Interamerico del Desarrollo - BID</t>
  </si>
  <si>
    <t>Comunidades rurales dispersas en agua y saneamiento</t>
  </si>
  <si>
    <t>PE134-BIDXPE0001</t>
  </si>
  <si>
    <t>Post-distribution monitoring was conducted but no evaluation is required</t>
  </si>
  <si>
    <t>To mitigate and respond to the potential adverse impacts of the El Nino drought on the most vulnerable population, especially women and girls, in Eastern Highlands, Chimbu and Morobe provinces.</t>
  </si>
  <si>
    <t>El Niño Assessment</t>
  </si>
  <si>
    <t>PNG057 PG163</t>
  </si>
  <si>
    <t>El Niño WASH Preparedness</t>
  </si>
  <si>
    <t>PNG057 PG165</t>
  </si>
  <si>
    <t>Engaging with local church groups gave CARE (outsiders) social license to work in the area</t>
  </si>
  <si>
    <t>The entire population in target LLGs</t>
  </si>
  <si>
    <t>4 Local Level Governments in 2 Provinces (Hela &amp; Enga)</t>
  </si>
  <si>
    <t>To distribute emergency food rations for three months to frost and drought affected populations in four LLGs of Hela and Enga provinces – based on the assumption of ‘Last Mile’ delivery.</t>
  </si>
  <si>
    <t>WFP Food Distribution</t>
  </si>
  <si>
    <t>PNG057 PG173</t>
  </si>
  <si>
    <t>Rapports périodiques produits par le projet</t>
  </si>
  <si>
    <t>Partenaires: 3 (ISCV,HIMMA, APENF)</t>
  </si>
  <si>
    <t>La mise en place et le développement des jardins de case constitue  une  approche efficace pour améliorer les pratiques nutritionnelles</t>
  </si>
  <si>
    <t>Les groupements  MMD constituent une bonne porte d’entrée pour mobiliser les femmes et les communautés et sont des véritables démultiplicateurs de l'impact.</t>
  </si>
  <si>
    <t>L'approche programme avec la mutualisation des ressources permet aux intiatives de faire façce à certaines difficultés d'ordre  programmatique et financière</t>
  </si>
  <si>
    <t>La stratégie adoptée pour l'alphabétisation des bénéficiaires a été jugée satisfaisante avec un taux de 68% se situe au dessus de la moyenne nationale.</t>
  </si>
  <si>
    <t>Le  potentiel multiplicateur des groupements MMD dans la zone  d'intervention a permis  d'atteindre un taux de réalisation de 131% par rapport à l'objectif de création des groupements</t>
  </si>
  <si>
    <t>L'amélioration de la sécurité alimentaire et nutritionnelle des ménages  les plus vulnérables par le biais de la mise en place des jardins de case et les greniers féminins de soudure a été jugée très pertinente par les populations</t>
  </si>
  <si>
    <t>Une rupture du financement avait handicapé la production de certains résultats liés aux objectifs quantitatifs</t>
  </si>
  <si>
    <t>le principal groupe d'impact du projet sont les femmes membres des groupements MMD</t>
  </si>
  <si>
    <t>Région  de Maradi avec  7 départements, 18 communes et 350 villages.</t>
  </si>
  <si>
    <t>Améliorer la sécurité alimentaire et nutritionnelle de 65 000 ménages ruraux autour de 5 poles de développement économiques ruraux centrés sur le marchés locaux des céréales, des produits maraichers et de bétail</t>
  </si>
  <si>
    <t>Rahamou.Issoufou@care.org</t>
  </si>
  <si>
    <t>Rahamou Issoufou</t>
  </si>
  <si>
    <t>International Fund for Agricultural Development (IFAD)</t>
  </si>
  <si>
    <t>PORJET D`APPUI A LA SECURITE ALIMENTAIRE ET EU DEVELOPPEMENT DANS LA REGION DE MARADI (PASADEM)</t>
  </si>
  <si>
    <t>US696, PSDMNE0001</t>
  </si>
  <si>
    <t>Document du projet, rapports narratifs</t>
  </si>
  <si>
    <t>La situation sécuritaire (attaques répétitives des groupes armés) très volatile constitue un frein dans l'accompagnement des bénéficiaires et le suivi des activités</t>
  </si>
  <si>
    <t>L'appui pour l'autonomisation doit ciblé beaucoup plus un membre du ménage au lieu du ménage</t>
  </si>
  <si>
    <t>Synergie et complémentarité avec les autres acteurs (Gestionnaire de Camp,  Centre de Formation aux Metiers )</t>
  </si>
  <si>
    <t>Formation et encadrement des groupements en vie associative</t>
  </si>
  <si>
    <t>Restructuration des groupements sur les camps</t>
  </si>
  <si>
    <t>les activités du projet ont été revues et accentuées sur les formations techniques</t>
  </si>
  <si>
    <t>Une étude conduite en Avril a premis de faire une profilage socio économique des bénéficiaires potentiels pour la zone du projet. Cette étude a aidé aussi à comprendre les opportunités et contriantes liées au marché de la zone dans la perspective d'appui au développement des AGR par les bénéficaires</t>
  </si>
  <si>
    <t>Le groupe d'impact du projet est constitué de 4161 ménages réfugiés et 1040 ménages de la population hôte</t>
  </si>
  <si>
    <t>L'initiative MOSAR intervient dans les trois camps de Tillabéry (Abala, Mangaizé et Tabarey barey) et les deux ZAR (zone d'accueil des réfugiés)  de Tahoua (Intikane et Tizalit)</t>
  </si>
  <si>
    <t>Accompagner l’autonomisation des réfugiés maliens à travers le renforcement des capacités et l’appui aux moyens de subsistance</t>
  </si>
  <si>
    <t>The UN Refugee Agency</t>
  </si>
  <si>
    <t>Moyens de Subsistence pour l`Autonomisation des Réfugiés maliens</t>
  </si>
  <si>
    <t>UNHCNE0006</t>
  </si>
  <si>
    <t>Project began in Jan 2016 so there was little implementation before the end of this year.</t>
  </si>
  <si>
    <t>Baseline will be completed in August 2016</t>
  </si>
  <si>
    <t>Rural poor</t>
  </si>
  <si>
    <t>Rathedaung Township, Rakhine State</t>
  </si>
  <si>
    <t>Increased sources and level of income of target households, Increased capacity of target communities to manage forest, water resources and preparation for/response to disasters.</t>
  </si>
  <si>
    <t>pam.flowers@careint.org</t>
  </si>
  <si>
    <t>Rakhine Program Coordinator</t>
  </si>
  <si>
    <t>Pam Flowers</t>
  </si>
  <si>
    <t>Livelihoods and Food Security Trust Fund (LIFT)</t>
  </si>
  <si>
    <t>Supporting the food  security, resilience and social cohesion</t>
  </si>
  <si>
    <t>MMR122</t>
  </si>
  <si>
    <t>GRO is working on the M4P approac, which is a relatively new approach to deliver sustainable development outcomes. Thus, this year the project invested considerable resources in building the capacity of project staff, as well as creating awareness to the stakeholders and partners.</t>
  </si>
  <si>
    <t>GRO practices a agile program management system, where it observes and learns, creates safe to fail activities, iterates its design of activites according to insights from the target group and wider market systems, has short feedback loop to support the agility</t>
  </si>
  <si>
    <t>Absolutley important to invest in staff capacity building to be able to manage the project and steer it towards the intended outcomes</t>
  </si>
  <si>
    <t>If it is a relatively new implementaion model such as M4P, its is necessary to invest in creating awareness for the stakeholders on the approach</t>
  </si>
  <si>
    <t>Create awareness amongst the partner organizations on Making Markets Work for the Poor ( M4P) approach</t>
  </si>
  <si>
    <t>Being aware of the complex market systems, adopting a iterative and adaptive implementation strategy</t>
  </si>
  <si>
    <t>Capacity-building of staff to work effectively with partners so that CARE takes a faciliation role</t>
  </si>
  <si>
    <t>Building capacity of civil society to advocate for land rights</t>
  </si>
  <si>
    <t>Mid term review</t>
  </si>
  <si>
    <t>Smallholder farmers and farm labourers</t>
  </si>
  <si>
    <t>Mon and Kayin States, Myanmar</t>
  </si>
  <si>
    <t>Improved livelihoods and improved social capital of poor women and men in the rubber market sector</t>
  </si>
  <si>
    <t>ACD-Programs</t>
  </si>
  <si>
    <t>mohd.ifaz@careint.org</t>
  </si>
  <si>
    <t>Mohamed Fahad Ifaz</t>
  </si>
  <si>
    <t>Generating Rubber Opportunities in Myanmar</t>
  </si>
  <si>
    <t>MMR117</t>
  </si>
  <si>
    <t>Following docs are available: proposal, M&amp;E plan, workplan, logframe, progress reports, baseline &amp; endline evaluations. Can be supplied upon request
Final evaluation document on Minerva as "OTTO CARE Evaluation_FINAL Doc.pdf" saved to http://minerva.care.ca/livelink1/livelink.exe/properties/6074308</t>
  </si>
  <si>
    <t>About CI member related to the project: Note: CARE Germany waived the right to this previously - for next round they are to be involved again</t>
  </si>
  <si>
    <t>Need to look creatively on how to link latrine use with water point access at key demand times</t>
  </si>
  <si>
    <t>Collaborating with private sector in leveraging funds for WASH</t>
  </si>
  <si>
    <t>Needs-based assessment to focus on villages that lack water at peak times</t>
  </si>
  <si>
    <t>Participatory, community-led sanitation</t>
  </si>
  <si>
    <t>Lessons learned: The project will focus on a different way of how to manage waterpoints; with a possible greater involvement of businesswomen in the future, managing the points as a private enterprise in the interest of sustainability</t>
  </si>
  <si>
    <t>Montepuez, Balama and Namuno districts, Cabo Delgado province</t>
  </si>
  <si>
    <t>Otto GmbH &amp; Co</t>
  </si>
  <si>
    <t>OTTOMZ0001</t>
  </si>
  <si>
    <t>http://www.caremaroc.org/project/gouvernance-locale-et-droits-des-femmes/</t>
  </si>
  <si>
    <t>Implication d’acteurs locaux dans chaque province dans les activités du projet:  des représentant-e-s des coordinations régionales de l’Agence de développement sociale (ADS) , la commission régionale des Droits de l’homme (CRDH) et de l’Entraide Nationale (EN), et de la division de l’action sociale (DAS),  ont participé à la majorité des activités organisées et appuient le projet. A noter que CARE Maroc est le partenaire du porteur du projet, le Espace Associatif. CARE travaille seulement dans une des deux régions ciblées par le projet</t>
  </si>
  <si>
    <t>Défis: Les associations partenaires doivent encore acquérir les capacités d'appliquer concrétement l'approche Genre</t>
  </si>
  <si>
    <t xml:space="preserve">Défis: l’élaboration d’un plan  d’action de plaidoyer pour la promotion de la redevabilité sociale et sa mise en oeuvre, se sont annoncés difficile et ont pris plus de temps que prévu. Cela est dû à la faiblesse du travail en coordination des associations locales,  et de la faiblesse de leurs  ressources et leur appropriation limitée des outils présentés dans les ateliers de formation
</t>
  </si>
  <si>
    <t>Pratiques promotteuses: une charte d'éthique est élaborée et signéee par les associations dans les deux provinces comme une base de coordination pour agir ensemble et concrétiser le réseautage.</t>
  </si>
  <si>
    <t>Doter l'équipe du projet d'un appui et d'un coaching  continu dans leur accompagnement des asssociations en approche genre et réseautage</t>
  </si>
  <si>
    <t>Impliquer aussi l’instance administrative permanante des communes cibles  (SG et responsable des commissions affaire sociales, …) dés le début du projet afin de garantir la continuité de coopération avec les communes cibles suite au changement de l’instance élue après les élections de septembre 2015,</t>
  </si>
  <si>
    <t xml:space="preserve">Identifier d'un noyau de 15 associations parmi les 25 associations partenaires par province, pour assurer la consolidations des acquis dans le cadre du projet  et constitue un relais pour toucher les autres associations ainsi que d’autres  nouvelles à l’échelle locale et régionale.  Et cela afin de remedier aux changements des représentants des associations participants aux activités du projet.
</t>
  </si>
  <si>
    <t>les indicteurs du cadre logique sont revues et adaptés aux objectifs et resultats du projet dans la mesure qu'ils soient sensible au genre,
Une prolongation de la durée du projet de 4 à 6 mois s'est avèrée necessaire pour ratrapper le retrad du démarage et atteindre les résultats escomptés.</t>
  </si>
  <si>
    <t>Accompagner les la société civile pour l'élaboration de leur plan d'acion pour l'améliorer leur participation au polotoque publique.  Appuyer les associations pour la mise en œuvre de leur plan d'action de plaidoyer.    Organiser des débats citoyens pour faciliter le dialogue entre les associations et les élus.</t>
  </si>
  <si>
    <t>Les évaluations sont organisés par le porteur du projet, l'Espace Associatif</t>
  </si>
  <si>
    <t>50 OSCs dans les communes ciblées( deux communes  dans chaque région), 15 OSC au niveau national, 50 femmes et jeunes leaders locaux, 15 élus(es) locaux, 30 hommes leaders (locaux, religieux)</t>
  </si>
  <si>
    <t>Région de Tadla-Azilal (Province de Beni Mellal) et Région de l'Oriental (province de Oujda Angad)</t>
  </si>
  <si>
    <t>Contribuer à la consolidation de la démocratie et de la gouvernance locale, fondées sur la participation et la redevabilité sociale</t>
  </si>
  <si>
    <t>erradi@caremaroc.org</t>
  </si>
  <si>
    <t>Animateur terrain -point focal du projet pour CARE</t>
  </si>
  <si>
    <t>Aziz ERRADI</t>
  </si>
  <si>
    <t>Union Européenne (ligne budgétaire IEDDH)</t>
  </si>
  <si>
    <t>Gouvernance Locale et Droits des Femmes (GLDF)</t>
  </si>
  <si>
    <t>MR047</t>
  </si>
  <si>
    <t>http://www.caremaroc.org/project/integration-de-la-reponsabilite-sociale-dans-leducationlead/</t>
  </si>
  <si>
    <t>Le changement de la methodologie d'intervention du projet et son succes, est du aussi à la confiance vis-à-vis l'équipe sur le terrain
Partenaires: 2: Near East Foundation (NEF), FNAPEM</t>
  </si>
  <si>
    <t>Les officiels au niveaux local et regional sont clés pour faciliter les activités sur le terrain. S'ils ne sont pas convaincus sur le projet, ils peuvent bloquer beaucoup des choses</t>
  </si>
  <si>
    <t>Il faut toujours construire avec la comunauté au lieu de venir avec des solutions pretes a offrir</t>
  </si>
  <si>
    <t>Les seance du genre, leadership et la masculinité positive sont aussi un moyen non seulement de changement mais aussi de mobilisation de la communité car il y a un vrai besoin chez la communauté d'aborder ces questions et les discuter</t>
  </si>
  <si>
    <t>Le coaching donne plus de resultats que les formations</t>
  </si>
  <si>
    <t>Le projet a connu un changement de la methodologie d'intervention. Sur ce, et sous la demande forte de renforcement des capacités de nos partenaires sur le terrain (association des parents d'eleves) un programme de formation et de coaching intensif était planifié pour renforcer la voix et le poids de ces associations. Aussi, il y a une formation intensive pour les membres de l'équipe du projet pour pouvoir faire du coaching</t>
  </si>
  <si>
    <t>Des élèves de 50 écoles primaires, les familles des élèves, des membres des associations de parents et tuteurs d'élèves (APTEs), des membres du personnel pédagogique et administratif du ministère de l'Éducation (provincial et au niveau régional).</t>
  </si>
  <si>
    <t>Région du  Casablanca-Settat et de Marrakech-Safi</t>
  </si>
  <si>
    <t>* Le développement d’un mécanisme participatif pour la promotion de la qualité de l’éducation primaire au Maroc 
* Le renforcement de la collaboration entre les APTE et les acteurs Etatiques pour un meilleur processus de prise de décision au niveau locale, régionale et nationale.</t>
  </si>
  <si>
    <t>bouhamidi@caremaroc.org</t>
  </si>
  <si>
    <t>Nissrine BOUHAMIDI</t>
  </si>
  <si>
    <t>Global Partnership for Social Accountability (GPSA)</t>
  </si>
  <si>
    <t>LEAD</t>
  </si>
  <si>
    <t>MR049</t>
  </si>
  <si>
    <t>Flexibilité dans la validation des livrables selon l'accessibilité et la présence d'élus et de l'administration locate: carte de légalité et de légitimité</t>
  </si>
  <si>
    <t>Transparence dans la selection des beneficiaire dans un contexte post conflit et participation des autorités locales</t>
  </si>
  <si>
    <t>L'orgatisation de CCOCSAD comme porte d'entrée des activités dans la commune à dynamisé la participation et le dialogue entre acteur</t>
  </si>
  <si>
    <t>La stratégie d'intervention en zone d'insécurité</t>
  </si>
  <si>
    <t>La stratégie et démarche de sélection des OCB/OSP et leurs microprojets</t>
  </si>
  <si>
    <t>La stratégie de mobilisation communautaire</t>
  </si>
  <si>
    <t>Une évaluation de la performance de CARE est planifiée en Septembre 2016 en tant que Maitre d'Ouvrage Delégué.</t>
  </si>
  <si>
    <t>Réhabilitation des infrastructures publiques locales
Réhabiliter les actifs productifs des ménages vulnérables ciblés dans les zones les plus touchées par la crise
Renforcement des investissements d’organisations communautaires de base
Renforcer les capacités institutionnelles des collectivités locales partenaires</t>
  </si>
  <si>
    <t>La zone d’intervention de CARE Mali couvre 71 communes dans quatre régions du Nord (Gao, Tombouctou, Mopti et Ségou), 8 communes du Sud dont 5 communes dans la région de Ségou ; 1 à Mopti et 2 communes du District de Bamako;</t>
  </si>
  <si>
    <t>L’Objectif de Développement du Projet (ODP) est de réhabiliter les infrastructures de base et de rétablir les activités productives des communautés touchées par la crise au Mali.</t>
  </si>
  <si>
    <t>dramane.sidibe@care.org</t>
  </si>
  <si>
    <t>COP</t>
  </si>
  <si>
    <t>Dramane Sidibé</t>
  </si>
  <si>
    <t>yawo.douvon@care.org</t>
  </si>
  <si>
    <t>Yawo Douvon</t>
  </si>
  <si>
    <t>IDA / à travers le Gouvernement du Mali</t>
  </si>
  <si>
    <t>Projet de Reconstruction et de Relance Economique du Mali (PRRE)</t>
  </si>
  <si>
    <t>MEFXML001  / US1G6</t>
  </si>
  <si>
    <t>WASH est un Projet de santé publique et necessite une couverture totale de la région de Mopti. L'ATPC reste confronté à certaines réalités pédologiques et soit par le manque d'eau dans certaines zones (Bandiagara ) et le caractère inondé de certaines d'autres zones (zones inondées).</t>
  </si>
  <si>
    <t>Le grand défi reste la consolidation des acquis et le suivi par la DRACPN après la clôture du Projet.</t>
  </si>
  <si>
    <t>L’appropriation du lavage des mains par la quasi-totalité des élèves dans les écoles et le changement de comportement visible dans les communautés encadrées par le Projet.</t>
  </si>
  <si>
    <t>3.  Le Suivi post-certification des communautés qui consiste à effectuer au moins une visite hebdomadaire dans chaque localité certifiée pendant toute la durée de la phase post-FDAL</t>
  </si>
  <si>
    <t>2. La bonne gouvernance dans la gestion et la maintenance des équipements WASH pour une durabilité des actinons WASH</t>
  </si>
  <si>
    <t>1. L'utilisation de l'approche ATPC (Assainissement Total Piloté par la Communauté) aux niveaux de la communauté et de l'école reste une bonne stratégie de changement de comportement et de promotion de l'hygiène et de l'assainissement (à travers la contruction et la fréquentation des latrines, l'achat des kits d'hygiène et le renouvellement des consommables).</t>
  </si>
  <si>
    <t>Le projet n'a pas connu de changement durant l'année fiscale.</t>
  </si>
  <si>
    <t>Le projet a participé aux différentes journées nationales comme par exemple la journée nationale de lavage des mains au savon avec la société civile.</t>
  </si>
  <si>
    <t>L'évaluation du Projet s'est focalisée sur le volet ATPC pour mesurer le  niveau de degré de changement des communautés en matière d'eau hygiène et assainissement;</t>
  </si>
  <si>
    <t>Le projet encadre les scolaires filles et garçons de 6 - 18 ans dans les écoles formelles fondamentales en matière d'eau, hygiène et assainissement.</t>
  </si>
  <si>
    <t>Le projet couvre 150 villages, dans 15 communes Bandiagara, Doucombo, Dandoli, Soroli, Pignari, Pignari Bana, Timiniry, Bankass, Lessagou, Socoura, Tori, Ouenkoro, Soubala, Kanibonzon, et Ségué.</t>
  </si>
  <si>
    <t>Le Projet vise à mettre les écoles bénéficiaires au standard "WASH à l'Ecole" et ATPC en milieu Communautaire pour lutter contre la pratique néfaste de la défécation à l'air libre et promouvoir le lavage des mains au savon. Ce programme consiste à mettre les écoles bénéficiaires au standard « WASH à l’école » de l’OMS / UNICEF. Chaque école doit disposer d’un point d’eau potable amélioré, de latrines séparées filles / garçons suffisantes en fonction des effectifs, de lave-mains devant chaque bloc de latrines et chaque classe, et d’un kit d’hygiène composé de matériel d’assainissement et de produits d’entretien. Ce volet ‘équipement’ est accompagné d’un volet ‘intermédiation sociale’ décrit dans ce guide et dont la mise en oeuvre est confiée à des ONG. Il vise à mettre en place des modalités pérennes de gestion et de maintenance des équipements, et à améliorer rapidement et durablement les pratiques d’hygiène.</t>
  </si>
  <si>
    <t>UNICEF MALI</t>
  </si>
  <si>
    <t>DGIS-CANADA</t>
  </si>
  <si>
    <t>WASH-DGIS-UNICEF</t>
  </si>
  <si>
    <t>Project ID UNCFML0003</t>
  </si>
  <si>
    <t>Le grand défi reste la consolidation des acquis et le suivi par la DRACPN et les Services déconcentrés du Ministère de l'éducation après la clôture du Projet.</t>
  </si>
  <si>
    <t>Les seules évaluations restent dans le cadre de l'ATPC avec la DRACPN et pour le post certification.</t>
  </si>
  <si>
    <t>Le projet vise à donner une opportunité d’accès aux élèves, aux enseignants, et aux communautés de meilleures conditions d'Hygiène et d'Assainissement pour un changement de comportement  et contribuer à l'amélioration de la santé et la protection des élèves dans un environnement sain pour leur apprentissage.</t>
  </si>
  <si>
    <t>Le projet couvre la region de Mopti, le cercle de Bandiagara et les communes de Bandiagara, Doucombo, Wadouba et Muetoumo,</t>
  </si>
  <si>
    <t>Les communautés et leurs écoles vivant dans des zones rurales, urbaines défavorisées, atteintes par des crises ou de vulnerabilité nutritionnelle ont un accès à l'eau potable, l'assainissement de base et l'éducation à l'hygiène de manière perenne et que les filles et les garçons des localités d'intervention ont accès à un environnement d'étude favorable à l'amélioration des résultats en matière d'éducation et de santé,</t>
  </si>
  <si>
    <t>Wash in school et ATPC+E</t>
  </si>
  <si>
    <t>UNCFML0007</t>
  </si>
  <si>
    <t>proposal,output reports and end of project reports</t>
  </si>
  <si>
    <t>joint monitoring and evaluation with the district council members during the project implementation</t>
  </si>
  <si>
    <t>timely onset of linkages of beneficiaries to other projects</t>
  </si>
  <si>
    <t>improved transparency and accountability among stakeholders and beneficiaries</t>
  </si>
  <si>
    <t>participatory targetting of beneficiaries</t>
  </si>
  <si>
    <t>improved coordination with key stakeholders at district and community level</t>
  </si>
  <si>
    <t>Feedback and response mechanism</t>
  </si>
  <si>
    <t>Linkages of MVAC beneficiaries to other CARE projects(UBALE) for sustainability,Strengthened feedback and response mechanism</t>
  </si>
  <si>
    <t>The peoject conducted District Civil Protection Committee meetings on a quarterly basis where civil society organizations attended to enhence coordination at field level</t>
  </si>
  <si>
    <t>Food insecure households</t>
  </si>
  <si>
    <t>The project was implemented in two districts; Nsanje and Ntcheu. In Nsanje the project covered Mbenje, Mlolo, Ndamera,Makoko,Chimombo, Malemia and  Nyachikadza Traditional Authorities (TAs).In Ntcheu district it covered Phambala, Masasa, Champiti, Ganya, Makwangwala and kwataine Traditional Authorities (TAs)</t>
  </si>
  <si>
    <t>To save lives and protect livelihoods in emergencies and strengthen resilience to shocks from Natural disasters  among 15,404 vulnerable households in Nsanje district.</t>
  </si>
  <si>
    <t>tryphine.zuze1@gmail.com</t>
  </si>
  <si>
    <t>Tryphine Zuze</t>
  </si>
  <si>
    <t>World Food Program (WFP)</t>
  </si>
  <si>
    <t>PRRO 200692: TARGETED FOOD DISTRIBUTION in Ntcheu and Nsanje districts</t>
  </si>
  <si>
    <t>FC: US1K4; PID: WFPXMW0013 (Nsanje), WFPXMW0014/15 (Ntcheu: 14 for  Cash, 15  food)</t>
  </si>
  <si>
    <t>1. End of Project Report 
2. Community Dialogue Tool 
3. Training of Trainer Handbook</t>
  </si>
  <si>
    <t>CARE International Lao PDR, with UN Women support, partnered with the Secretariat of the Vientiane Capital Commission for the Advancement of Women and Lao PHA in order to develop and pilot a Community Dialogue Tool for Preventing and Responding to Violence against Women and Girls. The outcomes of the pilot process allowed to draw some lessons and to refine the tool. Despite the short duration of the project and various challenges linked to low awareness and knowledge of Violence against Women and Girls and gender issues and to community mobilization in urban areas, it appeared that the Community Dialogue Tool has some potential to start raise the awareness of communities and to initiate thinking about different attitudes leading to preventing violence. CARE Laos is planning to adapt the Community Dialogue Tool to implement it in rural areas of Lao PDR as well as for reaching Marginalised Urban Women such as garment factory workers, entertainment workers, populations with whom support programmes are already implemented. It has already secured funding for this from the EU.</t>
  </si>
  <si>
    <t>Concepts related to violence against women and girls are not automatically understood and adquate process to devlop this understanding is required. The initial training of trainers for the pilot implementation was held for 3 days. The topics included facilitation skills, and practice of all activities. The concepts were reviewed when practicing the activities. During the piloting it was realized that the facilitators had limited understanding of the concepts around gender based violence and possible community actions. As a result, a longer training of trainers was developed that added two additional days to cover the concepts presented in the Community Dialogue Tool in more detail. Also based on this feedback, a 5-day Training of Trainers manual was developed that included background information on facilitation, key concepts and training on sessions.  This manual serves as a companion to the Community Dialogue Tool.</t>
  </si>
  <si>
    <t>The project has helped to realize that thorough process of information sharing and continuous engagement with village authorities is essential  to increase the community participation and their ownership.</t>
  </si>
  <si>
    <t>The issuance of the National Action Plan on Violence Against Women positively influenced the partnership with the provincial level Commission on the Advancement of Women (PCAW) which showed a real ownership and commitment to the initiative despite the absence of a formal agreement with CARE or UNWomen. The partnership with local government authorities was essential during the implementation of project activities as CARE could not directly mobilize community members. Although PCAW lacked facilitation abilities this partnership provided legitimacy to the activities and helped to gain support in the community. This project had partnership with local CSO partner (i.e LAO PHA) and they filled the gap with  facilitation skills with support from CARE and UN Women. On the other hand, this project helped to realize more that in Laos, national context influence in the project implementation in the field and partnering with local CSOs requires intense monitoring, strong management and technical support.</t>
  </si>
  <si>
    <t>Transfer the skills and resources to UN Women’s implementing partners (NGOs, Provincial and District Commission for Advancement of women, and Education Ministry) to implement the model in their targeted communities.</t>
  </si>
  <si>
    <t>Village dialogue meetings with men and women in separate groups to allow them to reflect upon the situation in terms of violence againt women and to come up with their own realisation of the issues before developping a common vilalge action plan</t>
  </si>
  <si>
    <t>Design and pilot-test one community-led dialogue that supports communities’ to challenge gender-norms and prevent violence against women and produce a tool that can be rep[liable in urban settings</t>
  </si>
  <si>
    <t>It was pilot project which is already ended  / phased out</t>
  </si>
  <si>
    <t>Community leaders and villagers in two villages (piloting sites)+A23</t>
  </si>
  <si>
    <t>Vientiane, Laos</t>
  </si>
  <si>
    <t>Adapting and implementing a community mobilization tool in selected sites in Lao PDR for preventing and rejecting violence against women and girls (VAWG)</t>
  </si>
  <si>
    <t>isabelle.cazottes@careint.org</t>
  </si>
  <si>
    <t>Gender and Health Advisor</t>
  </si>
  <si>
    <t>Isabelle Cazottes</t>
  </si>
  <si>
    <t>UNWOMEN</t>
  </si>
  <si>
    <t>Community Dialogue Against Gender Based Violence</t>
  </si>
  <si>
    <t>LAO 180   LA 159</t>
  </si>
  <si>
    <t>1. Quarterly report (Jan-March, 2016)</t>
  </si>
  <si>
    <t>This projects orverlaps with projcet LAO167. No participants are reported in order to avoid double counting</t>
  </si>
  <si>
    <t>For the monitoring and verification HEF services, it is better to spend more time in the village (especially at night) for participatory discussion with women groups</t>
  </si>
  <si>
    <t>During the visit at the targeted communities, District Hospital that should have local language translation in order to make sure communities understand the process of HEF services in the hospital.</t>
  </si>
  <si>
    <t>The training sessions at the remote ethnic should be organized at night so that we could get more participants to attend training because they are usually busy on their rice field.</t>
  </si>
  <si>
    <t>Monitoring/verification of the ethnic community using of the Health Equity Fund for Maternal and Chile Health Services</t>
  </si>
  <si>
    <t>Increase awreness of Maternal, Newborn and Child Health services available in the district</t>
  </si>
  <si>
    <t>Increase awreness of the Health Equity Fund for Maternal and Child Health</t>
  </si>
  <si>
    <t>Remote Etnic Women and their communities</t>
  </si>
  <si>
    <t>Sekong Province (Dak Cheung district)</t>
  </si>
  <si>
    <t>To increase awareness of and access to the health services in ethnic communities in Dak Cheung District (with a focus on the Health Equity Fund and Maternal Child Health)</t>
  </si>
  <si>
    <t>Swiss Red Cross (SRC) Laos</t>
  </si>
  <si>
    <t>Strengthening Ethnic Communities Access to Health Services in Dak Cheung District, Sekong</t>
  </si>
  <si>
    <t>LAO178  LA156</t>
  </si>
  <si>
    <t>All the project activities including the Info-Case Management activities and the Emergency cash distribution are Implemented according to the standard operation procedures  and the targets of the projects are on track</t>
  </si>
  <si>
    <t xml:space="preserve">3.Working in Azraq town though the CBOs is another challenge that CARE has faced in light of the lack of capacity of the CBOs, the human resources and the service providers in the city as well as the need to reach remote areas.
In spite of this; CARE has been able to provide the CBOs with the support through training volunteers from the CBOs who have been supporting the staff and the team were able to reach the beneficiaries and provide them with the needed services. 
</t>
  </si>
  <si>
    <t>2.Another challenge was reaching illiterate beneficiaries living in poverty pockets and explaining to them how to use the ATM cards.  CARE Cash Officers in all the urban centers were able to deal professionally with the illiterate beneficiaries by giving them very clear instructions how to use the ATM card and distributing leaflets that show in pictures the steps of using the ATM machine. CARE cash officers were also asking the beneficiaries to seek the help from the Bank employee if they couldn’t use the ATM, CARE management staffs regularly communicate with Jordan Kuwait Bank to make sure the bank is offering the support needed to the beneficiaries.</t>
  </si>
  <si>
    <t>1.Challenges are always present when it comes to cash distributions; as needs are growing, there will always be a need for cash. Challenges that we faced during this project besides the usual request for multiple payments, were mainly met while reaching the vulnerable families in the field especially during the Benevolent Ramadan campaign while fasting and overcoming the hot weather in areas like the North Desert in Al-Mafraq.  This challenge was got over by the high energy and motivation of the team and the professional experience they have dealing with vulnerable beneficiaries. Furthermore, the employees of The ministry of Social Development (MOSD) have shown a high cooperation facilitating the distribution in their offices and providing CARE staff with the list of beneficiaries before the day of the distribution to have the process organized and well-arranged. During Ramadan Campaign; a close coordination was continued between the staff in the field and the management in CARE to overcome any difficult issues and support the staff facing any challenge.</t>
  </si>
  <si>
    <t>3.CARE will be working with refugees and Jordanians through tailored training programs that provide sustainable life and technical skills that can be used in the future and during their transitional life in Jordan. This project includes components that develop community committees, giving them a voice in the programming and an opportunity to develop their own vision for the shared refugee and Jordanian community.</t>
  </si>
  <si>
    <t>2.CARE will  build institutional links with the Government of Jordan, particularly MoSD, Planning and International Cooperation Ministry, and the National Aid Fund. Advocacy to build support for long-term resilience in the form of livelihoods and the protection of rights continues through these same avenues.</t>
  </si>
  <si>
    <t>1.CARE will carry on building relationships between Syrian refugees, Jordanian community members and service providers so that vulnerable individuals will be able to access the local safety nets beyond the scope of this project. The external referral component of the Refugee Hub model creates links between relevant Jordanian and international agencies (both governmental and NGO) and refugees in need, providing more durable solutions to issues related to protection, education, legal issues, resettlement, repatriation and physical and mental health</t>
  </si>
  <si>
    <t>The Benevolent Ramadan campaign (an initiative that CARE proposed to collaborate with MoSD in serving and reaching the most vulnerable Jordanian families across Jordan during the holy month of Ramadan) took place during the period of the project reaching a total of 700 vulnerable Jordanian families. The campaign reached families in four main areas (Amman, Zarqa, Irbid and Mafraq) and also poverty pockets across Jordan affected by the Syrian crisis. During the campaign, CARE accompanied the Minister of Social Development in some of her field visits and provided assistance to vulnerable Jordanian families selected by MoSD.</t>
  </si>
  <si>
    <t>CARE assists vulnerable Jordanian families. The Jordanian beneficiaries are selected based on the National Aid Fund (NAF) vulnerability criteria, and assessed by Ministry of Social Development (MOSD) social workers, highlighting the most vulnerable needy Jordanian beneficiaries not only in the five urban areas that CARE’s urban centers are present in, but also in poverty pockets all around Jordan</t>
  </si>
  <si>
    <t>The evaluation will be  done using qualitative and/or quantitative methods which will then fed into donors’ reports . Under Olayan, phone questionnaires will be  conducted with Syrian and Jordanian beneficiaries residing in Amman, Irbid, Mafraq and Zarqa to assess the extent to which Olayan’s activities affected their lives (positively and/or negatively).</t>
  </si>
  <si>
    <t>This project will provide improved access to existing support networks and services, protection from immediate threats and increased capacity for self-reliant survival strategies for the most vulnerable Syrian Refugees and the host community in the urban areas of Amman, Mafraq, Zarqa, Irbid and Azraq</t>
  </si>
  <si>
    <t>Amman, Zarqa, Mafraq, Irbid and Azraq</t>
  </si>
  <si>
    <t>Lives saved, suffering alleviated and dignity maintained in Jordan.</t>
  </si>
  <si>
    <t>Zainab.AlAqra'a@care.org</t>
  </si>
  <si>
    <t>Admin Team supervisor</t>
  </si>
  <si>
    <t>Al Aqra'a, Zainab</t>
  </si>
  <si>
    <t>Protecting the dignity of Syrian refugees and vulnerable host communities in Jordan</t>
  </si>
  <si>
    <t>FC US1O8 , PID SSOFJO0006</t>
  </si>
  <si>
    <t>The project has been implemented and closed successfully, all the targets have been achieved and the final report was shared and approved by the donor</t>
  </si>
  <si>
    <t>3.• Providing a second payment or multiple payments for both the Elderly &amp; people with disability who are demonstrating highly vulnerable complicated cases.</t>
  </si>
  <si>
    <t xml:space="preserve">2.• Increase the target of the outreach component to cover a wider area of beneficiaries living in inaccessible locations.
 and to o benefit from the outreach component to also distribute Non-Food Items (NFIs) that could include a hygiene kit of diapers and sanitary products. 
</t>
  </si>
  <si>
    <t>1.• The design of the project  would benefit from including  psychosocial support activities which adds more value to the overall services provided to beneficiaries. This would be of more value in cases with disabilities, elderly, or extremely vulnerable cases.</t>
  </si>
  <si>
    <t>2.CARE will  build institutional links with the Government of Jordan, particularly Ministry of Social Development, Ministry of Plannign aand Interntional Cooperation, and the National Aid Fund. Advocacy to build support for long-term resilience in the form of livelihoods and the protection of rights continues through these same avenues.</t>
  </si>
  <si>
    <t xml:space="preserve">The Case management service  under this project has targeted urban vulnerable individuals and households; refugees and local communities. These populations have multiple, complex needs. Therefore, the standardized case management process is the backbone of CARE’s intervention, the pre-requisite for the provision of customized solutions, recognizing and analyzing the different needs according to sex and age, as well as those with specific vulnerabilities such as individuals with disabilities or households headed by women. It is also the hallmark of a coordinated and efficient humanitarian support system that takes into account various service providers, their expertise, capabilities and service portfolio, knitting a tight support net aimed at preventing anyone, regardless of their vulnerability, from falling through the cracks.
CARE’s outreach teams conducted home visits to those households with specific needs and vulnerabilities, including female-headed households, the elderly or people with disabilities in order to reach the refugees  to assist without having to approach CARE’s Center in Irbid. 
</t>
  </si>
  <si>
    <t>The project has ended, and the evaluation has been already done by the M&amp;E Department using qualitative and/or quantitative methods which is then fed into donors’ reports as well as quarterly progress reports. phone surveys were conducted with # of beneficiaries residing in Irbid City to assess the extent to which OCHA’s activities affected their lives (positively and/or negatively)</t>
  </si>
  <si>
    <t>This project will provide improved access to existing support networks and services, protection from immediate threats and increased capacity for self-reliant survival strategies for the most vulnerable Syrian Refugees and the host community in the urban area of Irbid</t>
  </si>
  <si>
    <t>Irbid</t>
  </si>
  <si>
    <t>Project provides support to maintaining assets of 1,570 refugee and host community households through unconditional cash, thereby reducing the risk of exposure to negative coping mechanisms, targeting Irbid, an area with specifically high concentration of Syrian refugees in Jordan. The project will be part of the larger CARE Jordan Refugee Program, which provides a range of integrated services to Syrian refugees through the established community centers in four urban areas responding to needs identified through CARE’s case management approach</t>
  </si>
  <si>
    <t>UNITED NATIONS OFFICE FOR COORDINATION OF HUMANITARIAN AFFAIRS</t>
  </si>
  <si>
    <t>Protecting Dignity of Crisis-Affected People in Jordan</t>
  </si>
  <si>
    <t>FC US1M8, OCHAJO0004</t>
  </si>
  <si>
    <t>Las transferencias del donante se retrasan a inicio de año</t>
  </si>
  <si>
    <t>Cada periodo de gobierno se facilita una transicion ordenada de las corporaciones municipales.</t>
  </si>
  <si>
    <t>Mujeres y Hombres funcionarios municipales responsables de gestionar el desarrollo municipal.
Mujeres rurales que emprenden iniciativas productivas para mejorar el ingreso.
Organizaciones de sociedad civil que participan en la plataforma del consejo regional Lempa.</t>
  </si>
  <si>
    <t xml:space="preserve">Departamento Lempira:Municipios:Erandique, Santa Cruz, Gualcinse, San Francisco, San Andres, Piraera, Candelaria, Mapulaca, La virtud, Valladolid, Virginia, La virtud, Tambla, Tomala, San Juan Guarita, Guarita, Cololaca, San Marcos de Caiquin, San Sebastian, San Marcos de Colohete
Departamento La Paz: Municpios: Yarula, Opatoro, Marcala, Cabañas, Santa Ana, Santa Elena
Departamento Intibuca:Municpios:Yamaranguila, San Marcos Sierras, Masaguara, San Isidro,Dolores, San Juan, Jesus de Otoro, La Esperanza, Intibuca, San Francisco de Opalaca, San Miguelito, Concepcion, Camasca, Colomoncagua, San Antonio, Magdalena, Santa Lucia     
</t>
  </si>
  <si>
    <t>Fortalecer la capacidad institucional de las Municipalidades, Mancomunidades, Gobernaciones y Consejos Regionales para impulsar en el corredor seco del país los procesos de Democracia, Gobernabilidad, Ciudadanía y Desarrollo Económico Local que contribuyan para que mujeres productoras rurales  ejerzan sus derechos, participen equitativamente  y  se beneficien  del crecimiento económico  en el marco de modelos de desarrollo más inclusivos y resilientes.</t>
  </si>
  <si>
    <t>Secretaria de Derechos Humanos, Justicia, Gobernacion y Descentralizacion del Gobierno de Honduras</t>
  </si>
  <si>
    <t>Proyecto de Oportunidades de Desarrollo y Empleo Rural "PODER"</t>
  </si>
  <si>
    <t>US22Y</t>
  </si>
  <si>
    <t>Este proyecto es un proyecto corto y de una ejecución financiera intensa, solo se ha podido avanzar por dos factores el logro de la integración de los actores locales y la disposición de un equipo de proyecto de alto nivel y comprometido.</t>
  </si>
  <si>
    <t>Para todo lo anterior la integración del equipo con una sola visión y con un compromiso fue vital para avanzar hasta donde hemos llegado.</t>
  </si>
  <si>
    <t>En proyecto de tan corto plazo la necesidad de trabajar intensamente en campo  en los primeros meses para definir la población meta fue muy indispensable.</t>
  </si>
  <si>
    <t>Los diversos temas a abordar con nuestros socios coejecutores deben de ser tratados entrando por el desarrollo de la capacidad en gobernanza. Todo esto con un seguimiento cercano.</t>
  </si>
  <si>
    <t>El haber promovido los grupos organizados de mujeres productoras nos llevo a alcanzar un 70% de mujeres participantes.</t>
  </si>
  <si>
    <t>El que la metodología de todo el proyecto sea participativa ha logrado que los actores locales y movimientos de sociedad civil se involucren de manera comprometida.</t>
  </si>
  <si>
    <t>El trabajo a través de las mancomunidades como socios ejecutores ha sido un éxito en un proyecto de tan corto plazo.</t>
  </si>
  <si>
    <t>El proyecto ha dado los pasos necesarios para fortalecer las redes municipales de mujeres en coordinación con movimientos regionales y nacionales.</t>
  </si>
  <si>
    <t>7,560 familias productoras agroalimentarias con los beneficios finales, desarrollo de capacidades a los actores locales: Gobiernos Municipales, sus Mancomunidades, Consejos Regionales, Grupos y Asociaciones de  productores y productoras, Redes y Movimientos de Mujeres, Cajas de Ahorro y Crédito (CAC), Organizaciones de Sociedad Civil Organizadas, Proveedores descentralizados de servicios de Salud, Redes de voluntarios de salud local.</t>
  </si>
  <si>
    <t>23 Municipios del Corredor Seco ubicados en la Zona Fronteriza de Intibucá y Lempira de la región Lempa</t>
  </si>
  <si>
    <t>Contribuir a mejorar la calidad de vida de hombres, mujeres, niñas, niños, jóvenes y pueblos indígenas, que viven en condiciones de pobreza, exclusión, vulnerabilidad y riesgo social, en la Región del Corredor Seco en la Región Lempa, generando condiciones para la seguridad alimentaria, salud y nutrición, mediante  el abordaje de los riesgos derivados de la sequía.</t>
  </si>
  <si>
    <t>herminia.palacios@care.org</t>
  </si>
  <si>
    <t>Cooridnadora de Iniciativa</t>
  </si>
  <si>
    <t>Herminia Palacios</t>
  </si>
  <si>
    <t>Secretaria de Desarrollo e Inclusión Social, Programa de Vida Mejor, Gobierno de Honduras</t>
  </si>
  <si>
    <t>PROMOCIÓN DE LA SEGURIDAD ALIMENTARIA E INCLUSIÓN SOCIAL EN LA REGION LEMPA DE HONDURAS</t>
  </si>
  <si>
    <t>GHONHN0014</t>
  </si>
  <si>
    <t>El proyecto finalizó en febrero con una ejecución programática del 95% y una ejecución financiera del 99.5%</t>
  </si>
  <si>
    <t>Las mujeres pueden gestionar y administrar proyectos de incentivos forestales provenientes del gobierno para mejorar sus ingresos del hogar y que les permite contribuir con el mejoramiento de su calidad de vida.</t>
  </si>
  <si>
    <t>La ejecución de proyectos de mitigacion y adaptación impulsados por el proyecto han tenido un mayor grado de empoderamiento debido a que se ha propiciado la inversion de recursos de los gobiernos municipales y tambien de los propios beneficiarios del proyecto.</t>
  </si>
  <si>
    <t>Existe alto interés de las comunidades sobre los recursos no maderables provenientes de los bosques en cuanto a alimentos, medicina, ornamentos, productos para artesanias  entre otros</t>
  </si>
  <si>
    <t>implementación de proyectos productivos sostenibles, para contribuir al mejoramiento de ingresos de las familias pobres</t>
  </si>
  <si>
    <t>Trabajo en asocio con la academia para generar investigación aplicada, principalmente en cuanto a biodiversidad y conocimientos ancestrales</t>
  </si>
  <si>
    <t>Apalancamiento de fondos, para llevar a escala los proyectos generadores de ingresos dirigido a mujeres</t>
  </si>
  <si>
    <t>Se impulsó el acceso de incentivos forestales con participación de mujeres, para que puedan tomar decisiones en el uso de la tierra</t>
  </si>
  <si>
    <t>Se fortalecieron los Consejos de Desarrollo y Autoridades Indígenas en los temas de gobernanza de recursos naturales.</t>
  </si>
  <si>
    <t>Las evaluaciones se han realizado utilizando sistema de información geográfica y mapeos satelitales, además de monitoreo en campo.</t>
  </si>
  <si>
    <t>Mujeres rurales con actividades económicas a pequeña escala que no se benefician equitativamente del crecimiento económico de la sociedad, especialmente pueblos indígenas, en situación de pobreza y altamente vulnerables a los efectos del cambio climático.</t>
  </si>
  <si>
    <t>Municipios de Totonicapán y Santa María Chiquimula del departamento de Totonicapán</t>
  </si>
  <si>
    <t>Conservar la cobertura vegetal de la cabecera de cinco cuencas para facilitar el buen uso de los bienes y servicios ambientales principalmente biodiversidad, agua y suelo en el marco de mitigación y adaptación al Cambio Climático en dos municipios prioritarios.</t>
  </si>
  <si>
    <t>jose.chuc@care.org</t>
  </si>
  <si>
    <t>Roberto Chuc</t>
  </si>
  <si>
    <t>Fundación para la Conservación de Recursos Naturales y Ambiente en Guatemala</t>
  </si>
  <si>
    <t>Manejo sostenible de bosques en zonas de recarga hídrica de las cuencas Samalá, Nahualate, Salinas, Motagua y lago Atitlán en los municipios de Santa María Chiquimula y Totonicapán.</t>
  </si>
  <si>
    <t>FCBXGT0008</t>
  </si>
  <si>
    <t>Oromia region, East and West Hararge Zones, Jarso, Kersa, Kurfa Chele (E. H.) and Meiso, Chiro Zuria (W.H.) woredas</t>
  </si>
  <si>
    <t>To improve the nutritional status of children less than five years and pregnant and lactating women through strengthening of therapeutic feeding programs and launching targeted supplementary feeding program, enhancing the capacity of the health system to manage cases of acute malnutrition,  increasing the awareness of the community on proper child caring and feeding practices and to increase access to safe drinking water to reduce morbidity and mortality due to WaSH-related hazards.</t>
  </si>
  <si>
    <t>The United Nations Office for the Coordination of Humanitarian Affairs</t>
  </si>
  <si>
    <t>East and West Hararge emergency nutrition support to malnourished children and pregnant and lactating women</t>
  </si>
  <si>
    <t>US1JA</t>
  </si>
  <si>
    <t>Chronically Food Insecure Rural Women and Pastoral School Aged Girls</t>
  </si>
  <si>
    <t>Three zones of Oromiya Region (East, West Hararghe and Borena)</t>
  </si>
  <si>
    <t>The main Goal of the project is to Protect Lives and livelihoods of emergency affected rural Ethiopians</t>
  </si>
  <si>
    <t>United States Agency For International Development (USAID)</t>
  </si>
  <si>
    <t>Joint Emergency Operation Plan (JEOP)</t>
  </si>
  <si>
    <t>US1TY</t>
  </si>
  <si>
    <t>Oromia region, East and West Hararge zones, Meiso and Doba (W.H.) and Fedis and Babile (E.H.) woredas</t>
  </si>
  <si>
    <t>Improve the health and wellbeing of targeted drought affected communities by increasing access to safe drinking water and improving hygiene and sanitation awareness and practices.</t>
  </si>
  <si>
    <t>Emegency WASH response for drought affected people of East and West Hararge</t>
  </si>
  <si>
    <t>US10M</t>
  </si>
  <si>
    <t>Afar region, Zones 1 and 5, Woredas:  Mille and Dalifagie</t>
  </si>
  <si>
    <t>Improve access to safe drinking water through rehabilitation of water schemes for drought affected population, strengthen the management capacity of water management committee members and raise awareness and knowledge of targeted community on hygiene  and sanitation practices through provision of hygiene and sanitation education.</t>
  </si>
  <si>
    <t>International Rescue Committee</t>
  </si>
  <si>
    <t>Emergency WASH response to drought affected population in Mile and Dalafagi woredas of Afar region</t>
  </si>
  <si>
    <t>US1MG</t>
  </si>
  <si>
    <t>Oromia region, Borena Zone, Woreada: Moyale, BlueHora, Teltele, Yabello</t>
  </si>
  <si>
    <t>Reduce the impact of drought on vulnerable populations through rehabilitation and expansion of existing water schemes to restore accessibility of potable water in the targeted areas of intervention.</t>
  </si>
  <si>
    <t>Emergency WASH response to drought affected communities in Borena</t>
  </si>
  <si>
    <t>US1H1</t>
  </si>
  <si>
    <t>The project has been reaching children and pregnanat and lactating women affected by acute under nutrition and is providing theraputic and supplementary food. Todate,  a total of 10703 boy and girl children and pregnant and lactating women with acute malutrition have gotten treatment in theraputic feeding centers. 4 project satff have gotten basic training on themanagment of children and pregnant and lactating women with acute malnutrition.</t>
  </si>
  <si>
    <t>Amhara region, S. Gondar zone, Ebinet woreda</t>
  </si>
  <si>
    <t>United Nation Office for coordination of humaniterian affairs</t>
  </si>
  <si>
    <t>Emergency nutrition response for children less than five years and pregnant and lactating women in South Gonder zone</t>
  </si>
  <si>
    <t>US1MU</t>
  </si>
  <si>
    <t>The project has been reaching children and pregnanat and lactating women affected by acute under nutrition and is providing theraputic and supplementary food. Todate,  a total of 17309 boy and girl children with acute malutrition have gotten treatment in theraputic feeding centers. similarly, a total of  19163 pregnant and lactating women affectued with moderate acute undernutrition have gotten treatment  with supplementary food. 24 project satff have gotten basic training on themanagment of children and pregnant and lactating women with acute malnutrition.</t>
  </si>
  <si>
    <t>The project opperates in five districts (Haramaya, Kombolcha, Goro Gutu, Gemechis and Doba) of East and west hararghe zoone, Oromia National regional State Ethiopia</t>
  </si>
  <si>
    <t>East and West Hararghe Zone Emergency Nutrition response project</t>
  </si>
  <si>
    <t>US1LH</t>
  </si>
  <si>
    <t>Chronically Food Insecure Rural women</t>
  </si>
  <si>
    <t>Amhara region, South Gondar Zone, Ebinat Woreda</t>
  </si>
  <si>
    <t>To improve the nutritional status of children less than five years and pregnant and lactating women through strengthening of therapeutic feeding programs and launching targeted supplementary feeding program, enhancing the capacity of the health system to manage cases of acute malnutrition and increasing the awareness of the community on proper child caring and feeding practices.</t>
  </si>
  <si>
    <t>South Gondar Emergency Nutrition Response Project</t>
  </si>
  <si>
    <t>US1IA</t>
  </si>
  <si>
    <t>Year 3 Implementation Plan - Year 3 Agreement - ANSA Final Report</t>
  </si>
  <si>
    <t>Country Social Accountability action plans which were developed should be mainstreamed in the Arab World for sustainability purpose. 
Social accountability is about more than just tools. Context really matters;  in the words of one experienced practitioner, social accountability is 80 percent political and 20 percent technical.</t>
  </si>
  <si>
    <t>Usage and reference to the baseline study in several countries and regional studies and proposals is very important.</t>
  </si>
  <si>
    <t xml:space="preserve">The existence of an independent regional body to promote Social Accountability in the region is essential.  
</t>
  </si>
  <si>
    <t>Maintaining dialogue and trust between supply and demand side : Improving Service Delivery entails giving more room for NGOs to facilitate dialogue between supply and demand sides to improve the service provision.</t>
  </si>
  <si>
    <t>Tailor the approach to the context. Social accountability approaches are highly dependent upon the context in which they are applied. Therefore, decisions about what methods to use, who to involve, whether to take a more political or pragmatic approach, and the extent to which social accountability mechanisms should be independent or institutionalized, must be made on a case-by-case basis.</t>
  </si>
  <si>
    <t>Stakeholders analysis : A crucial step in the design of almost any social accountability initiative is formal or informal stakeholder analysis in order to identify the full range of stakeholders influential to, or influenced by, the initiative, and to assess accountability relationships and power relations between them.</t>
  </si>
  <si>
    <t>Training activities were implemented to strengthen the capacity of CSOs on social accountability concept and tools. Insitutional assessment were conducted to 70 CSOs in the 7 Arab countries to mainstream social accountability in their plans and strategies. Moreover, this project worked on strengthening their capacities through applying social accountability tools such as community score cards</t>
  </si>
  <si>
    <t>nothing is planned for future evaluation as the project was completed and closed officially at the end of March 2016</t>
  </si>
  <si>
    <t xml:space="preserve">- Two Board of trustees (14 members) were directly benefited through actions and activities that fostered partnerships and ownerships. This was emerged clearly in hosting, facilitating and coordinating the BOT regular meetings, strengthen connectivity platform through the development of ANSA-Arab World website and the creation of a Facebook page and expanding outreach efforts to other interested organizations in the Arab World region.
- 60 to 70 members from the elected CATs whom have benefited from the regular coaching and mentoring conducted by CARE in managing the project operations in their respective countries.
- More than 250 members were directly benefited through actions and activities that raised awareness on SA concept and applications and fostered knowledge exchange and connectivity platform. 
- 70 CSOs were directly benefited through the institutional assessment carried out  to mainstream Social Accountability in their activities and internal framework.  
</t>
  </si>
  <si>
    <t>Egypt, Palestine, Jordan , Yemen , Lebanon , Tunisia and Morocco</t>
  </si>
  <si>
    <t>Increase participatory civic engagement in public policy processes and application of social accountability mechanisms in the Middle East and North Africa (MNA) to improve quality of public services.</t>
  </si>
  <si>
    <t>ANSA Grant Coordinator</t>
  </si>
  <si>
    <t>The World Bank: The International Bank for Reconstruction and Development</t>
  </si>
  <si>
    <t>The Affiliated Network for Social Accountability in the Arab World (ANSA-Arab World)</t>
  </si>
  <si>
    <t>WOBKEG0009</t>
  </si>
  <si>
    <t>Trainings/Coaching Reports; Social Enterpreneurship Facilitator and Trainee Manuals</t>
  </si>
  <si>
    <t>intense financial literacy training is key</t>
  </si>
  <si>
    <t>a small grant to help them with the start up might be useful</t>
  </si>
  <si>
    <t>youth groups need to be motivitaed by seeing success models from local communities</t>
  </si>
  <si>
    <t>holding a compitition to select winning social enterprenurship ideas</t>
  </si>
  <si>
    <t>netwroking with other youth groups within the society and having to team with them</t>
  </si>
  <si>
    <t>working with youth groups on innovative income generating projects</t>
  </si>
  <si>
    <t>capacity building for civil society groups</t>
  </si>
  <si>
    <t>Youth groups aged 18-24</t>
  </si>
  <si>
    <t>Beni Suef and Sharkeya Governorates</t>
  </si>
  <si>
    <t>to empower Egyptian youth and assist them in becoming a valuable asset to their communities by enhancing their social entrepreneurship and leadership skills as a mean for youth engagement and empowerment which is directly related to increasing chances for employment</t>
  </si>
  <si>
    <t>Community Spark</t>
  </si>
  <si>
    <t>MSFEEG0005</t>
  </si>
  <si>
    <t>Progress Report and Takaful and Karama Accountability Groups' Manual</t>
  </si>
  <si>
    <t>This was a small pilot over a 5 months period. The short period of the pilot did not allow CARE to capture learning, yet we are hopeful there will be a second stage where we can do so. The pilot proposed process proved being successful, with minor adjustments that need to take place in scaling up the pilot.
Partners: with the child protection committees and National Council with Childhood and Motherhood</t>
  </si>
  <si>
    <t>• It would have been ideal to train local CDAs on how to prepare, implement and follow up on public hearing sessions</t>
  </si>
  <si>
    <t>• A lack of an existing process to track conditioned services gave room for speculations</t>
  </si>
  <si>
    <t>• The lack of a Grievance Redress Mechanism manual (was still being designed) was one of the challenges and could have helped speeding up the process</t>
  </si>
  <si>
    <t>creating demand on increasing service users satisfaction</t>
  </si>
  <si>
    <t>social accountability (enhancing transparency; accountability and participation mechanisms)</t>
  </si>
  <si>
    <t>capacity building for civil socity groups</t>
  </si>
  <si>
    <t>Beneficieries of the conditional cash transfer program (Takaful and Karama); Service providers (social units; post offices; education directorates; health directorates; Minsitry of Interior; Minsitry of Agriculture and Land Reclamation)</t>
  </si>
  <si>
    <t>Pilot was implemented in Giza (Ayat and Atfeeh districts) and Assuit (Abou Tig and Manfalout districts)</t>
  </si>
  <si>
    <t>Piloting to Create and Nurture Beneficiaries Groups in 2 Governorates Egypt Takaful and Karama (T&amp;K) Program</t>
  </si>
  <si>
    <t>WOBKEG0010</t>
  </si>
  <si>
    <t>No documents are available yet.</t>
  </si>
  <si>
    <t>No activities have been implemented yet.</t>
  </si>
  <si>
    <t>This project started in April 2016, and thus had no activities until the end of the fiscal year. Only some of the start-up activities were conducted; which did not involve any beneficiaries and had no partners other than governmental partners</t>
  </si>
  <si>
    <t>The project activities had not started in the FY 2015/2016 as the project was still in the start-up phase</t>
  </si>
  <si>
    <t>students, teachers, social workers, BoT members, CDAs, youth groups, Ministry of Education officials</t>
  </si>
  <si>
    <t>Giza, Sharqiah, Minya</t>
  </si>
  <si>
    <t>Educational institutions and community mechanisms strengthened to promote education for young women and girls</t>
  </si>
  <si>
    <t>Initative's Manager</t>
  </si>
  <si>
    <t>The Japanese Embassy in Egypt</t>
  </si>
  <si>
    <t>Promoting Equitable Quality Education for Girls</t>
  </si>
  <si>
    <t>UNWNEG0010</t>
  </si>
  <si>
    <t>Mid-term review and Final Evaluation  as an example of the documents produced from this project's M&amp;E system.</t>
  </si>
  <si>
    <t>Learning outcomes in general are improved when increasing the reading and writing skills of students</t>
  </si>
  <si>
    <t>BoTs can play a strong role in holding schools accountable and in furndraising for initiatives that can be carried out by the schools as a means to attain sustainability</t>
  </si>
  <si>
    <t>School stakeholders' buy-in is an essential factor that can contribute to the success of the model</t>
  </si>
  <si>
    <t>Engaging communities and students in raising awareness on the issue of children illiteracy</t>
  </si>
  <si>
    <t>Building capacity of teachers in new teaching methods that can compliment the improvement of students' reading and writing skills</t>
  </si>
  <si>
    <t>Engaging Board of Trustees and parents in holding schools accountable to improve quality education</t>
  </si>
  <si>
    <t>CARE's two local NGO partners' capacity was built through on-the-job training in all of the activities implemented.</t>
  </si>
  <si>
    <t>A mid-term evaluation was completed in July 2015 and a final evaluation was completed in February 2016. The methodology used in the final evaluation was mainly qualitative to extract lessons learned as all indicators were already measured through the regular project monitoring system.</t>
  </si>
  <si>
    <t>4000 primary school children, 100 teachers, 30 supervisors, 60 administrators, and 100 BoTs in 20 schools in Minia and Beni Suef</t>
  </si>
  <si>
    <t>Upper Egypt, Governorates of Minia and Beni-Suief</t>
  </si>
  <si>
    <t>Improve reading and writing skills for 4000 primary school children in 20 schools in Minia and Beni Suef</t>
  </si>
  <si>
    <t>yhamroush@egypt.care.org</t>
  </si>
  <si>
    <t>Yousra Hamrouch</t>
  </si>
  <si>
    <t>aahussein@egypt.care.org</t>
  </si>
  <si>
    <t>HSBC Bank</t>
  </si>
  <si>
    <t>Early Grade Literacy in Egypt (EAGLE)</t>
  </si>
  <si>
    <t>HSBCEG0001</t>
  </si>
  <si>
    <t>Fish women retailers</t>
  </si>
  <si>
    <t>The project works in Two governorates Fayoum -  Kafr El Sheikh.</t>
  </si>
  <si>
    <t>• 1000 jobs retained in fish retailing (100% female)
• 100 jobs created in fish processing enterprises (70% female)</t>
  </si>
  <si>
    <t>International center for living Aquatic resource Management (World fish)</t>
  </si>
  <si>
    <t>Cargill Trading LLC (“Cargill”)</t>
  </si>
  <si>
    <t>Sustainable Transformation of Egypt’s Aquaculture Market System (STREAMS)</t>
  </si>
  <si>
    <t>WFSHEG0010</t>
  </si>
  <si>
    <t>Adquisición y distribución de kits de aojamiento de emergencia a 1000 hogares en sitios urbanos y rurales de  los cantones de  San Vicente y Jama.</t>
  </si>
  <si>
    <t>Organización Internacional para las Migraciones - OIM</t>
  </si>
  <si>
    <t>Adquisición y distribución de kits de alojamiento de emergencia a 1000 hogares en San Vicente y Jama.</t>
  </si>
  <si>
    <t>US1PI</t>
  </si>
  <si>
    <t>Provincia de Manabí, en los cantones de Jama y  San Vicente.</t>
  </si>
  <si>
    <t>Mejorar el acceso a agua segura, saneamiento e higiene de al menos 8.000 individuos de los cantones de Jama, San Vicente, Provincia de Manabí.</t>
  </si>
  <si>
    <t>Fondo de las Naciones Unidas para la Infancia - UNICEF</t>
  </si>
  <si>
    <t>Proyecto para la respuesta humanitaria.</t>
  </si>
  <si>
    <t>US1P8</t>
  </si>
  <si>
    <t>El monitoreo técnico y financiero In Situ con las Organizaciones Subreceptoras han contribuido al trabajando en forma coordinada y han permitido mantener la comunicación bidireccional ya que en la retroalimentación está el éxito.</t>
  </si>
  <si>
    <t>La Estrategia Nacional del Ministerio de salud, está atravesando por momentos críticos, por lo que la convocatoria a todos los actores que estamos vinculados y el trabajo en conjunto a logrado una respuesta más adecuada que nos permita enfrentar, y aportar a la estrategia en su adaptación a los cambios en los modelos de gestión y de atención que se vienen impulsando desde la política pública de salud</t>
  </si>
  <si>
    <t>Las reuniones de trabajo conjunto entre las Organizaciones Subreceptoras y el Receptor Principal, garantizan que la ejecución del proyecto sea en forma coordinada, participativa y sobre todo permiten fortalecer el trabajo en asocio</t>
  </si>
  <si>
    <t>El trabajo con las autoridades gubernamentales como el ministerio de salud garantiza la sostenibilidad en las acciones</t>
  </si>
  <si>
    <t>Se logro una sensibilización de la población con respeccto a la prevención de la tuberculosis gracias al apoyo en los socios</t>
  </si>
  <si>
    <t>El trabajo a través de socios permitio favorecer los procesos de veeduria social</t>
  </si>
  <si>
    <t>Personas afectadas por tuberculosis sensibles y tuberculosis resistente a drogas; sus familias y comunidades.</t>
  </si>
  <si>
    <t>Zonas Priorizadas de 11 provincias del Ecuador: Esmeraldas, Manabí, Los Ríos, Guayas, El Oro, Pichincha, Santo Domingo, Cotopaxi, Tungurahua, Orellana y Sucumbíos.</t>
  </si>
  <si>
    <t>Contribuir a la reducción de la transmisión y mortalidad por TB complementando las acciones del Plan Estratégico Nacional de Control de TB en Ecuador, en el período 2013-2015.</t>
  </si>
  <si>
    <t>luis.vieira@ec.care.org</t>
  </si>
  <si>
    <t>Coordinador del proyecto</t>
  </si>
  <si>
    <t>Luis Vieira</t>
  </si>
  <si>
    <t>Fondo Mundial de lucha contra el SIDA, Tuberculosis y Malaria</t>
  </si>
  <si>
    <t>Estado y Sociedad Civil responden al control de la Tuberculosis en el Ecuador</t>
  </si>
  <si>
    <t>GLBLEC0001</t>
  </si>
  <si>
    <t>Proyecto fue negociado en FY15 y tuvo  ejecución específica en FY16.</t>
  </si>
  <si>
    <t>El proyecto consideró un proceso de investigación que sustentó la formulación de las políticas públicas sociales locales, este generó evidencias del estado de situación, insumo importante para la incidencia a nivel local y provincial. Se loro analizar el perfil más frecuente de los y las adolescentes que contraen matrimonio o establecen uniones de hecho para trabajar sobre esta población como grupo focal.</t>
  </si>
  <si>
    <t>El proyecto logró una activa  participación de los y las adolescentes. Se abordaron procesos de sensibilización en torno a derechos, participación, violencia de  género, delitos sexuales. Los talleres aportaron enfoques de nuevas masculinidades buscando desmitificar los estereotipos</t>
  </si>
  <si>
    <t>El proyecto consideró un proceso de investigación que sustentó la formulación de las políticas públicas sociales locales, este generó evidencias del estado de situación, insumo importante para la incidencia a nivel local y provincial.</t>
  </si>
  <si>
    <t>3. Fortalecer la visión de futuro promoviendo el acceso a formación en derechos sexuales y reproductivos.</t>
  </si>
  <si>
    <t>2. Mejorar los espacios de información para adolescentes mujeres y hombres sobre normativas y derechos para su ejercicio pleno,</t>
  </si>
  <si>
    <t>1. Generar políticas públicas locales para la prevención de uniones y matrimonios forzados;</t>
  </si>
  <si>
    <t>El plan de comunicación acompañó todo el proyecto y permitió la visibilización de las acciones en las redes sociales así como en eventos de rendición de cuentas</t>
  </si>
  <si>
    <t>La problemática de matrimonios infantiles y/o uniones precoces se visibilizó, generó interés en trabajar su prevención con la aprobación de ordenanzas, los Consejos Cantonales de Protección de Derechos solicitan el apoyo para acciones de incidencia con los Gobiernos Autónomos Descentralizados para aprobación de ordenanzas, los y las adolescentes solicitan se mantengan los espacios de formación y fortalecimiento organizativo..</t>
  </si>
  <si>
    <t>Poblaciones afrodescendientes e indígenas kichwas de la sierra y de amazonía ubicadas en las provincias del norte del Ecuador</t>
  </si>
  <si>
    <t>Proncias: Pichincha, Imbabura, Carchi y Sucumbíos.</t>
  </si>
  <si>
    <t>Contribuir a la disminución de las uniones o matrimonios precoces, desde el empoderamiento y autonomía de los y las adolescentes en el ejercicio de sus derechos.</t>
  </si>
  <si>
    <t>Embajada de Canadá en Ecuador</t>
  </si>
  <si>
    <t>Mujeres Creciendo en Libertad</t>
  </si>
  <si>
    <t>ECANEC0001</t>
  </si>
  <si>
    <t>Partenaires: Le projet travaille avec les partenaires étatiques (ONAD: Office National de l'Assainissement et du Drainage, ANASUR: Agence National de la Salubrité Urbaine; CIAPOL: Centre Ivoirien Anti Pollution; ANDE: Agence National de l'Environnement, Communes et le secteur privé)</t>
  </si>
  <si>
    <t>Le projet actualisera les données de base obtenues lors de l'évaluation de la proproposition en Août 2012 pour sa validation. Cette évaluation initiale sera conduite par un cabinet de consultant qui sera recruté pour assurer la maîtrise d'œuvre du projet sur le terrain.</t>
  </si>
  <si>
    <t>Le projet vise essentiellement la création d’activités économiques et des emplois à même d’améliorer durablement l’assainissement des populations défavorisées dans les zones urbaines. Il s'agit essentiellement des populations pauvres des quartiers défavorisées et populaires des zones d'intervention.</t>
  </si>
  <si>
    <t>Le projet était exécuté dans 08 villes: Bouaké, Katiola, Sinématiali, Odienné, Man, Bangolo, Daloa et Vavoua</t>
  </si>
  <si>
    <t>Amélioration des conditions de vie des populations des communes urbaines des régions septentrionales (Bouaké et Katiola) de la Côte d’Ivoire à travers la promotion d’activités économiques le long de  la chaîne de gestion des produits de vidange</t>
  </si>
  <si>
    <t>guillaume.aguettant@care.org</t>
  </si>
  <si>
    <t>GUILLAUME AGUETTANT</t>
  </si>
  <si>
    <t>losseni.coulibaly@care.org</t>
  </si>
  <si>
    <t>COULIBALY LOSSENI</t>
  </si>
  <si>
    <t>BANQUE AFRICAINE DE DEVELOPPEMENT / FACILITE AFRICAINE DE L'EAU</t>
  </si>
  <si>
    <t>PROMOTION DE L`ACCES AUX TOILETTES ET AUX EMPLOIS A BOUAKE ET KATIOLA A TRAVERS LA REUTILISATION DES BOUES ET DES URINES</t>
  </si>
  <si>
    <t>UVICCI0001</t>
  </si>
  <si>
    <t>Durant cette année fiscale, un accent a été mis sur les femmes et les filles qui accèdent aux opportunités économiques et qui font valoir leur voix et choix. Les violences sexuelles et sexistes sont comprises par les populations et beaucoup de personnes s'engagent à lutter contre ces fleaux qui gangrennent nos sociétés.
Partenaires: l'UNHCR, La CNARR, l'APLFT, Les Delegation de l'hydraulique; le PAM</t>
  </si>
  <si>
    <t>La proximité des agents de Care auprès des communautés a été un facteur de réussite des activités. Cela a permis de deceler les cas des violences faites aux femmes; d'identifier les disfonctionnement des comités en vue d'apporter la correction. Care a également renforcé les connaissances, les compétences et le capital humain. Pour les femmes et les filles cela se traduit par l'accès à l'éducation et à l'acquisition des compétences pour la vie</t>
  </si>
  <si>
    <t>Cette année fiscale Care a été proactif dans la recherche de financement pour subvenir aux besoins des réfugiés dans la région de Mont de Lam.</t>
  </si>
  <si>
    <t>L’accompagnement du processus d’autonomisation des comités de gestion des points d’eau (CGPE), des artisans réparateurs, des refugiés et de la population hôte (Redynamisation, formations/accompagnement des Artisans réparateurs et CGPE, renforcement du système d’entretien et de maintenance est gage de réussite des activités WASH.</t>
  </si>
  <si>
    <t>L’appui à l’amélioration de la santé des populations réfugiées passe à travers une coordination des interventions des différents acteurs sur le terrain. Les differents partenaires ont été mis à contribution pour mener les activités de santé en vue d'avoir une résultat excompté. Care refere les cas les plus compiqués aux services attitrés</t>
  </si>
  <si>
    <t xml:space="preserve">La stratégie psychosociale qui consistait à aborder les besoins des femmes en leur fournissant un soutien direct grâce à un counseling et un système de référence basé sur le  mapping des intervenants. Le soutien psychosocial de CARE a  visé  essentiellement à renforcer la résilience psychologique des femmes face aux conditions difficiles qu’elles subissent tous les jours. 
La participation à des groupes de solidarité a contribué également au bien-être psychosocial des femmes du groupe cible et on constate l’augmentation de leur estime en soi et le leaderdhip. 
</t>
  </si>
  <si>
    <t>Le projet n'a pas connu de modification ni de changement sauf que le projet a été ralenti par une urgence juste à coté de la zone d'intervention de Care. Le nouvel afflux de refugiés centrafricains dans la zone frontaliere à Baibokoum  a mobilisé les ressources materielles financières et humaines pour un temps. Toutefois, le projet est resté sans ajustement d'objectifs. La maximisation des ressources et la proactivité ont permis d'opérer un changement significatif dans les communautés cibles de Care</t>
  </si>
  <si>
    <t>La formation des réfugiés et les habitants des villages hotes dans la manière de denoncer les cas de violences sexuelles et sexistes. 
Orientation des refugiés et les population hote vers les service de l'APLFT (Association pour Promotion des Libertés Fondamentales au Tchad) pour une assistance juridique</t>
  </si>
  <si>
    <t>Durant cette année fiscale en cours une enquête CAP serait organisée en mois de Décembre 2016 et cela concernera exclusivement le volet WASH</t>
  </si>
  <si>
    <t>Les bénéficiaires directs de ce projet sont les réfugiés centrafricains installés dans les camps et les villages d’installation ainsi que les populations hôtes  des villages environnant des 6 camps.</t>
  </si>
  <si>
    <t>Le projet est exécuté  dans les 4 régions du Sud du Tchad, à savoir le Logone Oriental, le Moyen Chari, le Salamat et le Mandoul</t>
  </si>
  <si>
    <t>Le projet a pour but d’assurer une assistance ciblée aux réfugiés installés dans les  06 camps du SUD ( Amboko, Gondjé, Dosseye, Doholo, Belom, Moyo)  ainsi que les 19 sites hors camps situés dans des villages hôtes tchadiens et accueillant depuis septembre 2013 plus de 6,000 réfugiés CAR (Bekourou, Dilingala, Doubadene 5, Koldaga, Dembo, Massemagne 1, Daha 1, Daha 2, Bata 1 and 2, Beka Massa, Doba, Doubadene 4, Guidikouti, Hollo, Kaba 3, Mbetikandja, Nanabaria et Sahohyo).</t>
  </si>
  <si>
    <t>coordo.deffi@caretchad.org</t>
  </si>
  <si>
    <t>Directrice Pilier DEFFI</t>
  </si>
  <si>
    <t>NENODJI Céline</t>
  </si>
  <si>
    <t>Pierre.valiquette@care.ca</t>
  </si>
  <si>
    <t>Pierre Valiquette</t>
  </si>
  <si>
    <t>Protection et solutions mixtes pour les réfugiés Centrafricains vivant au sud du Tchad - 2</t>
  </si>
  <si>
    <t>TD504 - TD 505</t>
  </si>
  <si>
    <t>• Sexual harassment campaign – this included the Safe Workplaces, Safe Communities karaoke video. As of 31 May 2016, the video had been viewed 400 times on YouTube and over 1400 on Facebook.
• Project profiled with human interest stories to be shared on CARE websites – see CARE Cambodia’s website: http://www.care-cambodia.org/#!pmuw/cebc         Project design, reports, baseline  availabel from CARE  Cambodia office on request.</t>
  </si>
  <si>
    <t>Indirect participants data was not collected this year. 
The final year of Safe Workplaces, Safe Communities is focused on ensuring impact and sustainability.
In workplaces, CARE continues to roll out training on Sexual Harassment (SH) Workplace Policies to Human Resource (HR) managers in factories, and will soon
compliment this with Behaviour Change Communication packages for HR managers to train factory workers. In the hospitality and tourism sector, the project is ready
to scale up the SH Workplace Policies to new venues, and continues to provide training to workers. Implementation is in collaboration with relevant peak industry
bodies and Ministries.
In communities, CARE is implementing the Standard Operating Procedures (SOPs) for responding to GBV including SH in six communes (including police), having carried
out initial training in 2015. This year CARE placed a more intense approach in two communes and gained lessons learned. It is now in the process of scaling up to the
other four communes based on these lessons learned with on the job support. The Engaging Men strategy is developing key messages to target men and boys through
video competitions, radio, social media, and IEC materials.
With government, CARE is working with the Ministry of Women’s Affairs (MoWA) to document the multi-sectoral achievements of the National Action Plan to Prevent
Violence Against Women in a publication for release near project end.</t>
  </si>
  <si>
    <t>Working with peak bodies is not necessarily transferrable - we have had difficulties attracting the attention of other peaks.</t>
  </si>
  <si>
    <t>Staff turnover has impacted project implementation</t>
  </si>
  <si>
    <t>Working with and driving Ministry partners to undertake actvities has been extremely human resource intensive for CARE</t>
  </si>
  <si>
    <t>CARE's intensive capacity building of the local partner Solidarity Association of Beer Promoters Cambodia has given that organisation more voice and confidence</t>
  </si>
  <si>
    <t>Taking a coordinating role with other NGOs and Ministry partners has allowed us to make an impactful contribution to the 16 Days campaign in November</t>
  </si>
  <si>
    <t>Good relationships with the peak body for garment sector has allowed us to reach a significant number of factories (Garment Manufacturing Association of Cambodia)</t>
  </si>
  <si>
    <t>No  important changes have been made in the 2nd to 3rd year of this 3 year project.</t>
  </si>
  <si>
    <t>In SWSC CARE mentors and capacity builds two local NGO partners to implement a range of activities including campaigns, training, and advocacy.</t>
  </si>
  <si>
    <t>There are two evaluations under the project, Endline and End of Project Evaluation. The endline is a comparison to the baseline  of the project whilst the end of project is looking at more closely to the impact of the project as a whole.</t>
  </si>
  <si>
    <t xml:space="preserve">
 Female workers from garment, hospitality and tourism industries and male clients, outlet owners, high school and university students and police officers
</t>
  </si>
  <si>
    <t>Phnom Penh &amp; surrounding areas</t>
  </si>
  <si>
    <t>The Safe Workplaces, Safe Communities project aims to reduce GBV and sexual harassment in Cambodian workplaces and communities.</t>
  </si>
  <si>
    <t>The UN Trust Fund to End Violence Against Women</t>
  </si>
  <si>
    <t>Safe Workplaces, Safe Communities (SWSC)</t>
  </si>
  <si>
    <t>KHM207</t>
  </si>
  <si>
    <t>Project proposal, log frame, progess report; to be provided up on request</t>
  </si>
  <si>
    <t xml:space="preserve">This project also aims to reduce drop-outs and students repeating grade levels, as they’re more inclined to stay in school if they are engaged in their school work. Even from the 2012-2013 year to the 2013-2014 school year, there was a three per cent improvement in dropout rates, decreasing from 9.55 per cent to 7.32.  For the2014/15 academic year, the drop-out rate increased slightly to 8.91 per cent. The increased drop-out rates are affected by fluctuations as well as the growing logging industry in the north east that offers high income to workers. With the MENAP will improved support from the provincial authorities, CARE hopes that the following academic year will see reduced drop-out rate. As the academic year has changed to 1 November to 13 August each year, to adapt to the annual flooding, no completion and drop out statistics are available during this reporting period yet. 
It is positive that more ethnic minority children are able to access an education in their own language. This means the impacts of a more educated community, empowerment for girls and greater employment opportunities has the potential to bring change to communities for generations to come. This program benefits boys and girls in their education and into the future and addresses the goals specified in the CARE Common Indicator Framework. It helps girls attain a quality education, through the in depth training of teachers so children can learn in their own language, giving equal access to school and empower them to achieve great things. 
Partners: 24 Consortium members in Cambodia led by Aide et Action and four Component Leaders of which CARE is one.
</t>
  </si>
  <si>
    <t>Working with the Consortium and the local government to expand the multilingual education schools under management of the local government.</t>
  </si>
  <si>
    <t>The project has no important change</t>
  </si>
  <si>
    <t>Indigenous state school teachers, community leaders  and indigenous students in remote areas of Cambodia.</t>
  </si>
  <si>
    <t>Ratanak Kiri , Stung Treng, Kratie and Mondul Kiri Provinces for the CARE component. The total project covers 25 out of 25 provinces of Cambodia implemented by 21 NGOs.</t>
  </si>
  <si>
    <t>Contribute to a comprehensive Cambodian inclusive education system that caters for all out of school children.</t>
  </si>
  <si>
    <t>Educate a Child / Cambodian Consortium of Out of School Children</t>
  </si>
  <si>
    <t>Educate a Child – Ethnic Minority Children in Cambodia</t>
  </si>
  <si>
    <t>KHM212/ KH345</t>
  </si>
  <si>
    <t>Project just started at April 2016 and it was on trace.</t>
  </si>
  <si>
    <t>n/a (project just start)</t>
  </si>
  <si>
    <t>No important change or adjusted</t>
  </si>
  <si>
    <t>Officials of POE and DOE, pre school teachers and core parents</t>
  </si>
  <si>
    <t>Ratanak Kiri Province</t>
  </si>
  <si>
    <t>Provide technical on Multilingual Education for pre schools</t>
  </si>
  <si>
    <t>Plan International in Cambodia</t>
  </si>
  <si>
    <t>Consultancy Work (Technical Assistance to Plan International on Multilingual Education pre school)</t>
  </si>
  <si>
    <t>KHM040/ KH363</t>
  </si>
  <si>
    <t>Proposal document; to be provided up on request</t>
  </si>
  <si>
    <t>The project just starting, so there is no activities were carried out during this PIIRS report. No indirect participants in this project.
Partner: (Provincial Department of Rural Development _ PDRD)</t>
  </si>
  <si>
    <t>There is no change</t>
  </si>
  <si>
    <t>Ethnic minority students</t>
  </si>
  <si>
    <t>The project is located in Ratanak Kiri province , North-East of Cambodia. Currently, the project is working in 6 primary schools in Bar Kaev district.</t>
  </si>
  <si>
    <t>Increased gender equity , through better healthand quality of life for ethnic minority women an d girls.</t>
  </si>
  <si>
    <t>United Nations International Children's Emergency Fund (UNICEF)</t>
  </si>
  <si>
    <t>WASH in Schools</t>
  </si>
  <si>
    <t>KHM040/KH365</t>
  </si>
  <si>
    <t>https://www.dropbox.com/sh/aadn4v3xuii8xzf/AADa3bKoohzOhiu_wIF-CVyza?dl=0</t>
  </si>
  <si>
    <t>3. The project requires a mechanism to ensure that MoWRM and the Provincial Department of Water Resources and Meteorology (PDoWRM) continue to monitor and maintain flood bench markers in partnership with the community. Additionally, the project should encourage a communication platform between MoWRM, PDoWRM staff and community members to make sure that ongoing water resource issues can be discussed and resolved.</t>
  </si>
  <si>
    <t>2. Training sessions should also be offered at different times, particularly later in the day (afternoon to evening time) – this would enable and encourage more men to take part. Additionally, all trainings should be offered to neighbouring villages in the commune as there was an interest from them to take part.</t>
  </si>
  <si>
    <t>1. The total project budget amount was $45,000 USD (43,748 EUR) – and this was meant to be spent within a 6 months or less. However this was not enough time to implement all activities. In order to see and learn more about the medium term outcomes of the project implementation, it is recommended that this project be implemented over a longer period of time (at least 12 months for a pilot project).</t>
  </si>
  <si>
    <t>Worked with Department of Hydrology and River Work, Ministry of Water Resource and Meteorology to provide training on monitoring flood markers -EWS. The project also formed water users group and flood marker volunteers to carry out activities related to climate resilence.</t>
  </si>
  <si>
    <t>FGD and KII were applied for data collection for the end of project assessment</t>
  </si>
  <si>
    <t>Village volunteers, Water users group and Community members</t>
  </si>
  <si>
    <t>Takeo Province</t>
  </si>
  <si>
    <t>The goal of the Climate Sensitive Flood Management in the Lower Mekong Basin Country in Cambodia is to increase the adaptive capacities of communities in two villages in Koh Andeth District, Takeo Province, in particular women, to respond to the impacts of climate change.</t>
  </si>
  <si>
    <t>Die Deutsche Gesellschaft für Internationale Zusammenarbeit (GIZ )</t>
  </si>
  <si>
    <t>Flood Risk Adaptation Pilot Project in Cambodia</t>
  </si>
  <si>
    <t>KHM215   KH353</t>
  </si>
  <si>
    <t>1. Last quarterly report (programmatic) is attached. 2. Video documentary film: https://www.youtube.com/watch?v=-OfaoKa0e7o</t>
  </si>
  <si>
    <t>Target/expected participants is not segregated by direct and indirect participant</t>
  </si>
  <si>
    <t>Private sector (local sanitary entrepreneurs) linkage and involvement of local elites helps to implement project activity smoothly.</t>
  </si>
  <si>
    <t>Decision making process is become easier and effective if people beyond class, sex and age participate actively in the CLTS ignition session and Community Action Plan (CAP) review meeting. Engagement of local government bodies and union &amp; upazilla WatSan committees boosts the WASH interventions</t>
  </si>
  <si>
    <t>The community approach to total sanitation or CLTS relies heavily on natural leaders and para sanitation committee who have a significant level of acceptability and influence in the community.</t>
  </si>
  <si>
    <t>3. Facilitating "community to community" learning to scale up the process quickly and efficiently using natural leaders who become "local experts".</t>
  </si>
  <si>
    <t>2. Using local resources, skills and opportunities to address certain needs of the communities on sanitation.</t>
  </si>
  <si>
    <t>1. Engaging women and children in the community led process</t>
  </si>
  <si>
    <t>100000 people are ODF; 333000 people are reached with HP focusing on hand washing (including 70,000 school children); 84000 people practice hand washing after the use of toilet; 43000 students from 180 schoools</t>
  </si>
  <si>
    <t>Gangachara upazila of Rangpur district; Kishoreganj upazila of Nilphamari district; Dacop and Rupsha upzila of Khulna district</t>
  </si>
  <si>
    <t>The purpose of the project is to sustainably improve sanitation and hygiene behaviors among women, children and youth located in 500 communtiies and 180 schools in 4 upazilas in Bogra and Khulna divisions by March 2016 through Community Approaches to Total Sanitation (CLTS/SLTS), WASH in school and hygiene promotion</t>
  </si>
  <si>
    <t>kaiser.zillany@care.org</t>
  </si>
  <si>
    <t>ANM Kaiser Zillany</t>
  </si>
  <si>
    <t>Impact Director, ERPP</t>
  </si>
  <si>
    <t>GoB-UNICEF CATS (Communty  Approaches to Total Sanitation) Project</t>
  </si>
  <si>
    <t>UNCFBD0018</t>
  </si>
  <si>
    <t>1. Last quarterly report (programmatic) is attached.</t>
  </si>
  <si>
    <t>3. Software activities (on WASH, MHM ad early marriage) in schools have an effective impact in communities to reduce child marriage and address challenges in poor menstrual hygiene situation</t>
  </si>
  <si>
    <t>2. SaniMart (adolescent led sanitary napkin production grup) helps poor girls to avail safe menstruation</t>
  </si>
  <si>
    <t>1. Engaging adolescent boys in the adolescent groups prompt the initiatives to reduce early marriage</t>
  </si>
  <si>
    <t>3. Establishing sustainable SaniMart group to make sanitary napkin available for ultra-poor and poor girls and in remote areas</t>
  </si>
  <si>
    <t>2. Addressing key underlying causes of early school drop of girls through establishing improved WASH facilities including menstrual hygiene management in schools</t>
  </si>
  <si>
    <t>1. Adolescent group led process to spread key messages to raise awareness on ending child marriage</t>
  </si>
  <si>
    <t>Union and ward level adolescent groups lead the intervetions to reduce child marrige, raise awareness and promote WASH at community level.</t>
  </si>
  <si>
    <t xml:space="preserve">25650 adolescents are sensitized on child marriage effect and hygiene promotion activities 
7 secondary schools (100% girls’ schools of the Upazila) of Dacope upazilla are supported with comprehensive WASH facilities.
</t>
  </si>
  <si>
    <t>Kishoreganj upazila of Nilphamari district; Dacope upzila of Khulna district</t>
  </si>
  <si>
    <t>Result-1: Adolescent girls and wider community members are sensitized and aware of the negative effect of child marriage and agreed for continuation of girls’ education 
Result-2: Selected schools are supported with WASH facilities and accessed by all, particularly girls’ student.</t>
  </si>
  <si>
    <t>Accelerating Actions towards Ending Child Marriage (AECM)</t>
  </si>
  <si>
    <t>UNCFBD0019</t>
  </si>
  <si>
    <t>Resilient Livelihoods Project for Vulnerable Rural Communities in Balkh Province, Afghanistan</t>
  </si>
  <si>
    <t>CAUSAF0029, AU217</t>
  </si>
  <si>
    <t>Raks Thai Foundation</t>
  </si>
  <si>
    <t>Southern Provinces of Thailand, which are Ranong, Surat thani, and Songkhla.</t>
  </si>
  <si>
    <t>Significantly reducing slavery in the seafood industry in Thailand.</t>
  </si>
  <si>
    <t>wasurat@raksthai.org</t>
  </si>
  <si>
    <t>Program Officer, Program Quality Department</t>
  </si>
  <si>
    <t>Mr. Wasurat Homsud</t>
  </si>
  <si>
    <t>thongphit@gmail.com</t>
  </si>
  <si>
    <t>Director, Program Quality Department</t>
  </si>
  <si>
    <t>Ms. Thongphit Pinyosinwat</t>
  </si>
  <si>
    <t>Thailand Seafood Hotspot (Service contract)</t>
  </si>
  <si>
    <t>Training on the topics of PrEP, Community Led Services, Advocacy</t>
  </si>
  <si>
    <t>Progress for indicator is included: (1)  4 policies at stage 1-5 as defined by USAID, (2) On going process in developing policy brief, (3) 9 CSOs representatives that are formally invited by and/or engaging dialogue with government policy-makers/ to the drafting and/or revisions, implementation and monitoring of formal policy texts.</t>
  </si>
  <si>
    <t>Thailand, Vietnam, Lao PDR.</t>
  </si>
  <si>
    <t>To enhance HIV responses for KAPs through civil society engagement in policy advocacy processes.</t>
  </si>
  <si>
    <t>prasong@raksthai.org</t>
  </si>
  <si>
    <t>Senior Advisor</t>
  </si>
  <si>
    <t>Mr. Prasong Lertpayap</t>
  </si>
  <si>
    <t>sunee@raksthai.org</t>
  </si>
  <si>
    <t>Ms. Sunee Talawat</t>
  </si>
  <si>
    <t>Local Capacity Initiative (LCI)</t>
  </si>
  <si>
    <t>https://www.youtube.com/watch?v=utYN3jON3CM</t>
  </si>
  <si>
    <t>The community experience becomes the basis for a case study of rehabilitation of mangrove forest as an adaptation to the adverse effects of climate change in Khlong Prasong.</t>
  </si>
  <si>
    <t>Develop community learning center.</t>
  </si>
  <si>
    <t>Mangrove forestry planting by local people.</t>
  </si>
  <si>
    <t>The community gathers in group and they create the mangrove forestry planting together in order to protect the coastal erosion by separating into each responsible zone in their communities.</t>
  </si>
  <si>
    <t xml:space="preserve">In order to create the participatory and learning in mangrove rehabilitation to reduce the coastal erosion affect together with increasing the living areas and breeding for the marine animals. 
</t>
  </si>
  <si>
    <t>Klong Prasong Village, Klong Prasong Sub-district, Krabi Province, Thailand</t>
  </si>
  <si>
    <t>Rehabilitation and preservation of the mangrove forest to reduce the impact of coastal erosion, and increase the area for cultivation of marine life.</t>
  </si>
  <si>
    <t>prasarn.ss@gmail.com</t>
  </si>
  <si>
    <t>Mr.Prasarn Sathansathit</t>
  </si>
  <si>
    <t>The Pure Project Thamma Raksa Co. Ltd.</t>
  </si>
  <si>
    <t>Klong Prasong Mangrove Forests Rehabilitation</t>
  </si>
  <si>
    <t>SER0010-THA089</t>
  </si>
  <si>
    <t>Migrant parent could not provide tutorial or sanitary child care for their children at home. It is remained a challenge to provide quality child development and proper growth for migrant children. Hence it is crucial to include monthly class for parents to get themselves familiar with standard childern growth and sanitation.</t>
  </si>
  <si>
    <t>The centers received migrant children from age 5-15, each center has aound 30-50 children while there are only 6 teachers rotated among four centers. The children are tested prior attend the class according to their basic knowledge. Sometime older children are put in the same class as the younger one. To provide child centered classroom is difficult when the classroom have a variety of children ages.</t>
  </si>
  <si>
    <t>Migrant children enrolled in the learning centers are academically competent to continue to Thai school but their parents are afraid of discrimination in the schoold or are unable to economically support their child. Most migrant children contintinue their studies either at the Non Formal Education for their future job training or go back to continue study in their home country.</t>
  </si>
  <si>
    <t>Promote and support the children’s right to education and protection in the community.</t>
  </si>
  <si>
    <t>Improve the quality of education being provided through hiring trained teachers and project staff and preparing migrant children to transfer into Thai schools.</t>
  </si>
  <si>
    <t>Provide life skills training and educational opportunities to migrant children (age 3-15) and increase their knowledge of rights to education and protection through learning centers.</t>
  </si>
  <si>
    <t>Migrant children have learning opportunities by the establishing of the Migrant Childern Center in implementation sites.  The migrant children supported by their parent for continuing in Thai education system, are enrolled formal Thai schools.</t>
  </si>
  <si>
    <t>Migrant children aged 5-15 years old who are dependent of migrant workers from Myanmar in Samut Sakhon province of Thailand.</t>
  </si>
  <si>
    <t>4 communities in Muang district of Samut Sakhon province of Thailand, which are Thachalom, Krok Krak, Sapanpla and Phonthip.</t>
  </si>
  <si>
    <t>To improve livelihoods of migrant children through greater education opportunities to prevent them from entering into child labor situations and subjecting them to violence, exploitation and abuse.</t>
  </si>
  <si>
    <t>chutarat_bkk@raksthai.org</t>
  </si>
  <si>
    <t>Assistant Program Quality Director, Program Qualit</t>
  </si>
  <si>
    <t>Ms. Chutarat Wongsuwan</t>
  </si>
  <si>
    <t>Thailand Migrant Children</t>
  </si>
  <si>
    <t>TH584-THA066, TH681-THA066</t>
  </si>
  <si>
    <t>Supports from local and national government, as well as international government agencies on the elimination of child labour and exploitation will be very much impacted the project implementation</t>
  </si>
  <si>
    <t>The elimination of child labour and exploitation project should be able to secure funding from major donor for example ILO, TdH, etc. So the work would be continue and provide greater impact for the longer term.</t>
  </si>
  <si>
    <t>Gender based training and violence against women should be addressed in all educational activities relating to child rights and child labour.</t>
  </si>
  <si>
    <t>Prosecution: To seek justice for the victims.</t>
  </si>
  <si>
    <t>Provision: To protect and empower children with the aim of a safe and sustainable reintegration in society.
Promotion: To advocate and uphold the rights of children.</t>
  </si>
  <si>
    <t>Prevention: To empower children and mobilise families communities for prevention of child exploitation.</t>
  </si>
  <si>
    <t>The program introduce " Theory of Change" as its M&amp;E tools. Principle of theory of change requires solid situation and information of each sites. In a site, there are six actors as i) children, ii) families and communities, iii) private sector, iv) government, v) law enforcement agencies, and vi) CSOs. The measue is mainly to guage the progress of each actors. The change can be subjected to individual knowledge and explanation of the M&amp;E person.</t>
  </si>
  <si>
    <t>Children at risk of child labour and exploitation.</t>
  </si>
  <si>
    <t>2 provinces of North - Chiang Mai, Tak
1 provinces of Central - Samut Prakarn
2 provinces of South - Surat Thani, Nakhon Si Thammarat</t>
  </si>
  <si>
    <t>To eliminate worst forms of child labour.</t>
  </si>
  <si>
    <t>Terre des Hommes Netherlands (TdH)</t>
  </si>
  <si>
    <t>Reducing the Prevalence Of Child Labour among migrant worker in Thai seafood industry (REPOCL)</t>
  </si>
  <si>
    <t>GR008-THA066</t>
  </si>
  <si>
    <t>Networking is very important for advocacy issues</t>
  </si>
  <si>
    <t>Social Media and Facebook</t>
  </si>
  <si>
    <t>Regional Networking through platform and group mail</t>
  </si>
  <si>
    <t>Engagement of key affcted population</t>
  </si>
  <si>
    <t>Migrants, Womem, Girls, Children and Youth</t>
  </si>
  <si>
    <t>Bangkok, Thailand</t>
  </si>
  <si>
    <t>To Strengethen the collective global agenda by working at national and regional levels to ensure SRHR targets and indicators are included in the post 2015 framework and/or governments take immediate steps to adopt these in national frameworks after the new sustainable development Goals (SDGs) are announced to ensure appropriate implementation</t>
  </si>
  <si>
    <t>Senior Program Coordinator</t>
  </si>
  <si>
    <t>Sunee Talawat</t>
  </si>
  <si>
    <t>Asia pacific Alliance on Sexual and Reproductive Health and Rights</t>
  </si>
  <si>
    <t>Women Living with HIV and Migration in Greater Mekong Subregion Platform for Sexual and reporductive Health Rights for a post- 2015</t>
  </si>
  <si>
    <t>TH704 - THA066</t>
  </si>
  <si>
    <t>Teachers (caargivers) don't have opportunity to exchange idea, field study trip, etc., so that they sometimes don't have a creative idea, boring to initiate something new. They need the mediator, for example Raks Thai, to link and provide opportunities.</t>
  </si>
  <si>
    <t>Most of parents and community leaders are willing to give engagement and support when the centers request.</t>
  </si>
  <si>
    <t>Most of parents (care takers) and teachers (care givers) did not have a continual communication, such as meetings, doing activities together. They both run the centers routinely and as of the regulations, local budget support &amp; plan.</t>
  </si>
  <si>
    <t>Monitoring and evaluation works of the centers in each place in development of learniing equipment, materials, environment with a participation from related stakeholders.</t>
  </si>
  <si>
    <t>Evaluate and create the learning materials and environment, including child right to the stakeholders to accomplish in activities and policy setting.</t>
  </si>
  <si>
    <t>Meeting among caregivers, caretakers, local government sectors, communities, RTF Staff to engaage all stakeholders having a discussion and find solutions to develop the participation and environment &amp; resources for the improvement of the early childhood development centers.</t>
  </si>
  <si>
    <t>Caregivers, caretakers, communities, government sectors, children aged 3-5 years</t>
  </si>
  <si>
    <t>24 Early Learning Demonstration Center (ELDC) in 13 provinces of 
4 central provinces:  Bangkok, Pathum Thani, Nakhon Nayok, Petchburi
1 eastern provinces: Rayong
2 northern province: Chiang Mai, Lampang
2 northeastern province: Loei, Khon Khen
4 southern province: Patthalung, Pattani, Yala, Narathiwat</t>
  </si>
  <si>
    <t>1) To increase participation of parents and caretakers in ELDC learning process improvement, linking to family and community environments,
2) To improve learning environments and resources for children in different skills and ages in ELCD.</t>
  </si>
  <si>
    <t>sutirat_ay@raksthai.org</t>
  </si>
  <si>
    <t>Field Coordinator</t>
  </si>
  <si>
    <t>Ms. Sutirat Kojchsawas</t>
  </si>
  <si>
    <t>tanapong_ud@raksthai.org</t>
  </si>
  <si>
    <t>Ms. Supaporn Mahaphontrakoon</t>
  </si>
  <si>
    <t>Community and Parents Participation in Early Childhood Development</t>
  </si>
  <si>
    <t>TH692-THA063</t>
  </si>
  <si>
    <t>Many ways to create good relationship and building capacity to children to be a hero, and stop bullying others.</t>
  </si>
  <si>
    <t>When children are bullied, they were affected not only physically, but mentally also. This forms their personality and socially responsibility.</t>
  </si>
  <si>
    <t>Attitudes towards bullying in schools are acceptable and normal in minds of teachers, administrators of schools.</t>
  </si>
  <si>
    <t>Monitoring and Evaluation of the changing ratio of bullying, the increasing number of the heros to support the victims from bullying.</t>
  </si>
  <si>
    <t>Do activities with children and teachers in each schools to transmit the right understanding, right attitude, and right ways to stop bullying in shcools.</t>
  </si>
  <si>
    <t>Survey and summarize the situation of bullying in tartgeted schools, groups, the attitudes towards bullying, patterns, impact from bullying in terms of physical, and mental dimensions.</t>
  </si>
  <si>
    <t>The project developed tools and guidelines in this topic to use as a national protocal.</t>
  </si>
  <si>
    <t>1. Children aged 9-12, 1,900 targeted children in small size primary schools, Level 3-6,  2. Teachers and Administrators in schools 120 persons, 3. People in society realize the bullying situation in schools and support their children with schools' policy.</t>
  </si>
  <si>
    <t>Southern provinces of Thailand: Pattani, Yala, Narathiwas, Krabi. Northeastern: Nongkai, Srisaket. Nortern: Chiang Mai.  And Central: Ayuthaya</t>
  </si>
  <si>
    <t>Stop bullying in schools.</t>
  </si>
  <si>
    <t>thaworn_ud@raksthai.org</t>
  </si>
  <si>
    <t>MR. Prateep Lohnarai</t>
  </si>
  <si>
    <t>MS. Supaporn Mahaphontrakoon</t>
  </si>
  <si>
    <t>BKIND Funding by Corporates</t>
  </si>
  <si>
    <t>Thoressen Group (TTA)</t>
  </si>
  <si>
    <t>KLA TAM DEE (Stop bullying in schools)</t>
  </si>
  <si>
    <t>CO003-THA063 (TTA), CO005-THA063 (BKIND), NET007-THA063 (RTF)</t>
  </si>
  <si>
    <t>Marketing strategies are to be introduced for students.</t>
  </si>
  <si>
    <t>Local wisdom is the important facilitator of training and giving experience to students.</t>
  </si>
  <si>
    <t>Students can generate income and have occupational skills as the basis of leadership. They can take responsibility and find the results which are their pride.</t>
  </si>
  <si>
    <t>Students can apply their experiences and participation to the occupational project in their daily life and the future.</t>
  </si>
  <si>
    <t>70% of the students have occupational skills, with management, selling, financial control, income management, creativity &amp; problem solving skills.</t>
  </si>
  <si>
    <t>The occupational projects created by the students and the schools are run continually and can be an indirect income to schools.</t>
  </si>
  <si>
    <t>Students have alternative lerning opportunities from the capacity activities providing by the project.</t>
  </si>
  <si>
    <t>500 students in 8 secondary schools</t>
  </si>
  <si>
    <t>8 schools in Thailand, which are in the provinces of Pitsanulok (2 schools), Nakorn Ratchasima (2 schools), Rayong (2 schools), Surat Thani (2 schools).</t>
  </si>
  <si>
    <t>Increase occupational  skills and marketing skills for students, as well as produce products and indirect income from their occupations.</t>
  </si>
  <si>
    <t>Mr. Thaworn Deerun</t>
  </si>
  <si>
    <t>Mr. Tanaphong Surakai</t>
  </si>
  <si>
    <t>Tipco Asphalt Group Co., Ltd.</t>
  </si>
  <si>
    <t>Tipco Asphalt Group Youth Hero</t>
  </si>
  <si>
    <t>CO001-THA 063</t>
  </si>
  <si>
    <t>Strengthening the core leaders and volunteers should be continued to update them on the issue and technology to help implementation.</t>
  </si>
  <si>
    <t>Select and train women Leaders, women volunteers and women with HIV to be a change agent in Sexual and Reproductive Health Promotion.</t>
  </si>
  <si>
    <t>Women Leaders, Women Village Health Volunteers, Women with HIV in Chiang Mai Province.</t>
  </si>
  <si>
    <t>Chiang Mai Province of Thailand</t>
  </si>
  <si>
    <t>Strengthening Women Leaders to be Change Agent on Sexual and Reproductive Health Promotion</t>
  </si>
  <si>
    <t>nipac7@gmail.com</t>
  </si>
  <si>
    <t>Mrs.nipa Chomphupa</t>
  </si>
  <si>
    <t>Ministry Of Public Health</t>
  </si>
  <si>
    <t>Government - Thailand</t>
  </si>
  <si>
    <t>GR007-THA068</t>
  </si>
  <si>
    <t>Strengthening the core leaders and volunteers of the Power Teen. Tools for the youth living with HIV &amp; the risks. (Expanding to working communities and in schools, who are vulnerable groups on cultural restriction. Producing working tools.</t>
  </si>
  <si>
    <t>Strengthening children and youth who living with HIV realize and understand about HIV. They can access the medical services of physical, mental, and social dimensions. (All activities in the hospital).</t>
  </si>
  <si>
    <t>Strengthening the power of working among youths.</t>
  </si>
  <si>
    <t>Campaigns on Voices of the youths living with HIV.</t>
  </si>
  <si>
    <t>Develop media of the core leaders for a learning among the youths living with HIV.</t>
  </si>
  <si>
    <t>Core leaders and volunteers of the Power Teen Group are able to deliver HIV information and organize HIV prevention training for their peers. With the support of Raks Thai Foundation, a group leader had chance to participate in International AIDS Conference in South Africa.</t>
  </si>
  <si>
    <t>Youth of the two provinces can live confidentially, with a strong network and supports from stakeholders of the government, private organizations, families to support a continuation of working.</t>
  </si>
  <si>
    <t>2 Northern Provininces of Thailand, which are Chiang Mai and Phayao</t>
  </si>
  <si>
    <t>Youth living with HIV, aged 12-24 years in Chiang Mai and Payao, have good physical and mental condition, with confidence and security to live in society, and are not being stigmatized by others.</t>
  </si>
  <si>
    <t>Taliw-liw@hotmail.com</t>
  </si>
  <si>
    <t>Senior Field Officer</t>
  </si>
  <si>
    <t>Mr.Manop Jitika</t>
  </si>
  <si>
    <t>Power Teen V</t>
  </si>
  <si>
    <t>GR006-THA068</t>
  </si>
  <si>
    <t>Women Migrant Workers</t>
  </si>
  <si>
    <t>Promote Understanding of HIV Prevention among Women Migrant Workers</t>
  </si>
  <si>
    <t>Ms.Nipa Chomphupa</t>
  </si>
  <si>
    <t>GR005-THA068</t>
  </si>
  <si>
    <t>Policy on the prevention and correction of pregnancy in adolescent 5 units principal operations proceed</t>
  </si>
  <si>
    <t>Mechanisms and policies focusing common goals on planning between government, NGOs, and local authority.</t>
  </si>
  <si>
    <t>Mechanisms of access to the teenagers by parents and parents' networks.</t>
  </si>
  <si>
    <t>3. Strengthening the local administration organizations support  areas for creativity.</t>
  </si>
  <si>
    <t xml:space="preserve">2. Promoting a  services system, including health and gender, sexual health, and approach to every group of teenagers by their own participations and decisions. 
</t>
  </si>
  <si>
    <t>1. Strengthening collaboration and networking of prevention and solving pregnancy problem at a fully integrated levels of families, locally, and provincially, with a concern of sensitive issues among the teenagers.</t>
  </si>
  <si>
    <t>56 communities and 8 sub-districts of 3 provinces.</t>
  </si>
  <si>
    <t>3 Northern Provinces of Thailand, which are  Lamphun, Chiang Mai, .</t>
  </si>
  <si>
    <t>Promotion of mechanisms for prevention and solving pregnancing problem of teenagers among government sector, social society organizations, and communities in Chiang Mai.</t>
  </si>
  <si>
    <t>sawad2553@gmail.com</t>
  </si>
  <si>
    <t>Mr. Sawat  Khamfu</t>
  </si>
  <si>
    <t>Thai Health Promotion Office</t>
  </si>
  <si>
    <t>Teen  Pregnancy (Prevention &amp; Solving Pregnancy of Teenagers in Chiang Mai,  Lamphun ,Phayao)</t>
  </si>
  <si>
    <t>TH677-THA085 (Lamphun) , TH676-THA085 (Chiang Mai), TH675-THA085 (Phayao)</t>
  </si>
  <si>
    <t>2. Keeping target groups privacy helps to engage them in project activities</t>
  </si>
  <si>
    <t>1. Implementing cross border activities is not possible without strong partnership and networking with government and local NGOs</t>
  </si>
  <si>
    <t>3. Maintain targetgroups privacy and reach them at their work place or convenient place and time</t>
  </si>
  <si>
    <t>2. Work with local  and migrant volunteers for the project implementation</t>
  </si>
  <si>
    <t>1. Follow partners available time frame for joint activities</t>
  </si>
  <si>
    <t>Implimenting all project activities withing tight time frame was challenging. Implementing activitis jointly with government partners is unpredectable as it has to fit with their availability. Delayed project startup caused most of activities to postpone in coming yers</t>
  </si>
  <si>
    <t>Training on the topices of (1) Malaria prvention and treatment, (2) BCC for mobile and migrant populations, and (3) mapping by using GIS.</t>
  </si>
  <si>
    <t>methological issues to gether information from MMPs. And national population</t>
  </si>
  <si>
    <t>Thai and Mobile and Migrant Populations (MMPs)</t>
  </si>
  <si>
    <t>Thailand - Province of Ubon Ratchathani</t>
  </si>
  <si>
    <t>To contribute to the control and elimination of P. falciparum and AR in border regions of Cambodia and Thailand through identification of hotspots and hot-channels of parasite dispersion along borders, and subsequent implementation of targeted control "packages" to eliminate identified hotspots and increase practice of preventive behaviours by high-risk populations.</t>
  </si>
  <si>
    <t>pasinee@raksthai.org</t>
  </si>
  <si>
    <t>Program Assistant,  Program Quality Department</t>
  </si>
  <si>
    <t>Ms. Pasinee Sawadtayawong</t>
  </si>
  <si>
    <t>shree222shree@gmail.com</t>
  </si>
  <si>
    <t>Program Officer,  Program Quality Department</t>
  </si>
  <si>
    <t>Mr. Shreehari Achara</t>
  </si>
  <si>
    <t>Malaria Consortium Asia</t>
  </si>
  <si>
    <t>Trans-border malaria: Fine-scale mapping of high-risk populations and targeting of hotspots with appropriate and novel intervention packages.</t>
  </si>
  <si>
    <t>GR004-THA068</t>
  </si>
  <si>
    <t>2. Communication is key and it has to be in target populations own languages</t>
  </si>
  <si>
    <t>1. Building trusty relation is key to impliment project activities</t>
  </si>
  <si>
    <t>Provide service in migrant work place together with Care staffs and migrant volunteers</t>
  </si>
  <si>
    <t>2. Work through migrant volunteers who can speak migrant language</t>
  </si>
  <si>
    <t>1. Work with local authorities and leaders for their facilitation</t>
  </si>
  <si>
    <t>1. As project is targeted to Mobile and migrant population, reaching out to this population is challenging. 
2. Due to legal documentation issues, many migrants were not willing to utilize available services in public facilities
3. Communication and language barrier due to various languages of mobile and migrant populations</t>
  </si>
  <si>
    <t>Baseline and Evaluation studies are responsible by Principal Recipient (PR) Department of Disease Control, Ministry of Publich Health.  Raks Thai Foundation is a Sub Recipient to perticipate in the studies.</t>
  </si>
  <si>
    <t>Migrant population</t>
  </si>
  <si>
    <t>9 provinces in Thailand:
2 provinces in North - Tak, Mae Hong Son
2  provinces in Central - Ratchaburi, Kanchanburi
1 provinve in East - Trat, 
2 provinces in Northeast - Si Sa Kat, Surin,
2 provinces in South - Prachuap Khiri Khan, Ranong.</t>
  </si>
  <si>
    <t>To make as large as possible contribution to the elimination of  Falciparum malaria from the GMS, and to prevent the emergence or spread of Artemisinin.</t>
  </si>
  <si>
    <t>Department of Disease Control, Ministry of Public Health under the support of The Global Fund to Fight AIDS, Tuberculosis and Malaria</t>
  </si>
  <si>
    <t>Thailand Regional Artemisinin Containment Initiative (RAI)</t>
  </si>
  <si>
    <t>TH690-THA066</t>
  </si>
  <si>
    <t xml:space="preserve">Expected participants direct: Y1 (Oct.14 - Sep.15) = 17,300  Y2 (Oct.15 - Sep.16) = 17,300  Y3 (Oct.16 -  Sep.17) = waiting for approval  
FY total direct and HEALTH sector also: Y1 (Oct.14 - Sep.15) = 21,624 Y2 (Oct.15 - Sep.16) = 21,584 
</t>
  </si>
  <si>
    <t>Certified roles and responsibilities of migrant volunteers to support malaria service deliverable in the  communites.</t>
  </si>
  <si>
    <t>Community RDT still need to advocated for changes of national policy and procedure, which allow to conduct by only medical doctors.</t>
  </si>
  <si>
    <t>As malaria is not general disease, so BCC approach need to be specified based on behavior or circumstance of each population group, especially migrants.</t>
  </si>
  <si>
    <t>Motivation to use long-lasting insecticide-treated bednets (LLINs) among migrants by exchange LLINs with traditional nets will increase protection of malaria.</t>
  </si>
  <si>
    <t>Identify case finding using malaria risk assessment form developed from the collaboration of government and civil society, is help to bring malaria cases for early diagnosis and treatment.</t>
  </si>
  <si>
    <t>Behavior change communication in migrant languages tailored to them during delivering services.</t>
  </si>
  <si>
    <t>Mapping exercise has been conducted by unsing GIS equipment.  This is help to identify location of migrant households and case of malaria and its suspected.  
LLINs have been distributed and cover to migrants in targeted provinces by the support of central and local government.</t>
  </si>
  <si>
    <t>9 provinces in Thailand:
1  province in Central - Ratchaburi,
3 provinves in East - Chonburi. Rayong, Trat, 
2 provinces in Northeast - Si Sa Kat, Ubon Ratchathani,
3 provinces in South - Prachuap Khiri Khan, Songkhla, Surat Thani.</t>
  </si>
  <si>
    <t>To move towards eliminate Plasmodium falciparum malaria parasites in Thailand, with the aim  of reaching the targets of the Global Malaria Action Plan (GMAP) and Global Millennium Development Goals by 2015.</t>
  </si>
  <si>
    <t>patipan@raksthai.org</t>
  </si>
  <si>
    <t>Mr. Patipan Yutithamsathit</t>
  </si>
  <si>
    <t>Partnership for Containment of Artemisinin Resistance and Moving Towards the Elimination of Plasmodium  (MAL-SSF)</t>
  </si>
  <si>
    <t>TH645-THA066</t>
  </si>
  <si>
    <t>Expeted participants: Y1 (Jan.15 - Sep.15) = 86,590 Y2 (Oct.15 - Sep.16) = 143,450 Y3 (Oct.16 -  Sep.17) = 135,716 Y3 (Oct.17- Dec.17) = 22,829
FY direct total: and FY Health sector: Cumulative annually Y1 (Jan.15 - Sep.15) = 51,806 Y2 (Oct.15 - Sep.16) = 139,246
Participation and good governance paritcipants FY: Y1 (Jan.15 - Sep.15) = 720 Y2 (Oct.15 - Sep.16) = 795</t>
  </si>
  <si>
    <t>Migrant Health insurance (MHI) should support all migrant workers to easily access Thai national health provider. However, the implementation of MHI is still controversial as its practice is varies from one hosipal to anothers according to the local hospital director. In some province, practice is different among the local government hospital. The program has to advocate for the standardize of the MHI for the benefit to migrant workers.</t>
  </si>
  <si>
    <t>The program for PWID should implement in broader context of harm redution and PWID quality of live rather than strictly an HIV prevention issues. The threat of PWID health is not only HIV, but also Hep B, Hep C, TB, etc.</t>
  </si>
  <si>
    <t>The program for MSM should identify specific BCC/IEC interventions for MSM and  transgender population. Most MSM/TG are hesitated to get HIV test as they are afraid of having the HIV positive. Many prefer not to test, so they would be happy not knowing the HIV test result. The BCC/IEC materials must focus on the retention.</t>
  </si>
  <si>
    <t xml:space="preserve">Improvement and harmonization of national disease data (strengthening both HIV and TB M&amp;E system and coordination between TB and HIV data systems) through Real Time Cohort Monitoring System (RTCM) can help KPs to have early diagnosis and quality treatment.
</t>
  </si>
  <si>
    <t>National RRTTR (Reach-Recruit-Test-Treat-Retain) approach, aiming at optimizing network approaches and delivery models for increasing the uptake of services, is impactful to support KPs thoughout the process of HIV-TB services.</t>
  </si>
  <si>
    <t>A mix of prevention and treatment interventions targeted at the key affected and underserved populations, and provision of strong community-based prevention outreach to the “hard to reach” KPs for HIV and TB and HIV, and MDR TB treatment for migrants not covered with the national health insurance scheme, can help cover KPs in all areas.</t>
  </si>
  <si>
    <t>HIV Community Led Service is advocated for task shifting from government to communnity involvement.  Also PrEP and hepatitis' prevention for key populations, especially MSM and PWID are promoted, and encouraged for long-term supports by Thai government.</t>
  </si>
  <si>
    <t xml:space="preserve">Training in several topics: HIV Voluntary Testing and Counseling and RDT, Financial Management, Tuberculosis prevention and infection control.
Network seminar: PWID population, Migrant population. 
</t>
  </si>
  <si>
    <t>Methodological issues in IBBS and site estimation, especially for PWID and migrants.</t>
  </si>
  <si>
    <t>Migrant Workers (HIV and TB), People Who Inject Drugs (HIV and TB), Male and Female Sex Workers (HIV), Men who have Sex with Men and Transgender  (HIV)</t>
  </si>
  <si>
    <t>26 provinces in Thailand; 
5 provinces in Central – Bangkok (MSM, MSW, FSW, PWID), Samut Prakan (MSM, PWID, Migrant), Nonthaburi (MSM), Pathum Thani (MSM), Samut Sakhon (Migrant),
3 provinces in East - Chon Buri (MSM, MSW, Migrant), Rayong (Migrant), Trad (Migrant),
4 provinces in Northeast - Ubon Ratchathani (MSM),  Nakhon Ratchasima(MSM), Khon Kaen (MSM), Udon Thani (MSM)
4 provinces in North - Chiang Mai (MSM, MSW, PWID, Migrant), Lampoon (MSM), Tak (PWID), Chiang Rai (PWID),  
10 provinces in South – Songkhla (MSM, PWID, Migrant), Nakhon Si Thammarat(MSM), Phuket (MSM, MSW),  Surat Thani (MSM), Trang (PWID), Patthalung (PWID), Satun (PWID), Pattani (PWID), Yala (PWID), Narathiwat (PWID).</t>
  </si>
  <si>
    <t>1. To end AIDS in Thailand by 2030 (reducing annual new infections to below 1000 cases (from the current 8,134 estimated new infections annually)
2. To reduce the prevalence of TB from 159 per 100,000 to 120 per 100,000 between 2015 and 2019.</t>
  </si>
  <si>
    <t>Ms. Chutarat Wongsuwon</t>
  </si>
  <si>
    <t>Stop TB ans AIDS through RTTR (STAR)</t>
  </si>
  <si>
    <t>TH691-THA066</t>
  </si>
  <si>
    <t>Lesson learned 3</t>
  </si>
  <si>
    <t>Lesson learned 2</t>
  </si>
  <si>
    <t>Lesson learned 1</t>
  </si>
  <si>
    <t>Strategy 3</t>
  </si>
  <si>
    <t>Strategy 2</t>
  </si>
  <si>
    <t>Strategy 1</t>
  </si>
  <si>
    <t>Gender, Governance and Resilience(Impact)</t>
  </si>
  <si>
    <t>Women's Economic Empowerment(Impact)</t>
  </si>
  <si>
    <t>Women's Economic Empowerment(Implemented Actions)</t>
  </si>
  <si>
    <t>Food and Nutrition Security &amp; Climate Change Resilience(Impact)</t>
  </si>
  <si>
    <t>Food and Nutrition Security &amp; Climate Change Resilience(Implemented Actions)</t>
  </si>
  <si>
    <t>The Right to a Life Free from Violence(Impact)</t>
  </si>
  <si>
    <t>The Right to a Life Free from Violence(Implemented Actions)</t>
  </si>
  <si>
    <t>Sexual, Reproductive and Maternal Health and Rights(Impact)</t>
  </si>
  <si>
    <t>Sexual, Reproductive and Maternal Health and Rights(Implemented Actions)</t>
  </si>
  <si>
    <t>Humanitarian Assistance(Impact)</t>
  </si>
  <si>
    <t>Humanitarian Assistance(Implemented Actions)</t>
  </si>
  <si>
    <t>Poverty and Social Injustice(Impact)</t>
  </si>
  <si>
    <t>Poverty and Social Injustice(Implemented Actions)</t>
  </si>
  <si>
    <t>Total Direct Participants in the Fiscal Year</t>
  </si>
  <si>
    <t>Total Indirect Participants in the Fiscal Year</t>
  </si>
  <si>
    <t>Links</t>
  </si>
  <si>
    <t>Comments - Project</t>
  </si>
  <si>
    <t>Please describe any important changes/adjustments the project has experienced in this FY, as a result of reflecting on the extent to which it is addressing CARE's approach and roles.</t>
  </si>
  <si>
    <t>Please share any example of the types of support and/or activities CARE has provided to strengthen civil society in the FY</t>
  </si>
  <si>
    <t>To what extent did the project/initiative contribute to strengthening civil society in the FY?</t>
  </si>
  <si>
    <t>Main type of partners (3) for this FY</t>
  </si>
  <si>
    <t>Main type of partners (2) for this FY</t>
  </si>
  <si>
    <t>Main type of partners (1) for this FY</t>
  </si>
  <si>
    <t>Number of partners the project worked with in the fiscal year</t>
  </si>
  <si>
    <t>To what extent was the project implemented with and/or through partners in this FY?</t>
  </si>
  <si>
    <t>To what extent did the project have a strategy to address current or future social and environmental vulnerability caused by climate change in this FY?</t>
  </si>
  <si>
    <t>To what extent did the project implement actions to increase resilience in this FY?</t>
  </si>
  <si>
    <t>Number of YES  answers</t>
  </si>
  <si>
    <t>Governance marker score</t>
  </si>
  <si>
    <t>Governance Marker – CARE’s accountability</t>
  </si>
  <si>
    <t>Governance Marker – Integration</t>
  </si>
  <si>
    <t>Governance Marker – Activities</t>
  </si>
  <si>
    <t>Governance Marker – Analysis</t>
  </si>
  <si>
    <t>Please select the statement that best describes this year's actions for promoting inclusive governance this FY?</t>
  </si>
  <si>
    <t>Number of YES answers</t>
  </si>
  <si>
    <t>Gender marker score</t>
  </si>
  <si>
    <t>Gender Marker – M&amp;E</t>
  </si>
  <si>
    <t>Gender Marker – Participation</t>
  </si>
  <si>
    <t>Gender Marker – Activities</t>
  </si>
  <si>
    <t>Gender Marker – Analysis</t>
  </si>
  <si>
    <t>Please select the statement that best describes this year's actions for strengthening women's empowerment and gender equality</t>
  </si>
  <si>
    <t>To what extent did the project focus on addressing sexual and gender based violence (GBV) in this FY?</t>
  </si>
  <si>
    <t>To what extent did the project link or work with strategic alliances and partners to take tested and effective solutions to scale in this FY?</t>
  </si>
  <si>
    <t>To what extent did the project develop innovations for fighting poverty and inequality  in this FY?</t>
  </si>
  <si>
    <t>To what extent did the project engage in advocacy in this FY?</t>
  </si>
  <si>
    <t>Please provide any further comments or information related to future evaluations for this project (methodological issues, complexity of the evaluation, comparability with baseline, support required, etc.).</t>
  </si>
  <si>
    <t>Year</t>
  </si>
  <si>
    <t>Month</t>
  </si>
  <si>
    <t>Is any evaluation for this project planned for the next FY? If yes, please indicate when it will take place.</t>
  </si>
  <si>
    <t xml:space="preserve">Year </t>
  </si>
  <si>
    <t xml:space="preserve">Month </t>
  </si>
  <si>
    <t>Has any baseline or evaluation taken place for this project in this FY? If yes, please indicate when.</t>
  </si>
  <si>
    <t>To what extent does the project have a monitoring and evaluation system in place?</t>
  </si>
  <si>
    <t>Development - Indirect participants reached in the FY (Women's economic empowerment (WEE))</t>
  </si>
  <si>
    <t>Development - Direct participants reached in the FY (Women's economic empowerment (WEE))</t>
  </si>
  <si>
    <t>Development - Women's economic empowerment (WEE)</t>
  </si>
  <si>
    <t>Development - Indirect participants reached in the FY (Water, sanitation and hygiene (WASH))</t>
  </si>
  <si>
    <t>Development - Direct participants reached in the FY (Water, sanitation and hygiene (WASH))</t>
  </si>
  <si>
    <t>Development - Water, sanitation and hygiene (WASH)</t>
  </si>
  <si>
    <t>Development - Indirect participants reached in the FY (Sexual, reproductive and maternal health (SRMH))</t>
  </si>
  <si>
    <t>Development - Direct participants reached in the FY (Sexual, reproductive and maternal health (SRMH))</t>
  </si>
  <si>
    <t>Development - Sexual, reproductive and maternal health (SRMH)</t>
  </si>
  <si>
    <t>Development - Indirect participants reached in the FY (Participation and good governance)</t>
  </si>
  <si>
    <t>Development - Direct participants reached in the FY (Participation and good governance)</t>
  </si>
  <si>
    <t>Development - Participation and good governance</t>
  </si>
  <si>
    <t>Development - Indirect participants reached in the FY (Natural resource management)</t>
  </si>
  <si>
    <t>Development - Direct participants reached in the FY (Natural resource management)</t>
  </si>
  <si>
    <t>Development - Natural resource management</t>
  </si>
  <si>
    <t>Development - Indirect participants reached in the FY (Infrastructure)</t>
  </si>
  <si>
    <t>Development - Direct participants reached in the FY (Infrastructure)</t>
  </si>
  <si>
    <t>Development - Infrastructure</t>
  </si>
  <si>
    <t>Development - Indirect participants reached in the FY (Health (other than SRMH))</t>
  </si>
  <si>
    <t>Development - Direct participants reached in the FY (Health (other than SRMH))</t>
  </si>
  <si>
    <t>Development - Health (other than SRMH)</t>
  </si>
  <si>
    <t>Development - Indirect participants reached in the FY (Gender equality (other than GBV))</t>
  </si>
  <si>
    <t>Development - Direct participants reached in the FY (Gender equality (other than GBV))</t>
  </si>
  <si>
    <t>Development - Gender equality (other than GBV)</t>
  </si>
  <si>
    <t>Development - Indirect participants reached in the FY (Gender based violence (GBV))</t>
  </si>
  <si>
    <t>Development - Direct participants reached in the FY (Gender based violence (GBV))</t>
  </si>
  <si>
    <t>Development - Gender based violence (GBV)</t>
  </si>
  <si>
    <t>Development - Indirect participants reached in the FY (Food and nutrition security)</t>
  </si>
  <si>
    <t>Development - Direct participants reached in the FY (Food and nutrition security)</t>
  </si>
  <si>
    <t>Development - Food and nutrition security</t>
  </si>
  <si>
    <t>Development - Indirect participants reached in the FY (Education)</t>
  </si>
  <si>
    <t>Development - Direct participants reached in the FY (Education)</t>
  </si>
  <si>
    <t>Development - Education</t>
  </si>
  <si>
    <t>Development - Indirect participants reached in the FY (Economic development (other than WEE))</t>
  </si>
  <si>
    <t>Development - Direct participants reached in the FY (Economic development (other than WEE))</t>
  </si>
  <si>
    <t>Development - Economic development (other than WEE)</t>
  </si>
  <si>
    <t>Development - Indirect participants reached in the FY (Disaster risk reduction)</t>
  </si>
  <si>
    <t>Development - Direct participants reached in the FY (Disaster risk reduction)</t>
  </si>
  <si>
    <t>Development - Disaster risk reduction</t>
  </si>
  <si>
    <t>Development - Indirect participants reached in the FY (Conflict and peace building)</t>
  </si>
  <si>
    <t>Development - Direct participants reached in the FY (Conflict and peace building)</t>
  </si>
  <si>
    <t>Development - Conflict and peace building</t>
  </si>
  <si>
    <t>Development - Indirect participants reached in the FY (Climate change and resilience)</t>
  </si>
  <si>
    <t>Development - Direct participants reached in the FY (Climate change and resilience)</t>
  </si>
  <si>
    <t>Development - Climate change and resilience</t>
  </si>
  <si>
    <t>Development - Indirect participants reached in the FY (Agriculture)</t>
  </si>
  <si>
    <t>Development - Direct participants reached in the FY (Agriculture)</t>
  </si>
  <si>
    <t>Development - Agriculture</t>
  </si>
  <si>
    <t>Development - Direct participants of the project in the fiscal year (long-term development) - total</t>
  </si>
  <si>
    <t>Development - Direct participants of the project in the fiscal year (long-term development) - men and boys</t>
  </si>
  <si>
    <t>Development - Direct participants of the project in the fiscal year (long-term development) - women and girls</t>
  </si>
  <si>
    <t>Development - Indirect participants of the project in the fiscal year (long-term development) - total</t>
  </si>
  <si>
    <t>Development - Indirect participants of the project in the fiscal year (long-term development) - men and boys</t>
  </si>
  <si>
    <t>Development - Indirect participants of the project in the fiscal year (long-term development) - women and girls</t>
  </si>
  <si>
    <t>Humanitarian - Indirect participants reached in the FY (Water, sanitation and hygiene (WASH))</t>
  </si>
  <si>
    <t>Humanitarian - Direct participants reached in the FY (Water, sanitation and hygiene (WASH))</t>
  </si>
  <si>
    <t>Humanitarian - Water, sanitation and hygiene (WASH)</t>
  </si>
  <si>
    <t>Humanitarian - Indirect participants reached in the FY (Shelter)</t>
  </si>
  <si>
    <t>Humanitarian - Direct participants reached in the FY (Shelter)</t>
  </si>
  <si>
    <t>Humanitarian - Shelter</t>
  </si>
  <si>
    <t>Humanitarian - Indirect participants reached in the FY (Sexual, reproductive and maternal health (SRMH))</t>
  </si>
  <si>
    <t>Humanitarian - Direct participants reached in the FY (Sexual, reproductive and maternal health (SRMH))</t>
  </si>
  <si>
    <t>Humanitarian - Sexual, reproductive and maternal health (SRMH)</t>
  </si>
  <si>
    <t>Humanitarian - Indirect participants reached in the FY (Protection)</t>
  </si>
  <si>
    <t>Humanitarian - Direct participants reached in the FY (Protection)</t>
  </si>
  <si>
    <t>Humanitarian - Protection</t>
  </si>
  <si>
    <t>Humanitarian - Indirect participants reached in the FY (Livelihood recovery)</t>
  </si>
  <si>
    <t>Humanitarian - Direct participants reached in the FY (Livelihood recovery)</t>
  </si>
  <si>
    <t>Humanitarian - Livelihood recovery</t>
  </si>
  <si>
    <t>Humanitarian - Indirect participants reached in the FY (Health (other than SRMH))</t>
  </si>
  <si>
    <t>Humanitarian - Direct participants reached in the FY (Health (other than SRMH))</t>
  </si>
  <si>
    <t>Humanitarian - Health (other than SRMH)</t>
  </si>
  <si>
    <t>Humanitarian - Indirect participants reached in the FY (Gender based violence)</t>
  </si>
  <si>
    <t>Humanitarian - Direct participants reached in the FY (Gender based violence)</t>
  </si>
  <si>
    <t>Humanitarian - Gender based violence</t>
  </si>
  <si>
    <t>Humanitarian - Indirect participants reached in the FY (Food and nutrition security)</t>
  </si>
  <si>
    <t>Humanitarian - Direct participants reached in the FY (Food and nutrition security)</t>
  </si>
  <si>
    <t>Humanitarian - Food and nutrition security</t>
  </si>
  <si>
    <t>Humanitarian - Indirect participants reached in the FY (Education)</t>
  </si>
  <si>
    <t>Humanitarian - Direct participants reached in the FY (Education)</t>
  </si>
  <si>
    <t>Humanitarian - Education</t>
  </si>
  <si>
    <t>Humanitarian - Indirect participants reached in the FY (Camp management and coordination)</t>
  </si>
  <si>
    <t>Humanitarian - Direct participants reached in the FY (Camp management and coordination)</t>
  </si>
  <si>
    <t>Humanitarian - Camp management and coordination</t>
  </si>
  <si>
    <t>Humanitarian - Direct participants of the project in the fiscal year - total</t>
  </si>
  <si>
    <t>Humanitarian - Direct participants of the project in the fiscal year - men and boys</t>
  </si>
  <si>
    <t>Humanitarian - Direct participants of the project in the fiscal year - women and girls</t>
  </si>
  <si>
    <t>Humanitarian - Indirect participants of the project in the fiscal year - total</t>
  </si>
  <si>
    <t>Humanitarian - Indirect participants of the project in the fiscal year - men and boys</t>
  </si>
  <si>
    <t>Humanitarian - Indirect participants of the project in the fiscal year - women and girls</t>
  </si>
  <si>
    <t>Direct participants in the life of the project, by sex - total</t>
  </si>
  <si>
    <t>Direct participants in the life of the project, by sex - men and boys</t>
  </si>
  <si>
    <t>Direct participants in the life of the project, by sex - women and girls</t>
  </si>
  <si>
    <t>Indirect participants in the life of the project, by sex - total</t>
  </si>
  <si>
    <t>Indirect participants in the life of the project, by sex - men and boys</t>
  </si>
  <si>
    <t>Indirect participants in the life of the project, by sex - women and girls</t>
  </si>
  <si>
    <t>Describe the main impact group of the project - the people who are expected to experience a positive and lasting change as a result of its actions.</t>
  </si>
  <si>
    <t>Describe the location of the project (e.g. regions, provinces, cities or municipalities)</t>
  </si>
  <si>
    <t>Select from the list the geographical scope of the project (sub-national, national, multiple countries, other).</t>
  </si>
  <si>
    <t>What is the main goal of the project? Please describe.</t>
  </si>
  <si>
    <t>Does the project seek long-term development, humanitarian or both type of impacts</t>
  </si>
  <si>
    <t>Contact 2 - EMail</t>
  </si>
  <si>
    <t>Contact 2 - Position</t>
  </si>
  <si>
    <t>Contact 2 - Name</t>
  </si>
  <si>
    <t>Contact 1 - EMail</t>
  </si>
  <si>
    <t>Contact 1 - Position</t>
  </si>
  <si>
    <t>Contact 1 - Name</t>
  </si>
  <si>
    <t xml:space="preserve"> Total budget for the life of the project (in US dollars)</t>
  </si>
  <si>
    <t>Program Type classification: Please indicate the predominant programmatic area in which the project concentrates its investments</t>
  </si>
  <si>
    <t>Project New End date (In case of extension) (DD/MM/YYYY)</t>
  </si>
  <si>
    <t>Project End Date (MM/DD/YYYY)</t>
  </si>
  <si>
    <t>Project Start Date (MM/DD/YYYY)</t>
  </si>
  <si>
    <t>Donors - Name 3</t>
  </si>
  <si>
    <t>Donors - Generic Name 3</t>
  </si>
  <si>
    <t>Donors - Type 3</t>
  </si>
  <si>
    <t>Donors - Name 2</t>
  </si>
  <si>
    <t>Donors - Generic Name 2</t>
  </si>
  <si>
    <t>Donors - Type 2</t>
  </si>
  <si>
    <t>Donors - Name 1</t>
  </si>
  <si>
    <t>Donors - Generic Name 1</t>
  </si>
  <si>
    <t>Donors - Type 1</t>
  </si>
  <si>
    <t>CARE International Member related to the Project / Contract holder</t>
  </si>
  <si>
    <t>Project Name</t>
  </si>
  <si>
    <t>Project ID, number or code</t>
  </si>
  <si>
    <t>Code</t>
  </si>
  <si>
    <t>Type</t>
  </si>
  <si>
    <t>Sum of Total Indirect Participants in the Fiscal Year</t>
  </si>
  <si>
    <t>Sum of Total Direct Participants in the Fiscal Year</t>
  </si>
  <si>
    <t>Count of Code</t>
  </si>
  <si>
    <t>Caucasus (Georgia, Armenia, Azerbaijan)</t>
  </si>
  <si>
    <t>All CARE</t>
  </si>
  <si>
    <t>fully or partially resilient</t>
  </si>
  <si>
    <t>% governance accommodating or above</t>
  </si>
  <si>
    <t>% gender sensitive or above</t>
  </si>
  <si>
    <t>Resilience marker score</t>
  </si>
  <si>
    <t>Gender score</t>
  </si>
  <si>
    <t>No data on resilience integration</t>
  </si>
  <si>
    <t>No marker score</t>
  </si>
  <si>
    <t># projects/initiatives</t>
  </si>
  <si>
    <t>Region / Country</t>
  </si>
  <si>
    <t>% of max</t>
  </si>
  <si>
    <t>Table 3: Percentage of projects and initiatives by marker score, FY16.</t>
  </si>
  <si>
    <t>West Africa</t>
  </si>
  <si>
    <t>Southern Africa</t>
  </si>
  <si>
    <t>East and Central Africa</t>
  </si>
  <si>
    <t>Linked and worked with strategic alliances and partners to take solutions to scale</t>
  </si>
  <si>
    <t>Took solutions to scale on its own</t>
  </si>
  <si>
    <t>Intensive</t>
  </si>
  <si>
    <t xml:space="preserve">Moderate </t>
  </si>
  <si>
    <t>Worked on innovations and measured results of innovation</t>
  </si>
  <si>
    <t>Worked on innovations, but did not measure results of innovation</t>
  </si>
  <si>
    <t>SCALE UP</t>
  </si>
  <si>
    <t>ADVOCACY</t>
  </si>
  <si>
    <t>INNOVATION</t>
  </si>
  <si>
    <t>Table 3: Percentage of projects and initiatives by multiplying impact roles, FY16.</t>
  </si>
  <si>
    <t>Latin America and Caribbean</t>
  </si>
  <si>
    <t>Sum of WEE+ED MAX INdirect participants in the FY</t>
  </si>
  <si>
    <t>Sum of WEE+women ED MAX Direct participants in the FY</t>
  </si>
  <si>
    <t>Sum of WEE+ED Projects X</t>
  </si>
  <si>
    <t>Sum of HUM FNS+HUM LR+AGR+CC+DRR+ED+FNS+NRM+WASH MAX Indirect participants in the FY</t>
  </si>
  <si>
    <t>Sum of HUM FNS+HUM LR+AGR+CC+DRR+ED+FNS+NRM+WASH MAX Direct participants in the FY</t>
  </si>
  <si>
    <t>Sum of HUM FNS+HUM LR+AGR+CC+DRR+ED+FNS+NRM+WASH Projects X</t>
  </si>
  <si>
    <t>Sum of HUM &amp; DEV GBV MAX Indirect participants in the FY</t>
  </si>
  <si>
    <t>Sum of HUM &amp; DEV GBV MAX Direct participants in the FY</t>
  </si>
  <si>
    <t>Sum of HUM &amp; DEV GBV Projects X</t>
  </si>
  <si>
    <t>Sum of HUM &amp; DEV SRMH MAX Indirect participants in the FY</t>
  </si>
  <si>
    <t>Sum of HUM &amp; DEV SRMH MAX Direct participants in the FY</t>
  </si>
  <si>
    <t>Sum of HUM &amp; DEV SRMH Projects X</t>
  </si>
  <si>
    <t>Sum of Humanitarian - Indirect participants of the project in the fiscal year - total</t>
  </si>
  <si>
    <t>Sum of Humanitarian - Direct participants of the project in the fiscal year - total</t>
  </si>
  <si>
    <t>Sum of Humanitarian X</t>
  </si>
  <si>
    <t>Ratio</t>
  </si>
  <si>
    <t>Average of % women of FY16 indirect participants</t>
  </si>
  <si>
    <t>Average of % women of FY16 direct participants</t>
  </si>
  <si>
    <t>Sum of MAX Total direct participants for the life of project, IF alligned with at least one of the sectors of the outcomes</t>
  </si>
  <si>
    <t>Sum of Alligned with at least 1 sector of the outcome areas</t>
  </si>
  <si>
    <t>Indirect multiplier</t>
  </si>
  <si>
    <t>FY14-FY16 change</t>
  </si>
  <si>
    <t>Select your country from this drop-down list:</t>
  </si>
  <si>
    <t>DRC</t>
  </si>
  <si>
    <t>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</si>
</sst>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_-;\-* #,##0.0_-;_-* &quot;-&quot;??_-;_-@_-"/>
    <numFmt numFmtId="165" formatCode="_-* #,##0_-;\-* #,##0_-;_-* &quot;-&quot;??_-;_-@_-"/>
    <numFmt numFmtId="166" formatCode="#,##0.0"/>
    <numFmt numFmtId="167" formatCode="dd/mm/yy"/>
    <numFmt numFmtId="168" formatCode="_ * #,##0_ ;_ * \-#,##0_ ;_ * &quot;-&quot;??_ ;_ @_ "/>
    <numFmt numFmtId="169" formatCode="_ * #,##0.00_ ;_ * \-#,##0.00_ ;_ * &quot;-&quot;??_ ;_ @_ "/>
    <numFmt numFmtId="170" formatCode="0.0"/>
  </numFmts>
  <fonts count="2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Arial"/>
      <family val="2"/>
    </font>
    <font>
      <b/>
      <sz val="12"/>
      <name val="Arial"/>
      <family val="2"/>
    </font>
    <font>
      <b/>
      <sz val="10"/>
      <name val="Arial"/>
      <family val="2"/>
    </font>
    <font>
      <sz val="10"/>
      <name val="Arial"/>
      <family val="2"/>
    </font>
    <font>
      <b/>
      <sz val="10"/>
      <color theme="1"/>
      <name val="Arial"/>
      <family val="2"/>
    </font>
    <font>
      <sz val="10"/>
      <color theme="1"/>
      <name val="Arial"/>
      <family val="2"/>
    </font>
    <font>
      <b/>
      <sz val="10"/>
      <color theme="5"/>
      <name val="Arial"/>
      <family val="2"/>
    </font>
    <font>
      <sz val="10"/>
      <color theme="5"/>
      <name val="Arial"/>
      <family val="2"/>
    </font>
    <font>
      <sz val="8"/>
      <color theme="1"/>
      <name val="Arial"/>
      <family val="2"/>
    </font>
    <font>
      <b/>
      <sz val="8"/>
      <color theme="1"/>
      <name val="Arial"/>
      <family val="2"/>
    </font>
    <font>
      <b/>
      <sz val="16"/>
      <color theme="5"/>
      <name val="Arial"/>
      <family val="2"/>
    </font>
    <font>
      <sz val="9"/>
      <color theme="1"/>
      <name val="Trebuchet MS"/>
      <family val="2"/>
    </font>
    <font>
      <b/>
      <sz val="9"/>
      <name val="Trebuchet MS"/>
      <family val="2"/>
    </font>
    <font>
      <sz val="11"/>
      <color indexed="8"/>
      <name val="Calibri"/>
      <family val="2"/>
    </font>
    <font>
      <sz val="10"/>
      <color theme="1"/>
      <name val="Calibri"/>
      <family val="2"/>
      <scheme val="minor"/>
    </font>
    <font>
      <sz val="8"/>
      <color theme="1"/>
      <name val="Calibri"/>
      <family val="2"/>
      <scheme val="minor"/>
    </font>
    <font>
      <sz val="10"/>
      <color rgb="FF000000"/>
      <name val="Calibri"/>
      <family val="2"/>
      <scheme val="minor"/>
    </font>
    <font>
      <b/>
      <sz val="10"/>
      <color theme="1"/>
      <name val="Calibri"/>
      <family val="2"/>
      <scheme val="minor"/>
    </font>
    <font>
      <b/>
      <sz val="10"/>
      <color rgb="FF000000"/>
      <name val="Calibri"/>
      <family val="2"/>
      <scheme val="minor"/>
    </font>
    <font>
      <sz val="10"/>
      <color rgb="FF000000"/>
      <name val="Calibri"/>
      <family val="2"/>
    </font>
    <font>
      <sz val="9"/>
      <color rgb="FF000000"/>
      <name val="Calibri"/>
      <family val="2"/>
    </font>
    <font>
      <b/>
      <sz val="10"/>
      <color rgb="FF000000"/>
      <name val="Calibri"/>
      <family val="2"/>
    </font>
    <font>
      <sz val="10"/>
      <color theme="0" tint="-4.9989318521683403E-2"/>
      <name val="Arial"/>
      <family val="2"/>
    </font>
  </fonts>
  <fills count="9">
    <fill>
      <patternFill patternType="none"/>
    </fill>
    <fill>
      <patternFill patternType="gray125"/>
    </fill>
    <fill>
      <patternFill patternType="solid">
        <fgColor theme="7" tint="0.59999389629810485"/>
        <bgColor indexed="64"/>
      </patternFill>
    </fill>
    <fill>
      <patternFill patternType="solid">
        <fgColor rgb="FFFFFF00"/>
        <bgColor indexed="64"/>
      </patternFill>
    </fill>
    <fill>
      <patternFill patternType="solid">
        <fgColor theme="3" tint="0.39997558519241921"/>
        <bgColor indexed="64"/>
      </patternFill>
    </fill>
    <fill>
      <patternFill patternType="solid">
        <fgColor rgb="FFFFC000"/>
        <bgColor indexed="64"/>
      </patternFill>
    </fill>
    <fill>
      <patternFill patternType="solid">
        <fgColor theme="6"/>
        <bgColor indexed="64"/>
      </patternFill>
    </fill>
    <fill>
      <patternFill patternType="solid">
        <fgColor theme="4" tint="0.79998168889431442"/>
        <bgColor theme="4" tint="0.79998168889431442"/>
      </patternFill>
    </fill>
    <fill>
      <patternFill patternType="solid">
        <fgColor rgb="FFFFFFFF"/>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top style="thick">
        <color rgb="FFFFC000"/>
      </top>
      <bottom style="thick">
        <color rgb="FFFFC000"/>
      </bottom>
      <diagonal/>
    </border>
    <border>
      <left/>
      <right style="dotted">
        <color indexed="64"/>
      </right>
      <top/>
      <bottom style="thick">
        <color rgb="FFFFC000"/>
      </bottom>
      <diagonal/>
    </border>
    <border>
      <left/>
      <right/>
      <top style="thick">
        <color rgb="FFFFC000"/>
      </top>
      <bottom/>
      <diagonal/>
    </border>
    <border>
      <left/>
      <right/>
      <top/>
      <bottom style="thick">
        <color rgb="FFFFC000"/>
      </bottom>
      <diagonal/>
    </border>
    <border>
      <left/>
      <right/>
      <top style="thin">
        <color theme="4" tint="0.39997558519241921"/>
      </top>
      <bottom/>
      <diagonal/>
    </border>
    <border>
      <left/>
      <right style="dotted">
        <color indexed="6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169" fontId="16" fillId="0" borderId="0" applyFont="0" applyFill="0" applyBorder="0" applyAlignment="0" applyProtection="0"/>
  </cellStyleXfs>
  <cellXfs count="205">
    <xf numFmtId="0" fontId="0" fillId="0" borderId="0" xfId="0"/>
    <xf numFmtId="0" fontId="0" fillId="0" borderId="0" xfId="0" applyNumberFormat="1" applyFont="1" applyFill="1" applyBorder="1"/>
    <xf numFmtId="10" fontId="0" fillId="0" borderId="0" xfId="0" applyNumberFormat="1" applyFont="1" applyFill="1" applyBorder="1"/>
    <xf numFmtId="0" fontId="0" fillId="0" borderId="0" xfId="0" applyNumberFormat="1" applyFont="1" applyFill="1" applyBorder="1" applyAlignment="1">
      <alignment horizontal="left"/>
    </xf>
    <xf numFmtId="0" fontId="0" fillId="0" borderId="0" xfId="0" pivotButton="1" applyNumberFormat="1" applyFont="1" applyFill="1" applyBorder="1"/>
    <xf numFmtId="0" fontId="0" fillId="0" borderId="0" xfId="0" applyNumberFormat="1" applyFont="1" applyFill="1" applyBorder="1" applyAlignment="1">
      <alignment horizontal="left" indent="1"/>
    </xf>
    <xf numFmtId="10" fontId="0" fillId="0" borderId="0" xfId="0" pivotButton="1" applyNumberFormat="1" applyFont="1" applyFill="1" applyBorder="1"/>
    <xf numFmtId="9" fontId="0" fillId="0" borderId="0" xfId="2" applyFont="1" applyFill="1" applyBorder="1"/>
    <xf numFmtId="9" fontId="14" fillId="0" borderId="0" xfId="2" applyFont="1" applyFill="1" applyBorder="1"/>
    <xf numFmtId="0" fontId="2" fillId="0" borderId="9" xfId="0" applyNumberFormat="1" applyFont="1" applyBorder="1" applyAlignment="1">
      <alignment horizontal="left"/>
    </xf>
    <xf numFmtId="168" fontId="0" fillId="0" borderId="0" xfId="3" applyNumberFormat="1" applyFont="1"/>
    <xf numFmtId="168" fontId="0" fillId="0" borderId="0" xfId="0" applyNumberFormat="1"/>
    <xf numFmtId="0" fontId="0" fillId="0" borderId="0" xfId="0" applyAlignment="1">
      <alignment horizontal="left"/>
    </xf>
    <xf numFmtId="0" fontId="17" fillId="0" borderId="0" xfId="0" applyNumberFormat="1" applyFont="1" applyFill="1" applyBorder="1"/>
    <xf numFmtId="9" fontId="0" fillId="0" borderId="0" xfId="0" applyNumberFormat="1" applyFont="1" applyFill="1" applyBorder="1"/>
    <xf numFmtId="9" fontId="0" fillId="0" borderId="0" xfId="0" applyNumberFormat="1" applyFont="1" applyFill="1" applyBorder="1" applyAlignment="1">
      <alignment horizontal="left"/>
    </xf>
    <xf numFmtId="165" fontId="0" fillId="0" borderId="0" xfId="0" applyNumberFormat="1" applyFont="1" applyFill="1" applyBorder="1"/>
    <xf numFmtId="9" fontId="0" fillId="0" borderId="0" xfId="0" applyNumberFormat="1" applyFont="1" applyFill="1" applyBorder="1" applyAlignment="1">
      <alignment horizontal="left" indent="1"/>
    </xf>
    <xf numFmtId="0" fontId="18" fillId="0" borderId="0" xfId="0" applyNumberFormat="1" applyFont="1" applyFill="1" applyBorder="1" applyAlignment="1">
      <alignment wrapText="1"/>
    </xf>
    <xf numFmtId="0" fontId="18" fillId="0" borderId="0" xfId="0" pivotButton="1" applyNumberFormat="1" applyFont="1" applyFill="1" applyBorder="1" applyAlignment="1">
      <alignment wrapText="1"/>
    </xf>
    <xf numFmtId="9" fontId="18" fillId="0" borderId="0" xfId="0" applyNumberFormat="1" applyFont="1" applyFill="1" applyBorder="1" applyAlignment="1">
      <alignment wrapText="1"/>
    </xf>
    <xf numFmtId="9" fontId="18" fillId="0" borderId="0" xfId="0" pivotButton="1" applyNumberFormat="1" applyFont="1" applyFill="1" applyBorder="1" applyAlignment="1">
      <alignment wrapText="1"/>
    </xf>
    <xf numFmtId="9" fontId="17" fillId="0" borderId="0" xfId="0" applyNumberFormat="1" applyFont="1" applyFill="1" applyBorder="1"/>
    <xf numFmtId="9" fontId="17" fillId="0" borderId="0" xfId="2" applyFont="1" applyFill="1" applyBorder="1"/>
    <xf numFmtId="9" fontId="0" fillId="0" borderId="10" xfId="0" applyNumberFormat="1" applyFont="1" applyFill="1" applyBorder="1"/>
    <xf numFmtId="165" fontId="0" fillId="0" borderId="10" xfId="0" applyNumberFormat="1" applyFont="1" applyFill="1" applyBorder="1"/>
    <xf numFmtId="9" fontId="0" fillId="0" borderId="10" xfId="0" applyNumberFormat="1" applyFont="1" applyFill="1" applyBorder="1" applyAlignment="1">
      <alignment horizontal="left"/>
    </xf>
    <xf numFmtId="0" fontId="17" fillId="0" borderId="0" xfId="0" applyNumberFormat="1" applyFont="1" applyFill="1" applyBorder="1" applyAlignment="1">
      <alignment wrapText="1"/>
    </xf>
    <xf numFmtId="0" fontId="17" fillId="0" borderId="0" xfId="0" applyNumberFormat="1" applyFont="1" applyFill="1" applyBorder="1" applyAlignment="1">
      <alignment horizontal="center" vertical="top" wrapText="1"/>
    </xf>
    <xf numFmtId="0" fontId="19" fillId="0" borderId="11" xfId="0" applyNumberFormat="1" applyFont="1" applyFill="1" applyBorder="1" applyAlignment="1">
      <alignment horizontal="center" vertical="center" wrapText="1"/>
    </xf>
    <xf numFmtId="0" fontId="20" fillId="0" borderId="0" xfId="0" applyNumberFormat="1" applyFont="1" applyFill="1" applyBorder="1"/>
    <xf numFmtId="0" fontId="19" fillId="0" borderId="0" xfId="0" applyNumberFormat="1" applyFont="1" applyFill="1" applyBorder="1" applyAlignment="1">
      <alignment horizontal="center" vertical="center" wrapText="1"/>
    </xf>
    <xf numFmtId="0" fontId="21" fillId="0" borderId="0" xfId="0" applyNumberFormat="1" applyFont="1" applyFill="1" applyBorder="1" applyAlignment="1">
      <alignment horizontal="center" vertical="center" wrapText="1"/>
    </xf>
    <xf numFmtId="9" fontId="2" fillId="7" borderId="14" xfId="0" applyNumberFormat="1" applyFont="1" applyFill="1" applyBorder="1"/>
    <xf numFmtId="0" fontId="2" fillId="7" borderId="14" xfId="0" applyFont="1" applyFill="1" applyBorder="1"/>
    <xf numFmtId="0" fontId="2" fillId="7" borderId="14" xfId="0" applyNumberFormat="1" applyFont="1" applyFill="1" applyBorder="1" applyAlignment="1">
      <alignment horizontal="left"/>
    </xf>
    <xf numFmtId="9" fontId="2" fillId="0" borderId="9" xfId="0" applyNumberFormat="1" applyFont="1" applyBorder="1"/>
    <xf numFmtId="0" fontId="2" fillId="0" borderId="9" xfId="0" applyFont="1" applyBorder="1"/>
    <xf numFmtId="0" fontId="22" fillId="8" borderId="0" xfId="0" applyNumberFormat="1" applyFont="1" applyFill="1" applyBorder="1" applyAlignment="1">
      <alignment vertical="center"/>
    </xf>
    <xf numFmtId="0" fontId="23" fillId="0" borderId="13" xfId="0" applyNumberFormat="1" applyFont="1" applyFill="1" applyBorder="1" applyAlignment="1">
      <alignment horizontal="center" vertical="center" wrapText="1"/>
    </xf>
    <xf numFmtId="0" fontId="23" fillId="0" borderId="11" xfId="0" applyNumberFormat="1" applyFont="1" applyFill="1" applyBorder="1" applyAlignment="1">
      <alignment horizontal="center" vertical="center" wrapText="1"/>
    </xf>
    <xf numFmtId="0" fontId="24" fillId="0" borderId="12" xfId="0" applyNumberFormat="1" applyFont="1" applyFill="1" applyBorder="1" applyAlignment="1">
      <alignment vertical="center" wrapText="1"/>
    </xf>
    <xf numFmtId="0" fontId="22" fillId="0" borderId="0" xfId="0" applyNumberFormat="1" applyFont="1" applyFill="1" applyBorder="1" applyAlignment="1">
      <alignment horizontal="center" vertical="center" wrapText="1"/>
    </xf>
    <xf numFmtId="0" fontId="24" fillId="0" borderId="0" xfId="0" applyNumberFormat="1" applyFont="1" applyFill="1" applyBorder="1" applyAlignment="1">
      <alignment horizontal="center" vertical="center" wrapText="1"/>
    </xf>
    <xf numFmtId="9" fontId="24" fillId="8" borderId="13" xfId="0" applyNumberFormat="1" applyFont="1" applyFill="1" applyBorder="1" applyAlignment="1">
      <alignment horizontal="center" vertical="center" wrapText="1"/>
    </xf>
    <xf numFmtId="9" fontId="24" fillId="8" borderId="13" xfId="0" applyNumberFormat="1" applyFont="1" applyFill="1" applyBorder="1" applyAlignment="1">
      <alignment horizontal="center" vertical="center"/>
    </xf>
    <xf numFmtId="3" fontId="24" fillId="8" borderId="13" xfId="0" applyNumberFormat="1" applyFont="1" applyFill="1" applyBorder="1" applyAlignment="1">
      <alignment horizontal="center" vertical="center"/>
    </xf>
    <xf numFmtId="0" fontId="22" fillId="8" borderId="10" xfId="0" applyNumberFormat="1" applyFont="1" applyFill="1" applyBorder="1" applyAlignment="1">
      <alignment vertical="center"/>
    </xf>
    <xf numFmtId="9" fontId="22" fillId="8" borderId="13" xfId="0" applyNumberFormat="1" applyFont="1" applyFill="1" applyBorder="1" applyAlignment="1">
      <alignment horizontal="center" vertical="center" wrapText="1"/>
    </xf>
    <xf numFmtId="9" fontId="22" fillId="8" borderId="11" xfId="0" applyNumberFormat="1" applyFont="1" applyFill="1" applyBorder="1" applyAlignment="1">
      <alignment horizontal="center" vertical="center" wrapText="1"/>
    </xf>
    <xf numFmtId="9" fontId="22" fillId="8" borderId="11" xfId="0" applyNumberFormat="1" applyFont="1" applyFill="1" applyBorder="1" applyAlignment="1">
      <alignment horizontal="center" vertical="center"/>
    </xf>
    <xf numFmtId="9" fontId="22" fillId="8" borderId="13" xfId="0" applyNumberFormat="1" applyFont="1" applyFill="1" applyBorder="1" applyAlignment="1">
      <alignment horizontal="center" vertical="center"/>
    </xf>
    <xf numFmtId="0" fontId="22" fillId="8" borderId="11" xfId="0" applyNumberFormat="1" applyFont="1" applyFill="1" applyBorder="1" applyAlignment="1">
      <alignment horizontal="center" vertical="center"/>
    </xf>
    <xf numFmtId="9" fontId="22" fillId="8" borderId="0" xfId="0" applyNumberFormat="1" applyFont="1" applyFill="1" applyBorder="1" applyAlignment="1">
      <alignment horizontal="center" vertical="center" wrapText="1"/>
    </xf>
    <xf numFmtId="9" fontId="22" fillId="8" borderId="15" xfId="0" applyNumberFormat="1" applyFont="1" applyFill="1" applyBorder="1" applyAlignment="1">
      <alignment horizontal="center" vertical="center" wrapText="1"/>
    </xf>
    <xf numFmtId="9" fontId="22" fillId="8" borderId="15" xfId="0" applyNumberFormat="1" applyFont="1" applyFill="1" applyBorder="1" applyAlignment="1">
      <alignment horizontal="center" vertical="center"/>
    </xf>
    <xf numFmtId="9" fontId="22" fillId="8" borderId="0" xfId="0" applyNumberFormat="1" applyFont="1" applyFill="1" applyBorder="1" applyAlignment="1">
      <alignment horizontal="center" vertical="center"/>
    </xf>
    <xf numFmtId="0" fontId="22" fillId="8" borderId="15" xfId="0" applyNumberFormat="1" applyFont="1" applyFill="1" applyBorder="1" applyAlignment="1">
      <alignment horizontal="center" vertical="center"/>
    </xf>
    <xf numFmtId="165" fontId="0" fillId="0" borderId="0" xfId="1" applyNumberFormat="1" applyFont="1" applyFill="1" applyBorder="1"/>
    <xf numFmtId="165" fontId="2" fillId="0" borderId="9" xfId="0" applyNumberFormat="1" applyFont="1" applyBorder="1"/>
    <xf numFmtId="165" fontId="2" fillId="7" borderId="9" xfId="0" applyNumberFormat="1" applyFont="1" applyFill="1" applyBorder="1" applyAlignment="1">
      <alignment horizontal="center" wrapText="1"/>
    </xf>
    <xf numFmtId="0" fontId="2" fillId="7" borderId="9" xfId="0" applyNumberFormat="1" applyFont="1" applyFill="1" applyBorder="1" applyAlignment="1">
      <alignment horizontal="center" wrapText="1"/>
    </xf>
    <xf numFmtId="164" fontId="0" fillId="0" borderId="0" xfId="1" applyNumberFormat="1" applyFont="1" applyFill="1" applyBorder="1"/>
    <xf numFmtId="165" fontId="2" fillId="7" borderId="14" xfId="0" applyNumberFormat="1" applyFont="1" applyFill="1" applyBorder="1"/>
    <xf numFmtId="9" fontId="2" fillId="7" borderId="9" xfId="0" applyNumberFormat="1" applyFont="1" applyFill="1" applyBorder="1" applyAlignment="1">
      <alignment horizontal="center" wrapText="1"/>
    </xf>
    <xf numFmtId="0" fontId="0" fillId="0" borderId="0" xfId="0" applyNumberFormat="1" applyFont="1" applyFill="1" applyBorder="1" applyAlignment="1">
      <alignment horizontal="center" wrapText="1"/>
    </xf>
    <xf numFmtId="165" fontId="0" fillId="0" borderId="0" xfId="0" applyNumberFormat="1" applyFont="1" applyFill="1" applyBorder="1" applyAlignment="1">
      <alignment horizontal="center" wrapText="1"/>
    </xf>
    <xf numFmtId="9" fontId="0" fillId="0" borderId="0" xfId="0" applyNumberFormat="1" applyFont="1" applyFill="1" applyBorder="1" applyAlignment="1">
      <alignment horizontal="center" wrapText="1"/>
    </xf>
    <xf numFmtId="0" fontId="0" fillId="0" borderId="0" xfId="0" pivotButton="1" applyNumberFormat="1" applyFont="1" applyFill="1" applyBorder="1" applyAlignment="1">
      <alignment horizontal="center" wrapText="1"/>
    </xf>
    <xf numFmtId="0" fontId="5" fillId="3" borderId="0" xfId="0" applyFont="1" applyFill="1" applyBorder="1" applyAlignment="1" applyProtection="1">
      <alignment vertical="top" wrapText="1"/>
    </xf>
    <xf numFmtId="0" fontId="25" fillId="0" borderId="0" xfId="0" applyFont="1" applyFill="1" applyBorder="1" applyAlignment="1" applyProtection="1">
      <alignment vertical="top"/>
    </xf>
    <xf numFmtId="0" fontId="25" fillId="0" borderId="0" xfId="0" applyFont="1" applyFill="1" applyBorder="1" applyAlignment="1" applyProtection="1">
      <alignment vertical="center"/>
    </xf>
    <xf numFmtId="0" fontId="6" fillId="3" borderId="0" xfId="0" applyFont="1" applyFill="1" applyBorder="1" applyAlignment="1" applyProtection="1">
      <alignment vertical="top"/>
      <protection locked="0"/>
    </xf>
    <xf numFmtId="0" fontId="7" fillId="0" borderId="0" xfId="0" applyFont="1" applyFill="1" applyBorder="1" applyAlignment="1" applyProtection="1">
      <alignment vertical="top"/>
      <protection locked="0"/>
    </xf>
    <xf numFmtId="0" fontId="8" fillId="0" borderId="0" xfId="0" applyFont="1" applyFill="1" applyBorder="1" applyAlignment="1" applyProtection="1">
      <alignment vertical="top"/>
      <protection locked="0"/>
    </xf>
    <xf numFmtId="0" fontId="25" fillId="0" borderId="0" xfId="0" applyFont="1" applyFill="1" applyBorder="1" applyAlignment="1" applyProtection="1">
      <alignment vertical="top"/>
      <protection locked="0"/>
    </xf>
    <xf numFmtId="0" fontId="8" fillId="0" borderId="0" xfId="0" applyFont="1" applyBorder="1" applyAlignment="1" applyProtection="1">
      <alignment vertical="top"/>
      <protection locked="0"/>
    </xf>
    <xf numFmtId="0" fontId="8" fillId="0" borderId="0"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0" xfId="0" applyFont="1" applyBorder="1" applyAlignment="1" applyProtection="1">
      <alignment vertical="top"/>
      <protection locked="0"/>
    </xf>
    <xf numFmtId="0" fontId="25" fillId="0" borderId="0" xfId="0" applyFont="1" applyBorder="1" applyAlignment="1" applyProtection="1">
      <alignment vertical="top"/>
      <protection locked="0"/>
    </xf>
    <xf numFmtId="0" fontId="8" fillId="0" borderId="0" xfId="0" applyFont="1" applyBorder="1" applyAlignment="1" applyProtection="1">
      <alignment vertical="top"/>
    </xf>
    <xf numFmtId="0" fontId="8" fillId="0" borderId="4" xfId="0" applyFont="1" applyBorder="1" applyAlignment="1" applyProtection="1">
      <alignment vertical="top"/>
    </xf>
    <xf numFmtId="0" fontId="8" fillId="0" borderId="5" xfId="0" applyFont="1" applyBorder="1" applyAlignment="1" applyProtection="1">
      <alignment vertical="top"/>
    </xf>
    <xf numFmtId="0" fontId="8" fillId="0" borderId="7" xfId="0" applyFont="1" applyBorder="1" applyAlignment="1" applyProtection="1">
      <alignment vertical="top"/>
    </xf>
    <xf numFmtId="0" fontId="8" fillId="0" borderId="8" xfId="0" applyFont="1" applyBorder="1" applyAlignment="1" applyProtection="1">
      <alignment vertical="top"/>
    </xf>
    <xf numFmtId="0" fontId="7" fillId="0" borderId="4" xfId="0" applyFont="1" applyBorder="1" applyAlignment="1" applyProtection="1">
      <alignment horizontal="center" vertical="top"/>
    </xf>
    <xf numFmtId="0" fontId="7" fillId="0" borderId="0" xfId="0" applyFont="1" applyBorder="1" applyAlignment="1" applyProtection="1">
      <alignment horizontal="center" vertical="top"/>
    </xf>
    <xf numFmtId="0" fontId="7" fillId="0" borderId="5" xfId="0" applyFont="1" applyBorder="1" applyAlignment="1" applyProtection="1">
      <alignment horizontal="center" vertical="top"/>
    </xf>
    <xf numFmtId="0" fontId="8" fillId="0" borderId="0" xfId="0" applyFont="1" applyBorder="1" applyAlignment="1" applyProtection="1">
      <alignment vertical="center"/>
    </xf>
    <xf numFmtId="9" fontId="10" fillId="0" borderId="4" xfId="2" applyFont="1" applyBorder="1" applyAlignment="1" applyProtection="1">
      <alignment horizontal="center" vertical="center"/>
    </xf>
    <xf numFmtId="9" fontId="10" fillId="0" borderId="0" xfId="2" applyFont="1" applyBorder="1" applyAlignment="1" applyProtection="1">
      <alignment horizontal="center" vertical="center"/>
    </xf>
    <xf numFmtId="0" fontId="8" fillId="0" borderId="0" xfId="0" applyFont="1" applyBorder="1" applyAlignment="1" applyProtection="1">
      <alignment horizontal="center" vertical="center"/>
    </xf>
    <xf numFmtId="9" fontId="10" fillId="0" borderId="5" xfId="0" applyNumberFormat="1" applyFont="1" applyBorder="1" applyAlignment="1" applyProtection="1">
      <alignment horizontal="center" vertical="center"/>
    </xf>
    <xf numFmtId="0" fontId="11" fillId="0" borderId="0" xfId="0" applyFont="1" applyBorder="1" applyAlignment="1" applyProtection="1">
      <alignment vertical="center"/>
    </xf>
    <xf numFmtId="0" fontId="11" fillId="0" borderId="0" xfId="0" applyFont="1" applyBorder="1" applyAlignment="1" applyProtection="1">
      <alignment vertical="center" wrapText="1"/>
    </xf>
    <xf numFmtId="3" fontId="10" fillId="0" borderId="4" xfId="0" applyNumberFormat="1" applyFont="1" applyBorder="1" applyAlignment="1" applyProtection="1">
      <alignment horizontal="center" vertical="top"/>
    </xf>
    <xf numFmtId="3" fontId="10" fillId="0" borderId="0" xfId="0" applyNumberFormat="1" applyFont="1" applyBorder="1" applyAlignment="1" applyProtection="1">
      <alignment horizontal="center" vertical="top"/>
    </xf>
    <xf numFmtId="0" fontId="11" fillId="0" borderId="0" xfId="0" applyFont="1" applyBorder="1" applyAlignment="1" applyProtection="1">
      <alignment vertical="top"/>
    </xf>
    <xf numFmtId="164" fontId="11" fillId="0" borderId="0" xfId="1" applyNumberFormat="1" applyFont="1" applyBorder="1" applyAlignment="1" applyProtection="1">
      <alignment vertical="top"/>
    </xf>
    <xf numFmtId="9" fontId="11" fillId="0" borderId="0" xfId="2" applyFont="1" applyBorder="1" applyAlignment="1" applyProtection="1">
      <alignment vertical="top"/>
    </xf>
    <xf numFmtId="0" fontId="8" fillId="0" borderId="0"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4" xfId="0" applyFont="1" applyBorder="1" applyAlignment="1" applyProtection="1">
      <alignment horizontal="center" vertical="top"/>
    </xf>
    <xf numFmtId="0" fontId="8" fillId="0" borderId="4" xfId="0" applyFont="1" applyBorder="1" applyAlignment="1" applyProtection="1">
      <alignment vertical="center"/>
    </xf>
    <xf numFmtId="0" fontId="10" fillId="0" borderId="0"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8" fillId="0" borderId="6" xfId="0" applyFont="1" applyBorder="1" applyAlignment="1" applyProtection="1">
      <alignment vertical="top"/>
    </xf>
    <xf numFmtId="9" fontId="10" fillId="0" borderId="6" xfId="2" applyFont="1" applyBorder="1" applyAlignment="1" applyProtection="1">
      <alignment horizontal="center" vertical="top"/>
    </xf>
    <xf numFmtId="9" fontId="10" fillId="0" borderId="7" xfId="2" applyFont="1" applyBorder="1" applyAlignment="1" applyProtection="1">
      <alignment horizontal="center" vertical="top"/>
    </xf>
    <xf numFmtId="0" fontId="8" fillId="0" borderId="7" xfId="0" applyFont="1" applyBorder="1" applyAlignment="1" applyProtection="1">
      <alignment horizontal="center" vertical="top"/>
    </xf>
    <xf numFmtId="9" fontId="10" fillId="0" borderId="8" xfId="0" applyNumberFormat="1" applyFont="1" applyBorder="1" applyAlignment="1" applyProtection="1">
      <alignment horizontal="center" vertical="top"/>
    </xf>
    <xf numFmtId="9" fontId="10" fillId="0" borderId="0" xfId="2" applyFont="1" applyBorder="1" applyAlignment="1" applyProtection="1">
      <alignment horizontal="center" vertical="top"/>
    </xf>
    <xf numFmtId="9" fontId="10" fillId="0" borderId="0" xfId="0" applyNumberFormat="1" applyFont="1" applyBorder="1" applyAlignment="1" applyProtection="1">
      <alignment horizontal="center" vertical="top"/>
    </xf>
    <xf numFmtId="0" fontId="5" fillId="0" borderId="4" xfId="0" applyFont="1" applyBorder="1" applyAlignment="1" applyProtection="1">
      <alignment horizontal="center" vertical="top"/>
    </xf>
    <xf numFmtId="0" fontId="5" fillId="0" borderId="0" xfId="0" applyFont="1" applyBorder="1" applyAlignment="1" applyProtection="1">
      <alignment horizontal="center" vertical="top"/>
    </xf>
    <xf numFmtId="0" fontId="5" fillId="0" borderId="5" xfId="0" applyFont="1" applyFill="1" applyBorder="1" applyAlignment="1" applyProtection="1">
      <alignment horizontal="center" vertical="top"/>
    </xf>
    <xf numFmtId="0" fontId="10" fillId="0" borderId="4" xfId="0" applyFont="1" applyBorder="1" applyAlignment="1" applyProtection="1">
      <alignment horizontal="left" vertical="top"/>
    </xf>
    <xf numFmtId="0" fontId="10" fillId="0" borderId="0" xfId="0" applyFont="1" applyBorder="1" applyAlignment="1" applyProtection="1">
      <alignment vertical="center"/>
    </xf>
    <xf numFmtId="9" fontId="9" fillId="0" borderId="5" xfId="2" applyFont="1" applyFill="1" applyBorder="1" applyAlignment="1" applyProtection="1">
      <alignment horizontal="center" vertical="center"/>
    </xf>
    <xf numFmtId="0" fontId="8" fillId="0" borderId="5" xfId="0" applyFont="1" applyFill="1" applyBorder="1" applyAlignment="1" applyProtection="1">
      <alignment horizontal="center" vertical="top"/>
    </xf>
    <xf numFmtId="0" fontId="8" fillId="0" borderId="1" xfId="0" applyFont="1" applyBorder="1" applyAlignment="1" applyProtection="1">
      <alignment vertical="top"/>
    </xf>
    <xf numFmtId="0" fontId="8" fillId="0" borderId="5" xfId="0" applyFont="1" applyFill="1" applyBorder="1" applyAlignment="1" applyProtection="1">
      <alignment vertical="top"/>
    </xf>
    <xf numFmtId="0" fontId="8" fillId="0" borderId="0" xfId="0" applyFont="1" applyBorder="1" applyAlignment="1" applyProtection="1">
      <alignment horizontal="left" vertical="center"/>
    </xf>
    <xf numFmtId="0" fontId="8" fillId="0" borderId="5" xfId="0" applyFont="1" applyBorder="1" applyAlignment="1" applyProtection="1">
      <alignment horizontal="left" vertical="center"/>
    </xf>
    <xf numFmtId="0" fontId="10" fillId="0" borderId="4" xfId="0" applyFont="1" applyBorder="1" applyAlignment="1" applyProtection="1">
      <alignment vertical="top"/>
    </xf>
    <xf numFmtId="0" fontId="10" fillId="0" borderId="0" xfId="0" applyFont="1" applyBorder="1" applyAlignment="1" applyProtection="1">
      <alignment vertical="top"/>
    </xf>
    <xf numFmtId="0" fontId="8" fillId="0" borderId="8" xfId="0" applyFont="1" applyFill="1" applyBorder="1" applyAlignment="1" applyProtection="1">
      <alignment vertical="top"/>
    </xf>
    <xf numFmtId="0" fontId="8" fillId="0" borderId="0" xfId="0" applyFont="1" applyFill="1" applyBorder="1" applyAlignment="1" applyProtection="1">
      <alignment vertical="top"/>
    </xf>
    <xf numFmtId="3" fontId="25" fillId="0" borderId="0" xfId="0" applyNumberFormat="1" applyFont="1" applyFill="1" applyBorder="1" applyAlignment="1" applyProtection="1">
      <alignment horizontal="center" vertical="top"/>
    </xf>
    <xf numFmtId="4" fontId="25" fillId="0" borderId="0" xfId="0" applyNumberFormat="1" applyFont="1" applyFill="1" applyBorder="1" applyAlignment="1" applyProtection="1">
      <alignment horizontal="center" vertical="top"/>
    </xf>
    <xf numFmtId="3" fontId="25" fillId="0" borderId="0" xfId="0" applyNumberFormat="1" applyFont="1" applyFill="1" applyBorder="1" applyAlignment="1" applyProtection="1">
      <alignment vertical="top"/>
    </xf>
    <xf numFmtId="4" fontId="25" fillId="0" borderId="0" xfId="0" applyNumberFormat="1" applyFont="1" applyFill="1" applyBorder="1" applyAlignment="1" applyProtection="1">
      <alignment vertical="top"/>
    </xf>
    <xf numFmtId="0" fontId="8" fillId="0" borderId="0" xfId="0" applyFont="1" applyBorder="1" applyAlignment="1" applyProtection="1">
      <alignment horizontal="left" vertical="top" wrapText="1"/>
    </xf>
    <xf numFmtId="0" fontId="8" fillId="0" borderId="5" xfId="0" applyFont="1" applyBorder="1" applyAlignment="1" applyProtection="1">
      <alignment horizontal="left" vertical="top" wrapText="1"/>
    </xf>
    <xf numFmtId="0" fontId="8" fillId="0" borderId="0" xfId="0" applyFont="1" applyBorder="1" applyAlignment="1" applyProtection="1">
      <alignment horizontal="left" vertical="center" wrapText="1"/>
    </xf>
    <xf numFmtId="0" fontId="8" fillId="0" borderId="5" xfId="0" applyFont="1" applyBorder="1" applyAlignment="1" applyProtection="1">
      <alignment horizontal="left" vertical="center" wrapText="1"/>
    </xf>
    <xf numFmtId="0" fontId="25" fillId="0" borderId="0" xfId="0" applyFont="1" applyBorder="1" applyAlignment="1" applyProtection="1">
      <alignment vertical="top"/>
    </xf>
    <xf numFmtId="9" fontId="25" fillId="0" borderId="0" xfId="2" applyFont="1" applyBorder="1" applyAlignment="1" applyProtection="1">
      <alignment vertical="top"/>
    </xf>
    <xf numFmtId="0" fontId="7" fillId="3" borderId="0" xfId="0" applyFont="1" applyFill="1" applyBorder="1" applyAlignment="1" applyProtection="1">
      <alignment vertical="top"/>
    </xf>
    <xf numFmtId="0" fontId="8" fillId="3" borderId="0" xfId="0" applyFont="1" applyFill="1" applyBorder="1" applyAlignment="1" applyProtection="1">
      <alignment vertical="top"/>
    </xf>
    <xf numFmtId="0" fontId="7" fillId="0" borderId="0" xfId="0" applyFont="1" applyFill="1" applyBorder="1" applyAlignment="1" applyProtection="1">
      <alignment vertical="top"/>
    </xf>
    <xf numFmtId="0" fontId="8" fillId="0" borderId="0" xfId="0" quotePrefix="1" applyFont="1" applyBorder="1" applyAlignment="1" applyProtection="1">
      <alignment horizontal="center" vertical="top"/>
    </xf>
    <xf numFmtId="166" fontId="10" fillId="0" borderId="0" xfId="0" applyNumberFormat="1" applyFont="1" applyBorder="1" applyAlignment="1" applyProtection="1">
      <alignment horizontal="center" vertical="top"/>
    </xf>
    <xf numFmtId="0" fontId="10" fillId="0" borderId="0" xfId="0" applyNumberFormat="1" applyFont="1" applyBorder="1" applyAlignment="1" applyProtection="1">
      <alignment horizontal="center" vertical="top"/>
    </xf>
    <xf numFmtId="0" fontId="10" fillId="0" borderId="5" xfId="0" applyNumberFormat="1" applyFont="1" applyBorder="1" applyAlignment="1" applyProtection="1">
      <alignment horizontal="center" vertical="top"/>
    </xf>
    <xf numFmtId="0" fontId="8" fillId="0" borderId="5" xfId="0" quotePrefix="1" applyFont="1" applyBorder="1" applyAlignment="1" applyProtection="1">
      <alignment horizontal="center" vertical="top"/>
    </xf>
    <xf numFmtId="170" fontId="10" fillId="0" borderId="0" xfId="0" applyNumberFormat="1" applyFont="1" applyBorder="1" applyAlignment="1" applyProtection="1">
      <alignment horizontal="center" vertical="top"/>
    </xf>
    <xf numFmtId="166" fontId="10" fillId="0" borderId="0" xfId="0" applyNumberFormat="1" applyFont="1" applyBorder="1" applyAlignment="1" applyProtection="1">
      <alignment horizontal="center" vertical="center"/>
    </xf>
    <xf numFmtId="0" fontId="8" fillId="0" borderId="2"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8" fillId="0" borderId="0" xfId="0" applyFont="1" applyBorder="1" applyAlignment="1" applyProtection="1">
      <alignment horizontal="left" vertical="center" wrapText="1"/>
    </xf>
    <xf numFmtId="0" fontId="8" fillId="0" borderId="5" xfId="0" applyFont="1" applyBorder="1" applyAlignment="1" applyProtection="1">
      <alignment horizontal="left" vertical="center" wrapText="1"/>
    </xf>
    <xf numFmtId="0" fontId="8" fillId="0" borderId="7" xfId="0" applyFont="1" applyBorder="1" applyAlignment="1" applyProtection="1">
      <alignment horizontal="left" vertical="center" wrapText="1"/>
    </xf>
    <xf numFmtId="0" fontId="8" fillId="0" borderId="8" xfId="0" applyFont="1" applyBorder="1" applyAlignment="1" applyProtection="1">
      <alignment horizontal="left" vertical="center" wrapText="1"/>
    </xf>
    <xf numFmtId="0" fontId="13" fillId="2" borderId="1" xfId="0" applyFont="1" applyFill="1" applyBorder="1" applyAlignment="1" applyProtection="1">
      <alignment horizontal="center" vertical="top"/>
    </xf>
    <xf numFmtId="0" fontId="13" fillId="2" borderId="2" xfId="0" applyFont="1" applyFill="1" applyBorder="1" applyAlignment="1" applyProtection="1">
      <alignment horizontal="center" vertical="top"/>
    </xf>
    <xf numFmtId="0" fontId="13" fillId="2" borderId="3" xfId="0" applyFont="1" applyFill="1" applyBorder="1" applyAlignment="1" applyProtection="1">
      <alignment horizontal="center" vertical="top"/>
    </xf>
    <xf numFmtId="0" fontId="13" fillId="2" borderId="6" xfId="0" applyFont="1" applyFill="1" applyBorder="1" applyAlignment="1" applyProtection="1">
      <alignment horizontal="center" vertical="top"/>
    </xf>
    <xf numFmtId="0" fontId="13" fillId="2" borderId="7" xfId="0" applyFont="1" applyFill="1" applyBorder="1" applyAlignment="1" applyProtection="1">
      <alignment horizontal="center" vertical="top"/>
    </xf>
    <xf numFmtId="0" fontId="13" fillId="2" borderId="8" xfId="0" applyFont="1" applyFill="1" applyBorder="1" applyAlignment="1" applyProtection="1">
      <alignment horizontal="center" vertical="top"/>
    </xf>
    <xf numFmtId="165" fontId="9" fillId="0" borderId="4" xfId="1" applyNumberFormat="1" applyFont="1" applyBorder="1" applyAlignment="1" applyProtection="1">
      <alignment horizontal="right" vertical="center"/>
    </xf>
    <xf numFmtId="0" fontId="4" fillId="2" borderId="1" xfId="0" applyFont="1" applyFill="1" applyBorder="1" applyAlignment="1" applyProtection="1">
      <alignment horizontal="center" vertical="top"/>
    </xf>
    <xf numFmtId="0" fontId="4" fillId="2" borderId="2" xfId="0" applyFont="1" applyFill="1" applyBorder="1" applyAlignment="1" applyProtection="1">
      <alignment horizontal="center" vertical="top"/>
    </xf>
    <xf numFmtId="0" fontId="4" fillId="2" borderId="3" xfId="0" applyFont="1" applyFill="1" applyBorder="1" applyAlignment="1" applyProtection="1">
      <alignment horizontal="center" vertical="top"/>
    </xf>
    <xf numFmtId="0" fontId="3" fillId="2" borderId="1" xfId="0" applyFont="1" applyFill="1" applyBorder="1" applyAlignment="1" applyProtection="1">
      <alignment horizontal="center" vertical="top"/>
    </xf>
    <xf numFmtId="0" fontId="3" fillId="2" borderId="2" xfId="0" applyFont="1" applyFill="1" applyBorder="1" applyAlignment="1" applyProtection="1">
      <alignment horizontal="center" vertical="top"/>
    </xf>
    <xf numFmtId="0" fontId="3" fillId="2" borderId="3" xfId="0" applyFont="1" applyFill="1" applyBorder="1" applyAlignment="1" applyProtection="1">
      <alignment horizontal="center" vertical="top"/>
    </xf>
    <xf numFmtId="0" fontId="8" fillId="0" borderId="0" xfId="0" applyFont="1" applyBorder="1" applyAlignment="1" applyProtection="1">
      <alignment horizontal="left" vertical="top" wrapText="1"/>
    </xf>
    <xf numFmtId="0" fontId="8" fillId="0" borderId="5" xfId="0" applyFont="1" applyBorder="1" applyAlignment="1" applyProtection="1">
      <alignment horizontal="left" vertical="top" wrapText="1"/>
    </xf>
    <xf numFmtId="0" fontId="9" fillId="0" borderId="0" xfId="0" applyFont="1" applyBorder="1" applyAlignment="1" applyProtection="1">
      <alignment horizontal="center" vertical="center"/>
    </xf>
    <xf numFmtId="0" fontId="9" fillId="0" borderId="5"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8" fillId="0" borderId="4" xfId="0" applyFont="1" applyBorder="1" applyAlignment="1" applyProtection="1">
      <alignment horizontal="center" vertical="center"/>
    </xf>
    <xf numFmtId="0" fontId="25" fillId="0" borderId="0" xfId="0" applyFont="1" applyBorder="1" applyAlignment="1" applyProtection="1">
      <alignment horizontal="right" vertical="center"/>
    </xf>
    <xf numFmtId="165" fontId="9" fillId="0" borderId="6" xfId="1" applyNumberFormat="1" applyFont="1" applyBorder="1" applyAlignment="1" applyProtection="1">
      <alignment horizontal="right" vertical="center"/>
    </xf>
    <xf numFmtId="0" fontId="10" fillId="0" borderId="4" xfId="0" applyFont="1" applyBorder="1" applyAlignment="1" applyProtection="1">
      <alignment horizontal="center" vertical="top"/>
    </xf>
    <xf numFmtId="0" fontId="10" fillId="0" borderId="0" xfId="0" applyFont="1" applyBorder="1" applyAlignment="1" applyProtection="1">
      <alignment horizontal="center" vertical="top"/>
    </xf>
    <xf numFmtId="0" fontId="10" fillId="0" borderId="5" xfId="0" applyFont="1" applyBorder="1" applyAlignment="1" applyProtection="1">
      <alignment horizontal="center" vertical="top"/>
    </xf>
    <xf numFmtId="0" fontId="9" fillId="0" borderId="4" xfId="0" applyFont="1" applyBorder="1" applyAlignment="1" applyProtection="1">
      <alignment horizontal="center" vertical="center"/>
    </xf>
    <xf numFmtId="0" fontId="21" fillId="0" borderId="12" xfId="0" applyNumberFormat="1" applyFont="1" applyFill="1" applyBorder="1" applyAlignment="1">
      <alignment horizontal="center" vertical="center" wrapText="1"/>
    </xf>
    <xf numFmtId="0" fontId="17" fillId="0" borderId="12" xfId="0" applyNumberFormat="1" applyFont="1" applyFill="1" applyBorder="1" applyAlignment="1">
      <alignment horizontal="center"/>
    </xf>
    <xf numFmtId="0" fontId="21" fillId="0" borderId="13" xfId="0" applyNumberFormat="1" applyFont="1" applyFill="1" applyBorder="1" applyAlignment="1">
      <alignment horizontal="center" vertical="center" wrapText="1"/>
    </xf>
    <xf numFmtId="0" fontId="24" fillId="0" borderId="13" xfId="0" applyNumberFormat="1" applyFont="1" applyFill="1" applyBorder="1" applyAlignment="1">
      <alignment horizontal="center" vertical="center" wrapText="1"/>
    </xf>
    <xf numFmtId="0" fontId="15" fillId="0" borderId="0" xfId="0" applyFont="1" applyAlignment="1">
      <alignment wrapText="1"/>
    </xf>
    <xf numFmtId="14" fontId="15" fillId="0" borderId="0" xfId="0" applyNumberFormat="1" applyFont="1" applyAlignment="1">
      <alignment wrapText="1"/>
    </xf>
    <xf numFmtId="4" fontId="15" fillId="0" borderId="0" xfId="0" applyNumberFormat="1" applyFont="1" applyAlignment="1">
      <alignment wrapText="1"/>
    </xf>
    <xf numFmtId="3" fontId="15" fillId="0" borderId="0" xfId="0" applyNumberFormat="1" applyFont="1" applyAlignment="1">
      <alignment wrapText="1"/>
    </xf>
    <xf numFmtId="3" fontId="15" fillId="4" borderId="0" xfId="0" applyNumberFormat="1" applyFont="1" applyFill="1" applyAlignment="1">
      <alignment wrapText="1"/>
    </xf>
    <xf numFmtId="0" fontId="15" fillId="4" borderId="0" xfId="0" applyFont="1" applyFill="1" applyAlignment="1">
      <alignment wrapText="1"/>
    </xf>
    <xf numFmtId="0" fontId="14" fillId="0" borderId="0" xfId="0" applyFont="1"/>
    <xf numFmtId="167" fontId="14" fillId="0" borderId="0" xfId="0" applyNumberFormat="1" applyFont="1"/>
    <xf numFmtId="14" fontId="14" fillId="0" borderId="0" xfId="0" applyNumberFormat="1" applyFont="1"/>
    <xf numFmtId="3" fontId="14" fillId="0" borderId="0" xfId="0" applyNumberFormat="1" applyFont="1"/>
    <xf numFmtId="4" fontId="14" fillId="0" borderId="0" xfId="0" applyNumberFormat="1" applyFont="1"/>
    <xf numFmtId="0" fontId="14" fillId="6" borderId="0" xfId="0" applyFont="1" applyFill="1"/>
    <xf numFmtId="3" fontId="14" fillId="6" borderId="0" xfId="0" applyNumberFormat="1" applyFont="1" applyFill="1"/>
    <xf numFmtId="0" fontId="14" fillId="3" borderId="0" xfId="0" applyFont="1" applyFill="1"/>
    <xf numFmtId="0" fontId="14" fillId="5" borderId="0" xfId="0" applyFont="1" applyFill="1"/>
    <xf numFmtId="14" fontId="14" fillId="5" borderId="0" xfId="0" applyNumberFormat="1" applyFont="1" applyFill="1"/>
    <xf numFmtId="4" fontId="14" fillId="5" borderId="0" xfId="0" applyNumberFormat="1" applyFont="1" applyFill="1"/>
    <xf numFmtId="3" fontId="14" fillId="5" borderId="0" xfId="0" applyNumberFormat="1" applyFont="1" applyFill="1"/>
    <xf numFmtId="3" fontId="14" fillId="4" borderId="0" xfId="0" applyNumberFormat="1" applyFont="1" applyFill="1"/>
    <xf numFmtId="0" fontId="14" fillId="4" borderId="0" xfId="0" applyFont="1" applyFill="1"/>
    <xf numFmtId="166" fontId="14" fillId="0" borderId="0" xfId="0" applyNumberFormat="1" applyFont="1"/>
  </cellXfs>
  <cellStyles count="4">
    <cellStyle name="Comma" xfId="1" builtinId="3"/>
    <cellStyle name="Comma 2" xfId="3" xr:uid="{00000000-0005-0000-0000-000001000000}"/>
    <cellStyle name="Normal" xfId="0" builtinId="0"/>
    <cellStyle name="Percent" xfId="2" builtinId="5"/>
  </cellStyles>
  <dxfs count="17">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ill>
        <patternFill>
          <bgColor rgb="FFFFFF00"/>
        </patternFill>
      </fill>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CARE's approach</a:t>
            </a:r>
          </a:p>
          <a:p>
            <a:pPr>
              <a:defRPr sz="1000" b="1">
                <a:latin typeface="Arial" panose="020B0604020202020204" pitchFamily="34" charset="0"/>
                <a:cs typeface="Arial" panose="020B0604020202020204" pitchFamily="34" charset="0"/>
              </a:defRPr>
            </a:pPr>
            <a:r>
              <a:rPr lang="en-US" sz="1000" b="0">
                <a:latin typeface="Arial" panose="020B0604020202020204" pitchFamily="34" charset="0"/>
                <a:cs typeface="Arial" panose="020B0604020202020204" pitchFamily="34" charset="0"/>
              </a:rPr>
              <a:t>Scale of 0-4 (marker)</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220025053686474E-2"/>
          <c:y val="0.15384615384615385"/>
          <c:w val="0.86166490382732008"/>
          <c:h val="0.63951591825080445"/>
        </c:manualLayout>
      </c:layout>
      <c:barChart>
        <c:barDir val="col"/>
        <c:grouping val="clustered"/>
        <c:varyColors val="0"/>
        <c:ser>
          <c:idx val="0"/>
          <c:order val="0"/>
          <c:tx>
            <c:strRef>
              <c:f>'Summary sheet'!$N$10</c:f>
              <c:strCache>
                <c:ptCount val="1"/>
                <c:pt idx="0">
                  <c:v>West Bank and Gaza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sheet'!$O$9,'Summary sheet'!$Q$9,'Summary sheet'!$U$9)</c:f>
              <c:strCache>
                <c:ptCount val="3"/>
                <c:pt idx="0">
                  <c:v>Gender</c:v>
                </c:pt>
                <c:pt idx="1">
                  <c:v>Governance</c:v>
                </c:pt>
                <c:pt idx="2">
                  <c:v>Resilience</c:v>
                </c:pt>
              </c:strCache>
            </c:strRef>
          </c:cat>
          <c:val>
            <c:numRef>
              <c:extLst>
                <c:ext xmlns:c15="http://schemas.microsoft.com/office/drawing/2012/chart" uri="{02D57815-91ED-43cb-92C2-25804820EDAC}">
                  <c15:fullRef>
                    <c15:sqref>'Summary sheet'!$O$10:$X$10</c15:sqref>
                  </c15:fullRef>
                </c:ext>
              </c:extLst>
              <c:f>('Summary sheet'!$O$10,'Summary sheet'!$Q$10,'Summary sheet'!$U$10)</c:f>
              <c:numCache>
                <c:formatCode>0%</c:formatCode>
                <c:ptCount val="3"/>
                <c:pt idx="0" formatCode="_-* #,##0.0_-;\-* #,##0.0_-;_-* &quot;-&quot;??_-;_-@_-">
                  <c:v>2.7272727272727275</c:v>
                </c:pt>
                <c:pt idx="1" formatCode="_-* #,##0.0_-;\-* #,##0.0_-;_-* &quot;-&quot;??_-;_-@_-">
                  <c:v>2.3636363636363638</c:v>
                </c:pt>
                <c:pt idx="2" formatCode="_-* #,##0.0_-;\-* #,##0.0_-;_-* &quot;-&quot;??_-;_-@_-">
                  <c:v>3.3181818181818179</c:v>
                </c:pt>
              </c:numCache>
            </c:numRef>
          </c:val>
          <c:extLst>
            <c:ext xmlns:c16="http://schemas.microsoft.com/office/drawing/2014/chart" uri="{C3380CC4-5D6E-409C-BE32-E72D297353CC}">
              <c16:uniqueId val="{00000000-1253-4FB4-9F87-0E5B59C477D3}"/>
            </c:ext>
          </c:extLst>
        </c:ser>
        <c:ser>
          <c:idx val="1"/>
          <c:order val="1"/>
          <c:tx>
            <c:strRef>
              <c:f>'Summary sheet'!$N$11</c:f>
              <c:strCache>
                <c:ptCount val="1"/>
                <c:pt idx="0">
                  <c:v>Region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sheet'!$O$9,'Summary sheet'!$Q$9,'Summary sheet'!$U$9)</c:f>
              <c:strCache>
                <c:ptCount val="3"/>
                <c:pt idx="0">
                  <c:v>Gender</c:v>
                </c:pt>
                <c:pt idx="1">
                  <c:v>Governance</c:v>
                </c:pt>
                <c:pt idx="2">
                  <c:v>Resilience</c:v>
                </c:pt>
              </c:strCache>
            </c:strRef>
          </c:cat>
          <c:val>
            <c:numRef>
              <c:extLst>
                <c:ext xmlns:c15="http://schemas.microsoft.com/office/drawing/2012/chart" uri="{02D57815-91ED-43cb-92C2-25804820EDAC}">
                  <c15:fullRef>
                    <c15:sqref>'Summary sheet'!$O$11:$X$11</c15:sqref>
                  </c15:fullRef>
                </c:ext>
              </c:extLst>
              <c:f>('Summary sheet'!$O$11,'Summary sheet'!$Q$11,'Summary sheet'!$U$11)</c:f>
              <c:numCache>
                <c:formatCode>0%</c:formatCode>
                <c:ptCount val="3"/>
                <c:pt idx="0" formatCode="_-* #,##0.0_-;\-* #,##0.0_-;_-* &quot;-&quot;??_-;_-@_-">
                  <c:v>1.8402061855670104</c:v>
                </c:pt>
                <c:pt idx="1" formatCode="_-* #,##0.0_-;\-* #,##0.0_-;_-* &quot;-&quot;??_-;_-@_-">
                  <c:v>1.6701030927835048</c:v>
                </c:pt>
                <c:pt idx="2" formatCode="_-* #,##0.0_-;\-* #,##0.0_-;_-* &quot;-&quot;??_-;_-@_-">
                  <c:v>1.3711340206185567</c:v>
                </c:pt>
              </c:numCache>
            </c:numRef>
          </c:val>
          <c:extLst>
            <c:ext xmlns:c16="http://schemas.microsoft.com/office/drawing/2014/chart" uri="{C3380CC4-5D6E-409C-BE32-E72D297353CC}">
              <c16:uniqueId val="{00000001-1253-4FB4-9F87-0E5B59C477D3}"/>
            </c:ext>
          </c:extLst>
        </c:ser>
        <c:ser>
          <c:idx val="2"/>
          <c:order val="2"/>
          <c:tx>
            <c:strRef>
              <c:f>'Summary sheet'!$N$12</c:f>
              <c:strCache>
                <c:ptCount val="1"/>
                <c:pt idx="0">
                  <c:v>Global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sheet'!$O$9,'Summary sheet'!$Q$9,'Summary sheet'!$U$9)</c:f>
              <c:strCache>
                <c:ptCount val="3"/>
                <c:pt idx="0">
                  <c:v>Gender</c:v>
                </c:pt>
                <c:pt idx="1">
                  <c:v>Governance</c:v>
                </c:pt>
                <c:pt idx="2">
                  <c:v>Resilience</c:v>
                </c:pt>
              </c:strCache>
            </c:strRef>
          </c:cat>
          <c:val>
            <c:numRef>
              <c:extLst>
                <c:ext xmlns:c15="http://schemas.microsoft.com/office/drawing/2012/chart" uri="{02D57815-91ED-43cb-92C2-25804820EDAC}">
                  <c15:fullRef>
                    <c15:sqref>'Summary sheet'!$O$12:$X$12</c15:sqref>
                  </c15:fullRef>
                </c:ext>
              </c:extLst>
              <c:f>('Summary sheet'!$O$12,'Summary sheet'!$Q$12,'Summary sheet'!$U$12)</c:f>
              <c:numCache>
                <c:formatCode>0%</c:formatCode>
                <c:ptCount val="3"/>
                <c:pt idx="0" formatCode="_-* #,##0.0_-;\-* #,##0.0_-;_-* &quot;-&quot;??_-;_-@_-">
                  <c:v>2.0450191570881229</c:v>
                </c:pt>
                <c:pt idx="1" formatCode="_-* #,##0.0_-;\-* #,##0.0_-;_-* &quot;-&quot;??_-;_-@_-">
                  <c:v>1.803639846743295</c:v>
                </c:pt>
                <c:pt idx="2" formatCode="_-* #,##0.0_-;\-* #,##0.0_-;_-* &quot;-&quot;??_-;_-@_-">
                  <c:v>1.4942528735632181</c:v>
                </c:pt>
              </c:numCache>
            </c:numRef>
          </c:val>
          <c:extLst>
            <c:ext xmlns:c16="http://schemas.microsoft.com/office/drawing/2014/chart" uri="{C3380CC4-5D6E-409C-BE32-E72D297353CC}">
              <c16:uniqueId val="{00000002-1253-4FB4-9F87-0E5B59C477D3}"/>
            </c:ext>
          </c:extLst>
        </c:ser>
        <c:dLbls>
          <c:showLegendKey val="0"/>
          <c:showVal val="0"/>
          <c:showCatName val="0"/>
          <c:showSerName val="0"/>
          <c:showPercent val="0"/>
          <c:showBubbleSize val="0"/>
        </c:dLbls>
        <c:gapWidth val="150"/>
        <c:axId val="440380544"/>
        <c:axId val="76236448"/>
      </c:barChart>
      <c:catAx>
        <c:axId val="440380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6236448"/>
        <c:crosses val="autoZero"/>
        <c:auto val="1"/>
        <c:lblAlgn val="ctr"/>
        <c:lblOffset val="100"/>
        <c:noMultiLvlLbl val="0"/>
      </c:catAx>
      <c:valAx>
        <c:axId val="76236448"/>
        <c:scaling>
          <c:orientation val="minMax"/>
          <c:max val="4"/>
        </c:scaling>
        <c:delete val="0"/>
        <c:axPos val="l"/>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380544"/>
        <c:crosses val="autoZero"/>
        <c:crossBetween val="between"/>
      </c:valAx>
      <c:spPr>
        <a:noFill/>
        <a:ln>
          <a:noFill/>
        </a:ln>
        <a:effectLst/>
      </c:spPr>
    </c:plotArea>
    <c:legend>
      <c:legendPos val="r"/>
      <c:layout>
        <c:manualLayout>
          <c:xMode val="edge"/>
          <c:yMode val="edge"/>
          <c:x val="0.16710933521369534"/>
          <c:y val="0.87923609967164151"/>
          <c:w val="0.70950758020919025"/>
          <c:h val="0.1181425398748233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Multiplying Impact</a:t>
            </a:r>
          </a:p>
          <a:p>
            <a:pPr>
              <a:defRPr sz="1000" b="1">
                <a:latin typeface="Arial" panose="020B0604020202020204" pitchFamily="34" charset="0"/>
                <a:cs typeface="Arial" panose="020B0604020202020204" pitchFamily="34" charset="0"/>
              </a:defRPr>
            </a:pPr>
            <a:r>
              <a:rPr lang="en-US" sz="1000" b="0">
                <a:latin typeface="Arial" panose="020B0604020202020204" pitchFamily="34" charset="0"/>
                <a:cs typeface="Arial" panose="020B0604020202020204" pitchFamily="34" charset="0"/>
              </a:rPr>
              <a:t>% of projects</a:t>
            </a:r>
          </a:p>
        </c:rich>
      </c:tx>
      <c:layout>
        <c:manualLayout>
          <c:xMode val="edge"/>
          <c:yMode val="edge"/>
          <c:x val="0.32955656340330819"/>
          <c:y val="1.793724238078487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926039095859287"/>
          <c:y val="0.18374162870896746"/>
          <c:w val="0.86564500332980765"/>
          <c:h val="0.61480597436531192"/>
        </c:manualLayout>
      </c:layout>
      <c:barChart>
        <c:barDir val="col"/>
        <c:grouping val="clustered"/>
        <c:varyColors val="0"/>
        <c:ser>
          <c:idx val="0"/>
          <c:order val="0"/>
          <c:tx>
            <c:strRef>
              <c:f>'Summary sheet'!$N$10</c:f>
              <c:strCache>
                <c:ptCount val="1"/>
                <c:pt idx="0">
                  <c:v>West Bank and Gaza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sheet'!$R$9,'Summary sheet'!$W$9:$X$9)</c:f>
              <c:strCache>
                <c:ptCount val="3"/>
                <c:pt idx="0">
                  <c:v>Advocacy</c:v>
                </c:pt>
                <c:pt idx="1">
                  <c:v>Innovation</c:v>
                </c:pt>
                <c:pt idx="2">
                  <c:v>Scale up</c:v>
                </c:pt>
              </c:strCache>
            </c:strRef>
          </c:cat>
          <c:val>
            <c:numRef>
              <c:extLst>
                <c:ext xmlns:c15="http://schemas.microsoft.com/office/drawing/2012/chart" uri="{02D57815-91ED-43cb-92C2-25804820EDAC}">
                  <c15:fullRef>
                    <c15:sqref>'Summary sheet'!$O$10:$X$10</c15:sqref>
                  </c15:fullRef>
                </c:ext>
              </c:extLst>
              <c:f>('Summary sheet'!$R$10,'Summary sheet'!$W$10:$X$10)</c:f>
              <c:numCache>
                <c:formatCode>0%</c:formatCode>
                <c:ptCount val="3"/>
                <c:pt idx="0">
                  <c:v>0.45454545454545459</c:v>
                </c:pt>
                <c:pt idx="1">
                  <c:v>0.90909090909090906</c:v>
                </c:pt>
                <c:pt idx="2">
                  <c:v>0.90909090909090906</c:v>
                </c:pt>
              </c:numCache>
            </c:numRef>
          </c:val>
          <c:extLst>
            <c:ext xmlns:c16="http://schemas.microsoft.com/office/drawing/2014/chart" uri="{C3380CC4-5D6E-409C-BE32-E72D297353CC}">
              <c16:uniqueId val="{00000000-8022-44E1-AE49-1EEC0E8207F7}"/>
            </c:ext>
          </c:extLst>
        </c:ser>
        <c:ser>
          <c:idx val="1"/>
          <c:order val="1"/>
          <c:tx>
            <c:strRef>
              <c:f>'Summary sheet'!$N$11</c:f>
              <c:strCache>
                <c:ptCount val="1"/>
                <c:pt idx="0">
                  <c:v>Region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sheet'!$R$9,'Summary sheet'!$W$9:$X$9)</c:f>
              <c:strCache>
                <c:ptCount val="3"/>
                <c:pt idx="0">
                  <c:v>Advocacy</c:v>
                </c:pt>
                <c:pt idx="1">
                  <c:v>Innovation</c:v>
                </c:pt>
                <c:pt idx="2">
                  <c:v>Scale up</c:v>
                </c:pt>
              </c:strCache>
            </c:strRef>
          </c:cat>
          <c:val>
            <c:numRef>
              <c:extLst>
                <c:ext xmlns:c15="http://schemas.microsoft.com/office/drawing/2012/chart" uri="{02D57815-91ED-43cb-92C2-25804820EDAC}">
                  <c15:fullRef>
                    <c15:sqref>'Summary sheet'!$O$11:$X$11</c15:sqref>
                  </c15:fullRef>
                </c:ext>
              </c:extLst>
              <c:f>('Summary sheet'!$R$11,'Summary sheet'!$W$11:$X$11)</c:f>
              <c:numCache>
                <c:formatCode>0%</c:formatCode>
                <c:ptCount val="3"/>
                <c:pt idx="0">
                  <c:v>0.47422680412371132</c:v>
                </c:pt>
                <c:pt idx="1">
                  <c:v>0.43814432989690721</c:v>
                </c:pt>
                <c:pt idx="2">
                  <c:v>0.66494845360824739</c:v>
                </c:pt>
              </c:numCache>
            </c:numRef>
          </c:val>
          <c:extLst>
            <c:ext xmlns:c16="http://schemas.microsoft.com/office/drawing/2014/chart" uri="{C3380CC4-5D6E-409C-BE32-E72D297353CC}">
              <c16:uniqueId val="{00000001-8022-44E1-AE49-1EEC0E8207F7}"/>
            </c:ext>
          </c:extLst>
        </c:ser>
        <c:ser>
          <c:idx val="2"/>
          <c:order val="2"/>
          <c:tx>
            <c:strRef>
              <c:f>'Summary sheet'!$N$12</c:f>
              <c:strCache>
                <c:ptCount val="1"/>
                <c:pt idx="0">
                  <c:v>Global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sheet'!$R$9,'Summary sheet'!$W$9:$X$9)</c:f>
              <c:strCache>
                <c:ptCount val="3"/>
                <c:pt idx="0">
                  <c:v>Advocacy</c:v>
                </c:pt>
                <c:pt idx="1">
                  <c:v>Innovation</c:v>
                </c:pt>
                <c:pt idx="2">
                  <c:v>Scale up</c:v>
                </c:pt>
              </c:strCache>
            </c:strRef>
          </c:cat>
          <c:val>
            <c:numRef>
              <c:extLst>
                <c:ext xmlns:c15="http://schemas.microsoft.com/office/drawing/2012/chart" uri="{02D57815-91ED-43cb-92C2-25804820EDAC}">
                  <c15:fullRef>
                    <c15:sqref>'Summary sheet'!$O$12:$X$12</c15:sqref>
                  </c15:fullRef>
                </c:ext>
              </c:extLst>
              <c:f>('Summary sheet'!$R$12,'Summary sheet'!$W$12:$X$12)</c:f>
              <c:numCache>
                <c:formatCode>0%</c:formatCode>
                <c:ptCount val="3"/>
                <c:pt idx="0">
                  <c:v>0.62452107279693481</c:v>
                </c:pt>
                <c:pt idx="1">
                  <c:v>0.54789272030651337</c:v>
                </c:pt>
                <c:pt idx="2">
                  <c:v>0.70785440613026829</c:v>
                </c:pt>
              </c:numCache>
            </c:numRef>
          </c:val>
          <c:extLst>
            <c:ext xmlns:c16="http://schemas.microsoft.com/office/drawing/2014/chart" uri="{C3380CC4-5D6E-409C-BE32-E72D297353CC}">
              <c16:uniqueId val="{00000002-8022-44E1-AE49-1EEC0E8207F7}"/>
            </c:ext>
          </c:extLst>
        </c:ser>
        <c:dLbls>
          <c:showLegendKey val="0"/>
          <c:showVal val="0"/>
          <c:showCatName val="0"/>
          <c:showSerName val="0"/>
          <c:showPercent val="0"/>
          <c:showBubbleSize val="0"/>
        </c:dLbls>
        <c:gapWidth val="150"/>
        <c:axId val="120966176"/>
        <c:axId val="120966736"/>
      </c:barChart>
      <c:catAx>
        <c:axId val="12096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966736"/>
        <c:crosses val="autoZero"/>
        <c:auto val="1"/>
        <c:lblAlgn val="ctr"/>
        <c:lblOffset val="100"/>
        <c:noMultiLvlLbl val="0"/>
      </c:catAx>
      <c:valAx>
        <c:axId val="12096673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966176"/>
        <c:crosses val="autoZero"/>
        <c:crossBetween val="between"/>
      </c:valAx>
      <c:spPr>
        <a:noFill/>
        <a:ln>
          <a:noFill/>
        </a:ln>
        <a:effectLst/>
      </c:spPr>
    </c:plotArea>
    <c:legend>
      <c:legendPos val="r"/>
      <c:layout>
        <c:manualLayout>
          <c:xMode val="edge"/>
          <c:yMode val="edge"/>
          <c:x val="0"/>
          <c:y val="0.8769445523345456"/>
          <c:w val="0.9960747443882948"/>
          <c:h val="0.121844096842154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Integrating Gender Equality &amp; Women's Voice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907923671703202E-2"/>
          <c:y val="0.1570581257413998"/>
          <c:w val="0.89131730155352207"/>
          <c:h val="0.60774708039543834"/>
        </c:manualLayout>
      </c:layout>
      <c:barChart>
        <c:barDir val="col"/>
        <c:grouping val="stacked"/>
        <c:varyColors val="0"/>
        <c:ser>
          <c:idx val="0"/>
          <c:order val="0"/>
          <c:tx>
            <c:strRef>
              <c:f>'Summary sheet'!$B$72</c:f>
              <c:strCache>
                <c:ptCount val="1"/>
                <c:pt idx="0">
                  <c:v>4. Transformative</c:v>
                </c:pt>
              </c:strCache>
            </c:strRef>
          </c:tx>
          <c:spPr>
            <a:solidFill>
              <a:schemeClr val="accent1"/>
            </a:solidFill>
            <a:ln>
              <a:noFill/>
            </a:ln>
            <a:effectLst/>
          </c:spPr>
          <c:invertIfNegative val="0"/>
          <c:cat>
            <c:strRef>
              <c:f>'Summary sheet'!$C$71:$E$71</c:f>
              <c:strCache>
                <c:ptCount val="3"/>
                <c:pt idx="0">
                  <c:v>West Bank and Gaza</c:v>
                </c:pt>
                <c:pt idx="1">
                  <c:v>Middle East, North Africa and Europe</c:v>
                </c:pt>
                <c:pt idx="2">
                  <c:v>Global</c:v>
                </c:pt>
              </c:strCache>
            </c:strRef>
          </c:cat>
          <c:val>
            <c:numRef>
              <c:f>'Summary sheet'!$C$72:$E$72</c:f>
              <c:numCache>
                <c:formatCode>0%</c:formatCode>
                <c:ptCount val="3"/>
                <c:pt idx="0">
                  <c:v>0.36363636363636365</c:v>
                </c:pt>
                <c:pt idx="1">
                  <c:v>0.13402061855670103</c:v>
                </c:pt>
                <c:pt idx="2">
                  <c:v>0.18007662835249041</c:v>
                </c:pt>
              </c:numCache>
            </c:numRef>
          </c:val>
          <c:extLst>
            <c:ext xmlns:c16="http://schemas.microsoft.com/office/drawing/2014/chart" uri="{C3380CC4-5D6E-409C-BE32-E72D297353CC}">
              <c16:uniqueId val="{00000000-1F0A-4E9B-86E9-7BF822C8F246}"/>
            </c:ext>
          </c:extLst>
        </c:ser>
        <c:ser>
          <c:idx val="1"/>
          <c:order val="1"/>
          <c:tx>
            <c:strRef>
              <c:f>'Summary sheet'!$B$73</c:f>
              <c:strCache>
                <c:ptCount val="1"/>
                <c:pt idx="0">
                  <c:v>3. Responsive</c:v>
                </c:pt>
              </c:strCache>
            </c:strRef>
          </c:tx>
          <c:spPr>
            <a:solidFill>
              <a:schemeClr val="accent2"/>
            </a:solidFill>
            <a:ln>
              <a:noFill/>
            </a:ln>
            <a:effectLst/>
          </c:spPr>
          <c:invertIfNegative val="0"/>
          <c:cat>
            <c:strRef>
              <c:f>'Summary sheet'!$C$71:$E$71</c:f>
              <c:strCache>
                <c:ptCount val="3"/>
                <c:pt idx="0">
                  <c:v>West Bank and Gaza</c:v>
                </c:pt>
                <c:pt idx="1">
                  <c:v>Middle East, North Africa and Europe</c:v>
                </c:pt>
                <c:pt idx="2">
                  <c:v>Global</c:v>
                </c:pt>
              </c:strCache>
            </c:strRef>
          </c:cat>
          <c:val>
            <c:numRef>
              <c:f>'Summary sheet'!$C$73:$E$73</c:f>
              <c:numCache>
                <c:formatCode>0%</c:formatCode>
                <c:ptCount val="3"/>
                <c:pt idx="0">
                  <c:v>0</c:v>
                </c:pt>
                <c:pt idx="1">
                  <c:v>7.2164948453608241E-2</c:v>
                </c:pt>
                <c:pt idx="2">
                  <c:v>9.0038314176245207E-2</c:v>
                </c:pt>
              </c:numCache>
            </c:numRef>
          </c:val>
          <c:extLst>
            <c:ext xmlns:c16="http://schemas.microsoft.com/office/drawing/2014/chart" uri="{C3380CC4-5D6E-409C-BE32-E72D297353CC}">
              <c16:uniqueId val="{00000001-1F0A-4E9B-86E9-7BF822C8F246}"/>
            </c:ext>
          </c:extLst>
        </c:ser>
        <c:ser>
          <c:idx val="2"/>
          <c:order val="2"/>
          <c:tx>
            <c:strRef>
              <c:f>'Summary sheet'!$B$74</c:f>
              <c:strCache>
                <c:ptCount val="1"/>
                <c:pt idx="0">
                  <c:v>2. Sensitive</c:v>
                </c:pt>
              </c:strCache>
            </c:strRef>
          </c:tx>
          <c:spPr>
            <a:solidFill>
              <a:schemeClr val="accent3"/>
            </a:solidFill>
            <a:ln>
              <a:noFill/>
            </a:ln>
            <a:effectLst/>
          </c:spPr>
          <c:invertIfNegative val="0"/>
          <c:cat>
            <c:strRef>
              <c:f>'Summary sheet'!$C$71:$E$71</c:f>
              <c:strCache>
                <c:ptCount val="3"/>
                <c:pt idx="0">
                  <c:v>West Bank and Gaza</c:v>
                </c:pt>
                <c:pt idx="1">
                  <c:v>Middle East, North Africa and Europe</c:v>
                </c:pt>
                <c:pt idx="2">
                  <c:v>Global</c:v>
                </c:pt>
              </c:strCache>
            </c:strRef>
          </c:cat>
          <c:val>
            <c:numRef>
              <c:f>'Summary sheet'!$C$74:$E$74</c:f>
              <c:numCache>
                <c:formatCode>0%</c:formatCode>
                <c:ptCount val="3"/>
                <c:pt idx="0">
                  <c:v>0.63636363636363635</c:v>
                </c:pt>
                <c:pt idx="1">
                  <c:v>0.4329896907216495</c:v>
                </c:pt>
                <c:pt idx="2">
                  <c:v>0.4454022988505747</c:v>
                </c:pt>
              </c:numCache>
            </c:numRef>
          </c:val>
          <c:extLst>
            <c:ext xmlns:c16="http://schemas.microsoft.com/office/drawing/2014/chart" uri="{C3380CC4-5D6E-409C-BE32-E72D297353CC}">
              <c16:uniqueId val="{00000002-1F0A-4E9B-86E9-7BF822C8F246}"/>
            </c:ext>
          </c:extLst>
        </c:ser>
        <c:ser>
          <c:idx val="3"/>
          <c:order val="3"/>
          <c:tx>
            <c:strRef>
              <c:f>'Summary sheet'!$B$75</c:f>
              <c:strCache>
                <c:ptCount val="1"/>
                <c:pt idx="0">
                  <c:v>1. Neutral</c:v>
                </c:pt>
              </c:strCache>
            </c:strRef>
          </c:tx>
          <c:spPr>
            <a:solidFill>
              <a:schemeClr val="accent4"/>
            </a:solidFill>
            <a:ln>
              <a:noFill/>
            </a:ln>
            <a:effectLst/>
          </c:spPr>
          <c:invertIfNegative val="0"/>
          <c:cat>
            <c:strRef>
              <c:f>'Summary sheet'!$C$71:$E$71</c:f>
              <c:strCache>
                <c:ptCount val="3"/>
                <c:pt idx="0">
                  <c:v>West Bank and Gaza</c:v>
                </c:pt>
                <c:pt idx="1">
                  <c:v>Middle East, North Africa and Europe</c:v>
                </c:pt>
                <c:pt idx="2">
                  <c:v>Global</c:v>
                </c:pt>
              </c:strCache>
            </c:strRef>
          </c:cat>
          <c:val>
            <c:numRef>
              <c:f>'Summary sheet'!$C$75:$E$75</c:f>
              <c:numCache>
                <c:formatCode>0%</c:formatCode>
                <c:ptCount val="3"/>
                <c:pt idx="0">
                  <c:v>0</c:v>
                </c:pt>
                <c:pt idx="1">
                  <c:v>0.22164948453608246</c:v>
                </c:pt>
                <c:pt idx="2">
                  <c:v>0.16379310344827586</c:v>
                </c:pt>
              </c:numCache>
            </c:numRef>
          </c:val>
          <c:extLst>
            <c:ext xmlns:c16="http://schemas.microsoft.com/office/drawing/2014/chart" uri="{C3380CC4-5D6E-409C-BE32-E72D297353CC}">
              <c16:uniqueId val="{00000003-1F0A-4E9B-86E9-7BF822C8F246}"/>
            </c:ext>
          </c:extLst>
        </c:ser>
        <c:ser>
          <c:idx val="4"/>
          <c:order val="4"/>
          <c:tx>
            <c:strRef>
              <c:f>'Summary sheet'!$B$76</c:f>
              <c:strCache>
                <c:ptCount val="1"/>
                <c:pt idx="0">
                  <c:v>0.Harmful</c:v>
                </c:pt>
              </c:strCache>
            </c:strRef>
          </c:tx>
          <c:spPr>
            <a:solidFill>
              <a:schemeClr val="accent5"/>
            </a:solidFill>
            <a:ln>
              <a:noFill/>
            </a:ln>
            <a:effectLst/>
          </c:spPr>
          <c:invertIfNegative val="0"/>
          <c:cat>
            <c:strRef>
              <c:f>'Summary sheet'!$C$71:$E$71</c:f>
              <c:strCache>
                <c:ptCount val="3"/>
                <c:pt idx="0">
                  <c:v>West Bank and Gaza</c:v>
                </c:pt>
                <c:pt idx="1">
                  <c:v>Middle East, North Africa and Europe</c:v>
                </c:pt>
                <c:pt idx="2">
                  <c:v>Global</c:v>
                </c:pt>
              </c:strCache>
            </c:strRef>
          </c:cat>
          <c:val>
            <c:numRef>
              <c:f>'Summary sheet'!$C$76:$E$76</c:f>
              <c:numCache>
                <c:formatCode>0%</c:formatCode>
                <c:ptCount val="3"/>
                <c:pt idx="0">
                  <c:v>0</c:v>
                </c:pt>
                <c:pt idx="1">
                  <c:v>5.1546391752577317E-2</c:v>
                </c:pt>
                <c:pt idx="2">
                  <c:v>4.7892720306513412E-2</c:v>
                </c:pt>
              </c:numCache>
            </c:numRef>
          </c:val>
          <c:extLst>
            <c:ext xmlns:c16="http://schemas.microsoft.com/office/drawing/2014/chart" uri="{C3380CC4-5D6E-409C-BE32-E72D297353CC}">
              <c16:uniqueId val="{00000004-1F0A-4E9B-86E9-7BF822C8F246}"/>
            </c:ext>
          </c:extLst>
        </c:ser>
        <c:ser>
          <c:idx val="5"/>
          <c:order val="5"/>
          <c:tx>
            <c:strRef>
              <c:f>'Summary sheet'!$B$77</c:f>
              <c:strCache>
                <c:ptCount val="1"/>
                <c:pt idx="0">
                  <c:v>No marker score</c:v>
                </c:pt>
              </c:strCache>
            </c:strRef>
          </c:tx>
          <c:spPr>
            <a:solidFill>
              <a:schemeClr val="accent6"/>
            </a:solidFill>
            <a:ln>
              <a:noFill/>
            </a:ln>
            <a:effectLst/>
          </c:spPr>
          <c:invertIfNegative val="0"/>
          <c:cat>
            <c:strRef>
              <c:f>'Summary sheet'!$C$71:$E$71</c:f>
              <c:strCache>
                <c:ptCount val="3"/>
                <c:pt idx="0">
                  <c:v>West Bank and Gaza</c:v>
                </c:pt>
                <c:pt idx="1">
                  <c:v>Middle East, North Africa and Europe</c:v>
                </c:pt>
                <c:pt idx="2">
                  <c:v>Global</c:v>
                </c:pt>
              </c:strCache>
            </c:strRef>
          </c:cat>
          <c:val>
            <c:numRef>
              <c:f>'Summary sheet'!$C$77:$E$77</c:f>
              <c:numCache>
                <c:formatCode>0%</c:formatCode>
                <c:ptCount val="3"/>
                <c:pt idx="0">
                  <c:v>0</c:v>
                </c:pt>
                <c:pt idx="1">
                  <c:v>8.7628865979381437E-2</c:v>
                </c:pt>
                <c:pt idx="2">
                  <c:v>7.2796934865900387E-2</c:v>
                </c:pt>
              </c:numCache>
            </c:numRef>
          </c:val>
          <c:extLst>
            <c:ext xmlns:c16="http://schemas.microsoft.com/office/drawing/2014/chart" uri="{C3380CC4-5D6E-409C-BE32-E72D297353CC}">
              <c16:uniqueId val="{00000005-1F0A-4E9B-86E9-7BF822C8F246}"/>
            </c:ext>
          </c:extLst>
        </c:ser>
        <c:dLbls>
          <c:showLegendKey val="0"/>
          <c:showVal val="0"/>
          <c:showCatName val="0"/>
          <c:showSerName val="0"/>
          <c:showPercent val="0"/>
          <c:showBubbleSize val="0"/>
        </c:dLbls>
        <c:gapWidth val="150"/>
        <c:overlap val="100"/>
        <c:axId val="218105920"/>
        <c:axId val="218106480"/>
      </c:barChart>
      <c:catAx>
        <c:axId val="21810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8106480"/>
        <c:crosses val="autoZero"/>
        <c:auto val="1"/>
        <c:lblAlgn val="ctr"/>
        <c:lblOffset val="100"/>
        <c:noMultiLvlLbl val="0"/>
      </c:catAx>
      <c:valAx>
        <c:axId val="218106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8105920"/>
        <c:crosses val="autoZero"/>
        <c:crossBetween val="between"/>
        <c:majorUnit val="0.2"/>
      </c:valAx>
      <c:spPr>
        <a:noFill/>
        <a:ln>
          <a:noFill/>
        </a:ln>
        <a:effectLst/>
      </c:spPr>
    </c:plotArea>
    <c:legend>
      <c:legendPos val="b"/>
      <c:layout>
        <c:manualLayout>
          <c:xMode val="edge"/>
          <c:yMode val="edge"/>
          <c:x val="0.12184363848895038"/>
          <c:y val="0.8762753436308266"/>
          <c:w val="0.7569195680596259"/>
          <c:h val="0.1231294308851962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Integrating Inclusive Governance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501845090592727E-2"/>
          <c:y val="0.16829836829836831"/>
          <c:w val="0.88018592647986038"/>
          <c:h val="0.60115228603417581"/>
        </c:manualLayout>
      </c:layout>
      <c:barChart>
        <c:barDir val="col"/>
        <c:grouping val="stacked"/>
        <c:varyColors val="0"/>
        <c:ser>
          <c:idx val="0"/>
          <c:order val="0"/>
          <c:tx>
            <c:strRef>
              <c:f>'Summary sheet'!$B$79</c:f>
              <c:strCache>
                <c:ptCount val="1"/>
                <c:pt idx="0">
                  <c:v>4. Transformational</c:v>
                </c:pt>
              </c:strCache>
            </c:strRef>
          </c:tx>
          <c:spPr>
            <a:solidFill>
              <a:schemeClr val="accent1"/>
            </a:solidFill>
            <a:ln>
              <a:noFill/>
            </a:ln>
            <a:effectLst/>
          </c:spPr>
          <c:invertIfNegative val="0"/>
          <c:cat>
            <c:strRef>
              <c:f>'Summary sheet'!$C$78:$E$78</c:f>
              <c:strCache>
                <c:ptCount val="3"/>
                <c:pt idx="0">
                  <c:v>West Bank and Gaza</c:v>
                </c:pt>
                <c:pt idx="1">
                  <c:v>Middle East, North Africa and Europe</c:v>
                </c:pt>
                <c:pt idx="2">
                  <c:v>Global</c:v>
                </c:pt>
              </c:strCache>
            </c:strRef>
          </c:cat>
          <c:val>
            <c:numRef>
              <c:f>'Summary sheet'!$C$79:$E$79</c:f>
              <c:numCache>
                <c:formatCode>0%</c:formatCode>
                <c:ptCount val="3"/>
                <c:pt idx="0">
                  <c:v>0.18181818181818182</c:v>
                </c:pt>
                <c:pt idx="1">
                  <c:v>8.247422680412371E-2</c:v>
                </c:pt>
                <c:pt idx="2">
                  <c:v>8.4291187739463605E-2</c:v>
                </c:pt>
              </c:numCache>
            </c:numRef>
          </c:val>
          <c:extLst>
            <c:ext xmlns:c16="http://schemas.microsoft.com/office/drawing/2014/chart" uri="{C3380CC4-5D6E-409C-BE32-E72D297353CC}">
              <c16:uniqueId val="{00000000-633C-4664-969C-0794CFE8457F}"/>
            </c:ext>
          </c:extLst>
        </c:ser>
        <c:ser>
          <c:idx val="1"/>
          <c:order val="1"/>
          <c:tx>
            <c:strRef>
              <c:f>'Summary sheet'!$B$80</c:f>
              <c:strCache>
                <c:ptCount val="1"/>
                <c:pt idx="0">
                  <c:v>3. Responsive</c:v>
                </c:pt>
              </c:strCache>
            </c:strRef>
          </c:tx>
          <c:spPr>
            <a:solidFill>
              <a:schemeClr val="accent2"/>
            </a:solidFill>
            <a:ln>
              <a:noFill/>
            </a:ln>
            <a:effectLst/>
          </c:spPr>
          <c:invertIfNegative val="0"/>
          <c:cat>
            <c:strRef>
              <c:f>'Summary sheet'!$C$78:$E$78</c:f>
              <c:strCache>
                <c:ptCount val="3"/>
                <c:pt idx="0">
                  <c:v>West Bank and Gaza</c:v>
                </c:pt>
                <c:pt idx="1">
                  <c:v>Middle East, North Africa and Europe</c:v>
                </c:pt>
                <c:pt idx="2">
                  <c:v>Global</c:v>
                </c:pt>
              </c:strCache>
            </c:strRef>
          </c:cat>
          <c:val>
            <c:numRef>
              <c:f>'Summary sheet'!$C$80:$E$80</c:f>
              <c:numCache>
                <c:formatCode>0%</c:formatCode>
                <c:ptCount val="3"/>
                <c:pt idx="0">
                  <c:v>0</c:v>
                </c:pt>
                <c:pt idx="1">
                  <c:v>3.608247422680412E-2</c:v>
                </c:pt>
                <c:pt idx="2">
                  <c:v>4.7892720306513412E-2</c:v>
                </c:pt>
              </c:numCache>
            </c:numRef>
          </c:val>
          <c:extLst>
            <c:ext xmlns:c16="http://schemas.microsoft.com/office/drawing/2014/chart" uri="{C3380CC4-5D6E-409C-BE32-E72D297353CC}">
              <c16:uniqueId val="{00000001-633C-4664-969C-0794CFE8457F}"/>
            </c:ext>
          </c:extLst>
        </c:ser>
        <c:ser>
          <c:idx val="2"/>
          <c:order val="2"/>
          <c:tx>
            <c:strRef>
              <c:f>'Summary sheet'!$B$81</c:f>
              <c:strCache>
                <c:ptCount val="1"/>
                <c:pt idx="0">
                  <c:v>2. Acommodating</c:v>
                </c:pt>
              </c:strCache>
            </c:strRef>
          </c:tx>
          <c:spPr>
            <a:solidFill>
              <a:schemeClr val="accent3"/>
            </a:solidFill>
            <a:ln>
              <a:noFill/>
            </a:ln>
            <a:effectLst/>
          </c:spPr>
          <c:invertIfNegative val="0"/>
          <c:cat>
            <c:strRef>
              <c:f>'Summary sheet'!$C$78:$E$78</c:f>
              <c:strCache>
                <c:ptCount val="3"/>
                <c:pt idx="0">
                  <c:v>West Bank and Gaza</c:v>
                </c:pt>
                <c:pt idx="1">
                  <c:v>Middle East, North Africa and Europe</c:v>
                </c:pt>
                <c:pt idx="2">
                  <c:v>Global</c:v>
                </c:pt>
              </c:strCache>
            </c:strRef>
          </c:cat>
          <c:val>
            <c:numRef>
              <c:f>'Summary sheet'!$C$81:$E$81</c:f>
              <c:numCache>
                <c:formatCode>0%</c:formatCode>
                <c:ptCount val="3"/>
                <c:pt idx="0">
                  <c:v>0.81818181818181823</c:v>
                </c:pt>
                <c:pt idx="1">
                  <c:v>0.54639175257731953</c:v>
                </c:pt>
                <c:pt idx="2">
                  <c:v>0.61781609195402298</c:v>
                </c:pt>
              </c:numCache>
            </c:numRef>
          </c:val>
          <c:extLst>
            <c:ext xmlns:c16="http://schemas.microsoft.com/office/drawing/2014/chart" uri="{C3380CC4-5D6E-409C-BE32-E72D297353CC}">
              <c16:uniqueId val="{00000002-633C-4664-969C-0794CFE8457F}"/>
            </c:ext>
          </c:extLst>
        </c:ser>
        <c:ser>
          <c:idx val="3"/>
          <c:order val="3"/>
          <c:tx>
            <c:strRef>
              <c:f>'Summary sheet'!$B$82</c:f>
              <c:strCache>
                <c:ptCount val="1"/>
                <c:pt idx="0">
                  <c:v>1. Tokenistic</c:v>
                </c:pt>
              </c:strCache>
            </c:strRef>
          </c:tx>
          <c:spPr>
            <a:solidFill>
              <a:schemeClr val="accent4"/>
            </a:solidFill>
            <a:ln>
              <a:noFill/>
            </a:ln>
            <a:effectLst/>
          </c:spPr>
          <c:invertIfNegative val="0"/>
          <c:cat>
            <c:strRef>
              <c:f>'Summary sheet'!$C$78:$E$78</c:f>
              <c:strCache>
                <c:ptCount val="3"/>
                <c:pt idx="0">
                  <c:v>West Bank and Gaza</c:v>
                </c:pt>
                <c:pt idx="1">
                  <c:v>Middle East, North Africa and Europe</c:v>
                </c:pt>
                <c:pt idx="2">
                  <c:v>Global</c:v>
                </c:pt>
              </c:strCache>
            </c:strRef>
          </c:cat>
          <c:val>
            <c:numRef>
              <c:f>'Summary sheet'!$C$82:$E$82</c:f>
              <c:numCache>
                <c:formatCode>0%</c:formatCode>
                <c:ptCount val="3"/>
                <c:pt idx="0">
                  <c:v>0</c:v>
                </c:pt>
                <c:pt idx="1">
                  <c:v>0.13917525773195877</c:v>
                </c:pt>
                <c:pt idx="2">
                  <c:v>8.7164750957854406E-2</c:v>
                </c:pt>
              </c:numCache>
            </c:numRef>
          </c:val>
          <c:extLst>
            <c:ext xmlns:c16="http://schemas.microsoft.com/office/drawing/2014/chart" uri="{C3380CC4-5D6E-409C-BE32-E72D297353CC}">
              <c16:uniqueId val="{00000003-633C-4664-969C-0794CFE8457F}"/>
            </c:ext>
          </c:extLst>
        </c:ser>
        <c:ser>
          <c:idx val="4"/>
          <c:order val="4"/>
          <c:tx>
            <c:strRef>
              <c:f>'Summary sheet'!$B$83</c:f>
              <c:strCache>
                <c:ptCount val="1"/>
                <c:pt idx="0">
                  <c:v>0.Unaware</c:v>
                </c:pt>
              </c:strCache>
            </c:strRef>
          </c:tx>
          <c:spPr>
            <a:solidFill>
              <a:schemeClr val="accent5"/>
            </a:solidFill>
            <a:ln>
              <a:noFill/>
            </a:ln>
            <a:effectLst/>
          </c:spPr>
          <c:invertIfNegative val="0"/>
          <c:cat>
            <c:strRef>
              <c:f>'Summary sheet'!$C$78:$E$78</c:f>
              <c:strCache>
                <c:ptCount val="3"/>
                <c:pt idx="0">
                  <c:v>West Bank and Gaza</c:v>
                </c:pt>
                <c:pt idx="1">
                  <c:v>Middle East, North Africa and Europe</c:v>
                </c:pt>
                <c:pt idx="2">
                  <c:v>Global</c:v>
                </c:pt>
              </c:strCache>
            </c:strRef>
          </c:cat>
          <c:val>
            <c:numRef>
              <c:f>'Summary sheet'!$C$83:$E$83</c:f>
              <c:numCache>
                <c:formatCode>0%</c:formatCode>
                <c:ptCount val="3"/>
                <c:pt idx="0">
                  <c:v>0</c:v>
                </c:pt>
                <c:pt idx="1">
                  <c:v>0.10309278350515463</c:v>
                </c:pt>
                <c:pt idx="2">
                  <c:v>8.0459770114942528E-2</c:v>
                </c:pt>
              </c:numCache>
            </c:numRef>
          </c:val>
          <c:extLst>
            <c:ext xmlns:c16="http://schemas.microsoft.com/office/drawing/2014/chart" uri="{C3380CC4-5D6E-409C-BE32-E72D297353CC}">
              <c16:uniqueId val="{00000004-633C-4664-969C-0794CFE8457F}"/>
            </c:ext>
          </c:extLst>
        </c:ser>
        <c:ser>
          <c:idx val="5"/>
          <c:order val="5"/>
          <c:tx>
            <c:strRef>
              <c:f>'Summary sheet'!$B$84</c:f>
              <c:strCache>
                <c:ptCount val="1"/>
                <c:pt idx="0">
                  <c:v>No marker score</c:v>
                </c:pt>
              </c:strCache>
            </c:strRef>
          </c:tx>
          <c:spPr>
            <a:solidFill>
              <a:schemeClr val="accent6"/>
            </a:solidFill>
            <a:ln>
              <a:noFill/>
            </a:ln>
            <a:effectLst/>
          </c:spPr>
          <c:invertIfNegative val="0"/>
          <c:cat>
            <c:strRef>
              <c:f>'Summary sheet'!$C$78:$E$78</c:f>
              <c:strCache>
                <c:ptCount val="3"/>
                <c:pt idx="0">
                  <c:v>West Bank and Gaza</c:v>
                </c:pt>
                <c:pt idx="1">
                  <c:v>Middle East, North Africa and Europe</c:v>
                </c:pt>
                <c:pt idx="2">
                  <c:v>Global</c:v>
                </c:pt>
              </c:strCache>
            </c:strRef>
          </c:cat>
          <c:val>
            <c:numRef>
              <c:f>'Summary sheet'!$C$84:$E$84</c:f>
              <c:numCache>
                <c:formatCode>0%</c:formatCode>
                <c:ptCount val="3"/>
                <c:pt idx="0">
                  <c:v>0</c:v>
                </c:pt>
                <c:pt idx="1">
                  <c:v>9.2783505154639179E-2</c:v>
                </c:pt>
                <c:pt idx="2">
                  <c:v>8.2375478927203066E-2</c:v>
                </c:pt>
              </c:numCache>
            </c:numRef>
          </c:val>
          <c:extLst>
            <c:ext xmlns:c16="http://schemas.microsoft.com/office/drawing/2014/chart" uri="{C3380CC4-5D6E-409C-BE32-E72D297353CC}">
              <c16:uniqueId val="{00000005-633C-4664-969C-0794CFE8457F}"/>
            </c:ext>
          </c:extLst>
        </c:ser>
        <c:dLbls>
          <c:showLegendKey val="0"/>
          <c:showVal val="0"/>
          <c:showCatName val="0"/>
          <c:showSerName val="0"/>
          <c:showPercent val="0"/>
          <c:showBubbleSize val="0"/>
        </c:dLbls>
        <c:gapWidth val="150"/>
        <c:overlap val="100"/>
        <c:axId val="120603008"/>
        <c:axId val="120603568"/>
      </c:barChart>
      <c:catAx>
        <c:axId val="12060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603568"/>
        <c:crosses val="autoZero"/>
        <c:auto val="1"/>
        <c:lblAlgn val="ctr"/>
        <c:lblOffset val="100"/>
        <c:noMultiLvlLbl val="0"/>
      </c:catAx>
      <c:valAx>
        <c:axId val="1206035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603008"/>
        <c:crosses val="autoZero"/>
        <c:crossBetween val="between"/>
        <c:majorUnit val="0.2"/>
      </c:valAx>
      <c:spPr>
        <a:noFill/>
        <a:ln>
          <a:noFill/>
        </a:ln>
        <a:effectLst/>
      </c:spPr>
    </c:plotArea>
    <c:legend>
      <c:legendPos val="b"/>
      <c:layout>
        <c:manualLayout>
          <c:xMode val="edge"/>
          <c:yMode val="edge"/>
          <c:x val="7.1160378695679797E-3"/>
          <c:y val="0.85059816823596346"/>
          <c:w val="0.98576789387813013"/>
          <c:h val="0.144242254415706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latin typeface="Arial" panose="020B0604020202020204" pitchFamily="34" charset="0"/>
                <a:cs typeface="Arial" panose="020B0604020202020204" pitchFamily="34" charset="0"/>
              </a:rPr>
              <a:t>Integrating Resilience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05703488308775"/>
          <c:y val="0.17129300118623961"/>
          <c:w val="0.86651419609893165"/>
          <c:h val="0.60085196667489726"/>
        </c:manualLayout>
      </c:layout>
      <c:barChart>
        <c:barDir val="col"/>
        <c:grouping val="stacked"/>
        <c:varyColors val="0"/>
        <c:ser>
          <c:idx val="0"/>
          <c:order val="0"/>
          <c:tx>
            <c:strRef>
              <c:f>'Summary sheet'!$B$86</c:f>
              <c:strCache>
                <c:ptCount val="1"/>
                <c:pt idx="0">
                  <c:v>Fully included actions to increase resilience</c:v>
                </c:pt>
              </c:strCache>
            </c:strRef>
          </c:tx>
          <c:spPr>
            <a:solidFill>
              <a:schemeClr val="accent1"/>
            </a:solidFill>
            <a:ln>
              <a:noFill/>
            </a:ln>
            <a:effectLst/>
          </c:spPr>
          <c:invertIfNegative val="0"/>
          <c:cat>
            <c:strRef>
              <c:f>'Summary sheet'!$C$85:$E$85</c:f>
              <c:strCache>
                <c:ptCount val="3"/>
                <c:pt idx="0">
                  <c:v>West Bank and Gaza</c:v>
                </c:pt>
                <c:pt idx="1">
                  <c:v>Middle East, North Africa and Europe</c:v>
                </c:pt>
                <c:pt idx="2">
                  <c:v>Global</c:v>
                </c:pt>
              </c:strCache>
            </c:strRef>
          </c:cat>
          <c:val>
            <c:numRef>
              <c:f>'Summary sheet'!$C$86:$E$86</c:f>
              <c:numCache>
                <c:formatCode>0%</c:formatCode>
                <c:ptCount val="3"/>
                <c:pt idx="0">
                  <c:v>0.90909090909090906</c:v>
                </c:pt>
                <c:pt idx="1">
                  <c:v>0.23711340206185566</c:v>
                </c:pt>
                <c:pt idx="2">
                  <c:v>0.2614942528735632</c:v>
                </c:pt>
              </c:numCache>
            </c:numRef>
          </c:val>
          <c:extLst>
            <c:ext xmlns:c16="http://schemas.microsoft.com/office/drawing/2014/chart" uri="{C3380CC4-5D6E-409C-BE32-E72D297353CC}">
              <c16:uniqueId val="{00000000-D2C7-460C-900B-84982EA1FD00}"/>
            </c:ext>
          </c:extLst>
        </c:ser>
        <c:ser>
          <c:idx val="1"/>
          <c:order val="1"/>
          <c:tx>
            <c:strRef>
              <c:f>'Summary sheet'!$B$87</c:f>
              <c:strCache>
                <c:ptCount val="1"/>
                <c:pt idx="0">
                  <c:v>Partially included actions to increase resilience</c:v>
                </c:pt>
              </c:strCache>
            </c:strRef>
          </c:tx>
          <c:spPr>
            <a:solidFill>
              <a:schemeClr val="accent2"/>
            </a:solidFill>
            <a:ln>
              <a:noFill/>
            </a:ln>
            <a:effectLst/>
          </c:spPr>
          <c:invertIfNegative val="0"/>
          <c:cat>
            <c:strRef>
              <c:f>'Summary sheet'!$C$85:$E$85</c:f>
              <c:strCache>
                <c:ptCount val="3"/>
                <c:pt idx="0">
                  <c:v>West Bank and Gaza</c:v>
                </c:pt>
                <c:pt idx="1">
                  <c:v>Middle East, North Africa and Europe</c:v>
                </c:pt>
                <c:pt idx="2">
                  <c:v>Global</c:v>
                </c:pt>
              </c:strCache>
            </c:strRef>
          </c:cat>
          <c:val>
            <c:numRef>
              <c:f>'Summary sheet'!$C$87:$E$87</c:f>
              <c:numCache>
                <c:formatCode>0%</c:formatCode>
                <c:ptCount val="3"/>
                <c:pt idx="0">
                  <c:v>9.0909090909090912E-2</c:v>
                </c:pt>
                <c:pt idx="1">
                  <c:v>0.36082474226804123</c:v>
                </c:pt>
                <c:pt idx="2">
                  <c:v>0.38601532567049807</c:v>
                </c:pt>
              </c:numCache>
            </c:numRef>
          </c:val>
          <c:extLst>
            <c:ext xmlns:c16="http://schemas.microsoft.com/office/drawing/2014/chart" uri="{C3380CC4-5D6E-409C-BE32-E72D297353CC}">
              <c16:uniqueId val="{00000001-D2C7-460C-900B-84982EA1FD00}"/>
            </c:ext>
          </c:extLst>
        </c:ser>
        <c:ser>
          <c:idx val="2"/>
          <c:order val="2"/>
          <c:tx>
            <c:strRef>
              <c:f>'Summary sheet'!$B$88</c:f>
              <c:strCache>
                <c:ptCount val="1"/>
                <c:pt idx="0">
                  <c:v>Did not include actions to increase resilience</c:v>
                </c:pt>
              </c:strCache>
            </c:strRef>
          </c:tx>
          <c:spPr>
            <a:solidFill>
              <a:schemeClr val="accent3"/>
            </a:solidFill>
            <a:ln>
              <a:noFill/>
            </a:ln>
            <a:effectLst/>
          </c:spPr>
          <c:invertIfNegative val="0"/>
          <c:cat>
            <c:strRef>
              <c:f>'Summary sheet'!$C$85:$E$85</c:f>
              <c:strCache>
                <c:ptCount val="3"/>
                <c:pt idx="0">
                  <c:v>West Bank and Gaza</c:v>
                </c:pt>
                <c:pt idx="1">
                  <c:v>Middle East, North Africa and Europe</c:v>
                </c:pt>
                <c:pt idx="2">
                  <c:v>Global</c:v>
                </c:pt>
              </c:strCache>
            </c:strRef>
          </c:cat>
          <c:val>
            <c:numRef>
              <c:f>'Summary sheet'!$C$88:$E$88</c:f>
              <c:numCache>
                <c:formatCode>0%</c:formatCode>
                <c:ptCount val="3"/>
                <c:pt idx="0">
                  <c:v>0</c:v>
                </c:pt>
                <c:pt idx="1">
                  <c:v>0.25773195876288657</c:v>
                </c:pt>
                <c:pt idx="2">
                  <c:v>0.29214559386973182</c:v>
                </c:pt>
              </c:numCache>
            </c:numRef>
          </c:val>
          <c:extLst>
            <c:ext xmlns:c16="http://schemas.microsoft.com/office/drawing/2014/chart" uri="{C3380CC4-5D6E-409C-BE32-E72D297353CC}">
              <c16:uniqueId val="{00000002-D2C7-460C-900B-84982EA1FD00}"/>
            </c:ext>
          </c:extLst>
        </c:ser>
        <c:ser>
          <c:idx val="3"/>
          <c:order val="3"/>
          <c:tx>
            <c:strRef>
              <c:f>'Summary sheet'!$B$89</c:f>
              <c:strCache>
                <c:ptCount val="1"/>
                <c:pt idx="0">
                  <c:v>No data on resilience integration</c:v>
                </c:pt>
              </c:strCache>
            </c:strRef>
          </c:tx>
          <c:spPr>
            <a:solidFill>
              <a:schemeClr val="accent4"/>
            </a:solidFill>
            <a:ln>
              <a:noFill/>
            </a:ln>
            <a:effectLst/>
          </c:spPr>
          <c:invertIfNegative val="0"/>
          <c:cat>
            <c:strRef>
              <c:f>'Summary sheet'!$C$85:$E$85</c:f>
              <c:strCache>
                <c:ptCount val="3"/>
                <c:pt idx="0">
                  <c:v>West Bank and Gaza</c:v>
                </c:pt>
                <c:pt idx="1">
                  <c:v>Middle East, North Africa and Europe</c:v>
                </c:pt>
                <c:pt idx="2">
                  <c:v>Global</c:v>
                </c:pt>
              </c:strCache>
            </c:strRef>
          </c:cat>
          <c:val>
            <c:numRef>
              <c:f>'Summary sheet'!$C$89:$E$89</c:f>
              <c:numCache>
                <c:formatCode>0%</c:formatCode>
                <c:ptCount val="3"/>
                <c:pt idx="0">
                  <c:v>0</c:v>
                </c:pt>
                <c:pt idx="1">
                  <c:v>0.14432989690721648</c:v>
                </c:pt>
                <c:pt idx="2">
                  <c:v>6.0344827586206899E-2</c:v>
                </c:pt>
              </c:numCache>
            </c:numRef>
          </c:val>
          <c:extLst>
            <c:ext xmlns:c16="http://schemas.microsoft.com/office/drawing/2014/chart" uri="{C3380CC4-5D6E-409C-BE32-E72D297353CC}">
              <c16:uniqueId val="{00000003-D2C7-460C-900B-84982EA1FD00}"/>
            </c:ext>
          </c:extLst>
        </c:ser>
        <c:dLbls>
          <c:showLegendKey val="0"/>
          <c:showVal val="0"/>
          <c:showCatName val="0"/>
          <c:showSerName val="0"/>
          <c:showPercent val="0"/>
          <c:showBubbleSize val="0"/>
        </c:dLbls>
        <c:gapWidth val="150"/>
        <c:overlap val="100"/>
        <c:axId val="120600032"/>
        <c:axId val="120600592"/>
      </c:barChart>
      <c:catAx>
        <c:axId val="12060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600592"/>
        <c:crosses val="autoZero"/>
        <c:auto val="1"/>
        <c:lblAlgn val="ctr"/>
        <c:lblOffset val="100"/>
        <c:noMultiLvlLbl val="0"/>
      </c:catAx>
      <c:valAx>
        <c:axId val="1206005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600032"/>
        <c:crosses val="autoZero"/>
        <c:crossBetween val="between"/>
        <c:majorUnit val="0.2"/>
      </c:valAx>
      <c:spPr>
        <a:noFill/>
        <a:ln>
          <a:noFill/>
        </a:ln>
        <a:effectLst/>
      </c:spPr>
    </c:plotArea>
    <c:legend>
      <c:legendPos val="b"/>
      <c:layout>
        <c:manualLayout>
          <c:xMode val="edge"/>
          <c:yMode val="edge"/>
          <c:x val="7.1159470987249181E-3"/>
          <c:y val="0.85516273880399096"/>
          <c:w val="0.98576789387813013"/>
          <c:h val="0.144242254415706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t>Other aspects of program quality</a:t>
            </a:r>
          </a:p>
        </c:rich>
      </c:tx>
      <c:layout>
        <c:manualLayout>
          <c:xMode val="edge"/>
          <c:yMode val="edge"/>
          <c:x val="0.17690223639400443"/>
          <c:y val="4.3507906707391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68707089579904E-2"/>
          <c:y val="0.12740641462370397"/>
          <c:w val="0.92916915046636117"/>
          <c:h val="0.63917350756687341"/>
        </c:manualLayout>
      </c:layout>
      <c:lineChart>
        <c:grouping val="standard"/>
        <c:varyColors val="0"/>
        <c:ser>
          <c:idx val="0"/>
          <c:order val="0"/>
          <c:tx>
            <c:strRef>
              <c:f>'Summary sheet'!$N$10</c:f>
              <c:strCache>
                <c:ptCount val="1"/>
                <c:pt idx="0">
                  <c:v>West Bank and Gaza</c:v>
                </c:pt>
              </c:strCache>
            </c:strRef>
          </c:tx>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sheet'!$P$9,'Summary sheet'!$S$9:$T$9,'Summary sheet'!$V$9)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'Summary sheet'!$O$10:$X$10</c15:sqref>
                  </c15:fullRef>
                </c:ext>
              </c:extLst>
              <c:f>('Summary sheet'!$P$10,'Summary sheet'!$S$10:$T$10,'Summary sheet'!$V$10)</c:f>
              <c:numCache>
                <c:formatCode>0%</c:formatCode>
                <c:ptCount val="4"/>
                <c:pt idx="0">
                  <c:v>0.72727272727272729</c:v>
                </c:pt>
                <c:pt idx="1">
                  <c:v>1</c:v>
                </c:pt>
                <c:pt idx="2">
                  <c:v>0.81818181818181812</c:v>
                </c:pt>
                <c:pt idx="3">
                  <c:v>0.72727272727272729</c:v>
                </c:pt>
              </c:numCache>
            </c:numRef>
          </c:val>
          <c:smooth val="0"/>
          <c:extLst>
            <c:ext xmlns:c16="http://schemas.microsoft.com/office/drawing/2014/chart" uri="{C3380CC4-5D6E-409C-BE32-E72D297353CC}">
              <c16:uniqueId val="{00000000-9170-4D0A-9FB0-FC5E4C13F2BC}"/>
            </c:ext>
          </c:extLst>
        </c:ser>
        <c:ser>
          <c:idx val="1"/>
          <c:order val="1"/>
          <c:tx>
            <c:strRef>
              <c:f>'Summary sheet'!$N$11</c:f>
              <c:strCache>
                <c:ptCount val="1"/>
                <c:pt idx="0">
                  <c:v>Region</c:v>
                </c:pt>
              </c:strCache>
            </c:strRef>
          </c:tx>
          <c:spPr>
            <a:ln w="28575" cap="rnd">
              <a:noFill/>
              <a:round/>
            </a:ln>
            <a:effectLst/>
          </c:spPr>
          <c:marker>
            <c:symbol val="circle"/>
            <c:size val="5"/>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sheet'!$P$9,'Summary sheet'!$S$9:$T$9,'Summary sheet'!$V$9)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'Summary sheet'!$O$11:$X$11</c15:sqref>
                  </c15:fullRef>
                </c:ext>
              </c:extLst>
              <c:f>('Summary sheet'!$P$11,'Summary sheet'!$S$11:$T$11,'Summary sheet'!$V$11)</c:f>
              <c:numCache>
                <c:formatCode>0%</c:formatCode>
                <c:ptCount val="4"/>
                <c:pt idx="0">
                  <c:v>0.58762886597938147</c:v>
                </c:pt>
                <c:pt idx="1">
                  <c:v>0.60824742268041232</c:v>
                </c:pt>
                <c:pt idx="2">
                  <c:v>0.63917525773195871</c:v>
                </c:pt>
                <c:pt idx="3">
                  <c:v>0.19072164948453607</c:v>
                </c:pt>
              </c:numCache>
            </c:numRef>
          </c:val>
          <c:smooth val="0"/>
          <c:extLst>
            <c:ext xmlns:c16="http://schemas.microsoft.com/office/drawing/2014/chart" uri="{C3380CC4-5D6E-409C-BE32-E72D297353CC}">
              <c16:uniqueId val="{00000001-9170-4D0A-9FB0-FC5E4C13F2BC}"/>
            </c:ext>
          </c:extLst>
        </c:ser>
        <c:ser>
          <c:idx val="2"/>
          <c:order val="2"/>
          <c:tx>
            <c:strRef>
              <c:f>'Summary sheet'!$N$12</c:f>
              <c:strCache>
                <c:ptCount val="1"/>
                <c:pt idx="0">
                  <c:v>Global</c:v>
                </c:pt>
              </c:strCache>
            </c:strRef>
          </c:tx>
          <c:spPr>
            <a:ln w="28575" cap="rnd">
              <a:noFill/>
              <a:round/>
            </a:ln>
            <a:effectLst/>
          </c:spPr>
          <c:marker>
            <c:symbol val="circle"/>
            <c:size val="5"/>
            <c:spPr>
              <a:solidFill>
                <a:schemeClr val="accent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sheet'!$P$9,'Summary sheet'!$S$9:$T$9,'Summary sheet'!$V$9)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'Summary sheet'!$O$12:$X$12</c15:sqref>
                  </c15:fullRef>
                </c:ext>
              </c:extLst>
              <c:f>('Summary sheet'!$P$12,'Summary sheet'!$S$12:$T$12,'Summary sheet'!$V$12)</c:f>
              <c:numCache>
                <c:formatCode>0%</c:formatCode>
                <c:ptCount val="4"/>
                <c:pt idx="0">
                  <c:v>0.52873563218390807</c:v>
                </c:pt>
                <c:pt idx="1">
                  <c:v>0.57567049808429127</c:v>
                </c:pt>
                <c:pt idx="2">
                  <c:v>0.54980842911877392</c:v>
                </c:pt>
                <c:pt idx="3">
                  <c:v>0.37835249042145597</c:v>
                </c:pt>
              </c:numCache>
            </c:numRef>
          </c:val>
          <c:smooth val="0"/>
          <c:extLst>
            <c:ext xmlns:c16="http://schemas.microsoft.com/office/drawing/2014/chart" uri="{C3380CC4-5D6E-409C-BE32-E72D297353CC}">
              <c16:uniqueId val="{00000002-9170-4D0A-9FB0-FC5E4C13F2BC}"/>
            </c:ext>
          </c:extLst>
        </c:ser>
        <c:dLbls>
          <c:showLegendKey val="0"/>
          <c:showVal val="0"/>
          <c:showCatName val="0"/>
          <c:showSerName val="0"/>
          <c:showPercent val="0"/>
          <c:showBubbleSize val="0"/>
        </c:dLbls>
        <c:marker val="1"/>
        <c:smooth val="0"/>
        <c:axId val="529285520"/>
        <c:axId val="529286080"/>
      </c:lineChart>
      <c:catAx>
        <c:axId val="529285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9286080"/>
        <c:crosses val="autoZero"/>
        <c:auto val="1"/>
        <c:lblAlgn val="ctr"/>
        <c:lblOffset val="100"/>
        <c:noMultiLvlLbl val="0"/>
      </c:catAx>
      <c:valAx>
        <c:axId val="529286080"/>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9285520"/>
        <c:crosses val="autoZero"/>
        <c:crossBetween val="between"/>
      </c:valAx>
      <c:spPr>
        <a:noFill/>
        <a:ln>
          <a:noFill/>
        </a:ln>
        <a:effectLst/>
      </c:spPr>
    </c:plotArea>
    <c:legend>
      <c:legendPos val="b"/>
      <c:layout>
        <c:manualLayout>
          <c:xMode val="edge"/>
          <c:yMode val="edge"/>
          <c:x val="0.31611830300873406"/>
          <c:y val="0.90680171202666071"/>
          <c:w val="0.53355815154253261"/>
          <c:h val="6.849176724881708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chart" Target="../charts/chart2.xml"/><Relationship Id="rId18" Type="http://schemas.openxmlformats.org/officeDocument/2006/relationships/image" Target="../media/image15.png"/><Relationship Id="rId26" Type="http://schemas.openxmlformats.org/officeDocument/2006/relationships/chart" Target="../charts/chart4.xml"/><Relationship Id="rId3" Type="http://schemas.openxmlformats.org/officeDocument/2006/relationships/image" Target="../media/image3.png"/><Relationship Id="rId21" Type="http://schemas.openxmlformats.org/officeDocument/2006/relationships/image" Target="../media/image18.png"/><Relationship Id="rId7" Type="http://schemas.openxmlformats.org/officeDocument/2006/relationships/image" Target="../media/image7.png"/><Relationship Id="rId12" Type="http://schemas.openxmlformats.org/officeDocument/2006/relationships/chart" Target="../charts/chart1.xml"/><Relationship Id="rId17" Type="http://schemas.openxmlformats.org/officeDocument/2006/relationships/image" Target="../media/image14.png"/><Relationship Id="rId25" Type="http://schemas.openxmlformats.org/officeDocument/2006/relationships/chart" Target="../charts/chart3.xml"/><Relationship Id="rId2" Type="http://schemas.openxmlformats.org/officeDocument/2006/relationships/image" Target="../media/image2.png"/><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6.png"/><Relationship Id="rId11" Type="http://schemas.microsoft.com/office/2007/relationships/hdphoto" Target="../media/hdphoto1.wdp"/><Relationship Id="rId24" Type="http://schemas.openxmlformats.org/officeDocument/2006/relationships/image" Target="../media/image21.png"/><Relationship Id="rId5" Type="http://schemas.openxmlformats.org/officeDocument/2006/relationships/image" Target="../media/image5.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chart" Target="../charts/chart6.xml"/><Relationship Id="rId10" Type="http://schemas.openxmlformats.org/officeDocument/2006/relationships/image" Target="../media/image10.pn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8</xdr:row>
      <xdr:rowOff>8685</xdr:rowOff>
    </xdr:from>
    <xdr:to>
      <xdr:col>2</xdr:col>
      <xdr:colOff>457200</xdr:colOff>
      <xdr:row>9</xdr:row>
      <xdr:rowOff>45384</xdr:rowOff>
    </xdr:to>
    <xdr:pic>
      <xdr:nvPicPr>
        <xdr:cNvPr id="2" name="Picture 1">
          <a:extLst>
            <a:ext uri="{FF2B5EF4-FFF2-40B4-BE49-F238E27FC236}">
              <a16:creationId xmlns:a16="http://schemas.microsoft.com/office/drawing/2014/main" id="{11C172B1-8A3E-4AD4-A6DA-7D550EE667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38375" y="1304085"/>
          <a:ext cx="371475" cy="360549"/>
        </a:xfrm>
        <a:prstGeom prst="rect">
          <a:avLst/>
        </a:prstGeom>
      </xdr:spPr>
    </xdr:pic>
    <xdr:clientData/>
  </xdr:twoCellAnchor>
  <xdr:twoCellAnchor editAs="oneCell">
    <xdr:from>
      <xdr:col>4</xdr:col>
      <xdr:colOff>47625</xdr:colOff>
      <xdr:row>7</xdr:row>
      <xdr:rowOff>142875</xdr:rowOff>
    </xdr:from>
    <xdr:to>
      <xdr:col>4</xdr:col>
      <xdr:colOff>409575</xdr:colOff>
      <xdr:row>9</xdr:row>
      <xdr:rowOff>19050</xdr:rowOff>
    </xdr:to>
    <xdr:pic>
      <xdr:nvPicPr>
        <xdr:cNvPr id="3" name="Picture 2">
          <a:extLst>
            <a:ext uri="{FF2B5EF4-FFF2-40B4-BE49-F238E27FC236}">
              <a16:creationId xmlns:a16="http://schemas.microsoft.com/office/drawing/2014/main" id="{DB9E5013-3783-450B-A046-9B1043066C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71975" y="1276350"/>
          <a:ext cx="361950" cy="361950"/>
        </a:xfrm>
        <a:prstGeom prst="rect">
          <a:avLst/>
        </a:prstGeom>
      </xdr:spPr>
    </xdr:pic>
    <xdr:clientData/>
  </xdr:twoCellAnchor>
  <xdr:twoCellAnchor editAs="oneCell">
    <xdr:from>
      <xdr:col>0</xdr:col>
      <xdr:colOff>19050</xdr:colOff>
      <xdr:row>7</xdr:row>
      <xdr:rowOff>152400</xdr:rowOff>
    </xdr:from>
    <xdr:to>
      <xdr:col>0</xdr:col>
      <xdr:colOff>390525</xdr:colOff>
      <xdr:row>9</xdr:row>
      <xdr:rowOff>27174</xdr:rowOff>
    </xdr:to>
    <xdr:pic>
      <xdr:nvPicPr>
        <xdr:cNvPr id="4" name="Picture 3">
          <a:extLst>
            <a:ext uri="{FF2B5EF4-FFF2-40B4-BE49-F238E27FC236}">
              <a16:creationId xmlns:a16="http://schemas.microsoft.com/office/drawing/2014/main" id="{C66F87BD-E9E2-40DA-B69B-5444D9B0EC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285875"/>
          <a:ext cx="371475" cy="360549"/>
        </a:xfrm>
        <a:prstGeom prst="rect">
          <a:avLst/>
        </a:prstGeom>
      </xdr:spPr>
    </xdr:pic>
    <xdr:clientData/>
  </xdr:twoCellAnchor>
  <xdr:twoCellAnchor editAs="oneCell">
    <xdr:from>
      <xdr:col>0</xdr:col>
      <xdr:colOff>790575</xdr:colOff>
      <xdr:row>18</xdr:row>
      <xdr:rowOff>132510</xdr:rowOff>
    </xdr:from>
    <xdr:to>
      <xdr:col>0</xdr:col>
      <xdr:colOff>1162050</xdr:colOff>
      <xdr:row>19</xdr:row>
      <xdr:rowOff>159684</xdr:rowOff>
    </xdr:to>
    <xdr:pic>
      <xdr:nvPicPr>
        <xdr:cNvPr id="6" name="Picture 5">
          <a:extLst>
            <a:ext uri="{FF2B5EF4-FFF2-40B4-BE49-F238E27FC236}">
              <a16:creationId xmlns:a16="http://schemas.microsoft.com/office/drawing/2014/main" id="{12CB8CC5-682D-46F8-9343-5B015B25B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 y="3685335"/>
          <a:ext cx="371475" cy="360549"/>
        </a:xfrm>
        <a:prstGeom prst="rect">
          <a:avLst/>
        </a:prstGeom>
      </xdr:spPr>
    </xdr:pic>
    <xdr:clientData/>
  </xdr:twoCellAnchor>
  <xdr:twoCellAnchor editAs="oneCell">
    <xdr:from>
      <xdr:col>0</xdr:col>
      <xdr:colOff>828675</xdr:colOff>
      <xdr:row>20</xdr:row>
      <xdr:rowOff>142875</xdr:rowOff>
    </xdr:from>
    <xdr:to>
      <xdr:col>0</xdr:col>
      <xdr:colOff>1190625</xdr:colOff>
      <xdr:row>22</xdr:row>
      <xdr:rowOff>28575</xdr:rowOff>
    </xdr:to>
    <xdr:pic>
      <xdr:nvPicPr>
        <xdr:cNvPr id="7" name="Picture 6">
          <a:extLst>
            <a:ext uri="{FF2B5EF4-FFF2-40B4-BE49-F238E27FC236}">
              <a16:creationId xmlns:a16="http://schemas.microsoft.com/office/drawing/2014/main" id="{6EB5298F-6521-46B3-963C-F534CC078E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8675" y="4200525"/>
          <a:ext cx="361950" cy="361950"/>
        </a:xfrm>
        <a:prstGeom prst="rect">
          <a:avLst/>
        </a:prstGeom>
      </xdr:spPr>
    </xdr:pic>
    <xdr:clientData/>
  </xdr:twoCellAnchor>
  <xdr:twoCellAnchor editAs="oneCell">
    <xdr:from>
      <xdr:col>0</xdr:col>
      <xdr:colOff>0</xdr:colOff>
      <xdr:row>28</xdr:row>
      <xdr:rowOff>152401</xdr:rowOff>
    </xdr:from>
    <xdr:to>
      <xdr:col>0</xdr:col>
      <xdr:colOff>485775</xdr:colOff>
      <xdr:row>31</xdr:row>
      <xdr:rowOff>138114</xdr:rowOff>
    </xdr:to>
    <xdr:pic>
      <xdr:nvPicPr>
        <xdr:cNvPr id="8" name="Picture 7">
          <a:extLst>
            <a:ext uri="{FF2B5EF4-FFF2-40B4-BE49-F238E27FC236}">
              <a16:creationId xmlns:a16="http://schemas.microsoft.com/office/drawing/2014/main" id="{008D535D-702B-4EB2-9A6B-074D272A32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876676"/>
          <a:ext cx="485775" cy="471488"/>
        </a:xfrm>
        <a:prstGeom prst="rect">
          <a:avLst/>
        </a:prstGeom>
      </xdr:spPr>
    </xdr:pic>
    <xdr:clientData/>
  </xdr:twoCellAnchor>
  <xdr:twoCellAnchor editAs="oneCell">
    <xdr:from>
      <xdr:col>0</xdr:col>
      <xdr:colOff>0</xdr:colOff>
      <xdr:row>33</xdr:row>
      <xdr:rowOff>0</xdr:rowOff>
    </xdr:from>
    <xdr:to>
      <xdr:col>0</xdr:col>
      <xdr:colOff>514350</xdr:colOff>
      <xdr:row>36</xdr:row>
      <xdr:rowOff>28575</xdr:rowOff>
    </xdr:to>
    <xdr:pic>
      <xdr:nvPicPr>
        <xdr:cNvPr id="9" name="Picture 8">
          <a:extLst>
            <a:ext uri="{FF2B5EF4-FFF2-40B4-BE49-F238E27FC236}">
              <a16:creationId xmlns:a16="http://schemas.microsoft.com/office/drawing/2014/main" id="{F6528C95-840B-486B-BDB6-1C256888DF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371975"/>
          <a:ext cx="514350" cy="514350"/>
        </a:xfrm>
        <a:prstGeom prst="rect">
          <a:avLst/>
        </a:prstGeom>
      </xdr:spPr>
    </xdr:pic>
    <xdr:clientData/>
  </xdr:twoCellAnchor>
  <xdr:twoCellAnchor editAs="oneCell">
    <xdr:from>
      <xdr:col>0</xdr:col>
      <xdr:colOff>0</xdr:colOff>
      <xdr:row>37</xdr:row>
      <xdr:rowOff>0</xdr:rowOff>
    </xdr:from>
    <xdr:to>
      <xdr:col>0</xdr:col>
      <xdr:colOff>542925</xdr:colOff>
      <xdr:row>40</xdr:row>
      <xdr:rowOff>57150</xdr:rowOff>
    </xdr:to>
    <xdr:pic>
      <xdr:nvPicPr>
        <xdr:cNvPr id="10" name="Picture 9">
          <a:extLst>
            <a:ext uri="{FF2B5EF4-FFF2-40B4-BE49-F238E27FC236}">
              <a16:creationId xmlns:a16="http://schemas.microsoft.com/office/drawing/2014/main" id="{D6EB79EF-DD37-4079-9A6A-D76BAD3E84D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857750"/>
          <a:ext cx="542925" cy="542925"/>
        </a:xfrm>
        <a:prstGeom prst="rect">
          <a:avLst/>
        </a:prstGeom>
      </xdr:spPr>
    </xdr:pic>
    <xdr:clientData/>
  </xdr:twoCellAnchor>
  <xdr:twoCellAnchor editAs="oneCell">
    <xdr:from>
      <xdr:col>0</xdr:col>
      <xdr:colOff>0</xdr:colOff>
      <xdr:row>40</xdr:row>
      <xdr:rowOff>123825</xdr:rowOff>
    </xdr:from>
    <xdr:to>
      <xdr:col>0</xdr:col>
      <xdr:colOff>590550</xdr:colOff>
      <xdr:row>44</xdr:row>
      <xdr:rowOff>66675</xdr:rowOff>
    </xdr:to>
    <xdr:pic>
      <xdr:nvPicPr>
        <xdr:cNvPr id="11" name="Picture 10">
          <a:extLst>
            <a:ext uri="{FF2B5EF4-FFF2-40B4-BE49-F238E27FC236}">
              <a16:creationId xmlns:a16="http://schemas.microsoft.com/office/drawing/2014/main" id="{50B018D6-59CA-42CD-9412-67402484E8A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305425"/>
          <a:ext cx="590550" cy="590550"/>
        </a:xfrm>
        <a:prstGeom prst="rect">
          <a:avLst/>
        </a:prstGeom>
      </xdr:spPr>
    </xdr:pic>
    <xdr:clientData/>
  </xdr:twoCellAnchor>
  <xdr:twoCellAnchor editAs="oneCell">
    <xdr:from>
      <xdr:col>0</xdr:col>
      <xdr:colOff>9525</xdr:colOff>
      <xdr:row>44</xdr:row>
      <xdr:rowOff>104775</xdr:rowOff>
    </xdr:from>
    <xdr:to>
      <xdr:col>0</xdr:col>
      <xdr:colOff>581024</xdr:colOff>
      <xdr:row>48</xdr:row>
      <xdr:rowOff>28574</xdr:rowOff>
    </xdr:to>
    <xdr:pic>
      <xdr:nvPicPr>
        <xdr:cNvPr id="12" name="Picture 11">
          <a:extLst>
            <a:ext uri="{FF2B5EF4-FFF2-40B4-BE49-F238E27FC236}">
              <a16:creationId xmlns:a16="http://schemas.microsoft.com/office/drawing/2014/main" id="{FAF78C1D-8B64-4C35-8EBC-5A27EAA264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5772150"/>
          <a:ext cx="571499" cy="571499"/>
        </a:xfrm>
        <a:prstGeom prst="rect">
          <a:avLst/>
        </a:prstGeom>
      </xdr:spPr>
    </xdr:pic>
    <xdr:clientData/>
  </xdr:twoCellAnchor>
  <xdr:twoCellAnchor editAs="oneCell">
    <xdr:from>
      <xdr:col>7</xdr:col>
      <xdr:colOff>1295400</xdr:colOff>
      <xdr:row>7</xdr:row>
      <xdr:rowOff>152400</xdr:rowOff>
    </xdr:from>
    <xdr:to>
      <xdr:col>8</xdr:col>
      <xdr:colOff>781050</xdr:colOff>
      <xdr:row>12</xdr:row>
      <xdr:rowOff>85725</xdr:rowOff>
    </xdr:to>
    <xdr:pic>
      <xdr:nvPicPr>
        <xdr:cNvPr id="22" name="Picture 21">
          <a:extLst>
            <a:ext uri="{FF2B5EF4-FFF2-40B4-BE49-F238E27FC236}">
              <a16:creationId xmlns:a16="http://schemas.microsoft.com/office/drawing/2014/main" id="{D85FA3B5-269A-401E-B3D5-E189659B1D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62875" y="1533525"/>
          <a:ext cx="904875" cy="904875"/>
        </a:xfrm>
        <a:prstGeom prst="rect">
          <a:avLst/>
        </a:prstGeom>
      </xdr:spPr>
    </xdr:pic>
    <xdr:clientData/>
  </xdr:twoCellAnchor>
  <xdr:twoCellAnchor editAs="oneCell">
    <xdr:from>
      <xdr:col>10</xdr:col>
      <xdr:colOff>28575</xdr:colOff>
      <xdr:row>7</xdr:row>
      <xdr:rowOff>152400</xdr:rowOff>
    </xdr:from>
    <xdr:to>
      <xdr:col>10</xdr:col>
      <xdr:colOff>933450</xdr:colOff>
      <xdr:row>12</xdr:row>
      <xdr:rowOff>85725</xdr:rowOff>
    </xdr:to>
    <xdr:pic>
      <xdr:nvPicPr>
        <xdr:cNvPr id="23" name="Picture 22">
          <a:extLst>
            <a:ext uri="{FF2B5EF4-FFF2-40B4-BE49-F238E27FC236}">
              <a16:creationId xmlns:a16="http://schemas.microsoft.com/office/drawing/2014/main" id="{31185629-AB0D-4DBC-BAD8-B1C5E74C9C42}"/>
            </a:ext>
          </a:extLst>
        </xdr:cNvPr>
        <xdr:cNvPicPr>
          <a:picLocks noChangeAspect="1"/>
        </xdr:cNvPicPr>
      </xdr:nvPicPr>
      <xdr:blipFill>
        <a:blip xmlns:r="http://schemas.openxmlformats.org/officeDocument/2006/relationships" r:embed="rId10" cstate="print">
          <a:duotone>
            <a:schemeClr val="accent4">
              <a:shade val="45000"/>
              <a:satMod val="135000"/>
            </a:schemeClr>
            <a:prstClr val="white"/>
          </a:duotone>
          <a:extLst>
            <a:ext uri="{BEBA8EAE-BF5A-486C-A8C5-ECC9F3942E4B}">
              <a14:imgProps xmlns:a14="http://schemas.microsoft.com/office/drawing/2010/main">
                <a14:imgLayer r:embed="rId11">
                  <a14:imgEffect>
                    <a14:brightnessContrast bright="-9000"/>
                  </a14:imgEffect>
                </a14:imgLayer>
              </a14:imgProps>
            </a:ext>
            <a:ext uri="{28A0092B-C50C-407E-A947-70E740481C1C}">
              <a14:useLocalDpi xmlns:a14="http://schemas.microsoft.com/office/drawing/2010/main" val="0"/>
            </a:ext>
          </a:extLst>
        </a:blip>
        <a:stretch>
          <a:fillRect/>
        </a:stretch>
      </xdr:blipFill>
      <xdr:spPr>
        <a:xfrm>
          <a:off x="9696450" y="1533525"/>
          <a:ext cx="904875" cy="904875"/>
        </a:xfrm>
        <a:prstGeom prst="rect">
          <a:avLst/>
        </a:prstGeom>
      </xdr:spPr>
    </xdr:pic>
    <xdr:clientData/>
  </xdr:twoCellAnchor>
  <xdr:twoCellAnchor>
    <xdr:from>
      <xdr:col>7</xdr:col>
      <xdr:colOff>19050</xdr:colOff>
      <xdr:row>32</xdr:row>
      <xdr:rowOff>38100</xdr:rowOff>
    </xdr:from>
    <xdr:to>
      <xdr:col>12</xdr:col>
      <xdr:colOff>28575</xdr:colOff>
      <xdr:row>49</xdr:row>
      <xdr:rowOff>9524</xdr:rowOff>
    </xdr:to>
    <xdr:graphicFrame macro="">
      <xdr:nvGraphicFramePr>
        <xdr:cNvPr id="25" name="Chart 24">
          <a:extLst>
            <a:ext uri="{FF2B5EF4-FFF2-40B4-BE49-F238E27FC236}">
              <a16:creationId xmlns:a16="http://schemas.microsoft.com/office/drawing/2014/main" id="{3DCD532D-FC99-46F9-9CCA-A9DCA915E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16</xdr:row>
      <xdr:rowOff>9524</xdr:rowOff>
    </xdr:from>
    <xdr:to>
      <xdr:col>12</xdr:col>
      <xdr:colOff>9525</xdr:colOff>
      <xdr:row>30</xdr:row>
      <xdr:rowOff>85724</xdr:rowOff>
    </xdr:to>
    <xdr:graphicFrame macro="">
      <xdr:nvGraphicFramePr>
        <xdr:cNvPr id="26" name="Chart 25">
          <a:extLst>
            <a:ext uri="{FF2B5EF4-FFF2-40B4-BE49-F238E27FC236}">
              <a16:creationId xmlns:a16="http://schemas.microsoft.com/office/drawing/2014/main" id="{AF525BBF-6125-41EC-A936-B53F10AC4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13</xdr:col>
      <xdr:colOff>114301</xdr:colOff>
      <xdr:row>23</xdr:row>
      <xdr:rowOff>0</xdr:rowOff>
    </xdr:from>
    <xdr:to>
      <xdr:col>13</xdr:col>
      <xdr:colOff>585355</xdr:colOff>
      <xdr:row>25</xdr:row>
      <xdr:rowOff>123824</xdr:rowOff>
    </xdr:to>
    <xdr:pic>
      <xdr:nvPicPr>
        <xdr:cNvPr id="27" name="Picture 26">
          <a:extLst>
            <a:ext uri="{FF2B5EF4-FFF2-40B4-BE49-F238E27FC236}">
              <a16:creationId xmlns:a16="http://schemas.microsoft.com/office/drawing/2014/main" id="{664636D1-B9D8-4277-B9A5-A4B9E637C95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68026" y="4457700"/>
          <a:ext cx="471054" cy="457199"/>
        </a:xfrm>
        <a:prstGeom prst="rect">
          <a:avLst/>
        </a:prstGeom>
      </xdr:spPr>
    </xdr:pic>
    <xdr:clientData/>
  </xdr:twoCellAnchor>
  <xdr:twoCellAnchor editAs="oneCell">
    <xdr:from>
      <xdr:col>13</xdr:col>
      <xdr:colOff>76200</xdr:colOff>
      <xdr:row>20</xdr:row>
      <xdr:rowOff>0</xdr:rowOff>
    </xdr:from>
    <xdr:to>
      <xdr:col>14</xdr:col>
      <xdr:colOff>0</xdr:colOff>
      <xdr:row>22</xdr:row>
      <xdr:rowOff>57150</xdr:rowOff>
    </xdr:to>
    <xdr:pic>
      <xdr:nvPicPr>
        <xdr:cNvPr id="28" name="Picture 27">
          <a:extLst>
            <a:ext uri="{FF2B5EF4-FFF2-40B4-BE49-F238E27FC236}">
              <a16:creationId xmlns:a16="http://schemas.microsoft.com/office/drawing/2014/main" id="{A5F23EA5-A6AA-4ECF-87D8-9D6A366CEC8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296525" y="3600450"/>
          <a:ext cx="533400" cy="533400"/>
        </a:xfrm>
        <a:prstGeom prst="rect">
          <a:avLst/>
        </a:prstGeom>
      </xdr:spPr>
    </xdr:pic>
    <xdr:clientData/>
  </xdr:twoCellAnchor>
  <xdr:twoCellAnchor editAs="oneCell">
    <xdr:from>
      <xdr:col>13</xdr:col>
      <xdr:colOff>66675</xdr:colOff>
      <xdr:row>25</xdr:row>
      <xdr:rowOff>123825</xdr:rowOff>
    </xdr:from>
    <xdr:to>
      <xdr:col>13</xdr:col>
      <xdr:colOff>552450</xdr:colOff>
      <xdr:row>28</xdr:row>
      <xdr:rowOff>76200</xdr:rowOff>
    </xdr:to>
    <xdr:pic>
      <xdr:nvPicPr>
        <xdr:cNvPr id="29" name="Picture 28">
          <a:extLst>
            <a:ext uri="{FF2B5EF4-FFF2-40B4-BE49-F238E27FC236}">
              <a16:creationId xmlns:a16="http://schemas.microsoft.com/office/drawing/2014/main" id="{4D97E0CB-B6BE-44DF-BA80-2CA77206023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820400" y="4905375"/>
          <a:ext cx="485775" cy="485775"/>
        </a:xfrm>
        <a:prstGeom prst="rect">
          <a:avLst/>
        </a:prstGeom>
      </xdr:spPr>
    </xdr:pic>
    <xdr:clientData/>
  </xdr:twoCellAnchor>
  <xdr:twoCellAnchor editAs="oneCell">
    <xdr:from>
      <xdr:col>13</xdr:col>
      <xdr:colOff>19051</xdr:colOff>
      <xdr:row>29</xdr:row>
      <xdr:rowOff>19051</xdr:rowOff>
    </xdr:from>
    <xdr:to>
      <xdr:col>13</xdr:col>
      <xdr:colOff>304800</xdr:colOff>
      <xdr:row>30</xdr:row>
      <xdr:rowOff>142875</xdr:rowOff>
    </xdr:to>
    <xdr:pic>
      <xdr:nvPicPr>
        <xdr:cNvPr id="30" name="Picture 29">
          <a:extLst>
            <a:ext uri="{FF2B5EF4-FFF2-40B4-BE49-F238E27FC236}">
              <a16:creationId xmlns:a16="http://schemas.microsoft.com/office/drawing/2014/main" id="{D1A27136-9FE5-4AD5-BE8F-B1371B21B7D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772776" y="5457826"/>
          <a:ext cx="285749" cy="285749"/>
        </a:xfrm>
        <a:prstGeom prst="rect">
          <a:avLst/>
        </a:prstGeom>
      </xdr:spPr>
    </xdr:pic>
    <xdr:clientData/>
  </xdr:twoCellAnchor>
  <xdr:twoCellAnchor editAs="oneCell">
    <xdr:from>
      <xdr:col>13</xdr:col>
      <xdr:colOff>285752</xdr:colOff>
      <xdr:row>29</xdr:row>
      <xdr:rowOff>19052</xdr:rowOff>
    </xdr:from>
    <xdr:to>
      <xdr:col>13</xdr:col>
      <xdr:colOff>581026</xdr:colOff>
      <xdr:row>30</xdr:row>
      <xdr:rowOff>152401</xdr:rowOff>
    </xdr:to>
    <xdr:pic>
      <xdr:nvPicPr>
        <xdr:cNvPr id="31" name="Picture 30">
          <a:extLst>
            <a:ext uri="{FF2B5EF4-FFF2-40B4-BE49-F238E27FC236}">
              <a16:creationId xmlns:a16="http://schemas.microsoft.com/office/drawing/2014/main" id="{88E21067-FC90-4A93-AFAF-E20A54A1DE9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39477" y="5457827"/>
          <a:ext cx="295274" cy="295274"/>
        </a:xfrm>
        <a:prstGeom prst="rect">
          <a:avLst/>
        </a:prstGeom>
      </xdr:spPr>
    </xdr:pic>
    <xdr:clientData/>
  </xdr:twoCellAnchor>
  <xdr:twoCellAnchor editAs="oneCell">
    <xdr:from>
      <xdr:col>13</xdr:col>
      <xdr:colOff>38099</xdr:colOff>
      <xdr:row>31</xdr:row>
      <xdr:rowOff>133350</xdr:rowOff>
    </xdr:from>
    <xdr:to>
      <xdr:col>13</xdr:col>
      <xdr:colOff>542924</xdr:colOff>
      <xdr:row>34</xdr:row>
      <xdr:rowOff>137553</xdr:rowOff>
    </xdr:to>
    <xdr:pic>
      <xdr:nvPicPr>
        <xdr:cNvPr id="32" name="Picture 31">
          <a:extLst>
            <a:ext uri="{FF2B5EF4-FFF2-40B4-BE49-F238E27FC236}">
              <a16:creationId xmlns:a16="http://schemas.microsoft.com/office/drawing/2014/main" id="{196B1A0B-5194-43E1-A5B2-5ABF30127D7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791824" y="5895975"/>
          <a:ext cx="504825" cy="489978"/>
        </a:xfrm>
        <a:prstGeom prst="rect">
          <a:avLst/>
        </a:prstGeom>
      </xdr:spPr>
    </xdr:pic>
    <xdr:clientData/>
  </xdr:twoCellAnchor>
  <xdr:twoCellAnchor editAs="oneCell">
    <xdr:from>
      <xdr:col>13</xdr:col>
      <xdr:colOff>38100</xdr:colOff>
      <xdr:row>38</xdr:row>
      <xdr:rowOff>9526</xdr:rowOff>
    </xdr:from>
    <xdr:to>
      <xdr:col>13</xdr:col>
      <xdr:colOff>552450</xdr:colOff>
      <xdr:row>41</xdr:row>
      <xdr:rowOff>22973</xdr:rowOff>
    </xdr:to>
    <xdr:pic>
      <xdr:nvPicPr>
        <xdr:cNvPr id="33" name="Picture 32" descr="Activity_Advocacy.png">
          <a:extLst>
            <a:ext uri="{FF2B5EF4-FFF2-40B4-BE49-F238E27FC236}">
              <a16:creationId xmlns:a16="http://schemas.microsoft.com/office/drawing/2014/main" id="{FA35699C-2053-4A02-BBFC-79E4289F00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91825" y="6905626"/>
          <a:ext cx="514350" cy="499222"/>
        </a:xfrm>
        <a:prstGeom prst="rect">
          <a:avLst/>
        </a:prstGeom>
      </xdr:spPr>
    </xdr:pic>
    <xdr:clientData/>
  </xdr:twoCellAnchor>
  <xdr:twoCellAnchor editAs="oneCell">
    <xdr:from>
      <xdr:col>13</xdr:col>
      <xdr:colOff>66675</xdr:colOff>
      <xdr:row>35</xdr:row>
      <xdr:rowOff>0</xdr:rowOff>
    </xdr:from>
    <xdr:to>
      <xdr:col>13</xdr:col>
      <xdr:colOff>533400</xdr:colOff>
      <xdr:row>37</xdr:row>
      <xdr:rowOff>142875</xdr:rowOff>
    </xdr:to>
    <xdr:pic>
      <xdr:nvPicPr>
        <xdr:cNvPr id="34" name="Picture 33">
          <a:extLst>
            <a:ext uri="{FF2B5EF4-FFF2-40B4-BE49-F238E27FC236}">
              <a16:creationId xmlns:a16="http://schemas.microsoft.com/office/drawing/2014/main" id="{183F120C-A921-434B-B7BA-FA415D4E77F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820400" y="6410325"/>
          <a:ext cx="466725" cy="466725"/>
        </a:xfrm>
        <a:prstGeom prst="rect">
          <a:avLst/>
        </a:prstGeom>
      </xdr:spPr>
    </xdr:pic>
    <xdr:clientData/>
  </xdr:twoCellAnchor>
  <xdr:twoCellAnchor editAs="oneCell">
    <xdr:from>
      <xdr:col>13</xdr:col>
      <xdr:colOff>66675</xdr:colOff>
      <xdr:row>41</xdr:row>
      <xdr:rowOff>47626</xdr:rowOff>
    </xdr:from>
    <xdr:to>
      <xdr:col>13</xdr:col>
      <xdr:colOff>498475</xdr:colOff>
      <xdr:row>43</xdr:row>
      <xdr:rowOff>142876</xdr:rowOff>
    </xdr:to>
    <xdr:pic>
      <xdr:nvPicPr>
        <xdr:cNvPr id="37" name="Picture 36">
          <a:extLst>
            <a:ext uri="{FF2B5EF4-FFF2-40B4-BE49-F238E27FC236}">
              <a16:creationId xmlns:a16="http://schemas.microsoft.com/office/drawing/2014/main" id="{3E21DB9C-A176-4FFE-B02F-82DA2E9EC27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820400" y="7429501"/>
          <a:ext cx="431800" cy="419100"/>
        </a:xfrm>
        <a:prstGeom prst="rect">
          <a:avLst/>
        </a:prstGeom>
      </xdr:spPr>
    </xdr:pic>
    <xdr:clientData/>
  </xdr:twoCellAnchor>
  <xdr:twoCellAnchor editAs="oneCell">
    <xdr:from>
      <xdr:col>13</xdr:col>
      <xdr:colOff>104775</xdr:colOff>
      <xdr:row>44</xdr:row>
      <xdr:rowOff>9526</xdr:rowOff>
    </xdr:from>
    <xdr:to>
      <xdr:col>13</xdr:col>
      <xdr:colOff>504825</xdr:colOff>
      <xdr:row>46</xdr:row>
      <xdr:rowOff>73960</xdr:rowOff>
    </xdr:to>
    <xdr:pic>
      <xdr:nvPicPr>
        <xdr:cNvPr id="38" name="Picture 37">
          <a:extLst>
            <a:ext uri="{FF2B5EF4-FFF2-40B4-BE49-F238E27FC236}">
              <a16:creationId xmlns:a16="http://schemas.microsoft.com/office/drawing/2014/main" id="{00F7B925-D1FF-4ACC-904D-8723567515F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858500" y="7877176"/>
          <a:ext cx="400050" cy="388284"/>
        </a:xfrm>
        <a:prstGeom prst="rect">
          <a:avLst/>
        </a:prstGeom>
      </xdr:spPr>
    </xdr:pic>
    <xdr:clientData/>
  </xdr:twoCellAnchor>
  <xdr:twoCellAnchor editAs="oneCell">
    <xdr:from>
      <xdr:col>13</xdr:col>
      <xdr:colOff>66676</xdr:colOff>
      <xdr:row>46</xdr:row>
      <xdr:rowOff>123826</xdr:rowOff>
    </xdr:from>
    <xdr:to>
      <xdr:col>13</xdr:col>
      <xdr:colOff>447676</xdr:colOff>
      <xdr:row>49</xdr:row>
      <xdr:rowOff>9526</xdr:rowOff>
    </xdr:to>
    <xdr:pic>
      <xdr:nvPicPr>
        <xdr:cNvPr id="39" name="Picture 38">
          <a:extLst>
            <a:ext uri="{FF2B5EF4-FFF2-40B4-BE49-F238E27FC236}">
              <a16:creationId xmlns:a16="http://schemas.microsoft.com/office/drawing/2014/main" id="{34D64489-6D4D-4082-A72E-CCD490DA88A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820401" y="8315326"/>
          <a:ext cx="381000" cy="381000"/>
        </a:xfrm>
        <a:prstGeom prst="rect">
          <a:avLst/>
        </a:prstGeom>
      </xdr:spPr>
    </xdr:pic>
    <xdr:clientData/>
  </xdr:twoCellAnchor>
  <xdr:twoCellAnchor>
    <xdr:from>
      <xdr:col>4</xdr:col>
      <xdr:colOff>314325</xdr:colOff>
      <xdr:row>18</xdr:row>
      <xdr:rowOff>9525</xdr:rowOff>
    </xdr:from>
    <xdr:to>
      <xdr:col>4</xdr:col>
      <xdr:colOff>647700</xdr:colOff>
      <xdr:row>19</xdr:row>
      <xdr:rowOff>104775</xdr:rowOff>
    </xdr:to>
    <xdr:sp macro="" textlink="">
      <xdr:nvSpPr>
        <xdr:cNvPr id="13" name="Arrow: Up 12">
          <a:extLst>
            <a:ext uri="{FF2B5EF4-FFF2-40B4-BE49-F238E27FC236}">
              <a16:creationId xmlns:a16="http://schemas.microsoft.com/office/drawing/2014/main" id="{D0DB3523-09A8-4D1B-8D6A-DB7B278980D4}"/>
            </a:ext>
          </a:extLst>
        </xdr:cNvPr>
        <xdr:cNvSpPr/>
      </xdr:nvSpPr>
      <xdr:spPr>
        <a:xfrm>
          <a:off x="4057650" y="3714750"/>
          <a:ext cx="333375" cy="428625"/>
        </a:xfrm>
        <a:prstGeom prst="upArrow">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304800</xdr:colOff>
      <xdr:row>21</xdr:row>
      <xdr:rowOff>123825</xdr:rowOff>
    </xdr:from>
    <xdr:to>
      <xdr:col>4</xdr:col>
      <xdr:colOff>638175</xdr:colOff>
      <xdr:row>24</xdr:row>
      <xdr:rowOff>66675</xdr:rowOff>
    </xdr:to>
    <xdr:sp macro="" textlink="">
      <xdr:nvSpPr>
        <xdr:cNvPr id="40" name="Arrow: Up 39">
          <a:extLst>
            <a:ext uri="{FF2B5EF4-FFF2-40B4-BE49-F238E27FC236}">
              <a16:creationId xmlns:a16="http://schemas.microsoft.com/office/drawing/2014/main" id="{B200472E-903A-4784-9D10-480EBF89A816}"/>
            </a:ext>
          </a:extLst>
        </xdr:cNvPr>
        <xdr:cNvSpPr/>
      </xdr:nvSpPr>
      <xdr:spPr>
        <a:xfrm rot="10800000">
          <a:off x="4048125" y="4648200"/>
          <a:ext cx="333375" cy="428625"/>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161925</xdr:colOff>
      <xdr:row>20</xdr:row>
      <xdr:rowOff>28575</xdr:rowOff>
    </xdr:from>
    <xdr:to>
      <xdr:col>4</xdr:col>
      <xdr:colOff>762000</xdr:colOff>
      <xdr:row>21</xdr:row>
      <xdr:rowOff>47625</xdr:rowOff>
    </xdr:to>
    <xdr:sp macro="" textlink="">
      <xdr:nvSpPr>
        <xdr:cNvPr id="14" name="Arrow: Left-Right 13">
          <a:extLst>
            <a:ext uri="{FF2B5EF4-FFF2-40B4-BE49-F238E27FC236}">
              <a16:creationId xmlns:a16="http://schemas.microsoft.com/office/drawing/2014/main" id="{AF3A8286-DFCA-4D8E-9376-E6EAB9D70378}"/>
            </a:ext>
          </a:extLst>
        </xdr:cNvPr>
        <xdr:cNvSpPr/>
      </xdr:nvSpPr>
      <xdr:spPr>
        <a:xfrm>
          <a:off x="3905250" y="4238625"/>
          <a:ext cx="600075" cy="333375"/>
        </a:xfrm>
        <a:prstGeom prst="lef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50</xdr:row>
      <xdr:rowOff>19050</xdr:rowOff>
    </xdr:from>
    <xdr:to>
      <xdr:col>6</xdr:col>
      <xdr:colOff>9524</xdr:colOff>
      <xdr:row>67</xdr:row>
      <xdr:rowOff>0</xdr:rowOff>
    </xdr:to>
    <xdr:graphicFrame macro="">
      <xdr:nvGraphicFramePr>
        <xdr:cNvPr id="43" name="Chart 42">
          <a:extLst>
            <a:ext uri="{FF2B5EF4-FFF2-40B4-BE49-F238E27FC236}">
              <a16:creationId xmlns:a16="http://schemas.microsoft.com/office/drawing/2014/main" id="{F73FA37D-5817-4E0B-801B-93AA27733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9524</xdr:colOff>
      <xdr:row>50</xdr:row>
      <xdr:rowOff>19050</xdr:rowOff>
    </xdr:from>
    <xdr:to>
      <xdr:col>12</xdr:col>
      <xdr:colOff>57149</xdr:colOff>
      <xdr:row>66</xdr:row>
      <xdr:rowOff>152400</xdr:rowOff>
    </xdr:to>
    <xdr:graphicFrame macro="">
      <xdr:nvGraphicFramePr>
        <xdr:cNvPr id="44" name="Chart 43">
          <a:extLst>
            <a:ext uri="{FF2B5EF4-FFF2-40B4-BE49-F238E27FC236}">
              <a16:creationId xmlns:a16="http://schemas.microsoft.com/office/drawing/2014/main" id="{8089FAC3-B474-462A-B029-FF4BEC29E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1</xdr:colOff>
      <xdr:row>50</xdr:row>
      <xdr:rowOff>19050</xdr:rowOff>
    </xdr:from>
    <xdr:to>
      <xdr:col>24</xdr:col>
      <xdr:colOff>9525</xdr:colOff>
      <xdr:row>67</xdr:row>
      <xdr:rowOff>0</xdr:rowOff>
    </xdr:to>
    <xdr:graphicFrame macro="">
      <xdr:nvGraphicFramePr>
        <xdr:cNvPr id="45" name="Chart 44">
          <a:extLst>
            <a:ext uri="{FF2B5EF4-FFF2-40B4-BE49-F238E27FC236}">
              <a16:creationId xmlns:a16="http://schemas.microsoft.com/office/drawing/2014/main" id="{B84E38F0-9D6A-447B-BEA1-76E112D06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0</xdr:colOff>
      <xdr:row>6</xdr:row>
      <xdr:rowOff>19049</xdr:rowOff>
    </xdr:from>
    <xdr:to>
      <xdr:col>24</xdr:col>
      <xdr:colOff>0</xdr:colOff>
      <xdr:row>18</xdr:row>
      <xdr:rowOff>333374</xdr:rowOff>
    </xdr:to>
    <xdr:graphicFrame macro="">
      <xdr:nvGraphicFramePr>
        <xdr:cNvPr id="46" name="Chart 45">
          <a:extLst>
            <a:ext uri="{FF2B5EF4-FFF2-40B4-BE49-F238E27FC236}">
              <a16:creationId xmlns:a16="http://schemas.microsoft.com/office/drawing/2014/main" id="{A5F84DAE-3DEE-4F24-B0F0-F533B82DB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oneCellAnchor>
    <xdr:from>
      <xdr:col>4</xdr:col>
      <xdr:colOff>85725</xdr:colOff>
      <xdr:row>8</xdr:row>
      <xdr:rowOff>8685</xdr:rowOff>
    </xdr:from>
    <xdr:ext cx="371475" cy="360549"/>
    <xdr:pic>
      <xdr:nvPicPr>
        <xdr:cNvPr id="35" name="Picture 34">
          <a:extLst>
            <a:ext uri="{FF2B5EF4-FFF2-40B4-BE49-F238E27FC236}">
              <a16:creationId xmlns:a16="http://schemas.microsoft.com/office/drawing/2014/main" id="{9217F6A5-DF9B-4DF3-9189-A327ACBB1A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5050" y="1551735"/>
          <a:ext cx="371475" cy="360549"/>
        </a:xfrm>
        <a:prstGeom prst="rect">
          <a:avLst/>
        </a:prstGeom>
      </xdr:spPr>
    </xdr:pic>
    <xdr:clientData/>
  </xdr:oneCellAnchor>
  <xdr:oneCellAnchor>
    <xdr:from>
      <xdr:col>0</xdr:col>
      <xdr:colOff>790575</xdr:colOff>
      <xdr:row>20</xdr:row>
      <xdr:rowOff>132510</xdr:rowOff>
    </xdr:from>
    <xdr:ext cx="371475" cy="360549"/>
    <xdr:pic>
      <xdr:nvPicPr>
        <xdr:cNvPr id="36" name="Picture 35">
          <a:extLst>
            <a:ext uri="{FF2B5EF4-FFF2-40B4-BE49-F238E27FC236}">
              <a16:creationId xmlns:a16="http://schemas.microsoft.com/office/drawing/2014/main" id="{11FB19F3-D166-4411-93DB-3904E42169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0575" y="3685335"/>
          <a:ext cx="371475" cy="3605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231"/>
  <sheetViews>
    <sheetView showGridLines="0" tabSelected="1" zoomScale="80" zoomScaleNormal="80" workbookViewId="0">
      <selection activeCell="D2" sqref="D2"/>
    </sheetView>
  </sheetViews>
  <sheetFormatPr defaultColWidth="9.1796875" defaultRowHeight="12.5" x14ac:dyDescent="0.35"/>
  <cols>
    <col min="1" max="1" width="19.54296875" style="76" customWidth="1"/>
    <col min="2" max="2" width="13.7265625" style="76" customWidth="1"/>
    <col min="3" max="3" width="12.453125" style="76" customWidth="1"/>
    <col min="4" max="4" width="16.1796875" style="76" customWidth="1"/>
    <col min="5" max="5" width="14.54296875" style="76" customWidth="1"/>
    <col min="6" max="6" width="17.7265625" style="76" customWidth="1"/>
    <col min="7" max="7" width="3.81640625" style="76" customWidth="1"/>
    <col min="8" max="8" width="21.26953125" style="76" customWidth="1"/>
    <col min="9" max="9" width="12.453125" style="76" customWidth="1"/>
    <col min="10" max="10" width="14.26953125" style="76" customWidth="1"/>
    <col min="11" max="11" width="15.54296875" style="76" customWidth="1"/>
    <col min="12" max="12" width="12.453125" style="76" customWidth="1"/>
    <col min="13" max="13" width="3.81640625" style="76" customWidth="1"/>
    <col min="14" max="14" width="9.1796875" style="76"/>
    <col min="15" max="24" width="6" style="76" customWidth="1"/>
    <col min="25" max="28" width="9.1796875" style="75" customWidth="1"/>
    <col min="29" max="29" width="29.54296875" style="75" customWidth="1"/>
    <col min="30" max="16384" width="9.1796875" style="76"/>
  </cols>
  <sheetData>
    <row r="1" spans="1:32" s="74" customFormat="1" ht="13" x14ac:dyDescent="0.35">
      <c r="A1" s="139" t="s">
        <v>14030</v>
      </c>
      <c r="B1" s="140"/>
      <c r="C1" s="69"/>
      <c r="D1" s="72" t="s">
        <v>201</v>
      </c>
      <c r="E1" s="141" t="s">
        <v>205</v>
      </c>
      <c r="F1" s="128" t="str">
        <f>VLOOKUP(D1,'PIIRS FY16 Indicators data'!$C:$D,2,FALSE)</f>
        <v>Middle East, North Africa and Europe</v>
      </c>
      <c r="G1" s="73"/>
      <c r="Y1" s="75"/>
      <c r="Z1" s="75"/>
      <c r="AA1" s="75"/>
      <c r="AB1" s="75"/>
      <c r="AC1" s="75" t="s">
        <v>0</v>
      </c>
    </row>
    <row r="2" spans="1:32" ht="13" thickBot="1" x14ac:dyDescent="0.4">
      <c r="A2" s="81"/>
      <c r="B2" s="81"/>
      <c r="C2" s="81"/>
      <c r="D2" s="81"/>
      <c r="E2" s="81"/>
      <c r="F2" s="81"/>
      <c r="G2" s="81"/>
      <c r="H2" s="81"/>
      <c r="I2" s="81"/>
      <c r="J2" s="81"/>
      <c r="K2" s="81"/>
      <c r="L2" s="81"/>
      <c r="M2" s="81"/>
      <c r="N2" s="81"/>
      <c r="O2" s="81"/>
      <c r="P2" s="81"/>
      <c r="Q2" s="81"/>
      <c r="R2" s="81"/>
      <c r="S2" s="81"/>
      <c r="T2" s="81"/>
      <c r="U2" s="81"/>
      <c r="V2" s="81"/>
      <c r="W2" s="81"/>
      <c r="X2" s="81"/>
      <c r="Y2" s="70"/>
      <c r="Z2" s="70"/>
      <c r="AA2" s="70"/>
      <c r="AB2" s="70"/>
      <c r="AC2" s="70" t="s">
        <v>1</v>
      </c>
      <c r="AD2" s="81"/>
      <c r="AE2" s="81"/>
      <c r="AF2" s="81"/>
    </row>
    <row r="3" spans="1:32" ht="20" x14ac:dyDescent="0.35">
      <c r="A3" s="155" t="str">
        <f>UPPER("CARE "&amp;D1&amp;" REPORT")</f>
        <v>CARE WEST BANK AND GAZA REPORT</v>
      </c>
      <c r="B3" s="156"/>
      <c r="C3" s="156"/>
      <c r="D3" s="156"/>
      <c r="E3" s="156"/>
      <c r="F3" s="156"/>
      <c r="G3" s="156"/>
      <c r="H3" s="156"/>
      <c r="I3" s="156"/>
      <c r="J3" s="156"/>
      <c r="K3" s="156"/>
      <c r="L3" s="156"/>
      <c r="M3" s="156"/>
      <c r="N3" s="156"/>
      <c r="O3" s="156"/>
      <c r="P3" s="156"/>
      <c r="Q3" s="156"/>
      <c r="R3" s="156"/>
      <c r="S3" s="156"/>
      <c r="T3" s="156"/>
      <c r="U3" s="156"/>
      <c r="V3" s="156"/>
      <c r="W3" s="156"/>
      <c r="X3" s="157"/>
      <c r="Y3" s="70"/>
      <c r="Z3" s="70"/>
      <c r="AA3" s="70"/>
      <c r="AB3" s="70"/>
      <c r="AC3" s="70" t="s">
        <v>2</v>
      </c>
      <c r="AD3" s="81"/>
      <c r="AE3" s="81"/>
      <c r="AF3" s="81"/>
    </row>
    <row r="4" spans="1:32" ht="20.5" thickBot="1" x14ac:dyDescent="0.4">
      <c r="A4" s="158" t="str">
        <f>UPPER("Program Information &amp; Impact Reporting System (PIIRS) - FY 2016")</f>
        <v>PROGRAM INFORMATION &amp; IMPACT REPORTING SYSTEM (PIIRS) - FY 2016</v>
      </c>
      <c r="B4" s="159"/>
      <c r="C4" s="159"/>
      <c r="D4" s="159"/>
      <c r="E4" s="159"/>
      <c r="F4" s="159"/>
      <c r="G4" s="159"/>
      <c r="H4" s="159"/>
      <c r="I4" s="159"/>
      <c r="J4" s="159"/>
      <c r="K4" s="159"/>
      <c r="L4" s="159"/>
      <c r="M4" s="159"/>
      <c r="N4" s="159"/>
      <c r="O4" s="159"/>
      <c r="P4" s="159"/>
      <c r="Q4" s="159"/>
      <c r="R4" s="159"/>
      <c r="S4" s="159"/>
      <c r="T4" s="159"/>
      <c r="U4" s="159"/>
      <c r="V4" s="159"/>
      <c r="W4" s="159"/>
      <c r="X4" s="160"/>
      <c r="Y4" s="70"/>
      <c r="Z4" s="70"/>
      <c r="AA4" s="70"/>
      <c r="AB4" s="70"/>
      <c r="AC4" s="70" t="s">
        <v>3</v>
      </c>
      <c r="AD4" s="81"/>
      <c r="AE4" s="81"/>
      <c r="AF4" s="81"/>
    </row>
    <row r="5" spans="1:32" x14ac:dyDescent="0.35">
      <c r="A5" s="82"/>
      <c r="B5" s="81"/>
      <c r="C5" s="81"/>
      <c r="D5" s="81"/>
      <c r="E5" s="81"/>
      <c r="F5" s="81"/>
      <c r="G5" s="81"/>
      <c r="H5" s="81"/>
      <c r="I5" s="81"/>
      <c r="J5" s="81"/>
      <c r="K5" s="81"/>
      <c r="L5" s="81"/>
      <c r="M5" s="81"/>
      <c r="N5" s="81"/>
      <c r="O5" s="81"/>
      <c r="P5" s="81"/>
      <c r="Q5" s="81"/>
      <c r="R5" s="81"/>
      <c r="S5" s="81"/>
      <c r="T5" s="81"/>
      <c r="U5" s="81"/>
      <c r="V5" s="81"/>
      <c r="W5" s="81"/>
      <c r="X5" s="83"/>
      <c r="Y5" s="70"/>
      <c r="Z5" s="70"/>
      <c r="AA5" s="70"/>
      <c r="AB5" s="70"/>
      <c r="AC5" s="70" t="s">
        <v>4</v>
      </c>
      <c r="AD5" s="81"/>
      <c r="AE5" s="81"/>
      <c r="AF5" s="81"/>
    </row>
    <row r="6" spans="1:32" ht="13" thickBot="1" x14ac:dyDescent="0.4">
      <c r="A6" s="82"/>
      <c r="B6" s="81"/>
      <c r="C6" s="81"/>
      <c r="D6" s="81"/>
      <c r="E6" s="81"/>
      <c r="F6" s="81"/>
      <c r="G6" s="84"/>
      <c r="H6" s="81"/>
      <c r="I6" s="81"/>
      <c r="J6" s="81"/>
      <c r="K6" s="81"/>
      <c r="L6" s="81"/>
      <c r="M6" s="84"/>
      <c r="N6" s="84"/>
      <c r="O6" s="84"/>
      <c r="P6" s="84"/>
      <c r="Q6" s="84"/>
      <c r="R6" s="84"/>
      <c r="S6" s="84"/>
      <c r="T6" s="84"/>
      <c r="U6" s="84"/>
      <c r="V6" s="84"/>
      <c r="W6" s="84"/>
      <c r="X6" s="85"/>
      <c r="Y6" s="70"/>
      <c r="Z6" s="70"/>
      <c r="AA6" s="70"/>
      <c r="AB6" s="70"/>
      <c r="AC6" s="70" t="s">
        <v>5</v>
      </c>
      <c r="AD6" s="81"/>
      <c r="AE6" s="81"/>
      <c r="AF6" s="81"/>
    </row>
    <row r="7" spans="1:32" ht="15" customHeight="1" x14ac:dyDescent="0.35">
      <c r="A7" s="165" t="str">
        <f>UPPER("Contribution to CARE International")</f>
        <v>CONTRIBUTION TO CARE INTERNATIONAL</v>
      </c>
      <c r="B7" s="166"/>
      <c r="C7" s="166"/>
      <c r="D7" s="166"/>
      <c r="E7" s="166"/>
      <c r="F7" s="167"/>
      <c r="G7" s="81"/>
      <c r="H7" s="165" t="str">
        <f>UPPER("% WOMEN REACHED BY CARE "&amp;$D$1)</f>
        <v>% WOMEN REACHED BY CARE WEST BANK AND GAZA</v>
      </c>
      <c r="I7" s="166"/>
      <c r="J7" s="166"/>
      <c r="K7" s="166"/>
      <c r="L7" s="167"/>
      <c r="M7" s="81"/>
      <c r="N7" s="81"/>
      <c r="O7" s="81"/>
      <c r="P7" s="81"/>
      <c r="Q7" s="81"/>
      <c r="R7" s="81"/>
      <c r="S7" s="81"/>
      <c r="T7" s="81"/>
      <c r="U7" s="81"/>
      <c r="V7" s="81"/>
      <c r="W7" s="81"/>
      <c r="X7" s="81"/>
      <c r="Y7" s="70"/>
      <c r="Z7" s="70"/>
      <c r="AA7" s="70"/>
      <c r="AB7" s="70"/>
      <c r="AC7" s="70" t="s">
        <v>6</v>
      </c>
      <c r="AD7" s="81"/>
      <c r="AE7" s="81"/>
      <c r="AF7" s="81"/>
    </row>
    <row r="8" spans="1:32" ht="13" x14ac:dyDescent="0.35">
      <c r="A8" s="86"/>
      <c r="B8" s="87"/>
      <c r="C8" s="87"/>
      <c r="D8" s="87"/>
      <c r="E8" s="87"/>
      <c r="F8" s="88"/>
      <c r="G8" s="81"/>
      <c r="H8" s="82"/>
      <c r="I8" s="81"/>
      <c r="J8" s="81"/>
      <c r="K8" s="81"/>
      <c r="L8" s="83"/>
      <c r="M8" s="81"/>
      <c r="N8" s="81"/>
      <c r="O8" s="81"/>
      <c r="P8" s="81"/>
      <c r="Q8" s="81"/>
      <c r="R8" s="81"/>
      <c r="S8" s="81"/>
      <c r="T8" s="81"/>
      <c r="U8" s="81"/>
      <c r="V8" s="81"/>
      <c r="W8" s="81"/>
      <c r="X8" s="81"/>
      <c r="Y8" s="70"/>
      <c r="Z8" s="70"/>
      <c r="AA8" s="70"/>
      <c r="AB8" s="70"/>
      <c r="AC8" s="71" t="s">
        <v>7</v>
      </c>
      <c r="AD8" s="81"/>
      <c r="AE8" s="81"/>
      <c r="AF8" s="81"/>
    </row>
    <row r="9" spans="1:32" s="77" customFormat="1" ht="25.5" customHeight="1" x14ac:dyDescent="0.35">
      <c r="A9" s="179" t="s">
        <v>223</v>
      </c>
      <c r="B9" s="170"/>
      <c r="C9" s="170" t="s">
        <v>206</v>
      </c>
      <c r="D9" s="170"/>
      <c r="E9" s="170" t="s">
        <v>207</v>
      </c>
      <c r="F9" s="171"/>
      <c r="G9" s="89"/>
      <c r="H9" s="90">
        <f>IFERROR(VLOOKUP($D$1,'FY16 reach by country'!$A$4:$F$98,4,FALSE),"")</f>
        <v>0.51777777777777778</v>
      </c>
      <c r="I9" s="89"/>
      <c r="J9" s="91">
        <f>IFERROR(VLOOKUP($F$1,'FY16 reach by country'!$A$4:$F$98,4,FALSE),"")</f>
        <v>0.50792554268587053</v>
      </c>
      <c r="K9" s="92"/>
      <c r="L9" s="93">
        <f>'FY16 reach by country'!$D$99</f>
        <v>0.60135859719555307</v>
      </c>
      <c r="M9" s="89"/>
      <c r="N9" s="94"/>
      <c r="O9" s="95" t="s">
        <v>217</v>
      </c>
      <c r="P9" s="94" t="s">
        <v>233</v>
      </c>
      <c r="Q9" s="95" t="s">
        <v>218</v>
      </c>
      <c r="R9" s="95" t="s">
        <v>232</v>
      </c>
      <c r="S9" s="95" t="s">
        <v>234</v>
      </c>
      <c r="T9" s="95" t="s">
        <v>224</v>
      </c>
      <c r="U9" s="95" t="s">
        <v>219</v>
      </c>
      <c r="V9" s="95" t="s">
        <v>235</v>
      </c>
      <c r="W9" s="95" t="s">
        <v>222</v>
      </c>
      <c r="X9" s="95" t="s">
        <v>220</v>
      </c>
      <c r="Y9" s="71"/>
      <c r="Z9" s="71"/>
      <c r="AA9" s="71"/>
      <c r="AB9" s="71"/>
      <c r="AC9" s="71" t="s">
        <v>8</v>
      </c>
      <c r="AD9" s="89"/>
      <c r="AE9" s="89"/>
      <c r="AF9" s="89"/>
    </row>
    <row r="10" spans="1:32" x14ac:dyDescent="0.35">
      <c r="A10" s="96">
        <f>'FY16 reach by country'!$B$99</f>
        <v>1044</v>
      </c>
      <c r="B10" s="97">
        <f>VLOOKUP($D$1,'FY16 reach by country'!$A$105:$B$200,2,FALSE)</f>
        <v>11</v>
      </c>
      <c r="C10" s="143">
        <f>'FY16 reach by country'!$C$99/1000000</f>
        <v>80.120322999999999</v>
      </c>
      <c r="D10" s="144">
        <f>IF(VLOOKUP($D$1,'FY16 reach by country'!$A$4:$X$99,3,FALSE)&gt;1000000,ROUND(VLOOKUP($D$1,'FY16 reach by country'!$A$4:$X$99,3,FALSE)/1000000,1),ROUND(VLOOKUP($D$1,'FY16 reach by country'!$A$4:$X$99,3,FALSE)/1000,1))</f>
        <v>141.30000000000001</v>
      </c>
      <c r="E10" s="143">
        <f>'FY16 reach by country'!$E$99/1000000</f>
        <v>255.95473699999999</v>
      </c>
      <c r="F10" s="145">
        <f>IF(VLOOKUP($D$1,'FY16 reach by country'!$A$4:$X$99,3,FALSE)&gt;1000000,ROUND(VLOOKUP($D$1,'FY16 reach by country'!$A$4:$X$99,5,FALSE)/1000000,1),ROUND(VLOOKUP($D$1,'FY16 reach by country'!$A$4:$X$99,5,FALSE)/1000,1))</f>
        <v>209.7</v>
      </c>
      <c r="G10" s="81"/>
      <c r="H10" s="176" t="s">
        <v>206</v>
      </c>
      <c r="I10" s="177"/>
      <c r="J10" s="177"/>
      <c r="K10" s="177"/>
      <c r="L10" s="178"/>
      <c r="M10" s="81"/>
      <c r="N10" s="98" t="str">
        <f>D1</f>
        <v>West Bank and Gaza</v>
      </c>
      <c r="O10" s="99">
        <f>VLOOKUP($D$1,'Approach by Country'!$A$4:$U$99,19,FALSE)*4</f>
        <v>2.7272727272727275</v>
      </c>
      <c r="P10" s="100">
        <f>VLOOKUP($D$1,'GBV '!$A$5:$E$107,4,FALSE)+VLOOKUP($D$1,'GBV '!$A$5:$E$107,5,FALSE)</f>
        <v>0.72727272727272729</v>
      </c>
      <c r="Q10" s="99">
        <f>VLOOKUP($D$1,'Approach by Country'!$A$4:$U$99,20,FALSE)*4</f>
        <v>2.3636363636363638</v>
      </c>
      <c r="R10" s="100">
        <f>VLOOKUP($D$1,'Mult Impact by Country'!$C$12:$J$107,5,FALSE)+VLOOKUP($D$1,'Mult Impact by Country'!$C$12:$J$107,6,FALSE)</f>
        <v>0.45454545454545459</v>
      </c>
      <c r="S10" s="100">
        <f>VLOOKUP($D$1,Partnership!$A$5:$G$107,3,FALSE)+VLOOKUP($D$1,Partnership!$A$5:$G$107,5,FALSE)</f>
        <v>1</v>
      </c>
      <c r="T10" s="100">
        <f>VLOOKUP($D$1,'Civ soc'!$A$5:$G$107,3,FALSE)+VLOOKUP($D$1,'Civ soc'!$A$5:$G$107,4,FALSE)</f>
        <v>0.81818181818181812</v>
      </c>
      <c r="U10" s="99">
        <f>VLOOKUP($D$1,'Approach by Country'!$A$4:$U$99,21,FALSE)*4</f>
        <v>3.3181818181818179</v>
      </c>
      <c r="V10" s="100">
        <f>VLOOKUP($D$1,'Climate change'!$A$5:$G$107,5,FALSE)+VLOOKUP($D$1,'Climate change'!$A$5:$G$107,4,FALSE)</f>
        <v>0.72727272727272729</v>
      </c>
      <c r="W10" s="100">
        <f>VLOOKUP($D$1,'Mult Impact by Country'!$C$12:$J$107,3,FALSE)+VLOOKUP($D$1,'Mult Impact by Country'!$C$12:$J$107,4,FALSE)</f>
        <v>0.90909090909090906</v>
      </c>
      <c r="X10" s="100">
        <f>VLOOKUP($D$1,'Mult Impact by Country'!$C$12:$J$107,7,FALSE)+VLOOKUP($D$1,'Mult Impact by Country'!$C$12:$J$107,8,FALSE)</f>
        <v>0.90909090909090906</v>
      </c>
      <c r="Y10" s="70"/>
      <c r="Z10" s="70"/>
      <c r="AA10" s="70"/>
      <c r="AB10" s="70"/>
      <c r="AC10" s="70" t="s">
        <v>9</v>
      </c>
      <c r="AD10" s="81"/>
      <c r="AE10" s="81"/>
      <c r="AF10" s="81"/>
    </row>
    <row r="11" spans="1:32" x14ac:dyDescent="0.35">
      <c r="A11" s="173" t="s">
        <v>208</v>
      </c>
      <c r="B11" s="172" t="str">
        <f>$D$1</f>
        <v>West Bank and Gaza</v>
      </c>
      <c r="C11" s="142" t="s">
        <v>14032</v>
      </c>
      <c r="D11" s="142" t="str">
        <f>IF(VLOOKUP($D$1,'FY16 reach by country'!$A$4:$X$99,3,FALSE)&gt;1000000,"millions","'000s")</f>
        <v>'000s</v>
      </c>
      <c r="E11" s="142" t="s">
        <v>14032</v>
      </c>
      <c r="F11" s="146" t="str">
        <f>IF(VLOOKUP($D$1,'FY16 reach by country'!$A$4:$X$99,3,FALSE)&gt;1000000,"millions","'000s")</f>
        <v>'000s</v>
      </c>
      <c r="G11" s="81"/>
      <c r="H11" s="103" t="str">
        <f>$D$1</f>
        <v>West Bank and Gaza</v>
      </c>
      <c r="I11" s="81"/>
      <c r="J11" s="101" t="s">
        <v>205</v>
      </c>
      <c r="K11" s="81"/>
      <c r="L11" s="102" t="s">
        <v>208</v>
      </c>
      <c r="M11" s="81"/>
      <c r="N11" s="98" t="s">
        <v>205</v>
      </c>
      <c r="O11" s="99">
        <f>VLOOKUP($F$1,'Approach by Country'!$A$4:$U$99,19,FALSE)*4</f>
        <v>1.8402061855670104</v>
      </c>
      <c r="P11" s="100">
        <f>VLOOKUP($F$1,'GBV '!$A$113:$E$120,4,FALSE)+VLOOKUP($F$1,'GBV '!$A$113:$E$120,5,FALSE)</f>
        <v>0.58762886597938147</v>
      </c>
      <c r="Q11" s="99">
        <f>VLOOKUP($F$1,'Approach by Country'!$A$4:$U$99,20,FALSE)*4</f>
        <v>1.6701030927835048</v>
      </c>
      <c r="R11" s="100">
        <f>VLOOKUP($F$1,'Mult Impact by Country'!$C$12:$J$107,5,FALSE)+VLOOKUP($F$1,'Mult Impact by Country'!$C$12:$J$107,6,FALSE)</f>
        <v>0.47422680412371132</v>
      </c>
      <c r="S11" s="100">
        <f>VLOOKUP($F$1,Partnership!$A$111:$G$119,3,FALSE)+VLOOKUP($F$1,Partnership!$A$111:$G$119,5,FALSE)</f>
        <v>0.60824742268041232</v>
      </c>
      <c r="T11" s="100">
        <f>VLOOKUP($F$1,'Civ soc'!$A$111:$G$119,3,FALSE)+VLOOKUP($F$1,'Civ soc'!$A$111:$G$119,4,FALSE)</f>
        <v>0.63917525773195871</v>
      </c>
      <c r="U11" s="99">
        <f>VLOOKUP($F$1,'Approach by Country'!$A$4:$U$99,21,FALSE)*4</f>
        <v>1.3711340206185567</v>
      </c>
      <c r="V11" s="100">
        <f>VLOOKUP($F$1,'Climate change'!$A$111:$G$119,5,FALSE)+VLOOKUP($F$1,'Climate change'!$A$111:$G$119,4,FALSE)</f>
        <v>0.19072164948453607</v>
      </c>
      <c r="W11" s="100">
        <f>VLOOKUP($F$1,'Mult Impact by Country'!$C$12:$J$107,3,FALSE)+VLOOKUP($F$1,'Mult Impact by Country'!$C$12:$J$107,4,FALSE)</f>
        <v>0.43814432989690721</v>
      </c>
      <c r="X11" s="100">
        <f>VLOOKUP($F$1,'Mult Impact by Country'!$C$12:$J$107,7,FALSE)+VLOOKUP($F$1,'Mult Impact by Country'!$C$12:$J$107,8,FALSE)</f>
        <v>0.66494845360824739</v>
      </c>
      <c r="Y11" s="70"/>
      <c r="Z11" s="70"/>
      <c r="AA11" s="70"/>
      <c r="AB11" s="70"/>
      <c r="AC11" s="70" t="s">
        <v>10</v>
      </c>
      <c r="AD11" s="81"/>
      <c r="AE11" s="81"/>
      <c r="AF11" s="81"/>
    </row>
    <row r="12" spans="1:32" x14ac:dyDescent="0.35">
      <c r="A12" s="173"/>
      <c r="B12" s="172"/>
      <c r="C12" s="101" t="s">
        <v>208</v>
      </c>
      <c r="D12" s="101" t="str">
        <f>$D$1</f>
        <v>West Bank and Gaza</v>
      </c>
      <c r="E12" s="101" t="s">
        <v>208</v>
      </c>
      <c r="F12" s="102" t="str">
        <f>$D$1</f>
        <v>West Bank and Gaza</v>
      </c>
      <c r="G12" s="81"/>
      <c r="H12" s="176" t="s">
        <v>207</v>
      </c>
      <c r="I12" s="177"/>
      <c r="J12" s="177"/>
      <c r="K12" s="177"/>
      <c r="L12" s="178"/>
      <c r="M12" s="81"/>
      <c r="N12" s="98" t="s">
        <v>208</v>
      </c>
      <c r="O12" s="99">
        <f>VLOOKUP("All CARE",'Approach by Country'!$A$4:$U$99,19,FALSE)*4</f>
        <v>2.0450191570881229</v>
      </c>
      <c r="P12" s="100">
        <f>VLOOKUP("Grand Total",'GBV '!$A$113:$E$120,4,FALSE)+VLOOKUP("Grand Total",'GBV '!$A$113:$E$120,5,FALSE)</f>
        <v>0.52873563218390807</v>
      </c>
      <c r="Q12" s="99">
        <f>VLOOKUP("All CARE",'Approach by Country'!$A$4:$U$99,20,FALSE)*4</f>
        <v>1.803639846743295</v>
      </c>
      <c r="R12" s="100">
        <f>VLOOKUP("Grand Total",'Mult Impact by Country'!$C$12:$J$107,5,FALSE)+VLOOKUP("Grand Total",'Mult Impact by Country'!$C$12:$J$107,6,FALSE)</f>
        <v>0.62452107279693481</v>
      </c>
      <c r="S12" s="100">
        <f>VLOOKUP("Grand Total",Partnership!$A$111:$G$119,3,FALSE)+VLOOKUP("Grand Total",Partnership!$A$111:$G$119,5,FALSE)</f>
        <v>0.57567049808429127</v>
      </c>
      <c r="T12" s="100">
        <f>VLOOKUP("Grand Total",'Civ soc'!$A$111:$G$120,3,FALSE)+VLOOKUP("Grand Total",'Civ soc'!$A$111:$G$120,4,FALSE)</f>
        <v>0.54980842911877392</v>
      </c>
      <c r="U12" s="99">
        <f>VLOOKUP("All CARE",'Approach by Country'!$A$4:$U$99,21,FALSE)*4</f>
        <v>1.4942528735632181</v>
      </c>
      <c r="V12" s="100">
        <f>VLOOKUP("Grand Total",'Climate change'!$A$111:$G$120,5,FALSE)+VLOOKUP("Grand Total",'Climate change'!$A$111:$G$120,4,FALSE)</f>
        <v>0.37835249042145597</v>
      </c>
      <c r="W12" s="100">
        <f>VLOOKUP("Grand Total",'Mult Impact by Country'!$C$12:$J$107,3,FALSE)+VLOOKUP("Grand Total",'Mult Impact by Country'!$C$12:$J$107,4,FALSE)</f>
        <v>0.54789272030651337</v>
      </c>
      <c r="X12" s="100">
        <f>VLOOKUP("Grand Total",'Mult Impact by Country'!$C$12:$J$107,7,FALSE)+VLOOKUP("Grand Total",'Mult Impact by Country'!$C$12:$J$107,8,FALSE)</f>
        <v>0.70785440613026829</v>
      </c>
      <c r="Y12" s="70"/>
      <c r="Z12" s="70"/>
      <c r="AA12" s="70"/>
      <c r="AB12" s="70"/>
      <c r="AC12" s="70" t="s">
        <v>11</v>
      </c>
      <c r="AD12" s="81"/>
      <c r="AE12" s="81"/>
      <c r="AF12" s="81"/>
    </row>
    <row r="13" spans="1:32" s="77" customFormat="1" ht="26.25" customHeight="1" x14ac:dyDescent="0.35">
      <c r="A13" s="104"/>
      <c r="B13" s="105" t="str">
        <f>ROUND(B10/A10*100,2)&amp;"% of all CARE"</f>
        <v>1.05% of all CARE</v>
      </c>
      <c r="C13" s="89"/>
      <c r="D13" s="105" t="str">
        <f>ROUND(VLOOKUP($D$1,'FY16 reach by country'!$A$4:$X$99,3,FALSE)/(C10*1000000)*100,2)&amp;"% of all CARE"</f>
        <v>0.18% of all CARE</v>
      </c>
      <c r="E13" s="89"/>
      <c r="F13" s="106" t="str">
        <f>ROUND(VLOOKUP($D$1,'FY16 reach by country'!$A$4:$X$99,5,FALSE)/(E10*1000000)*100,2)&amp;"% of all CARE"</f>
        <v>0.08% of all CARE</v>
      </c>
      <c r="G13" s="89"/>
      <c r="H13" s="90">
        <f>IFERROR(VLOOKUP($D$1,'FY16 reach by country'!$A$4:$F$98,6,FALSE),"")</f>
        <v>0.55015197568389052</v>
      </c>
      <c r="I13" s="89"/>
      <c r="J13" s="91">
        <f>IFERROR(VLOOKUP($F$1,'FY16 reach by country'!$A$4:$F$98,6,FALSE),"")</f>
        <v>0.51102386877395134</v>
      </c>
      <c r="K13" s="92"/>
      <c r="L13" s="93">
        <f>'FY16 reach by country'!$F$99</f>
        <v>0.56338872153903408</v>
      </c>
      <c r="M13" s="89"/>
      <c r="N13" s="89"/>
      <c r="O13" s="94" t="s">
        <v>229</v>
      </c>
      <c r="P13" s="94" t="s">
        <v>230</v>
      </c>
      <c r="Q13" s="94" t="s">
        <v>228</v>
      </c>
      <c r="R13" s="94" t="s">
        <v>231</v>
      </c>
      <c r="S13" s="94" t="s">
        <v>225</v>
      </c>
      <c r="T13" s="94" t="s">
        <v>224</v>
      </c>
      <c r="U13" s="94" t="s">
        <v>227</v>
      </c>
      <c r="V13" s="94" t="s">
        <v>226</v>
      </c>
      <c r="W13" s="94" t="s">
        <v>222</v>
      </c>
      <c r="X13" s="94" t="s">
        <v>220</v>
      </c>
      <c r="Y13" s="71"/>
      <c r="Z13" s="71"/>
      <c r="AA13" s="71"/>
      <c r="AB13" s="71"/>
      <c r="AC13" s="71" t="s">
        <v>12</v>
      </c>
      <c r="AD13" s="89"/>
      <c r="AE13" s="89"/>
      <c r="AF13" s="89"/>
    </row>
    <row r="14" spans="1:32" ht="13" thickBot="1" x14ac:dyDescent="0.4">
      <c r="A14" s="107"/>
      <c r="B14" s="84"/>
      <c r="C14" s="84"/>
      <c r="D14" s="84"/>
      <c r="E14" s="84"/>
      <c r="F14" s="85"/>
      <c r="G14" s="81"/>
      <c r="H14" s="108"/>
      <c r="I14" s="84"/>
      <c r="J14" s="109"/>
      <c r="K14" s="110"/>
      <c r="L14" s="111"/>
      <c r="M14" s="81"/>
      <c r="N14" s="81"/>
      <c r="O14" s="94"/>
      <c r="P14" s="94"/>
      <c r="Q14" s="94"/>
      <c r="R14" s="94"/>
      <c r="S14" s="94"/>
      <c r="T14" s="94"/>
      <c r="U14" s="94"/>
      <c r="V14" s="94"/>
      <c r="W14" s="94"/>
      <c r="X14" s="94"/>
      <c r="Y14" s="70"/>
      <c r="Z14" s="70"/>
      <c r="AA14" s="70"/>
      <c r="AB14" s="70"/>
      <c r="AC14" s="71" t="s">
        <v>13</v>
      </c>
      <c r="AD14" s="81"/>
      <c r="AE14" s="81"/>
      <c r="AF14" s="81"/>
    </row>
    <row r="15" spans="1:32" x14ac:dyDescent="0.35">
      <c r="A15" s="81"/>
      <c r="B15" s="81"/>
      <c r="C15" s="81"/>
      <c r="D15" s="81"/>
      <c r="E15" s="81"/>
      <c r="F15" s="81"/>
      <c r="G15" s="81"/>
      <c r="H15" s="112"/>
      <c r="I15" s="81"/>
      <c r="J15" s="112"/>
      <c r="K15" s="101"/>
      <c r="L15" s="113"/>
      <c r="M15" s="81"/>
      <c r="N15" s="81"/>
      <c r="O15" s="94"/>
      <c r="P15" s="94"/>
      <c r="Q15" s="94"/>
      <c r="R15" s="94"/>
      <c r="S15" s="94"/>
      <c r="T15" s="94"/>
      <c r="U15" s="94"/>
      <c r="V15" s="94"/>
      <c r="W15" s="94"/>
      <c r="X15" s="94"/>
      <c r="Y15" s="70"/>
      <c r="Z15" s="70"/>
      <c r="AA15" s="70"/>
      <c r="AB15" s="70"/>
      <c r="AC15" s="70" t="s">
        <v>14</v>
      </c>
      <c r="AD15" s="81"/>
      <c r="AE15" s="81"/>
      <c r="AF15" s="81"/>
    </row>
    <row r="16" spans="1:32" ht="13" thickBot="1" x14ac:dyDescent="0.4">
      <c r="A16" s="81"/>
      <c r="B16" s="81"/>
      <c r="C16" s="81"/>
      <c r="D16" s="81"/>
      <c r="E16" s="81"/>
      <c r="F16" s="81"/>
      <c r="G16" s="81"/>
      <c r="H16" s="112"/>
      <c r="I16" s="81"/>
      <c r="J16" s="112"/>
      <c r="K16" s="101"/>
      <c r="L16" s="113"/>
      <c r="M16" s="81"/>
      <c r="N16" s="81"/>
      <c r="O16" s="94"/>
      <c r="P16" s="94"/>
      <c r="Q16" s="94"/>
      <c r="R16" s="94"/>
      <c r="S16" s="94"/>
      <c r="T16" s="94"/>
      <c r="U16" s="94"/>
      <c r="V16" s="94"/>
      <c r="W16" s="94"/>
      <c r="X16" s="94"/>
      <c r="Y16" s="70"/>
      <c r="Z16" s="70"/>
      <c r="AA16" s="70"/>
      <c r="AB16" s="70"/>
      <c r="AC16" s="71" t="s">
        <v>15</v>
      </c>
      <c r="AD16" s="81"/>
      <c r="AE16" s="81"/>
      <c r="AF16" s="81"/>
    </row>
    <row r="17" spans="1:32" ht="15.5" x14ac:dyDescent="0.35">
      <c r="A17" s="162" t="str">
        <f>UPPER("Change in CARE "&amp;$D$1&amp;"'s reach over last 3 years")</f>
        <v>CHANGE IN CARE WEST BANK AND GAZA'S REACH OVER LAST 3 YEARS</v>
      </c>
      <c r="B17" s="163"/>
      <c r="C17" s="163"/>
      <c r="D17" s="163"/>
      <c r="E17" s="163"/>
      <c r="F17" s="164"/>
      <c r="G17" s="81"/>
      <c r="H17" s="81"/>
      <c r="I17" s="81"/>
      <c r="J17" s="81"/>
      <c r="K17" s="81"/>
      <c r="L17" s="81"/>
      <c r="M17" s="81"/>
      <c r="N17" s="81"/>
      <c r="O17" s="81"/>
      <c r="P17" s="81"/>
      <c r="Q17" s="81"/>
      <c r="R17" s="81"/>
      <c r="S17" s="81"/>
      <c r="T17" s="81"/>
      <c r="U17" s="81"/>
      <c r="V17" s="81"/>
      <c r="W17" s="81"/>
      <c r="X17" s="81"/>
      <c r="Y17" s="70"/>
      <c r="Z17" s="70"/>
      <c r="AA17" s="70"/>
      <c r="AB17" s="70"/>
      <c r="AC17" s="71" t="s">
        <v>16</v>
      </c>
      <c r="AD17" s="81"/>
      <c r="AE17" s="81"/>
      <c r="AF17" s="81"/>
    </row>
    <row r="18" spans="1:32" ht="13" x14ac:dyDescent="0.35">
      <c r="A18" s="114"/>
      <c r="B18" s="115"/>
      <c r="C18" s="115"/>
      <c r="D18" s="115"/>
      <c r="E18" s="115"/>
      <c r="F18" s="116"/>
      <c r="G18" s="81"/>
      <c r="H18" s="81"/>
      <c r="I18" s="81"/>
      <c r="J18" s="81"/>
      <c r="K18" s="81"/>
      <c r="L18" s="81"/>
      <c r="M18" s="81"/>
      <c r="N18" s="81"/>
      <c r="O18" s="81"/>
      <c r="P18" s="81"/>
      <c r="Q18" s="81"/>
      <c r="R18" s="81"/>
      <c r="S18" s="81"/>
      <c r="T18" s="81"/>
      <c r="U18" s="81"/>
      <c r="V18" s="81"/>
      <c r="W18" s="81"/>
      <c r="X18" s="81"/>
      <c r="Y18" s="70"/>
      <c r="Z18" s="70"/>
      <c r="AA18" s="70"/>
      <c r="AB18" s="70"/>
      <c r="AC18" s="70" t="s">
        <v>17</v>
      </c>
      <c r="AD18" s="81"/>
      <c r="AE18" s="81"/>
      <c r="AF18" s="81"/>
    </row>
    <row r="19" spans="1:32" s="78" customFormat="1" ht="26.25" customHeight="1" x14ac:dyDescent="0.35">
      <c r="A19" s="117" t="str">
        <f>IF(VLOOKUP($D$1,'FY14 PIIRS summary'!$A$4:$D$80,3,FALSE)&gt;1000000,"Direct (millions)","Direct ('000s)")</f>
        <v>Direct ('000s)</v>
      </c>
      <c r="B19" s="148">
        <f>_xlfn.IFNA(IF(VLOOKUP($D$1,'FY14 PIIRS summary'!$A$4:$D$80,3,FALSE)&gt;1000000,VLOOKUP($D$1,'FY14 PIIRS summary'!$A$4:$D$80,3,FALSE)/1000000,VLOOKUP($D$1,'FY14 PIIRS summary'!$A$4:$D$80,3,FALSE)/1000),"")</f>
        <v>78.906999999999996</v>
      </c>
      <c r="C19" s="148">
        <f>_xlfn.IFNA(IF(VLOOKUP($D$1,'FY14 PIIRS summary'!$A$4:$D$80,3,FALSE)&gt;1000000,VLOOKUP($D$1,'FY15 PIIRS summary'!$A$4:$D$80,3,FALSE)/1000000,VLOOKUP($D$1,'FY15 PIIRS summary'!$A$4:$D$80,3,FALSE)/1000),"")</f>
        <v>369.16199999999998</v>
      </c>
      <c r="D19" s="148">
        <f>_xlfn.IFNA(IF(VLOOKUP($D$1,'FY14 PIIRS summary'!$A$4:$D$80,3,FALSE)&gt;1000000,VLOOKUP($D$1,'FY16 reach by country'!$A$4:$X$99,3,FALSE)/1000000,VLOOKUP($D$1,'FY16 reach by country'!$A$4:$X$99,3,FALSE)/1000),"")</f>
        <v>141.27699999999999</v>
      </c>
      <c r="E19" s="118"/>
      <c r="F19" s="119">
        <f>IFERROR((D19-B19)/B19,"")</f>
        <v>0.79042417022570866</v>
      </c>
      <c r="G19" s="118"/>
      <c r="H19" s="118"/>
      <c r="I19" s="118"/>
      <c r="J19" s="118"/>
      <c r="K19" s="118"/>
      <c r="L19" s="118"/>
      <c r="M19" s="118"/>
      <c r="N19" s="118"/>
      <c r="O19" s="118"/>
      <c r="P19" s="118"/>
      <c r="Q19" s="118"/>
      <c r="R19" s="118"/>
      <c r="S19" s="118"/>
      <c r="T19" s="118"/>
      <c r="U19" s="118"/>
      <c r="V19" s="118"/>
      <c r="W19" s="118"/>
      <c r="X19" s="118"/>
      <c r="Y19" s="71"/>
      <c r="Z19" s="71"/>
      <c r="AA19" s="71"/>
      <c r="AB19" s="71"/>
      <c r="AC19" s="70" t="s">
        <v>18</v>
      </c>
      <c r="AD19" s="81"/>
      <c r="AE19" s="81"/>
      <c r="AF19" s="81"/>
    </row>
    <row r="20" spans="1:32" ht="13" thickBot="1" x14ac:dyDescent="0.4">
      <c r="A20" s="82"/>
      <c r="B20" s="101" t="s">
        <v>209</v>
      </c>
      <c r="C20" s="101" t="s">
        <v>210</v>
      </c>
      <c r="D20" s="101" t="s">
        <v>211</v>
      </c>
      <c r="E20" s="81"/>
      <c r="F20" s="120" t="s">
        <v>14029</v>
      </c>
      <c r="G20" s="81"/>
      <c r="H20" s="81"/>
      <c r="I20" s="81"/>
      <c r="J20" s="81"/>
      <c r="K20" s="81"/>
      <c r="L20" s="81"/>
      <c r="M20" s="81"/>
      <c r="N20" s="81"/>
      <c r="O20" s="81"/>
      <c r="P20" s="81"/>
      <c r="Q20" s="81"/>
      <c r="R20" s="81"/>
      <c r="S20" s="81"/>
      <c r="T20" s="81"/>
      <c r="U20" s="81"/>
      <c r="V20" s="81"/>
      <c r="W20" s="81"/>
      <c r="X20" s="81"/>
      <c r="Y20" s="70"/>
      <c r="Z20" s="70"/>
      <c r="AA20" s="70"/>
      <c r="AB20" s="70"/>
      <c r="AC20" s="70" t="s">
        <v>19</v>
      </c>
      <c r="AD20" s="118"/>
      <c r="AE20" s="118"/>
      <c r="AF20" s="118"/>
    </row>
    <row r="21" spans="1:32" s="78" customFormat="1" ht="24.75" customHeight="1" x14ac:dyDescent="0.35">
      <c r="A21" s="117" t="str">
        <f>IF(VLOOKUP($D$1,'FY14 PIIRS summary'!$A$4:$D$80,4,FALSE)&gt;1000000,"Indirect (millions)","Indirect ('000s)")</f>
        <v>Indirect ('000s)</v>
      </c>
      <c r="B21" s="148">
        <f>_xlfn.IFNA(IF(VLOOKUP($D$1,'FY14 PIIRS summary'!$A$4:$D$80,3,FALSE)&gt;1000000,VLOOKUP($D$1,'FY14 PIIRS summary'!$A$4:$D$80,4,FALSE)/1000000,VLOOKUP($D$1,'FY14 PIIRS summary'!$A$4:$D$80,4,FALSE)/1000),"")</f>
        <v>5.4530000000000003</v>
      </c>
      <c r="C21" s="148">
        <f>_xlfn.IFNA(IF(VLOOKUP($D$1,'FY14 PIIRS summary'!$A$4:$D$80,3,FALSE)&gt;1000000,VLOOKUP($D$1,'FY15 PIIRS summary'!$A$4:$D$80,4,FALSE)/1000000,VLOOKUP($D$1,'FY15 PIIRS summary'!$A$4:$D$80,4,FALSE)/1000),"")</f>
        <v>238.52799999999999</v>
      </c>
      <c r="D21" s="148">
        <f>_xlfn.IFNA(IF(VLOOKUP($D$1,'FY14 PIIRS summary'!$A$4:$D$80,3,FALSE)&gt;1000000,VLOOKUP($D$1,'FY16 reach by country'!$A$4:$X$99,5,FALSE)/1000000,VLOOKUP($D$1,'FY16 reach by country'!$A$4:$X$99,5,FALSE)/1000),"")</f>
        <v>209.749</v>
      </c>
      <c r="E21" s="118"/>
      <c r="F21" s="119">
        <f>IFERROR((D21-B21)/B21,"")</f>
        <v>37.464881716486332</v>
      </c>
      <c r="G21" s="118"/>
      <c r="H21" s="118"/>
      <c r="I21" s="118"/>
      <c r="J21" s="118"/>
      <c r="K21" s="118"/>
      <c r="L21" s="118"/>
      <c r="M21" s="118"/>
      <c r="N21" s="121"/>
      <c r="O21" s="149" t="str">
        <f>ROUND(VLOOKUP($D$1,'Approach by Country'!$A$4:$X$99,22,FALSE)*100,0)&amp;"% of projects are at least gender sensitive, but only "&amp;ROUND(VLOOKUP($D$1,'Approach by Country'!$A$4:$X$99,3,FALSE)*100,0)&amp;"% of projects are gender transformative"</f>
        <v>100% of projects are at least gender sensitive, but only 36% of projects are gender transformative</v>
      </c>
      <c r="P21" s="149"/>
      <c r="Q21" s="149"/>
      <c r="R21" s="149"/>
      <c r="S21" s="149"/>
      <c r="T21" s="149"/>
      <c r="U21" s="149"/>
      <c r="V21" s="149"/>
      <c r="W21" s="149"/>
      <c r="X21" s="150"/>
      <c r="Y21" s="71"/>
      <c r="Z21" s="71"/>
      <c r="AA21" s="71"/>
      <c r="AB21" s="71"/>
      <c r="AC21" s="70" t="s">
        <v>20</v>
      </c>
      <c r="AD21" s="81"/>
      <c r="AE21" s="81"/>
      <c r="AF21" s="81"/>
    </row>
    <row r="22" spans="1:32" x14ac:dyDescent="0.35">
      <c r="A22" s="82"/>
      <c r="B22" s="81"/>
      <c r="C22" s="81"/>
      <c r="D22" s="81"/>
      <c r="E22" s="81"/>
      <c r="F22" s="122"/>
      <c r="G22" s="81"/>
      <c r="H22" s="81"/>
      <c r="I22" s="81"/>
      <c r="J22" s="81"/>
      <c r="K22" s="81"/>
      <c r="L22" s="81"/>
      <c r="M22" s="81"/>
      <c r="N22" s="82"/>
      <c r="O22" s="151"/>
      <c r="P22" s="151"/>
      <c r="Q22" s="151"/>
      <c r="R22" s="151"/>
      <c r="S22" s="151"/>
      <c r="T22" s="151"/>
      <c r="U22" s="151"/>
      <c r="V22" s="151"/>
      <c r="W22" s="151"/>
      <c r="X22" s="152"/>
      <c r="Y22" s="70"/>
      <c r="Z22" s="70"/>
      <c r="AA22" s="70"/>
      <c r="AB22" s="70"/>
      <c r="AC22" s="70" t="s">
        <v>21</v>
      </c>
      <c r="AD22" s="118"/>
      <c r="AE22" s="118"/>
      <c r="AF22" s="118"/>
    </row>
    <row r="23" spans="1:32" ht="13" x14ac:dyDescent="0.35">
      <c r="A23" s="82"/>
      <c r="B23" s="81"/>
      <c r="C23" s="81"/>
      <c r="D23" s="81"/>
      <c r="E23" s="81"/>
      <c r="F23" s="119"/>
      <c r="G23" s="81"/>
      <c r="H23" s="81"/>
      <c r="I23" s="81"/>
      <c r="J23" s="81"/>
      <c r="K23" s="81"/>
      <c r="L23" s="81"/>
      <c r="M23" s="81"/>
      <c r="N23" s="82"/>
      <c r="O23" s="123"/>
      <c r="P23" s="123"/>
      <c r="Q23" s="123"/>
      <c r="R23" s="123"/>
      <c r="S23" s="123"/>
      <c r="T23" s="123"/>
      <c r="U23" s="123"/>
      <c r="V23" s="123"/>
      <c r="W23" s="123"/>
      <c r="X23" s="124"/>
      <c r="Y23" s="70"/>
      <c r="Z23" s="70"/>
      <c r="AA23" s="70"/>
      <c r="AB23" s="70"/>
      <c r="AC23" s="70" t="s">
        <v>22</v>
      </c>
      <c r="AD23" s="81"/>
      <c r="AE23" s="81"/>
      <c r="AF23" s="81"/>
    </row>
    <row r="24" spans="1:32" s="79" customFormat="1" ht="13" x14ac:dyDescent="0.35">
      <c r="A24" s="125" t="s">
        <v>14028</v>
      </c>
      <c r="B24" s="147">
        <f>B21/B19</f>
        <v>6.9106669877197213E-2</v>
      </c>
      <c r="C24" s="147">
        <f>C21/C19</f>
        <v>0.64613367573043812</v>
      </c>
      <c r="D24" s="147">
        <f>D21/D19</f>
        <v>1.484664878217969</v>
      </c>
      <c r="E24" s="126"/>
      <c r="F24" s="119">
        <f>IFERROR((D24-B24)/B24,"")</f>
        <v>20.483669823133187</v>
      </c>
      <c r="G24" s="126"/>
      <c r="H24" s="126"/>
      <c r="I24" s="126"/>
      <c r="J24" s="126"/>
      <c r="K24" s="126"/>
      <c r="L24" s="126"/>
      <c r="M24" s="126"/>
      <c r="N24" s="125"/>
      <c r="O24" s="151" t="str">
        <f>"While "&amp;ROUND(VLOOKUP($D$1,'Approach by Country'!$A$4:$X$99,23,FALSE)*100,0)&amp;"% of projects score 2 or higher on the governance marker, "&amp;ROUND(VLOOKUP($D$1,'Approach by Country'!$A$4:$X$99,9,FALSE)*100,0)&amp;"% of projects are transformational in terms of inclusive governance"</f>
        <v>While 100% of projects score 2 or higher on the governance marker, 18% of projects are transformational in terms of inclusive governance</v>
      </c>
      <c r="P24" s="151"/>
      <c r="Q24" s="151"/>
      <c r="R24" s="151"/>
      <c r="S24" s="151"/>
      <c r="T24" s="151"/>
      <c r="U24" s="151"/>
      <c r="V24" s="151"/>
      <c r="W24" s="151"/>
      <c r="X24" s="152"/>
      <c r="Y24" s="70"/>
      <c r="Z24" s="70"/>
      <c r="AA24" s="70"/>
      <c r="AB24" s="70"/>
      <c r="AC24" s="70" t="s">
        <v>23</v>
      </c>
      <c r="AD24" s="81"/>
      <c r="AE24" s="81"/>
      <c r="AF24" s="81"/>
    </row>
    <row r="25" spans="1:32" ht="13" thickBot="1" x14ac:dyDescent="0.4">
      <c r="A25" s="107"/>
      <c r="B25" s="84"/>
      <c r="C25" s="84"/>
      <c r="D25" s="84"/>
      <c r="E25" s="84"/>
      <c r="F25" s="127"/>
      <c r="G25" s="81"/>
      <c r="H25" s="81"/>
      <c r="I25" s="81"/>
      <c r="J25" s="81"/>
      <c r="K25" s="81"/>
      <c r="L25" s="81"/>
      <c r="M25" s="81"/>
      <c r="N25" s="82"/>
      <c r="O25" s="151"/>
      <c r="P25" s="151"/>
      <c r="Q25" s="151"/>
      <c r="R25" s="151"/>
      <c r="S25" s="151"/>
      <c r="T25" s="151"/>
      <c r="U25" s="151"/>
      <c r="V25" s="151"/>
      <c r="W25" s="151"/>
      <c r="X25" s="152"/>
      <c r="Y25" s="70"/>
      <c r="Z25" s="70"/>
      <c r="AA25" s="70"/>
      <c r="AB25" s="70"/>
      <c r="AC25" s="70" t="s">
        <v>24</v>
      </c>
      <c r="AD25" s="126"/>
      <c r="AE25" s="126"/>
      <c r="AF25" s="126"/>
    </row>
    <row r="26" spans="1:32" x14ac:dyDescent="0.35">
      <c r="A26" s="81"/>
      <c r="B26" s="81"/>
      <c r="C26" s="81"/>
      <c r="D26" s="81"/>
      <c r="E26" s="81"/>
      <c r="F26" s="128"/>
      <c r="G26" s="81"/>
      <c r="H26" s="81"/>
      <c r="I26" s="81"/>
      <c r="J26" s="81"/>
      <c r="K26" s="81"/>
      <c r="L26" s="81"/>
      <c r="M26" s="81"/>
      <c r="N26" s="82"/>
      <c r="O26" s="123"/>
      <c r="P26" s="123"/>
      <c r="Q26" s="123"/>
      <c r="R26" s="123"/>
      <c r="S26" s="123"/>
      <c r="T26" s="123"/>
      <c r="U26" s="123"/>
      <c r="V26" s="123"/>
      <c r="W26" s="123"/>
      <c r="X26" s="124"/>
      <c r="Y26" s="70"/>
      <c r="Z26" s="70"/>
      <c r="AA26" s="70"/>
      <c r="AB26" s="70"/>
      <c r="AC26" s="70" t="s">
        <v>25</v>
      </c>
      <c r="AD26" s="81"/>
      <c r="AE26" s="81"/>
      <c r="AF26" s="81"/>
    </row>
    <row r="27" spans="1:32" ht="13" thickBot="1" x14ac:dyDescent="0.4">
      <c r="A27" s="81"/>
      <c r="B27" s="81"/>
      <c r="C27" s="81"/>
      <c r="D27" s="81"/>
      <c r="E27" s="81"/>
      <c r="F27" s="128"/>
      <c r="G27" s="81"/>
      <c r="H27" s="81"/>
      <c r="I27" s="81"/>
      <c r="J27" s="81"/>
      <c r="K27" s="81"/>
      <c r="L27" s="81"/>
      <c r="M27" s="81"/>
      <c r="N27" s="82"/>
      <c r="O27" s="151" t="str">
        <f>ROUND(VLOOKUP($D$1,'Approach by Country'!$A$4:$X$99,24,FALSE)*100,0)&amp;"% of projects promoted resilience ("&amp;ROUND(VLOOKUP($D$1,'Approach by Country'!$A$4:$X$99,15,FALSE)*100,0)&amp;"% fully and "&amp;ROUND(VLOOKUP($D$1,'Approach by Country'!$A$4:$P$99,16,FALSE)*100,0)&amp;"% partially)"</f>
        <v>100% of projects promoted resilience (91% fully and 9% partially)</v>
      </c>
      <c r="P27" s="151"/>
      <c r="Q27" s="151"/>
      <c r="R27" s="151"/>
      <c r="S27" s="151"/>
      <c r="T27" s="151"/>
      <c r="U27" s="151"/>
      <c r="V27" s="151"/>
      <c r="W27" s="151"/>
      <c r="X27" s="152"/>
      <c r="Y27" s="70"/>
      <c r="Z27" s="70"/>
      <c r="AA27" s="70"/>
      <c r="AB27" s="70"/>
      <c r="AC27" s="70" t="s">
        <v>26</v>
      </c>
      <c r="AD27" s="81"/>
      <c r="AE27" s="81"/>
      <c r="AF27" s="81"/>
    </row>
    <row r="28" spans="1:32" ht="15.5" x14ac:dyDescent="0.35">
      <c r="A28" s="162" t="str">
        <f>UPPER("contributions to reach in program strategy outcome areas")</f>
        <v>CONTRIBUTIONS TO REACH IN PROGRAM STRATEGY OUTCOME AREAS</v>
      </c>
      <c r="B28" s="163"/>
      <c r="C28" s="163"/>
      <c r="D28" s="163"/>
      <c r="E28" s="163"/>
      <c r="F28" s="164"/>
      <c r="G28" s="81"/>
      <c r="H28" s="81"/>
      <c r="I28" s="81"/>
      <c r="J28" s="81"/>
      <c r="K28" s="81"/>
      <c r="L28" s="81"/>
      <c r="M28" s="81"/>
      <c r="N28" s="82"/>
      <c r="O28" s="151"/>
      <c r="P28" s="151"/>
      <c r="Q28" s="151"/>
      <c r="R28" s="151"/>
      <c r="S28" s="151"/>
      <c r="T28" s="151"/>
      <c r="U28" s="151"/>
      <c r="V28" s="151"/>
      <c r="W28" s="151"/>
      <c r="X28" s="152"/>
      <c r="Y28" s="70"/>
      <c r="Z28" s="70"/>
      <c r="AA28" s="70"/>
      <c r="AB28" s="70"/>
      <c r="AC28" s="70" t="s">
        <v>27</v>
      </c>
      <c r="AD28" s="81"/>
      <c r="AE28" s="81"/>
      <c r="AF28" s="81"/>
    </row>
    <row r="29" spans="1:32" x14ac:dyDescent="0.35">
      <c r="A29" s="82"/>
      <c r="B29" s="81"/>
      <c r="C29" s="81"/>
      <c r="D29" s="81"/>
      <c r="E29" s="81"/>
      <c r="F29" s="83"/>
      <c r="G29" s="81"/>
      <c r="H29" s="81"/>
      <c r="I29" s="81"/>
      <c r="J29" s="81"/>
      <c r="K29" s="81"/>
      <c r="L29" s="81"/>
      <c r="M29" s="81"/>
      <c r="N29" s="82"/>
      <c r="O29" s="81"/>
      <c r="P29" s="81"/>
      <c r="Q29" s="81"/>
      <c r="R29" s="81"/>
      <c r="S29" s="81"/>
      <c r="T29" s="81"/>
      <c r="U29" s="81"/>
      <c r="V29" s="81"/>
      <c r="W29" s="81"/>
      <c r="X29" s="83"/>
      <c r="Y29" s="70"/>
      <c r="Z29" s="70"/>
      <c r="AA29" s="70"/>
      <c r="AB29" s="70"/>
      <c r="AC29" s="70" t="s">
        <v>28</v>
      </c>
      <c r="AD29" s="81"/>
      <c r="AE29" s="81"/>
      <c r="AF29" s="81"/>
    </row>
    <row r="30" spans="1:32" x14ac:dyDescent="0.35">
      <c r="A30" s="161">
        <f>AA30*1000</f>
        <v>77194</v>
      </c>
      <c r="B30" s="168" t="str">
        <f>_xlfn.IFNA(IF(Z30=0,"No projects working on Humanitarian Assistance",IF(AA30*1000&gt;1000000,"Reached "&amp;TEXT(ROUND(AA30/1000,1),"#,##0.0_);(#,##0.0)")&amp;"million disaster/crisis-affected people with life-saving humanitarian assistance, indirectly benefiting a further "&amp;TEXT(ROUND(AB30/1000,1),"#,##0.0_);(#,##0)")&amp;"million ("&amp;ROUND(Z30,0)&amp;" projects/initiatives)","Reached "&amp;TEXT(ROUND(AA30,1),"#,##0_);(#,##0)")&amp;"thousand disaster/crisis-affected people with life-saving humanitarian assistance, indirectly benefiting a further "&amp;TEXT(ROUND(AB30,1),"#,##0_);(#,##0)")&amp;"thousand ("&amp;ROUND(Z30,0)&amp;" projects/initiatives)")),"")</f>
        <v>Reached 77 thousand disaster/crisis-affected people with life-saving humanitarian assistance, indirectly benefiting a further 45 thousand (5 projects/initiatives)</v>
      </c>
      <c r="C30" s="168"/>
      <c r="D30" s="168"/>
      <c r="E30" s="168"/>
      <c r="F30" s="169"/>
      <c r="G30" s="81"/>
      <c r="H30" s="81"/>
      <c r="I30" s="81"/>
      <c r="J30" s="81"/>
      <c r="K30" s="81"/>
      <c r="L30" s="81"/>
      <c r="M30" s="81"/>
      <c r="N30" s="82"/>
      <c r="O30" s="151" t="str">
        <f>ROUND(VLOOKUP($D$1,'Climate change'!$A$6:$D$107,4,FALSE)*100,0)&amp;"% of projects fully addressed vulnerability caused by climate change. "&amp;ROUND(VLOOKUP($D$1,'Climate change'!$A$6:$D$107,3,FALSE)*100,0)&amp;"% of projects had no strategy to address climate change vulnerability "</f>
        <v xml:space="preserve">36% of projects fully addressed vulnerability caused by climate change. 27% of projects had no strategy to address climate change vulnerability </v>
      </c>
      <c r="P30" s="151"/>
      <c r="Q30" s="151"/>
      <c r="R30" s="151"/>
      <c r="S30" s="151"/>
      <c r="T30" s="151"/>
      <c r="U30" s="151"/>
      <c r="V30" s="151"/>
      <c r="W30" s="151"/>
      <c r="X30" s="152"/>
      <c r="Y30" s="70" t="s">
        <v>212</v>
      </c>
      <c r="Z30" s="129">
        <f>VLOOKUP($D$1,'FY16 reach by country'!$A$4:$X$99,7,FALSE)</f>
        <v>5</v>
      </c>
      <c r="AA30" s="130">
        <f>VLOOKUP($D$1,'FY16 reach by country'!$A$4:$X$99,8,FALSE)/1000</f>
        <v>77.194000000000003</v>
      </c>
      <c r="AB30" s="130">
        <f>VLOOKUP($D$1,'FY16 reach by country'!$A$4:$X$99,9,FALSE)/1000</f>
        <v>45.228999999999999</v>
      </c>
      <c r="AC30" s="70" t="s">
        <v>29</v>
      </c>
      <c r="AD30" s="81"/>
      <c r="AE30" s="81"/>
      <c r="AF30" s="81"/>
    </row>
    <row r="31" spans="1:32" x14ac:dyDescent="0.35">
      <c r="A31" s="161"/>
      <c r="B31" s="168"/>
      <c r="C31" s="168"/>
      <c r="D31" s="168"/>
      <c r="E31" s="168"/>
      <c r="F31" s="169"/>
      <c r="G31" s="81"/>
      <c r="H31" s="81"/>
      <c r="I31" s="81"/>
      <c r="J31" s="81"/>
      <c r="K31" s="81"/>
      <c r="L31" s="81"/>
      <c r="M31" s="81"/>
      <c r="N31" s="82"/>
      <c r="O31" s="151"/>
      <c r="P31" s="151"/>
      <c r="Q31" s="151"/>
      <c r="R31" s="151"/>
      <c r="S31" s="151"/>
      <c r="T31" s="151"/>
      <c r="U31" s="151"/>
      <c r="V31" s="151"/>
      <c r="W31" s="151"/>
      <c r="X31" s="152"/>
      <c r="Y31" s="70"/>
      <c r="Z31" s="131"/>
      <c r="AA31" s="132"/>
      <c r="AB31" s="132"/>
      <c r="AC31" s="70" t="s">
        <v>30</v>
      </c>
      <c r="AD31" s="81"/>
      <c r="AE31" s="81"/>
      <c r="AF31" s="81"/>
    </row>
    <row r="32" spans="1:32" x14ac:dyDescent="0.35">
      <c r="A32" s="161"/>
      <c r="B32" s="133"/>
      <c r="C32" s="133"/>
      <c r="D32" s="133"/>
      <c r="E32" s="133"/>
      <c r="F32" s="134"/>
      <c r="G32" s="81"/>
      <c r="H32" s="81"/>
      <c r="I32" s="81"/>
      <c r="J32" s="81"/>
      <c r="K32" s="81"/>
      <c r="L32" s="81"/>
      <c r="M32" s="81"/>
      <c r="N32" s="82"/>
      <c r="O32" s="135"/>
      <c r="P32" s="135"/>
      <c r="Q32" s="135"/>
      <c r="R32" s="135"/>
      <c r="S32" s="135"/>
      <c r="T32" s="135"/>
      <c r="U32" s="135"/>
      <c r="V32" s="135"/>
      <c r="W32" s="135"/>
      <c r="X32" s="136"/>
      <c r="Y32" s="70"/>
      <c r="Z32" s="131"/>
      <c r="AA32" s="132"/>
      <c r="AB32" s="132"/>
      <c r="AC32" s="70" t="s">
        <v>31</v>
      </c>
      <c r="AD32" s="81"/>
      <c r="AE32" s="81"/>
      <c r="AF32" s="81"/>
    </row>
    <row r="33" spans="1:32" x14ac:dyDescent="0.35">
      <c r="A33" s="161"/>
      <c r="B33" s="81"/>
      <c r="C33" s="81"/>
      <c r="D33" s="81"/>
      <c r="E33" s="81"/>
      <c r="F33" s="83"/>
      <c r="G33" s="81"/>
      <c r="H33" s="81"/>
      <c r="I33" s="81"/>
      <c r="J33" s="81"/>
      <c r="K33" s="81"/>
      <c r="L33" s="81"/>
      <c r="M33" s="81"/>
      <c r="N33" s="82"/>
      <c r="O33" s="151" t="str">
        <f>"Partners implemented all activities in "&amp;ROUND(VLOOKUP($D$1,Partnership!$A$5:$F$107,3,FALSE)*100,0)&amp;"% of projects, most activities in "&amp;ROUND(VLOOKUP($D$1,Partnership!$A$5:$F$107,5,FALSE)*100,0)&amp;"% of projects, and some activities in "&amp;ROUND(VLOOKUP($D$1,Partnership!$A$5:$F$107,6,FALSE)*100,0)&amp;"% of projects"</f>
        <v>Partners implemented all activities in 100% of projects, most activities in 0% of projects, and some activities in 0% of projects</v>
      </c>
      <c r="P33" s="151"/>
      <c r="Q33" s="151"/>
      <c r="R33" s="151"/>
      <c r="S33" s="151"/>
      <c r="T33" s="151"/>
      <c r="U33" s="151"/>
      <c r="V33" s="151"/>
      <c r="W33" s="151"/>
      <c r="X33" s="152"/>
      <c r="Y33" s="70"/>
      <c r="Z33" s="70"/>
      <c r="AA33" s="70"/>
      <c r="AB33" s="70"/>
      <c r="AC33" s="70" t="s">
        <v>32</v>
      </c>
      <c r="AD33" s="81"/>
      <c r="AE33" s="81"/>
      <c r="AF33" s="81"/>
    </row>
    <row r="34" spans="1:32" ht="12.75" customHeight="1" x14ac:dyDescent="0.35">
      <c r="A34" s="161">
        <f t="shared" ref="A34" si="0">AA34*1000</f>
        <v>9900</v>
      </c>
      <c r="B34" s="168" t="str">
        <f>_xlfn.IFNA(IF(Z34=0,"No projects working on SRMH",IF(AA34*1000&gt;1000000,"Reached "&amp;TEXT(ROUND(AA34/1000,1),"#,##0.0_);(#,##0.0)")&amp;"million people to support women's rights to sexual, reproductive and maternal health, indirectly benefiting a further "&amp;TEXT(ROUND(AB34/1000,1),"#,##0.0_);(#,##0)")&amp;"million ("&amp;ROUND(Z34,0)&amp;" projects/initiatives)","Reached "&amp;TEXT(ROUND(AA34,1),"#,##0_);(#,##0)")&amp;"thousand people to support women's rights to sexual, reproductive and maternal health, indirectly benefiting a further "&amp;TEXT(ROUND(AB34,1),"#,##0_);(#,##0)")&amp;"thousand ("&amp;ROUND(Z34,0)&amp;" projects/initiatives)")),"")</f>
        <v>Reached 10 thousand people to support women's rights to sexual, reproductive and maternal health, indirectly benefiting a further 18 thousand (2 projects/initiatives)</v>
      </c>
      <c r="C34" s="168"/>
      <c r="D34" s="168"/>
      <c r="E34" s="168"/>
      <c r="F34" s="169"/>
      <c r="G34" s="81"/>
      <c r="H34" s="81"/>
      <c r="I34" s="81"/>
      <c r="J34" s="81"/>
      <c r="K34" s="81"/>
      <c r="L34" s="81"/>
      <c r="M34" s="81"/>
      <c r="N34" s="82"/>
      <c r="O34" s="151"/>
      <c r="P34" s="151"/>
      <c r="Q34" s="151"/>
      <c r="R34" s="151"/>
      <c r="S34" s="151"/>
      <c r="T34" s="151"/>
      <c r="U34" s="151"/>
      <c r="V34" s="151"/>
      <c r="W34" s="151"/>
      <c r="X34" s="152"/>
      <c r="Y34" s="70" t="s">
        <v>213</v>
      </c>
      <c r="Z34" s="129">
        <f>VLOOKUP($D$1,'FY16 reach by country'!$A$4:$X$99,10,FALSE)</f>
        <v>2</v>
      </c>
      <c r="AA34" s="130">
        <f>VLOOKUP($D$1,'FY16 reach by country'!$A$4:$X$99,11,FALSE)/1000</f>
        <v>9.9</v>
      </c>
      <c r="AB34" s="130">
        <f>VLOOKUP($D$1,'FY16 reach by country'!$A$4:$X$99,12,FALSE)/1000</f>
        <v>17.905000000000001</v>
      </c>
      <c r="AC34" s="70" t="s">
        <v>33</v>
      </c>
      <c r="AD34" s="81"/>
      <c r="AE34" s="81"/>
      <c r="AF34" s="81"/>
    </row>
    <row r="35" spans="1:32" x14ac:dyDescent="0.35">
      <c r="A35" s="161"/>
      <c r="B35" s="168"/>
      <c r="C35" s="168"/>
      <c r="D35" s="168"/>
      <c r="E35" s="168"/>
      <c r="F35" s="169"/>
      <c r="G35" s="81"/>
      <c r="H35" s="81"/>
      <c r="I35" s="81"/>
      <c r="J35" s="81"/>
      <c r="K35" s="81"/>
      <c r="L35" s="81"/>
      <c r="M35" s="81"/>
      <c r="N35" s="82"/>
      <c r="O35" s="135"/>
      <c r="P35" s="135"/>
      <c r="Q35" s="135"/>
      <c r="R35" s="135"/>
      <c r="S35" s="135"/>
      <c r="T35" s="135"/>
      <c r="U35" s="135"/>
      <c r="V35" s="135"/>
      <c r="W35" s="135"/>
      <c r="X35" s="136"/>
      <c r="Y35" s="70"/>
      <c r="Z35" s="131"/>
      <c r="AA35" s="132"/>
      <c r="AB35" s="132"/>
      <c r="AC35" s="70" t="s">
        <v>34</v>
      </c>
      <c r="AD35" s="81"/>
      <c r="AE35" s="81"/>
      <c r="AF35" s="81"/>
    </row>
    <row r="36" spans="1:32" x14ac:dyDescent="0.35">
      <c r="A36" s="161"/>
      <c r="B36" s="133"/>
      <c r="C36" s="133"/>
      <c r="D36" s="133"/>
      <c r="E36" s="133"/>
      <c r="F36" s="134"/>
      <c r="G36" s="81"/>
      <c r="H36" s="81"/>
      <c r="I36" s="81"/>
      <c r="J36" s="81"/>
      <c r="K36" s="81"/>
      <c r="L36" s="81"/>
      <c r="M36" s="81"/>
      <c r="N36" s="82"/>
      <c r="O36" s="151" t="str">
        <f>"Civil society strengthening activities were included in "&amp;ROUND(T10*100,0)&amp;"% of projects, but was an explicit objective in "&amp;ROUND(VLOOKUP($D$1,'Civ soc'!$A$5:$D$107,4,FALSE)*100,0)&amp;"% of projects"</f>
        <v>Civil society strengthening activities were included in 82% of projects, but was an explicit objective in 36% of projects</v>
      </c>
      <c r="P36" s="151"/>
      <c r="Q36" s="151"/>
      <c r="R36" s="151"/>
      <c r="S36" s="151"/>
      <c r="T36" s="151"/>
      <c r="U36" s="151"/>
      <c r="V36" s="151"/>
      <c r="W36" s="151"/>
      <c r="X36" s="152"/>
      <c r="Y36" s="70"/>
      <c r="Z36" s="131"/>
      <c r="AA36" s="132"/>
      <c r="AB36" s="132"/>
      <c r="AC36" s="70" t="s">
        <v>35</v>
      </c>
      <c r="AD36" s="81"/>
      <c r="AE36" s="81"/>
      <c r="AF36" s="81"/>
    </row>
    <row r="37" spans="1:32" ht="12.75" customHeight="1" x14ac:dyDescent="0.35">
      <c r="A37" s="161"/>
      <c r="B37" s="81"/>
      <c r="C37" s="81"/>
      <c r="D37" s="81"/>
      <c r="E37" s="81"/>
      <c r="F37" s="83"/>
      <c r="G37" s="81"/>
      <c r="H37" s="81"/>
      <c r="I37" s="81"/>
      <c r="J37" s="81"/>
      <c r="K37" s="81"/>
      <c r="L37" s="81"/>
      <c r="M37" s="81"/>
      <c r="N37" s="82"/>
      <c r="O37" s="151"/>
      <c r="P37" s="151"/>
      <c r="Q37" s="151"/>
      <c r="R37" s="151"/>
      <c r="S37" s="151"/>
      <c r="T37" s="151"/>
      <c r="U37" s="151"/>
      <c r="V37" s="151"/>
      <c r="W37" s="151"/>
      <c r="X37" s="152"/>
      <c r="Y37" s="70"/>
      <c r="Z37" s="70"/>
      <c r="AA37" s="70"/>
      <c r="AB37" s="70"/>
      <c r="AC37" s="70" t="s">
        <v>36</v>
      </c>
      <c r="AD37" s="81"/>
      <c r="AE37" s="81"/>
      <c r="AF37" s="81"/>
    </row>
    <row r="38" spans="1:32" ht="12.75" customHeight="1" x14ac:dyDescent="0.35">
      <c r="A38" s="161">
        <f t="shared" ref="A38" si="1">AA38*1000</f>
        <v>15600</v>
      </c>
      <c r="B38" s="168" t="str">
        <f>_xlfn.IFNA(IF(Z38=0,"No projects working on LFFV",IF(AA38*1000&gt;1000000,"Reached "&amp;TEXT(ROUND(AA38/1000,1),"#,##0.0_);(#,##0.0)")&amp;"million people to support women and girls' rights to a life free from violence, indirectly benefiting a further "&amp;TEXT(ROUND(AB38/1000,1),"#,##0.0_);(#,##0)")&amp;"million ("&amp;ROUND(Z38,0)&amp;" projects/initiatives)","Reached "&amp;TEXT(ROUND(AA38,1),"#,##0_);(#,##0)")&amp;"thousand people to support women and girls' rights to a life free from violence, indirectly benefiting a further "&amp;TEXT(ROUND(AB38,1),"#,##0_);(#,##0)")&amp;"thousand ("&amp;ROUND(Z38,0)&amp;" projects/initiatives)")),"")</f>
        <v>Reached 16 thousand people to support women and girls' rights to a life free from violence, indirectly benefiting a further 0 thousand (5 projects/initiatives)</v>
      </c>
      <c r="C38" s="168"/>
      <c r="D38" s="168"/>
      <c r="E38" s="168"/>
      <c r="F38" s="169"/>
      <c r="G38" s="81"/>
      <c r="H38" s="81"/>
      <c r="I38" s="81"/>
      <c r="J38" s="81"/>
      <c r="K38" s="81"/>
      <c r="L38" s="81"/>
      <c r="M38" s="81"/>
      <c r="N38" s="82"/>
      <c r="O38" s="135"/>
      <c r="P38" s="135"/>
      <c r="Q38" s="135"/>
      <c r="R38" s="135"/>
      <c r="S38" s="135"/>
      <c r="T38" s="135"/>
      <c r="U38" s="135"/>
      <c r="V38" s="135"/>
      <c r="W38" s="135"/>
      <c r="X38" s="136"/>
      <c r="Y38" s="70" t="s">
        <v>214</v>
      </c>
      <c r="Z38" s="129">
        <f>VLOOKUP($D$1,'FY16 reach by country'!$A$4:$X$99,13,FALSE)</f>
        <v>5</v>
      </c>
      <c r="AA38" s="130">
        <f>VLOOKUP($D$1,'FY16 reach by country'!$A$4:$X$99,14,FALSE)/1000</f>
        <v>15.6</v>
      </c>
      <c r="AB38" s="130">
        <f>VLOOKUP($D$1,'FY16 reach by country'!$A$4:$X$99,15,FALSE)/1000</f>
        <v>0</v>
      </c>
      <c r="AC38" s="70" t="s">
        <v>37</v>
      </c>
      <c r="AD38" s="81"/>
      <c r="AE38" s="81"/>
      <c r="AF38" s="81"/>
    </row>
    <row r="39" spans="1:32" x14ac:dyDescent="0.35">
      <c r="A39" s="161"/>
      <c r="B39" s="168"/>
      <c r="C39" s="168"/>
      <c r="D39" s="168"/>
      <c r="E39" s="168"/>
      <c r="F39" s="169"/>
      <c r="G39" s="81"/>
      <c r="H39" s="81"/>
      <c r="I39" s="81"/>
      <c r="J39" s="81"/>
      <c r="K39" s="81"/>
      <c r="L39" s="81"/>
      <c r="M39" s="81"/>
      <c r="N39" s="82"/>
      <c r="O39" s="151" t="str">
        <f>ROUND(VLOOKUP($D$1,'Mult Impact by Country'!$C$12:$J$107,6,FALSE)*100,0)&amp;"% of projects had an intensive advocacy focus, and a further "&amp;ROUND(VLOOKUP($D$1,'Mult Impact by Country'!$C$12:$J$107,5,FALSE)*100,0)&amp;"% had a moderate advocacy focus"</f>
        <v>9% of projects had an intensive advocacy focus, and a further 36% had a moderate advocacy focus</v>
      </c>
      <c r="P39" s="151"/>
      <c r="Q39" s="151"/>
      <c r="R39" s="151"/>
      <c r="S39" s="151"/>
      <c r="T39" s="151"/>
      <c r="U39" s="151"/>
      <c r="V39" s="151"/>
      <c r="W39" s="151"/>
      <c r="X39" s="152"/>
      <c r="Y39" s="70"/>
      <c r="Z39" s="131"/>
      <c r="AA39" s="132"/>
      <c r="AB39" s="132"/>
      <c r="AC39" s="70" t="s">
        <v>38</v>
      </c>
      <c r="AD39" s="81"/>
      <c r="AE39" s="81"/>
      <c r="AF39" s="81"/>
    </row>
    <row r="40" spans="1:32" x14ac:dyDescent="0.35">
      <c r="A40" s="161"/>
      <c r="B40" s="133"/>
      <c r="C40" s="133"/>
      <c r="D40" s="133"/>
      <c r="E40" s="133"/>
      <c r="F40" s="134"/>
      <c r="G40" s="81"/>
      <c r="H40" s="81"/>
      <c r="I40" s="81"/>
      <c r="J40" s="81"/>
      <c r="K40" s="81"/>
      <c r="L40" s="81"/>
      <c r="M40" s="81"/>
      <c r="N40" s="82"/>
      <c r="O40" s="151"/>
      <c r="P40" s="151"/>
      <c r="Q40" s="151"/>
      <c r="R40" s="151"/>
      <c r="S40" s="151"/>
      <c r="T40" s="151"/>
      <c r="U40" s="151"/>
      <c r="V40" s="151"/>
      <c r="W40" s="151"/>
      <c r="X40" s="152"/>
      <c r="Y40" s="70"/>
      <c r="Z40" s="131"/>
      <c r="AA40" s="132"/>
      <c r="AB40" s="132"/>
      <c r="AC40" s="70" t="s">
        <v>39</v>
      </c>
      <c r="AD40" s="81"/>
      <c r="AE40" s="81"/>
      <c r="AF40" s="81"/>
    </row>
    <row r="41" spans="1:32" x14ac:dyDescent="0.35">
      <c r="A41" s="161"/>
      <c r="B41" s="81"/>
      <c r="C41" s="81"/>
      <c r="D41" s="81"/>
      <c r="E41" s="81"/>
      <c r="F41" s="83"/>
      <c r="G41" s="81"/>
      <c r="H41" s="81"/>
      <c r="I41" s="81"/>
      <c r="J41" s="81"/>
      <c r="K41" s="81"/>
      <c r="L41" s="81"/>
      <c r="M41" s="81"/>
      <c r="N41" s="82"/>
      <c r="O41" s="135"/>
      <c r="P41" s="135"/>
      <c r="Q41" s="135"/>
      <c r="R41" s="135"/>
      <c r="S41" s="135"/>
      <c r="T41" s="135"/>
      <c r="U41" s="135"/>
      <c r="V41" s="135"/>
      <c r="W41" s="135"/>
      <c r="X41" s="136"/>
      <c r="Y41" s="70"/>
      <c r="Z41" s="70"/>
      <c r="AA41" s="70"/>
      <c r="AB41" s="70"/>
      <c r="AC41" s="70" t="s">
        <v>40</v>
      </c>
      <c r="AD41" s="81"/>
      <c r="AE41" s="81"/>
      <c r="AF41" s="81"/>
    </row>
    <row r="42" spans="1:32" ht="12.75" customHeight="1" x14ac:dyDescent="0.35">
      <c r="A42" s="161">
        <f t="shared" ref="A42" si="2">AA42*1000</f>
        <v>121977</v>
      </c>
      <c r="B42" s="168" t="str">
        <f>_xlfn.IFNA(IF(Z42=0,"No projects working on FNS &amp; CCR",IF(AA42*1000&gt;1000000,"Reached "&amp;TEXT(ROUND(AA42/1000,1),"#,##0.0_);(#,##0.0)")&amp;"million people to support their food and nutrition security and resilience to climate change, indirectly benefiting a further "&amp;TEXT(ROUND(AB42/1000,1),"#,##0.0_);(#,##0)")&amp;"million ("&amp;ROUND(Z42,0)&amp;" projects/initiatives)","Reached "&amp;TEXT(ROUND(AA42,1),"#,##0_);(#,##0)")&amp;"thousand people to support their food and nutrition security and resilience to climate change, indirectly benefiting a further "&amp;TEXT(ROUND(AB42,1),"#,##0_);(#,##0)")&amp;"thousand ("&amp;ROUND(Z42,0)&amp;" projects/initiatives)")),"")</f>
        <v>Reached 122 thousand people to support their food and nutrition security and resilience to climate change, indirectly benefiting a further 127 thousand (8 projects/initiatives)</v>
      </c>
      <c r="C42" s="168"/>
      <c r="D42" s="168"/>
      <c r="E42" s="168"/>
      <c r="F42" s="169"/>
      <c r="G42" s="81"/>
      <c r="H42" s="81"/>
      <c r="I42" s="81"/>
      <c r="J42" s="81"/>
      <c r="K42" s="81"/>
      <c r="L42" s="81"/>
      <c r="M42" s="81"/>
      <c r="N42" s="82"/>
      <c r="O42" s="151" t="str">
        <f>"While "&amp;ROUND(R10*100,0)&amp;"% of projects promoted innovative solutions to poverty and social injustice, only "&amp;ROUND(VLOOKUP($D$1,'Mult Impact by Country'!$C$12:$J$107,4,FALSE)*100,0)&amp;"% measured the impact of these innovations"</f>
        <v>While 45% of projects promoted innovative solutions to poverty and social injustice, only 27% measured the impact of these innovations</v>
      </c>
      <c r="P42" s="151"/>
      <c r="Q42" s="151"/>
      <c r="R42" s="151"/>
      <c r="S42" s="151"/>
      <c r="T42" s="151"/>
      <c r="U42" s="151"/>
      <c r="V42" s="151"/>
      <c r="W42" s="151"/>
      <c r="X42" s="152"/>
      <c r="Y42" s="70" t="s">
        <v>216</v>
      </c>
      <c r="Z42" s="129">
        <f>VLOOKUP($D$1,'FY16 reach by country'!$A$4:$X$99,16,FALSE)</f>
        <v>8</v>
      </c>
      <c r="AA42" s="130">
        <f>VLOOKUP($D$1,'FY16 reach by country'!$A$4:$X$99,17,FALSE)/1000</f>
        <v>121.977</v>
      </c>
      <c r="AB42" s="130">
        <f>VLOOKUP($D$1,'FY16 reach by country'!$A$4:$X$99,18,FALSE)/1000</f>
        <v>126.93899999999999</v>
      </c>
      <c r="AC42" s="70" t="s">
        <v>41</v>
      </c>
      <c r="AD42" s="81"/>
      <c r="AE42" s="81"/>
      <c r="AF42" s="81"/>
    </row>
    <row r="43" spans="1:32" x14ac:dyDescent="0.35">
      <c r="A43" s="161"/>
      <c r="B43" s="168"/>
      <c r="C43" s="168"/>
      <c r="D43" s="168"/>
      <c r="E43" s="168"/>
      <c r="F43" s="169"/>
      <c r="G43" s="81"/>
      <c r="H43" s="81"/>
      <c r="I43" s="81"/>
      <c r="J43" s="81"/>
      <c r="K43" s="81"/>
      <c r="L43" s="81"/>
      <c r="M43" s="81"/>
      <c r="N43" s="82"/>
      <c r="O43" s="151"/>
      <c r="P43" s="151"/>
      <c r="Q43" s="151"/>
      <c r="R43" s="151"/>
      <c r="S43" s="151"/>
      <c r="T43" s="151"/>
      <c r="U43" s="151"/>
      <c r="V43" s="151"/>
      <c r="W43" s="151"/>
      <c r="X43" s="152"/>
      <c r="Y43" s="70"/>
      <c r="Z43" s="131"/>
      <c r="AA43" s="132"/>
      <c r="AB43" s="132"/>
      <c r="AC43" s="70" t="s">
        <v>42</v>
      </c>
      <c r="AD43" s="81"/>
      <c r="AE43" s="81"/>
      <c r="AF43" s="81"/>
    </row>
    <row r="44" spans="1:32" x14ac:dyDescent="0.35">
      <c r="A44" s="161"/>
      <c r="B44" s="133"/>
      <c r="C44" s="133"/>
      <c r="D44" s="133"/>
      <c r="E44" s="133"/>
      <c r="F44" s="134"/>
      <c r="G44" s="81"/>
      <c r="H44" s="81"/>
      <c r="I44" s="81"/>
      <c r="J44" s="81"/>
      <c r="K44" s="81"/>
      <c r="L44" s="81"/>
      <c r="M44" s="81"/>
      <c r="N44" s="82"/>
      <c r="O44" s="135"/>
      <c r="P44" s="135"/>
      <c r="Q44" s="135"/>
      <c r="R44" s="135"/>
      <c r="S44" s="135"/>
      <c r="T44" s="135"/>
      <c r="U44" s="135"/>
      <c r="V44" s="135"/>
      <c r="W44" s="135"/>
      <c r="X44" s="136"/>
      <c r="Y44" s="70"/>
      <c r="Z44" s="131"/>
      <c r="AA44" s="132"/>
      <c r="AB44" s="132"/>
      <c r="AC44" s="70" t="s">
        <v>43</v>
      </c>
      <c r="AD44" s="81"/>
      <c r="AE44" s="81"/>
      <c r="AF44" s="81"/>
    </row>
    <row r="45" spans="1:32" ht="12.75" customHeight="1" x14ac:dyDescent="0.35">
      <c r="A45" s="161"/>
      <c r="B45" s="81"/>
      <c r="C45" s="81"/>
      <c r="D45" s="81"/>
      <c r="E45" s="81"/>
      <c r="F45" s="83"/>
      <c r="G45" s="81"/>
      <c r="H45" s="81"/>
      <c r="I45" s="81"/>
      <c r="J45" s="81"/>
      <c r="K45" s="81"/>
      <c r="L45" s="81"/>
      <c r="M45" s="81"/>
      <c r="N45" s="82"/>
      <c r="O45" s="151" t="str">
        <f>ROUND(VLOOKUP($D$1,'Mult Impact by Country'!$C$12:$J$107,8,FALSE)*100,0)&amp;"% of projects linked and worked with others to scale up proven solutions, and a further "&amp;ROUND(VLOOKUP($D$1,'Mult Impact by Country'!$C$12:$J$107,7,FALSE)*100,0)&amp;"% took solutions to scale by ourselves"</f>
        <v>91% of projects linked and worked with others to scale up proven solutions, and a further 0% took solutions to scale by ourselves</v>
      </c>
      <c r="P45" s="151"/>
      <c r="Q45" s="151"/>
      <c r="R45" s="151"/>
      <c r="S45" s="151"/>
      <c r="T45" s="151"/>
      <c r="U45" s="151"/>
      <c r="V45" s="151"/>
      <c r="W45" s="151"/>
      <c r="X45" s="152"/>
      <c r="Y45" s="70"/>
      <c r="Z45" s="70"/>
      <c r="AA45" s="70"/>
      <c r="AB45" s="70"/>
      <c r="AC45" s="70" t="s">
        <v>44</v>
      </c>
      <c r="AD45" s="81"/>
      <c r="AE45" s="81"/>
      <c r="AF45" s="81"/>
    </row>
    <row r="46" spans="1:32" ht="12.75" customHeight="1" x14ac:dyDescent="0.35">
      <c r="A46" s="161">
        <f t="shared" ref="A46" si="3">AA46*1000</f>
        <v>20479</v>
      </c>
      <c r="B46" s="168" t="str">
        <f>_xlfn.IFNA(IF(Z46=0,"No projects working on WEE",IF(AA46*1000&gt;1000000,"Reached "&amp;TEXT(ROUND(AA46/1000,1),"#,##0.0_);(#,##0.0)")&amp;"million people to promote their access to and control of economic resources, indirectly benefiting a further "&amp;TEXT(ROUND(AB46/1000,1),"#,##0.0_);(#,##0)")&amp;"million ("&amp;ROUND(Z46,0)&amp;" projects/initiatives)","Reached "&amp;TEXT(ROUND(AA46,1),"#,##0_);(#,##0)")&amp;"thousand people to promote their access to and control of economic resources, indirectly benefiting a further "&amp;TEXT(ROUND(AB46,1),"#,##0_);(#,##0)")&amp;"thousand ("&amp;ROUND(Z46,0)&amp;" projects/initiatives)")),"")</f>
        <v>Reached 21 thousand people to promote their access to and control of economic resources, indirectly benefiting a further 4 thousand (7 projects/initiatives)</v>
      </c>
      <c r="C46" s="168"/>
      <c r="D46" s="168"/>
      <c r="E46" s="168"/>
      <c r="F46" s="169"/>
      <c r="G46" s="81"/>
      <c r="H46" s="81"/>
      <c r="I46" s="81"/>
      <c r="J46" s="81"/>
      <c r="K46" s="81"/>
      <c r="L46" s="81"/>
      <c r="M46" s="81"/>
      <c r="N46" s="82"/>
      <c r="O46" s="151"/>
      <c r="P46" s="151"/>
      <c r="Q46" s="151"/>
      <c r="R46" s="151"/>
      <c r="S46" s="151"/>
      <c r="T46" s="151"/>
      <c r="U46" s="151"/>
      <c r="V46" s="151"/>
      <c r="W46" s="151"/>
      <c r="X46" s="152"/>
      <c r="Y46" s="70" t="s">
        <v>215</v>
      </c>
      <c r="Z46" s="129">
        <f>VLOOKUP($D$1,'FY16 reach by country'!$A$4:$X$99,19,FALSE)</f>
        <v>7</v>
      </c>
      <c r="AA46" s="130">
        <f>VLOOKUP($D$1,'FY16 reach by country'!$A$4:$X$99,20,FALSE)/1000</f>
        <v>20.478999999999999</v>
      </c>
      <c r="AB46" s="130">
        <f>VLOOKUP($D$1,'FY16 reach by country'!$A$4:$X$99,21,FALSE)/1000</f>
        <v>3.581</v>
      </c>
      <c r="AC46" s="70" t="s">
        <v>45</v>
      </c>
      <c r="AD46" s="81"/>
      <c r="AE46" s="81"/>
      <c r="AF46" s="81"/>
    </row>
    <row r="47" spans="1:32" x14ac:dyDescent="0.35">
      <c r="A47" s="161"/>
      <c r="B47" s="168"/>
      <c r="C47" s="168"/>
      <c r="D47" s="168"/>
      <c r="E47" s="168"/>
      <c r="F47" s="169"/>
      <c r="G47" s="81"/>
      <c r="H47" s="81"/>
      <c r="I47" s="81"/>
      <c r="J47" s="81"/>
      <c r="K47" s="81"/>
      <c r="L47" s="81"/>
      <c r="M47" s="81"/>
      <c r="N47" s="82"/>
      <c r="O47" s="81"/>
      <c r="P47" s="81"/>
      <c r="Q47" s="81"/>
      <c r="R47" s="81"/>
      <c r="S47" s="81"/>
      <c r="T47" s="81"/>
      <c r="U47" s="81"/>
      <c r="V47" s="81"/>
      <c r="W47" s="81"/>
      <c r="X47" s="83"/>
      <c r="Y47" s="70"/>
      <c r="Z47" s="70"/>
      <c r="AA47" s="70"/>
      <c r="AB47" s="70"/>
      <c r="AC47" s="70" t="s">
        <v>46</v>
      </c>
      <c r="AD47" s="81"/>
      <c r="AE47" s="81"/>
      <c r="AF47" s="81"/>
    </row>
    <row r="48" spans="1:32" ht="12.75" customHeight="1" x14ac:dyDescent="0.35">
      <c r="A48" s="161"/>
      <c r="B48" s="133"/>
      <c r="C48" s="133"/>
      <c r="D48" s="133"/>
      <c r="E48" s="133"/>
      <c r="F48" s="134"/>
      <c r="G48" s="81"/>
      <c r="H48" s="81"/>
      <c r="I48" s="81"/>
      <c r="J48" s="81"/>
      <c r="K48" s="81"/>
      <c r="L48" s="81"/>
      <c r="M48" s="81"/>
      <c r="N48" s="82"/>
      <c r="O48" s="151" t="str">
        <f>ROUND(VLOOKUP($D$1,'GBV '!$A$5:$E$107,5,FALSE)*100,0)&amp;"% of projects were fully focused on addressing SGBV, while a further "&amp;ROUND(VLOOKUP($D$1,'GBV '!$A$5:$E$107,4,FALSE)*100,0)&amp;"% mainstreamed SGBV in other actions/thematic areas"</f>
        <v>0% of projects were fully focused on addressing SGBV, while a further 73% mainstreamed SGBV in other actions/thematic areas</v>
      </c>
      <c r="P48" s="151"/>
      <c r="Q48" s="151"/>
      <c r="R48" s="151"/>
      <c r="S48" s="151"/>
      <c r="T48" s="151"/>
      <c r="U48" s="151"/>
      <c r="V48" s="151"/>
      <c r="W48" s="151"/>
      <c r="X48" s="152"/>
      <c r="Y48" s="70"/>
      <c r="Z48" s="70"/>
      <c r="AA48" s="70"/>
      <c r="AB48" s="70"/>
      <c r="AC48" s="70" t="s">
        <v>47</v>
      </c>
      <c r="AD48" s="81"/>
      <c r="AE48" s="81"/>
      <c r="AF48" s="81"/>
    </row>
    <row r="49" spans="1:32" ht="13" thickBot="1" x14ac:dyDescent="0.4">
      <c r="A49" s="175"/>
      <c r="B49" s="84"/>
      <c r="C49" s="84"/>
      <c r="D49" s="84"/>
      <c r="E49" s="84"/>
      <c r="F49" s="85"/>
      <c r="G49" s="81"/>
      <c r="H49" s="81"/>
      <c r="I49" s="81"/>
      <c r="J49" s="81"/>
      <c r="K49" s="81"/>
      <c r="L49" s="81"/>
      <c r="M49" s="81"/>
      <c r="N49" s="107"/>
      <c r="O49" s="153"/>
      <c r="P49" s="153"/>
      <c r="Q49" s="153"/>
      <c r="R49" s="153"/>
      <c r="S49" s="153"/>
      <c r="T49" s="153"/>
      <c r="U49" s="153"/>
      <c r="V49" s="153"/>
      <c r="W49" s="153"/>
      <c r="X49" s="154"/>
      <c r="Y49" s="70"/>
      <c r="Z49" s="70"/>
      <c r="AA49" s="70"/>
      <c r="AB49" s="70"/>
      <c r="AC49" s="70" t="s">
        <v>48</v>
      </c>
      <c r="AD49" s="81"/>
      <c r="AE49" s="81"/>
      <c r="AF49" s="81"/>
    </row>
    <row r="50" spans="1:32" x14ac:dyDescent="0.35">
      <c r="A50" s="81"/>
      <c r="B50" s="81"/>
      <c r="C50" s="81"/>
      <c r="D50" s="81"/>
      <c r="E50" s="81"/>
      <c r="F50" s="81"/>
      <c r="G50" s="81"/>
      <c r="H50" s="81"/>
      <c r="I50" s="81"/>
      <c r="J50" s="81"/>
      <c r="K50" s="81"/>
      <c r="L50" s="81"/>
      <c r="M50" s="81"/>
      <c r="N50" s="81"/>
      <c r="O50" s="81"/>
      <c r="P50" s="81"/>
      <c r="Q50" s="81"/>
      <c r="R50" s="81"/>
      <c r="S50" s="81"/>
      <c r="T50" s="81"/>
      <c r="U50" s="81"/>
      <c r="V50" s="81"/>
      <c r="W50" s="81"/>
      <c r="X50" s="81"/>
      <c r="Y50" s="70"/>
      <c r="Z50" s="70"/>
      <c r="AA50" s="70"/>
      <c r="AB50" s="70"/>
      <c r="AC50" s="70" t="s">
        <v>49</v>
      </c>
      <c r="AD50" s="81"/>
      <c r="AE50" s="81"/>
      <c r="AF50" s="81"/>
    </row>
    <row r="51" spans="1:32" x14ac:dyDescent="0.35">
      <c r="A51" s="81"/>
      <c r="B51" s="81"/>
      <c r="C51" s="81"/>
      <c r="D51" s="81"/>
      <c r="E51" s="81"/>
      <c r="F51" s="81"/>
      <c r="G51" s="81"/>
      <c r="H51" s="81"/>
      <c r="I51" s="81"/>
      <c r="J51" s="81"/>
      <c r="K51" s="81"/>
      <c r="L51" s="81"/>
      <c r="M51" s="81"/>
      <c r="N51" s="81"/>
      <c r="O51" s="81"/>
      <c r="P51" s="81"/>
      <c r="Q51" s="81"/>
      <c r="R51" s="81"/>
      <c r="S51" s="81"/>
      <c r="T51" s="81"/>
      <c r="U51" s="81"/>
      <c r="V51" s="81"/>
      <c r="W51" s="81"/>
      <c r="X51" s="81"/>
      <c r="Y51" s="70"/>
      <c r="Z51" s="70"/>
      <c r="AA51" s="70"/>
      <c r="AB51" s="70"/>
      <c r="AC51" s="70" t="s">
        <v>50</v>
      </c>
      <c r="AD51" s="81"/>
      <c r="AE51" s="81"/>
      <c r="AF51" s="81"/>
    </row>
    <row r="52" spans="1:32" x14ac:dyDescent="0.35">
      <c r="A52" s="81"/>
      <c r="B52" s="81"/>
      <c r="C52" s="81"/>
      <c r="D52" s="81"/>
      <c r="E52" s="81"/>
      <c r="F52" s="81"/>
      <c r="G52" s="81"/>
      <c r="H52" s="81"/>
      <c r="I52" s="81"/>
      <c r="J52" s="81"/>
      <c r="K52" s="81"/>
      <c r="L52" s="81"/>
      <c r="M52" s="81"/>
      <c r="N52" s="81"/>
      <c r="O52" s="81"/>
      <c r="P52" s="81"/>
      <c r="Q52" s="81"/>
      <c r="R52" s="81"/>
      <c r="S52" s="81"/>
      <c r="T52" s="81"/>
      <c r="U52" s="81"/>
      <c r="V52" s="81"/>
      <c r="W52" s="81"/>
      <c r="X52" s="81"/>
      <c r="Y52" s="70"/>
      <c r="Z52" s="70"/>
      <c r="AA52" s="70"/>
      <c r="AB52" s="70"/>
      <c r="AC52" s="70" t="s">
        <v>51</v>
      </c>
      <c r="AD52" s="81"/>
      <c r="AE52" s="81"/>
      <c r="AF52" s="81"/>
    </row>
    <row r="53" spans="1:32" x14ac:dyDescent="0.35">
      <c r="A53" s="81"/>
      <c r="B53" s="81"/>
      <c r="C53" s="81"/>
      <c r="D53" s="81"/>
      <c r="E53" s="81"/>
      <c r="F53" s="81"/>
      <c r="G53" s="81"/>
      <c r="H53" s="81"/>
      <c r="I53" s="81"/>
      <c r="J53" s="81"/>
      <c r="K53" s="81"/>
      <c r="L53" s="81"/>
      <c r="M53" s="81"/>
      <c r="N53" s="81"/>
      <c r="O53" s="81"/>
      <c r="P53" s="81"/>
      <c r="Q53" s="81"/>
      <c r="R53" s="81"/>
      <c r="S53" s="81"/>
      <c r="T53" s="81"/>
      <c r="U53" s="81"/>
      <c r="V53" s="81"/>
      <c r="W53" s="81"/>
      <c r="X53" s="81"/>
      <c r="Y53" s="70"/>
      <c r="Z53" s="70"/>
      <c r="AA53" s="70"/>
      <c r="AB53" s="70"/>
      <c r="AC53" s="70" t="s">
        <v>52</v>
      </c>
      <c r="AD53" s="81"/>
      <c r="AE53" s="81"/>
      <c r="AF53" s="81"/>
    </row>
    <row r="54" spans="1:32" x14ac:dyDescent="0.35">
      <c r="A54" s="81"/>
      <c r="B54" s="81"/>
      <c r="C54" s="81"/>
      <c r="D54" s="81"/>
      <c r="E54" s="81"/>
      <c r="F54" s="81"/>
      <c r="G54" s="81"/>
      <c r="H54" s="81"/>
      <c r="I54" s="81"/>
      <c r="J54" s="81"/>
      <c r="K54" s="81"/>
      <c r="L54" s="81"/>
      <c r="M54" s="81"/>
      <c r="N54" s="81"/>
      <c r="O54" s="81"/>
      <c r="P54" s="81"/>
      <c r="Q54" s="81"/>
      <c r="R54" s="81"/>
      <c r="S54" s="81"/>
      <c r="T54" s="81"/>
      <c r="U54" s="81"/>
      <c r="V54" s="81"/>
      <c r="W54" s="81"/>
      <c r="X54" s="81"/>
      <c r="Y54" s="70"/>
      <c r="Z54" s="70"/>
      <c r="AA54" s="70"/>
      <c r="AB54" s="70"/>
      <c r="AC54" s="70" t="s">
        <v>14031</v>
      </c>
      <c r="AD54" s="81"/>
      <c r="AE54" s="81"/>
      <c r="AF54" s="81"/>
    </row>
    <row r="55" spans="1:32" x14ac:dyDescent="0.35">
      <c r="A55" s="81"/>
      <c r="B55" s="81"/>
      <c r="C55" s="81"/>
      <c r="D55" s="81"/>
      <c r="E55" s="81"/>
      <c r="F55" s="81"/>
      <c r="G55" s="81"/>
      <c r="H55" s="81"/>
      <c r="I55" s="81"/>
      <c r="J55" s="81"/>
      <c r="K55" s="81"/>
      <c r="L55" s="81"/>
      <c r="M55" s="81"/>
      <c r="N55" s="81"/>
      <c r="O55" s="81"/>
      <c r="P55" s="81"/>
      <c r="Q55" s="81"/>
      <c r="R55" s="81"/>
      <c r="S55" s="81"/>
      <c r="T55" s="81"/>
      <c r="U55" s="81"/>
      <c r="V55" s="81"/>
      <c r="W55" s="81"/>
      <c r="X55" s="81"/>
      <c r="Y55" s="70"/>
      <c r="Z55" s="70"/>
      <c r="AA55" s="70"/>
      <c r="AB55" s="70"/>
      <c r="AC55" s="70" t="s">
        <v>53</v>
      </c>
      <c r="AD55" s="81"/>
      <c r="AE55" s="81"/>
      <c r="AF55" s="81"/>
    </row>
    <row r="56" spans="1:32" x14ac:dyDescent="0.35">
      <c r="A56" s="81"/>
      <c r="B56" s="81"/>
      <c r="C56" s="81"/>
      <c r="D56" s="81"/>
      <c r="E56" s="81"/>
      <c r="F56" s="81"/>
      <c r="G56" s="81"/>
      <c r="H56" s="81"/>
      <c r="I56" s="81"/>
      <c r="J56" s="81"/>
      <c r="K56" s="81"/>
      <c r="L56" s="81"/>
      <c r="M56" s="81"/>
      <c r="N56" s="81"/>
      <c r="O56" s="81"/>
      <c r="P56" s="81"/>
      <c r="Q56" s="81"/>
      <c r="R56" s="81"/>
      <c r="S56" s="81"/>
      <c r="T56" s="81"/>
      <c r="U56" s="81"/>
      <c r="V56" s="81"/>
      <c r="W56" s="81"/>
      <c r="X56" s="81"/>
      <c r="Y56" s="70"/>
      <c r="Z56" s="70"/>
      <c r="AA56" s="70"/>
      <c r="AB56" s="70"/>
      <c r="AC56" s="70" t="s">
        <v>54</v>
      </c>
      <c r="AD56" s="81"/>
      <c r="AE56" s="81"/>
      <c r="AF56" s="81"/>
    </row>
    <row r="57" spans="1:32" x14ac:dyDescent="0.35">
      <c r="A57" s="81"/>
      <c r="B57" s="81"/>
      <c r="C57" s="81"/>
      <c r="D57" s="81"/>
      <c r="E57" s="81"/>
      <c r="F57" s="81"/>
      <c r="G57" s="81"/>
      <c r="H57" s="81"/>
      <c r="I57" s="81"/>
      <c r="J57" s="81"/>
      <c r="K57" s="81"/>
      <c r="L57" s="81"/>
      <c r="M57" s="81"/>
      <c r="N57" s="81"/>
      <c r="O57" s="81"/>
      <c r="P57" s="81"/>
      <c r="Q57" s="81"/>
      <c r="R57" s="81"/>
      <c r="S57" s="81"/>
      <c r="T57" s="81"/>
      <c r="U57" s="81"/>
      <c r="V57" s="81"/>
      <c r="W57" s="81"/>
      <c r="X57" s="81"/>
      <c r="Y57" s="70"/>
      <c r="Z57" s="70"/>
      <c r="AA57" s="70"/>
      <c r="AB57" s="70"/>
      <c r="AC57" s="70" t="s">
        <v>55</v>
      </c>
      <c r="AD57" s="81"/>
      <c r="AE57" s="81"/>
      <c r="AF57" s="81"/>
    </row>
    <row r="58" spans="1:32" x14ac:dyDescent="0.35">
      <c r="A58" s="81"/>
      <c r="B58" s="81"/>
      <c r="C58" s="81"/>
      <c r="D58" s="81"/>
      <c r="E58" s="81"/>
      <c r="F58" s="81"/>
      <c r="G58" s="81"/>
      <c r="H58" s="81"/>
      <c r="I58" s="81"/>
      <c r="J58" s="81"/>
      <c r="K58" s="81"/>
      <c r="L58" s="81"/>
      <c r="M58" s="81"/>
      <c r="N58" s="81"/>
      <c r="O58" s="81"/>
      <c r="P58" s="81"/>
      <c r="Q58" s="81"/>
      <c r="R58" s="81"/>
      <c r="S58" s="81"/>
      <c r="T58" s="81"/>
      <c r="U58" s="81"/>
      <c r="V58" s="81"/>
      <c r="W58" s="81"/>
      <c r="X58" s="81"/>
      <c r="Y58" s="70"/>
      <c r="Z58" s="70"/>
      <c r="AA58" s="70"/>
      <c r="AB58" s="70"/>
      <c r="AC58" s="70" t="s">
        <v>56</v>
      </c>
      <c r="AD58" s="81"/>
      <c r="AE58" s="81"/>
      <c r="AF58" s="81"/>
    </row>
    <row r="59" spans="1:32" x14ac:dyDescent="0.35">
      <c r="A59" s="81"/>
      <c r="B59" s="81"/>
      <c r="C59" s="81"/>
      <c r="D59" s="81"/>
      <c r="E59" s="81"/>
      <c r="F59" s="81"/>
      <c r="G59" s="81"/>
      <c r="H59" s="81"/>
      <c r="I59" s="81"/>
      <c r="J59" s="81"/>
      <c r="K59" s="81"/>
      <c r="L59" s="81"/>
      <c r="M59" s="81"/>
      <c r="N59" s="81"/>
      <c r="O59" s="81"/>
      <c r="P59" s="81"/>
      <c r="Q59" s="81"/>
      <c r="R59" s="81"/>
      <c r="S59" s="81"/>
      <c r="T59" s="81"/>
      <c r="U59" s="81"/>
      <c r="V59" s="81"/>
      <c r="W59" s="81"/>
      <c r="X59" s="81"/>
      <c r="Y59" s="70"/>
      <c r="Z59" s="70"/>
      <c r="AA59" s="70"/>
      <c r="AB59" s="70"/>
      <c r="AC59" s="70" t="s">
        <v>57</v>
      </c>
      <c r="AD59" s="81"/>
      <c r="AE59" s="81"/>
      <c r="AF59" s="81"/>
    </row>
    <row r="60" spans="1:32" x14ac:dyDescent="0.35">
      <c r="A60" s="81"/>
      <c r="B60" s="81"/>
      <c r="C60" s="81"/>
      <c r="D60" s="81"/>
      <c r="E60" s="81"/>
      <c r="F60" s="81"/>
      <c r="G60" s="81"/>
      <c r="H60" s="81"/>
      <c r="I60" s="81"/>
      <c r="J60" s="81"/>
      <c r="K60" s="81"/>
      <c r="L60" s="81"/>
      <c r="M60" s="81"/>
      <c r="N60" s="81"/>
      <c r="O60" s="81"/>
      <c r="P60" s="81"/>
      <c r="Q60" s="81"/>
      <c r="R60" s="81"/>
      <c r="S60" s="81"/>
      <c r="T60" s="81"/>
      <c r="U60" s="81"/>
      <c r="V60" s="81"/>
      <c r="W60" s="81"/>
      <c r="X60" s="81"/>
      <c r="Y60" s="70"/>
      <c r="Z60" s="70"/>
      <c r="AA60" s="70"/>
      <c r="AB60" s="70"/>
      <c r="AC60" s="70" t="s">
        <v>58</v>
      </c>
      <c r="AD60" s="81"/>
      <c r="AE60" s="81"/>
      <c r="AF60" s="81"/>
    </row>
    <row r="61" spans="1:32" x14ac:dyDescent="0.35">
      <c r="A61" s="81"/>
      <c r="B61" s="81"/>
      <c r="C61" s="81"/>
      <c r="D61" s="81"/>
      <c r="E61" s="81"/>
      <c r="F61" s="81"/>
      <c r="G61" s="81"/>
      <c r="H61" s="81"/>
      <c r="I61" s="81"/>
      <c r="J61" s="81"/>
      <c r="K61" s="81"/>
      <c r="L61" s="81"/>
      <c r="M61" s="81"/>
      <c r="N61" s="81"/>
      <c r="O61" s="81"/>
      <c r="P61" s="81"/>
      <c r="Q61" s="81"/>
      <c r="R61" s="81"/>
      <c r="S61" s="81"/>
      <c r="T61" s="81"/>
      <c r="U61" s="81"/>
      <c r="V61" s="81"/>
      <c r="W61" s="81"/>
      <c r="X61" s="81"/>
      <c r="Y61" s="70"/>
      <c r="Z61" s="70"/>
      <c r="AA61" s="70"/>
      <c r="AB61" s="70"/>
      <c r="AC61" s="70" t="s">
        <v>59</v>
      </c>
      <c r="AD61" s="81"/>
      <c r="AE61" s="81"/>
      <c r="AF61" s="81"/>
    </row>
    <row r="62" spans="1:32" x14ac:dyDescent="0.35">
      <c r="A62" s="81"/>
      <c r="B62" s="81"/>
      <c r="C62" s="81"/>
      <c r="D62" s="81"/>
      <c r="E62" s="81"/>
      <c r="F62" s="81"/>
      <c r="G62" s="81"/>
      <c r="H62" s="81"/>
      <c r="I62" s="81"/>
      <c r="J62" s="81"/>
      <c r="K62" s="81"/>
      <c r="L62" s="81"/>
      <c r="M62" s="81"/>
      <c r="N62" s="81"/>
      <c r="O62" s="81"/>
      <c r="P62" s="81"/>
      <c r="Q62" s="81"/>
      <c r="R62" s="81"/>
      <c r="S62" s="81"/>
      <c r="T62" s="81"/>
      <c r="U62" s="81"/>
      <c r="V62" s="81"/>
      <c r="W62" s="81"/>
      <c r="X62" s="81"/>
      <c r="Y62" s="70"/>
      <c r="Z62" s="70"/>
      <c r="AA62" s="70"/>
      <c r="AB62" s="70"/>
      <c r="AC62" s="70" t="s">
        <v>60</v>
      </c>
      <c r="AD62" s="81"/>
      <c r="AE62" s="81"/>
      <c r="AF62" s="81"/>
    </row>
    <row r="63" spans="1:32" x14ac:dyDescent="0.35">
      <c r="A63" s="81"/>
      <c r="B63" s="81"/>
      <c r="C63" s="81"/>
      <c r="D63" s="81"/>
      <c r="E63" s="81"/>
      <c r="F63" s="81"/>
      <c r="G63" s="81"/>
      <c r="H63" s="81"/>
      <c r="I63" s="81"/>
      <c r="J63" s="81"/>
      <c r="K63" s="81"/>
      <c r="L63" s="81"/>
      <c r="M63" s="81"/>
      <c r="N63" s="81"/>
      <c r="O63" s="81"/>
      <c r="P63" s="81"/>
      <c r="Q63" s="81"/>
      <c r="R63" s="81"/>
      <c r="S63" s="81"/>
      <c r="T63" s="81"/>
      <c r="U63" s="81"/>
      <c r="V63" s="81"/>
      <c r="W63" s="81"/>
      <c r="X63" s="81"/>
      <c r="Y63" s="70"/>
      <c r="Z63" s="70"/>
      <c r="AA63" s="70"/>
      <c r="AB63" s="70"/>
      <c r="AC63" s="70" t="s">
        <v>61</v>
      </c>
      <c r="AD63" s="81"/>
      <c r="AE63" s="81"/>
      <c r="AF63" s="81"/>
    </row>
    <row r="64" spans="1:32" x14ac:dyDescent="0.35">
      <c r="A64" s="81"/>
      <c r="B64" s="81"/>
      <c r="C64" s="81"/>
      <c r="D64" s="81"/>
      <c r="E64" s="81"/>
      <c r="F64" s="81"/>
      <c r="G64" s="81"/>
      <c r="H64" s="81"/>
      <c r="I64" s="81"/>
      <c r="J64" s="81"/>
      <c r="K64" s="81"/>
      <c r="L64" s="81"/>
      <c r="M64" s="81"/>
      <c r="N64" s="81"/>
      <c r="O64" s="81"/>
      <c r="P64" s="81"/>
      <c r="Q64" s="81"/>
      <c r="R64" s="81"/>
      <c r="S64" s="81"/>
      <c r="T64" s="81"/>
      <c r="U64" s="81"/>
      <c r="V64" s="81"/>
      <c r="W64" s="81"/>
      <c r="X64" s="81"/>
      <c r="Y64" s="70"/>
      <c r="Z64" s="70"/>
      <c r="AA64" s="70"/>
      <c r="AB64" s="70"/>
      <c r="AC64" s="70" t="s">
        <v>62</v>
      </c>
      <c r="AD64" s="81"/>
      <c r="AE64" s="81"/>
      <c r="AF64" s="81"/>
    </row>
    <row r="65" spans="1:32" x14ac:dyDescent="0.35">
      <c r="A65" s="81"/>
      <c r="B65" s="81"/>
      <c r="C65" s="81"/>
      <c r="D65" s="81"/>
      <c r="E65" s="81"/>
      <c r="F65" s="81"/>
      <c r="G65" s="81"/>
      <c r="H65" s="81"/>
      <c r="I65" s="81"/>
      <c r="J65" s="81"/>
      <c r="K65" s="81"/>
      <c r="L65" s="81"/>
      <c r="M65" s="81"/>
      <c r="N65" s="81"/>
      <c r="O65" s="81"/>
      <c r="P65" s="81"/>
      <c r="Q65" s="81"/>
      <c r="R65" s="81"/>
      <c r="S65" s="81"/>
      <c r="T65" s="81"/>
      <c r="U65" s="81"/>
      <c r="V65" s="81"/>
      <c r="W65" s="81"/>
      <c r="X65" s="81"/>
      <c r="Y65" s="70"/>
      <c r="Z65" s="70"/>
      <c r="AA65" s="70"/>
      <c r="AB65" s="70"/>
      <c r="AC65" s="70" t="s">
        <v>63</v>
      </c>
      <c r="AD65" s="81"/>
      <c r="AE65" s="81"/>
      <c r="AF65" s="81"/>
    </row>
    <row r="66" spans="1:32" x14ac:dyDescent="0.35">
      <c r="A66" s="81"/>
      <c r="B66" s="81"/>
      <c r="C66" s="81"/>
      <c r="D66" s="81"/>
      <c r="E66" s="81"/>
      <c r="F66" s="81"/>
      <c r="G66" s="81"/>
      <c r="H66" s="81"/>
      <c r="I66" s="81"/>
      <c r="J66" s="81"/>
      <c r="K66" s="81"/>
      <c r="L66" s="81"/>
      <c r="M66" s="81"/>
      <c r="N66" s="81"/>
      <c r="O66" s="81"/>
      <c r="P66" s="81"/>
      <c r="Q66" s="81"/>
      <c r="R66" s="81"/>
      <c r="S66" s="81"/>
      <c r="T66" s="81"/>
      <c r="U66" s="81"/>
      <c r="V66" s="81"/>
      <c r="W66" s="81"/>
      <c r="X66" s="81"/>
      <c r="Y66" s="70"/>
      <c r="Z66" s="70"/>
      <c r="AA66" s="70"/>
      <c r="AB66" s="70"/>
      <c r="AC66" s="70" t="s">
        <v>64</v>
      </c>
      <c r="AD66" s="81"/>
      <c r="AE66" s="81"/>
      <c r="AF66" s="81"/>
    </row>
    <row r="67" spans="1:32" x14ac:dyDescent="0.35">
      <c r="A67" s="81"/>
      <c r="B67" s="81"/>
      <c r="C67" s="81"/>
      <c r="D67" s="81"/>
      <c r="E67" s="81"/>
      <c r="F67" s="81"/>
      <c r="G67" s="81"/>
      <c r="H67" s="81"/>
      <c r="I67" s="81"/>
      <c r="J67" s="81"/>
      <c r="K67" s="81"/>
      <c r="L67" s="81"/>
      <c r="M67" s="81"/>
      <c r="N67" s="81"/>
      <c r="O67" s="81"/>
      <c r="P67" s="81"/>
      <c r="Q67" s="81"/>
      <c r="R67" s="81"/>
      <c r="S67" s="81"/>
      <c r="T67" s="81"/>
      <c r="U67" s="81"/>
      <c r="V67" s="81"/>
      <c r="W67" s="81"/>
      <c r="X67" s="81"/>
      <c r="Y67" s="70"/>
      <c r="Z67" s="70"/>
      <c r="AA67" s="70"/>
      <c r="AB67" s="70"/>
      <c r="AC67" s="70" t="s">
        <v>65</v>
      </c>
      <c r="AD67" s="81"/>
      <c r="AE67" s="81"/>
      <c r="AF67" s="81"/>
    </row>
    <row r="68" spans="1:32" x14ac:dyDescent="0.35">
      <c r="A68" s="81"/>
      <c r="B68" s="81"/>
      <c r="C68" s="81"/>
      <c r="D68" s="81"/>
      <c r="E68" s="81"/>
      <c r="F68" s="81"/>
      <c r="G68" s="81"/>
      <c r="H68" s="81"/>
      <c r="I68" s="81"/>
      <c r="J68" s="81"/>
      <c r="K68" s="81"/>
      <c r="L68" s="81"/>
      <c r="M68" s="81"/>
      <c r="N68" s="81"/>
      <c r="O68" s="81"/>
      <c r="P68" s="81"/>
      <c r="Q68" s="81"/>
      <c r="R68" s="81"/>
      <c r="S68" s="81"/>
      <c r="T68" s="81"/>
      <c r="U68" s="81"/>
      <c r="V68" s="81"/>
      <c r="W68" s="81"/>
      <c r="X68" s="81"/>
      <c r="Y68" s="70"/>
      <c r="Z68" s="70"/>
      <c r="AA68" s="70"/>
      <c r="AB68" s="70"/>
      <c r="AC68" s="70" t="s">
        <v>66</v>
      </c>
      <c r="AD68" s="81"/>
      <c r="AE68" s="81"/>
      <c r="AF68" s="81"/>
    </row>
    <row r="69" spans="1:32" s="80" customFormat="1" x14ac:dyDescent="0.35">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70"/>
      <c r="Z69" s="70"/>
      <c r="AA69" s="70"/>
      <c r="AB69" s="70"/>
      <c r="AC69" s="70" t="s">
        <v>67</v>
      </c>
      <c r="AD69" s="137"/>
      <c r="AE69" s="137"/>
      <c r="AF69" s="137"/>
    </row>
    <row r="70" spans="1:32" s="80" customFormat="1" x14ac:dyDescent="0.35">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70"/>
      <c r="Z70" s="70"/>
      <c r="AA70" s="70"/>
      <c r="AB70" s="70"/>
      <c r="AC70" s="70" t="s">
        <v>68</v>
      </c>
      <c r="AD70" s="137"/>
      <c r="AE70" s="137"/>
      <c r="AF70" s="137"/>
    </row>
    <row r="71" spans="1:32" s="80" customFormat="1" x14ac:dyDescent="0.35">
      <c r="A71" s="137"/>
      <c r="B71" s="137"/>
      <c r="C71" s="137" t="str">
        <f>$D$1</f>
        <v>West Bank and Gaza</v>
      </c>
      <c r="D71" s="137" t="str">
        <f>$F$1</f>
        <v>Middle East, North Africa and Europe</v>
      </c>
      <c r="E71" s="137" t="s">
        <v>208</v>
      </c>
      <c r="F71" s="137"/>
      <c r="G71" s="137"/>
      <c r="H71" s="137"/>
      <c r="I71" s="137"/>
      <c r="J71" s="137"/>
      <c r="K71" s="137"/>
      <c r="L71" s="137"/>
      <c r="M71" s="137"/>
      <c r="N71" s="137"/>
      <c r="O71" s="137"/>
      <c r="P71" s="137"/>
      <c r="Q71" s="137"/>
      <c r="R71" s="137"/>
      <c r="S71" s="137"/>
      <c r="T71" s="137"/>
      <c r="U71" s="137"/>
      <c r="V71" s="137"/>
      <c r="W71" s="137"/>
      <c r="X71" s="137"/>
      <c r="Y71" s="70"/>
      <c r="Z71" s="70"/>
      <c r="AA71" s="70"/>
      <c r="AB71" s="70"/>
      <c r="AC71" s="70" t="s">
        <v>69</v>
      </c>
      <c r="AD71" s="137"/>
      <c r="AE71" s="137"/>
      <c r="AF71" s="137"/>
    </row>
    <row r="72" spans="1:32" s="80" customFormat="1" x14ac:dyDescent="0.35">
      <c r="A72" s="174" t="s">
        <v>217</v>
      </c>
      <c r="B72" s="137" t="s">
        <v>350</v>
      </c>
      <c r="C72" s="138">
        <f>VLOOKUP($D$1,'Approach by Country'!$A$4:$R$99,3,FALSE)</f>
        <v>0.36363636363636365</v>
      </c>
      <c r="D72" s="138">
        <f>VLOOKUP($F$1,'Approach by Country'!$A$4:$R$99,3,FALSE)</f>
        <v>0.13402061855670103</v>
      </c>
      <c r="E72" s="138">
        <f>VLOOKUP("All CARE",'Approach by Country'!$A$4:$R$99,3,FALSE)</f>
        <v>0.18007662835249041</v>
      </c>
      <c r="F72" s="137"/>
      <c r="G72" s="137"/>
      <c r="H72" s="137"/>
      <c r="I72" s="137"/>
      <c r="J72" s="137"/>
      <c r="K72" s="137"/>
      <c r="L72" s="137"/>
      <c r="M72" s="137"/>
      <c r="N72" s="137"/>
      <c r="O72" s="137"/>
      <c r="P72" s="137"/>
      <c r="Q72" s="137"/>
      <c r="R72" s="137"/>
      <c r="S72" s="137"/>
      <c r="T72" s="137"/>
      <c r="U72" s="137"/>
      <c r="V72" s="137"/>
      <c r="W72" s="137"/>
      <c r="X72" s="137"/>
      <c r="Y72" s="70"/>
      <c r="Z72" s="70"/>
      <c r="AA72" s="70"/>
      <c r="AB72" s="70"/>
      <c r="AC72" s="70" t="s">
        <v>70</v>
      </c>
      <c r="AD72" s="137"/>
      <c r="AE72" s="137"/>
      <c r="AF72" s="137"/>
    </row>
    <row r="73" spans="1:32" s="80" customFormat="1" x14ac:dyDescent="0.35">
      <c r="A73" s="174"/>
      <c r="B73" s="137" t="s">
        <v>281</v>
      </c>
      <c r="C73" s="138">
        <f>VLOOKUP($D$1,'Approach by Country'!$A$4:$R$99,4,FALSE)</f>
        <v>0</v>
      </c>
      <c r="D73" s="138">
        <f>VLOOKUP($F$1,'Approach by Country'!$A$4:$R$99,4,FALSE)</f>
        <v>7.2164948453608241E-2</v>
      </c>
      <c r="E73" s="138">
        <f>VLOOKUP("All CARE",'Approach by Country'!$A$4:$R$99,4,FALSE)</f>
        <v>9.0038314176245207E-2</v>
      </c>
      <c r="F73" s="137"/>
      <c r="G73" s="137"/>
      <c r="H73" s="137"/>
      <c r="I73" s="137"/>
      <c r="J73" s="137"/>
      <c r="K73" s="137"/>
      <c r="L73" s="137"/>
      <c r="M73" s="137"/>
      <c r="N73" s="137"/>
      <c r="O73" s="137"/>
      <c r="P73" s="137"/>
      <c r="Q73" s="137"/>
      <c r="R73" s="137"/>
      <c r="S73" s="137"/>
      <c r="T73" s="137"/>
      <c r="U73" s="137"/>
      <c r="V73" s="137"/>
      <c r="W73" s="137"/>
      <c r="X73" s="137"/>
      <c r="Y73" s="70"/>
      <c r="Z73" s="70"/>
      <c r="AA73" s="70"/>
      <c r="AB73" s="70"/>
      <c r="AC73" s="70" t="s">
        <v>71</v>
      </c>
      <c r="AD73" s="137"/>
      <c r="AE73" s="137"/>
      <c r="AF73" s="137"/>
    </row>
    <row r="74" spans="1:32" s="80" customFormat="1" x14ac:dyDescent="0.35">
      <c r="A74" s="174"/>
      <c r="B74" s="137" t="s">
        <v>378</v>
      </c>
      <c r="C74" s="138">
        <f>VLOOKUP($D$1,'Approach by Country'!$A$4:$R$99,5,FALSE)</f>
        <v>0.63636363636363635</v>
      </c>
      <c r="D74" s="138">
        <f>VLOOKUP($F$1,'Approach by Country'!$A$4:$R$99,5,FALSE)</f>
        <v>0.4329896907216495</v>
      </c>
      <c r="E74" s="138">
        <f>VLOOKUP("All CARE",'Approach by Country'!$A$4:$R$99,5,FALSE)</f>
        <v>0.4454022988505747</v>
      </c>
      <c r="F74" s="137"/>
      <c r="G74" s="137"/>
      <c r="H74" s="137"/>
      <c r="I74" s="137"/>
      <c r="J74" s="137"/>
      <c r="K74" s="137"/>
      <c r="L74" s="137"/>
      <c r="M74" s="137"/>
      <c r="N74" s="137"/>
      <c r="O74" s="137"/>
      <c r="P74" s="137"/>
      <c r="Q74" s="137"/>
      <c r="R74" s="137"/>
      <c r="S74" s="137"/>
      <c r="T74" s="137"/>
      <c r="U74" s="137"/>
      <c r="V74" s="137"/>
      <c r="W74" s="137"/>
      <c r="X74" s="137"/>
      <c r="Y74" s="70"/>
      <c r="Z74" s="70"/>
      <c r="AA74" s="70"/>
      <c r="AB74" s="70"/>
      <c r="AC74" s="70" t="s">
        <v>72</v>
      </c>
      <c r="AD74" s="137"/>
      <c r="AE74" s="137"/>
      <c r="AF74" s="137"/>
    </row>
    <row r="75" spans="1:32" s="80" customFormat="1" x14ac:dyDescent="0.35">
      <c r="A75" s="174"/>
      <c r="B75" s="137" t="s">
        <v>464</v>
      </c>
      <c r="C75" s="138">
        <f>VLOOKUP($D$1,'Approach by Country'!$A$4:$R$99,6,FALSE)</f>
        <v>0</v>
      </c>
      <c r="D75" s="138">
        <f>VLOOKUP($F$1,'Approach by Country'!$A$4:$R$99,6,FALSE)</f>
        <v>0.22164948453608246</v>
      </c>
      <c r="E75" s="138">
        <f>VLOOKUP("All CARE",'Approach by Country'!$A$4:$R$99,6,FALSE)</f>
        <v>0.16379310344827586</v>
      </c>
      <c r="F75" s="137"/>
      <c r="G75" s="137"/>
      <c r="H75" s="137"/>
      <c r="I75" s="137"/>
      <c r="J75" s="137"/>
      <c r="K75" s="137"/>
      <c r="L75" s="137"/>
      <c r="M75" s="137"/>
      <c r="N75" s="137"/>
      <c r="O75" s="137"/>
      <c r="P75" s="137"/>
      <c r="Q75" s="137"/>
      <c r="R75" s="137"/>
      <c r="S75" s="137"/>
      <c r="T75" s="137"/>
      <c r="U75" s="137"/>
      <c r="V75" s="137"/>
      <c r="W75" s="137"/>
      <c r="X75" s="137"/>
      <c r="Y75" s="70"/>
      <c r="Z75" s="70"/>
      <c r="AA75" s="70"/>
      <c r="AB75" s="70"/>
      <c r="AC75" s="70" t="s">
        <v>73</v>
      </c>
      <c r="AD75" s="137"/>
      <c r="AE75" s="137"/>
      <c r="AF75" s="137"/>
    </row>
    <row r="76" spans="1:32" s="80" customFormat="1" x14ac:dyDescent="0.35">
      <c r="A76" s="174"/>
      <c r="B76" s="137" t="s">
        <v>305</v>
      </c>
      <c r="C76" s="138">
        <f>VLOOKUP($D$1,'Approach by Country'!$A$4:$R$99,7,FALSE)</f>
        <v>0</v>
      </c>
      <c r="D76" s="138">
        <f>VLOOKUP($F$1,'Approach by Country'!$A$4:$R$99,7,FALSE)</f>
        <v>5.1546391752577317E-2</v>
      </c>
      <c r="E76" s="138">
        <f>VLOOKUP("All CARE",'Approach by Country'!$A$4:$R$99,7,FALSE)</f>
        <v>4.7892720306513412E-2</v>
      </c>
      <c r="F76" s="137"/>
      <c r="G76" s="137"/>
      <c r="H76" s="137"/>
      <c r="I76" s="137"/>
      <c r="J76" s="137"/>
      <c r="K76" s="137"/>
      <c r="L76" s="137"/>
      <c r="M76" s="137"/>
      <c r="N76" s="137"/>
      <c r="O76" s="137"/>
      <c r="P76" s="137"/>
      <c r="Q76" s="137"/>
      <c r="R76" s="137"/>
      <c r="S76" s="137"/>
      <c r="T76" s="137"/>
      <c r="U76" s="137"/>
      <c r="V76" s="137"/>
      <c r="W76" s="137"/>
      <c r="X76" s="137"/>
      <c r="Y76" s="70"/>
      <c r="Z76" s="70"/>
      <c r="AA76" s="70"/>
      <c r="AB76" s="70"/>
      <c r="AC76" s="70" t="s">
        <v>74</v>
      </c>
      <c r="AD76" s="137"/>
      <c r="AE76" s="137"/>
      <c r="AF76" s="137"/>
    </row>
    <row r="77" spans="1:32" s="80" customFormat="1" x14ac:dyDescent="0.35">
      <c r="A77" s="137"/>
      <c r="B77" s="137" t="s">
        <v>13989</v>
      </c>
      <c r="C77" s="138">
        <f>VLOOKUP($D$1,'Approach by Country'!$A$4:$R$99,8,FALSE)</f>
        <v>0</v>
      </c>
      <c r="D77" s="138">
        <f>VLOOKUP($F$1,'Approach by Country'!$A$4:$R$99,8,FALSE)</f>
        <v>8.7628865979381437E-2</v>
      </c>
      <c r="E77" s="138">
        <f>VLOOKUP("All CARE",'Approach by Country'!$A$4:$R$99,8,FALSE)</f>
        <v>7.2796934865900387E-2</v>
      </c>
      <c r="F77" s="137"/>
      <c r="G77" s="137"/>
      <c r="H77" s="137"/>
      <c r="I77" s="137"/>
      <c r="J77" s="137"/>
      <c r="K77" s="137"/>
      <c r="L77" s="137"/>
      <c r="M77" s="137"/>
      <c r="N77" s="137"/>
      <c r="O77" s="137"/>
      <c r="P77" s="137"/>
      <c r="Q77" s="137"/>
      <c r="R77" s="137"/>
      <c r="S77" s="137"/>
      <c r="T77" s="137"/>
      <c r="U77" s="137"/>
      <c r="V77" s="137"/>
      <c r="W77" s="137"/>
      <c r="X77" s="137"/>
      <c r="Y77" s="70"/>
      <c r="Z77" s="70"/>
      <c r="AA77" s="70"/>
      <c r="AB77" s="70"/>
      <c r="AC77" s="70" t="s">
        <v>75</v>
      </c>
      <c r="AD77" s="137"/>
      <c r="AE77" s="137"/>
      <c r="AF77" s="137"/>
    </row>
    <row r="78" spans="1:32" s="80" customFormat="1" x14ac:dyDescent="0.35">
      <c r="A78" s="137"/>
      <c r="B78" s="137"/>
      <c r="C78" s="138" t="str">
        <f>C71</f>
        <v>West Bank and Gaza</v>
      </c>
      <c r="D78" s="138" t="str">
        <f>D71</f>
        <v>Middle East, North Africa and Europe</v>
      </c>
      <c r="E78" s="138" t="str">
        <f>E71</f>
        <v>Global</v>
      </c>
      <c r="F78" s="137"/>
      <c r="G78" s="137"/>
      <c r="H78" s="137"/>
      <c r="I78" s="137"/>
      <c r="J78" s="137"/>
      <c r="K78" s="137"/>
      <c r="L78" s="137"/>
      <c r="M78" s="137"/>
      <c r="N78" s="137"/>
      <c r="O78" s="137"/>
      <c r="P78" s="137"/>
      <c r="Q78" s="137"/>
      <c r="R78" s="137"/>
      <c r="S78" s="137"/>
      <c r="T78" s="137"/>
      <c r="U78" s="137"/>
      <c r="V78" s="137"/>
      <c r="W78" s="137"/>
      <c r="X78" s="137"/>
      <c r="Y78" s="70"/>
      <c r="Z78" s="70"/>
      <c r="AA78" s="70"/>
      <c r="AB78" s="70"/>
      <c r="AC78" s="70" t="s">
        <v>76</v>
      </c>
      <c r="AD78" s="137"/>
      <c r="AE78" s="137"/>
      <c r="AF78" s="137"/>
    </row>
    <row r="79" spans="1:32" s="80" customFormat="1" x14ac:dyDescent="0.35">
      <c r="A79" s="174" t="s">
        <v>218</v>
      </c>
      <c r="B79" s="137" t="s">
        <v>279</v>
      </c>
      <c r="C79" s="138">
        <f>VLOOKUP($D$1,'Approach by Country'!$A$4:$R$99,9,FALSE)</f>
        <v>0.18181818181818182</v>
      </c>
      <c r="D79" s="138">
        <f>VLOOKUP($F$1,'Approach by Country'!$A$4:$R$99,9,FALSE)</f>
        <v>8.247422680412371E-2</v>
      </c>
      <c r="E79" s="138">
        <f>VLOOKUP("All CARE",'Approach by Country'!$A$4:$R$99,9,FALSE)</f>
        <v>8.4291187739463605E-2</v>
      </c>
      <c r="F79" s="137"/>
      <c r="G79" s="137"/>
      <c r="H79" s="137"/>
      <c r="I79" s="137"/>
      <c r="J79" s="137"/>
      <c r="K79" s="137"/>
      <c r="L79" s="137"/>
      <c r="M79" s="137"/>
      <c r="N79" s="137"/>
      <c r="O79" s="137"/>
      <c r="P79" s="137"/>
      <c r="Q79" s="137"/>
      <c r="R79" s="137"/>
      <c r="S79" s="137"/>
      <c r="T79" s="137"/>
      <c r="U79" s="137"/>
      <c r="V79" s="137"/>
      <c r="W79" s="137"/>
      <c r="X79" s="137"/>
      <c r="Y79" s="70"/>
      <c r="Z79" s="70"/>
      <c r="AA79" s="70"/>
      <c r="AB79" s="70"/>
      <c r="AC79" s="70" t="s">
        <v>77</v>
      </c>
      <c r="AD79" s="137"/>
      <c r="AE79" s="137"/>
      <c r="AF79" s="137"/>
    </row>
    <row r="80" spans="1:32" s="80" customFormat="1" x14ac:dyDescent="0.35">
      <c r="A80" s="174"/>
      <c r="B80" s="137" t="s">
        <v>281</v>
      </c>
      <c r="C80" s="138">
        <f>VLOOKUP($D$1,'Approach by Country'!$A$4:$R$99,10,FALSE)</f>
        <v>0</v>
      </c>
      <c r="D80" s="138">
        <f>VLOOKUP($F$1,'Approach by Country'!$A$4:$R$99,10,FALSE)</f>
        <v>3.608247422680412E-2</v>
      </c>
      <c r="E80" s="138">
        <f>VLOOKUP("All CARE",'Approach by Country'!$A$4:$R$99,10,FALSE)</f>
        <v>4.7892720306513412E-2</v>
      </c>
      <c r="F80" s="137"/>
      <c r="G80" s="137"/>
      <c r="H80" s="137"/>
      <c r="I80" s="137"/>
      <c r="J80" s="137"/>
      <c r="K80" s="137"/>
      <c r="L80" s="137"/>
      <c r="M80" s="137"/>
      <c r="N80" s="137"/>
      <c r="O80" s="137"/>
      <c r="P80" s="137"/>
      <c r="Q80" s="137"/>
      <c r="R80" s="137"/>
      <c r="S80" s="137"/>
      <c r="T80" s="137"/>
      <c r="U80" s="137"/>
      <c r="V80" s="137"/>
      <c r="W80" s="137"/>
      <c r="X80" s="137"/>
      <c r="Y80" s="70"/>
      <c r="Z80" s="70"/>
      <c r="AA80" s="70"/>
      <c r="AB80" s="70"/>
      <c r="AC80" s="70" t="s">
        <v>78</v>
      </c>
      <c r="AD80" s="137"/>
      <c r="AE80" s="137"/>
      <c r="AF80" s="137"/>
    </row>
    <row r="81" spans="1:32" s="80" customFormat="1" x14ac:dyDescent="0.35">
      <c r="A81" s="174"/>
      <c r="B81" s="137" t="s">
        <v>303</v>
      </c>
      <c r="C81" s="138">
        <f>VLOOKUP($D$1,'Approach by Country'!$A$4:$R$99,11,FALSE)</f>
        <v>0.81818181818181823</v>
      </c>
      <c r="D81" s="138">
        <f>VLOOKUP($F$1,'Approach by Country'!$A$4:$R$99,11,FALSE)</f>
        <v>0.54639175257731953</v>
      </c>
      <c r="E81" s="138">
        <f>VLOOKUP("All CARE",'Approach by Country'!$A$4:$R$99,11,FALSE)</f>
        <v>0.61781609195402298</v>
      </c>
      <c r="F81" s="137"/>
      <c r="G81" s="137"/>
      <c r="H81" s="137"/>
      <c r="I81" s="137"/>
      <c r="J81" s="137"/>
      <c r="K81" s="137"/>
      <c r="L81" s="137"/>
      <c r="M81" s="137"/>
      <c r="N81" s="137"/>
      <c r="O81" s="137"/>
      <c r="P81" s="137"/>
      <c r="Q81" s="137"/>
      <c r="R81" s="137"/>
      <c r="S81" s="137"/>
      <c r="T81" s="137"/>
      <c r="U81" s="137"/>
      <c r="V81" s="137"/>
      <c r="W81" s="137"/>
      <c r="X81" s="137"/>
      <c r="Y81" s="70"/>
      <c r="Z81" s="70"/>
      <c r="AA81" s="70"/>
      <c r="AB81" s="70"/>
      <c r="AC81" s="70" t="s">
        <v>79</v>
      </c>
      <c r="AD81" s="137"/>
      <c r="AE81" s="137"/>
      <c r="AF81" s="137"/>
    </row>
    <row r="82" spans="1:32" s="80" customFormat="1" x14ac:dyDescent="0.35">
      <c r="A82" s="174"/>
      <c r="B82" s="137" t="s">
        <v>601</v>
      </c>
      <c r="C82" s="138">
        <f>VLOOKUP($D$1,'Approach by Country'!$A$4:$R$99,12,FALSE)</f>
        <v>0</v>
      </c>
      <c r="D82" s="138">
        <f>VLOOKUP($F$1,'Approach by Country'!$A$4:$R$99,12,FALSE)</f>
        <v>0.13917525773195877</v>
      </c>
      <c r="E82" s="138">
        <f>VLOOKUP("All CARE",'Approach by Country'!$A$4:$R$99,12,FALSE)</f>
        <v>8.7164750957854406E-2</v>
      </c>
      <c r="F82" s="137"/>
      <c r="G82" s="137"/>
      <c r="H82" s="137"/>
      <c r="I82" s="137"/>
      <c r="J82" s="137"/>
      <c r="K82" s="137"/>
      <c r="L82" s="137"/>
      <c r="M82" s="137"/>
      <c r="N82" s="137"/>
      <c r="O82" s="137"/>
      <c r="P82" s="137"/>
      <c r="Q82" s="137"/>
      <c r="R82" s="137"/>
      <c r="S82" s="137"/>
      <c r="T82" s="137"/>
      <c r="U82" s="137"/>
      <c r="V82" s="137"/>
      <c r="W82" s="137"/>
      <c r="X82" s="137"/>
      <c r="Y82" s="70"/>
      <c r="Z82" s="70"/>
      <c r="AA82" s="70"/>
      <c r="AB82" s="70"/>
      <c r="AC82" s="70" t="s">
        <v>80</v>
      </c>
      <c r="AD82" s="137"/>
      <c r="AE82" s="137"/>
      <c r="AF82" s="137"/>
    </row>
    <row r="83" spans="1:32" s="80" customFormat="1" x14ac:dyDescent="0.35">
      <c r="A83" s="174"/>
      <c r="B83" s="137" t="s">
        <v>691</v>
      </c>
      <c r="C83" s="138">
        <f>VLOOKUP($D$1,'Approach by Country'!$A$4:$R$99,13,FALSE)</f>
        <v>0</v>
      </c>
      <c r="D83" s="138">
        <f>VLOOKUP($F$1,'Approach by Country'!$A$4:$R$99,13,FALSE)</f>
        <v>0.10309278350515463</v>
      </c>
      <c r="E83" s="138">
        <f>VLOOKUP("All CARE",'Approach by Country'!$A$4:$R$99,13,FALSE)</f>
        <v>8.0459770114942528E-2</v>
      </c>
      <c r="F83" s="137"/>
      <c r="G83" s="137"/>
      <c r="H83" s="137"/>
      <c r="I83" s="137"/>
      <c r="J83" s="137"/>
      <c r="K83" s="137"/>
      <c r="L83" s="137"/>
      <c r="M83" s="137"/>
      <c r="N83" s="137"/>
      <c r="O83" s="137"/>
      <c r="P83" s="137"/>
      <c r="Q83" s="137"/>
      <c r="R83" s="137"/>
      <c r="S83" s="137"/>
      <c r="T83" s="137"/>
      <c r="U83" s="137"/>
      <c r="V83" s="137"/>
      <c r="W83" s="137"/>
      <c r="X83" s="137"/>
      <c r="Y83" s="70"/>
      <c r="Z83" s="70"/>
      <c r="AA83" s="70"/>
      <c r="AB83" s="70"/>
      <c r="AC83" s="70" t="s">
        <v>81</v>
      </c>
      <c r="AD83" s="137"/>
      <c r="AE83" s="137"/>
      <c r="AF83" s="137"/>
    </row>
    <row r="84" spans="1:32" s="80" customFormat="1" x14ac:dyDescent="0.35">
      <c r="A84" s="174"/>
      <c r="B84" s="137" t="s">
        <v>13989</v>
      </c>
      <c r="C84" s="138">
        <f>VLOOKUP($D$1,'Approach by Country'!$A$4:$R$99,14,FALSE)</f>
        <v>0</v>
      </c>
      <c r="D84" s="138">
        <f>VLOOKUP($F$1,'Approach by Country'!$A$4:$R$99,14,FALSE)</f>
        <v>9.2783505154639179E-2</v>
      </c>
      <c r="E84" s="138">
        <f>VLOOKUP("All CARE",'Approach by Country'!$A$4:$R$99,14,FALSE)</f>
        <v>8.2375478927203066E-2</v>
      </c>
      <c r="F84" s="137"/>
      <c r="G84" s="137"/>
      <c r="H84" s="137"/>
      <c r="I84" s="137"/>
      <c r="J84" s="137"/>
      <c r="K84" s="137"/>
      <c r="L84" s="137"/>
      <c r="M84" s="137"/>
      <c r="N84" s="137"/>
      <c r="O84" s="137"/>
      <c r="P84" s="137"/>
      <c r="Q84" s="137"/>
      <c r="R84" s="137"/>
      <c r="S84" s="137"/>
      <c r="T84" s="137"/>
      <c r="U84" s="137"/>
      <c r="V84" s="137"/>
      <c r="W84" s="137"/>
      <c r="X84" s="137"/>
      <c r="Y84" s="70"/>
      <c r="Z84" s="70"/>
      <c r="AA84" s="70"/>
      <c r="AB84" s="70"/>
      <c r="AC84" s="70" t="s">
        <v>82</v>
      </c>
      <c r="AD84" s="137"/>
      <c r="AE84" s="137"/>
      <c r="AF84" s="137"/>
    </row>
    <row r="85" spans="1:32" s="80" customFormat="1" x14ac:dyDescent="0.35">
      <c r="A85" s="137"/>
      <c r="B85" s="137"/>
      <c r="C85" s="138" t="str">
        <f>C78</f>
        <v>West Bank and Gaza</v>
      </c>
      <c r="D85" s="138" t="str">
        <f>D78</f>
        <v>Middle East, North Africa and Europe</v>
      </c>
      <c r="E85" s="138" t="str">
        <f>E78</f>
        <v>Global</v>
      </c>
      <c r="F85" s="137"/>
      <c r="G85" s="137"/>
      <c r="H85" s="137"/>
      <c r="I85" s="137"/>
      <c r="J85" s="137"/>
      <c r="K85" s="137"/>
      <c r="L85" s="137"/>
      <c r="M85" s="137"/>
      <c r="N85" s="137"/>
      <c r="O85" s="137"/>
      <c r="P85" s="137"/>
      <c r="Q85" s="137"/>
      <c r="R85" s="137"/>
      <c r="S85" s="137"/>
      <c r="T85" s="137"/>
      <c r="U85" s="137"/>
      <c r="V85" s="137"/>
      <c r="W85" s="137"/>
      <c r="X85" s="137"/>
      <c r="Y85" s="70"/>
      <c r="Z85" s="70"/>
      <c r="AA85" s="70"/>
      <c r="AB85" s="70"/>
      <c r="AC85" s="70" t="s">
        <v>83</v>
      </c>
      <c r="AD85" s="137"/>
      <c r="AE85" s="137"/>
      <c r="AF85" s="137"/>
    </row>
    <row r="86" spans="1:32" s="80" customFormat="1" x14ac:dyDescent="0.35">
      <c r="A86" s="174" t="s">
        <v>219</v>
      </c>
      <c r="B86" s="137" t="s">
        <v>278</v>
      </c>
      <c r="C86" s="138">
        <f>VLOOKUP($D$1,'Approach by Country'!$A$4:$R$99,15,FALSE)</f>
        <v>0.90909090909090906</v>
      </c>
      <c r="D86" s="138">
        <f>VLOOKUP($F$1,'Approach by Country'!$A$4:$R$99,15,FALSE)</f>
        <v>0.23711340206185566</v>
      </c>
      <c r="E86" s="138">
        <f>VLOOKUP("All CARE",'Approach by Country'!$A$4:$R$99,15,FALSE)</f>
        <v>0.2614942528735632</v>
      </c>
      <c r="F86" s="137"/>
      <c r="G86" s="137"/>
      <c r="H86" s="137"/>
      <c r="I86" s="137"/>
      <c r="J86" s="137"/>
      <c r="K86" s="137"/>
      <c r="L86" s="137"/>
      <c r="M86" s="137"/>
      <c r="N86" s="137"/>
      <c r="O86" s="137"/>
      <c r="P86" s="137"/>
      <c r="Q86" s="137"/>
      <c r="R86" s="137"/>
      <c r="S86" s="137"/>
      <c r="T86" s="137"/>
      <c r="U86" s="137"/>
      <c r="V86" s="137"/>
      <c r="W86" s="137"/>
      <c r="X86" s="137"/>
      <c r="Y86" s="70"/>
      <c r="Z86" s="70"/>
      <c r="AA86" s="70"/>
      <c r="AB86" s="70"/>
      <c r="AC86" s="70" t="s">
        <v>84</v>
      </c>
      <c r="AD86" s="137"/>
      <c r="AE86" s="137"/>
      <c r="AF86" s="137"/>
    </row>
    <row r="87" spans="1:32" s="80" customFormat="1" x14ac:dyDescent="0.35">
      <c r="A87" s="174"/>
      <c r="B87" s="137" t="s">
        <v>318</v>
      </c>
      <c r="C87" s="138">
        <f>VLOOKUP($D$1,'Approach by Country'!$A$4:$R$99,16,FALSE)</f>
        <v>9.0909090909090912E-2</v>
      </c>
      <c r="D87" s="138">
        <f>VLOOKUP($F$1,'Approach by Country'!$A$4:$R$99,16,FALSE)</f>
        <v>0.36082474226804123</v>
      </c>
      <c r="E87" s="138">
        <f>VLOOKUP("All CARE",'Approach by Country'!$A$4:$R$99,16,FALSE)</f>
        <v>0.38601532567049807</v>
      </c>
      <c r="F87" s="137"/>
      <c r="G87" s="137"/>
      <c r="H87" s="137"/>
      <c r="I87" s="137"/>
      <c r="J87" s="137"/>
      <c r="K87" s="137"/>
      <c r="L87" s="137"/>
      <c r="M87" s="137"/>
      <c r="N87" s="137"/>
      <c r="O87" s="137"/>
      <c r="P87" s="137"/>
      <c r="Q87" s="137"/>
      <c r="R87" s="137"/>
      <c r="S87" s="137"/>
      <c r="T87" s="137"/>
      <c r="U87" s="137"/>
      <c r="V87" s="137"/>
      <c r="W87" s="137"/>
      <c r="X87" s="137"/>
      <c r="Y87" s="70"/>
      <c r="Z87" s="70"/>
      <c r="AA87" s="70"/>
      <c r="AB87" s="70"/>
      <c r="AC87" s="70" t="s">
        <v>85</v>
      </c>
      <c r="AD87" s="137"/>
      <c r="AE87" s="137"/>
      <c r="AF87" s="137"/>
    </row>
    <row r="88" spans="1:32" s="80" customFormat="1" x14ac:dyDescent="0.35">
      <c r="A88" s="174"/>
      <c r="B88" s="137" t="s">
        <v>302</v>
      </c>
      <c r="C88" s="138">
        <f>VLOOKUP($D$1,'Approach by Country'!$A$4:$R$99,17,FALSE)</f>
        <v>0</v>
      </c>
      <c r="D88" s="138">
        <f>VLOOKUP($F$1,'Approach by Country'!$A$4:$R$99,17,FALSE)</f>
        <v>0.25773195876288657</v>
      </c>
      <c r="E88" s="138">
        <f>VLOOKUP("All CARE",'Approach by Country'!$A$4:$R$99,17,FALSE)</f>
        <v>0.29214559386973182</v>
      </c>
      <c r="F88" s="137"/>
      <c r="G88" s="137"/>
      <c r="H88" s="137"/>
      <c r="I88" s="137"/>
      <c r="J88" s="137"/>
      <c r="K88" s="137"/>
      <c r="L88" s="137"/>
      <c r="M88" s="137"/>
      <c r="N88" s="137"/>
      <c r="O88" s="137"/>
      <c r="P88" s="137"/>
      <c r="Q88" s="137"/>
      <c r="R88" s="137"/>
      <c r="S88" s="137"/>
      <c r="T88" s="137"/>
      <c r="U88" s="137"/>
      <c r="V88" s="137"/>
      <c r="W88" s="137"/>
      <c r="X88" s="137"/>
      <c r="Y88" s="70"/>
      <c r="Z88" s="70"/>
      <c r="AA88" s="70"/>
      <c r="AB88" s="70"/>
      <c r="AC88" s="70" t="s">
        <v>86</v>
      </c>
      <c r="AD88" s="137"/>
      <c r="AE88" s="137"/>
      <c r="AF88" s="137"/>
    </row>
    <row r="89" spans="1:32" s="80" customFormat="1" x14ac:dyDescent="0.35">
      <c r="A89" s="174"/>
      <c r="B89" s="137" t="s">
        <v>13988</v>
      </c>
      <c r="C89" s="138">
        <f>VLOOKUP($D$1,'Approach by Country'!$A$4:$R$99,18,FALSE)</f>
        <v>0</v>
      </c>
      <c r="D89" s="138">
        <f>VLOOKUP($F$1,'Approach by Country'!$A$4:$R$99,18,FALSE)</f>
        <v>0.14432989690721648</v>
      </c>
      <c r="E89" s="138">
        <f>VLOOKUP("All CARE",'Approach by Country'!$A$4:$R$99,18,FALSE)</f>
        <v>6.0344827586206899E-2</v>
      </c>
      <c r="F89" s="137"/>
      <c r="G89" s="137"/>
      <c r="H89" s="137"/>
      <c r="I89" s="137"/>
      <c r="J89" s="137"/>
      <c r="K89" s="137"/>
      <c r="L89" s="137"/>
      <c r="M89" s="137"/>
      <c r="N89" s="137"/>
      <c r="O89" s="137"/>
      <c r="P89" s="137"/>
      <c r="Q89" s="137"/>
      <c r="R89" s="137"/>
      <c r="S89" s="137"/>
      <c r="T89" s="137"/>
      <c r="U89" s="137"/>
      <c r="V89" s="137"/>
      <c r="W89" s="137"/>
      <c r="X89" s="137"/>
      <c r="Y89" s="70"/>
      <c r="Z89" s="70"/>
      <c r="AA89" s="70"/>
      <c r="AB89" s="70"/>
      <c r="AC89" s="70" t="s">
        <v>87</v>
      </c>
      <c r="AD89" s="137"/>
      <c r="AE89" s="137"/>
      <c r="AF89" s="137"/>
    </row>
    <row r="90" spans="1:32" s="80" customFormat="1" x14ac:dyDescent="0.35">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70"/>
      <c r="Z90" s="70"/>
      <c r="AA90" s="70"/>
      <c r="AB90" s="70"/>
      <c r="AC90" s="70" t="s">
        <v>88</v>
      </c>
      <c r="AD90" s="137"/>
      <c r="AE90" s="137"/>
      <c r="AF90" s="137"/>
    </row>
    <row r="91" spans="1:32" s="80" customFormat="1" x14ac:dyDescent="0.35">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70"/>
      <c r="Z91" s="70"/>
      <c r="AA91" s="70"/>
      <c r="AB91" s="70"/>
      <c r="AC91" s="70" t="s">
        <v>89</v>
      </c>
      <c r="AD91" s="137"/>
      <c r="AE91" s="137"/>
      <c r="AF91" s="137"/>
    </row>
    <row r="92" spans="1:32" s="80" customFormat="1" x14ac:dyDescent="0.35">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70"/>
      <c r="Z92" s="70"/>
      <c r="AA92" s="70"/>
      <c r="AB92" s="70"/>
      <c r="AC92" s="70" t="s">
        <v>90</v>
      </c>
      <c r="AD92" s="137"/>
      <c r="AE92" s="137"/>
      <c r="AF92" s="137"/>
    </row>
    <row r="93" spans="1:32" s="80" customFormat="1" x14ac:dyDescent="0.35">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70"/>
      <c r="Z93" s="70"/>
      <c r="AA93" s="70"/>
      <c r="AB93" s="70"/>
      <c r="AC93" s="70" t="s">
        <v>91</v>
      </c>
      <c r="AD93" s="137"/>
      <c r="AE93" s="137"/>
      <c r="AF93" s="137"/>
    </row>
    <row r="94" spans="1:32" s="80" customFormat="1" x14ac:dyDescent="0.35">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70"/>
      <c r="Z94" s="70"/>
      <c r="AA94" s="70"/>
      <c r="AB94" s="70"/>
      <c r="AC94" s="70" t="s">
        <v>92</v>
      </c>
      <c r="AD94" s="137"/>
      <c r="AE94" s="137"/>
      <c r="AF94" s="137"/>
    </row>
    <row r="95" spans="1:32" x14ac:dyDescent="0.35">
      <c r="A95" s="81"/>
      <c r="B95" s="81"/>
      <c r="C95" s="81"/>
      <c r="D95" s="81"/>
      <c r="E95" s="81"/>
      <c r="F95" s="81"/>
      <c r="G95" s="81"/>
      <c r="H95" s="81"/>
      <c r="I95" s="81"/>
      <c r="J95" s="81"/>
      <c r="K95" s="81"/>
      <c r="L95" s="81"/>
      <c r="M95" s="81"/>
      <c r="N95" s="81"/>
      <c r="O95" s="81"/>
      <c r="P95" s="81"/>
      <c r="Q95" s="81"/>
      <c r="R95" s="81"/>
      <c r="S95" s="81"/>
      <c r="T95" s="81"/>
      <c r="U95" s="81"/>
      <c r="V95" s="81"/>
      <c r="W95" s="81"/>
      <c r="X95" s="81"/>
      <c r="Y95" s="70"/>
      <c r="Z95" s="70"/>
      <c r="AA95" s="70"/>
      <c r="AB95" s="70"/>
      <c r="AC95" s="70" t="s">
        <v>93</v>
      </c>
      <c r="AD95" s="81"/>
      <c r="AE95" s="81"/>
      <c r="AF95" s="81"/>
    </row>
    <row r="96" spans="1:32" x14ac:dyDescent="0.35">
      <c r="A96" s="81"/>
      <c r="B96" s="81"/>
      <c r="C96" s="81"/>
      <c r="D96" s="81"/>
      <c r="E96" s="81"/>
      <c r="F96" s="81"/>
      <c r="G96" s="81"/>
      <c r="H96" s="81"/>
      <c r="I96" s="81"/>
      <c r="J96" s="81"/>
      <c r="K96" s="81"/>
      <c r="L96" s="81"/>
      <c r="M96" s="81"/>
      <c r="N96" s="81"/>
      <c r="O96" s="81"/>
      <c r="P96" s="81"/>
      <c r="Q96" s="81"/>
      <c r="R96" s="81"/>
      <c r="S96" s="81"/>
      <c r="T96" s="81"/>
      <c r="U96" s="81"/>
      <c r="V96" s="81"/>
      <c r="W96" s="81"/>
      <c r="X96" s="81"/>
      <c r="Y96" s="70"/>
      <c r="Z96" s="70"/>
      <c r="AA96" s="70"/>
      <c r="AB96" s="70"/>
      <c r="AC96" s="70" t="s">
        <v>94</v>
      </c>
      <c r="AD96" s="81"/>
      <c r="AE96" s="81"/>
      <c r="AF96" s="81"/>
    </row>
    <row r="97" spans="1:32" x14ac:dyDescent="0.35">
      <c r="A97" s="81"/>
      <c r="B97" s="81"/>
      <c r="C97" s="81"/>
      <c r="D97" s="81"/>
      <c r="E97" s="81"/>
      <c r="F97" s="81"/>
      <c r="G97" s="81"/>
      <c r="H97" s="81"/>
      <c r="I97" s="81"/>
      <c r="J97" s="81"/>
      <c r="K97" s="81"/>
      <c r="L97" s="81"/>
      <c r="M97" s="81"/>
      <c r="N97" s="81"/>
      <c r="O97" s="81"/>
      <c r="P97" s="81"/>
      <c r="Q97" s="81"/>
      <c r="R97" s="81"/>
      <c r="S97" s="81"/>
      <c r="T97" s="81"/>
      <c r="U97" s="81"/>
      <c r="V97" s="81"/>
      <c r="W97" s="81"/>
      <c r="X97" s="81"/>
      <c r="Y97" s="70"/>
      <c r="Z97" s="70"/>
      <c r="AA97" s="70"/>
      <c r="AB97" s="70"/>
      <c r="AC97" s="70" t="s">
        <v>95</v>
      </c>
      <c r="AD97" s="81"/>
      <c r="AE97" s="81"/>
      <c r="AF97" s="81"/>
    </row>
    <row r="98" spans="1:32" x14ac:dyDescent="0.35">
      <c r="A98" s="81"/>
      <c r="B98" s="81"/>
      <c r="C98" s="81"/>
      <c r="D98" s="81"/>
      <c r="E98" s="81"/>
      <c r="F98" s="81"/>
      <c r="G98" s="81"/>
      <c r="H98" s="81"/>
      <c r="I98" s="81"/>
      <c r="J98" s="81"/>
      <c r="K98" s="81"/>
      <c r="L98" s="81"/>
      <c r="M98" s="81"/>
      <c r="N98" s="81"/>
      <c r="O98" s="81"/>
      <c r="P98" s="81"/>
      <c r="Q98" s="81"/>
      <c r="R98" s="81"/>
      <c r="S98" s="81"/>
      <c r="T98" s="81"/>
      <c r="U98" s="81"/>
      <c r="V98" s="81"/>
      <c r="W98" s="81"/>
      <c r="X98" s="81"/>
      <c r="Y98" s="70"/>
      <c r="Z98" s="70"/>
      <c r="AA98" s="70"/>
      <c r="AB98" s="70"/>
      <c r="AC98" s="70" t="s">
        <v>96</v>
      </c>
      <c r="AD98" s="81"/>
      <c r="AE98" s="81"/>
      <c r="AF98" s="81"/>
    </row>
    <row r="99" spans="1:32" x14ac:dyDescent="0.35">
      <c r="A99" s="81"/>
      <c r="B99" s="81"/>
      <c r="C99" s="81"/>
      <c r="D99" s="81"/>
      <c r="E99" s="81"/>
      <c r="F99" s="81"/>
      <c r="G99" s="81"/>
      <c r="H99" s="81"/>
      <c r="I99" s="81"/>
      <c r="J99" s="81"/>
      <c r="K99" s="81"/>
      <c r="L99" s="81"/>
      <c r="M99" s="81"/>
      <c r="N99" s="81"/>
      <c r="O99" s="81"/>
      <c r="P99" s="81"/>
      <c r="Q99" s="81"/>
      <c r="R99" s="81"/>
      <c r="S99" s="81"/>
      <c r="T99" s="81"/>
      <c r="U99" s="81"/>
      <c r="V99" s="81"/>
      <c r="W99" s="81"/>
      <c r="X99" s="81"/>
      <c r="Y99" s="70"/>
      <c r="Z99" s="70"/>
      <c r="AA99" s="70"/>
      <c r="AB99" s="70"/>
      <c r="AC99" s="70" t="s">
        <v>97</v>
      </c>
      <c r="AD99" s="81"/>
      <c r="AE99" s="81"/>
      <c r="AF99" s="81"/>
    </row>
    <row r="100" spans="1:32" x14ac:dyDescent="0.35">
      <c r="A100" s="81"/>
      <c r="B100" s="81"/>
      <c r="C100" s="81"/>
      <c r="D100" s="81"/>
      <c r="E100" s="81"/>
      <c r="F100" s="81"/>
      <c r="G100" s="81"/>
      <c r="H100" s="81"/>
      <c r="I100" s="81"/>
      <c r="J100" s="81"/>
      <c r="K100" s="81"/>
      <c r="L100" s="81"/>
      <c r="M100" s="81"/>
      <c r="N100" s="81"/>
      <c r="O100" s="81"/>
      <c r="P100" s="81"/>
      <c r="Q100" s="81"/>
      <c r="R100" s="81"/>
      <c r="S100" s="81"/>
      <c r="T100" s="81"/>
      <c r="U100" s="81"/>
      <c r="V100" s="81"/>
      <c r="W100" s="81"/>
      <c r="X100" s="81"/>
      <c r="Y100" s="70"/>
      <c r="Z100" s="70"/>
      <c r="AA100" s="70"/>
      <c r="AB100" s="70"/>
      <c r="AC100" s="70" t="s">
        <v>98</v>
      </c>
      <c r="AD100" s="81"/>
      <c r="AE100" s="81"/>
      <c r="AF100" s="81"/>
    </row>
    <row r="101" spans="1:32" x14ac:dyDescent="0.35">
      <c r="A101" s="81"/>
      <c r="B101" s="81"/>
      <c r="C101" s="81"/>
      <c r="D101" s="81"/>
      <c r="E101" s="81"/>
      <c r="F101" s="81"/>
      <c r="G101" s="81"/>
      <c r="H101" s="81"/>
      <c r="I101" s="81"/>
      <c r="J101" s="81"/>
      <c r="K101" s="81"/>
      <c r="L101" s="81"/>
      <c r="M101" s="81"/>
      <c r="N101" s="81"/>
      <c r="O101" s="81"/>
      <c r="P101" s="81"/>
      <c r="Q101" s="81"/>
      <c r="R101" s="81"/>
      <c r="S101" s="81"/>
      <c r="T101" s="81"/>
      <c r="U101" s="81"/>
      <c r="V101" s="81"/>
      <c r="W101" s="81"/>
      <c r="X101" s="81"/>
      <c r="Y101" s="70"/>
      <c r="Z101" s="70"/>
      <c r="AA101" s="70"/>
      <c r="AB101" s="70"/>
      <c r="AC101" s="70" t="s">
        <v>99</v>
      </c>
      <c r="AD101" s="81"/>
      <c r="AE101" s="81"/>
      <c r="AF101" s="81"/>
    </row>
    <row r="102" spans="1:32" x14ac:dyDescent="0.35">
      <c r="A102" s="81"/>
      <c r="B102" s="81"/>
      <c r="C102" s="81"/>
      <c r="D102" s="81"/>
      <c r="E102" s="81"/>
      <c r="F102" s="81"/>
      <c r="G102" s="81"/>
      <c r="H102" s="81"/>
      <c r="I102" s="81"/>
      <c r="J102" s="81"/>
      <c r="K102" s="81"/>
      <c r="L102" s="81"/>
      <c r="M102" s="81"/>
      <c r="N102" s="81"/>
      <c r="O102" s="81"/>
      <c r="P102" s="81"/>
      <c r="Q102" s="81"/>
      <c r="R102" s="81"/>
      <c r="S102" s="81"/>
      <c r="T102" s="81"/>
      <c r="U102" s="81"/>
      <c r="V102" s="81"/>
      <c r="W102" s="81"/>
      <c r="X102" s="81"/>
      <c r="Y102" s="70"/>
      <c r="Z102" s="70"/>
      <c r="AA102" s="70"/>
      <c r="AB102" s="70"/>
      <c r="AC102" s="70" t="s">
        <v>100</v>
      </c>
      <c r="AD102" s="81"/>
      <c r="AE102" s="81"/>
      <c r="AF102" s="81"/>
    </row>
    <row r="103" spans="1:32" x14ac:dyDescent="0.35">
      <c r="A103" s="81"/>
      <c r="B103" s="81"/>
      <c r="C103" s="81"/>
      <c r="D103" s="81"/>
      <c r="E103" s="81"/>
      <c r="F103" s="81"/>
      <c r="G103" s="81"/>
      <c r="H103" s="81"/>
      <c r="I103" s="81"/>
      <c r="J103" s="81"/>
      <c r="K103" s="81"/>
      <c r="L103" s="81"/>
      <c r="M103" s="81"/>
      <c r="N103" s="81"/>
      <c r="O103" s="81"/>
      <c r="P103" s="81"/>
      <c r="Q103" s="81"/>
      <c r="R103" s="81"/>
      <c r="S103" s="81"/>
      <c r="T103" s="81"/>
      <c r="U103" s="81"/>
      <c r="V103" s="81"/>
      <c r="W103" s="81"/>
      <c r="X103" s="81"/>
      <c r="Y103" s="70"/>
      <c r="Z103" s="70"/>
      <c r="AA103" s="70"/>
      <c r="AB103" s="70"/>
      <c r="AC103" s="70" t="s">
        <v>101</v>
      </c>
      <c r="AD103" s="81"/>
      <c r="AE103" s="81"/>
      <c r="AF103" s="81"/>
    </row>
    <row r="104" spans="1:32" x14ac:dyDescent="0.35">
      <c r="A104" s="81"/>
      <c r="B104" s="81"/>
      <c r="C104" s="81"/>
      <c r="D104" s="81"/>
      <c r="E104" s="81"/>
      <c r="F104" s="81"/>
      <c r="G104" s="81"/>
      <c r="H104" s="81"/>
      <c r="I104" s="81"/>
      <c r="J104" s="81"/>
      <c r="K104" s="81"/>
      <c r="L104" s="81"/>
      <c r="M104" s="81"/>
      <c r="N104" s="81"/>
      <c r="O104" s="81"/>
      <c r="P104" s="81"/>
      <c r="Q104" s="81"/>
      <c r="R104" s="81"/>
      <c r="S104" s="81"/>
      <c r="T104" s="81"/>
      <c r="U104" s="81"/>
      <c r="V104" s="81"/>
      <c r="W104" s="81"/>
      <c r="X104" s="81"/>
      <c r="Y104" s="70"/>
      <c r="Z104" s="70"/>
      <c r="AA104" s="70"/>
      <c r="AB104" s="70"/>
      <c r="AC104" s="70" t="s">
        <v>102</v>
      </c>
      <c r="AD104" s="81"/>
      <c r="AE104" s="81"/>
      <c r="AF104" s="81"/>
    </row>
    <row r="105" spans="1:32" x14ac:dyDescent="0.35">
      <c r="A105" s="81"/>
      <c r="B105" s="81"/>
      <c r="C105" s="81"/>
      <c r="D105" s="81"/>
      <c r="E105" s="81"/>
      <c r="F105" s="81"/>
      <c r="G105" s="81"/>
      <c r="H105" s="81"/>
      <c r="I105" s="81"/>
      <c r="J105" s="81"/>
      <c r="K105" s="81"/>
      <c r="L105" s="81"/>
      <c r="M105" s="81"/>
      <c r="N105" s="81"/>
      <c r="O105" s="81"/>
      <c r="P105" s="81"/>
      <c r="Q105" s="81"/>
      <c r="R105" s="81"/>
      <c r="S105" s="81"/>
      <c r="T105" s="81"/>
      <c r="U105" s="81"/>
      <c r="V105" s="81"/>
      <c r="W105" s="81"/>
      <c r="X105" s="81"/>
      <c r="Y105" s="70"/>
      <c r="Z105" s="70"/>
      <c r="AA105" s="70"/>
      <c r="AB105" s="70"/>
      <c r="AC105" s="70" t="s">
        <v>103</v>
      </c>
      <c r="AD105" s="81"/>
      <c r="AE105" s="81"/>
      <c r="AF105" s="81"/>
    </row>
    <row r="106" spans="1:32" x14ac:dyDescent="0.35">
      <c r="A106" s="81"/>
      <c r="B106" s="81"/>
      <c r="C106" s="81"/>
      <c r="D106" s="81"/>
      <c r="E106" s="81"/>
      <c r="F106" s="81"/>
      <c r="G106" s="81"/>
      <c r="H106" s="81"/>
      <c r="I106" s="81"/>
      <c r="J106" s="81"/>
      <c r="K106" s="81"/>
      <c r="L106" s="81"/>
      <c r="M106" s="81"/>
      <c r="N106" s="81"/>
      <c r="O106" s="81"/>
      <c r="P106" s="81"/>
      <c r="Q106" s="81"/>
      <c r="R106" s="81"/>
      <c r="S106" s="81"/>
      <c r="T106" s="81"/>
      <c r="U106" s="81"/>
      <c r="V106" s="81"/>
      <c r="W106" s="81"/>
      <c r="X106" s="81"/>
      <c r="Y106" s="70"/>
      <c r="Z106" s="70"/>
      <c r="AA106" s="70"/>
      <c r="AB106" s="70"/>
      <c r="AC106" s="70" t="s">
        <v>104</v>
      </c>
      <c r="AD106" s="81"/>
      <c r="AE106" s="81"/>
      <c r="AF106" s="81"/>
    </row>
    <row r="107" spans="1:32" x14ac:dyDescent="0.35">
      <c r="A107" s="81"/>
      <c r="B107" s="81"/>
      <c r="C107" s="81"/>
      <c r="D107" s="81"/>
      <c r="E107" s="81"/>
      <c r="F107" s="81"/>
      <c r="G107" s="81"/>
      <c r="H107" s="81"/>
      <c r="I107" s="81"/>
      <c r="J107" s="81"/>
      <c r="K107" s="81"/>
      <c r="L107" s="81"/>
      <c r="M107" s="81"/>
      <c r="N107" s="81"/>
      <c r="O107" s="81"/>
      <c r="P107" s="81"/>
      <c r="Q107" s="81"/>
      <c r="R107" s="81"/>
      <c r="S107" s="81"/>
      <c r="T107" s="81"/>
      <c r="U107" s="81"/>
      <c r="V107" s="81"/>
      <c r="W107" s="81"/>
      <c r="X107" s="81"/>
      <c r="Y107" s="70"/>
      <c r="Z107" s="70"/>
      <c r="AA107" s="70"/>
      <c r="AB107" s="70"/>
      <c r="AC107" s="70" t="s">
        <v>105</v>
      </c>
      <c r="AD107" s="81"/>
      <c r="AE107" s="81"/>
      <c r="AF107" s="81"/>
    </row>
    <row r="108" spans="1:32" x14ac:dyDescent="0.35">
      <c r="A108" s="81"/>
      <c r="B108" s="81"/>
      <c r="C108" s="81"/>
      <c r="D108" s="81"/>
      <c r="E108" s="81"/>
      <c r="F108" s="81"/>
      <c r="G108" s="81"/>
      <c r="H108" s="81"/>
      <c r="I108" s="81"/>
      <c r="J108" s="81"/>
      <c r="K108" s="81"/>
      <c r="L108" s="81"/>
      <c r="M108" s="81"/>
      <c r="N108" s="81"/>
      <c r="O108" s="81"/>
      <c r="P108" s="81"/>
      <c r="Q108" s="81"/>
      <c r="R108" s="81"/>
      <c r="S108" s="81"/>
      <c r="T108" s="81"/>
      <c r="U108" s="81"/>
      <c r="V108" s="81"/>
      <c r="W108" s="81"/>
      <c r="X108" s="81"/>
      <c r="Y108" s="70"/>
      <c r="Z108" s="70"/>
      <c r="AA108" s="70"/>
      <c r="AB108" s="70"/>
      <c r="AC108" s="70" t="s">
        <v>106</v>
      </c>
      <c r="AD108" s="81"/>
      <c r="AE108" s="81"/>
      <c r="AF108" s="81"/>
    </row>
    <row r="109" spans="1:32" x14ac:dyDescent="0.35">
      <c r="A109" s="81"/>
      <c r="B109" s="81"/>
      <c r="C109" s="81"/>
      <c r="D109" s="81"/>
      <c r="E109" s="81"/>
      <c r="F109" s="81"/>
      <c r="G109" s="81"/>
      <c r="H109" s="81"/>
      <c r="I109" s="81"/>
      <c r="J109" s="81"/>
      <c r="K109" s="81"/>
      <c r="L109" s="81"/>
      <c r="M109" s="81"/>
      <c r="N109" s="81"/>
      <c r="O109" s="81"/>
      <c r="P109" s="81"/>
      <c r="Q109" s="81"/>
      <c r="R109" s="81"/>
      <c r="S109" s="81"/>
      <c r="T109" s="81"/>
      <c r="U109" s="81"/>
      <c r="V109" s="81"/>
      <c r="W109" s="81"/>
      <c r="X109" s="81"/>
      <c r="Y109" s="70"/>
      <c r="Z109" s="70"/>
      <c r="AA109" s="70"/>
      <c r="AB109" s="70"/>
      <c r="AC109" s="70" t="s">
        <v>107</v>
      </c>
      <c r="AD109" s="81"/>
      <c r="AE109" s="81"/>
      <c r="AF109" s="81"/>
    </row>
    <row r="110" spans="1:32" x14ac:dyDescent="0.35">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70"/>
      <c r="Z110" s="70"/>
      <c r="AA110" s="70"/>
      <c r="AB110" s="70"/>
      <c r="AC110" s="70" t="s">
        <v>108</v>
      </c>
      <c r="AD110" s="81"/>
      <c r="AE110" s="81"/>
      <c r="AF110" s="81"/>
    </row>
    <row r="111" spans="1:32" x14ac:dyDescent="0.35">
      <c r="A111" s="81"/>
      <c r="B111" s="81"/>
      <c r="C111" s="81"/>
      <c r="D111" s="81"/>
      <c r="E111" s="81"/>
      <c r="F111" s="81"/>
      <c r="G111" s="81"/>
      <c r="H111" s="81"/>
      <c r="I111" s="81"/>
      <c r="J111" s="81"/>
      <c r="K111" s="81"/>
      <c r="L111" s="81"/>
      <c r="M111" s="81"/>
      <c r="N111" s="81"/>
      <c r="O111" s="81"/>
      <c r="P111" s="81"/>
      <c r="Q111" s="81"/>
      <c r="R111" s="81"/>
      <c r="S111" s="81"/>
      <c r="T111" s="81"/>
      <c r="U111" s="81"/>
      <c r="V111" s="81"/>
      <c r="W111" s="81"/>
      <c r="X111" s="81"/>
      <c r="Y111" s="70"/>
      <c r="Z111" s="70"/>
      <c r="AA111" s="70"/>
      <c r="AB111" s="70"/>
      <c r="AC111" s="70" t="s">
        <v>109</v>
      </c>
      <c r="AD111" s="81"/>
      <c r="AE111" s="81"/>
      <c r="AF111" s="81"/>
    </row>
    <row r="112" spans="1:32" x14ac:dyDescent="0.35">
      <c r="A112" s="81"/>
      <c r="B112" s="81"/>
      <c r="C112" s="81"/>
      <c r="D112" s="81"/>
      <c r="E112" s="81"/>
      <c r="F112" s="81"/>
      <c r="G112" s="81"/>
      <c r="H112" s="81"/>
      <c r="I112" s="81"/>
      <c r="J112" s="81"/>
      <c r="K112" s="81"/>
      <c r="L112" s="81"/>
      <c r="M112" s="81"/>
      <c r="N112" s="81"/>
      <c r="O112" s="81"/>
      <c r="P112" s="81"/>
      <c r="Q112" s="81"/>
      <c r="R112" s="81"/>
      <c r="S112" s="81"/>
      <c r="T112" s="81"/>
      <c r="U112" s="81"/>
      <c r="V112" s="81"/>
      <c r="W112" s="81"/>
      <c r="X112" s="81"/>
      <c r="Y112" s="70"/>
      <c r="Z112" s="70"/>
      <c r="AA112" s="70"/>
      <c r="AB112" s="70"/>
      <c r="AC112" s="70" t="s">
        <v>110</v>
      </c>
      <c r="AD112" s="81"/>
      <c r="AE112" s="81"/>
      <c r="AF112" s="81"/>
    </row>
    <row r="113" spans="1:32" x14ac:dyDescent="0.35">
      <c r="A113" s="81"/>
      <c r="B113" s="81"/>
      <c r="C113" s="81"/>
      <c r="D113" s="81"/>
      <c r="E113" s="81"/>
      <c r="F113" s="81"/>
      <c r="G113" s="81"/>
      <c r="H113" s="81"/>
      <c r="I113" s="81"/>
      <c r="J113" s="81"/>
      <c r="K113" s="81"/>
      <c r="L113" s="81"/>
      <c r="M113" s="81"/>
      <c r="N113" s="81"/>
      <c r="O113" s="81"/>
      <c r="P113" s="81"/>
      <c r="Q113" s="81"/>
      <c r="R113" s="81"/>
      <c r="S113" s="81"/>
      <c r="T113" s="81"/>
      <c r="U113" s="81"/>
      <c r="V113" s="81"/>
      <c r="W113" s="81"/>
      <c r="X113" s="81"/>
      <c r="Y113" s="70"/>
      <c r="Z113" s="70"/>
      <c r="AA113" s="70"/>
      <c r="AB113" s="70"/>
      <c r="AC113" s="70" t="s">
        <v>111</v>
      </c>
      <c r="AD113" s="81"/>
      <c r="AE113" s="81"/>
      <c r="AF113" s="81"/>
    </row>
    <row r="114" spans="1:32" x14ac:dyDescent="0.35">
      <c r="A114" s="81"/>
      <c r="B114" s="81"/>
      <c r="C114" s="81"/>
      <c r="D114" s="81"/>
      <c r="E114" s="81"/>
      <c r="F114" s="81"/>
      <c r="G114" s="81"/>
      <c r="H114" s="81"/>
      <c r="I114" s="81"/>
      <c r="J114" s="81"/>
      <c r="K114" s="81"/>
      <c r="L114" s="81"/>
      <c r="M114" s="81"/>
      <c r="N114" s="81"/>
      <c r="O114" s="81"/>
      <c r="P114" s="81"/>
      <c r="Q114" s="81"/>
      <c r="R114" s="81"/>
      <c r="S114" s="81"/>
      <c r="T114" s="81"/>
      <c r="U114" s="81"/>
      <c r="V114" s="81"/>
      <c r="W114" s="81"/>
      <c r="X114" s="81"/>
      <c r="Y114" s="70"/>
      <c r="Z114" s="70"/>
      <c r="AA114" s="70"/>
      <c r="AB114" s="70"/>
      <c r="AC114" s="70" t="s">
        <v>112</v>
      </c>
      <c r="AD114" s="81"/>
      <c r="AE114" s="81"/>
      <c r="AF114" s="81"/>
    </row>
    <row r="115" spans="1:32" x14ac:dyDescent="0.35">
      <c r="A115" s="81"/>
      <c r="B115" s="81"/>
      <c r="C115" s="81"/>
      <c r="D115" s="81"/>
      <c r="E115" s="81"/>
      <c r="F115" s="81"/>
      <c r="G115" s="81"/>
      <c r="H115" s="81"/>
      <c r="I115" s="81"/>
      <c r="J115" s="81"/>
      <c r="K115" s="81"/>
      <c r="L115" s="81"/>
      <c r="M115" s="81"/>
      <c r="N115" s="81"/>
      <c r="O115" s="81"/>
      <c r="P115" s="81"/>
      <c r="Q115" s="81"/>
      <c r="R115" s="81"/>
      <c r="S115" s="81"/>
      <c r="T115" s="81"/>
      <c r="U115" s="81"/>
      <c r="V115" s="81"/>
      <c r="W115" s="81"/>
      <c r="X115" s="81"/>
      <c r="Y115" s="70"/>
      <c r="Z115" s="70"/>
      <c r="AA115" s="70"/>
      <c r="AB115" s="70"/>
      <c r="AC115" s="70" t="s">
        <v>113</v>
      </c>
      <c r="AD115" s="81"/>
      <c r="AE115" s="81"/>
      <c r="AF115" s="81"/>
    </row>
    <row r="116" spans="1:32" x14ac:dyDescent="0.35">
      <c r="A116" s="81"/>
      <c r="B116" s="81"/>
      <c r="C116" s="81"/>
      <c r="D116" s="81"/>
      <c r="E116" s="81"/>
      <c r="F116" s="81"/>
      <c r="G116" s="81"/>
      <c r="H116" s="81"/>
      <c r="I116" s="81"/>
      <c r="J116" s="81"/>
      <c r="K116" s="81"/>
      <c r="L116" s="81"/>
      <c r="M116" s="81"/>
      <c r="N116" s="81"/>
      <c r="O116" s="81"/>
      <c r="P116" s="81"/>
      <c r="Q116" s="81"/>
      <c r="R116" s="81"/>
      <c r="S116" s="81"/>
      <c r="T116" s="81"/>
      <c r="U116" s="81"/>
      <c r="V116" s="81"/>
      <c r="W116" s="81"/>
      <c r="X116" s="81"/>
      <c r="Y116" s="70"/>
      <c r="Z116" s="70"/>
      <c r="AA116" s="70"/>
      <c r="AB116" s="70"/>
      <c r="AC116" s="70" t="s">
        <v>114</v>
      </c>
      <c r="AD116" s="81"/>
      <c r="AE116" s="81"/>
      <c r="AF116" s="81"/>
    </row>
    <row r="117" spans="1:32" x14ac:dyDescent="0.35">
      <c r="A117" s="81"/>
      <c r="B117" s="81"/>
      <c r="C117" s="81"/>
      <c r="D117" s="81"/>
      <c r="E117" s="81"/>
      <c r="F117" s="81"/>
      <c r="G117" s="81"/>
      <c r="H117" s="81"/>
      <c r="I117" s="81"/>
      <c r="J117" s="81"/>
      <c r="K117" s="81"/>
      <c r="L117" s="81"/>
      <c r="M117" s="81"/>
      <c r="N117" s="81"/>
      <c r="O117" s="81"/>
      <c r="P117" s="81"/>
      <c r="Q117" s="81"/>
      <c r="R117" s="81"/>
      <c r="S117" s="81"/>
      <c r="T117" s="81"/>
      <c r="U117" s="81"/>
      <c r="V117" s="81"/>
      <c r="W117" s="81"/>
      <c r="X117" s="81"/>
      <c r="Y117" s="70"/>
      <c r="Z117" s="70"/>
      <c r="AA117" s="70"/>
      <c r="AB117" s="70"/>
      <c r="AC117" s="70" t="s">
        <v>115</v>
      </c>
      <c r="AD117" s="81"/>
      <c r="AE117" s="81"/>
      <c r="AF117" s="81"/>
    </row>
    <row r="118" spans="1:32" x14ac:dyDescent="0.35">
      <c r="A118" s="81"/>
      <c r="B118" s="81"/>
      <c r="C118" s="81"/>
      <c r="D118" s="81"/>
      <c r="E118" s="81"/>
      <c r="F118" s="81"/>
      <c r="G118" s="81"/>
      <c r="H118" s="81"/>
      <c r="I118" s="81"/>
      <c r="J118" s="81"/>
      <c r="K118" s="81"/>
      <c r="L118" s="81"/>
      <c r="M118" s="81"/>
      <c r="N118" s="81"/>
      <c r="O118" s="81"/>
      <c r="P118" s="81"/>
      <c r="Q118" s="81"/>
      <c r="R118" s="81"/>
      <c r="S118" s="81"/>
      <c r="T118" s="81"/>
      <c r="U118" s="81"/>
      <c r="V118" s="81"/>
      <c r="W118" s="81"/>
      <c r="X118" s="81"/>
      <c r="Y118" s="70"/>
      <c r="Z118" s="70"/>
      <c r="AA118" s="70"/>
      <c r="AB118" s="70"/>
      <c r="AC118" s="70" t="s">
        <v>116</v>
      </c>
      <c r="AD118" s="81"/>
      <c r="AE118" s="81"/>
      <c r="AF118" s="81"/>
    </row>
    <row r="119" spans="1:32" x14ac:dyDescent="0.35">
      <c r="A119" s="81"/>
      <c r="B119" s="81"/>
      <c r="C119" s="81"/>
      <c r="D119" s="81"/>
      <c r="E119" s="81"/>
      <c r="F119" s="81"/>
      <c r="G119" s="81"/>
      <c r="H119" s="81"/>
      <c r="I119" s="81"/>
      <c r="J119" s="81"/>
      <c r="K119" s="81"/>
      <c r="L119" s="81"/>
      <c r="M119" s="81"/>
      <c r="N119" s="81"/>
      <c r="O119" s="81"/>
      <c r="P119" s="81"/>
      <c r="Q119" s="81"/>
      <c r="R119" s="81"/>
      <c r="S119" s="81"/>
      <c r="T119" s="81"/>
      <c r="U119" s="81"/>
      <c r="V119" s="81"/>
      <c r="W119" s="81"/>
      <c r="X119" s="81"/>
      <c r="Y119" s="70"/>
      <c r="Z119" s="70"/>
      <c r="AA119" s="70"/>
      <c r="AB119" s="70"/>
      <c r="AC119" s="70" t="s">
        <v>117</v>
      </c>
      <c r="AD119" s="81"/>
      <c r="AE119" s="81"/>
      <c r="AF119" s="81"/>
    </row>
    <row r="120" spans="1:32" x14ac:dyDescent="0.35">
      <c r="A120" s="81"/>
      <c r="B120" s="81"/>
      <c r="C120" s="81"/>
      <c r="D120" s="81"/>
      <c r="E120" s="81"/>
      <c r="F120" s="81"/>
      <c r="G120" s="81"/>
      <c r="H120" s="81"/>
      <c r="I120" s="81"/>
      <c r="J120" s="81"/>
      <c r="K120" s="81"/>
      <c r="L120" s="81"/>
      <c r="M120" s="81"/>
      <c r="N120" s="81"/>
      <c r="O120" s="81"/>
      <c r="P120" s="81"/>
      <c r="Q120" s="81"/>
      <c r="R120" s="81"/>
      <c r="S120" s="81"/>
      <c r="T120" s="81"/>
      <c r="U120" s="81"/>
      <c r="V120" s="81"/>
      <c r="W120" s="81"/>
      <c r="X120" s="81"/>
      <c r="Y120" s="70"/>
      <c r="Z120" s="70"/>
      <c r="AA120" s="70"/>
      <c r="AB120" s="70"/>
      <c r="AC120" s="70" t="s">
        <v>118</v>
      </c>
      <c r="AD120" s="81"/>
      <c r="AE120" s="81"/>
      <c r="AF120" s="81"/>
    </row>
    <row r="121" spans="1:32" x14ac:dyDescent="0.35">
      <c r="A121" s="81"/>
      <c r="B121" s="81"/>
      <c r="C121" s="81"/>
      <c r="D121" s="81"/>
      <c r="E121" s="81"/>
      <c r="F121" s="81"/>
      <c r="G121" s="81"/>
      <c r="H121" s="81"/>
      <c r="I121" s="81"/>
      <c r="J121" s="81"/>
      <c r="K121" s="81"/>
      <c r="L121" s="81"/>
      <c r="M121" s="81"/>
      <c r="N121" s="81"/>
      <c r="O121" s="81"/>
      <c r="P121" s="81"/>
      <c r="Q121" s="81"/>
      <c r="R121" s="81"/>
      <c r="S121" s="81"/>
      <c r="T121" s="81"/>
      <c r="U121" s="81"/>
      <c r="V121" s="81"/>
      <c r="W121" s="81"/>
      <c r="X121" s="81"/>
      <c r="Y121" s="70"/>
      <c r="Z121" s="70"/>
      <c r="AA121" s="70"/>
      <c r="AB121" s="70"/>
      <c r="AC121" s="70" t="s">
        <v>119</v>
      </c>
      <c r="AD121" s="81"/>
      <c r="AE121" s="81"/>
      <c r="AF121" s="81"/>
    </row>
    <row r="122" spans="1:32" x14ac:dyDescent="0.35">
      <c r="A122" s="81"/>
      <c r="B122" s="81"/>
      <c r="C122" s="81"/>
      <c r="D122" s="81"/>
      <c r="E122" s="81"/>
      <c r="F122" s="81"/>
      <c r="G122" s="81"/>
      <c r="H122" s="81"/>
      <c r="I122" s="81"/>
      <c r="J122" s="81"/>
      <c r="K122" s="81"/>
      <c r="L122" s="81"/>
      <c r="M122" s="81"/>
      <c r="N122" s="81"/>
      <c r="O122" s="81"/>
      <c r="P122" s="81"/>
      <c r="Q122" s="81"/>
      <c r="R122" s="81"/>
      <c r="S122" s="81"/>
      <c r="T122" s="81"/>
      <c r="U122" s="81"/>
      <c r="V122" s="81"/>
      <c r="W122" s="81"/>
      <c r="X122" s="81"/>
      <c r="Y122" s="70"/>
      <c r="Z122" s="70"/>
      <c r="AA122" s="70"/>
      <c r="AB122" s="70"/>
      <c r="AC122" s="70" t="s">
        <v>120</v>
      </c>
      <c r="AD122" s="81"/>
      <c r="AE122" s="81"/>
      <c r="AF122" s="81"/>
    </row>
    <row r="123" spans="1:32" x14ac:dyDescent="0.35">
      <c r="A123" s="81"/>
      <c r="B123" s="81"/>
      <c r="C123" s="81"/>
      <c r="D123" s="81"/>
      <c r="E123" s="81"/>
      <c r="F123" s="81"/>
      <c r="G123" s="81"/>
      <c r="H123" s="81"/>
      <c r="I123" s="81"/>
      <c r="J123" s="81"/>
      <c r="K123" s="81"/>
      <c r="L123" s="81"/>
      <c r="M123" s="81"/>
      <c r="N123" s="81"/>
      <c r="O123" s="81"/>
      <c r="P123" s="81"/>
      <c r="Q123" s="81"/>
      <c r="R123" s="81"/>
      <c r="S123" s="81"/>
      <c r="T123" s="81"/>
      <c r="U123" s="81"/>
      <c r="V123" s="81"/>
      <c r="W123" s="81"/>
      <c r="X123" s="81"/>
      <c r="Y123" s="70"/>
      <c r="Z123" s="70"/>
      <c r="AA123" s="70"/>
      <c r="AB123" s="70"/>
      <c r="AC123" s="70" t="s">
        <v>121</v>
      </c>
      <c r="AD123" s="81"/>
      <c r="AE123" s="81"/>
      <c r="AF123" s="81"/>
    </row>
    <row r="124" spans="1:32" x14ac:dyDescent="0.35">
      <c r="A124" s="81"/>
      <c r="B124" s="81"/>
      <c r="C124" s="81"/>
      <c r="D124" s="81"/>
      <c r="E124" s="81"/>
      <c r="F124" s="81"/>
      <c r="G124" s="81"/>
      <c r="H124" s="81"/>
      <c r="I124" s="81"/>
      <c r="J124" s="81"/>
      <c r="K124" s="81"/>
      <c r="L124" s="81"/>
      <c r="M124" s="81"/>
      <c r="N124" s="81"/>
      <c r="O124" s="81"/>
      <c r="P124" s="81"/>
      <c r="Q124" s="81"/>
      <c r="R124" s="81"/>
      <c r="S124" s="81"/>
      <c r="T124" s="81"/>
      <c r="U124" s="81"/>
      <c r="V124" s="81"/>
      <c r="W124" s="81"/>
      <c r="X124" s="81"/>
      <c r="Y124" s="70"/>
      <c r="Z124" s="70"/>
      <c r="AA124" s="70"/>
      <c r="AB124" s="70"/>
      <c r="AC124" s="70" t="s">
        <v>122</v>
      </c>
      <c r="AD124" s="81"/>
      <c r="AE124" s="81"/>
      <c r="AF124" s="81"/>
    </row>
    <row r="125" spans="1:32" x14ac:dyDescent="0.35">
      <c r="A125" s="81"/>
      <c r="B125" s="81"/>
      <c r="C125" s="81"/>
      <c r="D125" s="81"/>
      <c r="E125" s="81"/>
      <c r="F125" s="81"/>
      <c r="G125" s="81"/>
      <c r="H125" s="81"/>
      <c r="I125" s="81"/>
      <c r="J125" s="81"/>
      <c r="K125" s="81"/>
      <c r="L125" s="81"/>
      <c r="M125" s="81"/>
      <c r="N125" s="81"/>
      <c r="O125" s="81"/>
      <c r="P125" s="81"/>
      <c r="Q125" s="81"/>
      <c r="R125" s="81"/>
      <c r="S125" s="81"/>
      <c r="T125" s="81"/>
      <c r="U125" s="81"/>
      <c r="V125" s="81"/>
      <c r="W125" s="81"/>
      <c r="X125" s="81"/>
      <c r="Y125" s="70"/>
      <c r="Z125" s="70"/>
      <c r="AA125" s="70"/>
      <c r="AB125" s="70"/>
      <c r="AC125" s="70" t="s">
        <v>123</v>
      </c>
      <c r="AD125" s="81"/>
      <c r="AE125" s="81"/>
      <c r="AF125" s="81"/>
    </row>
    <row r="126" spans="1:32" x14ac:dyDescent="0.35">
      <c r="A126" s="81"/>
      <c r="B126" s="81"/>
      <c r="C126" s="81"/>
      <c r="D126" s="81"/>
      <c r="E126" s="81"/>
      <c r="F126" s="81"/>
      <c r="G126" s="81"/>
      <c r="H126" s="81"/>
      <c r="I126" s="81"/>
      <c r="J126" s="81"/>
      <c r="K126" s="81"/>
      <c r="L126" s="81"/>
      <c r="M126" s="81"/>
      <c r="N126" s="81"/>
      <c r="O126" s="81"/>
      <c r="P126" s="81"/>
      <c r="Q126" s="81"/>
      <c r="R126" s="81"/>
      <c r="S126" s="81"/>
      <c r="T126" s="81"/>
      <c r="U126" s="81"/>
      <c r="V126" s="81"/>
      <c r="W126" s="81"/>
      <c r="X126" s="81"/>
      <c r="Y126" s="70"/>
      <c r="Z126" s="70"/>
      <c r="AA126" s="70"/>
      <c r="AB126" s="70"/>
      <c r="AC126" s="70" t="s">
        <v>124</v>
      </c>
      <c r="AD126" s="81"/>
      <c r="AE126" s="81"/>
      <c r="AF126" s="81"/>
    </row>
    <row r="127" spans="1:32" x14ac:dyDescent="0.35">
      <c r="A127" s="81"/>
      <c r="B127" s="81"/>
      <c r="C127" s="81"/>
      <c r="D127" s="81"/>
      <c r="E127" s="81"/>
      <c r="F127" s="81"/>
      <c r="G127" s="81"/>
      <c r="H127" s="81"/>
      <c r="I127" s="81"/>
      <c r="J127" s="81"/>
      <c r="K127" s="81"/>
      <c r="L127" s="81"/>
      <c r="M127" s="81"/>
      <c r="N127" s="81"/>
      <c r="O127" s="81"/>
      <c r="P127" s="81"/>
      <c r="Q127" s="81"/>
      <c r="R127" s="81"/>
      <c r="S127" s="81"/>
      <c r="T127" s="81"/>
      <c r="U127" s="81"/>
      <c r="V127" s="81"/>
      <c r="W127" s="81"/>
      <c r="X127" s="81"/>
      <c r="Y127" s="70"/>
      <c r="Z127" s="70"/>
      <c r="AA127" s="70"/>
      <c r="AB127" s="70"/>
      <c r="AC127" s="70" t="s">
        <v>125</v>
      </c>
      <c r="AD127" s="81"/>
      <c r="AE127" s="81"/>
      <c r="AF127" s="81"/>
    </row>
    <row r="128" spans="1:32" x14ac:dyDescent="0.35">
      <c r="A128" s="81"/>
      <c r="B128" s="81"/>
      <c r="C128" s="81"/>
      <c r="D128" s="81"/>
      <c r="E128" s="81"/>
      <c r="F128" s="81"/>
      <c r="G128" s="81"/>
      <c r="H128" s="81"/>
      <c r="I128" s="81"/>
      <c r="J128" s="81"/>
      <c r="K128" s="81"/>
      <c r="L128" s="81"/>
      <c r="M128" s="81"/>
      <c r="N128" s="81"/>
      <c r="O128" s="81"/>
      <c r="P128" s="81"/>
      <c r="Q128" s="81"/>
      <c r="R128" s="81"/>
      <c r="S128" s="81"/>
      <c r="T128" s="81"/>
      <c r="U128" s="81"/>
      <c r="V128" s="81"/>
      <c r="W128" s="81"/>
      <c r="X128" s="81"/>
      <c r="Y128" s="70"/>
      <c r="Z128" s="70"/>
      <c r="AA128" s="70"/>
      <c r="AB128" s="70"/>
      <c r="AC128" s="70" t="s">
        <v>126</v>
      </c>
      <c r="AD128" s="81"/>
      <c r="AE128" s="81"/>
      <c r="AF128" s="81"/>
    </row>
    <row r="129" spans="1:32" x14ac:dyDescent="0.35">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70"/>
      <c r="Z129" s="70"/>
      <c r="AA129" s="70"/>
      <c r="AB129" s="70"/>
      <c r="AC129" s="70" t="s">
        <v>127</v>
      </c>
      <c r="AD129" s="81"/>
      <c r="AE129" s="81"/>
      <c r="AF129" s="81"/>
    </row>
    <row r="130" spans="1:32" x14ac:dyDescent="0.35">
      <c r="A130" s="81"/>
      <c r="B130" s="81"/>
      <c r="C130" s="81"/>
      <c r="D130" s="81"/>
      <c r="E130" s="81"/>
      <c r="F130" s="81"/>
      <c r="G130" s="81"/>
      <c r="H130" s="81"/>
      <c r="I130" s="81"/>
      <c r="J130" s="81"/>
      <c r="K130" s="81"/>
      <c r="L130" s="81"/>
      <c r="M130" s="81"/>
      <c r="N130" s="81"/>
      <c r="O130" s="81"/>
      <c r="P130" s="81"/>
      <c r="Q130" s="81"/>
      <c r="R130" s="81"/>
      <c r="S130" s="81"/>
      <c r="T130" s="81"/>
      <c r="U130" s="81"/>
      <c r="V130" s="81"/>
      <c r="W130" s="81"/>
      <c r="X130" s="81"/>
      <c r="Y130" s="70"/>
      <c r="Z130" s="70"/>
      <c r="AA130" s="70"/>
      <c r="AB130" s="70"/>
      <c r="AC130" s="70" t="s">
        <v>128</v>
      </c>
      <c r="AD130" s="81"/>
      <c r="AE130" s="81"/>
      <c r="AF130" s="81"/>
    </row>
    <row r="131" spans="1:32" x14ac:dyDescent="0.35">
      <c r="A131" s="81"/>
      <c r="B131" s="81"/>
      <c r="C131" s="81"/>
      <c r="D131" s="81"/>
      <c r="E131" s="81"/>
      <c r="F131" s="81"/>
      <c r="G131" s="81"/>
      <c r="H131" s="81"/>
      <c r="I131" s="81"/>
      <c r="J131" s="81"/>
      <c r="K131" s="81"/>
      <c r="L131" s="81"/>
      <c r="M131" s="81"/>
      <c r="N131" s="81"/>
      <c r="O131" s="81"/>
      <c r="P131" s="81"/>
      <c r="Q131" s="81"/>
      <c r="R131" s="81"/>
      <c r="S131" s="81"/>
      <c r="T131" s="81"/>
      <c r="U131" s="81"/>
      <c r="V131" s="81"/>
      <c r="W131" s="81"/>
      <c r="X131" s="81"/>
      <c r="Y131" s="70"/>
      <c r="Z131" s="70"/>
      <c r="AA131" s="70"/>
      <c r="AB131" s="70"/>
      <c r="AC131" s="70" t="s">
        <v>129</v>
      </c>
      <c r="AD131" s="81"/>
      <c r="AE131" s="81"/>
      <c r="AF131" s="81"/>
    </row>
    <row r="132" spans="1:32" x14ac:dyDescent="0.35">
      <c r="A132" s="81"/>
      <c r="B132" s="81"/>
      <c r="C132" s="81"/>
      <c r="D132" s="81"/>
      <c r="E132" s="81"/>
      <c r="F132" s="81"/>
      <c r="G132" s="81"/>
      <c r="H132" s="81"/>
      <c r="I132" s="81"/>
      <c r="J132" s="81"/>
      <c r="K132" s="81"/>
      <c r="L132" s="81"/>
      <c r="M132" s="81"/>
      <c r="N132" s="81"/>
      <c r="O132" s="81"/>
      <c r="P132" s="81"/>
      <c r="Q132" s="81"/>
      <c r="R132" s="81"/>
      <c r="S132" s="81"/>
      <c r="T132" s="81"/>
      <c r="U132" s="81"/>
      <c r="V132" s="81"/>
      <c r="W132" s="81"/>
      <c r="X132" s="81"/>
      <c r="Y132" s="70"/>
      <c r="Z132" s="70"/>
      <c r="AA132" s="70"/>
      <c r="AB132" s="70"/>
      <c r="AC132" s="70" t="s">
        <v>130</v>
      </c>
      <c r="AD132" s="81"/>
      <c r="AE132" s="81"/>
      <c r="AF132" s="81"/>
    </row>
    <row r="133" spans="1:32" x14ac:dyDescent="0.35">
      <c r="A133" s="81"/>
      <c r="B133" s="81"/>
      <c r="C133" s="81"/>
      <c r="D133" s="81"/>
      <c r="E133" s="81"/>
      <c r="F133" s="81"/>
      <c r="G133" s="81"/>
      <c r="H133" s="81"/>
      <c r="I133" s="81"/>
      <c r="J133" s="81"/>
      <c r="K133" s="81"/>
      <c r="L133" s="81"/>
      <c r="M133" s="81"/>
      <c r="N133" s="81"/>
      <c r="O133" s="81"/>
      <c r="P133" s="81"/>
      <c r="Q133" s="81"/>
      <c r="R133" s="81"/>
      <c r="S133" s="81"/>
      <c r="T133" s="81"/>
      <c r="U133" s="81"/>
      <c r="V133" s="81"/>
      <c r="W133" s="81"/>
      <c r="X133" s="81"/>
      <c r="Y133" s="70"/>
      <c r="Z133" s="70"/>
      <c r="AA133" s="70"/>
      <c r="AB133" s="70"/>
      <c r="AC133" s="70" t="s">
        <v>131</v>
      </c>
      <c r="AD133" s="81"/>
      <c r="AE133" s="81"/>
      <c r="AF133" s="81"/>
    </row>
    <row r="134" spans="1:32" x14ac:dyDescent="0.35">
      <c r="A134" s="81"/>
      <c r="B134" s="81"/>
      <c r="C134" s="81"/>
      <c r="D134" s="81"/>
      <c r="E134" s="81"/>
      <c r="F134" s="81"/>
      <c r="G134" s="81"/>
      <c r="H134" s="81"/>
      <c r="I134" s="81"/>
      <c r="J134" s="81"/>
      <c r="K134" s="81"/>
      <c r="L134" s="81"/>
      <c r="M134" s="81"/>
      <c r="N134" s="81"/>
      <c r="O134" s="81"/>
      <c r="P134" s="81"/>
      <c r="Q134" s="81"/>
      <c r="R134" s="81"/>
      <c r="S134" s="81"/>
      <c r="T134" s="81"/>
      <c r="U134" s="81"/>
      <c r="V134" s="81"/>
      <c r="W134" s="81"/>
      <c r="X134" s="81"/>
      <c r="Y134" s="70"/>
      <c r="Z134" s="70"/>
      <c r="AA134" s="70"/>
      <c r="AB134" s="70"/>
      <c r="AC134" s="70" t="s">
        <v>132</v>
      </c>
      <c r="AD134" s="81"/>
      <c r="AE134" s="81"/>
      <c r="AF134" s="81"/>
    </row>
    <row r="135" spans="1:32" x14ac:dyDescent="0.35">
      <c r="A135" s="81"/>
      <c r="B135" s="81"/>
      <c r="C135" s="81"/>
      <c r="D135" s="81"/>
      <c r="E135" s="81"/>
      <c r="F135" s="81"/>
      <c r="G135" s="81"/>
      <c r="H135" s="81"/>
      <c r="I135" s="81"/>
      <c r="J135" s="81"/>
      <c r="K135" s="81"/>
      <c r="L135" s="81"/>
      <c r="M135" s="81"/>
      <c r="N135" s="81"/>
      <c r="O135" s="81"/>
      <c r="P135" s="81"/>
      <c r="Q135" s="81"/>
      <c r="R135" s="81"/>
      <c r="S135" s="81"/>
      <c r="T135" s="81"/>
      <c r="U135" s="81"/>
      <c r="V135" s="81"/>
      <c r="W135" s="81"/>
      <c r="X135" s="81"/>
      <c r="Y135" s="70"/>
      <c r="Z135" s="70"/>
      <c r="AA135" s="70"/>
      <c r="AB135" s="70"/>
      <c r="AC135" s="70" t="s">
        <v>133</v>
      </c>
      <c r="AD135" s="81"/>
      <c r="AE135" s="81"/>
      <c r="AF135" s="81"/>
    </row>
    <row r="136" spans="1:32" x14ac:dyDescent="0.35">
      <c r="A136" s="81"/>
      <c r="B136" s="81"/>
      <c r="C136" s="81"/>
      <c r="D136" s="81"/>
      <c r="E136" s="81"/>
      <c r="F136" s="81"/>
      <c r="G136" s="81"/>
      <c r="H136" s="81"/>
      <c r="I136" s="81"/>
      <c r="J136" s="81"/>
      <c r="K136" s="81"/>
      <c r="L136" s="81"/>
      <c r="M136" s="81"/>
      <c r="N136" s="81"/>
      <c r="O136" s="81"/>
      <c r="P136" s="81"/>
      <c r="Q136" s="81"/>
      <c r="R136" s="81"/>
      <c r="S136" s="81"/>
      <c r="T136" s="81"/>
      <c r="U136" s="81"/>
      <c r="V136" s="81"/>
      <c r="W136" s="81"/>
      <c r="X136" s="81"/>
      <c r="Y136" s="70"/>
      <c r="Z136" s="70"/>
      <c r="AA136" s="70"/>
      <c r="AB136" s="70"/>
      <c r="AC136" s="70" t="s">
        <v>134</v>
      </c>
      <c r="AD136" s="81"/>
      <c r="AE136" s="81"/>
      <c r="AF136" s="81"/>
    </row>
    <row r="137" spans="1:32" x14ac:dyDescent="0.35">
      <c r="A137" s="81"/>
      <c r="B137" s="81"/>
      <c r="C137" s="81"/>
      <c r="D137" s="81"/>
      <c r="E137" s="81"/>
      <c r="F137" s="81"/>
      <c r="G137" s="81"/>
      <c r="H137" s="81"/>
      <c r="I137" s="81"/>
      <c r="J137" s="81"/>
      <c r="K137" s="81"/>
      <c r="L137" s="81"/>
      <c r="M137" s="81"/>
      <c r="N137" s="81"/>
      <c r="O137" s="81"/>
      <c r="P137" s="81"/>
      <c r="Q137" s="81"/>
      <c r="R137" s="81"/>
      <c r="S137" s="81"/>
      <c r="T137" s="81"/>
      <c r="U137" s="81"/>
      <c r="V137" s="81"/>
      <c r="W137" s="81"/>
      <c r="X137" s="81"/>
      <c r="Y137" s="70"/>
      <c r="Z137" s="70"/>
      <c r="AA137" s="70"/>
      <c r="AB137" s="70"/>
      <c r="AC137" s="70" t="s">
        <v>135</v>
      </c>
      <c r="AD137" s="81"/>
      <c r="AE137" s="81"/>
      <c r="AF137" s="81"/>
    </row>
    <row r="138" spans="1:32" x14ac:dyDescent="0.35">
      <c r="A138" s="81"/>
      <c r="B138" s="81"/>
      <c r="C138" s="81"/>
      <c r="D138" s="81"/>
      <c r="E138" s="81"/>
      <c r="F138" s="81"/>
      <c r="G138" s="81"/>
      <c r="H138" s="81"/>
      <c r="I138" s="81"/>
      <c r="J138" s="81"/>
      <c r="K138" s="81"/>
      <c r="L138" s="81"/>
      <c r="M138" s="81"/>
      <c r="N138" s="81"/>
      <c r="O138" s="81"/>
      <c r="P138" s="81"/>
      <c r="Q138" s="81"/>
      <c r="R138" s="81"/>
      <c r="S138" s="81"/>
      <c r="T138" s="81"/>
      <c r="U138" s="81"/>
      <c r="V138" s="81"/>
      <c r="W138" s="81"/>
      <c r="X138" s="81"/>
      <c r="Y138" s="70"/>
      <c r="Z138" s="70"/>
      <c r="AA138" s="70"/>
      <c r="AB138" s="70"/>
      <c r="AC138" s="70" t="s">
        <v>136</v>
      </c>
      <c r="AD138" s="81"/>
      <c r="AE138" s="81"/>
      <c r="AF138" s="81"/>
    </row>
    <row r="139" spans="1:32" x14ac:dyDescent="0.35">
      <c r="A139" s="81"/>
      <c r="B139" s="81"/>
      <c r="C139" s="81"/>
      <c r="D139" s="81"/>
      <c r="E139" s="81"/>
      <c r="F139" s="81"/>
      <c r="G139" s="81"/>
      <c r="H139" s="81"/>
      <c r="I139" s="81"/>
      <c r="J139" s="81"/>
      <c r="K139" s="81"/>
      <c r="L139" s="81"/>
      <c r="M139" s="81"/>
      <c r="N139" s="81"/>
      <c r="O139" s="81"/>
      <c r="P139" s="81"/>
      <c r="Q139" s="81"/>
      <c r="R139" s="81"/>
      <c r="S139" s="81"/>
      <c r="T139" s="81"/>
      <c r="U139" s="81"/>
      <c r="V139" s="81"/>
      <c r="W139" s="81"/>
      <c r="X139" s="81"/>
      <c r="Y139" s="70"/>
      <c r="Z139" s="70"/>
      <c r="AA139" s="70"/>
      <c r="AB139" s="70"/>
      <c r="AC139" s="70" t="s">
        <v>137</v>
      </c>
      <c r="AD139" s="81"/>
      <c r="AE139" s="81"/>
      <c r="AF139" s="81"/>
    </row>
    <row r="140" spans="1:32" x14ac:dyDescent="0.35">
      <c r="A140" s="81"/>
      <c r="B140" s="81"/>
      <c r="C140" s="81"/>
      <c r="D140" s="81"/>
      <c r="E140" s="81"/>
      <c r="F140" s="81"/>
      <c r="G140" s="81"/>
      <c r="H140" s="81"/>
      <c r="I140" s="81"/>
      <c r="J140" s="81"/>
      <c r="K140" s="81"/>
      <c r="L140" s="81"/>
      <c r="M140" s="81"/>
      <c r="N140" s="81"/>
      <c r="O140" s="81"/>
      <c r="P140" s="81"/>
      <c r="Q140" s="81"/>
      <c r="R140" s="81"/>
      <c r="S140" s="81"/>
      <c r="T140" s="81"/>
      <c r="U140" s="81"/>
      <c r="V140" s="81"/>
      <c r="W140" s="81"/>
      <c r="X140" s="81"/>
      <c r="Y140" s="70"/>
      <c r="Z140" s="70"/>
      <c r="AA140" s="70"/>
      <c r="AB140" s="70"/>
      <c r="AC140" s="70" t="s">
        <v>138</v>
      </c>
      <c r="AD140" s="81"/>
      <c r="AE140" s="81"/>
      <c r="AF140" s="81"/>
    </row>
    <row r="141" spans="1:32" x14ac:dyDescent="0.35">
      <c r="A141" s="81"/>
      <c r="B141" s="81"/>
      <c r="C141" s="81"/>
      <c r="D141" s="81"/>
      <c r="E141" s="81"/>
      <c r="F141" s="81"/>
      <c r="G141" s="81"/>
      <c r="H141" s="81"/>
      <c r="I141" s="81"/>
      <c r="J141" s="81"/>
      <c r="K141" s="81"/>
      <c r="L141" s="81"/>
      <c r="M141" s="81"/>
      <c r="N141" s="81"/>
      <c r="O141" s="81"/>
      <c r="P141" s="81"/>
      <c r="Q141" s="81"/>
      <c r="R141" s="81"/>
      <c r="S141" s="81"/>
      <c r="T141" s="81"/>
      <c r="U141" s="81"/>
      <c r="V141" s="81"/>
      <c r="W141" s="81"/>
      <c r="X141" s="81"/>
      <c r="Y141" s="70"/>
      <c r="Z141" s="70"/>
      <c r="AA141" s="70"/>
      <c r="AB141" s="70"/>
      <c r="AC141" s="70" t="s">
        <v>139</v>
      </c>
      <c r="AD141" s="81"/>
      <c r="AE141" s="81"/>
      <c r="AF141" s="81"/>
    </row>
    <row r="142" spans="1:32" x14ac:dyDescent="0.35">
      <c r="A142" s="81"/>
      <c r="B142" s="81"/>
      <c r="C142" s="81"/>
      <c r="D142" s="81"/>
      <c r="E142" s="81"/>
      <c r="F142" s="81"/>
      <c r="G142" s="81"/>
      <c r="H142" s="81"/>
      <c r="I142" s="81"/>
      <c r="J142" s="81"/>
      <c r="K142" s="81"/>
      <c r="L142" s="81"/>
      <c r="M142" s="81"/>
      <c r="N142" s="81"/>
      <c r="O142" s="81"/>
      <c r="P142" s="81"/>
      <c r="Q142" s="81"/>
      <c r="R142" s="81"/>
      <c r="S142" s="81"/>
      <c r="T142" s="81"/>
      <c r="U142" s="81"/>
      <c r="V142" s="81"/>
      <c r="W142" s="81"/>
      <c r="X142" s="81"/>
      <c r="Y142" s="70"/>
      <c r="Z142" s="70"/>
      <c r="AA142" s="70"/>
      <c r="AB142" s="70"/>
      <c r="AC142" s="70" t="s">
        <v>140</v>
      </c>
      <c r="AD142" s="81"/>
      <c r="AE142" s="81"/>
      <c r="AF142" s="81"/>
    </row>
    <row r="143" spans="1:32" x14ac:dyDescent="0.35">
      <c r="A143" s="81"/>
      <c r="B143" s="81"/>
      <c r="C143" s="81"/>
      <c r="D143" s="81"/>
      <c r="E143" s="81"/>
      <c r="F143" s="81"/>
      <c r="G143" s="81"/>
      <c r="H143" s="81"/>
      <c r="I143" s="81"/>
      <c r="J143" s="81"/>
      <c r="K143" s="81"/>
      <c r="L143" s="81"/>
      <c r="M143" s="81"/>
      <c r="N143" s="81"/>
      <c r="O143" s="81"/>
      <c r="P143" s="81"/>
      <c r="Q143" s="81"/>
      <c r="R143" s="81"/>
      <c r="S143" s="81"/>
      <c r="T143" s="81"/>
      <c r="U143" s="81"/>
      <c r="V143" s="81"/>
      <c r="W143" s="81"/>
      <c r="X143" s="81"/>
      <c r="Y143" s="70"/>
      <c r="Z143" s="70"/>
      <c r="AA143" s="70"/>
      <c r="AB143" s="70"/>
      <c r="AC143" s="70" t="s">
        <v>141</v>
      </c>
      <c r="AD143" s="81"/>
      <c r="AE143" s="81"/>
      <c r="AF143" s="81"/>
    </row>
    <row r="144" spans="1:32" x14ac:dyDescent="0.35">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70"/>
      <c r="Z144" s="70"/>
      <c r="AA144" s="70"/>
      <c r="AB144" s="70"/>
      <c r="AC144" s="70" t="s">
        <v>142</v>
      </c>
      <c r="AD144" s="81"/>
      <c r="AE144" s="81"/>
      <c r="AF144" s="81"/>
    </row>
    <row r="145" spans="1:32" x14ac:dyDescent="0.3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70"/>
      <c r="Z145" s="70"/>
      <c r="AA145" s="70"/>
      <c r="AB145" s="70"/>
      <c r="AC145" s="70" t="s">
        <v>143</v>
      </c>
      <c r="AD145" s="81"/>
      <c r="AE145" s="81"/>
      <c r="AF145" s="81"/>
    </row>
    <row r="146" spans="1:32" x14ac:dyDescent="0.35">
      <c r="A146" s="81"/>
      <c r="B146" s="81"/>
      <c r="C146" s="81"/>
      <c r="D146" s="81"/>
      <c r="E146" s="81"/>
      <c r="F146" s="81"/>
      <c r="G146" s="81"/>
      <c r="H146" s="81"/>
      <c r="I146" s="81"/>
      <c r="J146" s="81"/>
      <c r="K146" s="81"/>
      <c r="L146" s="81"/>
      <c r="M146" s="81"/>
      <c r="N146" s="81"/>
      <c r="O146" s="81"/>
      <c r="P146" s="81"/>
      <c r="Q146" s="81"/>
      <c r="R146" s="81"/>
      <c r="S146" s="81"/>
      <c r="T146" s="81"/>
      <c r="U146" s="81"/>
      <c r="V146" s="81"/>
      <c r="W146" s="81"/>
      <c r="X146" s="81"/>
      <c r="Y146" s="70"/>
      <c r="Z146" s="70"/>
      <c r="AA146" s="70"/>
      <c r="AB146" s="70"/>
      <c r="AC146" s="70" t="s">
        <v>144</v>
      </c>
      <c r="AD146" s="81"/>
      <c r="AE146" s="81"/>
      <c r="AF146" s="81"/>
    </row>
    <row r="147" spans="1:32" x14ac:dyDescent="0.35">
      <c r="A147" s="81"/>
      <c r="B147" s="81"/>
      <c r="C147" s="81"/>
      <c r="D147" s="81"/>
      <c r="E147" s="81"/>
      <c r="F147" s="81"/>
      <c r="G147" s="81"/>
      <c r="H147" s="81"/>
      <c r="I147" s="81"/>
      <c r="J147" s="81"/>
      <c r="K147" s="81"/>
      <c r="L147" s="81"/>
      <c r="M147" s="81"/>
      <c r="N147" s="81"/>
      <c r="O147" s="81"/>
      <c r="P147" s="81"/>
      <c r="Q147" s="81"/>
      <c r="R147" s="81"/>
      <c r="S147" s="81"/>
      <c r="T147" s="81"/>
      <c r="U147" s="81"/>
      <c r="V147" s="81"/>
      <c r="W147" s="81"/>
      <c r="X147" s="81"/>
      <c r="Y147" s="70"/>
      <c r="Z147" s="70"/>
      <c r="AA147" s="70"/>
      <c r="AB147" s="70"/>
      <c r="AC147" s="70" t="s">
        <v>145</v>
      </c>
      <c r="AD147" s="81"/>
      <c r="AE147" s="81"/>
      <c r="AF147" s="81"/>
    </row>
    <row r="148" spans="1:32" x14ac:dyDescent="0.35">
      <c r="A148" s="81"/>
      <c r="B148" s="81"/>
      <c r="C148" s="81"/>
      <c r="D148" s="81"/>
      <c r="E148" s="81"/>
      <c r="F148" s="81"/>
      <c r="G148" s="81"/>
      <c r="H148" s="81"/>
      <c r="I148" s="81"/>
      <c r="J148" s="81"/>
      <c r="K148" s="81"/>
      <c r="L148" s="81"/>
      <c r="M148" s="81"/>
      <c r="N148" s="81"/>
      <c r="O148" s="81"/>
      <c r="P148" s="81"/>
      <c r="Q148" s="81"/>
      <c r="R148" s="81"/>
      <c r="S148" s="81"/>
      <c r="T148" s="81"/>
      <c r="U148" s="81"/>
      <c r="V148" s="81"/>
      <c r="W148" s="81"/>
      <c r="X148" s="81"/>
      <c r="Y148" s="70"/>
      <c r="Z148" s="70"/>
      <c r="AA148" s="70"/>
      <c r="AB148" s="70"/>
      <c r="AC148" s="70" t="s">
        <v>146</v>
      </c>
      <c r="AD148" s="81"/>
      <c r="AE148" s="81"/>
      <c r="AF148" s="81"/>
    </row>
    <row r="149" spans="1:32" x14ac:dyDescent="0.35">
      <c r="A149" s="81"/>
      <c r="B149" s="81"/>
      <c r="C149" s="81"/>
      <c r="D149" s="81"/>
      <c r="E149" s="81"/>
      <c r="F149" s="81"/>
      <c r="G149" s="81"/>
      <c r="H149" s="81"/>
      <c r="I149" s="81"/>
      <c r="J149" s="81"/>
      <c r="K149" s="81"/>
      <c r="L149" s="81"/>
      <c r="M149" s="81"/>
      <c r="N149" s="81"/>
      <c r="O149" s="81"/>
      <c r="P149" s="81"/>
      <c r="Q149" s="81"/>
      <c r="R149" s="81"/>
      <c r="S149" s="81"/>
      <c r="T149" s="81"/>
      <c r="U149" s="81"/>
      <c r="V149" s="81"/>
      <c r="W149" s="81"/>
      <c r="X149" s="81"/>
      <c r="Y149" s="70"/>
      <c r="Z149" s="70"/>
      <c r="AA149" s="70"/>
      <c r="AB149" s="70"/>
      <c r="AC149" s="70" t="s">
        <v>147</v>
      </c>
      <c r="AD149" s="81"/>
      <c r="AE149" s="81"/>
      <c r="AF149" s="81"/>
    </row>
    <row r="150" spans="1:32" x14ac:dyDescent="0.35">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70"/>
      <c r="Z150" s="70"/>
      <c r="AA150" s="70"/>
      <c r="AB150" s="70"/>
      <c r="AC150" s="70" t="s">
        <v>148</v>
      </c>
      <c r="AD150" s="81"/>
      <c r="AE150" s="81"/>
      <c r="AF150" s="81"/>
    </row>
    <row r="151" spans="1:32" x14ac:dyDescent="0.35">
      <c r="A151" s="81"/>
      <c r="B151" s="81"/>
      <c r="C151" s="81"/>
      <c r="D151" s="81"/>
      <c r="E151" s="81"/>
      <c r="F151" s="81"/>
      <c r="G151" s="81"/>
      <c r="H151" s="81"/>
      <c r="I151" s="81"/>
      <c r="J151" s="81"/>
      <c r="K151" s="81"/>
      <c r="L151" s="81"/>
      <c r="M151" s="81"/>
      <c r="N151" s="81"/>
      <c r="O151" s="81"/>
      <c r="P151" s="81"/>
      <c r="Q151" s="81"/>
      <c r="R151" s="81"/>
      <c r="S151" s="81"/>
      <c r="T151" s="81"/>
      <c r="U151" s="81"/>
      <c r="V151" s="81"/>
      <c r="W151" s="81"/>
      <c r="X151" s="81"/>
      <c r="Y151" s="70"/>
      <c r="Z151" s="70"/>
      <c r="AA151" s="70"/>
      <c r="AB151" s="70"/>
      <c r="AC151" s="70" t="s">
        <v>149</v>
      </c>
      <c r="AD151" s="81"/>
      <c r="AE151" s="81"/>
      <c r="AF151" s="81"/>
    </row>
    <row r="152" spans="1:32" x14ac:dyDescent="0.35">
      <c r="A152" s="81"/>
      <c r="B152" s="81"/>
      <c r="C152" s="81"/>
      <c r="D152" s="81"/>
      <c r="E152" s="81"/>
      <c r="F152" s="81"/>
      <c r="G152" s="81"/>
      <c r="H152" s="81"/>
      <c r="I152" s="81"/>
      <c r="J152" s="81"/>
      <c r="K152" s="81"/>
      <c r="L152" s="81"/>
      <c r="M152" s="81"/>
      <c r="N152" s="81"/>
      <c r="O152" s="81"/>
      <c r="P152" s="81"/>
      <c r="Q152" s="81"/>
      <c r="R152" s="81"/>
      <c r="S152" s="81"/>
      <c r="T152" s="81"/>
      <c r="U152" s="81"/>
      <c r="V152" s="81"/>
      <c r="W152" s="81"/>
      <c r="X152" s="81"/>
      <c r="Y152" s="70"/>
      <c r="Z152" s="70"/>
      <c r="AA152" s="70"/>
      <c r="AB152" s="70"/>
      <c r="AC152" s="70" t="s">
        <v>150</v>
      </c>
      <c r="AD152" s="81"/>
      <c r="AE152" s="81"/>
      <c r="AF152" s="81"/>
    </row>
    <row r="153" spans="1:32" x14ac:dyDescent="0.35">
      <c r="A153" s="81"/>
      <c r="B153" s="81"/>
      <c r="C153" s="81"/>
      <c r="D153" s="81"/>
      <c r="E153" s="81"/>
      <c r="F153" s="81"/>
      <c r="G153" s="81"/>
      <c r="H153" s="81"/>
      <c r="I153" s="81"/>
      <c r="J153" s="81"/>
      <c r="K153" s="81"/>
      <c r="L153" s="81"/>
      <c r="M153" s="81"/>
      <c r="N153" s="81"/>
      <c r="O153" s="81"/>
      <c r="P153" s="81"/>
      <c r="Q153" s="81"/>
      <c r="R153" s="81"/>
      <c r="S153" s="81"/>
      <c r="T153" s="81"/>
      <c r="U153" s="81"/>
      <c r="V153" s="81"/>
      <c r="W153" s="81"/>
      <c r="X153" s="81"/>
      <c r="Y153" s="70"/>
      <c r="Z153" s="70"/>
      <c r="AA153" s="70"/>
      <c r="AB153" s="70"/>
      <c r="AC153" s="70" t="s">
        <v>151</v>
      </c>
      <c r="AD153" s="81"/>
      <c r="AE153" s="81"/>
      <c r="AF153" s="81"/>
    </row>
    <row r="154" spans="1:32" x14ac:dyDescent="0.35">
      <c r="A154" s="81"/>
      <c r="B154" s="81"/>
      <c r="C154" s="81"/>
      <c r="D154" s="81"/>
      <c r="E154" s="81"/>
      <c r="F154" s="81"/>
      <c r="G154" s="81"/>
      <c r="H154" s="81"/>
      <c r="I154" s="81"/>
      <c r="J154" s="81"/>
      <c r="K154" s="81"/>
      <c r="L154" s="81"/>
      <c r="M154" s="81"/>
      <c r="N154" s="81"/>
      <c r="O154" s="81"/>
      <c r="P154" s="81"/>
      <c r="Q154" s="81"/>
      <c r="R154" s="81"/>
      <c r="S154" s="81"/>
      <c r="T154" s="81"/>
      <c r="U154" s="81"/>
      <c r="V154" s="81"/>
      <c r="W154" s="81"/>
      <c r="X154" s="81"/>
      <c r="Y154" s="70"/>
      <c r="Z154" s="70"/>
      <c r="AA154" s="70"/>
      <c r="AB154" s="70"/>
      <c r="AC154" s="70" t="s">
        <v>152</v>
      </c>
      <c r="AD154" s="81"/>
      <c r="AE154" s="81"/>
      <c r="AF154" s="81"/>
    </row>
    <row r="155" spans="1:32" x14ac:dyDescent="0.35">
      <c r="A155" s="81"/>
      <c r="B155" s="81"/>
      <c r="C155" s="81"/>
      <c r="D155" s="81"/>
      <c r="E155" s="81"/>
      <c r="F155" s="81"/>
      <c r="G155" s="81"/>
      <c r="H155" s="81"/>
      <c r="I155" s="81"/>
      <c r="J155" s="81"/>
      <c r="K155" s="81"/>
      <c r="L155" s="81"/>
      <c r="M155" s="81"/>
      <c r="N155" s="81"/>
      <c r="O155" s="81"/>
      <c r="P155" s="81"/>
      <c r="Q155" s="81"/>
      <c r="R155" s="81"/>
      <c r="S155" s="81"/>
      <c r="T155" s="81"/>
      <c r="U155" s="81"/>
      <c r="V155" s="81"/>
      <c r="W155" s="81"/>
      <c r="X155" s="81"/>
      <c r="Y155" s="70"/>
      <c r="Z155" s="70"/>
      <c r="AA155" s="70"/>
      <c r="AB155" s="70"/>
      <c r="AC155" s="70" t="s">
        <v>153</v>
      </c>
      <c r="AD155" s="81"/>
      <c r="AE155" s="81"/>
      <c r="AF155" s="81"/>
    </row>
    <row r="156" spans="1:32" x14ac:dyDescent="0.35">
      <c r="A156" s="81"/>
      <c r="B156" s="81"/>
      <c r="C156" s="81"/>
      <c r="D156" s="81"/>
      <c r="E156" s="81"/>
      <c r="F156" s="81"/>
      <c r="G156" s="81"/>
      <c r="H156" s="81"/>
      <c r="I156" s="81"/>
      <c r="J156" s="81"/>
      <c r="K156" s="81"/>
      <c r="L156" s="81"/>
      <c r="M156" s="81"/>
      <c r="N156" s="81"/>
      <c r="O156" s="81"/>
      <c r="P156" s="81"/>
      <c r="Q156" s="81"/>
      <c r="R156" s="81"/>
      <c r="S156" s="81"/>
      <c r="T156" s="81"/>
      <c r="U156" s="81"/>
      <c r="V156" s="81"/>
      <c r="W156" s="81"/>
      <c r="X156" s="81"/>
      <c r="Y156" s="70"/>
      <c r="Z156" s="70"/>
      <c r="AA156" s="70"/>
      <c r="AB156" s="70"/>
      <c r="AC156" s="70" t="s">
        <v>154</v>
      </c>
      <c r="AD156" s="81"/>
      <c r="AE156" s="81"/>
      <c r="AF156" s="81"/>
    </row>
    <row r="157" spans="1:32" x14ac:dyDescent="0.35">
      <c r="A157" s="81"/>
      <c r="B157" s="81"/>
      <c r="C157" s="81"/>
      <c r="D157" s="81"/>
      <c r="E157" s="81"/>
      <c r="F157" s="81"/>
      <c r="G157" s="81"/>
      <c r="H157" s="81"/>
      <c r="I157" s="81"/>
      <c r="J157" s="81"/>
      <c r="K157" s="81"/>
      <c r="L157" s="81"/>
      <c r="M157" s="81"/>
      <c r="N157" s="81"/>
      <c r="O157" s="81"/>
      <c r="P157" s="81"/>
      <c r="Q157" s="81"/>
      <c r="R157" s="81"/>
      <c r="S157" s="81"/>
      <c r="T157" s="81"/>
      <c r="U157" s="81"/>
      <c r="V157" s="81"/>
      <c r="W157" s="81"/>
      <c r="X157" s="81"/>
      <c r="Y157" s="70"/>
      <c r="Z157" s="70"/>
      <c r="AA157" s="70"/>
      <c r="AB157" s="70"/>
      <c r="AC157" s="70" t="s">
        <v>155</v>
      </c>
      <c r="AD157" s="81"/>
      <c r="AE157" s="81"/>
      <c r="AF157" s="81"/>
    </row>
    <row r="158" spans="1:32" x14ac:dyDescent="0.35">
      <c r="A158" s="81"/>
      <c r="B158" s="81"/>
      <c r="C158" s="81"/>
      <c r="D158" s="81"/>
      <c r="E158" s="81"/>
      <c r="F158" s="81"/>
      <c r="G158" s="81"/>
      <c r="H158" s="81"/>
      <c r="I158" s="81"/>
      <c r="J158" s="81"/>
      <c r="K158" s="81"/>
      <c r="L158" s="81"/>
      <c r="M158" s="81"/>
      <c r="N158" s="81"/>
      <c r="O158" s="81"/>
      <c r="P158" s="81"/>
      <c r="Q158" s="81"/>
      <c r="R158" s="81"/>
      <c r="S158" s="81"/>
      <c r="T158" s="81"/>
      <c r="U158" s="81"/>
      <c r="V158" s="81"/>
      <c r="W158" s="81"/>
      <c r="X158" s="81"/>
      <c r="Y158" s="70"/>
      <c r="Z158" s="70"/>
      <c r="AA158" s="70"/>
      <c r="AB158" s="70"/>
      <c r="AC158" s="70" t="s">
        <v>156</v>
      </c>
      <c r="AD158" s="81"/>
      <c r="AE158" s="81"/>
      <c r="AF158" s="81"/>
    </row>
    <row r="159" spans="1:32" x14ac:dyDescent="0.35">
      <c r="A159" s="81"/>
      <c r="B159" s="81"/>
      <c r="C159" s="81"/>
      <c r="D159" s="81"/>
      <c r="E159" s="81"/>
      <c r="F159" s="81"/>
      <c r="G159" s="81"/>
      <c r="H159" s="81"/>
      <c r="I159" s="81"/>
      <c r="J159" s="81"/>
      <c r="K159" s="81"/>
      <c r="L159" s="81"/>
      <c r="M159" s="81"/>
      <c r="N159" s="81"/>
      <c r="O159" s="81"/>
      <c r="P159" s="81"/>
      <c r="Q159" s="81"/>
      <c r="R159" s="81"/>
      <c r="S159" s="81"/>
      <c r="T159" s="81"/>
      <c r="U159" s="81"/>
      <c r="V159" s="81"/>
      <c r="W159" s="81"/>
      <c r="X159" s="81"/>
      <c r="Y159" s="70"/>
      <c r="Z159" s="70"/>
      <c r="AA159" s="70"/>
      <c r="AB159" s="70"/>
      <c r="AC159" s="70" t="s">
        <v>157</v>
      </c>
      <c r="AD159" s="81"/>
      <c r="AE159" s="81"/>
      <c r="AF159" s="81"/>
    </row>
    <row r="160" spans="1:32" x14ac:dyDescent="0.35">
      <c r="A160" s="81"/>
      <c r="B160" s="81"/>
      <c r="C160" s="81"/>
      <c r="D160" s="81"/>
      <c r="E160" s="81"/>
      <c r="F160" s="81"/>
      <c r="G160" s="81"/>
      <c r="H160" s="81"/>
      <c r="I160" s="81"/>
      <c r="J160" s="81"/>
      <c r="K160" s="81"/>
      <c r="L160" s="81"/>
      <c r="M160" s="81"/>
      <c r="N160" s="81"/>
      <c r="O160" s="81"/>
      <c r="P160" s="81"/>
      <c r="Q160" s="81"/>
      <c r="R160" s="81"/>
      <c r="S160" s="81"/>
      <c r="T160" s="81"/>
      <c r="U160" s="81"/>
      <c r="V160" s="81"/>
      <c r="W160" s="81"/>
      <c r="X160" s="81"/>
      <c r="Y160" s="70"/>
      <c r="Z160" s="70"/>
      <c r="AA160" s="70"/>
      <c r="AB160" s="70"/>
      <c r="AC160" s="70" t="s">
        <v>158</v>
      </c>
      <c r="AD160" s="81"/>
      <c r="AE160" s="81"/>
      <c r="AF160" s="81"/>
    </row>
    <row r="161" spans="1:32" x14ac:dyDescent="0.35">
      <c r="A161" s="81"/>
      <c r="B161" s="81"/>
      <c r="C161" s="81"/>
      <c r="D161" s="81"/>
      <c r="E161" s="81"/>
      <c r="F161" s="81"/>
      <c r="G161" s="81"/>
      <c r="H161" s="81"/>
      <c r="I161" s="81"/>
      <c r="J161" s="81"/>
      <c r="K161" s="81"/>
      <c r="L161" s="81"/>
      <c r="M161" s="81"/>
      <c r="N161" s="81"/>
      <c r="O161" s="81"/>
      <c r="P161" s="81"/>
      <c r="Q161" s="81"/>
      <c r="R161" s="81"/>
      <c r="S161" s="81"/>
      <c r="T161" s="81"/>
      <c r="U161" s="81"/>
      <c r="V161" s="81"/>
      <c r="W161" s="81"/>
      <c r="X161" s="81"/>
      <c r="Y161" s="70"/>
      <c r="Z161" s="70"/>
      <c r="AA161" s="70"/>
      <c r="AB161" s="70"/>
      <c r="AC161" s="70" t="s">
        <v>159</v>
      </c>
      <c r="AD161" s="81"/>
      <c r="AE161" s="81"/>
      <c r="AF161" s="81"/>
    </row>
    <row r="162" spans="1:32" x14ac:dyDescent="0.35">
      <c r="A162" s="81"/>
      <c r="B162" s="81"/>
      <c r="C162" s="81"/>
      <c r="D162" s="81"/>
      <c r="E162" s="81"/>
      <c r="F162" s="81"/>
      <c r="G162" s="81"/>
      <c r="H162" s="81"/>
      <c r="I162" s="81"/>
      <c r="J162" s="81"/>
      <c r="K162" s="81"/>
      <c r="L162" s="81"/>
      <c r="M162" s="81"/>
      <c r="N162" s="81"/>
      <c r="O162" s="81"/>
      <c r="P162" s="81"/>
      <c r="Q162" s="81"/>
      <c r="R162" s="81"/>
      <c r="S162" s="81"/>
      <c r="T162" s="81"/>
      <c r="U162" s="81"/>
      <c r="V162" s="81"/>
      <c r="W162" s="81"/>
      <c r="X162" s="81"/>
      <c r="Y162" s="70"/>
      <c r="Z162" s="70"/>
      <c r="AA162" s="70"/>
      <c r="AB162" s="70"/>
      <c r="AC162" s="70" t="s">
        <v>160</v>
      </c>
      <c r="AD162" s="81"/>
      <c r="AE162" s="81"/>
      <c r="AF162" s="81"/>
    </row>
    <row r="163" spans="1:32" x14ac:dyDescent="0.35">
      <c r="A163" s="81"/>
      <c r="B163" s="81"/>
      <c r="C163" s="81"/>
      <c r="D163" s="81"/>
      <c r="E163" s="81"/>
      <c r="F163" s="81"/>
      <c r="G163" s="81"/>
      <c r="H163" s="81"/>
      <c r="I163" s="81"/>
      <c r="J163" s="81"/>
      <c r="K163" s="81"/>
      <c r="L163" s="81"/>
      <c r="M163" s="81"/>
      <c r="N163" s="81"/>
      <c r="O163" s="81"/>
      <c r="P163" s="81"/>
      <c r="Q163" s="81"/>
      <c r="R163" s="81"/>
      <c r="S163" s="81"/>
      <c r="T163" s="81"/>
      <c r="U163" s="81"/>
      <c r="V163" s="81"/>
      <c r="W163" s="81"/>
      <c r="X163" s="81"/>
      <c r="Y163" s="70"/>
      <c r="Z163" s="70"/>
      <c r="AA163" s="70"/>
      <c r="AB163" s="70"/>
      <c r="AC163" s="70" t="s">
        <v>161</v>
      </c>
      <c r="AD163" s="81"/>
      <c r="AE163" s="81"/>
      <c r="AF163" s="81"/>
    </row>
    <row r="164" spans="1:32" x14ac:dyDescent="0.35">
      <c r="A164" s="81"/>
      <c r="B164" s="81"/>
      <c r="C164" s="81"/>
      <c r="D164" s="81"/>
      <c r="E164" s="81"/>
      <c r="F164" s="81"/>
      <c r="G164" s="81"/>
      <c r="H164" s="81"/>
      <c r="I164" s="81"/>
      <c r="J164" s="81"/>
      <c r="K164" s="81"/>
      <c r="L164" s="81"/>
      <c r="M164" s="81"/>
      <c r="N164" s="81"/>
      <c r="O164" s="81"/>
      <c r="P164" s="81"/>
      <c r="Q164" s="81"/>
      <c r="R164" s="81"/>
      <c r="S164" s="81"/>
      <c r="T164" s="81"/>
      <c r="U164" s="81"/>
      <c r="V164" s="81"/>
      <c r="W164" s="81"/>
      <c r="X164" s="81"/>
      <c r="Y164" s="70"/>
      <c r="Z164" s="70"/>
      <c r="AA164" s="70"/>
      <c r="AB164" s="70"/>
      <c r="AC164" s="70" t="s">
        <v>162</v>
      </c>
      <c r="AD164" s="81"/>
      <c r="AE164" s="81"/>
      <c r="AF164" s="81"/>
    </row>
    <row r="165" spans="1:32" x14ac:dyDescent="0.35">
      <c r="A165" s="81"/>
      <c r="B165" s="81"/>
      <c r="C165" s="81"/>
      <c r="D165" s="81"/>
      <c r="E165" s="81"/>
      <c r="F165" s="81"/>
      <c r="G165" s="81"/>
      <c r="H165" s="81"/>
      <c r="I165" s="81"/>
      <c r="J165" s="81"/>
      <c r="K165" s="81"/>
      <c r="L165" s="81"/>
      <c r="M165" s="81"/>
      <c r="N165" s="81"/>
      <c r="O165" s="81"/>
      <c r="P165" s="81"/>
      <c r="Q165" s="81"/>
      <c r="R165" s="81"/>
      <c r="S165" s="81"/>
      <c r="T165" s="81"/>
      <c r="U165" s="81"/>
      <c r="V165" s="81"/>
      <c r="W165" s="81"/>
      <c r="X165" s="81"/>
      <c r="Y165" s="70"/>
      <c r="Z165" s="70"/>
      <c r="AA165" s="70"/>
      <c r="AB165" s="70"/>
      <c r="AC165" s="70" t="s">
        <v>163</v>
      </c>
      <c r="AD165" s="81"/>
      <c r="AE165" s="81"/>
      <c r="AF165" s="81"/>
    </row>
    <row r="166" spans="1:32" x14ac:dyDescent="0.35">
      <c r="A166" s="81"/>
      <c r="B166" s="81"/>
      <c r="C166" s="81"/>
      <c r="D166" s="81"/>
      <c r="E166" s="81"/>
      <c r="F166" s="81"/>
      <c r="G166" s="81"/>
      <c r="H166" s="81"/>
      <c r="I166" s="81"/>
      <c r="J166" s="81"/>
      <c r="K166" s="81"/>
      <c r="L166" s="81"/>
      <c r="M166" s="81"/>
      <c r="N166" s="81"/>
      <c r="O166" s="81"/>
      <c r="P166" s="81"/>
      <c r="Q166" s="81"/>
      <c r="R166" s="81"/>
      <c r="S166" s="81"/>
      <c r="T166" s="81"/>
      <c r="U166" s="81"/>
      <c r="V166" s="81"/>
      <c r="W166" s="81"/>
      <c r="X166" s="81"/>
      <c r="Y166" s="70"/>
      <c r="Z166" s="70"/>
      <c r="AA166" s="70"/>
      <c r="AB166" s="70"/>
      <c r="AC166" s="70" t="s">
        <v>164</v>
      </c>
      <c r="AD166" s="81"/>
      <c r="AE166" s="81"/>
      <c r="AF166" s="81"/>
    </row>
    <row r="167" spans="1:32" x14ac:dyDescent="0.35">
      <c r="A167" s="81"/>
      <c r="B167" s="81"/>
      <c r="C167" s="81"/>
      <c r="D167" s="81"/>
      <c r="E167" s="81"/>
      <c r="F167" s="81"/>
      <c r="G167" s="81"/>
      <c r="H167" s="81"/>
      <c r="I167" s="81"/>
      <c r="J167" s="81"/>
      <c r="K167" s="81"/>
      <c r="L167" s="81"/>
      <c r="M167" s="81"/>
      <c r="N167" s="81"/>
      <c r="O167" s="81"/>
      <c r="P167" s="81"/>
      <c r="Q167" s="81"/>
      <c r="R167" s="81"/>
      <c r="S167" s="81"/>
      <c r="T167" s="81"/>
      <c r="U167" s="81"/>
      <c r="V167" s="81"/>
      <c r="W167" s="81"/>
      <c r="X167" s="81"/>
      <c r="Y167" s="70"/>
      <c r="Z167" s="70"/>
      <c r="AA167" s="70"/>
      <c r="AB167" s="70"/>
      <c r="AC167" s="70" t="s">
        <v>165</v>
      </c>
      <c r="AD167" s="81"/>
      <c r="AE167" s="81"/>
      <c r="AF167" s="81"/>
    </row>
    <row r="168" spans="1:32" x14ac:dyDescent="0.35">
      <c r="A168" s="81"/>
      <c r="B168" s="81"/>
      <c r="C168" s="81"/>
      <c r="D168" s="81"/>
      <c r="E168" s="81"/>
      <c r="F168" s="81"/>
      <c r="G168" s="81"/>
      <c r="H168" s="81"/>
      <c r="I168" s="81"/>
      <c r="J168" s="81"/>
      <c r="K168" s="81"/>
      <c r="L168" s="81"/>
      <c r="M168" s="81"/>
      <c r="N168" s="81"/>
      <c r="O168" s="81"/>
      <c r="P168" s="81"/>
      <c r="Q168" s="81"/>
      <c r="R168" s="81"/>
      <c r="S168" s="81"/>
      <c r="T168" s="81"/>
      <c r="U168" s="81"/>
      <c r="V168" s="81"/>
      <c r="W168" s="81"/>
      <c r="X168" s="81"/>
      <c r="Y168" s="70"/>
      <c r="Z168" s="70"/>
      <c r="AA168" s="70"/>
      <c r="AB168" s="70"/>
      <c r="AC168" s="70" t="s">
        <v>166</v>
      </c>
      <c r="AD168" s="81"/>
      <c r="AE168" s="81"/>
      <c r="AF168" s="81"/>
    </row>
    <row r="169" spans="1:32" x14ac:dyDescent="0.35">
      <c r="A169" s="81"/>
      <c r="B169" s="81"/>
      <c r="C169" s="81"/>
      <c r="D169" s="81"/>
      <c r="E169" s="81"/>
      <c r="F169" s="81"/>
      <c r="G169" s="81"/>
      <c r="H169" s="81"/>
      <c r="I169" s="81"/>
      <c r="J169" s="81"/>
      <c r="K169" s="81"/>
      <c r="L169" s="81"/>
      <c r="M169" s="81"/>
      <c r="N169" s="81"/>
      <c r="O169" s="81"/>
      <c r="P169" s="81"/>
      <c r="Q169" s="81"/>
      <c r="R169" s="81"/>
      <c r="S169" s="81"/>
      <c r="T169" s="81"/>
      <c r="U169" s="81"/>
      <c r="V169" s="81"/>
      <c r="W169" s="81"/>
      <c r="X169" s="81"/>
      <c r="Y169" s="70"/>
      <c r="Z169" s="70"/>
      <c r="AA169" s="70"/>
      <c r="AB169" s="70"/>
      <c r="AC169" s="70" t="s">
        <v>167</v>
      </c>
      <c r="AD169" s="81"/>
      <c r="AE169" s="81"/>
      <c r="AF169" s="81"/>
    </row>
    <row r="170" spans="1:32" x14ac:dyDescent="0.35">
      <c r="A170" s="81"/>
      <c r="B170" s="81"/>
      <c r="C170" s="81"/>
      <c r="D170" s="81"/>
      <c r="E170" s="81"/>
      <c r="F170" s="81"/>
      <c r="G170" s="81"/>
      <c r="H170" s="81"/>
      <c r="I170" s="81"/>
      <c r="J170" s="81"/>
      <c r="K170" s="81"/>
      <c r="L170" s="81"/>
      <c r="M170" s="81"/>
      <c r="N170" s="81"/>
      <c r="O170" s="81"/>
      <c r="P170" s="81"/>
      <c r="Q170" s="81"/>
      <c r="R170" s="81"/>
      <c r="S170" s="81"/>
      <c r="T170" s="81"/>
      <c r="U170" s="81"/>
      <c r="V170" s="81"/>
      <c r="W170" s="81"/>
      <c r="X170" s="81"/>
      <c r="Y170" s="70"/>
      <c r="Z170" s="70"/>
      <c r="AA170" s="70"/>
      <c r="AB170" s="70"/>
      <c r="AC170" s="70" t="s">
        <v>168</v>
      </c>
      <c r="AD170" s="81"/>
      <c r="AE170" s="81"/>
      <c r="AF170" s="81"/>
    </row>
    <row r="171" spans="1:32" x14ac:dyDescent="0.35">
      <c r="A171" s="81"/>
      <c r="B171" s="81"/>
      <c r="C171" s="81"/>
      <c r="D171" s="81"/>
      <c r="E171" s="81"/>
      <c r="F171" s="81"/>
      <c r="G171" s="81"/>
      <c r="H171" s="81"/>
      <c r="I171" s="81"/>
      <c r="J171" s="81"/>
      <c r="K171" s="81"/>
      <c r="L171" s="81"/>
      <c r="M171" s="81"/>
      <c r="N171" s="81"/>
      <c r="O171" s="81"/>
      <c r="P171" s="81"/>
      <c r="Q171" s="81"/>
      <c r="R171" s="81"/>
      <c r="S171" s="81"/>
      <c r="T171" s="81"/>
      <c r="U171" s="81"/>
      <c r="V171" s="81"/>
      <c r="W171" s="81"/>
      <c r="X171" s="81"/>
      <c r="Y171" s="70"/>
      <c r="Z171" s="70"/>
      <c r="AA171" s="70"/>
      <c r="AB171" s="70"/>
      <c r="AC171" s="70" t="s">
        <v>169</v>
      </c>
      <c r="AD171" s="81"/>
      <c r="AE171" s="81"/>
      <c r="AF171" s="81"/>
    </row>
    <row r="172" spans="1:32" x14ac:dyDescent="0.35">
      <c r="A172" s="81"/>
      <c r="B172" s="81"/>
      <c r="C172" s="81"/>
      <c r="D172" s="81"/>
      <c r="E172" s="81"/>
      <c r="F172" s="81"/>
      <c r="G172" s="81"/>
      <c r="H172" s="81"/>
      <c r="I172" s="81"/>
      <c r="J172" s="81"/>
      <c r="K172" s="81"/>
      <c r="L172" s="81"/>
      <c r="M172" s="81"/>
      <c r="N172" s="81"/>
      <c r="O172" s="81"/>
      <c r="P172" s="81"/>
      <c r="Q172" s="81"/>
      <c r="R172" s="81"/>
      <c r="S172" s="81"/>
      <c r="T172" s="81"/>
      <c r="U172" s="81"/>
      <c r="V172" s="81"/>
      <c r="W172" s="81"/>
      <c r="X172" s="81"/>
      <c r="Y172" s="70"/>
      <c r="Z172" s="70"/>
      <c r="AA172" s="70"/>
      <c r="AB172" s="70"/>
      <c r="AC172" s="70" t="s">
        <v>170</v>
      </c>
      <c r="AD172" s="81"/>
      <c r="AE172" s="81"/>
      <c r="AF172" s="81"/>
    </row>
    <row r="173" spans="1:32" x14ac:dyDescent="0.35">
      <c r="A173" s="81"/>
      <c r="B173" s="81"/>
      <c r="C173" s="81"/>
      <c r="D173" s="81"/>
      <c r="E173" s="81"/>
      <c r="F173" s="81"/>
      <c r="G173" s="81"/>
      <c r="H173" s="81"/>
      <c r="I173" s="81"/>
      <c r="J173" s="81"/>
      <c r="K173" s="81"/>
      <c r="L173" s="81"/>
      <c r="M173" s="81"/>
      <c r="N173" s="81"/>
      <c r="O173" s="81"/>
      <c r="P173" s="81"/>
      <c r="Q173" s="81"/>
      <c r="R173" s="81"/>
      <c r="S173" s="81"/>
      <c r="T173" s="81"/>
      <c r="U173" s="81"/>
      <c r="V173" s="81"/>
      <c r="W173" s="81"/>
      <c r="X173" s="81"/>
      <c r="Y173" s="70"/>
      <c r="Z173" s="70"/>
      <c r="AA173" s="70"/>
      <c r="AB173" s="70"/>
      <c r="AC173" s="70" t="s">
        <v>171</v>
      </c>
      <c r="AD173" s="81"/>
      <c r="AE173" s="81"/>
      <c r="AF173" s="81"/>
    </row>
    <row r="174" spans="1:32" x14ac:dyDescent="0.35">
      <c r="A174" s="81"/>
      <c r="B174" s="81"/>
      <c r="C174" s="81"/>
      <c r="D174" s="81"/>
      <c r="E174" s="81"/>
      <c r="F174" s="81"/>
      <c r="G174" s="81"/>
      <c r="H174" s="81"/>
      <c r="I174" s="81"/>
      <c r="J174" s="81"/>
      <c r="K174" s="81"/>
      <c r="L174" s="81"/>
      <c r="M174" s="81"/>
      <c r="N174" s="81"/>
      <c r="O174" s="81"/>
      <c r="P174" s="81"/>
      <c r="Q174" s="81"/>
      <c r="R174" s="81"/>
      <c r="S174" s="81"/>
      <c r="T174" s="81"/>
      <c r="U174" s="81"/>
      <c r="V174" s="81"/>
      <c r="W174" s="81"/>
      <c r="X174" s="81"/>
      <c r="Y174" s="70"/>
      <c r="Z174" s="70"/>
      <c r="AA174" s="70"/>
      <c r="AB174" s="70"/>
      <c r="AC174" s="70" t="s">
        <v>172</v>
      </c>
      <c r="AD174" s="81"/>
      <c r="AE174" s="81"/>
      <c r="AF174" s="81"/>
    </row>
    <row r="175" spans="1:32" x14ac:dyDescent="0.35">
      <c r="A175" s="81"/>
      <c r="B175" s="81"/>
      <c r="C175" s="81"/>
      <c r="D175" s="81"/>
      <c r="E175" s="81"/>
      <c r="F175" s="81"/>
      <c r="G175" s="81"/>
      <c r="H175" s="81"/>
      <c r="I175" s="81"/>
      <c r="J175" s="81"/>
      <c r="K175" s="81"/>
      <c r="L175" s="81"/>
      <c r="M175" s="81"/>
      <c r="N175" s="81"/>
      <c r="O175" s="81"/>
      <c r="P175" s="81"/>
      <c r="Q175" s="81"/>
      <c r="R175" s="81"/>
      <c r="S175" s="81"/>
      <c r="T175" s="81"/>
      <c r="U175" s="81"/>
      <c r="V175" s="81"/>
      <c r="W175" s="81"/>
      <c r="X175" s="81"/>
      <c r="Y175" s="70"/>
      <c r="Z175" s="70"/>
      <c r="AA175" s="70"/>
      <c r="AB175" s="70"/>
      <c r="AC175" s="70" t="s">
        <v>173</v>
      </c>
      <c r="AD175" s="81"/>
      <c r="AE175" s="81"/>
      <c r="AF175" s="81"/>
    </row>
    <row r="176" spans="1:32" x14ac:dyDescent="0.35">
      <c r="A176" s="81"/>
      <c r="B176" s="81"/>
      <c r="C176" s="81"/>
      <c r="D176" s="81"/>
      <c r="E176" s="81"/>
      <c r="F176" s="81"/>
      <c r="G176" s="81"/>
      <c r="H176" s="81"/>
      <c r="I176" s="81"/>
      <c r="J176" s="81"/>
      <c r="K176" s="81"/>
      <c r="L176" s="81"/>
      <c r="M176" s="81"/>
      <c r="N176" s="81"/>
      <c r="O176" s="81"/>
      <c r="P176" s="81"/>
      <c r="Q176" s="81"/>
      <c r="R176" s="81"/>
      <c r="S176" s="81"/>
      <c r="T176" s="81"/>
      <c r="U176" s="81"/>
      <c r="V176" s="81"/>
      <c r="W176" s="81"/>
      <c r="X176" s="81"/>
      <c r="Y176" s="70"/>
      <c r="Z176" s="70"/>
      <c r="AA176" s="70"/>
      <c r="AB176" s="70"/>
      <c r="AC176" s="70" t="s">
        <v>174</v>
      </c>
      <c r="AD176" s="81"/>
      <c r="AE176" s="81"/>
      <c r="AF176" s="81"/>
    </row>
    <row r="177" spans="1:32" x14ac:dyDescent="0.35">
      <c r="A177" s="81"/>
      <c r="B177" s="81"/>
      <c r="C177" s="81"/>
      <c r="D177" s="81"/>
      <c r="E177" s="81"/>
      <c r="F177" s="81"/>
      <c r="G177" s="81"/>
      <c r="H177" s="81"/>
      <c r="I177" s="81"/>
      <c r="J177" s="81"/>
      <c r="K177" s="81"/>
      <c r="L177" s="81"/>
      <c r="M177" s="81"/>
      <c r="N177" s="81"/>
      <c r="O177" s="81"/>
      <c r="P177" s="81"/>
      <c r="Q177" s="81"/>
      <c r="R177" s="81"/>
      <c r="S177" s="81"/>
      <c r="T177" s="81"/>
      <c r="U177" s="81"/>
      <c r="V177" s="81"/>
      <c r="W177" s="81"/>
      <c r="X177" s="81"/>
      <c r="Y177" s="70"/>
      <c r="Z177" s="70"/>
      <c r="AA177" s="70"/>
      <c r="AB177" s="70"/>
      <c r="AC177" s="70" t="s">
        <v>175</v>
      </c>
      <c r="AD177" s="81"/>
      <c r="AE177" s="81"/>
      <c r="AF177" s="81"/>
    </row>
    <row r="178" spans="1:32" x14ac:dyDescent="0.35">
      <c r="A178" s="81"/>
      <c r="B178" s="81"/>
      <c r="C178" s="81"/>
      <c r="D178" s="81"/>
      <c r="E178" s="81"/>
      <c r="F178" s="81"/>
      <c r="G178" s="81"/>
      <c r="H178" s="81"/>
      <c r="I178" s="81"/>
      <c r="J178" s="81"/>
      <c r="K178" s="81"/>
      <c r="L178" s="81"/>
      <c r="M178" s="81"/>
      <c r="N178" s="81"/>
      <c r="O178" s="81"/>
      <c r="P178" s="81"/>
      <c r="Q178" s="81"/>
      <c r="R178" s="81"/>
      <c r="S178" s="81"/>
      <c r="T178" s="81"/>
      <c r="U178" s="81"/>
      <c r="V178" s="81"/>
      <c r="W178" s="81"/>
      <c r="X178" s="81"/>
      <c r="Y178" s="70"/>
      <c r="Z178" s="70"/>
      <c r="AA178" s="70"/>
      <c r="AB178" s="70"/>
      <c r="AC178" s="70" t="s">
        <v>176</v>
      </c>
      <c r="AD178" s="81"/>
      <c r="AE178" s="81"/>
      <c r="AF178" s="81"/>
    </row>
    <row r="179" spans="1:32" x14ac:dyDescent="0.35">
      <c r="A179" s="81"/>
      <c r="B179" s="81"/>
      <c r="C179" s="81"/>
      <c r="D179" s="81"/>
      <c r="E179" s="81"/>
      <c r="F179" s="81"/>
      <c r="G179" s="81"/>
      <c r="H179" s="81"/>
      <c r="I179" s="81"/>
      <c r="J179" s="81"/>
      <c r="K179" s="81"/>
      <c r="L179" s="81"/>
      <c r="M179" s="81"/>
      <c r="N179" s="81"/>
      <c r="O179" s="81"/>
      <c r="P179" s="81"/>
      <c r="Q179" s="81"/>
      <c r="R179" s="81"/>
      <c r="S179" s="81"/>
      <c r="T179" s="81"/>
      <c r="U179" s="81"/>
      <c r="V179" s="81"/>
      <c r="W179" s="81"/>
      <c r="X179" s="81"/>
      <c r="Y179" s="70"/>
      <c r="Z179" s="70"/>
      <c r="AA179" s="70"/>
      <c r="AB179" s="70"/>
      <c r="AC179" s="70" t="s">
        <v>177</v>
      </c>
      <c r="AD179" s="81"/>
      <c r="AE179" s="81"/>
      <c r="AF179" s="81"/>
    </row>
    <row r="180" spans="1:32" x14ac:dyDescent="0.35">
      <c r="A180" s="81"/>
      <c r="B180" s="81"/>
      <c r="C180" s="81"/>
      <c r="D180" s="81"/>
      <c r="E180" s="81"/>
      <c r="F180" s="81"/>
      <c r="G180" s="81"/>
      <c r="H180" s="81"/>
      <c r="I180" s="81"/>
      <c r="J180" s="81"/>
      <c r="K180" s="81"/>
      <c r="L180" s="81"/>
      <c r="M180" s="81"/>
      <c r="N180" s="81"/>
      <c r="O180" s="81"/>
      <c r="P180" s="81"/>
      <c r="Q180" s="81"/>
      <c r="R180" s="81"/>
      <c r="S180" s="81"/>
      <c r="T180" s="81"/>
      <c r="U180" s="81"/>
      <c r="V180" s="81"/>
      <c r="W180" s="81"/>
      <c r="X180" s="81"/>
      <c r="Y180" s="70"/>
      <c r="Z180" s="70"/>
      <c r="AA180" s="70"/>
      <c r="AB180" s="70"/>
      <c r="AC180" s="70" t="s">
        <v>178</v>
      </c>
      <c r="AD180" s="81"/>
      <c r="AE180" s="81"/>
      <c r="AF180" s="81"/>
    </row>
    <row r="181" spans="1:32" x14ac:dyDescent="0.35">
      <c r="A181" s="81"/>
      <c r="B181" s="81"/>
      <c r="C181" s="81"/>
      <c r="D181" s="81"/>
      <c r="E181" s="81"/>
      <c r="F181" s="81"/>
      <c r="G181" s="81"/>
      <c r="H181" s="81"/>
      <c r="I181" s="81"/>
      <c r="J181" s="81"/>
      <c r="K181" s="81"/>
      <c r="L181" s="81"/>
      <c r="M181" s="81"/>
      <c r="N181" s="81"/>
      <c r="O181" s="81"/>
      <c r="P181" s="81"/>
      <c r="Q181" s="81"/>
      <c r="R181" s="81"/>
      <c r="S181" s="81"/>
      <c r="T181" s="81"/>
      <c r="U181" s="81"/>
      <c r="V181" s="81"/>
      <c r="W181" s="81"/>
      <c r="X181" s="81"/>
      <c r="Y181" s="70"/>
      <c r="Z181" s="70"/>
      <c r="AA181" s="70"/>
      <c r="AB181" s="70"/>
      <c r="AC181" s="70" t="s">
        <v>179</v>
      </c>
      <c r="AD181" s="81"/>
      <c r="AE181" s="81"/>
      <c r="AF181" s="81"/>
    </row>
    <row r="182" spans="1:32" x14ac:dyDescent="0.35">
      <c r="A182" s="81"/>
      <c r="B182" s="81"/>
      <c r="C182" s="81"/>
      <c r="D182" s="81"/>
      <c r="E182" s="81"/>
      <c r="F182" s="81"/>
      <c r="G182" s="81"/>
      <c r="H182" s="81"/>
      <c r="I182" s="81"/>
      <c r="J182" s="81"/>
      <c r="K182" s="81"/>
      <c r="L182" s="81"/>
      <c r="M182" s="81"/>
      <c r="N182" s="81"/>
      <c r="O182" s="81"/>
      <c r="P182" s="81"/>
      <c r="Q182" s="81"/>
      <c r="R182" s="81"/>
      <c r="S182" s="81"/>
      <c r="T182" s="81"/>
      <c r="U182" s="81"/>
      <c r="V182" s="81"/>
      <c r="W182" s="81"/>
      <c r="X182" s="81"/>
      <c r="Y182" s="70"/>
      <c r="Z182" s="70"/>
      <c r="AA182" s="70"/>
      <c r="AB182" s="70"/>
      <c r="AC182" s="70" t="s">
        <v>180</v>
      </c>
      <c r="AD182" s="81"/>
      <c r="AE182" s="81"/>
      <c r="AF182" s="81"/>
    </row>
    <row r="183" spans="1:32" x14ac:dyDescent="0.35">
      <c r="A183" s="81"/>
      <c r="B183" s="81"/>
      <c r="C183" s="81"/>
      <c r="D183" s="81"/>
      <c r="E183" s="81"/>
      <c r="F183" s="81"/>
      <c r="G183" s="81"/>
      <c r="H183" s="81"/>
      <c r="I183" s="81"/>
      <c r="J183" s="81"/>
      <c r="K183" s="81"/>
      <c r="L183" s="81"/>
      <c r="M183" s="81"/>
      <c r="N183" s="81"/>
      <c r="O183" s="81"/>
      <c r="P183" s="81"/>
      <c r="Q183" s="81"/>
      <c r="R183" s="81"/>
      <c r="S183" s="81"/>
      <c r="T183" s="81"/>
      <c r="U183" s="81"/>
      <c r="V183" s="81"/>
      <c r="W183" s="81"/>
      <c r="X183" s="81"/>
      <c r="Y183" s="70"/>
      <c r="Z183" s="70"/>
      <c r="AA183" s="70"/>
      <c r="AB183" s="70"/>
      <c r="AC183" s="70" t="s">
        <v>181</v>
      </c>
      <c r="AD183" s="81"/>
      <c r="AE183" s="81"/>
      <c r="AF183" s="81"/>
    </row>
    <row r="184" spans="1:32" x14ac:dyDescent="0.35">
      <c r="A184" s="81"/>
      <c r="B184" s="81"/>
      <c r="C184" s="81"/>
      <c r="D184" s="81"/>
      <c r="E184" s="81"/>
      <c r="F184" s="81"/>
      <c r="G184" s="81"/>
      <c r="H184" s="81"/>
      <c r="I184" s="81"/>
      <c r="J184" s="81"/>
      <c r="K184" s="81"/>
      <c r="L184" s="81"/>
      <c r="M184" s="81"/>
      <c r="N184" s="81"/>
      <c r="O184" s="81"/>
      <c r="P184" s="81"/>
      <c r="Q184" s="81"/>
      <c r="R184" s="81"/>
      <c r="S184" s="81"/>
      <c r="T184" s="81"/>
      <c r="U184" s="81"/>
      <c r="V184" s="81"/>
      <c r="W184" s="81"/>
      <c r="X184" s="81"/>
      <c r="Y184" s="70"/>
      <c r="Z184" s="70"/>
      <c r="AA184" s="70"/>
      <c r="AB184" s="70"/>
      <c r="AC184" s="70" t="s">
        <v>182</v>
      </c>
      <c r="AD184" s="81"/>
      <c r="AE184" s="81"/>
      <c r="AF184" s="81"/>
    </row>
    <row r="185" spans="1:32" x14ac:dyDescent="0.35">
      <c r="A185" s="81"/>
      <c r="B185" s="81"/>
      <c r="C185" s="81"/>
      <c r="D185" s="81"/>
      <c r="E185" s="81"/>
      <c r="F185" s="81"/>
      <c r="G185" s="81"/>
      <c r="H185" s="81"/>
      <c r="I185" s="81"/>
      <c r="J185" s="81"/>
      <c r="K185" s="81"/>
      <c r="L185" s="81"/>
      <c r="M185" s="81"/>
      <c r="N185" s="81"/>
      <c r="O185" s="81"/>
      <c r="P185" s="81"/>
      <c r="Q185" s="81"/>
      <c r="R185" s="81"/>
      <c r="S185" s="81"/>
      <c r="T185" s="81"/>
      <c r="U185" s="81"/>
      <c r="V185" s="81"/>
      <c r="W185" s="81"/>
      <c r="X185" s="81"/>
      <c r="Y185" s="70"/>
      <c r="Z185" s="70"/>
      <c r="AA185" s="70"/>
      <c r="AB185" s="70"/>
      <c r="AC185" s="70" t="s">
        <v>183</v>
      </c>
      <c r="AD185" s="81"/>
      <c r="AE185" s="81"/>
      <c r="AF185" s="81"/>
    </row>
    <row r="186" spans="1:32" x14ac:dyDescent="0.35">
      <c r="A186" s="81"/>
      <c r="B186" s="81"/>
      <c r="C186" s="81"/>
      <c r="D186" s="81"/>
      <c r="E186" s="81"/>
      <c r="F186" s="81"/>
      <c r="G186" s="81"/>
      <c r="H186" s="81"/>
      <c r="I186" s="81"/>
      <c r="J186" s="81"/>
      <c r="K186" s="81"/>
      <c r="L186" s="81"/>
      <c r="M186" s="81"/>
      <c r="N186" s="81"/>
      <c r="O186" s="81"/>
      <c r="P186" s="81"/>
      <c r="Q186" s="81"/>
      <c r="R186" s="81"/>
      <c r="S186" s="81"/>
      <c r="T186" s="81"/>
      <c r="U186" s="81"/>
      <c r="V186" s="81"/>
      <c r="W186" s="81"/>
      <c r="X186" s="81"/>
      <c r="Y186" s="70"/>
      <c r="Z186" s="70"/>
      <c r="AA186" s="70"/>
      <c r="AB186" s="70"/>
      <c r="AC186" s="70" t="s">
        <v>184</v>
      </c>
      <c r="AD186" s="81"/>
      <c r="AE186" s="81"/>
      <c r="AF186" s="81"/>
    </row>
    <row r="187" spans="1:32" x14ac:dyDescent="0.35">
      <c r="A187" s="81"/>
      <c r="B187" s="81"/>
      <c r="C187" s="81"/>
      <c r="D187" s="81"/>
      <c r="E187" s="81"/>
      <c r="F187" s="81"/>
      <c r="G187" s="81"/>
      <c r="H187" s="81"/>
      <c r="I187" s="81"/>
      <c r="J187" s="81"/>
      <c r="K187" s="81"/>
      <c r="L187" s="81"/>
      <c r="M187" s="81"/>
      <c r="N187" s="81"/>
      <c r="O187" s="81"/>
      <c r="P187" s="81"/>
      <c r="Q187" s="81"/>
      <c r="R187" s="81"/>
      <c r="S187" s="81"/>
      <c r="T187" s="81"/>
      <c r="U187" s="81"/>
      <c r="V187" s="81"/>
      <c r="W187" s="81"/>
      <c r="X187" s="81"/>
      <c r="Y187" s="70"/>
      <c r="Z187" s="70"/>
      <c r="AA187" s="70"/>
      <c r="AB187" s="70"/>
      <c r="AC187" s="70" t="s">
        <v>185</v>
      </c>
      <c r="AD187" s="81"/>
      <c r="AE187" s="81"/>
      <c r="AF187" s="81"/>
    </row>
    <row r="188" spans="1:32" x14ac:dyDescent="0.35">
      <c r="A188" s="81"/>
      <c r="B188" s="81"/>
      <c r="C188" s="81"/>
      <c r="D188" s="81"/>
      <c r="E188" s="81"/>
      <c r="F188" s="81"/>
      <c r="G188" s="81"/>
      <c r="H188" s="81"/>
      <c r="I188" s="81"/>
      <c r="J188" s="81"/>
      <c r="K188" s="81"/>
      <c r="L188" s="81"/>
      <c r="M188" s="81"/>
      <c r="N188" s="81"/>
      <c r="O188" s="81"/>
      <c r="P188" s="81"/>
      <c r="Q188" s="81"/>
      <c r="R188" s="81"/>
      <c r="S188" s="81"/>
      <c r="T188" s="81"/>
      <c r="U188" s="81"/>
      <c r="V188" s="81"/>
      <c r="W188" s="81"/>
      <c r="X188" s="81"/>
      <c r="Y188" s="70"/>
      <c r="Z188" s="70"/>
      <c r="AA188" s="70"/>
      <c r="AB188" s="70"/>
      <c r="AC188" s="70" t="s">
        <v>186</v>
      </c>
      <c r="AD188" s="81"/>
      <c r="AE188" s="81"/>
      <c r="AF188" s="81"/>
    </row>
    <row r="189" spans="1:32" x14ac:dyDescent="0.35">
      <c r="A189" s="81"/>
      <c r="B189" s="81"/>
      <c r="C189" s="81"/>
      <c r="D189" s="81"/>
      <c r="E189" s="81"/>
      <c r="F189" s="81"/>
      <c r="G189" s="81"/>
      <c r="H189" s="81"/>
      <c r="I189" s="81"/>
      <c r="J189" s="81"/>
      <c r="K189" s="81"/>
      <c r="L189" s="81"/>
      <c r="M189" s="81"/>
      <c r="N189" s="81"/>
      <c r="O189" s="81"/>
      <c r="P189" s="81"/>
      <c r="Q189" s="81"/>
      <c r="R189" s="81"/>
      <c r="S189" s="81"/>
      <c r="T189" s="81"/>
      <c r="U189" s="81"/>
      <c r="V189" s="81"/>
      <c r="W189" s="81"/>
      <c r="X189" s="81"/>
      <c r="Y189" s="70"/>
      <c r="Z189" s="70"/>
      <c r="AA189" s="70"/>
      <c r="AB189" s="70"/>
      <c r="AC189" s="70" t="s">
        <v>187</v>
      </c>
      <c r="AD189" s="81"/>
      <c r="AE189" s="81"/>
      <c r="AF189" s="81"/>
    </row>
    <row r="190" spans="1:32" x14ac:dyDescent="0.35">
      <c r="A190" s="81"/>
      <c r="B190" s="81"/>
      <c r="C190" s="81"/>
      <c r="D190" s="81"/>
      <c r="E190" s="81"/>
      <c r="F190" s="81"/>
      <c r="G190" s="81"/>
      <c r="H190" s="81"/>
      <c r="I190" s="81"/>
      <c r="J190" s="81"/>
      <c r="K190" s="81"/>
      <c r="L190" s="81"/>
      <c r="M190" s="81"/>
      <c r="N190" s="81"/>
      <c r="O190" s="81"/>
      <c r="P190" s="81"/>
      <c r="Q190" s="81"/>
      <c r="R190" s="81"/>
      <c r="S190" s="81"/>
      <c r="T190" s="81"/>
      <c r="U190" s="81"/>
      <c r="V190" s="81"/>
      <c r="W190" s="81"/>
      <c r="X190" s="81"/>
      <c r="Y190" s="70"/>
      <c r="Z190" s="70"/>
      <c r="AA190" s="70"/>
      <c r="AB190" s="70"/>
      <c r="AC190" s="70" t="s">
        <v>188</v>
      </c>
      <c r="AD190" s="81"/>
      <c r="AE190" s="81"/>
      <c r="AF190" s="81"/>
    </row>
    <row r="191" spans="1:32" x14ac:dyDescent="0.35">
      <c r="A191" s="81"/>
      <c r="B191" s="81"/>
      <c r="C191" s="81"/>
      <c r="D191" s="81"/>
      <c r="E191" s="81"/>
      <c r="F191" s="81"/>
      <c r="G191" s="81"/>
      <c r="H191" s="81"/>
      <c r="I191" s="81"/>
      <c r="J191" s="81"/>
      <c r="K191" s="81"/>
      <c r="L191" s="81"/>
      <c r="M191" s="81"/>
      <c r="N191" s="81"/>
      <c r="O191" s="81"/>
      <c r="P191" s="81"/>
      <c r="Q191" s="81"/>
      <c r="R191" s="81"/>
      <c r="S191" s="81"/>
      <c r="T191" s="81"/>
      <c r="U191" s="81"/>
      <c r="V191" s="81"/>
      <c r="W191" s="81"/>
      <c r="X191" s="81"/>
      <c r="Y191" s="70"/>
      <c r="Z191" s="70"/>
      <c r="AA191" s="70"/>
      <c r="AB191" s="70"/>
      <c r="AC191" s="70" t="s">
        <v>189</v>
      </c>
      <c r="AD191" s="81"/>
      <c r="AE191" s="81"/>
      <c r="AF191" s="81"/>
    </row>
    <row r="192" spans="1:32" x14ac:dyDescent="0.35">
      <c r="A192" s="81"/>
      <c r="B192" s="81"/>
      <c r="C192" s="81"/>
      <c r="D192" s="81"/>
      <c r="E192" s="81"/>
      <c r="F192" s="81"/>
      <c r="G192" s="81"/>
      <c r="H192" s="81"/>
      <c r="I192" s="81"/>
      <c r="J192" s="81"/>
      <c r="K192" s="81"/>
      <c r="L192" s="81"/>
      <c r="M192" s="81"/>
      <c r="N192" s="81"/>
      <c r="O192" s="81"/>
      <c r="P192" s="81"/>
      <c r="Q192" s="81"/>
      <c r="R192" s="81"/>
      <c r="S192" s="81"/>
      <c r="T192" s="81"/>
      <c r="U192" s="81"/>
      <c r="V192" s="81"/>
      <c r="W192" s="81"/>
      <c r="X192" s="81"/>
      <c r="Y192" s="70"/>
      <c r="Z192" s="70"/>
      <c r="AA192" s="70"/>
      <c r="AB192" s="70"/>
      <c r="AC192" s="70" t="s">
        <v>190</v>
      </c>
      <c r="AD192" s="81"/>
      <c r="AE192" s="81"/>
      <c r="AF192" s="81"/>
    </row>
    <row r="193" spans="1:32" x14ac:dyDescent="0.35">
      <c r="A193" s="81"/>
      <c r="B193" s="81"/>
      <c r="C193" s="81"/>
      <c r="D193" s="81"/>
      <c r="E193" s="81"/>
      <c r="F193" s="81"/>
      <c r="G193" s="81"/>
      <c r="H193" s="81"/>
      <c r="I193" s="81"/>
      <c r="J193" s="81"/>
      <c r="K193" s="81"/>
      <c r="L193" s="81"/>
      <c r="M193" s="81"/>
      <c r="N193" s="81"/>
      <c r="O193" s="81"/>
      <c r="P193" s="81"/>
      <c r="Q193" s="81"/>
      <c r="R193" s="81"/>
      <c r="S193" s="81"/>
      <c r="T193" s="81"/>
      <c r="U193" s="81"/>
      <c r="V193" s="81"/>
      <c r="W193" s="81"/>
      <c r="X193" s="81"/>
      <c r="Y193" s="70"/>
      <c r="Z193" s="70"/>
      <c r="AA193" s="70"/>
      <c r="AB193" s="70"/>
      <c r="AC193" s="70" t="s">
        <v>191</v>
      </c>
      <c r="AD193" s="81"/>
      <c r="AE193" s="81"/>
      <c r="AF193" s="81"/>
    </row>
    <row r="194" spans="1:32" x14ac:dyDescent="0.35">
      <c r="A194" s="81"/>
      <c r="B194" s="81"/>
      <c r="C194" s="81"/>
      <c r="D194" s="81"/>
      <c r="E194" s="81"/>
      <c r="F194" s="81"/>
      <c r="G194" s="81"/>
      <c r="H194" s="81"/>
      <c r="I194" s="81"/>
      <c r="J194" s="81"/>
      <c r="K194" s="81"/>
      <c r="L194" s="81"/>
      <c r="M194" s="81"/>
      <c r="N194" s="81"/>
      <c r="O194" s="81"/>
      <c r="P194" s="81"/>
      <c r="Q194" s="81"/>
      <c r="R194" s="81"/>
      <c r="S194" s="81"/>
      <c r="T194" s="81"/>
      <c r="U194" s="81"/>
      <c r="V194" s="81"/>
      <c r="W194" s="81"/>
      <c r="X194" s="81"/>
      <c r="Y194" s="70"/>
      <c r="Z194" s="70"/>
      <c r="AA194" s="70"/>
      <c r="AB194" s="70"/>
      <c r="AC194" s="70" t="s">
        <v>192</v>
      </c>
      <c r="AD194" s="81"/>
      <c r="AE194" s="81"/>
      <c r="AF194" s="81"/>
    </row>
    <row r="195" spans="1:32" x14ac:dyDescent="0.35">
      <c r="A195" s="81"/>
      <c r="B195" s="81"/>
      <c r="C195" s="81"/>
      <c r="D195" s="81"/>
      <c r="E195" s="81"/>
      <c r="F195" s="81"/>
      <c r="G195" s="81"/>
      <c r="H195" s="81"/>
      <c r="I195" s="81"/>
      <c r="J195" s="81"/>
      <c r="K195" s="81"/>
      <c r="L195" s="81"/>
      <c r="M195" s="81"/>
      <c r="N195" s="81"/>
      <c r="O195" s="81"/>
      <c r="P195" s="81"/>
      <c r="Q195" s="81"/>
      <c r="R195" s="81"/>
      <c r="S195" s="81"/>
      <c r="T195" s="81"/>
      <c r="U195" s="81"/>
      <c r="V195" s="81"/>
      <c r="W195" s="81"/>
      <c r="X195" s="81"/>
      <c r="Y195" s="70"/>
      <c r="Z195" s="70"/>
      <c r="AA195" s="70"/>
      <c r="AB195" s="70"/>
      <c r="AC195" s="70" t="s">
        <v>193</v>
      </c>
      <c r="AD195" s="81"/>
      <c r="AE195" s="81"/>
      <c r="AF195" s="81"/>
    </row>
    <row r="196" spans="1:32" x14ac:dyDescent="0.35">
      <c r="A196" s="81"/>
      <c r="B196" s="81"/>
      <c r="C196" s="81"/>
      <c r="D196" s="81"/>
      <c r="E196" s="81"/>
      <c r="F196" s="81"/>
      <c r="G196" s="81"/>
      <c r="H196" s="81"/>
      <c r="I196" s="81"/>
      <c r="J196" s="81"/>
      <c r="K196" s="81"/>
      <c r="L196" s="81"/>
      <c r="M196" s="81"/>
      <c r="N196" s="81"/>
      <c r="O196" s="81"/>
      <c r="P196" s="81"/>
      <c r="Q196" s="81"/>
      <c r="R196" s="81"/>
      <c r="S196" s="81"/>
      <c r="T196" s="81"/>
      <c r="U196" s="81"/>
      <c r="V196" s="81"/>
      <c r="W196" s="81"/>
      <c r="X196" s="81"/>
      <c r="Y196" s="70"/>
      <c r="Z196" s="70"/>
      <c r="AA196" s="70"/>
      <c r="AB196" s="70"/>
      <c r="AC196" s="70" t="s">
        <v>194</v>
      </c>
      <c r="AD196" s="81"/>
      <c r="AE196" s="81"/>
      <c r="AF196" s="81"/>
    </row>
    <row r="197" spans="1:32" x14ac:dyDescent="0.35">
      <c r="A197" s="81"/>
      <c r="B197" s="81"/>
      <c r="C197" s="81"/>
      <c r="D197" s="81"/>
      <c r="E197" s="81"/>
      <c r="F197" s="81"/>
      <c r="G197" s="81"/>
      <c r="H197" s="81"/>
      <c r="I197" s="81"/>
      <c r="J197" s="81"/>
      <c r="K197" s="81"/>
      <c r="L197" s="81"/>
      <c r="M197" s="81"/>
      <c r="N197" s="81"/>
      <c r="O197" s="81"/>
      <c r="P197" s="81"/>
      <c r="Q197" s="81"/>
      <c r="R197" s="81"/>
      <c r="S197" s="81"/>
      <c r="T197" s="81"/>
      <c r="U197" s="81"/>
      <c r="V197" s="81"/>
      <c r="W197" s="81"/>
      <c r="X197" s="81"/>
      <c r="Y197" s="70"/>
      <c r="Z197" s="70"/>
      <c r="AA197" s="70"/>
      <c r="AB197" s="70"/>
      <c r="AC197" s="70" t="s">
        <v>195</v>
      </c>
      <c r="AD197" s="81"/>
      <c r="AE197" s="81"/>
      <c r="AF197" s="81"/>
    </row>
    <row r="198" spans="1:32" x14ac:dyDescent="0.35">
      <c r="A198" s="81"/>
      <c r="B198" s="81"/>
      <c r="C198" s="81"/>
      <c r="D198" s="81"/>
      <c r="E198" s="81"/>
      <c r="F198" s="81"/>
      <c r="G198" s="81"/>
      <c r="H198" s="81"/>
      <c r="I198" s="81"/>
      <c r="J198" s="81"/>
      <c r="K198" s="81"/>
      <c r="L198" s="81"/>
      <c r="M198" s="81"/>
      <c r="N198" s="81"/>
      <c r="O198" s="81"/>
      <c r="P198" s="81"/>
      <c r="Q198" s="81"/>
      <c r="R198" s="81"/>
      <c r="S198" s="81"/>
      <c r="T198" s="81"/>
      <c r="U198" s="81"/>
      <c r="V198" s="81"/>
      <c r="W198" s="81"/>
      <c r="X198" s="81"/>
      <c r="Y198" s="70"/>
      <c r="Z198" s="70"/>
      <c r="AA198" s="70"/>
      <c r="AB198" s="70"/>
      <c r="AC198" s="70" t="s">
        <v>196</v>
      </c>
      <c r="AD198" s="81"/>
      <c r="AE198" s="81"/>
      <c r="AF198" s="81"/>
    </row>
    <row r="199" spans="1:32" x14ac:dyDescent="0.35">
      <c r="A199" s="81"/>
      <c r="B199" s="81"/>
      <c r="C199" s="81"/>
      <c r="D199" s="81"/>
      <c r="E199" s="81"/>
      <c r="F199" s="81"/>
      <c r="G199" s="81"/>
      <c r="H199" s="81"/>
      <c r="I199" s="81"/>
      <c r="J199" s="81"/>
      <c r="K199" s="81"/>
      <c r="L199" s="81"/>
      <c r="M199" s="81"/>
      <c r="N199" s="81"/>
      <c r="O199" s="81"/>
      <c r="P199" s="81"/>
      <c r="Q199" s="81"/>
      <c r="R199" s="81"/>
      <c r="S199" s="81"/>
      <c r="T199" s="81"/>
      <c r="U199" s="81"/>
      <c r="V199" s="81"/>
      <c r="W199" s="81"/>
      <c r="X199" s="81"/>
      <c r="Y199" s="70"/>
      <c r="Z199" s="70"/>
      <c r="AA199" s="70"/>
      <c r="AB199" s="70"/>
      <c r="AC199" s="70" t="s">
        <v>197</v>
      </c>
      <c r="AD199" s="81"/>
      <c r="AE199" s="81"/>
      <c r="AF199" s="81"/>
    </row>
    <row r="200" spans="1:32" x14ac:dyDescent="0.35">
      <c r="A200" s="81"/>
      <c r="B200" s="81"/>
      <c r="C200" s="81"/>
      <c r="D200" s="81"/>
      <c r="E200" s="81"/>
      <c r="F200" s="81"/>
      <c r="G200" s="81"/>
      <c r="H200" s="81"/>
      <c r="I200" s="81"/>
      <c r="J200" s="81"/>
      <c r="K200" s="81"/>
      <c r="L200" s="81"/>
      <c r="M200" s="81"/>
      <c r="N200" s="81"/>
      <c r="O200" s="81"/>
      <c r="P200" s="81"/>
      <c r="Q200" s="81"/>
      <c r="R200" s="81"/>
      <c r="S200" s="81"/>
      <c r="T200" s="81"/>
      <c r="U200" s="81"/>
      <c r="V200" s="81"/>
      <c r="W200" s="81"/>
      <c r="X200" s="81"/>
      <c r="Y200" s="70"/>
      <c r="Z200" s="70"/>
      <c r="AA200" s="70"/>
      <c r="AB200" s="70"/>
      <c r="AC200" s="70" t="s">
        <v>198</v>
      </c>
      <c r="AD200" s="81"/>
      <c r="AE200" s="81"/>
      <c r="AF200" s="81"/>
    </row>
    <row r="201" spans="1:32" x14ac:dyDescent="0.35">
      <c r="A201" s="81"/>
      <c r="B201" s="81"/>
      <c r="C201" s="81"/>
      <c r="D201" s="81"/>
      <c r="E201" s="81"/>
      <c r="F201" s="81"/>
      <c r="G201" s="81"/>
      <c r="H201" s="81"/>
      <c r="I201" s="81"/>
      <c r="J201" s="81"/>
      <c r="K201" s="81"/>
      <c r="L201" s="81"/>
      <c r="M201" s="81"/>
      <c r="N201" s="81"/>
      <c r="O201" s="81"/>
      <c r="P201" s="81"/>
      <c r="Q201" s="81"/>
      <c r="R201" s="81"/>
      <c r="S201" s="81"/>
      <c r="T201" s="81"/>
      <c r="U201" s="81"/>
      <c r="V201" s="81"/>
      <c r="W201" s="81"/>
      <c r="X201" s="81"/>
      <c r="Y201" s="70"/>
      <c r="Z201" s="70"/>
      <c r="AA201" s="70"/>
      <c r="AB201" s="70"/>
      <c r="AC201" s="70" t="s">
        <v>199</v>
      </c>
      <c r="AD201" s="81"/>
      <c r="AE201" s="81"/>
      <c r="AF201" s="81"/>
    </row>
    <row r="202" spans="1:32" x14ac:dyDescent="0.35">
      <c r="A202" s="81"/>
      <c r="B202" s="81"/>
      <c r="C202" s="81"/>
      <c r="D202" s="81"/>
      <c r="E202" s="81"/>
      <c r="F202" s="81"/>
      <c r="G202" s="81"/>
      <c r="H202" s="81"/>
      <c r="I202" s="81"/>
      <c r="J202" s="81"/>
      <c r="K202" s="81"/>
      <c r="L202" s="81"/>
      <c r="M202" s="81"/>
      <c r="N202" s="81"/>
      <c r="O202" s="81"/>
      <c r="P202" s="81"/>
      <c r="Q202" s="81"/>
      <c r="R202" s="81"/>
      <c r="S202" s="81"/>
      <c r="T202" s="81"/>
      <c r="U202" s="81"/>
      <c r="V202" s="81"/>
      <c r="W202" s="81"/>
      <c r="X202" s="81"/>
      <c r="Y202" s="70"/>
      <c r="Z202" s="70"/>
      <c r="AA202" s="70"/>
      <c r="AB202" s="70"/>
      <c r="AC202" s="70" t="s">
        <v>200</v>
      </c>
      <c r="AD202" s="81"/>
      <c r="AE202" s="81"/>
      <c r="AF202" s="81"/>
    </row>
    <row r="203" spans="1:32" x14ac:dyDescent="0.35">
      <c r="A203" s="81"/>
      <c r="B203" s="81"/>
      <c r="C203" s="81"/>
      <c r="D203" s="81"/>
      <c r="E203" s="81"/>
      <c r="F203" s="81"/>
      <c r="G203" s="81"/>
      <c r="H203" s="81"/>
      <c r="I203" s="81"/>
      <c r="J203" s="81"/>
      <c r="K203" s="81"/>
      <c r="L203" s="81"/>
      <c r="M203" s="81"/>
      <c r="N203" s="81"/>
      <c r="O203" s="81"/>
      <c r="P203" s="81"/>
      <c r="Q203" s="81"/>
      <c r="R203" s="81"/>
      <c r="S203" s="81"/>
      <c r="T203" s="81"/>
      <c r="U203" s="81"/>
      <c r="V203" s="81"/>
      <c r="W203" s="81"/>
      <c r="X203" s="81"/>
      <c r="Y203" s="70"/>
      <c r="Z203" s="70"/>
      <c r="AA203" s="70"/>
      <c r="AB203" s="70"/>
      <c r="AC203" s="70" t="s">
        <v>201</v>
      </c>
      <c r="AD203" s="81"/>
      <c r="AE203" s="81"/>
      <c r="AF203" s="81"/>
    </row>
    <row r="204" spans="1:32" x14ac:dyDescent="0.35">
      <c r="A204" s="81"/>
      <c r="B204" s="81"/>
      <c r="C204" s="81"/>
      <c r="D204" s="81"/>
      <c r="E204" s="81"/>
      <c r="F204" s="81"/>
      <c r="G204" s="81"/>
      <c r="H204" s="81"/>
      <c r="I204" s="81"/>
      <c r="J204" s="81"/>
      <c r="K204" s="81"/>
      <c r="L204" s="81"/>
      <c r="M204" s="81"/>
      <c r="N204" s="81"/>
      <c r="O204" s="81"/>
      <c r="P204" s="81"/>
      <c r="Q204" s="81"/>
      <c r="R204" s="81"/>
      <c r="S204" s="81"/>
      <c r="T204" s="81"/>
      <c r="U204" s="81"/>
      <c r="V204" s="81"/>
      <c r="W204" s="81"/>
      <c r="X204" s="81"/>
      <c r="Y204" s="70"/>
      <c r="Z204" s="70"/>
      <c r="AA204" s="70"/>
      <c r="AB204" s="70"/>
      <c r="AC204" s="70" t="s">
        <v>202</v>
      </c>
      <c r="AD204" s="81"/>
      <c r="AE204" s="81"/>
      <c r="AF204" s="81"/>
    </row>
    <row r="205" spans="1:32" x14ac:dyDescent="0.35">
      <c r="A205" s="81"/>
      <c r="B205" s="81"/>
      <c r="C205" s="81"/>
      <c r="D205" s="81"/>
      <c r="E205" s="81"/>
      <c r="F205" s="81"/>
      <c r="G205" s="81"/>
      <c r="H205" s="81"/>
      <c r="I205" s="81"/>
      <c r="J205" s="81"/>
      <c r="K205" s="81"/>
      <c r="L205" s="81"/>
      <c r="M205" s="81"/>
      <c r="N205" s="81"/>
      <c r="O205" s="81"/>
      <c r="P205" s="81"/>
      <c r="Q205" s="81"/>
      <c r="R205" s="81"/>
      <c r="S205" s="81"/>
      <c r="T205" s="81"/>
      <c r="U205" s="81"/>
      <c r="V205" s="81"/>
      <c r="W205" s="81"/>
      <c r="X205" s="81"/>
      <c r="Y205" s="70"/>
      <c r="Z205" s="70"/>
      <c r="AA205" s="70"/>
      <c r="AB205" s="70"/>
      <c r="AC205" s="70" t="s">
        <v>203</v>
      </c>
      <c r="AD205" s="81"/>
      <c r="AE205" s="81"/>
      <c r="AF205" s="81"/>
    </row>
    <row r="206" spans="1:32" x14ac:dyDescent="0.35">
      <c r="A206" s="81"/>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70"/>
      <c r="Z206" s="70"/>
      <c r="AA206" s="70"/>
      <c r="AB206" s="70"/>
      <c r="AC206" s="70" t="s">
        <v>204</v>
      </c>
      <c r="AD206" s="81"/>
      <c r="AE206" s="81"/>
      <c r="AF206" s="81"/>
    </row>
    <row r="207" spans="1:32" x14ac:dyDescent="0.35">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70"/>
      <c r="Z207" s="70"/>
      <c r="AA207" s="70"/>
      <c r="AB207" s="70"/>
      <c r="AC207" s="70"/>
      <c r="AD207" s="81"/>
      <c r="AE207" s="81"/>
      <c r="AF207" s="81"/>
    </row>
    <row r="208" spans="1:32" x14ac:dyDescent="0.35">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70"/>
      <c r="Z208" s="70"/>
      <c r="AA208" s="70"/>
      <c r="AB208" s="70"/>
      <c r="AC208" s="70"/>
      <c r="AD208" s="81"/>
      <c r="AE208" s="81"/>
      <c r="AF208" s="81"/>
    </row>
    <row r="209" spans="1:32" x14ac:dyDescent="0.35">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70"/>
      <c r="Z209" s="70"/>
      <c r="AA209" s="70"/>
      <c r="AB209" s="70"/>
      <c r="AC209" s="70"/>
      <c r="AD209" s="81"/>
      <c r="AE209" s="81"/>
      <c r="AF209" s="81"/>
    </row>
    <row r="210" spans="1:32" x14ac:dyDescent="0.35">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70"/>
      <c r="Z210" s="70"/>
      <c r="AA210" s="70"/>
      <c r="AB210" s="70"/>
      <c r="AC210" s="70"/>
      <c r="AD210" s="81"/>
      <c r="AE210" s="81"/>
      <c r="AF210" s="81"/>
    </row>
    <row r="211" spans="1:32" x14ac:dyDescent="0.35">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70"/>
      <c r="Z211" s="70"/>
      <c r="AA211" s="70"/>
      <c r="AB211" s="70"/>
      <c r="AC211" s="70"/>
      <c r="AD211" s="81"/>
      <c r="AE211" s="81"/>
      <c r="AF211" s="81"/>
    </row>
    <row r="212" spans="1:32" x14ac:dyDescent="0.35">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70"/>
      <c r="Z212" s="70"/>
      <c r="AA212" s="70"/>
      <c r="AB212" s="70"/>
      <c r="AC212" s="70"/>
      <c r="AD212" s="81"/>
      <c r="AE212" s="81"/>
      <c r="AF212" s="81"/>
    </row>
    <row r="213" spans="1:32" x14ac:dyDescent="0.35">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70"/>
      <c r="Z213" s="70"/>
      <c r="AA213" s="70"/>
      <c r="AB213" s="70"/>
      <c r="AC213" s="70"/>
      <c r="AD213" s="81"/>
      <c r="AE213" s="81"/>
      <c r="AF213" s="81"/>
    </row>
    <row r="214" spans="1:32" x14ac:dyDescent="0.35">
      <c r="A214" s="81"/>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70"/>
      <c r="Z214" s="70"/>
      <c r="AA214" s="70"/>
      <c r="AB214" s="70"/>
      <c r="AC214" s="70"/>
      <c r="AD214" s="81"/>
      <c r="AE214" s="81"/>
      <c r="AF214" s="81"/>
    </row>
    <row r="215" spans="1:32" x14ac:dyDescent="0.35">
      <c r="A215" s="81"/>
      <c r="B215" s="81"/>
      <c r="C215" s="81"/>
      <c r="D215" s="81"/>
      <c r="E215" s="81"/>
      <c r="F215" s="81"/>
      <c r="G215" s="81"/>
      <c r="H215" s="81"/>
      <c r="I215" s="81"/>
      <c r="J215" s="81"/>
      <c r="K215" s="81"/>
      <c r="L215" s="81"/>
      <c r="M215" s="81"/>
      <c r="N215" s="81"/>
      <c r="O215" s="81"/>
      <c r="P215" s="81"/>
      <c r="Q215" s="81"/>
      <c r="R215" s="81"/>
      <c r="S215" s="81"/>
      <c r="T215" s="81"/>
      <c r="U215" s="81"/>
      <c r="V215" s="81"/>
      <c r="W215" s="81"/>
      <c r="X215" s="81"/>
      <c r="Y215" s="70"/>
      <c r="Z215" s="70"/>
      <c r="AA215" s="70"/>
      <c r="AB215" s="70"/>
      <c r="AC215" s="70"/>
      <c r="AD215" s="81"/>
      <c r="AE215" s="81"/>
      <c r="AF215" s="81"/>
    </row>
    <row r="216" spans="1:32" x14ac:dyDescent="0.35">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70"/>
      <c r="Z216" s="70"/>
      <c r="AA216" s="70"/>
      <c r="AB216" s="70"/>
      <c r="AC216" s="70"/>
      <c r="AD216" s="81"/>
      <c r="AE216" s="81"/>
      <c r="AF216" s="81"/>
    </row>
    <row r="217" spans="1:32" x14ac:dyDescent="0.35">
      <c r="A217" s="81"/>
      <c r="B217" s="81"/>
      <c r="C217" s="81"/>
      <c r="D217" s="81"/>
      <c r="E217" s="81"/>
      <c r="F217" s="81"/>
      <c r="G217" s="81"/>
      <c r="H217" s="81"/>
      <c r="I217" s="81"/>
      <c r="J217" s="81"/>
      <c r="K217" s="81"/>
      <c r="L217" s="81"/>
      <c r="M217" s="81"/>
      <c r="N217" s="81"/>
      <c r="O217" s="81"/>
      <c r="P217" s="81"/>
      <c r="Q217" s="81"/>
      <c r="R217" s="81"/>
      <c r="S217" s="81"/>
      <c r="T217" s="81"/>
      <c r="U217" s="81"/>
      <c r="V217" s="81"/>
      <c r="W217" s="81"/>
      <c r="X217" s="81"/>
      <c r="Y217" s="70"/>
      <c r="Z217" s="70"/>
      <c r="AA217" s="70"/>
      <c r="AB217" s="70"/>
      <c r="AC217" s="70"/>
      <c r="AD217" s="81"/>
      <c r="AE217" s="81"/>
      <c r="AF217" s="81"/>
    </row>
    <row r="218" spans="1:32" x14ac:dyDescent="0.35">
      <c r="A218" s="81"/>
      <c r="B218" s="81"/>
      <c r="C218" s="81"/>
      <c r="D218" s="81"/>
      <c r="E218" s="81"/>
      <c r="F218" s="81"/>
      <c r="G218" s="81"/>
      <c r="H218" s="81"/>
      <c r="I218" s="81"/>
      <c r="J218" s="81"/>
      <c r="K218" s="81"/>
      <c r="L218" s="81"/>
      <c r="M218" s="81"/>
      <c r="N218" s="81"/>
      <c r="O218" s="81"/>
      <c r="P218" s="81"/>
      <c r="Q218" s="81"/>
      <c r="R218" s="81"/>
      <c r="S218" s="81"/>
      <c r="T218" s="81"/>
      <c r="U218" s="81"/>
      <c r="V218" s="81"/>
      <c r="W218" s="81"/>
      <c r="X218" s="81"/>
      <c r="Y218" s="70"/>
      <c r="Z218" s="70"/>
      <c r="AA218" s="70"/>
      <c r="AB218" s="70"/>
      <c r="AC218" s="70"/>
      <c r="AD218" s="81"/>
      <c r="AE218" s="81"/>
      <c r="AF218" s="81"/>
    </row>
    <row r="219" spans="1:32" x14ac:dyDescent="0.35">
      <c r="A219" s="81"/>
      <c r="B219" s="81"/>
      <c r="C219" s="81"/>
      <c r="D219" s="81"/>
      <c r="E219" s="81"/>
      <c r="F219" s="81"/>
      <c r="G219" s="81"/>
      <c r="H219" s="81"/>
      <c r="I219" s="81"/>
      <c r="J219" s="81"/>
      <c r="K219" s="81"/>
      <c r="L219" s="81"/>
      <c r="M219" s="81"/>
      <c r="N219" s="81"/>
      <c r="O219" s="81"/>
      <c r="P219" s="81"/>
      <c r="Q219" s="81"/>
      <c r="R219" s="81"/>
      <c r="S219" s="81"/>
      <c r="T219" s="81"/>
      <c r="U219" s="81"/>
      <c r="V219" s="81"/>
      <c r="W219" s="81"/>
      <c r="X219" s="81"/>
      <c r="Y219" s="70"/>
      <c r="Z219" s="70"/>
      <c r="AA219" s="70"/>
      <c r="AB219" s="70"/>
      <c r="AC219" s="70"/>
      <c r="AD219" s="81"/>
      <c r="AE219" s="81"/>
      <c r="AF219" s="81"/>
    </row>
    <row r="220" spans="1:32" x14ac:dyDescent="0.35">
      <c r="A220" s="81"/>
      <c r="B220" s="81"/>
      <c r="C220" s="81"/>
      <c r="D220" s="81"/>
      <c r="E220" s="81"/>
      <c r="F220" s="81"/>
      <c r="G220" s="81"/>
      <c r="H220" s="81"/>
      <c r="I220" s="81"/>
      <c r="J220" s="81"/>
      <c r="K220" s="81"/>
      <c r="L220" s="81"/>
      <c r="M220" s="81"/>
      <c r="N220" s="81"/>
      <c r="O220" s="81"/>
      <c r="P220" s="81"/>
      <c r="Q220" s="81"/>
      <c r="R220" s="81"/>
      <c r="S220" s="81"/>
      <c r="T220" s="81"/>
      <c r="U220" s="81"/>
      <c r="V220" s="81"/>
      <c r="W220" s="81"/>
      <c r="X220" s="81"/>
      <c r="Y220" s="70"/>
      <c r="Z220" s="70"/>
      <c r="AA220" s="70"/>
      <c r="AB220" s="70"/>
      <c r="AC220" s="70"/>
      <c r="AD220" s="81"/>
      <c r="AE220" s="81"/>
      <c r="AF220" s="81"/>
    </row>
    <row r="221" spans="1:32" x14ac:dyDescent="0.35">
      <c r="A221" s="81"/>
      <c r="B221" s="81"/>
      <c r="C221" s="81"/>
      <c r="D221" s="81"/>
      <c r="E221" s="81"/>
      <c r="F221" s="81"/>
      <c r="G221" s="81"/>
      <c r="H221" s="81"/>
      <c r="I221" s="81"/>
      <c r="J221" s="81"/>
      <c r="K221" s="81"/>
      <c r="L221" s="81"/>
      <c r="M221" s="81"/>
      <c r="N221" s="81"/>
      <c r="O221" s="81"/>
      <c r="P221" s="81"/>
      <c r="Q221" s="81"/>
      <c r="R221" s="81"/>
      <c r="S221" s="81"/>
      <c r="T221" s="81"/>
      <c r="U221" s="81"/>
      <c r="V221" s="81"/>
      <c r="W221" s="81"/>
      <c r="X221" s="81"/>
      <c r="Y221" s="70"/>
      <c r="Z221" s="70"/>
      <c r="AA221" s="70"/>
      <c r="AB221" s="70"/>
      <c r="AC221" s="70"/>
      <c r="AD221" s="81"/>
      <c r="AE221" s="81"/>
      <c r="AF221" s="81"/>
    </row>
    <row r="222" spans="1:32" x14ac:dyDescent="0.35">
      <c r="A222" s="81"/>
      <c r="B222" s="81"/>
      <c r="C222" s="81"/>
      <c r="D222" s="81"/>
      <c r="E222" s="81"/>
      <c r="F222" s="81"/>
      <c r="G222" s="81"/>
      <c r="H222" s="81"/>
      <c r="I222" s="81"/>
      <c r="J222" s="81"/>
      <c r="K222" s="81"/>
      <c r="L222" s="81"/>
      <c r="M222" s="81"/>
      <c r="N222" s="81"/>
      <c r="O222" s="81"/>
      <c r="P222" s="81"/>
      <c r="Q222" s="81"/>
      <c r="R222" s="81"/>
      <c r="S222" s="81"/>
      <c r="T222" s="81"/>
      <c r="U222" s="81"/>
      <c r="V222" s="81"/>
      <c r="W222" s="81"/>
      <c r="X222" s="81"/>
      <c r="Y222" s="70"/>
      <c r="Z222" s="70"/>
      <c r="AA222" s="70"/>
      <c r="AB222" s="70"/>
      <c r="AC222" s="70"/>
      <c r="AD222" s="81"/>
      <c r="AE222" s="81"/>
      <c r="AF222" s="81"/>
    </row>
    <row r="223" spans="1:32" x14ac:dyDescent="0.35">
      <c r="A223" s="81"/>
      <c r="B223" s="81"/>
      <c r="C223" s="81"/>
      <c r="D223" s="81"/>
      <c r="E223" s="81"/>
      <c r="F223" s="81"/>
      <c r="G223" s="81"/>
      <c r="H223" s="81"/>
      <c r="I223" s="81"/>
      <c r="J223" s="81"/>
      <c r="K223" s="81"/>
      <c r="L223" s="81"/>
      <c r="M223" s="81"/>
      <c r="N223" s="81"/>
      <c r="O223" s="81"/>
      <c r="P223" s="81"/>
      <c r="Q223" s="81"/>
      <c r="R223" s="81"/>
      <c r="S223" s="81"/>
      <c r="T223" s="81"/>
      <c r="U223" s="81"/>
      <c r="V223" s="81"/>
      <c r="W223" s="81"/>
      <c r="X223" s="81"/>
      <c r="Y223" s="70"/>
      <c r="Z223" s="70"/>
      <c r="AA223" s="70"/>
      <c r="AB223" s="70"/>
      <c r="AC223" s="70"/>
      <c r="AD223" s="81"/>
      <c r="AE223" s="81"/>
      <c r="AF223" s="81"/>
    </row>
    <row r="224" spans="1:32" x14ac:dyDescent="0.35">
      <c r="A224" s="81"/>
      <c r="B224" s="81"/>
      <c r="C224" s="81"/>
      <c r="D224" s="81"/>
      <c r="E224" s="81"/>
      <c r="F224" s="81"/>
      <c r="G224" s="81"/>
      <c r="H224" s="81"/>
      <c r="I224" s="81"/>
      <c r="J224" s="81"/>
      <c r="K224" s="81"/>
      <c r="L224" s="81"/>
      <c r="M224" s="81"/>
      <c r="N224" s="81"/>
      <c r="O224" s="81"/>
      <c r="P224" s="81"/>
      <c r="Q224" s="81"/>
      <c r="R224" s="81"/>
      <c r="S224" s="81"/>
      <c r="T224" s="81"/>
      <c r="U224" s="81"/>
      <c r="V224" s="81"/>
      <c r="W224" s="81"/>
      <c r="X224" s="81"/>
      <c r="Y224" s="70"/>
      <c r="Z224" s="70"/>
      <c r="AA224" s="70"/>
      <c r="AB224" s="70"/>
      <c r="AC224" s="70"/>
      <c r="AD224" s="81"/>
      <c r="AE224" s="81"/>
      <c r="AF224" s="81"/>
    </row>
    <row r="225" spans="1:32" x14ac:dyDescent="0.35">
      <c r="A225" s="81"/>
      <c r="B225" s="81"/>
      <c r="C225" s="81"/>
      <c r="D225" s="81"/>
      <c r="E225" s="81"/>
      <c r="F225" s="81"/>
      <c r="G225" s="81"/>
      <c r="H225" s="81"/>
      <c r="I225" s="81"/>
      <c r="J225" s="81"/>
      <c r="K225" s="81"/>
      <c r="L225" s="81"/>
      <c r="M225" s="81"/>
      <c r="N225" s="81"/>
      <c r="O225" s="81"/>
      <c r="P225" s="81"/>
      <c r="Q225" s="81"/>
      <c r="R225" s="81"/>
      <c r="S225" s="81"/>
      <c r="T225" s="81"/>
      <c r="U225" s="81"/>
      <c r="V225" s="81"/>
      <c r="W225" s="81"/>
      <c r="X225" s="81"/>
      <c r="Y225" s="70"/>
      <c r="Z225" s="70"/>
      <c r="AA225" s="70"/>
      <c r="AB225" s="70"/>
      <c r="AC225" s="70"/>
      <c r="AD225" s="81"/>
      <c r="AE225" s="81"/>
      <c r="AF225" s="81"/>
    </row>
    <row r="226" spans="1:32" x14ac:dyDescent="0.35">
      <c r="A226" s="81"/>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70"/>
      <c r="Z226" s="70"/>
      <c r="AA226" s="70"/>
      <c r="AB226" s="70"/>
      <c r="AC226" s="70"/>
      <c r="AD226" s="81"/>
      <c r="AE226" s="81"/>
      <c r="AF226" s="81"/>
    </row>
    <row r="227" spans="1:32" x14ac:dyDescent="0.35">
      <c r="A227" s="81"/>
      <c r="B227" s="81"/>
      <c r="C227" s="81"/>
      <c r="D227" s="81"/>
      <c r="E227" s="81"/>
      <c r="F227" s="81"/>
      <c r="G227" s="81"/>
      <c r="H227" s="81"/>
      <c r="I227" s="81"/>
      <c r="J227" s="81"/>
      <c r="K227" s="81"/>
      <c r="L227" s="81"/>
      <c r="M227" s="81"/>
      <c r="N227" s="81"/>
      <c r="O227" s="81"/>
      <c r="P227" s="81"/>
      <c r="Q227" s="81"/>
      <c r="R227" s="81"/>
      <c r="S227" s="81"/>
      <c r="T227" s="81"/>
      <c r="U227" s="81"/>
      <c r="V227" s="81"/>
      <c r="W227" s="81"/>
      <c r="X227" s="81"/>
      <c r="Y227" s="70"/>
      <c r="Z227" s="70"/>
      <c r="AA227" s="70"/>
      <c r="AB227" s="70"/>
      <c r="AC227" s="70"/>
      <c r="AD227" s="81"/>
      <c r="AE227" s="81"/>
      <c r="AF227" s="81"/>
    </row>
    <row r="228" spans="1:32" x14ac:dyDescent="0.35">
      <c r="A228" s="81"/>
      <c r="B228" s="81"/>
      <c r="C228" s="81"/>
      <c r="D228" s="81"/>
      <c r="E228" s="81"/>
      <c r="F228" s="81"/>
      <c r="G228" s="81"/>
      <c r="H228" s="81"/>
      <c r="I228" s="81"/>
      <c r="J228" s="81"/>
      <c r="K228" s="81"/>
      <c r="L228" s="81"/>
      <c r="M228" s="81"/>
      <c r="N228" s="81"/>
      <c r="O228" s="81"/>
      <c r="P228" s="81"/>
      <c r="Q228" s="81"/>
      <c r="R228" s="81"/>
      <c r="S228" s="81"/>
      <c r="T228" s="81"/>
      <c r="U228" s="81"/>
      <c r="V228" s="81"/>
      <c r="W228" s="81"/>
      <c r="X228" s="81"/>
      <c r="Y228" s="70"/>
      <c r="Z228" s="70"/>
      <c r="AA228" s="70"/>
      <c r="AB228" s="70"/>
      <c r="AC228" s="70"/>
      <c r="AD228" s="81"/>
      <c r="AE228" s="81"/>
      <c r="AF228" s="81"/>
    </row>
    <row r="229" spans="1:32" x14ac:dyDescent="0.35">
      <c r="A229" s="81"/>
      <c r="B229" s="81"/>
      <c r="C229" s="81"/>
      <c r="D229" s="81"/>
      <c r="E229" s="81"/>
      <c r="F229" s="81"/>
      <c r="G229" s="81"/>
      <c r="H229" s="81"/>
      <c r="I229" s="81"/>
      <c r="J229" s="81"/>
      <c r="K229" s="81"/>
      <c r="L229" s="81"/>
      <c r="M229" s="81"/>
      <c r="N229" s="81"/>
      <c r="O229" s="81"/>
      <c r="P229" s="81"/>
      <c r="Q229" s="81"/>
      <c r="R229" s="81"/>
      <c r="S229" s="81"/>
      <c r="T229" s="81"/>
      <c r="U229" s="81"/>
      <c r="V229" s="81"/>
      <c r="W229" s="81"/>
      <c r="X229" s="81"/>
      <c r="Y229" s="70"/>
      <c r="Z229" s="70"/>
      <c r="AA229" s="70"/>
      <c r="AB229" s="70"/>
      <c r="AC229" s="70"/>
      <c r="AD229" s="81"/>
      <c r="AE229" s="81"/>
      <c r="AF229" s="81"/>
    </row>
    <row r="230" spans="1:32" x14ac:dyDescent="0.35">
      <c r="A230" s="81"/>
      <c r="B230" s="81"/>
      <c r="C230" s="81"/>
      <c r="D230" s="81"/>
      <c r="E230" s="81"/>
      <c r="F230" s="81"/>
      <c r="G230" s="81"/>
      <c r="H230" s="81"/>
      <c r="I230" s="81"/>
      <c r="J230" s="81"/>
      <c r="K230" s="81"/>
      <c r="L230" s="81"/>
      <c r="M230" s="81"/>
      <c r="N230" s="81"/>
      <c r="O230" s="81"/>
      <c r="P230" s="81"/>
      <c r="Q230" s="81"/>
      <c r="R230" s="81"/>
      <c r="S230" s="81"/>
      <c r="T230" s="81"/>
      <c r="U230" s="81"/>
      <c r="V230" s="81"/>
      <c r="W230" s="81"/>
      <c r="X230" s="81"/>
      <c r="Y230" s="70"/>
      <c r="Z230" s="70"/>
      <c r="AA230" s="70"/>
      <c r="AB230" s="70"/>
      <c r="AC230" s="70"/>
      <c r="AD230" s="81"/>
      <c r="AE230" s="81"/>
      <c r="AF230" s="81"/>
    </row>
    <row r="231" spans="1:32" x14ac:dyDescent="0.35">
      <c r="A231" s="81"/>
      <c r="B231" s="81"/>
      <c r="C231" s="81"/>
      <c r="D231" s="81"/>
      <c r="E231" s="81"/>
      <c r="F231" s="81"/>
      <c r="G231" s="81"/>
      <c r="H231" s="81"/>
      <c r="I231" s="81"/>
      <c r="J231" s="81"/>
      <c r="K231" s="81"/>
      <c r="L231" s="81"/>
      <c r="M231" s="81"/>
      <c r="N231" s="81"/>
      <c r="O231" s="81"/>
      <c r="P231" s="81"/>
      <c r="Q231" s="81"/>
      <c r="R231" s="81"/>
      <c r="S231" s="81"/>
      <c r="T231" s="81"/>
      <c r="U231" s="81"/>
      <c r="V231" s="81"/>
      <c r="W231" s="81"/>
      <c r="X231" s="81"/>
      <c r="Y231" s="70"/>
      <c r="Z231" s="70"/>
      <c r="AA231" s="70"/>
      <c r="AB231" s="70"/>
      <c r="AC231" s="70"/>
      <c r="AD231" s="81"/>
      <c r="AE231" s="81"/>
      <c r="AF231" s="81"/>
    </row>
  </sheetData>
  <sortState xmlns:xlrd2="http://schemas.microsoft.com/office/spreadsheetml/2017/richdata2" ref="AC2:AC206">
    <sortCondition ref="AC206"/>
  </sortState>
  <mergeCells count="36">
    <mergeCell ref="A79:A84"/>
    <mergeCell ref="A86:A89"/>
    <mergeCell ref="A46:A49"/>
    <mergeCell ref="H12:L12"/>
    <mergeCell ref="H7:L7"/>
    <mergeCell ref="A9:B9"/>
    <mergeCell ref="C9:D9"/>
    <mergeCell ref="A72:A76"/>
    <mergeCell ref="H10:L10"/>
    <mergeCell ref="B42:F43"/>
    <mergeCell ref="B46:F47"/>
    <mergeCell ref="A42:A45"/>
    <mergeCell ref="B38:F39"/>
    <mergeCell ref="A3:X3"/>
    <mergeCell ref="A4:X4"/>
    <mergeCell ref="A30:A33"/>
    <mergeCell ref="A34:A37"/>
    <mergeCell ref="O42:X43"/>
    <mergeCell ref="O39:X40"/>
    <mergeCell ref="A38:A41"/>
    <mergeCell ref="A17:F17"/>
    <mergeCell ref="A7:F7"/>
    <mergeCell ref="A28:F28"/>
    <mergeCell ref="B30:F31"/>
    <mergeCell ref="B34:F35"/>
    <mergeCell ref="E9:F9"/>
    <mergeCell ref="B11:B12"/>
    <mergeCell ref="A11:A12"/>
    <mergeCell ref="O36:X37"/>
    <mergeCell ref="O21:X22"/>
    <mergeCell ref="O24:X25"/>
    <mergeCell ref="O27:X28"/>
    <mergeCell ref="O48:X49"/>
    <mergeCell ref="O30:X31"/>
    <mergeCell ref="O45:X46"/>
    <mergeCell ref="O33:X34"/>
  </mergeCells>
  <conditionalFormatting sqref="F19">
    <cfRule type="cellIs" dxfId="16" priority="10" operator="between">
      <formula>-0.2</formula>
      <formula>0.2</formula>
    </cfRule>
    <cfRule type="cellIs" dxfId="15" priority="13" operator="greaterThan">
      <formula>0.2</formula>
    </cfRule>
    <cfRule type="cellIs" dxfId="14" priority="14" operator="lessThan">
      <formula>-0.2</formula>
    </cfRule>
  </conditionalFormatting>
  <conditionalFormatting sqref="F21">
    <cfRule type="cellIs" dxfId="13" priority="7" operator="between">
      <formula>-0.2</formula>
      <formula>0.2</formula>
    </cfRule>
    <cfRule type="cellIs" dxfId="12" priority="8" operator="greaterThan">
      <formula>0.2</formula>
    </cfRule>
    <cfRule type="cellIs" dxfId="11" priority="9" operator="lessThan">
      <formula>-0.2</formula>
    </cfRule>
  </conditionalFormatting>
  <conditionalFormatting sqref="F23">
    <cfRule type="cellIs" dxfId="10" priority="4" operator="between">
      <formula>-0.2</formula>
      <formula>0.2</formula>
    </cfRule>
    <cfRule type="cellIs" dxfId="9" priority="5" operator="greaterThan">
      <formula>0.2</formula>
    </cfRule>
    <cfRule type="cellIs" dxfId="8" priority="6" operator="lessThan">
      <formula>-0.2</formula>
    </cfRule>
  </conditionalFormatting>
  <conditionalFormatting sqref="F24">
    <cfRule type="cellIs" dxfId="7" priority="1" operator="between">
      <formula>-0.2</formula>
      <formula>0.2</formula>
    </cfRule>
    <cfRule type="cellIs" dxfId="6" priority="2" operator="greaterThan">
      <formula>0.2</formula>
    </cfRule>
    <cfRule type="cellIs" dxfId="5" priority="3" operator="lessThan">
      <formula>-0.2</formula>
    </cfRule>
  </conditionalFormatting>
  <dataValidations count="1">
    <dataValidation type="list" allowBlank="1" showInputMessage="1" showErrorMessage="1" sqref="D1" xr:uid="{00000000-0002-0000-0000-000000000000}">
      <formula1>$AC$2:$AC$222</formula1>
    </dataValidation>
  </dataValidations>
  <pageMargins left="0.25" right="0.25" top="0.75" bottom="0.75" header="0.3" footer="0.3"/>
  <pageSetup paperSize="9" scale="5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1"/>
  <sheetViews>
    <sheetView topLeftCell="A77" workbookViewId="0">
      <selection activeCell="D1" sqref="D1"/>
    </sheetView>
  </sheetViews>
  <sheetFormatPr defaultRowHeight="14.5" x14ac:dyDescent="0.35"/>
  <cols>
    <col min="1" max="1" width="32.1796875" customWidth="1"/>
    <col min="2" max="2" width="14.54296875" style="10" customWidth="1"/>
    <col min="3" max="3" width="45.81640625" style="10" customWidth="1"/>
    <col min="4" max="4" width="47.54296875" style="10" customWidth="1"/>
  </cols>
  <sheetData>
    <row r="1" spans="1:4" x14ac:dyDescent="0.35">
      <c r="D1" s="10" t="s">
        <v>14031</v>
      </c>
    </row>
    <row r="3" spans="1:4" x14ac:dyDescent="0.35">
      <c r="A3" t="s">
        <v>247</v>
      </c>
      <c r="B3" s="11" t="s">
        <v>13980</v>
      </c>
      <c r="C3" s="11" t="s">
        <v>13979</v>
      </c>
      <c r="D3" s="11" t="s">
        <v>13978</v>
      </c>
    </row>
    <row r="4" spans="1:4" x14ac:dyDescent="0.35">
      <c r="A4" s="12" t="s">
        <v>2</v>
      </c>
      <c r="B4" s="11">
        <v>37</v>
      </c>
      <c r="C4" s="11">
        <v>167715</v>
      </c>
      <c r="D4" s="11">
        <v>823995</v>
      </c>
    </row>
    <row r="5" spans="1:4" x14ac:dyDescent="0.35">
      <c r="A5" s="12" t="s">
        <v>3</v>
      </c>
      <c r="B5" s="11">
        <v>1</v>
      </c>
      <c r="C5" s="11">
        <v>606</v>
      </c>
      <c r="D5" s="11">
        <v>1071</v>
      </c>
    </row>
    <row r="6" spans="1:4" x14ac:dyDescent="0.35">
      <c r="A6" s="12" t="s">
        <v>9</v>
      </c>
      <c r="B6" s="11">
        <v>2</v>
      </c>
      <c r="C6" s="11">
        <v>460</v>
      </c>
      <c r="D6" s="11">
        <v>2300</v>
      </c>
    </row>
    <row r="7" spans="1:4" x14ac:dyDescent="0.35">
      <c r="A7" s="12" t="s">
        <v>11</v>
      </c>
      <c r="B7" s="11">
        <v>1</v>
      </c>
      <c r="C7" s="11">
        <v>0</v>
      </c>
      <c r="D7" s="11">
        <v>0</v>
      </c>
    </row>
    <row r="8" spans="1:4" x14ac:dyDescent="0.35">
      <c r="A8" s="12" t="s">
        <v>12</v>
      </c>
      <c r="B8" s="11">
        <v>2</v>
      </c>
      <c r="C8" s="11">
        <v>193</v>
      </c>
      <c r="D8" s="11">
        <v>19</v>
      </c>
    </row>
    <row r="9" spans="1:4" x14ac:dyDescent="0.35">
      <c r="A9" s="12" t="s">
        <v>13</v>
      </c>
      <c r="B9" s="11">
        <v>1</v>
      </c>
      <c r="C9" s="11">
        <v>0</v>
      </c>
      <c r="D9" s="11">
        <v>0</v>
      </c>
    </row>
    <row r="10" spans="1:4" x14ac:dyDescent="0.35">
      <c r="A10" s="12" t="s">
        <v>16</v>
      </c>
      <c r="B10" s="11">
        <v>46</v>
      </c>
      <c r="C10" s="11">
        <v>10235254</v>
      </c>
      <c r="D10" s="11">
        <v>35888846</v>
      </c>
    </row>
    <row r="11" spans="1:4" x14ac:dyDescent="0.35">
      <c r="A11" s="12" t="s">
        <v>20</v>
      </c>
      <c r="B11" s="11">
        <v>12</v>
      </c>
      <c r="C11" s="11">
        <v>59216</v>
      </c>
      <c r="D11" s="11">
        <v>172784</v>
      </c>
    </row>
    <row r="12" spans="1:4" x14ac:dyDescent="0.35">
      <c r="A12" s="12" t="s">
        <v>22</v>
      </c>
      <c r="B12" s="11">
        <v>9</v>
      </c>
      <c r="C12" s="11">
        <v>4970</v>
      </c>
      <c r="D12" s="11">
        <v>5179</v>
      </c>
    </row>
    <row r="13" spans="1:4" x14ac:dyDescent="0.35">
      <c r="A13" s="12" t="s">
        <v>23</v>
      </c>
      <c r="B13" s="11">
        <v>6</v>
      </c>
      <c r="C13" s="11">
        <v>17506</v>
      </c>
      <c r="D13" s="11">
        <v>76694</v>
      </c>
    </row>
    <row r="14" spans="1:4" x14ac:dyDescent="0.35">
      <c r="A14" s="12" t="s">
        <v>30</v>
      </c>
      <c r="B14" s="11">
        <v>10</v>
      </c>
      <c r="C14" s="11">
        <v>389124</v>
      </c>
      <c r="D14" s="11">
        <v>2168241</v>
      </c>
    </row>
    <row r="15" spans="1:4" x14ac:dyDescent="0.35">
      <c r="A15" s="12" t="s">
        <v>31</v>
      </c>
      <c r="B15" s="11">
        <v>25</v>
      </c>
      <c r="C15" s="11">
        <v>137552</v>
      </c>
      <c r="D15" s="11">
        <v>502479</v>
      </c>
    </row>
    <row r="16" spans="1:4" x14ac:dyDescent="0.35">
      <c r="A16" s="12" t="s">
        <v>32</v>
      </c>
      <c r="B16" s="11">
        <v>11</v>
      </c>
      <c r="C16" s="11">
        <v>1241321</v>
      </c>
      <c r="D16" s="11">
        <v>361083</v>
      </c>
    </row>
    <row r="17" spans="1:4" x14ac:dyDescent="0.35">
      <c r="A17" s="12" t="s">
        <v>33</v>
      </c>
      <c r="B17" s="11">
        <v>2</v>
      </c>
      <c r="C17" s="11">
        <v>0</v>
      </c>
      <c r="D17" s="11">
        <v>0</v>
      </c>
    </row>
    <row r="18" spans="1:4" x14ac:dyDescent="0.35">
      <c r="A18" s="12" t="s">
        <v>35</v>
      </c>
      <c r="B18" s="11">
        <v>1</v>
      </c>
      <c r="C18" s="11">
        <v>0</v>
      </c>
      <c r="D18" s="11">
        <v>0</v>
      </c>
    </row>
    <row r="19" spans="1:4" x14ac:dyDescent="0.35">
      <c r="A19" s="12" t="s">
        <v>36</v>
      </c>
      <c r="B19" s="11">
        <v>13</v>
      </c>
      <c r="C19" s="11">
        <v>167500</v>
      </c>
      <c r="D19" s="11">
        <v>200711</v>
      </c>
    </row>
    <row r="20" spans="1:4" x14ac:dyDescent="0.35">
      <c r="A20" s="12" t="s">
        <v>14031</v>
      </c>
      <c r="B20" s="11">
        <v>9</v>
      </c>
      <c r="C20" s="11">
        <v>41113</v>
      </c>
      <c r="D20" s="11">
        <v>1243810</v>
      </c>
    </row>
    <row r="21" spans="1:4" x14ac:dyDescent="0.35">
      <c r="A21" s="12" t="s">
        <v>43</v>
      </c>
      <c r="B21" s="11">
        <v>9</v>
      </c>
      <c r="C21" s="11">
        <v>3344839</v>
      </c>
      <c r="D21" s="11">
        <v>1463061</v>
      </c>
    </row>
    <row r="22" spans="1:4" x14ac:dyDescent="0.35">
      <c r="A22" s="12" t="s">
        <v>44</v>
      </c>
      <c r="B22" s="11">
        <v>1</v>
      </c>
      <c r="C22" s="11">
        <v>0</v>
      </c>
      <c r="D22" s="11">
        <v>0</v>
      </c>
    </row>
    <row r="23" spans="1:4" x14ac:dyDescent="0.35">
      <c r="A23" s="12" t="s">
        <v>45</v>
      </c>
      <c r="B23" s="11">
        <v>9</v>
      </c>
      <c r="C23" s="11">
        <v>21002</v>
      </c>
      <c r="D23" s="11">
        <v>931941</v>
      </c>
    </row>
    <row r="24" spans="1:4" x14ac:dyDescent="0.35">
      <c r="A24" s="12" t="s">
        <v>53</v>
      </c>
      <c r="B24" s="11">
        <v>7</v>
      </c>
      <c r="C24" s="11">
        <v>17380</v>
      </c>
      <c r="D24" s="11">
        <v>94313</v>
      </c>
    </row>
    <row r="25" spans="1:4" x14ac:dyDescent="0.35">
      <c r="A25" s="12" t="s">
        <v>54</v>
      </c>
      <c r="B25" s="11">
        <v>23</v>
      </c>
      <c r="C25" s="11">
        <v>92420</v>
      </c>
      <c r="D25" s="11">
        <v>271211</v>
      </c>
    </row>
    <row r="26" spans="1:4" x14ac:dyDescent="0.35">
      <c r="A26" s="12" t="s">
        <v>59</v>
      </c>
      <c r="B26" s="11">
        <v>19</v>
      </c>
      <c r="C26" s="11">
        <v>1384643</v>
      </c>
      <c r="D26" s="11">
        <v>839208</v>
      </c>
    </row>
    <row r="27" spans="1:4" x14ac:dyDescent="0.35">
      <c r="A27" s="12" t="s">
        <v>62</v>
      </c>
      <c r="B27" s="11">
        <v>4</v>
      </c>
      <c r="C27" s="11">
        <v>4</v>
      </c>
      <c r="D27" s="11">
        <v>0</v>
      </c>
    </row>
    <row r="28" spans="1:4" x14ac:dyDescent="0.35">
      <c r="A28" s="12" t="s">
        <v>65</v>
      </c>
      <c r="B28" s="11">
        <v>4</v>
      </c>
      <c r="C28" s="11">
        <v>2988</v>
      </c>
      <c r="D28" s="11">
        <v>32799</v>
      </c>
    </row>
    <row r="29" spans="1:4" x14ac:dyDescent="0.35">
      <c r="A29" s="12" t="s">
        <v>66</v>
      </c>
      <c r="B29" s="11">
        <v>1</v>
      </c>
      <c r="C29" s="11">
        <v>27</v>
      </c>
      <c r="D29" s="11">
        <v>0</v>
      </c>
    </row>
    <row r="30" spans="1:4" x14ac:dyDescent="0.35">
      <c r="A30" s="12" t="s">
        <v>67</v>
      </c>
      <c r="B30" s="11">
        <v>11</v>
      </c>
      <c r="C30" s="11">
        <v>110774</v>
      </c>
      <c r="D30" s="11">
        <v>253209</v>
      </c>
    </row>
    <row r="31" spans="1:4" x14ac:dyDescent="0.35">
      <c r="A31" s="12" t="s">
        <v>70</v>
      </c>
      <c r="B31" s="11">
        <v>10</v>
      </c>
      <c r="C31" s="11">
        <v>40159</v>
      </c>
      <c r="D31" s="11">
        <v>236634</v>
      </c>
    </row>
    <row r="32" spans="1:4" x14ac:dyDescent="0.35">
      <c r="A32" s="12" t="s">
        <v>71</v>
      </c>
      <c r="B32" s="11">
        <v>1</v>
      </c>
      <c r="C32" s="11">
        <v>0</v>
      </c>
      <c r="D32" s="11">
        <v>0</v>
      </c>
    </row>
    <row r="33" spans="1:4" x14ac:dyDescent="0.35">
      <c r="A33" s="12" t="s">
        <v>74</v>
      </c>
      <c r="B33" s="11">
        <v>14</v>
      </c>
      <c r="C33" s="11">
        <v>429524</v>
      </c>
      <c r="D33" s="11">
        <v>2046590</v>
      </c>
    </row>
    <row r="34" spans="1:4" x14ac:dyDescent="0.35">
      <c r="A34" s="12" t="s">
        <v>76</v>
      </c>
      <c r="B34" s="11">
        <v>13</v>
      </c>
      <c r="C34" s="11">
        <v>34119</v>
      </c>
      <c r="D34" s="11">
        <v>184734</v>
      </c>
    </row>
    <row r="35" spans="1:4" x14ac:dyDescent="0.35">
      <c r="A35" s="12" t="s">
        <v>80</v>
      </c>
      <c r="B35" s="11">
        <v>48</v>
      </c>
      <c r="C35" s="11">
        <v>30400916</v>
      </c>
      <c r="D35" s="11">
        <v>135277628</v>
      </c>
    </row>
    <row r="36" spans="1:4" x14ac:dyDescent="0.35">
      <c r="A36" s="12" t="s">
        <v>81</v>
      </c>
      <c r="B36" s="11">
        <v>6</v>
      </c>
      <c r="C36" s="11">
        <v>0</v>
      </c>
      <c r="D36" s="11">
        <v>256</v>
      </c>
    </row>
    <row r="37" spans="1:4" x14ac:dyDescent="0.35">
      <c r="A37" s="12" t="s">
        <v>83</v>
      </c>
      <c r="B37" s="11">
        <v>5</v>
      </c>
      <c r="C37" s="11">
        <v>46753</v>
      </c>
      <c r="D37" s="11">
        <v>0</v>
      </c>
    </row>
    <row r="38" spans="1:4" x14ac:dyDescent="0.35">
      <c r="A38" s="12" t="s">
        <v>89</v>
      </c>
      <c r="B38" s="11">
        <v>29</v>
      </c>
      <c r="C38" s="11">
        <v>308394</v>
      </c>
      <c r="D38" s="11">
        <v>696789</v>
      </c>
    </row>
    <row r="39" spans="1:4" x14ac:dyDescent="0.35">
      <c r="A39" s="12" t="s">
        <v>91</v>
      </c>
      <c r="B39" s="11">
        <v>36</v>
      </c>
      <c r="C39" s="11">
        <v>2587417</v>
      </c>
      <c r="D39" s="11">
        <v>2938140</v>
      </c>
    </row>
    <row r="40" spans="1:4" x14ac:dyDescent="0.35">
      <c r="A40" s="12" t="s">
        <v>95</v>
      </c>
      <c r="B40" s="11">
        <v>3</v>
      </c>
      <c r="C40" s="11">
        <v>1298</v>
      </c>
      <c r="D40" s="11">
        <v>92359</v>
      </c>
    </row>
    <row r="41" spans="1:4" x14ac:dyDescent="0.35">
      <c r="A41" s="12" t="s">
        <v>98</v>
      </c>
      <c r="B41" s="11">
        <v>17</v>
      </c>
      <c r="C41" s="11">
        <v>26997</v>
      </c>
      <c r="D41" s="11">
        <v>39689</v>
      </c>
    </row>
    <row r="42" spans="1:4" x14ac:dyDescent="0.35">
      <c r="A42" s="12" t="s">
        <v>100</v>
      </c>
      <c r="B42" s="11">
        <v>7</v>
      </c>
      <c r="C42" s="11">
        <v>123219</v>
      </c>
      <c r="D42" s="11">
        <v>57427</v>
      </c>
    </row>
    <row r="43" spans="1:4" x14ac:dyDescent="0.35">
      <c r="A43" s="12" t="s">
        <v>102</v>
      </c>
      <c r="B43" s="11">
        <v>5</v>
      </c>
      <c r="C43" s="11">
        <v>16367</v>
      </c>
      <c r="D43" s="11">
        <v>466023</v>
      </c>
    </row>
    <row r="44" spans="1:4" x14ac:dyDescent="0.35">
      <c r="A44" s="12" t="s">
        <v>109</v>
      </c>
      <c r="B44" s="11">
        <v>11</v>
      </c>
      <c r="C44" s="11">
        <v>692001</v>
      </c>
      <c r="D44" s="11">
        <v>580901</v>
      </c>
    </row>
    <row r="45" spans="1:4" x14ac:dyDescent="0.35">
      <c r="A45" s="12" t="s">
        <v>110</v>
      </c>
      <c r="B45" s="11">
        <v>23</v>
      </c>
      <c r="C45" s="11">
        <v>207508</v>
      </c>
      <c r="D45" s="11">
        <v>2575537</v>
      </c>
    </row>
    <row r="46" spans="1:4" x14ac:dyDescent="0.35">
      <c r="A46" s="12" t="s">
        <v>113</v>
      </c>
      <c r="B46" s="11">
        <v>13</v>
      </c>
      <c r="C46" s="11">
        <v>721469</v>
      </c>
      <c r="D46" s="11">
        <v>2228412</v>
      </c>
    </row>
    <row r="47" spans="1:4" x14ac:dyDescent="0.35">
      <c r="A47" s="12" t="s">
        <v>123</v>
      </c>
      <c r="B47" s="11">
        <v>1</v>
      </c>
      <c r="C47" s="11">
        <v>1491</v>
      </c>
      <c r="D47" s="11">
        <v>4100</v>
      </c>
    </row>
    <row r="48" spans="1:4" x14ac:dyDescent="0.35">
      <c r="A48" s="12" t="s">
        <v>124</v>
      </c>
      <c r="B48" s="11">
        <v>4</v>
      </c>
      <c r="C48" s="11">
        <v>4428</v>
      </c>
      <c r="D48" s="11">
        <v>23577</v>
      </c>
    </row>
    <row r="49" spans="1:4" x14ac:dyDescent="0.35">
      <c r="A49" s="12" t="s">
        <v>125</v>
      </c>
      <c r="B49" s="11">
        <v>11</v>
      </c>
      <c r="C49" s="11">
        <v>86015</v>
      </c>
      <c r="D49" s="11">
        <v>91528</v>
      </c>
    </row>
    <row r="50" spans="1:4" x14ac:dyDescent="0.35">
      <c r="A50" s="12" t="s">
        <v>126</v>
      </c>
      <c r="B50" s="11">
        <v>16</v>
      </c>
      <c r="C50" s="11">
        <v>831389</v>
      </c>
      <c r="D50" s="11">
        <v>42109</v>
      </c>
    </row>
    <row r="51" spans="1:4" x14ac:dyDescent="0.35">
      <c r="A51" s="12" t="s">
        <v>129</v>
      </c>
      <c r="B51" s="11">
        <v>23</v>
      </c>
      <c r="C51" s="11">
        <v>1032734</v>
      </c>
      <c r="D51" s="11">
        <v>1304609</v>
      </c>
    </row>
    <row r="52" spans="1:4" x14ac:dyDescent="0.35">
      <c r="A52" s="12" t="s">
        <v>133</v>
      </c>
      <c r="B52" s="11">
        <v>4</v>
      </c>
      <c r="C52" s="11">
        <v>20309</v>
      </c>
      <c r="D52" s="11">
        <v>14441</v>
      </c>
    </row>
    <row r="53" spans="1:4" x14ac:dyDescent="0.35">
      <c r="A53" s="12" t="s">
        <v>134</v>
      </c>
      <c r="B53" s="11">
        <v>28</v>
      </c>
      <c r="C53" s="11">
        <v>380910</v>
      </c>
      <c r="D53" s="11">
        <v>999713</v>
      </c>
    </row>
    <row r="54" spans="1:4" x14ac:dyDescent="0.35">
      <c r="A54" s="12" t="s">
        <v>136</v>
      </c>
      <c r="B54" s="11">
        <v>5</v>
      </c>
      <c r="C54" s="11">
        <v>0</v>
      </c>
      <c r="D54" s="11">
        <v>0</v>
      </c>
    </row>
    <row r="55" spans="1:4" x14ac:dyDescent="0.35">
      <c r="A55" s="12" t="s">
        <v>138</v>
      </c>
      <c r="B55" s="11">
        <v>8</v>
      </c>
      <c r="C55" s="11">
        <v>63929</v>
      </c>
      <c r="D55" s="11">
        <v>2518643</v>
      </c>
    </row>
    <row r="56" spans="1:4" x14ac:dyDescent="0.35">
      <c r="A56" s="12" t="s">
        <v>142</v>
      </c>
      <c r="B56" s="11">
        <v>9</v>
      </c>
      <c r="C56" s="11">
        <v>36894</v>
      </c>
      <c r="D56" s="11">
        <v>126027</v>
      </c>
    </row>
    <row r="57" spans="1:4" x14ac:dyDescent="0.35">
      <c r="A57" s="12" t="s">
        <v>144</v>
      </c>
      <c r="B57" s="11">
        <v>26</v>
      </c>
      <c r="C57" s="11">
        <v>64694</v>
      </c>
      <c r="D57" s="11">
        <v>4527786</v>
      </c>
    </row>
    <row r="58" spans="1:4" x14ac:dyDescent="0.35">
      <c r="A58" s="12" t="s">
        <v>145</v>
      </c>
      <c r="B58" s="11">
        <v>6</v>
      </c>
      <c r="C58" s="11">
        <v>330432</v>
      </c>
      <c r="D58" s="11">
        <v>325388</v>
      </c>
    </row>
    <row r="59" spans="1:4" x14ac:dyDescent="0.35">
      <c r="A59" s="12" t="s">
        <v>149</v>
      </c>
      <c r="B59" s="11">
        <v>1</v>
      </c>
      <c r="C59" s="11">
        <v>3530</v>
      </c>
      <c r="D59" s="11">
        <v>20000</v>
      </c>
    </row>
    <row r="60" spans="1:4" x14ac:dyDescent="0.35">
      <c r="A60" s="12" t="s">
        <v>151</v>
      </c>
      <c r="B60" s="11">
        <v>14</v>
      </c>
      <c r="C60" s="11">
        <v>2044912</v>
      </c>
      <c r="D60" s="11">
        <v>1290920</v>
      </c>
    </row>
    <row r="61" spans="1:4" x14ac:dyDescent="0.35">
      <c r="A61" s="12" t="s">
        <v>160</v>
      </c>
      <c r="B61" s="11">
        <v>2</v>
      </c>
      <c r="C61" s="11">
        <v>5458</v>
      </c>
      <c r="D61" s="11">
        <v>19906</v>
      </c>
    </row>
    <row r="62" spans="1:4" x14ac:dyDescent="0.35">
      <c r="A62" s="12" t="s">
        <v>162</v>
      </c>
      <c r="B62" s="11">
        <v>10</v>
      </c>
      <c r="C62" s="11">
        <v>1838294</v>
      </c>
      <c r="D62" s="11">
        <v>1564750</v>
      </c>
    </row>
    <row r="63" spans="1:4" x14ac:dyDescent="0.35">
      <c r="A63" s="12" t="s">
        <v>168</v>
      </c>
      <c r="B63" s="11">
        <v>19</v>
      </c>
      <c r="C63" s="11">
        <v>962680</v>
      </c>
      <c r="D63" s="11">
        <v>1100881</v>
      </c>
    </row>
    <row r="64" spans="1:4" x14ac:dyDescent="0.35">
      <c r="A64" s="12" t="s">
        <v>170</v>
      </c>
      <c r="B64" s="11">
        <v>6</v>
      </c>
      <c r="C64" s="11">
        <v>115969</v>
      </c>
      <c r="D64" s="11">
        <v>0</v>
      </c>
    </row>
    <row r="65" spans="1:4" x14ac:dyDescent="0.35">
      <c r="A65" s="12" t="s">
        <v>172</v>
      </c>
      <c r="B65" s="11">
        <v>23</v>
      </c>
      <c r="C65" s="11">
        <v>267577</v>
      </c>
      <c r="D65" s="11">
        <v>928345</v>
      </c>
    </row>
    <row r="66" spans="1:4" x14ac:dyDescent="0.35">
      <c r="A66" s="12" t="s">
        <v>173</v>
      </c>
      <c r="B66" s="11">
        <v>10</v>
      </c>
      <c r="C66" s="11">
        <v>932866</v>
      </c>
      <c r="D66" s="11">
        <v>464032</v>
      </c>
    </row>
    <row r="67" spans="1:4" x14ac:dyDescent="0.35">
      <c r="A67" s="12" t="s">
        <v>181</v>
      </c>
      <c r="B67" s="11">
        <v>19</v>
      </c>
      <c r="C67" s="11">
        <v>532381</v>
      </c>
      <c r="D67" s="11">
        <v>1211997</v>
      </c>
    </row>
    <row r="68" spans="1:4" x14ac:dyDescent="0.35">
      <c r="A68" s="12" t="s">
        <v>182</v>
      </c>
      <c r="B68" s="11">
        <v>18</v>
      </c>
      <c r="C68" s="11">
        <v>107173</v>
      </c>
      <c r="D68" s="11">
        <v>43387</v>
      </c>
    </row>
    <row r="69" spans="1:4" x14ac:dyDescent="0.35">
      <c r="A69" s="12" t="s">
        <v>183</v>
      </c>
      <c r="B69" s="11">
        <v>6</v>
      </c>
      <c r="C69" s="11">
        <v>218693</v>
      </c>
      <c r="D69" s="11">
        <v>751607</v>
      </c>
    </row>
    <row r="70" spans="1:4" x14ac:dyDescent="0.35">
      <c r="A70" s="12" t="s">
        <v>184</v>
      </c>
      <c r="B70" s="11">
        <v>1</v>
      </c>
      <c r="C70" s="11">
        <v>1940</v>
      </c>
      <c r="D70" s="11">
        <v>8482</v>
      </c>
    </row>
    <row r="71" spans="1:4" x14ac:dyDescent="0.35">
      <c r="A71" s="12" t="s">
        <v>187</v>
      </c>
      <c r="B71" s="11">
        <v>1</v>
      </c>
      <c r="C71" s="11">
        <v>155</v>
      </c>
      <c r="D71" s="11">
        <v>0</v>
      </c>
    </row>
    <row r="72" spans="1:4" x14ac:dyDescent="0.35">
      <c r="A72" s="12" t="s">
        <v>188</v>
      </c>
      <c r="B72" s="11">
        <v>9</v>
      </c>
      <c r="C72" s="11">
        <v>399190</v>
      </c>
      <c r="D72" s="11">
        <v>77810</v>
      </c>
    </row>
    <row r="73" spans="1:4" x14ac:dyDescent="0.35">
      <c r="A73" s="12" t="s">
        <v>191</v>
      </c>
      <c r="B73" s="11">
        <v>10</v>
      </c>
      <c r="C73" s="11">
        <v>223632</v>
      </c>
      <c r="D73" s="11">
        <v>593663</v>
      </c>
    </row>
    <row r="74" spans="1:4" x14ac:dyDescent="0.35">
      <c r="A74" s="12" t="s">
        <v>195</v>
      </c>
      <c r="B74" s="11">
        <v>1</v>
      </c>
      <c r="C74" s="11">
        <v>0</v>
      </c>
      <c r="D74" s="11">
        <v>0</v>
      </c>
    </row>
    <row r="75" spans="1:4" x14ac:dyDescent="0.35">
      <c r="A75" s="12" t="s">
        <v>198</v>
      </c>
      <c r="B75" s="11">
        <v>12</v>
      </c>
      <c r="C75" s="11">
        <v>78783</v>
      </c>
      <c r="D75" s="11">
        <v>118308</v>
      </c>
    </row>
    <row r="76" spans="1:4" x14ac:dyDescent="0.35">
      <c r="A76" s="12" t="s">
        <v>200</v>
      </c>
      <c r="B76" s="11">
        <v>14</v>
      </c>
      <c r="C76" s="11">
        <v>56777</v>
      </c>
      <c r="D76" s="11">
        <v>220134</v>
      </c>
    </row>
    <row r="77" spans="1:4" x14ac:dyDescent="0.35">
      <c r="A77" s="12" t="s">
        <v>201</v>
      </c>
      <c r="B77" s="11">
        <v>17</v>
      </c>
      <c r="C77" s="11">
        <v>369162</v>
      </c>
      <c r="D77" s="11">
        <v>238528</v>
      </c>
    </row>
    <row r="78" spans="1:4" x14ac:dyDescent="0.35">
      <c r="A78" s="12" t="s">
        <v>202</v>
      </c>
      <c r="B78" s="11">
        <v>15</v>
      </c>
      <c r="C78" s="11">
        <v>311122</v>
      </c>
      <c r="D78" s="11">
        <v>93730</v>
      </c>
    </row>
    <row r="79" spans="1:4" x14ac:dyDescent="0.35">
      <c r="A79" s="12" t="s">
        <v>203</v>
      </c>
      <c r="B79" s="11">
        <v>15</v>
      </c>
      <c r="C79" s="11">
        <v>500339</v>
      </c>
      <c r="D79" s="11">
        <v>1431344</v>
      </c>
    </row>
    <row r="80" spans="1:4" x14ac:dyDescent="0.35">
      <c r="A80" s="12" t="s">
        <v>204</v>
      </c>
      <c r="B80" s="11">
        <v>9</v>
      </c>
      <c r="C80" s="11">
        <v>439671</v>
      </c>
      <c r="D80" s="11">
        <v>232360</v>
      </c>
    </row>
    <row r="81" spans="1:4" x14ac:dyDescent="0.35">
      <c r="A81" s="12" t="s">
        <v>236</v>
      </c>
      <c r="B81" s="11">
        <v>890</v>
      </c>
      <c r="C81" s="11">
        <v>65336277</v>
      </c>
      <c r="D81" s="11">
        <v>213142178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63"/>
  <sheetViews>
    <sheetView topLeftCell="A47" workbookViewId="0">
      <selection activeCell="D1" sqref="D1"/>
    </sheetView>
  </sheetViews>
  <sheetFormatPr defaultRowHeight="14.5" x14ac:dyDescent="0.35"/>
  <cols>
    <col min="1" max="1" width="37.54296875" customWidth="1"/>
    <col min="2" max="2" width="14.54296875" style="10" customWidth="1"/>
    <col min="3" max="3" width="45.81640625" style="10" customWidth="1"/>
    <col min="4" max="4" width="46.7265625" style="10" customWidth="1"/>
  </cols>
  <sheetData>
    <row r="1" spans="1:4" x14ac:dyDescent="0.35">
      <c r="D1" s="10" t="s">
        <v>14031</v>
      </c>
    </row>
    <row r="3" spans="1:4" x14ac:dyDescent="0.35">
      <c r="A3" t="s">
        <v>247</v>
      </c>
      <c r="B3" s="11" t="s">
        <v>13980</v>
      </c>
      <c r="C3" s="11" t="s">
        <v>13979</v>
      </c>
      <c r="D3" t="s">
        <v>13978</v>
      </c>
    </row>
    <row r="4" spans="1:4" x14ac:dyDescent="0.35">
      <c r="A4" s="12" t="s">
        <v>2</v>
      </c>
      <c r="B4" s="11">
        <v>38</v>
      </c>
      <c r="C4" s="11">
        <v>457056</v>
      </c>
      <c r="D4" s="11">
        <v>650236</v>
      </c>
    </row>
    <row r="5" spans="1:4" x14ac:dyDescent="0.35">
      <c r="A5" s="12" t="s">
        <v>16</v>
      </c>
      <c r="B5" s="11">
        <v>34</v>
      </c>
      <c r="C5" s="11">
        <v>11036977</v>
      </c>
      <c r="D5" s="11">
        <v>26745296</v>
      </c>
    </row>
    <row r="6" spans="1:4" x14ac:dyDescent="0.35">
      <c r="A6" s="12" t="s">
        <v>20</v>
      </c>
      <c r="B6" s="11">
        <v>10</v>
      </c>
      <c r="C6" s="11">
        <v>106311</v>
      </c>
      <c r="D6" s="11">
        <v>844587</v>
      </c>
    </row>
    <row r="7" spans="1:4" x14ac:dyDescent="0.35">
      <c r="A7" s="12" t="s">
        <v>22</v>
      </c>
      <c r="B7" s="11">
        <v>14</v>
      </c>
      <c r="C7" s="11">
        <v>32817</v>
      </c>
      <c r="D7" s="11">
        <v>189062</v>
      </c>
    </row>
    <row r="8" spans="1:4" x14ac:dyDescent="0.35">
      <c r="A8" s="12" t="s">
        <v>23</v>
      </c>
      <c r="B8" s="11">
        <v>8</v>
      </c>
      <c r="C8" s="11">
        <v>49632</v>
      </c>
      <c r="D8" s="11">
        <v>103094</v>
      </c>
    </row>
    <row r="9" spans="1:4" x14ac:dyDescent="0.35">
      <c r="A9" s="12" t="s">
        <v>25</v>
      </c>
      <c r="B9" s="11">
        <v>10</v>
      </c>
      <c r="C9" s="11">
        <v>7651</v>
      </c>
      <c r="D9" s="11">
        <v>29798</v>
      </c>
    </row>
    <row r="10" spans="1:4" x14ac:dyDescent="0.35">
      <c r="A10" s="12" t="s">
        <v>30</v>
      </c>
      <c r="B10" s="11">
        <v>15</v>
      </c>
      <c r="C10" s="11">
        <v>201725</v>
      </c>
      <c r="D10" s="11">
        <v>1481319</v>
      </c>
    </row>
    <row r="11" spans="1:4" x14ac:dyDescent="0.35">
      <c r="A11" s="12" t="s">
        <v>31</v>
      </c>
      <c r="B11" s="11">
        <v>22</v>
      </c>
      <c r="C11" s="11">
        <v>177802</v>
      </c>
      <c r="D11" s="11">
        <v>472740</v>
      </c>
    </row>
    <row r="12" spans="1:4" x14ac:dyDescent="0.35">
      <c r="A12" s="12" t="s">
        <v>32</v>
      </c>
      <c r="B12" s="11">
        <v>5</v>
      </c>
      <c r="C12" s="11">
        <v>1028549</v>
      </c>
      <c r="D12" s="11">
        <v>26439</v>
      </c>
    </row>
    <row r="13" spans="1:4" x14ac:dyDescent="0.35">
      <c r="A13" s="12" t="s">
        <v>13981</v>
      </c>
      <c r="B13" s="11">
        <v>5</v>
      </c>
      <c r="C13" s="11">
        <v>9951</v>
      </c>
      <c r="D13" s="11">
        <v>125909</v>
      </c>
    </row>
    <row r="14" spans="1:4" x14ac:dyDescent="0.35">
      <c r="A14" s="12" t="s">
        <v>36</v>
      </c>
      <c r="B14" s="11">
        <v>10</v>
      </c>
      <c r="C14" s="11">
        <v>648099</v>
      </c>
      <c r="D14" s="11">
        <v>1694601</v>
      </c>
    </row>
    <row r="15" spans="1:4" x14ac:dyDescent="0.35">
      <c r="A15" s="12" t="s">
        <v>14031</v>
      </c>
      <c r="B15" s="11">
        <v>13</v>
      </c>
      <c r="C15" s="11">
        <v>403361</v>
      </c>
      <c r="D15" s="11">
        <v>2036338</v>
      </c>
    </row>
    <row r="16" spans="1:4" x14ac:dyDescent="0.35">
      <c r="A16" s="12" t="s">
        <v>43</v>
      </c>
      <c r="B16" s="11">
        <v>5</v>
      </c>
      <c r="C16" s="11">
        <v>151013</v>
      </c>
      <c r="D16" s="11">
        <v>2464121</v>
      </c>
    </row>
    <row r="17" spans="1:4" x14ac:dyDescent="0.35">
      <c r="A17" s="12" t="s">
        <v>45</v>
      </c>
      <c r="B17" s="11">
        <v>7</v>
      </c>
      <c r="C17" s="11">
        <v>29070</v>
      </c>
      <c r="D17" s="11">
        <v>941571</v>
      </c>
    </row>
    <row r="18" spans="1:4" x14ac:dyDescent="0.35">
      <c r="A18" s="12" t="s">
        <v>48</v>
      </c>
      <c r="B18" s="11">
        <v>1</v>
      </c>
      <c r="C18" s="11">
        <v>250</v>
      </c>
      <c r="D18" s="11">
        <v>0</v>
      </c>
    </row>
    <row r="19" spans="1:4" x14ac:dyDescent="0.35">
      <c r="A19" s="12" t="s">
        <v>50</v>
      </c>
      <c r="B19" s="11">
        <v>4</v>
      </c>
      <c r="C19" s="11">
        <v>45271</v>
      </c>
      <c r="D19" s="11">
        <v>0</v>
      </c>
    </row>
    <row r="20" spans="1:4" x14ac:dyDescent="0.35">
      <c r="A20" s="12" t="s">
        <v>53</v>
      </c>
      <c r="B20" s="11">
        <v>6</v>
      </c>
      <c r="C20" s="11">
        <v>89197</v>
      </c>
      <c r="D20" s="11">
        <v>16717</v>
      </c>
    </row>
    <row r="21" spans="1:4" x14ac:dyDescent="0.35">
      <c r="A21" s="12" t="s">
        <v>54</v>
      </c>
      <c r="B21" s="11">
        <v>21</v>
      </c>
      <c r="C21" s="11">
        <v>34269</v>
      </c>
      <c r="D21" s="11">
        <v>124092</v>
      </c>
    </row>
    <row r="22" spans="1:4" x14ac:dyDescent="0.35">
      <c r="A22" s="12" t="s">
        <v>55</v>
      </c>
      <c r="B22" s="11">
        <v>2</v>
      </c>
      <c r="C22" s="11">
        <v>2600</v>
      </c>
      <c r="D22" s="11">
        <v>5400</v>
      </c>
    </row>
    <row r="23" spans="1:4" x14ac:dyDescent="0.35">
      <c r="A23" s="12" t="s">
        <v>59</v>
      </c>
      <c r="B23" s="11">
        <v>25</v>
      </c>
      <c r="C23" s="11">
        <v>607879</v>
      </c>
      <c r="D23" s="11">
        <v>415569</v>
      </c>
    </row>
    <row r="24" spans="1:4" x14ac:dyDescent="0.35">
      <c r="A24" s="12" t="s">
        <v>62</v>
      </c>
      <c r="B24" s="11">
        <v>1</v>
      </c>
      <c r="C24" s="11">
        <v>0</v>
      </c>
      <c r="D24" s="11">
        <v>150</v>
      </c>
    </row>
    <row r="25" spans="1:4" x14ac:dyDescent="0.35">
      <c r="A25" s="12" t="s">
        <v>67</v>
      </c>
      <c r="B25" s="11">
        <v>17</v>
      </c>
      <c r="C25" s="11">
        <v>211788</v>
      </c>
      <c r="D25" s="11">
        <v>1289178</v>
      </c>
    </row>
    <row r="26" spans="1:4" x14ac:dyDescent="0.35">
      <c r="A26" s="12" t="s">
        <v>70</v>
      </c>
      <c r="B26" s="11">
        <v>10</v>
      </c>
      <c r="C26" s="11">
        <v>70526</v>
      </c>
      <c r="D26" s="11">
        <v>389686</v>
      </c>
    </row>
    <row r="27" spans="1:4" x14ac:dyDescent="0.35">
      <c r="A27" s="12" t="s">
        <v>71</v>
      </c>
      <c r="B27" s="11">
        <v>1</v>
      </c>
      <c r="C27" s="11">
        <v>0</v>
      </c>
      <c r="D27" s="11">
        <v>0</v>
      </c>
    </row>
    <row r="28" spans="1:4" x14ac:dyDescent="0.35">
      <c r="A28" s="12" t="s">
        <v>74</v>
      </c>
      <c r="B28" s="11">
        <v>25</v>
      </c>
      <c r="C28" s="11">
        <v>615229</v>
      </c>
      <c r="D28" s="11">
        <v>2677465</v>
      </c>
    </row>
    <row r="29" spans="1:4" x14ac:dyDescent="0.35">
      <c r="A29" s="12" t="s">
        <v>76</v>
      </c>
      <c r="B29" s="11">
        <v>14</v>
      </c>
      <c r="C29" s="11">
        <v>26371</v>
      </c>
      <c r="D29" s="11">
        <v>19775</v>
      </c>
    </row>
    <row r="30" spans="1:4" x14ac:dyDescent="0.35">
      <c r="A30" s="12" t="s">
        <v>80</v>
      </c>
      <c r="B30" s="11">
        <v>38</v>
      </c>
      <c r="C30" s="11">
        <v>36440456</v>
      </c>
      <c r="D30" s="11">
        <v>118826244</v>
      </c>
    </row>
    <row r="31" spans="1:4" x14ac:dyDescent="0.35">
      <c r="A31" s="12" t="s">
        <v>81</v>
      </c>
      <c r="B31" s="11">
        <v>12</v>
      </c>
      <c r="C31" s="11">
        <v>541</v>
      </c>
      <c r="D31" s="11">
        <v>2366</v>
      </c>
    </row>
    <row r="32" spans="1:4" x14ac:dyDescent="0.35">
      <c r="A32" s="12" t="s">
        <v>88</v>
      </c>
      <c r="B32" s="11">
        <v>1</v>
      </c>
      <c r="C32" s="11">
        <v>341</v>
      </c>
      <c r="D32" s="11">
        <v>0</v>
      </c>
    </row>
    <row r="33" spans="1:4" x14ac:dyDescent="0.35">
      <c r="A33" s="12" t="s">
        <v>89</v>
      </c>
      <c r="B33" s="11">
        <v>18</v>
      </c>
      <c r="C33" s="11">
        <v>174006</v>
      </c>
      <c r="D33" s="11">
        <v>833758</v>
      </c>
    </row>
    <row r="34" spans="1:4" x14ac:dyDescent="0.35">
      <c r="A34" s="12" t="s">
        <v>91</v>
      </c>
      <c r="B34" s="11">
        <v>38</v>
      </c>
      <c r="C34" s="11">
        <v>3355807</v>
      </c>
      <c r="D34" s="11">
        <v>3066871</v>
      </c>
    </row>
    <row r="35" spans="1:4" x14ac:dyDescent="0.35">
      <c r="A35" s="12" t="s">
        <v>98</v>
      </c>
      <c r="B35" s="11">
        <v>15</v>
      </c>
      <c r="C35" s="11">
        <v>58569</v>
      </c>
      <c r="D35" s="11">
        <v>143599</v>
      </c>
    </row>
    <row r="36" spans="1:4" x14ac:dyDescent="0.35">
      <c r="A36" s="12" t="s">
        <v>100</v>
      </c>
      <c r="B36" s="11">
        <v>6</v>
      </c>
      <c r="C36" s="11">
        <v>62654</v>
      </c>
      <c r="D36" s="11">
        <v>112532</v>
      </c>
    </row>
    <row r="37" spans="1:4" x14ac:dyDescent="0.35">
      <c r="A37" s="12" t="s">
        <v>101</v>
      </c>
      <c r="B37" s="11">
        <v>4</v>
      </c>
      <c r="C37" s="11">
        <v>6055</v>
      </c>
      <c r="D37" s="11">
        <v>3240</v>
      </c>
    </row>
    <row r="38" spans="1:4" x14ac:dyDescent="0.35">
      <c r="A38" s="12" t="s">
        <v>102</v>
      </c>
      <c r="B38" s="11">
        <v>2</v>
      </c>
      <c r="C38" s="11">
        <v>46125</v>
      </c>
      <c r="D38" s="11">
        <v>131787</v>
      </c>
    </row>
    <row r="39" spans="1:4" x14ac:dyDescent="0.35">
      <c r="A39" s="12" t="s">
        <v>109</v>
      </c>
      <c r="B39" s="11">
        <v>10</v>
      </c>
      <c r="C39" s="11">
        <v>625981</v>
      </c>
      <c r="D39" s="11">
        <v>1224199</v>
      </c>
    </row>
    <row r="40" spans="1:4" x14ac:dyDescent="0.35">
      <c r="A40" s="12" t="s">
        <v>110</v>
      </c>
      <c r="B40" s="11">
        <v>20</v>
      </c>
      <c r="C40" s="11">
        <v>1849807</v>
      </c>
      <c r="D40" s="11">
        <v>464395</v>
      </c>
    </row>
    <row r="41" spans="1:4" x14ac:dyDescent="0.35">
      <c r="A41" s="12" t="s">
        <v>113</v>
      </c>
      <c r="B41" s="11">
        <v>18</v>
      </c>
      <c r="C41" s="11">
        <v>1034479</v>
      </c>
      <c r="D41" s="11">
        <v>2965674</v>
      </c>
    </row>
    <row r="42" spans="1:4" x14ac:dyDescent="0.35">
      <c r="A42" s="12" t="s">
        <v>124</v>
      </c>
      <c r="B42" s="11">
        <v>4</v>
      </c>
      <c r="C42" s="11">
        <v>1720</v>
      </c>
      <c r="D42" s="11">
        <v>8399</v>
      </c>
    </row>
    <row r="43" spans="1:4" x14ac:dyDescent="0.35">
      <c r="A43" s="12" t="s">
        <v>125</v>
      </c>
      <c r="B43" s="11">
        <v>18</v>
      </c>
      <c r="C43" s="11">
        <v>454034</v>
      </c>
      <c r="D43" s="11">
        <v>214370</v>
      </c>
    </row>
    <row r="44" spans="1:4" x14ac:dyDescent="0.35">
      <c r="A44" s="12" t="s">
        <v>126</v>
      </c>
      <c r="B44" s="11">
        <v>13</v>
      </c>
      <c r="C44" s="11">
        <v>188041</v>
      </c>
      <c r="D44" s="11">
        <v>171213</v>
      </c>
    </row>
    <row r="45" spans="1:4" x14ac:dyDescent="0.35">
      <c r="A45" s="12" t="s">
        <v>129</v>
      </c>
      <c r="B45" s="11">
        <v>23</v>
      </c>
      <c r="C45" s="11">
        <v>852911</v>
      </c>
      <c r="D45" s="11">
        <v>3698169</v>
      </c>
    </row>
    <row r="46" spans="1:4" x14ac:dyDescent="0.35">
      <c r="A46" s="12" t="s">
        <v>133</v>
      </c>
      <c r="B46" s="11">
        <v>9</v>
      </c>
      <c r="C46" s="11">
        <v>41309</v>
      </c>
      <c r="D46" s="11">
        <v>58074</v>
      </c>
    </row>
    <row r="47" spans="1:4" x14ac:dyDescent="0.35">
      <c r="A47" s="12" t="s">
        <v>134</v>
      </c>
      <c r="B47" s="11">
        <v>18</v>
      </c>
      <c r="C47" s="11">
        <v>436660</v>
      </c>
      <c r="D47" s="11">
        <v>1759386</v>
      </c>
    </row>
    <row r="48" spans="1:4" x14ac:dyDescent="0.35">
      <c r="A48" s="12" t="s">
        <v>138</v>
      </c>
      <c r="B48" s="11">
        <v>9</v>
      </c>
      <c r="C48" s="11">
        <v>52872</v>
      </c>
      <c r="D48" s="11">
        <v>21689358</v>
      </c>
    </row>
    <row r="49" spans="1:4" x14ac:dyDescent="0.35">
      <c r="A49" s="12" t="s">
        <v>142</v>
      </c>
      <c r="B49" s="11">
        <v>7</v>
      </c>
      <c r="C49" s="11">
        <v>62361</v>
      </c>
      <c r="D49" s="11">
        <v>210483</v>
      </c>
    </row>
    <row r="50" spans="1:4" x14ac:dyDescent="0.35">
      <c r="A50" s="12" t="s">
        <v>144</v>
      </c>
      <c r="B50" s="11">
        <v>31</v>
      </c>
      <c r="C50" s="11">
        <v>46502</v>
      </c>
      <c r="D50" s="11">
        <v>283858</v>
      </c>
    </row>
    <row r="51" spans="1:4" x14ac:dyDescent="0.35">
      <c r="A51" s="12" t="s">
        <v>145</v>
      </c>
      <c r="B51" s="11">
        <v>11</v>
      </c>
      <c r="C51" s="11">
        <v>803491</v>
      </c>
      <c r="D51" s="11">
        <v>806561</v>
      </c>
    </row>
    <row r="52" spans="1:4" x14ac:dyDescent="0.35">
      <c r="A52" s="12" t="s">
        <v>149</v>
      </c>
      <c r="B52" s="11">
        <v>1</v>
      </c>
      <c r="C52" s="11">
        <v>4900</v>
      </c>
      <c r="D52" s="11">
        <v>24500</v>
      </c>
    </row>
    <row r="53" spans="1:4" x14ac:dyDescent="0.35">
      <c r="A53" s="12" t="s">
        <v>151</v>
      </c>
      <c r="B53" s="11">
        <v>11</v>
      </c>
      <c r="C53" s="11">
        <v>1885208</v>
      </c>
      <c r="D53" s="11">
        <v>1163597</v>
      </c>
    </row>
    <row r="54" spans="1:4" x14ac:dyDescent="0.35">
      <c r="A54" s="12" t="s">
        <v>160</v>
      </c>
      <c r="B54" s="11">
        <v>1</v>
      </c>
      <c r="C54" s="11">
        <v>737</v>
      </c>
      <c r="D54" s="11">
        <v>3600</v>
      </c>
    </row>
    <row r="55" spans="1:4" x14ac:dyDescent="0.35">
      <c r="A55" s="12" t="s">
        <v>162</v>
      </c>
      <c r="B55" s="11">
        <v>6</v>
      </c>
      <c r="C55" s="11">
        <v>517125</v>
      </c>
      <c r="D55" s="11">
        <v>764237</v>
      </c>
    </row>
    <row r="56" spans="1:4" x14ac:dyDescent="0.35">
      <c r="A56" s="12" t="s">
        <v>168</v>
      </c>
      <c r="B56" s="11">
        <v>18</v>
      </c>
      <c r="C56" s="11">
        <v>566204</v>
      </c>
      <c r="D56" s="11">
        <v>617351</v>
      </c>
    </row>
    <row r="57" spans="1:4" x14ac:dyDescent="0.35">
      <c r="A57" s="12" t="s">
        <v>169</v>
      </c>
      <c r="B57" s="11">
        <v>1</v>
      </c>
      <c r="C57" s="11">
        <v>23546</v>
      </c>
      <c r="D57" s="11">
        <v>0</v>
      </c>
    </row>
    <row r="58" spans="1:4" x14ac:dyDescent="0.35">
      <c r="A58" s="12" t="s">
        <v>170</v>
      </c>
      <c r="B58" s="11">
        <v>24</v>
      </c>
      <c r="C58" s="11">
        <v>988287</v>
      </c>
      <c r="D58" s="11">
        <v>51151</v>
      </c>
    </row>
    <row r="59" spans="1:4" x14ac:dyDescent="0.35">
      <c r="A59" s="12" t="s">
        <v>172</v>
      </c>
      <c r="B59" s="11">
        <v>16</v>
      </c>
      <c r="C59" s="11">
        <v>118793</v>
      </c>
      <c r="D59" s="11">
        <v>1351643</v>
      </c>
    </row>
    <row r="60" spans="1:4" x14ac:dyDescent="0.35">
      <c r="A60" s="12" t="s">
        <v>173</v>
      </c>
      <c r="B60" s="11">
        <v>12</v>
      </c>
      <c r="C60" s="11">
        <v>1247110</v>
      </c>
      <c r="D60" s="11">
        <v>402955</v>
      </c>
    </row>
    <row r="61" spans="1:4" x14ac:dyDescent="0.35">
      <c r="A61" s="12" t="s">
        <v>181</v>
      </c>
      <c r="B61" s="11">
        <v>25</v>
      </c>
      <c r="C61" s="11">
        <v>1037322</v>
      </c>
      <c r="D61" s="11">
        <v>515816</v>
      </c>
    </row>
    <row r="62" spans="1:4" x14ac:dyDescent="0.35">
      <c r="A62" s="12" t="s">
        <v>182</v>
      </c>
      <c r="B62" s="11">
        <v>22</v>
      </c>
      <c r="C62" s="11">
        <v>233809</v>
      </c>
      <c r="D62" s="11">
        <v>8812344</v>
      </c>
    </row>
    <row r="63" spans="1:4" x14ac:dyDescent="0.35">
      <c r="A63" s="12" t="s">
        <v>183</v>
      </c>
      <c r="B63" s="11">
        <v>7</v>
      </c>
      <c r="C63" s="11">
        <v>184385</v>
      </c>
      <c r="D63" s="11">
        <v>264072</v>
      </c>
    </row>
    <row r="64" spans="1:4" x14ac:dyDescent="0.35">
      <c r="A64" s="12" t="s">
        <v>184</v>
      </c>
      <c r="B64" s="11">
        <v>1</v>
      </c>
      <c r="C64" s="11">
        <v>1262</v>
      </c>
      <c r="D64" s="11">
        <v>5048</v>
      </c>
    </row>
    <row r="65" spans="1:4" x14ac:dyDescent="0.35">
      <c r="A65" s="12" t="s">
        <v>187</v>
      </c>
      <c r="B65" s="11">
        <v>1</v>
      </c>
      <c r="C65" s="11">
        <v>8</v>
      </c>
      <c r="D65" s="11">
        <v>50</v>
      </c>
    </row>
    <row r="66" spans="1:4" x14ac:dyDescent="0.35">
      <c r="A66" s="12" t="s">
        <v>188</v>
      </c>
      <c r="B66" s="11">
        <v>9</v>
      </c>
      <c r="C66" s="11">
        <v>261901</v>
      </c>
      <c r="D66" s="11">
        <v>6000</v>
      </c>
    </row>
    <row r="67" spans="1:4" x14ac:dyDescent="0.35">
      <c r="A67" s="12" t="s">
        <v>191</v>
      </c>
      <c r="B67" s="11">
        <v>15</v>
      </c>
      <c r="C67" s="11">
        <v>229546</v>
      </c>
      <c r="D67" s="11">
        <v>2059850</v>
      </c>
    </row>
    <row r="68" spans="1:4" x14ac:dyDescent="0.35">
      <c r="A68" s="12" t="s">
        <v>198</v>
      </c>
      <c r="B68" s="11">
        <v>3</v>
      </c>
      <c r="C68" s="11">
        <v>4265</v>
      </c>
      <c r="D68" s="11">
        <v>15400</v>
      </c>
    </row>
    <row r="69" spans="1:4" x14ac:dyDescent="0.35">
      <c r="A69" s="12" t="s">
        <v>200</v>
      </c>
      <c r="B69" s="11">
        <v>16</v>
      </c>
      <c r="C69" s="11">
        <v>95479</v>
      </c>
      <c r="D69" s="11">
        <v>352706</v>
      </c>
    </row>
    <row r="70" spans="1:4" x14ac:dyDescent="0.35">
      <c r="A70" s="12" t="s">
        <v>201</v>
      </c>
      <c r="B70" s="11">
        <v>11</v>
      </c>
      <c r="C70" s="11">
        <v>78907</v>
      </c>
      <c r="D70" s="11">
        <v>5453</v>
      </c>
    </row>
    <row r="71" spans="1:4" x14ac:dyDescent="0.35">
      <c r="A71" s="12" t="s">
        <v>202</v>
      </c>
      <c r="B71" s="11">
        <v>11</v>
      </c>
      <c r="C71" s="11">
        <v>74680</v>
      </c>
      <c r="D71" s="11">
        <v>15494</v>
      </c>
    </row>
    <row r="72" spans="1:4" x14ac:dyDescent="0.35">
      <c r="A72" s="12" t="s">
        <v>203</v>
      </c>
      <c r="B72" s="11">
        <v>12</v>
      </c>
      <c r="C72" s="11">
        <v>1107578</v>
      </c>
      <c r="D72" s="11">
        <v>1532944</v>
      </c>
    </row>
    <row r="73" spans="1:4" x14ac:dyDescent="0.35">
      <c r="A73" s="12" t="s">
        <v>204</v>
      </c>
      <c r="B73" s="11">
        <v>9</v>
      </c>
      <c r="C73" s="11">
        <v>1080898</v>
      </c>
      <c r="D73" s="11">
        <v>737802</v>
      </c>
    </row>
    <row r="74" spans="1:4" x14ac:dyDescent="0.35">
      <c r="A74" s="12" t="s">
        <v>236</v>
      </c>
      <c r="B74" s="11">
        <v>880</v>
      </c>
      <c r="C74" s="11">
        <v>72380066</v>
      </c>
      <c r="D74" s="11">
        <v>218119692</v>
      </c>
    </row>
    <row r="75" spans="1:4" x14ac:dyDescent="0.35">
      <c r="B75"/>
      <c r="C75"/>
      <c r="D75"/>
    </row>
    <row r="76" spans="1:4" x14ac:dyDescent="0.35">
      <c r="B76"/>
      <c r="C76"/>
      <c r="D76"/>
    </row>
    <row r="77" spans="1:4" x14ac:dyDescent="0.35">
      <c r="B77"/>
      <c r="C77"/>
      <c r="D77"/>
    </row>
    <row r="78" spans="1:4" x14ac:dyDescent="0.35">
      <c r="B78"/>
      <c r="C78"/>
      <c r="D78"/>
    </row>
    <row r="79" spans="1:4" x14ac:dyDescent="0.35">
      <c r="B79"/>
      <c r="C79"/>
      <c r="D79"/>
    </row>
    <row r="80" spans="1:4" x14ac:dyDescent="0.35">
      <c r="B80"/>
      <c r="C80"/>
      <c r="D80"/>
    </row>
    <row r="81" spans="2:4" x14ac:dyDescent="0.35">
      <c r="B81"/>
      <c r="C81"/>
      <c r="D81"/>
    </row>
    <row r="82" spans="2:4" x14ac:dyDescent="0.35">
      <c r="B82"/>
      <c r="C82"/>
      <c r="D82"/>
    </row>
    <row r="83" spans="2:4" x14ac:dyDescent="0.35">
      <c r="B83"/>
      <c r="C83"/>
      <c r="D83"/>
    </row>
    <row r="84" spans="2:4" x14ac:dyDescent="0.35">
      <c r="B84"/>
      <c r="C84"/>
      <c r="D84"/>
    </row>
    <row r="85" spans="2:4" x14ac:dyDescent="0.35">
      <c r="B85"/>
      <c r="C85"/>
      <c r="D85"/>
    </row>
    <row r="86" spans="2:4" x14ac:dyDescent="0.35">
      <c r="B86"/>
      <c r="C86"/>
      <c r="D86"/>
    </row>
    <row r="87" spans="2:4" x14ac:dyDescent="0.35">
      <c r="B87"/>
      <c r="C87"/>
      <c r="D87"/>
    </row>
    <row r="88" spans="2:4" x14ac:dyDescent="0.35">
      <c r="B88"/>
      <c r="C88"/>
      <c r="D88"/>
    </row>
    <row r="89" spans="2:4" x14ac:dyDescent="0.35">
      <c r="B89"/>
      <c r="C89"/>
      <c r="D89"/>
    </row>
    <row r="90" spans="2:4" x14ac:dyDescent="0.35">
      <c r="B90"/>
      <c r="C90"/>
      <c r="D90"/>
    </row>
    <row r="91" spans="2:4" x14ac:dyDescent="0.35">
      <c r="B91"/>
      <c r="C91"/>
      <c r="D91"/>
    </row>
    <row r="92" spans="2:4" x14ac:dyDescent="0.35">
      <c r="B92"/>
      <c r="C92"/>
      <c r="D92"/>
    </row>
    <row r="93" spans="2:4" x14ac:dyDescent="0.35">
      <c r="B93"/>
      <c r="C93"/>
      <c r="D93"/>
    </row>
    <row r="94" spans="2:4" x14ac:dyDescent="0.35">
      <c r="B94"/>
      <c r="C94"/>
      <c r="D94"/>
    </row>
    <row r="95" spans="2:4" x14ac:dyDescent="0.35">
      <c r="B95"/>
      <c r="C95"/>
      <c r="D95"/>
    </row>
    <row r="96" spans="2:4" x14ac:dyDescent="0.35">
      <c r="B96"/>
      <c r="C96"/>
      <c r="D96"/>
    </row>
    <row r="97" spans="2:4" x14ac:dyDescent="0.35">
      <c r="B97"/>
      <c r="C97"/>
      <c r="D97"/>
    </row>
    <row r="98" spans="2:4" x14ac:dyDescent="0.35">
      <c r="B98"/>
      <c r="C98"/>
      <c r="D98"/>
    </row>
    <row r="99" spans="2:4" x14ac:dyDescent="0.35">
      <c r="B99"/>
      <c r="C99"/>
      <c r="D99"/>
    </row>
    <row r="100" spans="2:4" x14ac:dyDescent="0.35">
      <c r="B100"/>
      <c r="C100"/>
      <c r="D100"/>
    </row>
    <row r="101" spans="2:4" x14ac:dyDescent="0.35">
      <c r="B101"/>
      <c r="C101"/>
      <c r="D101"/>
    </row>
    <row r="102" spans="2:4" x14ac:dyDescent="0.35">
      <c r="B102"/>
      <c r="C102"/>
      <c r="D102"/>
    </row>
    <row r="103" spans="2:4" x14ac:dyDescent="0.35">
      <c r="B103"/>
      <c r="C103"/>
      <c r="D103"/>
    </row>
    <row r="104" spans="2:4" x14ac:dyDescent="0.35">
      <c r="B104"/>
      <c r="C104"/>
      <c r="D104"/>
    </row>
    <row r="105" spans="2:4" x14ac:dyDescent="0.35">
      <c r="B105"/>
      <c r="C105"/>
      <c r="D105"/>
    </row>
    <row r="106" spans="2:4" x14ac:dyDescent="0.35">
      <c r="B106"/>
      <c r="C106"/>
      <c r="D106"/>
    </row>
    <row r="107" spans="2:4" x14ac:dyDescent="0.35">
      <c r="B107"/>
      <c r="C107"/>
      <c r="D107"/>
    </row>
    <row r="108" spans="2:4" x14ac:dyDescent="0.35">
      <c r="B108"/>
      <c r="C108"/>
      <c r="D108"/>
    </row>
    <row r="109" spans="2:4" x14ac:dyDescent="0.35">
      <c r="B109"/>
      <c r="C109"/>
      <c r="D109"/>
    </row>
    <row r="110" spans="2:4" x14ac:dyDescent="0.35">
      <c r="B110"/>
      <c r="C110"/>
      <c r="D110"/>
    </row>
    <row r="111" spans="2:4" x14ac:dyDescent="0.35">
      <c r="B111"/>
      <c r="C111"/>
      <c r="D111"/>
    </row>
    <row r="112" spans="2:4" x14ac:dyDescent="0.35">
      <c r="B112"/>
      <c r="C112"/>
      <c r="D112"/>
    </row>
    <row r="113" spans="2:4" x14ac:dyDescent="0.35">
      <c r="B113"/>
      <c r="C113"/>
      <c r="D113"/>
    </row>
    <row r="114" spans="2:4" x14ac:dyDescent="0.35">
      <c r="B114"/>
      <c r="C114"/>
      <c r="D114"/>
    </row>
    <row r="115" spans="2:4" x14ac:dyDescent="0.35">
      <c r="B115"/>
      <c r="C115"/>
      <c r="D115"/>
    </row>
    <row r="116" spans="2:4" x14ac:dyDescent="0.35">
      <c r="B116"/>
      <c r="C116"/>
      <c r="D116"/>
    </row>
    <row r="117" spans="2:4" x14ac:dyDescent="0.35">
      <c r="B117"/>
      <c r="C117"/>
      <c r="D117"/>
    </row>
    <row r="118" spans="2:4" x14ac:dyDescent="0.35">
      <c r="B118"/>
      <c r="C118"/>
      <c r="D118"/>
    </row>
    <row r="119" spans="2:4" x14ac:dyDescent="0.35">
      <c r="B119"/>
      <c r="C119"/>
      <c r="D119"/>
    </row>
    <row r="120" spans="2:4" x14ac:dyDescent="0.35">
      <c r="B120"/>
      <c r="C120"/>
      <c r="D120"/>
    </row>
    <row r="121" spans="2:4" x14ac:dyDescent="0.35">
      <c r="B121"/>
      <c r="C121"/>
      <c r="D121"/>
    </row>
    <row r="122" spans="2:4" x14ac:dyDescent="0.35">
      <c r="B122"/>
      <c r="C122"/>
      <c r="D122"/>
    </row>
    <row r="123" spans="2:4" x14ac:dyDescent="0.35">
      <c r="B123"/>
      <c r="C123"/>
      <c r="D123"/>
    </row>
    <row r="124" spans="2:4" x14ac:dyDescent="0.35">
      <c r="B124"/>
      <c r="C124"/>
      <c r="D124"/>
    </row>
    <row r="125" spans="2:4" x14ac:dyDescent="0.35">
      <c r="B125"/>
      <c r="C125"/>
      <c r="D125"/>
    </row>
    <row r="126" spans="2:4" x14ac:dyDescent="0.35">
      <c r="B126"/>
      <c r="C126"/>
      <c r="D126"/>
    </row>
    <row r="127" spans="2:4" x14ac:dyDescent="0.35">
      <c r="B127"/>
      <c r="C127"/>
      <c r="D127"/>
    </row>
    <row r="128" spans="2:4" x14ac:dyDescent="0.35">
      <c r="B128"/>
      <c r="C128"/>
      <c r="D128"/>
    </row>
    <row r="129" spans="2:4" x14ac:dyDescent="0.35">
      <c r="B129"/>
      <c r="C129"/>
      <c r="D129"/>
    </row>
    <row r="130" spans="2:4" x14ac:dyDescent="0.35">
      <c r="B130"/>
      <c r="C130"/>
      <c r="D130"/>
    </row>
    <row r="131" spans="2:4" x14ac:dyDescent="0.35">
      <c r="B131"/>
      <c r="C131"/>
      <c r="D131"/>
    </row>
    <row r="132" spans="2:4" x14ac:dyDescent="0.35">
      <c r="B132"/>
      <c r="C132"/>
      <c r="D132"/>
    </row>
    <row r="133" spans="2:4" x14ac:dyDescent="0.35">
      <c r="B133"/>
      <c r="C133"/>
      <c r="D133"/>
    </row>
    <row r="134" spans="2:4" x14ac:dyDescent="0.35">
      <c r="B134"/>
      <c r="C134"/>
      <c r="D134"/>
    </row>
    <row r="135" spans="2:4" x14ac:dyDescent="0.35">
      <c r="B135"/>
      <c r="C135"/>
      <c r="D135"/>
    </row>
    <row r="136" spans="2:4" x14ac:dyDescent="0.35">
      <c r="B136"/>
      <c r="C136"/>
      <c r="D136"/>
    </row>
    <row r="137" spans="2:4" x14ac:dyDescent="0.35">
      <c r="B137"/>
      <c r="C137"/>
      <c r="D137"/>
    </row>
    <row r="138" spans="2:4" x14ac:dyDescent="0.35">
      <c r="B138"/>
      <c r="C138"/>
      <c r="D138"/>
    </row>
    <row r="139" spans="2:4" x14ac:dyDescent="0.35">
      <c r="B139"/>
      <c r="C139"/>
      <c r="D139"/>
    </row>
    <row r="140" spans="2:4" x14ac:dyDescent="0.35">
      <c r="B140"/>
      <c r="C140"/>
      <c r="D140"/>
    </row>
    <row r="141" spans="2:4" x14ac:dyDescent="0.35">
      <c r="B141"/>
      <c r="C141"/>
      <c r="D141"/>
    </row>
    <row r="142" spans="2:4" x14ac:dyDescent="0.35">
      <c r="B142"/>
      <c r="C142"/>
      <c r="D142"/>
    </row>
    <row r="143" spans="2:4" x14ac:dyDescent="0.35">
      <c r="B143"/>
      <c r="C143"/>
      <c r="D143"/>
    </row>
    <row r="144" spans="2:4" x14ac:dyDescent="0.35">
      <c r="B144"/>
      <c r="C144"/>
      <c r="D144"/>
    </row>
    <row r="145" spans="2:4" x14ac:dyDescent="0.35">
      <c r="B145"/>
      <c r="C145"/>
      <c r="D145"/>
    </row>
    <row r="146" spans="2:4" x14ac:dyDescent="0.35">
      <c r="B146"/>
      <c r="C146"/>
      <c r="D146"/>
    </row>
    <row r="147" spans="2:4" x14ac:dyDescent="0.35">
      <c r="B147"/>
      <c r="C147"/>
      <c r="D147"/>
    </row>
    <row r="148" spans="2:4" x14ac:dyDescent="0.35">
      <c r="B148"/>
      <c r="C148"/>
      <c r="D148"/>
    </row>
    <row r="149" spans="2:4" x14ac:dyDescent="0.35">
      <c r="B149"/>
      <c r="C149"/>
      <c r="D149"/>
    </row>
    <row r="150" spans="2:4" x14ac:dyDescent="0.35">
      <c r="B150"/>
      <c r="C150"/>
      <c r="D150"/>
    </row>
    <row r="151" spans="2:4" x14ac:dyDescent="0.35">
      <c r="B151"/>
      <c r="C151"/>
      <c r="D151"/>
    </row>
    <row r="152" spans="2:4" x14ac:dyDescent="0.35">
      <c r="B152"/>
      <c r="C152"/>
      <c r="D152"/>
    </row>
    <row r="153" spans="2:4" x14ac:dyDescent="0.35">
      <c r="B153"/>
      <c r="C153"/>
      <c r="D153"/>
    </row>
    <row r="154" spans="2:4" x14ac:dyDescent="0.35">
      <c r="B154"/>
      <c r="C154"/>
      <c r="D154"/>
    </row>
    <row r="155" spans="2:4" x14ac:dyDescent="0.35">
      <c r="B155"/>
      <c r="C155"/>
      <c r="D155"/>
    </row>
    <row r="156" spans="2:4" x14ac:dyDescent="0.35">
      <c r="B156"/>
      <c r="C156"/>
      <c r="D156"/>
    </row>
    <row r="157" spans="2:4" x14ac:dyDescent="0.35">
      <c r="B157"/>
      <c r="C157"/>
      <c r="D157"/>
    </row>
    <row r="158" spans="2:4" x14ac:dyDescent="0.35">
      <c r="B158"/>
      <c r="C158"/>
      <c r="D158"/>
    </row>
    <row r="159" spans="2:4" x14ac:dyDescent="0.35">
      <c r="B159"/>
      <c r="C159"/>
      <c r="D159"/>
    </row>
    <row r="160" spans="2:4" x14ac:dyDescent="0.35">
      <c r="B160"/>
      <c r="C160"/>
      <c r="D160"/>
    </row>
    <row r="161" spans="2:4" x14ac:dyDescent="0.35">
      <c r="B161"/>
      <c r="C161"/>
      <c r="D161"/>
    </row>
    <row r="162" spans="2:4" x14ac:dyDescent="0.35">
      <c r="B162"/>
      <c r="C162"/>
      <c r="D162"/>
    </row>
    <row r="163" spans="2:4" x14ac:dyDescent="0.35">
      <c r="B163"/>
      <c r="C163"/>
      <c r="D163"/>
    </row>
    <row r="164" spans="2:4" x14ac:dyDescent="0.35">
      <c r="B164"/>
      <c r="C164"/>
      <c r="D164"/>
    </row>
    <row r="165" spans="2:4" x14ac:dyDescent="0.35">
      <c r="B165"/>
      <c r="C165"/>
      <c r="D165"/>
    </row>
    <row r="166" spans="2:4" x14ac:dyDescent="0.35">
      <c r="B166"/>
      <c r="C166"/>
      <c r="D166"/>
    </row>
    <row r="167" spans="2:4" x14ac:dyDescent="0.35">
      <c r="B167"/>
      <c r="C167"/>
      <c r="D167"/>
    </row>
    <row r="168" spans="2:4" x14ac:dyDescent="0.35">
      <c r="B168"/>
      <c r="C168"/>
      <c r="D168"/>
    </row>
    <row r="169" spans="2:4" x14ac:dyDescent="0.35">
      <c r="B169"/>
      <c r="C169"/>
      <c r="D169"/>
    </row>
    <row r="170" spans="2:4" x14ac:dyDescent="0.35">
      <c r="B170"/>
      <c r="C170"/>
      <c r="D170"/>
    </row>
    <row r="171" spans="2:4" x14ac:dyDescent="0.35">
      <c r="B171"/>
      <c r="C171"/>
      <c r="D171"/>
    </row>
    <row r="172" spans="2:4" x14ac:dyDescent="0.35">
      <c r="B172"/>
      <c r="C172"/>
      <c r="D172"/>
    </row>
    <row r="173" spans="2:4" x14ac:dyDescent="0.35">
      <c r="B173"/>
      <c r="C173"/>
      <c r="D173"/>
    </row>
    <row r="174" spans="2:4" x14ac:dyDescent="0.35">
      <c r="B174"/>
      <c r="C174"/>
      <c r="D174"/>
    </row>
    <row r="175" spans="2:4" x14ac:dyDescent="0.35">
      <c r="B175"/>
      <c r="C175"/>
      <c r="D175"/>
    </row>
    <row r="176" spans="2:4" x14ac:dyDescent="0.35">
      <c r="B176"/>
      <c r="C176"/>
      <c r="D176"/>
    </row>
    <row r="177" spans="2:4" x14ac:dyDescent="0.35">
      <c r="B177"/>
      <c r="C177"/>
      <c r="D177"/>
    </row>
    <row r="178" spans="2:4" x14ac:dyDescent="0.35">
      <c r="B178"/>
      <c r="C178"/>
      <c r="D178"/>
    </row>
    <row r="179" spans="2:4" x14ac:dyDescent="0.35">
      <c r="B179"/>
      <c r="C179"/>
      <c r="D179"/>
    </row>
    <row r="180" spans="2:4" x14ac:dyDescent="0.35">
      <c r="B180"/>
      <c r="C180"/>
      <c r="D180"/>
    </row>
    <row r="181" spans="2:4" x14ac:dyDescent="0.35">
      <c r="B181"/>
      <c r="C181"/>
      <c r="D181"/>
    </row>
    <row r="182" spans="2:4" x14ac:dyDescent="0.35">
      <c r="B182"/>
      <c r="C182"/>
      <c r="D182"/>
    </row>
    <row r="183" spans="2:4" x14ac:dyDescent="0.35">
      <c r="B183"/>
      <c r="C183"/>
      <c r="D183"/>
    </row>
    <row r="184" spans="2:4" x14ac:dyDescent="0.35">
      <c r="B184"/>
      <c r="C184"/>
      <c r="D184"/>
    </row>
    <row r="185" spans="2:4" x14ac:dyDescent="0.35">
      <c r="B185"/>
      <c r="C185"/>
      <c r="D185"/>
    </row>
    <row r="186" spans="2:4" x14ac:dyDescent="0.35">
      <c r="B186"/>
      <c r="C186"/>
      <c r="D186"/>
    </row>
    <row r="187" spans="2:4" x14ac:dyDescent="0.35">
      <c r="B187"/>
      <c r="C187"/>
      <c r="D187"/>
    </row>
    <row r="188" spans="2:4" x14ac:dyDescent="0.35">
      <c r="B188"/>
      <c r="C188"/>
      <c r="D188"/>
    </row>
    <row r="189" spans="2:4" x14ac:dyDescent="0.35">
      <c r="B189"/>
      <c r="C189"/>
      <c r="D189"/>
    </row>
    <row r="190" spans="2:4" x14ac:dyDescent="0.35">
      <c r="B190"/>
      <c r="C190"/>
      <c r="D190"/>
    </row>
    <row r="191" spans="2:4" x14ac:dyDescent="0.35">
      <c r="B191"/>
      <c r="C191"/>
      <c r="D191"/>
    </row>
    <row r="192" spans="2:4" x14ac:dyDescent="0.35">
      <c r="B192"/>
      <c r="C192"/>
      <c r="D192"/>
    </row>
    <row r="193" spans="2:4" x14ac:dyDescent="0.35">
      <c r="B193"/>
      <c r="C193"/>
      <c r="D193"/>
    </row>
    <row r="194" spans="2:4" x14ac:dyDescent="0.35">
      <c r="B194"/>
      <c r="C194"/>
      <c r="D194"/>
    </row>
    <row r="195" spans="2:4" x14ac:dyDescent="0.35">
      <c r="B195"/>
      <c r="C195"/>
      <c r="D195"/>
    </row>
    <row r="196" spans="2:4" x14ac:dyDescent="0.35">
      <c r="B196"/>
      <c r="C196"/>
      <c r="D196"/>
    </row>
    <row r="197" spans="2:4" x14ac:dyDescent="0.35">
      <c r="B197"/>
      <c r="C197"/>
      <c r="D197"/>
    </row>
    <row r="198" spans="2:4" x14ac:dyDescent="0.35">
      <c r="B198"/>
      <c r="C198"/>
      <c r="D198"/>
    </row>
    <row r="199" spans="2:4" x14ac:dyDescent="0.35">
      <c r="B199"/>
      <c r="C199"/>
      <c r="D199"/>
    </row>
    <row r="200" spans="2:4" x14ac:dyDescent="0.35">
      <c r="B200"/>
      <c r="C200"/>
      <c r="D200"/>
    </row>
    <row r="201" spans="2:4" x14ac:dyDescent="0.35">
      <c r="B201"/>
      <c r="C201"/>
      <c r="D201"/>
    </row>
    <row r="202" spans="2:4" x14ac:dyDescent="0.35">
      <c r="B202"/>
      <c r="C202"/>
      <c r="D202"/>
    </row>
    <row r="203" spans="2:4" x14ac:dyDescent="0.35">
      <c r="B203"/>
      <c r="C203"/>
      <c r="D203"/>
    </row>
    <row r="204" spans="2:4" x14ac:dyDescent="0.35">
      <c r="B204"/>
      <c r="C204"/>
      <c r="D204"/>
    </row>
    <row r="205" spans="2:4" x14ac:dyDescent="0.35">
      <c r="B205"/>
      <c r="C205"/>
      <c r="D205"/>
    </row>
    <row r="206" spans="2:4" x14ac:dyDescent="0.35">
      <c r="B206"/>
      <c r="C206"/>
      <c r="D206"/>
    </row>
    <row r="207" spans="2:4" x14ac:dyDescent="0.35">
      <c r="B207"/>
      <c r="C207"/>
      <c r="D207"/>
    </row>
    <row r="208" spans="2:4" x14ac:dyDescent="0.35">
      <c r="B208"/>
      <c r="C208"/>
      <c r="D208"/>
    </row>
    <row r="209" spans="2:4" x14ac:dyDescent="0.35">
      <c r="B209"/>
      <c r="C209"/>
      <c r="D209"/>
    </row>
    <row r="210" spans="2:4" x14ac:dyDescent="0.35">
      <c r="B210"/>
      <c r="C210"/>
      <c r="D210"/>
    </row>
    <row r="211" spans="2:4" x14ac:dyDescent="0.35">
      <c r="B211"/>
      <c r="C211"/>
      <c r="D211"/>
    </row>
    <row r="212" spans="2:4" x14ac:dyDescent="0.35">
      <c r="B212"/>
      <c r="C212"/>
      <c r="D212"/>
    </row>
    <row r="213" spans="2:4" x14ac:dyDescent="0.35">
      <c r="B213"/>
      <c r="C213"/>
      <c r="D213"/>
    </row>
    <row r="214" spans="2:4" x14ac:dyDescent="0.35">
      <c r="B214"/>
      <c r="C214"/>
      <c r="D214"/>
    </row>
    <row r="215" spans="2:4" x14ac:dyDescent="0.35">
      <c r="B215"/>
      <c r="C215"/>
      <c r="D215"/>
    </row>
    <row r="216" spans="2:4" x14ac:dyDescent="0.35">
      <c r="B216"/>
      <c r="C216"/>
      <c r="D216"/>
    </row>
    <row r="217" spans="2:4" x14ac:dyDescent="0.35">
      <c r="B217"/>
      <c r="C217"/>
      <c r="D217"/>
    </row>
    <row r="218" spans="2:4" x14ac:dyDescent="0.35">
      <c r="B218"/>
      <c r="C218"/>
      <c r="D218"/>
    </row>
    <row r="219" spans="2:4" x14ac:dyDescent="0.35">
      <c r="B219"/>
      <c r="C219"/>
      <c r="D219"/>
    </row>
    <row r="220" spans="2:4" x14ac:dyDescent="0.35">
      <c r="B220"/>
      <c r="C220"/>
      <c r="D220"/>
    </row>
    <row r="221" spans="2:4" x14ac:dyDescent="0.35">
      <c r="B221"/>
      <c r="C221"/>
      <c r="D221"/>
    </row>
    <row r="222" spans="2:4" x14ac:dyDescent="0.35">
      <c r="B222"/>
      <c r="C222"/>
      <c r="D222"/>
    </row>
    <row r="223" spans="2:4" x14ac:dyDescent="0.35">
      <c r="B223"/>
      <c r="C223"/>
      <c r="D223"/>
    </row>
    <row r="224" spans="2:4" x14ac:dyDescent="0.35">
      <c r="B224"/>
      <c r="C224"/>
      <c r="D224"/>
    </row>
    <row r="225" spans="2:4" x14ac:dyDescent="0.35">
      <c r="B225"/>
      <c r="C225"/>
      <c r="D225"/>
    </row>
    <row r="226" spans="2:4" x14ac:dyDescent="0.35">
      <c r="B226"/>
      <c r="C226"/>
      <c r="D226"/>
    </row>
    <row r="227" spans="2:4" x14ac:dyDescent="0.35">
      <c r="B227"/>
      <c r="C227"/>
      <c r="D227"/>
    </row>
    <row r="228" spans="2:4" x14ac:dyDescent="0.35">
      <c r="B228"/>
      <c r="C228"/>
      <c r="D228"/>
    </row>
    <row r="229" spans="2:4" x14ac:dyDescent="0.35">
      <c r="B229"/>
      <c r="C229"/>
      <c r="D229"/>
    </row>
    <row r="230" spans="2:4" x14ac:dyDescent="0.35">
      <c r="B230"/>
      <c r="C230"/>
      <c r="D230"/>
    </row>
    <row r="231" spans="2:4" x14ac:dyDescent="0.35">
      <c r="B231"/>
      <c r="C231"/>
      <c r="D231"/>
    </row>
    <row r="232" spans="2:4" x14ac:dyDescent="0.35">
      <c r="B232"/>
      <c r="C232"/>
      <c r="D232"/>
    </row>
    <row r="233" spans="2:4" x14ac:dyDescent="0.35">
      <c r="B233"/>
      <c r="C233"/>
      <c r="D233"/>
    </row>
    <row r="234" spans="2:4" x14ac:dyDescent="0.35">
      <c r="B234"/>
      <c r="C234"/>
      <c r="D234"/>
    </row>
    <row r="235" spans="2:4" x14ac:dyDescent="0.35">
      <c r="B235"/>
      <c r="C235"/>
      <c r="D235"/>
    </row>
    <row r="236" spans="2:4" x14ac:dyDescent="0.35">
      <c r="B236"/>
      <c r="C236"/>
      <c r="D236"/>
    </row>
    <row r="237" spans="2:4" x14ac:dyDescent="0.35">
      <c r="B237"/>
      <c r="C237"/>
      <c r="D237"/>
    </row>
    <row r="238" spans="2:4" x14ac:dyDescent="0.35">
      <c r="B238"/>
      <c r="C238"/>
      <c r="D238"/>
    </row>
    <row r="239" spans="2:4" x14ac:dyDescent="0.35">
      <c r="B239"/>
      <c r="C239"/>
      <c r="D239"/>
    </row>
    <row r="240" spans="2:4" x14ac:dyDescent="0.35">
      <c r="B240"/>
      <c r="C240"/>
      <c r="D240"/>
    </row>
    <row r="241" spans="2:4" x14ac:dyDescent="0.35">
      <c r="B241"/>
      <c r="C241"/>
      <c r="D241"/>
    </row>
    <row r="242" spans="2:4" x14ac:dyDescent="0.35">
      <c r="B242"/>
      <c r="C242"/>
      <c r="D242"/>
    </row>
    <row r="243" spans="2:4" x14ac:dyDescent="0.35">
      <c r="B243"/>
      <c r="C243"/>
      <c r="D243"/>
    </row>
    <row r="244" spans="2:4" x14ac:dyDescent="0.35">
      <c r="B244"/>
      <c r="C244"/>
      <c r="D244"/>
    </row>
    <row r="245" spans="2:4" x14ac:dyDescent="0.35">
      <c r="B245"/>
      <c r="C245"/>
      <c r="D245"/>
    </row>
    <row r="246" spans="2:4" x14ac:dyDescent="0.35">
      <c r="B246"/>
      <c r="C246"/>
      <c r="D246"/>
    </row>
    <row r="247" spans="2:4" x14ac:dyDescent="0.35">
      <c r="B247"/>
      <c r="C247"/>
      <c r="D247"/>
    </row>
    <row r="248" spans="2:4" x14ac:dyDescent="0.35">
      <c r="B248"/>
      <c r="C248"/>
      <c r="D248"/>
    </row>
    <row r="249" spans="2:4" x14ac:dyDescent="0.35">
      <c r="B249"/>
      <c r="C249"/>
      <c r="D249"/>
    </row>
    <row r="250" spans="2:4" x14ac:dyDescent="0.35">
      <c r="B250"/>
      <c r="C250"/>
      <c r="D250"/>
    </row>
    <row r="251" spans="2:4" x14ac:dyDescent="0.35">
      <c r="B251"/>
      <c r="C251"/>
      <c r="D251"/>
    </row>
    <row r="252" spans="2:4" x14ac:dyDescent="0.35">
      <c r="B252"/>
      <c r="C252"/>
      <c r="D252"/>
    </row>
    <row r="253" spans="2:4" x14ac:dyDescent="0.35">
      <c r="B253"/>
      <c r="C253"/>
      <c r="D253"/>
    </row>
    <row r="254" spans="2:4" x14ac:dyDescent="0.35">
      <c r="B254"/>
      <c r="C254"/>
      <c r="D254"/>
    </row>
    <row r="255" spans="2:4" x14ac:dyDescent="0.35">
      <c r="B255"/>
      <c r="C255"/>
      <c r="D255"/>
    </row>
    <row r="256" spans="2:4" x14ac:dyDescent="0.35">
      <c r="B256"/>
      <c r="C256"/>
      <c r="D256"/>
    </row>
    <row r="257" spans="2:4" x14ac:dyDescent="0.35">
      <c r="B257"/>
      <c r="C257"/>
      <c r="D257"/>
    </row>
    <row r="258" spans="2:4" x14ac:dyDescent="0.35">
      <c r="B258"/>
      <c r="C258"/>
      <c r="D258"/>
    </row>
    <row r="259" spans="2:4" x14ac:dyDescent="0.35">
      <c r="B259"/>
      <c r="C259"/>
      <c r="D259"/>
    </row>
    <row r="260" spans="2:4" x14ac:dyDescent="0.35">
      <c r="B260"/>
      <c r="C260"/>
      <c r="D260"/>
    </row>
    <row r="261" spans="2:4" x14ac:dyDescent="0.35">
      <c r="B261"/>
      <c r="C261"/>
      <c r="D261"/>
    </row>
    <row r="262" spans="2:4" x14ac:dyDescent="0.35">
      <c r="B262"/>
      <c r="C262"/>
      <c r="D262"/>
    </row>
    <row r="263" spans="2:4" x14ac:dyDescent="0.35">
      <c r="B263"/>
      <c r="C263"/>
      <c r="D26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11"/>
  <sheetViews>
    <sheetView workbookViewId="0">
      <pane ySplit="3" topLeftCell="A4" activePane="bottomLeft" state="frozen"/>
      <selection activeCell="D1" sqref="D1"/>
      <selection pane="bottomLeft" activeCell="D1" sqref="D1"/>
    </sheetView>
  </sheetViews>
  <sheetFormatPr defaultColWidth="13" defaultRowHeight="14.5" x14ac:dyDescent="0.35"/>
  <cols>
    <col min="1" max="1" width="36.26953125" style="1" customWidth="1"/>
    <col min="2" max="2" width="8.54296875" style="1" customWidth="1"/>
    <col min="3" max="3" width="12" style="1" customWidth="1"/>
    <col min="4" max="4" width="12.54296875" style="1" customWidth="1"/>
    <col min="5" max="5" width="12.54296875" style="58" customWidth="1"/>
    <col min="6" max="6" width="12.54296875" style="1" customWidth="1"/>
    <col min="7" max="7" width="8.54296875" style="58" customWidth="1"/>
    <col min="8" max="8" width="13.1796875" style="58" customWidth="1"/>
    <col min="9" max="9" width="14.54296875" style="1" customWidth="1"/>
    <col min="10" max="10" width="12.26953125" style="1" customWidth="1"/>
    <col min="11" max="12" width="13.7265625" style="58" customWidth="1"/>
    <col min="13" max="13" width="12.1796875" style="1" customWidth="1"/>
    <col min="14" max="15" width="12.54296875" style="58" customWidth="1"/>
    <col min="16" max="16" width="13.1796875" style="1" customWidth="1"/>
    <col min="17" max="18" width="13.7265625" style="58" customWidth="1"/>
    <col min="19" max="19" width="9.7265625" style="1" customWidth="1"/>
    <col min="20" max="20" width="12.7265625" style="58" customWidth="1"/>
    <col min="21" max="21" width="13.1796875" style="58" customWidth="1"/>
    <col min="22" max="22" width="16.7265625" style="1" customWidth="1"/>
    <col min="23" max="23" width="22.26953125" style="1" customWidth="1"/>
    <col min="24" max="25" width="102.1796875" style="1" customWidth="1"/>
    <col min="26" max="16384" width="13" style="1"/>
  </cols>
  <sheetData>
    <row r="1" spans="1:25" x14ac:dyDescent="0.35">
      <c r="D1" s="1" t="s">
        <v>14031</v>
      </c>
    </row>
    <row r="3" spans="1:25" s="65" customFormat="1" ht="116" x14ac:dyDescent="0.35">
      <c r="A3" s="68" t="s">
        <v>247</v>
      </c>
      <c r="B3" s="65" t="s">
        <v>13980</v>
      </c>
      <c r="C3" s="65" t="s">
        <v>13979</v>
      </c>
      <c r="D3" s="65" t="s">
        <v>14025</v>
      </c>
      <c r="E3" s="66" t="s">
        <v>13978</v>
      </c>
      <c r="F3" s="67" t="s">
        <v>14024</v>
      </c>
      <c r="G3" s="65" t="s">
        <v>14022</v>
      </c>
      <c r="H3" s="66" t="s">
        <v>14021</v>
      </c>
      <c r="I3" s="66" t="s">
        <v>14020</v>
      </c>
      <c r="J3" s="65" t="s">
        <v>14019</v>
      </c>
      <c r="K3" s="66" t="s">
        <v>14018</v>
      </c>
      <c r="L3" s="66" t="s">
        <v>14017</v>
      </c>
      <c r="M3" s="65" t="s">
        <v>14016</v>
      </c>
      <c r="N3" s="66" t="s">
        <v>14015</v>
      </c>
      <c r="O3" s="66" t="s">
        <v>14014</v>
      </c>
      <c r="P3" s="65" t="s">
        <v>14013</v>
      </c>
      <c r="Q3" s="66" t="s">
        <v>14012</v>
      </c>
      <c r="R3" s="66" t="s">
        <v>14011</v>
      </c>
      <c r="S3" s="65" t="s">
        <v>14010</v>
      </c>
      <c r="T3" s="66" t="s">
        <v>14009</v>
      </c>
      <c r="U3" s="66" t="s">
        <v>14008</v>
      </c>
      <c r="V3" s="1" t="s">
        <v>14027</v>
      </c>
      <c r="W3" s="1" t="s">
        <v>14026</v>
      </c>
      <c r="X3" s="1"/>
      <c r="Y3" s="1"/>
    </row>
    <row r="4" spans="1:25" x14ac:dyDescent="0.35">
      <c r="A4" s="3" t="s">
        <v>240</v>
      </c>
      <c r="B4" s="16">
        <v>329</v>
      </c>
      <c r="C4" s="16">
        <v>56738386</v>
      </c>
      <c r="D4" s="14">
        <v>0.61864802823615272</v>
      </c>
      <c r="E4" s="16">
        <v>171258679</v>
      </c>
      <c r="F4" s="14">
        <v>0.57351556409181614</v>
      </c>
      <c r="G4" s="1">
        <v>92</v>
      </c>
      <c r="H4" s="16">
        <v>1990230</v>
      </c>
      <c r="I4" s="16">
        <v>11761485</v>
      </c>
      <c r="J4" s="1">
        <v>69</v>
      </c>
      <c r="K4" s="16">
        <v>47161498</v>
      </c>
      <c r="L4" s="16">
        <v>51996334</v>
      </c>
      <c r="M4" s="1">
        <v>68</v>
      </c>
      <c r="N4" s="16">
        <v>495445</v>
      </c>
      <c r="O4" s="16">
        <v>1443706</v>
      </c>
      <c r="P4" s="1">
        <v>165</v>
      </c>
      <c r="Q4" s="16">
        <v>19146750</v>
      </c>
      <c r="R4" s="16">
        <v>6539104</v>
      </c>
      <c r="S4" s="1">
        <v>102</v>
      </c>
      <c r="T4" s="16">
        <v>331759.04179872334</v>
      </c>
      <c r="U4" s="16">
        <v>1218338.871932822</v>
      </c>
      <c r="V4" s="1">
        <v>270</v>
      </c>
      <c r="W4" s="1">
        <v>94061078</v>
      </c>
    </row>
    <row r="5" spans="1:25" x14ac:dyDescent="0.35">
      <c r="A5" s="5" t="s">
        <v>2</v>
      </c>
      <c r="B5" s="16">
        <v>28</v>
      </c>
      <c r="C5" s="16">
        <v>567542</v>
      </c>
      <c r="D5" s="14">
        <v>0.7688183120626354</v>
      </c>
      <c r="E5" s="16">
        <v>417085</v>
      </c>
      <c r="F5" s="14">
        <v>0.66869349887291207</v>
      </c>
      <c r="G5" s="1">
        <v>13</v>
      </c>
      <c r="H5" s="16">
        <v>532020</v>
      </c>
      <c r="I5" s="16">
        <v>216356</v>
      </c>
      <c r="J5" s="1">
        <v>1</v>
      </c>
      <c r="K5" s="16">
        <v>7000</v>
      </c>
      <c r="L5" s="16">
        <v>21000</v>
      </c>
      <c r="M5" s="1">
        <v>4</v>
      </c>
      <c r="N5" s="16">
        <v>32217</v>
      </c>
      <c r="O5" s="16">
        <v>199176</v>
      </c>
      <c r="P5" s="1">
        <v>16</v>
      </c>
      <c r="Q5" s="16">
        <v>264695</v>
      </c>
      <c r="R5" s="16">
        <v>274725</v>
      </c>
      <c r="S5" s="1">
        <v>11</v>
      </c>
      <c r="T5" s="16">
        <v>32757.392121741737</v>
      </c>
      <c r="U5" s="16">
        <v>191444.54489938155</v>
      </c>
      <c r="V5" s="1">
        <v>19</v>
      </c>
      <c r="W5" s="1">
        <v>551259</v>
      </c>
    </row>
    <row r="6" spans="1:25" x14ac:dyDescent="0.35">
      <c r="A6" s="5" t="s">
        <v>11</v>
      </c>
      <c r="B6" s="16">
        <v>1</v>
      </c>
      <c r="C6" s="16">
        <v>50</v>
      </c>
      <c r="D6" s="14">
        <v>0.6</v>
      </c>
      <c r="E6" s="16">
        <v>0</v>
      </c>
      <c r="F6" s="14" t="e">
        <v>#DIV/0!</v>
      </c>
      <c r="G6" s="1">
        <v>1</v>
      </c>
      <c r="H6" s="16">
        <v>0</v>
      </c>
      <c r="I6" s="16">
        <v>0</v>
      </c>
      <c r="J6" s="1">
        <v>1</v>
      </c>
      <c r="K6" s="16">
        <v>50</v>
      </c>
      <c r="L6" s="16">
        <v>0</v>
      </c>
      <c r="M6" s="1">
        <v>1</v>
      </c>
      <c r="N6" s="16">
        <v>50</v>
      </c>
      <c r="O6" s="16">
        <v>0</v>
      </c>
      <c r="P6" s="1">
        <v>0</v>
      </c>
      <c r="Q6" s="16">
        <v>0</v>
      </c>
      <c r="R6" s="16">
        <v>0</v>
      </c>
      <c r="S6" s="1">
        <v>0</v>
      </c>
      <c r="T6" s="16">
        <v>0</v>
      </c>
      <c r="U6" s="16">
        <v>0</v>
      </c>
      <c r="V6" s="1">
        <v>1</v>
      </c>
      <c r="W6" s="1">
        <v>0</v>
      </c>
    </row>
    <row r="7" spans="1:25" x14ac:dyDescent="0.35">
      <c r="A7" s="5" t="s">
        <v>16</v>
      </c>
      <c r="B7" s="16">
        <v>44</v>
      </c>
      <c r="C7" s="16">
        <v>13068519</v>
      </c>
      <c r="D7" s="14">
        <v>0.5812310903779031</v>
      </c>
      <c r="E7" s="16">
        <v>37619839</v>
      </c>
      <c r="F7" s="14">
        <v>0.51851272219835087</v>
      </c>
      <c r="G7" s="1">
        <v>12</v>
      </c>
      <c r="H7" s="16">
        <v>412001</v>
      </c>
      <c r="I7" s="16">
        <v>201017</v>
      </c>
      <c r="J7" s="1">
        <v>13</v>
      </c>
      <c r="K7" s="16">
        <v>7556549</v>
      </c>
      <c r="L7" s="16">
        <v>19606749</v>
      </c>
      <c r="M7" s="1">
        <v>15</v>
      </c>
      <c r="N7" s="16">
        <v>151883</v>
      </c>
      <c r="O7" s="16">
        <v>551114</v>
      </c>
      <c r="P7" s="1">
        <v>29</v>
      </c>
      <c r="Q7" s="16">
        <v>3575401</v>
      </c>
      <c r="R7" s="16">
        <v>1334064</v>
      </c>
      <c r="S7" s="1">
        <v>20</v>
      </c>
      <c r="T7" s="16">
        <v>173328.82300884955</v>
      </c>
      <c r="U7" s="16">
        <v>568493.00594883994</v>
      </c>
      <c r="V7" s="1">
        <v>40</v>
      </c>
      <c r="W7" s="1">
        <v>46267127</v>
      </c>
    </row>
    <row r="8" spans="1:25" x14ac:dyDescent="0.35">
      <c r="A8" s="5" t="s">
        <v>31</v>
      </c>
      <c r="B8" s="16">
        <v>31</v>
      </c>
      <c r="C8" s="16">
        <v>148874</v>
      </c>
      <c r="D8" s="14">
        <v>0.57830030780677344</v>
      </c>
      <c r="E8" s="16">
        <v>370891</v>
      </c>
      <c r="F8" s="14">
        <v>0.57566531600708426</v>
      </c>
      <c r="G8" s="1">
        <v>1</v>
      </c>
      <c r="H8" s="16">
        <v>880</v>
      </c>
      <c r="I8" s="16">
        <v>3960</v>
      </c>
      <c r="J8" s="1">
        <v>8</v>
      </c>
      <c r="K8" s="16">
        <v>50443</v>
      </c>
      <c r="L8" s="16">
        <v>137371</v>
      </c>
      <c r="M8" s="1">
        <v>6</v>
      </c>
      <c r="N8" s="16">
        <v>47874</v>
      </c>
      <c r="O8" s="16">
        <v>27768</v>
      </c>
      <c r="P8" s="1">
        <v>10</v>
      </c>
      <c r="Q8" s="16">
        <v>10865</v>
      </c>
      <c r="R8" s="16">
        <v>14237</v>
      </c>
      <c r="S8" s="1">
        <v>9</v>
      </c>
      <c r="T8" s="16">
        <v>41809</v>
      </c>
      <c r="U8" s="16">
        <v>57125</v>
      </c>
      <c r="V8" s="1">
        <v>23</v>
      </c>
      <c r="W8" s="1">
        <v>323163</v>
      </c>
    </row>
    <row r="9" spans="1:25" x14ac:dyDescent="0.35">
      <c r="A9" s="5" t="s">
        <v>60</v>
      </c>
      <c r="B9" s="16">
        <v>2</v>
      </c>
      <c r="C9" s="16">
        <v>28872</v>
      </c>
      <c r="D9" s="14">
        <v>0.47821262917277813</v>
      </c>
      <c r="E9" s="16">
        <v>0</v>
      </c>
      <c r="F9" s="14" t="e">
        <v>#DIV/0!</v>
      </c>
      <c r="G9" s="1">
        <v>2</v>
      </c>
      <c r="H9" s="16">
        <v>28872</v>
      </c>
      <c r="I9" s="16">
        <v>0</v>
      </c>
      <c r="J9" s="1">
        <v>0</v>
      </c>
      <c r="K9" s="16">
        <v>0</v>
      </c>
      <c r="L9" s="16">
        <v>0</v>
      </c>
      <c r="M9" s="1">
        <v>0</v>
      </c>
      <c r="N9" s="16">
        <v>0</v>
      </c>
      <c r="O9" s="16">
        <v>0</v>
      </c>
      <c r="P9" s="1">
        <v>1</v>
      </c>
      <c r="Q9" s="16">
        <v>18804</v>
      </c>
      <c r="R9" s="16">
        <v>0</v>
      </c>
      <c r="S9" s="1">
        <v>0</v>
      </c>
      <c r="T9" s="16">
        <v>0</v>
      </c>
      <c r="U9" s="16">
        <v>0</v>
      </c>
      <c r="V9" s="1">
        <v>2</v>
      </c>
      <c r="W9" s="1">
        <v>28872</v>
      </c>
    </row>
    <row r="10" spans="1:25" x14ac:dyDescent="0.35">
      <c r="A10" s="5" t="s">
        <v>80</v>
      </c>
      <c r="B10" s="16">
        <v>48</v>
      </c>
      <c r="C10" s="16">
        <v>39847921</v>
      </c>
      <c r="D10" s="14">
        <v>0.67723623699410862</v>
      </c>
      <c r="E10" s="16">
        <v>116539369</v>
      </c>
      <c r="F10" s="14">
        <v>0.57158029786638231</v>
      </c>
      <c r="G10" s="1">
        <v>10</v>
      </c>
      <c r="H10" s="16">
        <v>61369</v>
      </c>
      <c r="I10" s="16">
        <v>9614678</v>
      </c>
      <c r="J10" s="1">
        <v>11</v>
      </c>
      <c r="K10" s="16">
        <v>39273609</v>
      </c>
      <c r="L10" s="16">
        <v>31558026</v>
      </c>
      <c r="M10" s="1">
        <v>4</v>
      </c>
      <c r="N10" s="16">
        <v>14574</v>
      </c>
      <c r="O10" s="16">
        <v>52000</v>
      </c>
      <c r="P10" s="1">
        <v>20</v>
      </c>
      <c r="Q10" s="16">
        <v>14619266</v>
      </c>
      <c r="R10" s="16">
        <v>3344375</v>
      </c>
      <c r="S10" s="1">
        <v>10</v>
      </c>
      <c r="T10" s="16">
        <v>34393</v>
      </c>
      <c r="U10" s="16">
        <v>153149.33333333331</v>
      </c>
      <c r="V10" s="1">
        <v>36</v>
      </c>
      <c r="W10" s="1">
        <v>42172916</v>
      </c>
    </row>
    <row r="11" spans="1:25" x14ac:dyDescent="0.35">
      <c r="A11" s="5" t="s">
        <v>81</v>
      </c>
      <c r="B11" s="16">
        <v>10</v>
      </c>
      <c r="C11" s="16">
        <v>39230</v>
      </c>
      <c r="D11" s="14">
        <v>0.64905990305761863</v>
      </c>
      <c r="E11" s="16">
        <v>150467</v>
      </c>
      <c r="F11" s="14">
        <v>0.53975464293439634</v>
      </c>
      <c r="G11" s="1">
        <v>2</v>
      </c>
      <c r="H11" s="16">
        <v>48</v>
      </c>
      <c r="I11" s="16">
        <v>0</v>
      </c>
      <c r="J11" s="1">
        <v>2</v>
      </c>
      <c r="K11" s="16">
        <v>25</v>
      </c>
      <c r="L11" s="16">
        <v>24</v>
      </c>
      <c r="M11" s="1">
        <v>2</v>
      </c>
      <c r="N11" s="16">
        <v>25</v>
      </c>
      <c r="O11" s="16">
        <v>24</v>
      </c>
      <c r="P11" s="1">
        <v>10</v>
      </c>
      <c r="Q11" s="16">
        <v>725</v>
      </c>
      <c r="R11" s="16">
        <v>86904</v>
      </c>
      <c r="S11" s="1">
        <v>7</v>
      </c>
      <c r="T11" s="16">
        <v>2445</v>
      </c>
      <c r="U11" s="16">
        <v>49602.129045002701</v>
      </c>
      <c r="V11" s="1">
        <v>10</v>
      </c>
      <c r="W11" s="1">
        <v>41437</v>
      </c>
    </row>
    <row r="12" spans="1:25" x14ac:dyDescent="0.35">
      <c r="A12" s="5" t="s">
        <v>88</v>
      </c>
      <c r="B12" s="16">
        <v>1</v>
      </c>
      <c r="C12" s="16">
        <v>0</v>
      </c>
      <c r="D12" s="14" t="e">
        <v>#DIV/0!</v>
      </c>
      <c r="E12" s="16">
        <v>0</v>
      </c>
      <c r="F12" s="14" t="e">
        <v>#DIV/0!</v>
      </c>
      <c r="G12" s="1">
        <v>1</v>
      </c>
      <c r="H12" s="16">
        <v>0</v>
      </c>
      <c r="I12" s="16">
        <v>0</v>
      </c>
      <c r="J12" s="1">
        <v>0</v>
      </c>
      <c r="K12" s="16">
        <v>0</v>
      </c>
      <c r="L12" s="16">
        <v>0</v>
      </c>
      <c r="M12" s="1">
        <v>1</v>
      </c>
      <c r="N12" s="16">
        <v>0</v>
      </c>
      <c r="O12" s="16">
        <v>0</v>
      </c>
      <c r="P12" s="1">
        <v>0</v>
      </c>
      <c r="Q12" s="16">
        <v>0</v>
      </c>
      <c r="R12" s="16">
        <v>0</v>
      </c>
      <c r="S12" s="1">
        <v>0</v>
      </c>
      <c r="T12" s="16">
        <v>0</v>
      </c>
      <c r="U12" s="16">
        <v>0</v>
      </c>
      <c r="V12" s="1">
        <v>1</v>
      </c>
      <c r="W12" s="1">
        <v>0</v>
      </c>
    </row>
    <row r="13" spans="1:25" x14ac:dyDescent="0.35">
      <c r="A13" s="5" t="s">
        <v>98</v>
      </c>
      <c r="B13" s="16">
        <v>15</v>
      </c>
      <c r="C13" s="16">
        <v>27024</v>
      </c>
      <c r="D13" s="14">
        <v>0.59418922533865492</v>
      </c>
      <c r="E13" s="16">
        <v>109943</v>
      </c>
      <c r="F13" s="14">
        <v>0.61362717568236058</v>
      </c>
      <c r="G13" s="1">
        <v>0</v>
      </c>
      <c r="H13" s="16">
        <v>0</v>
      </c>
      <c r="I13" s="16">
        <v>0</v>
      </c>
      <c r="J13" s="1">
        <v>4</v>
      </c>
      <c r="K13" s="16">
        <v>7454</v>
      </c>
      <c r="L13" s="16">
        <v>27757</v>
      </c>
      <c r="M13" s="1">
        <v>3</v>
      </c>
      <c r="N13" s="16">
        <v>4138</v>
      </c>
      <c r="O13" s="16">
        <v>13476</v>
      </c>
      <c r="P13" s="1">
        <v>10</v>
      </c>
      <c r="Q13" s="16">
        <v>17980</v>
      </c>
      <c r="R13" s="16">
        <v>73844</v>
      </c>
      <c r="S13" s="1">
        <v>6</v>
      </c>
      <c r="T13" s="16">
        <v>8136</v>
      </c>
      <c r="U13" s="16">
        <v>21949</v>
      </c>
      <c r="V13" s="1">
        <v>14</v>
      </c>
      <c r="W13" s="1">
        <v>75059</v>
      </c>
    </row>
    <row r="14" spans="1:25" x14ac:dyDescent="0.35">
      <c r="A14" s="5" t="s">
        <v>126</v>
      </c>
      <c r="B14" s="16">
        <v>12</v>
      </c>
      <c r="C14" s="16">
        <v>160351</v>
      </c>
      <c r="D14" s="14">
        <v>0.6561834637573607</v>
      </c>
      <c r="E14" s="16">
        <v>362369</v>
      </c>
      <c r="F14" s="14">
        <v>0.82229545352267108</v>
      </c>
      <c r="G14" s="1">
        <v>0</v>
      </c>
      <c r="H14" s="16">
        <v>0</v>
      </c>
      <c r="I14" s="16">
        <v>0</v>
      </c>
      <c r="J14" s="1">
        <v>3</v>
      </c>
      <c r="K14" s="16">
        <v>40456</v>
      </c>
      <c r="L14" s="16">
        <v>6328</v>
      </c>
      <c r="M14" s="1">
        <v>4</v>
      </c>
      <c r="N14" s="16">
        <v>77045</v>
      </c>
      <c r="O14" s="16">
        <v>163598</v>
      </c>
      <c r="P14" s="1">
        <v>7</v>
      </c>
      <c r="Q14" s="16">
        <v>39681</v>
      </c>
      <c r="R14" s="16">
        <v>0</v>
      </c>
      <c r="S14" s="1">
        <v>5</v>
      </c>
      <c r="T14" s="16">
        <v>6206.3407609810783</v>
      </c>
      <c r="U14" s="16">
        <v>0</v>
      </c>
      <c r="V14" s="1">
        <v>11</v>
      </c>
      <c r="W14" s="1">
        <v>308597</v>
      </c>
    </row>
    <row r="15" spans="1:25" x14ac:dyDescent="0.35">
      <c r="A15" s="5" t="s">
        <v>129</v>
      </c>
      <c r="B15" s="16">
        <v>41</v>
      </c>
      <c r="C15" s="16">
        <v>997355</v>
      </c>
      <c r="D15" s="14">
        <v>0.61158729328208616</v>
      </c>
      <c r="E15" s="16">
        <v>388948</v>
      </c>
      <c r="F15" s="14">
        <v>0.66408487293546237</v>
      </c>
      <c r="G15" s="1">
        <v>22</v>
      </c>
      <c r="H15" s="16">
        <v>630510</v>
      </c>
      <c r="I15" s="16">
        <v>77066</v>
      </c>
      <c r="J15" s="1">
        <v>8</v>
      </c>
      <c r="K15" s="16">
        <v>121636</v>
      </c>
      <c r="L15" s="16">
        <v>51001</v>
      </c>
      <c r="M15" s="1">
        <v>14</v>
      </c>
      <c r="N15" s="16">
        <v>79364</v>
      </c>
      <c r="O15" s="16">
        <v>974</v>
      </c>
      <c r="P15" s="1">
        <v>15</v>
      </c>
      <c r="Q15" s="16">
        <v>286598</v>
      </c>
      <c r="R15" s="16">
        <v>173694</v>
      </c>
      <c r="S15" s="1">
        <v>8</v>
      </c>
      <c r="T15" s="16">
        <v>7978.3806123297036</v>
      </c>
      <c r="U15" s="16">
        <v>655.69965104685946</v>
      </c>
      <c r="V15" s="1">
        <v>39</v>
      </c>
      <c r="W15" s="1">
        <v>2864883</v>
      </c>
    </row>
    <row r="16" spans="1:25" x14ac:dyDescent="0.35">
      <c r="A16" s="5" t="s">
        <v>138</v>
      </c>
      <c r="B16" s="16">
        <v>14</v>
      </c>
      <c r="C16" s="16">
        <v>148191</v>
      </c>
      <c r="D16" s="14">
        <v>0.63844931974160646</v>
      </c>
      <c r="E16" s="16">
        <v>1015378</v>
      </c>
      <c r="F16" s="14">
        <v>0.62429695294889465</v>
      </c>
      <c r="G16" s="1">
        <v>5</v>
      </c>
      <c r="H16" s="16">
        <v>113921</v>
      </c>
      <c r="I16" s="16">
        <v>876498</v>
      </c>
      <c r="J16" s="1">
        <v>5</v>
      </c>
      <c r="K16" s="16">
        <v>82292</v>
      </c>
      <c r="L16" s="16">
        <v>554592</v>
      </c>
      <c r="M16" s="1">
        <v>0</v>
      </c>
      <c r="N16" s="16">
        <v>0</v>
      </c>
      <c r="O16" s="16">
        <v>0</v>
      </c>
      <c r="P16" s="1">
        <v>3</v>
      </c>
      <c r="Q16" s="16">
        <v>11257</v>
      </c>
      <c r="R16" s="16">
        <v>157850</v>
      </c>
      <c r="S16" s="1">
        <v>3</v>
      </c>
      <c r="T16" s="16">
        <v>975</v>
      </c>
      <c r="U16" s="16">
        <v>8462</v>
      </c>
      <c r="V16" s="1">
        <v>11</v>
      </c>
      <c r="W16" s="1">
        <v>190787</v>
      </c>
    </row>
    <row r="17" spans="1:23" x14ac:dyDescent="0.35">
      <c r="A17" s="5" t="s">
        <v>142</v>
      </c>
      <c r="B17" s="16">
        <v>15</v>
      </c>
      <c r="C17" s="16">
        <v>345898</v>
      </c>
      <c r="D17" s="14">
        <v>0.47220774690922673</v>
      </c>
      <c r="E17" s="16">
        <v>1043965</v>
      </c>
      <c r="F17" s="14">
        <v>0.49425807529698901</v>
      </c>
      <c r="G17" s="1">
        <v>6</v>
      </c>
      <c r="H17" s="16">
        <v>149610</v>
      </c>
      <c r="I17" s="16">
        <v>683400</v>
      </c>
      <c r="J17" s="1">
        <v>4</v>
      </c>
      <c r="K17" s="16">
        <v>11376</v>
      </c>
      <c r="L17" s="16">
        <v>8726</v>
      </c>
      <c r="M17" s="1">
        <v>3</v>
      </c>
      <c r="N17" s="16">
        <v>213</v>
      </c>
      <c r="O17" s="16">
        <v>0</v>
      </c>
      <c r="P17" s="1">
        <v>10</v>
      </c>
      <c r="Q17" s="16">
        <v>98723</v>
      </c>
      <c r="R17" s="16">
        <v>376142</v>
      </c>
      <c r="S17" s="1">
        <v>3</v>
      </c>
      <c r="T17" s="16">
        <v>1996</v>
      </c>
      <c r="U17" s="16">
        <v>60000</v>
      </c>
      <c r="V17" s="1">
        <v>14</v>
      </c>
      <c r="W17" s="1">
        <v>355575</v>
      </c>
    </row>
    <row r="18" spans="1:23" x14ac:dyDescent="0.35">
      <c r="A18" s="5" t="s">
        <v>145</v>
      </c>
      <c r="B18" s="16">
        <v>5</v>
      </c>
      <c r="C18" s="16">
        <v>104825</v>
      </c>
      <c r="D18" s="14">
        <v>0.48709077128504985</v>
      </c>
      <c r="E18" s="16">
        <v>413402</v>
      </c>
      <c r="F18" s="14">
        <v>0.48628372855937546</v>
      </c>
      <c r="G18" s="1">
        <v>3</v>
      </c>
      <c r="H18" s="16">
        <v>10555</v>
      </c>
      <c r="I18" s="16">
        <v>51030</v>
      </c>
      <c r="J18" s="1">
        <v>0</v>
      </c>
      <c r="K18" s="16">
        <v>0</v>
      </c>
      <c r="L18" s="16">
        <v>0</v>
      </c>
      <c r="M18" s="1">
        <v>0</v>
      </c>
      <c r="N18" s="16">
        <v>0</v>
      </c>
      <c r="O18" s="16">
        <v>0</v>
      </c>
      <c r="P18" s="1">
        <v>5</v>
      </c>
      <c r="Q18" s="16">
        <v>75265</v>
      </c>
      <c r="R18" s="16">
        <v>248387</v>
      </c>
      <c r="S18" s="1">
        <v>4</v>
      </c>
      <c r="T18" s="16">
        <v>18105.035564234895</v>
      </c>
      <c r="U18" s="16">
        <v>96311.159055217737</v>
      </c>
      <c r="V18" s="1">
        <v>5</v>
      </c>
      <c r="W18" s="1">
        <v>406546</v>
      </c>
    </row>
    <row r="19" spans="1:23" x14ac:dyDescent="0.35">
      <c r="A19" s="5" t="s">
        <v>172</v>
      </c>
      <c r="B19" s="16">
        <v>13</v>
      </c>
      <c r="C19" s="16">
        <v>26061</v>
      </c>
      <c r="D19" s="14">
        <v>0.61987507512978324</v>
      </c>
      <c r="E19" s="16">
        <v>11103520</v>
      </c>
      <c r="F19" s="14">
        <v>0.57069461281259937</v>
      </c>
      <c r="G19" s="1">
        <v>3</v>
      </c>
      <c r="H19" s="16">
        <v>17937</v>
      </c>
      <c r="I19" s="16">
        <v>28369</v>
      </c>
      <c r="J19" s="1">
        <v>0</v>
      </c>
      <c r="K19" s="16">
        <v>0</v>
      </c>
      <c r="L19" s="16">
        <v>0</v>
      </c>
      <c r="M19" s="1">
        <v>4</v>
      </c>
      <c r="N19" s="16">
        <v>200</v>
      </c>
      <c r="O19" s="16">
        <v>23000</v>
      </c>
      <c r="P19" s="1">
        <v>8</v>
      </c>
      <c r="Q19" s="16">
        <v>4722</v>
      </c>
      <c r="R19" s="16">
        <v>12142</v>
      </c>
      <c r="S19" s="1">
        <v>5</v>
      </c>
      <c r="T19" s="16">
        <v>521.06973058637084</v>
      </c>
      <c r="U19" s="16">
        <v>1700</v>
      </c>
      <c r="V19" s="1">
        <v>10</v>
      </c>
      <c r="W19" s="1">
        <v>93149</v>
      </c>
    </row>
    <row r="20" spans="1:23" x14ac:dyDescent="0.35">
      <c r="A20" s="5" t="s">
        <v>182</v>
      </c>
      <c r="B20" s="16">
        <v>17</v>
      </c>
      <c r="C20" s="16">
        <v>331614</v>
      </c>
      <c r="D20" s="14">
        <v>0.54273386684113023</v>
      </c>
      <c r="E20" s="16">
        <v>301082</v>
      </c>
      <c r="F20" s="14">
        <v>0.522680942799577</v>
      </c>
      <c r="G20" s="1">
        <v>0</v>
      </c>
      <c r="H20" s="16">
        <v>0</v>
      </c>
      <c r="I20" s="16">
        <v>0</v>
      </c>
      <c r="J20" s="1">
        <v>5</v>
      </c>
      <c r="K20" s="16">
        <v>1800</v>
      </c>
      <c r="L20" s="16">
        <v>2300</v>
      </c>
      <c r="M20" s="1">
        <v>1</v>
      </c>
      <c r="N20" s="16">
        <v>400</v>
      </c>
      <c r="O20" s="16">
        <v>700</v>
      </c>
      <c r="P20" s="1">
        <v>2</v>
      </c>
      <c r="Q20" s="16">
        <v>35</v>
      </c>
      <c r="R20" s="16">
        <v>0</v>
      </c>
      <c r="S20" s="1">
        <v>1</v>
      </c>
      <c r="T20" s="16">
        <v>0</v>
      </c>
      <c r="U20" s="16">
        <v>0</v>
      </c>
      <c r="V20" s="1">
        <v>7</v>
      </c>
      <c r="W20" s="1">
        <v>12233</v>
      </c>
    </row>
    <row r="21" spans="1:23" x14ac:dyDescent="0.35">
      <c r="A21" s="5" t="s">
        <v>183</v>
      </c>
      <c r="B21" s="16">
        <v>9</v>
      </c>
      <c r="C21" s="16">
        <v>815322</v>
      </c>
      <c r="D21" s="14">
        <v>0.50506259634459605</v>
      </c>
      <c r="E21" s="16">
        <v>1259949</v>
      </c>
      <c r="F21" s="14">
        <v>0.48984844850254916</v>
      </c>
      <c r="G21" s="1">
        <v>4</v>
      </c>
      <c r="H21" s="16">
        <v>13225</v>
      </c>
      <c r="I21" s="16">
        <v>4132</v>
      </c>
      <c r="J21" s="1">
        <v>3</v>
      </c>
      <c r="K21" s="16">
        <v>8461</v>
      </c>
      <c r="L21" s="16">
        <v>21766</v>
      </c>
      <c r="M21" s="1">
        <v>1</v>
      </c>
      <c r="N21" s="16">
        <v>85000</v>
      </c>
      <c r="O21" s="16">
        <v>408000</v>
      </c>
      <c r="P21" s="1">
        <v>6</v>
      </c>
      <c r="Q21" s="16">
        <v>95163</v>
      </c>
      <c r="R21" s="16">
        <v>429766</v>
      </c>
      <c r="S21" s="1">
        <v>2</v>
      </c>
      <c r="T21" s="16">
        <v>0</v>
      </c>
      <c r="U21" s="16">
        <v>0</v>
      </c>
      <c r="V21" s="1">
        <v>6</v>
      </c>
      <c r="W21" s="1">
        <v>267107</v>
      </c>
    </row>
    <row r="22" spans="1:23" x14ac:dyDescent="0.35">
      <c r="A22" s="5" t="s">
        <v>198</v>
      </c>
      <c r="B22" s="16">
        <v>7</v>
      </c>
      <c r="C22" s="16">
        <v>24117</v>
      </c>
      <c r="D22" s="14">
        <v>0.53434130715295947</v>
      </c>
      <c r="E22" s="16">
        <v>54783</v>
      </c>
      <c r="F22" s="14">
        <v>0.54433585452718969</v>
      </c>
      <c r="G22" s="1">
        <v>5</v>
      </c>
      <c r="H22" s="16">
        <v>14551</v>
      </c>
      <c r="I22" s="16">
        <v>4979</v>
      </c>
      <c r="J22" s="1">
        <v>0</v>
      </c>
      <c r="K22" s="16">
        <v>0</v>
      </c>
      <c r="L22" s="16">
        <v>0</v>
      </c>
      <c r="M22" s="1">
        <v>1</v>
      </c>
      <c r="N22" s="16">
        <v>455</v>
      </c>
      <c r="O22" s="16">
        <v>0</v>
      </c>
      <c r="P22" s="1">
        <v>4</v>
      </c>
      <c r="Q22" s="16">
        <v>15392</v>
      </c>
      <c r="R22" s="16">
        <v>50</v>
      </c>
      <c r="S22" s="1">
        <v>1</v>
      </c>
      <c r="T22" s="16">
        <v>0</v>
      </c>
      <c r="U22" s="16">
        <v>0</v>
      </c>
      <c r="V22" s="1">
        <v>7</v>
      </c>
      <c r="W22" s="1">
        <v>37348</v>
      </c>
    </row>
    <row r="23" spans="1:23" x14ac:dyDescent="0.35">
      <c r="A23" s="5" t="s">
        <v>200</v>
      </c>
      <c r="B23" s="16">
        <v>16</v>
      </c>
      <c r="C23" s="16">
        <v>56620</v>
      </c>
      <c r="D23" s="14">
        <v>0.70899508728214322</v>
      </c>
      <c r="E23" s="16">
        <v>107689</v>
      </c>
      <c r="F23" s="14">
        <v>0.50718326373691058</v>
      </c>
      <c r="G23" s="1">
        <v>2</v>
      </c>
      <c r="H23" s="16">
        <v>4731</v>
      </c>
      <c r="I23" s="16">
        <v>0</v>
      </c>
      <c r="J23" s="1">
        <v>1</v>
      </c>
      <c r="K23" s="16">
        <v>347</v>
      </c>
      <c r="L23" s="16">
        <v>694</v>
      </c>
      <c r="M23" s="1">
        <v>4</v>
      </c>
      <c r="N23" s="16">
        <v>2007</v>
      </c>
      <c r="O23" s="16">
        <v>3876</v>
      </c>
      <c r="P23" s="1">
        <v>9</v>
      </c>
      <c r="Q23" s="16">
        <v>12178</v>
      </c>
      <c r="R23" s="16">
        <v>12924</v>
      </c>
      <c r="S23" s="1">
        <v>7</v>
      </c>
      <c r="T23" s="16">
        <v>3108</v>
      </c>
      <c r="U23" s="16">
        <v>9447</v>
      </c>
      <c r="V23" s="1">
        <v>14</v>
      </c>
      <c r="W23" s="1">
        <v>65020</v>
      </c>
    </row>
    <row r="24" spans="1:23" x14ac:dyDescent="0.35">
      <c r="A24" s="3" t="s">
        <v>243</v>
      </c>
      <c r="B24" s="16">
        <v>200</v>
      </c>
      <c r="C24" s="16">
        <v>9086533</v>
      </c>
      <c r="D24" s="14">
        <v>0.64040981751409332</v>
      </c>
      <c r="E24" s="16">
        <v>31237244</v>
      </c>
      <c r="F24" s="14">
        <v>0.61838858040956624</v>
      </c>
      <c r="G24" s="1">
        <v>73</v>
      </c>
      <c r="H24" s="16">
        <v>3643292</v>
      </c>
      <c r="I24" s="16">
        <v>2975799</v>
      </c>
      <c r="J24" s="1">
        <v>32</v>
      </c>
      <c r="K24" s="16">
        <v>626957</v>
      </c>
      <c r="L24" s="16">
        <v>2608228</v>
      </c>
      <c r="M24" s="1">
        <v>45</v>
      </c>
      <c r="N24" s="16">
        <v>411225</v>
      </c>
      <c r="O24" s="16">
        <v>4273838</v>
      </c>
      <c r="P24" s="1">
        <v>125</v>
      </c>
      <c r="Q24" s="16">
        <v>2704295</v>
      </c>
      <c r="R24" s="16">
        <v>13010167</v>
      </c>
      <c r="S24" s="1">
        <v>90</v>
      </c>
      <c r="T24" s="16">
        <v>1670049.990650909</v>
      </c>
      <c r="U24" s="16">
        <v>9478600.4665517006</v>
      </c>
      <c r="V24" s="1">
        <v>190</v>
      </c>
      <c r="W24" s="1">
        <v>15064323</v>
      </c>
    </row>
    <row r="25" spans="1:23" x14ac:dyDescent="0.35">
      <c r="A25" s="5" t="s">
        <v>30</v>
      </c>
      <c r="B25" s="16">
        <v>13</v>
      </c>
      <c r="C25" s="16">
        <v>1803278</v>
      </c>
      <c r="D25" s="14">
        <v>0.68342286501087146</v>
      </c>
      <c r="E25" s="16">
        <v>4208650</v>
      </c>
      <c r="F25" s="14">
        <v>0.68158061964368732</v>
      </c>
      <c r="G25" s="1">
        <v>1</v>
      </c>
      <c r="H25" s="16">
        <v>1240</v>
      </c>
      <c r="I25" s="16">
        <v>7937</v>
      </c>
      <c r="J25" s="1">
        <v>5</v>
      </c>
      <c r="K25" s="16">
        <v>351066</v>
      </c>
      <c r="L25" s="16">
        <v>1797982</v>
      </c>
      <c r="M25" s="1">
        <v>9</v>
      </c>
      <c r="N25" s="16">
        <v>193241</v>
      </c>
      <c r="O25" s="16">
        <v>1126767</v>
      </c>
      <c r="P25" s="1">
        <v>5</v>
      </c>
      <c r="Q25" s="16">
        <v>301545</v>
      </c>
      <c r="R25" s="16">
        <v>302112</v>
      </c>
      <c r="S25" s="1">
        <v>10</v>
      </c>
      <c r="T25" s="16">
        <v>403656</v>
      </c>
      <c r="U25" s="16">
        <v>2106533</v>
      </c>
      <c r="V25" s="1">
        <v>13</v>
      </c>
      <c r="W25" s="1">
        <v>0</v>
      </c>
    </row>
    <row r="26" spans="1:23" x14ac:dyDescent="0.35">
      <c r="A26" s="5" t="s">
        <v>14031</v>
      </c>
      <c r="B26" s="16">
        <v>15</v>
      </c>
      <c r="C26" s="16">
        <v>237408</v>
      </c>
      <c r="D26" s="14">
        <v>0.6708295989639711</v>
      </c>
      <c r="E26" s="16">
        <v>2724226</v>
      </c>
      <c r="F26" s="14">
        <v>0.63199145206110607</v>
      </c>
      <c r="G26" s="1">
        <v>1</v>
      </c>
      <c r="H26" s="16">
        <v>48678</v>
      </c>
      <c r="I26" s="16">
        <v>130878</v>
      </c>
      <c r="J26" s="1">
        <v>5</v>
      </c>
      <c r="K26" s="16">
        <v>26239</v>
      </c>
      <c r="L26" s="16">
        <v>126569</v>
      </c>
      <c r="M26" s="1">
        <v>5</v>
      </c>
      <c r="N26" s="16">
        <v>3115</v>
      </c>
      <c r="O26" s="16">
        <v>13298</v>
      </c>
      <c r="P26" s="1">
        <v>6</v>
      </c>
      <c r="Q26" s="16">
        <v>37914</v>
      </c>
      <c r="R26" s="16">
        <v>8117</v>
      </c>
      <c r="S26" s="1">
        <v>8</v>
      </c>
      <c r="T26" s="16">
        <v>9981.1746411483255</v>
      </c>
      <c r="U26" s="16">
        <v>39580</v>
      </c>
      <c r="V26" s="1">
        <v>14</v>
      </c>
      <c r="W26" s="1">
        <v>453283</v>
      </c>
    </row>
    <row r="27" spans="1:23" x14ac:dyDescent="0.35">
      <c r="A27" s="5" t="s">
        <v>59</v>
      </c>
      <c r="B27" s="16">
        <v>34</v>
      </c>
      <c r="C27" s="16">
        <v>1603857</v>
      </c>
      <c r="D27" s="14">
        <v>0.62299358381465664</v>
      </c>
      <c r="E27" s="16">
        <v>1975497</v>
      </c>
      <c r="F27" s="14">
        <v>0.58984443479795567</v>
      </c>
      <c r="G27" s="1">
        <v>16</v>
      </c>
      <c r="H27" s="16">
        <v>1182521</v>
      </c>
      <c r="I27" s="16">
        <v>982308</v>
      </c>
      <c r="J27" s="1">
        <v>4</v>
      </c>
      <c r="K27" s="16">
        <v>10154</v>
      </c>
      <c r="L27" s="16">
        <v>0</v>
      </c>
      <c r="M27" s="1">
        <v>2</v>
      </c>
      <c r="N27" s="16">
        <v>1693</v>
      </c>
      <c r="O27" s="16">
        <v>0</v>
      </c>
      <c r="P27" s="1">
        <v>28</v>
      </c>
      <c r="Q27" s="16">
        <v>1167826</v>
      </c>
      <c r="R27" s="16">
        <v>1350718</v>
      </c>
      <c r="S27" s="1">
        <v>12</v>
      </c>
      <c r="T27" s="16">
        <v>108132.37390547369</v>
      </c>
      <c r="U27" s="16">
        <v>316505</v>
      </c>
      <c r="V27" s="1">
        <v>34</v>
      </c>
      <c r="W27" s="1">
        <v>4955059</v>
      </c>
    </row>
    <row r="28" spans="1:23" x14ac:dyDescent="0.35">
      <c r="A28" s="5" t="s">
        <v>91</v>
      </c>
      <c r="B28" s="16">
        <v>37</v>
      </c>
      <c r="C28" s="16">
        <v>1870808</v>
      </c>
      <c r="D28" s="14">
        <v>0.69592304186527365</v>
      </c>
      <c r="E28" s="16">
        <v>11638509</v>
      </c>
      <c r="F28" s="14">
        <v>0.57687026712515732</v>
      </c>
      <c r="G28" s="1">
        <v>15</v>
      </c>
      <c r="H28" s="16">
        <v>813138</v>
      </c>
      <c r="I28" s="16">
        <v>335466</v>
      </c>
      <c r="J28" s="1">
        <v>6</v>
      </c>
      <c r="K28" s="16">
        <v>197782</v>
      </c>
      <c r="L28" s="16">
        <v>538578</v>
      </c>
      <c r="M28" s="1">
        <v>8</v>
      </c>
      <c r="N28" s="16">
        <v>117248</v>
      </c>
      <c r="O28" s="16">
        <v>411010</v>
      </c>
      <c r="P28" s="1">
        <v>25</v>
      </c>
      <c r="Q28" s="16">
        <v>647450</v>
      </c>
      <c r="R28" s="16">
        <v>10524226</v>
      </c>
      <c r="S28" s="1">
        <v>15</v>
      </c>
      <c r="T28" s="16">
        <v>339011.44210428686</v>
      </c>
      <c r="U28" s="16">
        <v>760718.46655170014</v>
      </c>
      <c r="V28" s="1">
        <v>35</v>
      </c>
      <c r="W28" s="1">
        <v>5301875</v>
      </c>
    </row>
    <row r="29" spans="1:23" x14ac:dyDescent="0.35">
      <c r="A29" s="5" t="s">
        <v>151</v>
      </c>
      <c r="B29" s="16">
        <v>20</v>
      </c>
      <c r="C29" s="16">
        <v>675860</v>
      </c>
      <c r="D29" s="14">
        <v>0.78968791465112687</v>
      </c>
      <c r="E29" s="16">
        <v>2379845</v>
      </c>
      <c r="F29" s="14">
        <v>0.70405730029804736</v>
      </c>
      <c r="G29" s="1">
        <v>2</v>
      </c>
      <c r="H29" s="16">
        <v>9653</v>
      </c>
      <c r="I29" s="16">
        <v>227</v>
      </c>
      <c r="J29" s="1">
        <v>4</v>
      </c>
      <c r="K29" s="16">
        <v>507</v>
      </c>
      <c r="L29" s="16">
        <v>6249</v>
      </c>
      <c r="M29" s="1">
        <v>9</v>
      </c>
      <c r="N29" s="16">
        <v>24351</v>
      </c>
      <c r="O29" s="16">
        <v>138661</v>
      </c>
      <c r="P29" s="1">
        <v>7</v>
      </c>
      <c r="Q29" s="16">
        <v>21430</v>
      </c>
      <c r="R29" s="16">
        <v>33723</v>
      </c>
      <c r="S29" s="1">
        <v>13</v>
      </c>
      <c r="T29" s="16">
        <v>574528</v>
      </c>
      <c r="U29" s="16">
        <v>1997414</v>
      </c>
      <c r="V29" s="1">
        <v>19</v>
      </c>
      <c r="W29" s="1">
        <v>1273208</v>
      </c>
    </row>
    <row r="30" spans="1:23" x14ac:dyDescent="0.35">
      <c r="A30" s="5" t="s">
        <v>168</v>
      </c>
      <c r="B30" s="16">
        <v>26</v>
      </c>
      <c r="C30" s="16">
        <v>570944</v>
      </c>
      <c r="D30" s="14">
        <v>0.55161425746045134</v>
      </c>
      <c r="E30" s="16">
        <v>774996</v>
      </c>
      <c r="F30" s="14">
        <v>0.53270121790546532</v>
      </c>
      <c r="G30" s="1">
        <v>13</v>
      </c>
      <c r="H30" s="16">
        <v>280878</v>
      </c>
      <c r="I30" s="16">
        <v>5988</v>
      </c>
      <c r="J30" s="1">
        <v>0</v>
      </c>
      <c r="K30" s="16">
        <v>0</v>
      </c>
      <c r="L30" s="16">
        <v>0</v>
      </c>
      <c r="M30" s="1">
        <v>2</v>
      </c>
      <c r="N30" s="16">
        <v>900</v>
      </c>
      <c r="O30" s="16">
        <v>5400</v>
      </c>
      <c r="P30" s="1">
        <v>18</v>
      </c>
      <c r="Q30" s="16">
        <v>105823</v>
      </c>
      <c r="R30" s="16">
        <v>155424</v>
      </c>
      <c r="S30" s="1">
        <v>6</v>
      </c>
      <c r="T30" s="16">
        <v>28362</v>
      </c>
      <c r="U30" s="16">
        <v>289566</v>
      </c>
      <c r="V30" s="1">
        <v>21</v>
      </c>
      <c r="W30" s="1">
        <v>680917</v>
      </c>
    </row>
    <row r="31" spans="1:23" x14ac:dyDescent="0.35">
      <c r="A31" s="5" t="s">
        <v>170</v>
      </c>
      <c r="B31" s="16">
        <v>11</v>
      </c>
      <c r="C31" s="16">
        <v>155560</v>
      </c>
      <c r="D31" s="14">
        <v>0.63726085489832041</v>
      </c>
      <c r="E31" s="16">
        <v>322543</v>
      </c>
      <c r="F31" s="14">
        <v>0.61861878956897143</v>
      </c>
      <c r="G31" s="1">
        <v>7</v>
      </c>
      <c r="H31" s="16">
        <v>142548</v>
      </c>
      <c r="I31" s="16">
        <v>322543</v>
      </c>
      <c r="J31" s="1">
        <v>2</v>
      </c>
      <c r="K31" s="16">
        <v>8498</v>
      </c>
      <c r="L31" s="16">
        <v>0</v>
      </c>
      <c r="M31" s="1">
        <v>2</v>
      </c>
      <c r="N31" s="16">
        <v>2740</v>
      </c>
      <c r="O31" s="16">
        <v>0</v>
      </c>
      <c r="P31" s="1">
        <v>9</v>
      </c>
      <c r="Q31" s="16">
        <v>144915</v>
      </c>
      <c r="R31" s="16">
        <v>205551</v>
      </c>
      <c r="S31" s="1">
        <v>2</v>
      </c>
      <c r="T31" s="16">
        <v>360</v>
      </c>
      <c r="U31" s="16">
        <v>0</v>
      </c>
      <c r="V31" s="1">
        <v>11</v>
      </c>
      <c r="W31" s="1">
        <v>163525</v>
      </c>
    </row>
    <row r="32" spans="1:23" x14ac:dyDescent="0.35">
      <c r="A32" s="5" t="s">
        <v>173</v>
      </c>
      <c r="B32" s="16">
        <v>20</v>
      </c>
      <c r="C32" s="16">
        <v>1404052</v>
      </c>
      <c r="D32" s="14">
        <v>0.56391051282422899</v>
      </c>
      <c r="E32" s="16">
        <v>1862373</v>
      </c>
      <c r="F32" s="14">
        <v>0.54575421982169336</v>
      </c>
      <c r="G32" s="1">
        <v>14</v>
      </c>
      <c r="H32" s="16">
        <v>1108952</v>
      </c>
      <c r="I32" s="16">
        <v>1155355</v>
      </c>
      <c r="J32" s="1">
        <v>1</v>
      </c>
      <c r="K32" s="16">
        <v>3574</v>
      </c>
      <c r="L32" s="16">
        <v>71480</v>
      </c>
      <c r="M32" s="1">
        <v>0</v>
      </c>
      <c r="N32" s="16">
        <v>0</v>
      </c>
      <c r="O32" s="16">
        <v>0</v>
      </c>
      <c r="P32" s="1">
        <v>13</v>
      </c>
      <c r="Q32" s="16">
        <v>128027</v>
      </c>
      <c r="R32" s="16">
        <v>383510</v>
      </c>
      <c r="S32" s="1">
        <v>7</v>
      </c>
      <c r="T32" s="16">
        <v>12180</v>
      </c>
      <c r="U32" s="16">
        <v>112655</v>
      </c>
      <c r="V32" s="1">
        <v>19</v>
      </c>
      <c r="W32" s="1">
        <v>1173207</v>
      </c>
    </row>
    <row r="33" spans="1:23" x14ac:dyDescent="0.35">
      <c r="A33" s="5" t="s">
        <v>181</v>
      </c>
      <c r="B33" s="16">
        <v>8</v>
      </c>
      <c r="C33" s="16">
        <v>414698</v>
      </c>
      <c r="D33" s="14">
        <v>0.60583582296037974</v>
      </c>
      <c r="E33" s="16">
        <v>1673292</v>
      </c>
      <c r="F33" s="14">
        <v>0.69743372021709937</v>
      </c>
      <c r="G33" s="1">
        <v>1</v>
      </c>
      <c r="H33" s="16">
        <v>243</v>
      </c>
      <c r="I33" s="16">
        <v>15000</v>
      </c>
      <c r="J33" s="1">
        <v>0</v>
      </c>
      <c r="K33" s="16">
        <v>0</v>
      </c>
      <c r="L33" s="16">
        <v>0</v>
      </c>
      <c r="M33" s="1">
        <v>3</v>
      </c>
      <c r="N33" s="16">
        <v>18293</v>
      </c>
      <c r="O33" s="16">
        <v>76045</v>
      </c>
      <c r="P33" s="1">
        <v>5</v>
      </c>
      <c r="Q33" s="16">
        <v>8002</v>
      </c>
      <c r="R33" s="16">
        <v>46036</v>
      </c>
      <c r="S33" s="1">
        <v>8</v>
      </c>
      <c r="T33" s="16">
        <v>97446</v>
      </c>
      <c r="U33" s="16">
        <v>389051</v>
      </c>
      <c r="V33" s="1">
        <v>8</v>
      </c>
      <c r="W33" s="1">
        <v>516504</v>
      </c>
    </row>
    <row r="34" spans="1:23" x14ac:dyDescent="0.35">
      <c r="A34" s="5" t="s">
        <v>191</v>
      </c>
      <c r="B34" s="16">
        <v>16</v>
      </c>
      <c r="C34" s="16">
        <v>350068</v>
      </c>
      <c r="D34" s="14">
        <v>0.61291487059812921</v>
      </c>
      <c r="E34" s="16">
        <v>3677313</v>
      </c>
      <c r="F34" s="14">
        <v>0.64712199782610924</v>
      </c>
      <c r="G34" s="1">
        <v>3</v>
      </c>
      <c r="H34" s="16">
        <v>55441</v>
      </c>
      <c r="I34" s="16">
        <v>20097</v>
      </c>
      <c r="J34" s="1">
        <v>5</v>
      </c>
      <c r="K34" s="16">
        <v>29137</v>
      </c>
      <c r="L34" s="16">
        <v>67370</v>
      </c>
      <c r="M34" s="1">
        <v>5</v>
      </c>
      <c r="N34" s="16">
        <v>49644</v>
      </c>
      <c r="O34" s="16">
        <v>2502657</v>
      </c>
      <c r="P34" s="1">
        <v>9</v>
      </c>
      <c r="Q34" s="16">
        <v>141363</v>
      </c>
      <c r="R34" s="16">
        <v>750</v>
      </c>
      <c r="S34" s="1">
        <v>9</v>
      </c>
      <c r="T34" s="16">
        <v>96393</v>
      </c>
      <c r="U34" s="16">
        <v>3466578</v>
      </c>
      <c r="V34" s="1">
        <v>16</v>
      </c>
      <c r="W34" s="1">
        <v>546745</v>
      </c>
    </row>
    <row r="35" spans="1:23" x14ac:dyDescent="0.35">
      <c r="A35" s="3" t="s">
        <v>239</v>
      </c>
      <c r="B35" s="16">
        <v>93</v>
      </c>
      <c r="C35" s="16">
        <v>965705</v>
      </c>
      <c r="D35" s="14">
        <v>0.54386514136253505</v>
      </c>
      <c r="E35" s="16">
        <v>8449818</v>
      </c>
      <c r="F35" s="14">
        <v>0.50569315771584855</v>
      </c>
      <c r="G35" s="1">
        <v>21</v>
      </c>
      <c r="H35" s="16">
        <v>402654</v>
      </c>
      <c r="I35" s="16">
        <v>3189639</v>
      </c>
      <c r="J35" s="1">
        <v>11</v>
      </c>
      <c r="K35" s="16">
        <v>8854</v>
      </c>
      <c r="L35" s="16">
        <v>47758</v>
      </c>
      <c r="M35" s="1">
        <v>17</v>
      </c>
      <c r="N35" s="16">
        <v>38226</v>
      </c>
      <c r="O35" s="16">
        <v>128932</v>
      </c>
      <c r="P35" s="1">
        <v>68</v>
      </c>
      <c r="Q35" s="16">
        <v>598923</v>
      </c>
      <c r="R35" s="16">
        <v>3009859</v>
      </c>
      <c r="S35" s="1">
        <v>35</v>
      </c>
      <c r="T35" s="16">
        <v>68959.031085453127</v>
      </c>
      <c r="U35" s="16">
        <v>339410.78947368421</v>
      </c>
      <c r="V35" s="1">
        <v>88</v>
      </c>
      <c r="W35" s="1">
        <v>6953801</v>
      </c>
    </row>
    <row r="36" spans="1:23" x14ac:dyDescent="0.35">
      <c r="A36" s="5" t="s">
        <v>22</v>
      </c>
      <c r="B36" s="16">
        <v>4</v>
      </c>
      <c r="C36" s="16">
        <v>4816</v>
      </c>
      <c r="D36" s="14">
        <v>0.55130041488255843</v>
      </c>
      <c r="E36" s="16">
        <v>18075</v>
      </c>
      <c r="F36" s="14">
        <v>0.58397257110693368</v>
      </c>
      <c r="G36" s="1">
        <v>1</v>
      </c>
      <c r="H36" s="16">
        <v>2808</v>
      </c>
      <c r="I36" s="16">
        <v>11232</v>
      </c>
      <c r="J36" s="1">
        <v>0</v>
      </c>
      <c r="K36" s="16">
        <v>0</v>
      </c>
      <c r="L36" s="16">
        <v>0</v>
      </c>
      <c r="M36" s="1">
        <v>1</v>
      </c>
      <c r="N36" s="16">
        <v>397</v>
      </c>
      <c r="O36" s="16">
        <v>0</v>
      </c>
      <c r="P36" s="1">
        <v>3</v>
      </c>
      <c r="Q36" s="16">
        <v>2755</v>
      </c>
      <c r="R36" s="16">
        <v>5652</v>
      </c>
      <c r="S36" s="1">
        <v>2</v>
      </c>
      <c r="T36" s="16">
        <v>1594</v>
      </c>
      <c r="U36" s="16">
        <v>3132</v>
      </c>
      <c r="V36" s="1">
        <v>4</v>
      </c>
      <c r="W36" s="1">
        <v>24714</v>
      </c>
    </row>
    <row r="37" spans="1:23" x14ac:dyDescent="0.35">
      <c r="A37" s="5" t="s">
        <v>25</v>
      </c>
      <c r="B37" s="16">
        <v>1</v>
      </c>
      <c r="C37" s="16">
        <v>0</v>
      </c>
      <c r="D37" s="14" t="e">
        <v>#DIV/0!</v>
      </c>
      <c r="E37" s="16">
        <v>0</v>
      </c>
      <c r="F37" s="14" t="e">
        <v>#DIV/0!</v>
      </c>
      <c r="G37" s="1">
        <v>0</v>
      </c>
      <c r="H37" s="16">
        <v>0</v>
      </c>
      <c r="I37" s="16">
        <v>0</v>
      </c>
      <c r="J37" s="1">
        <v>0</v>
      </c>
      <c r="K37" s="16">
        <v>0</v>
      </c>
      <c r="L37" s="16">
        <v>0</v>
      </c>
      <c r="M37" s="1">
        <v>0</v>
      </c>
      <c r="N37" s="16">
        <v>0</v>
      </c>
      <c r="O37" s="16">
        <v>0</v>
      </c>
      <c r="P37" s="1">
        <v>1</v>
      </c>
      <c r="Q37" s="16">
        <v>0</v>
      </c>
      <c r="R37" s="16">
        <v>0</v>
      </c>
      <c r="S37" s="1">
        <v>0</v>
      </c>
      <c r="T37" s="16">
        <v>0</v>
      </c>
      <c r="U37" s="16">
        <v>0</v>
      </c>
      <c r="V37" s="1">
        <v>1</v>
      </c>
      <c r="W37" s="1">
        <v>0</v>
      </c>
    </row>
    <row r="38" spans="1:23" x14ac:dyDescent="0.35">
      <c r="A38" s="5" t="s">
        <v>45</v>
      </c>
      <c r="B38" s="16">
        <v>3</v>
      </c>
      <c r="C38" s="16">
        <v>81205</v>
      </c>
      <c r="D38" s="14">
        <v>0.52201585551892438</v>
      </c>
      <c r="E38" s="16">
        <v>1810968</v>
      </c>
      <c r="F38" s="14">
        <v>0.27268447734771062</v>
      </c>
      <c r="G38" s="1">
        <v>2</v>
      </c>
      <c r="H38" s="16">
        <v>80341</v>
      </c>
      <c r="I38" s="16">
        <v>1562428</v>
      </c>
      <c r="J38" s="1">
        <v>1</v>
      </c>
      <c r="K38" s="16">
        <v>15</v>
      </c>
      <c r="L38" s="16">
        <v>0</v>
      </c>
      <c r="M38" s="1">
        <v>1</v>
      </c>
      <c r="N38" s="16">
        <v>15</v>
      </c>
      <c r="O38" s="16">
        <v>0</v>
      </c>
      <c r="P38" s="1">
        <v>3</v>
      </c>
      <c r="Q38" s="16">
        <v>81205</v>
      </c>
      <c r="R38" s="16">
        <v>1809928</v>
      </c>
      <c r="S38" s="1">
        <v>1</v>
      </c>
      <c r="T38" s="16">
        <v>394.02197802197799</v>
      </c>
      <c r="U38" s="16">
        <v>76000</v>
      </c>
      <c r="V38" s="1">
        <v>3</v>
      </c>
      <c r="W38" s="1">
        <v>81185</v>
      </c>
    </row>
    <row r="39" spans="1:23" x14ac:dyDescent="0.35">
      <c r="A39" s="5" t="s">
        <v>52</v>
      </c>
      <c r="B39" s="16">
        <v>1</v>
      </c>
      <c r="C39" s="16">
        <v>375</v>
      </c>
      <c r="D39" s="14" t="e">
        <v>#DIV/0!</v>
      </c>
      <c r="E39" s="16">
        <v>1250</v>
      </c>
      <c r="F39" s="14" t="e">
        <v>#DIV/0!</v>
      </c>
      <c r="G39" s="1">
        <v>0</v>
      </c>
      <c r="H39" s="16">
        <v>0</v>
      </c>
      <c r="I39" s="16">
        <v>0</v>
      </c>
      <c r="J39" s="1">
        <v>0</v>
      </c>
      <c r="K39" s="16">
        <v>0</v>
      </c>
      <c r="L39" s="16">
        <v>0</v>
      </c>
      <c r="M39" s="1">
        <v>0</v>
      </c>
      <c r="N39" s="16">
        <v>0</v>
      </c>
      <c r="O39" s="16">
        <v>0</v>
      </c>
      <c r="P39" s="1">
        <v>1</v>
      </c>
      <c r="Q39" s="16">
        <v>375</v>
      </c>
      <c r="R39" s="16">
        <v>1250</v>
      </c>
      <c r="S39" s="1">
        <v>0</v>
      </c>
      <c r="T39" s="16">
        <v>0</v>
      </c>
      <c r="U39" s="16">
        <v>0</v>
      </c>
      <c r="V39" s="1">
        <v>1</v>
      </c>
      <c r="W39" s="1">
        <v>375</v>
      </c>
    </row>
    <row r="40" spans="1:23" x14ac:dyDescent="0.35">
      <c r="A40" s="5" t="s">
        <v>53</v>
      </c>
      <c r="B40" s="16">
        <v>14</v>
      </c>
      <c r="C40" s="16">
        <v>55034</v>
      </c>
      <c r="D40" s="14">
        <v>0.53112618841806747</v>
      </c>
      <c r="E40" s="16">
        <v>80109</v>
      </c>
      <c r="F40" s="14">
        <v>0.51521403484673178</v>
      </c>
      <c r="G40" s="1">
        <v>6</v>
      </c>
      <c r="H40" s="16">
        <v>36701</v>
      </c>
      <c r="I40" s="16">
        <v>0</v>
      </c>
      <c r="J40" s="1">
        <v>0</v>
      </c>
      <c r="K40" s="16">
        <v>0</v>
      </c>
      <c r="L40" s="16">
        <v>0</v>
      </c>
      <c r="M40" s="1">
        <v>2</v>
      </c>
      <c r="N40" s="16">
        <v>13530</v>
      </c>
      <c r="O40" s="16">
        <v>51097</v>
      </c>
      <c r="P40" s="1">
        <v>4</v>
      </c>
      <c r="Q40" s="16">
        <v>1100</v>
      </c>
      <c r="R40" s="16">
        <v>400</v>
      </c>
      <c r="S40" s="1">
        <v>2</v>
      </c>
      <c r="T40" s="16">
        <v>1553</v>
      </c>
      <c r="U40" s="16">
        <v>1812</v>
      </c>
      <c r="V40" s="1">
        <v>13</v>
      </c>
      <c r="W40" s="1">
        <v>57072</v>
      </c>
    </row>
    <row r="41" spans="1:23" x14ac:dyDescent="0.35">
      <c r="A41" s="5" t="s">
        <v>70</v>
      </c>
      <c r="B41" s="16">
        <v>14</v>
      </c>
      <c r="C41" s="16">
        <v>45432</v>
      </c>
      <c r="D41" s="14">
        <v>0.65873929791629715</v>
      </c>
      <c r="E41" s="16">
        <v>501511</v>
      </c>
      <c r="F41" s="14">
        <v>0.59030959854686338</v>
      </c>
      <c r="G41" s="1">
        <v>1</v>
      </c>
      <c r="H41" s="16">
        <v>4086</v>
      </c>
      <c r="I41" s="16">
        <v>29283</v>
      </c>
      <c r="J41" s="1">
        <v>3</v>
      </c>
      <c r="K41" s="16">
        <v>3430</v>
      </c>
      <c r="L41" s="16">
        <v>32998</v>
      </c>
      <c r="M41" s="1">
        <v>4</v>
      </c>
      <c r="N41" s="16">
        <v>3503</v>
      </c>
      <c r="O41" s="16">
        <v>9394</v>
      </c>
      <c r="P41" s="1">
        <v>12</v>
      </c>
      <c r="Q41" s="16">
        <v>39966</v>
      </c>
      <c r="R41" s="16">
        <v>448920</v>
      </c>
      <c r="S41" s="1">
        <v>5</v>
      </c>
      <c r="T41" s="16">
        <v>4805</v>
      </c>
      <c r="U41" s="16">
        <v>20637</v>
      </c>
      <c r="V41" s="1">
        <v>14</v>
      </c>
      <c r="W41" s="1">
        <v>55284</v>
      </c>
    </row>
    <row r="42" spans="1:23" x14ac:dyDescent="0.35">
      <c r="A42" s="5" t="s">
        <v>74</v>
      </c>
      <c r="B42" s="16">
        <v>9</v>
      </c>
      <c r="C42" s="16">
        <v>289917</v>
      </c>
      <c r="D42" s="14">
        <v>0.60556809985020255</v>
      </c>
      <c r="E42" s="16">
        <v>935686</v>
      </c>
      <c r="F42" s="14">
        <v>0.44416083162790354</v>
      </c>
      <c r="G42" s="1">
        <v>3</v>
      </c>
      <c r="H42" s="16">
        <v>167724</v>
      </c>
      <c r="I42" s="16">
        <v>817456</v>
      </c>
      <c r="J42" s="1">
        <v>0</v>
      </c>
      <c r="K42" s="16">
        <v>0</v>
      </c>
      <c r="L42" s="16">
        <v>0</v>
      </c>
      <c r="M42" s="1">
        <v>2</v>
      </c>
      <c r="N42" s="16">
        <v>5159</v>
      </c>
      <c r="O42" s="16">
        <v>66641</v>
      </c>
      <c r="P42" s="1">
        <v>8</v>
      </c>
      <c r="Q42" s="16">
        <v>156613</v>
      </c>
      <c r="R42" s="16">
        <v>638297</v>
      </c>
      <c r="S42" s="1">
        <v>6</v>
      </c>
      <c r="T42" s="16">
        <v>45859</v>
      </c>
      <c r="U42" s="16">
        <v>217654</v>
      </c>
      <c r="V42" s="1">
        <v>9</v>
      </c>
      <c r="W42" s="1">
        <v>616917</v>
      </c>
    </row>
    <row r="43" spans="1:23" x14ac:dyDescent="0.35">
      <c r="A43" s="5" t="s">
        <v>76</v>
      </c>
      <c r="B43" s="16">
        <v>12</v>
      </c>
      <c r="C43" s="16">
        <v>65864</v>
      </c>
      <c r="D43" s="14">
        <v>0.46926661068356923</v>
      </c>
      <c r="E43" s="16">
        <v>249889</v>
      </c>
      <c r="F43" s="14">
        <v>0.52100879359900143</v>
      </c>
      <c r="G43" s="1">
        <v>4</v>
      </c>
      <c r="H43" s="16">
        <v>8284</v>
      </c>
      <c r="I43" s="16">
        <v>39240</v>
      </c>
      <c r="J43" s="1">
        <v>2</v>
      </c>
      <c r="K43" s="16">
        <v>2782</v>
      </c>
      <c r="L43" s="16">
        <v>14760</v>
      </c>
      <c r="M43" s="1">
        <v>2</v>
      </c>
      <c r="N43" s="16">
        <v>622</v>
      </c>
      <c r="O43" s="16">
        <v>1800</v>
      </c>
      <c r="P43" s="1">
        <v>9</v>
      </c>
      <c r="Q43" s="16">
        <v>20716</v>
      </c>
      <c r="R43" s="16">
        <v>104827</v>
      </c>
      <c r="S43" s="1">
        <v>5</v>
      </c>
      <c r="T43" s="16">
        <v>5545.0091074311549</v>
      </c>
      <c r="U43" s="16">
        <v>20175.78947368421</v>
      </c>
      <c r="V43" s="1">
        <v>11</v>
      </c>
      <c r="W43" s="1">
        <v>63587</v>
      </c>
    </row>
    <row r="44" spans="1:23" x14ac:dyDescent="0.35">
      <c r="A44" s="5" t="s">
        <v>118</v>
      </c>
      <c r="B44" s="16">
        <v>1</v>
      </c>
      <c r="C44" s="16">
        <v>0</v>
      </c>
      <c r="D44" s="14" t="e">
        <v>#DIV/0!</v>
      </c>
      <c r="E44" s="16">
        <v>0</v>
      </c>
      <c r="F44" s="14" t="e">
        <v>#DIV/0!</v>
      </c>
      <c r="G44" s="1">
        <v>0</v>
      </c>
      <c r="H44" s="16">
        <v>0</v>
      </c>
      <c r="I44" s="16">
        <v>0</v>
      </c>
      <c r="J44" s="1">
        <v>0</v>
      </c>
      <c r="K44" s="16">
        <v>0</v>
      </c>
      <c r="L44" s="16">
        <v>0</v>
      </c>
      <c r="M44" s="1">
        <v>0</v>
      </c>
      <c r="N44" s="16">
        <v>0</v>
      </c>
      <c r="O44" s="16">
        <v>0</v>
      </c>
      <c r="P44" s="1">
        <v>1</v>
      </c>
      <c r="Q44" s="16">
        <v>0</v>
      </c>
      <c r="R44" s="16">
        <v>0</v>
      </c>
      <c r="S44" s="1">
        <v>0</v>
      </c>
      <c r="T44" s="16">
        <v>0</v>
      </c>
      <c r="U44" s="16">
        <v>0</v>
      </c>
      <c r="V44" s="1">
        <v>1</v>
      </c>
      <c r="W44" s="1">
        <v>0</v>
      </c>
    </row>
    <row r="45" spans="1:23" x14ac:dyDescent="0.35">
      <c r="A45" s="5" t="s">
        <v>133</v>
      </c>
      <c r="B45" s="16">
        <v>1</v>
      </c>
      <c r="C45" s="16">
        <v>5973</v>
      </c>
      <c r="D45" s="14">
        <v>0.5578436296668341</v>
      </c>
      <c r="E45" s="16">
        <v>0</v>
      </c>
      <c r="F45" s="14" t="e">
        <v>#DIV/0!</v>
      </c>
      <c r="G45" s="1">
        <v>0</v>
      </c>
      <c r="H45" s="16">
        <v>0</v>
      </c>
      <c r="I45" s="16">
        <v>0</v>
      </c>
      <c r="J45" s="1">
        <v>0</v>
      </c>
      <c r="K45" s="16">
        <v>0</v>
      </c>
      <c r="L45" s="16">
        <v>0</v>
      </c>
      <c r="M45" s="1">
        <v>0</v>
      </c>
      <c r="N45" s="16">
        <v>0</v>
      </c>
      <c r="O45" s="16">
        <v>0</v>
      </c>
      <c r="P45" s="1">
        <v>1</v>
      </c>
      <c r="Q45" s="16">
        <v>5598</v>
      </c>
      <c r="R45" s="16">
        <v>0</v>
      </c>
      <c r="S45" s="1">
        <v>1</v>
      </c>
      <c r="T45" s="16">
        <v>80</v>
      </c>
      <c r="U45" s="16">
        <v>0</v>
      </c>
      <c r="V45" s="1">
        <v>1</v>
      </c>
      <c r="W45" s="1">
        <v>45280</v>
      </c>
    </row>
    <row r="46" spans="1:23" x14ac:dyDescent="0.35">
      <c r="A46" s="5" t="s">
        <v>141</v>
      </c>
      <c r="B46" s="16">
        <v>1</v>
      </c>
      <c r="C46" s="16">
        <v>375</v>
      </c>
      <c r="D46" s="14" t="e">
        <v>#DIV/0!</v>
      </c>
      <c r="E46" s="16">
        <v>585</v>
      </c>
      <c r="F46" s="14" t="e">
        <v>#DIV/0!</v>
      </c>
      <c r="G46" s="1">
        <v>0</v>
      </c>
      <c r="H46" s="16">
        <v>0</v>
      </c>
      <c r="I46" s="16">
        <v>0</v>
      </c>
      <c r="J46" s="1">
        <v>0</v>
      </c>
      <c r="K46" s="16">
        <v>0</v>
      </c>
      <c r="L46" s="16">
        <v>0</v>
      </c>
      <c r="M46" s="1">
        <v>0</v>
      </c>
      <c r="N46" s="16">
        <v>0</v>
      </c>
      <c r="O46" s="16">
        <v>0</v>
      </c>
      <c r="P46" s="1">
        <v>1</v>
      </c>
      <c r="Q46" s="16">
        <v>375</v>
      </c>
      <c r="R46" s="16">
        <v>585</v>
      </c>
      <c r="S46" s="1">
        <v>0</v>
      </c>
      <c r="T46" s="16">
        <v>0</v>
      </c>
      <c r="U46" s="16">
        <v>0</v>
      </c>
      <c r="V46" s="1">
        <v>1</v>
      </c>
      <c r="W46" s="1">
        <v>375</v>
      </c>
    </row>
    <row r="47" spans="1:23" x14ac:dyDescent="0.35">
      <c r="A47" s="5" t="s">
        <v>144</v>
      </c>
      <c r="B47" s="16">
        <v>32</v>
      </c>
      <c r="C47" s="16">
        <v>416714</v>
      </c>
      <c r="D47" s="14">
        <v>0.51473895104270206</v>
      </c>
      <c r="E47" s="16">
        <v>4851745</v>
      </c>
      <c r="F47" s="14">
        <v>0.45843927697331455</v>
      </c>
      <c r="G47" s="1">
        <v>4</v>
      </c>
      <c r="H47" s="16">
        <v>102710</v>
      </c>
      <c r="I47" s="16">
        <v>730000</v>
      </c>
      <c r="J47" s="1">
        <v>5</v>
      </c>
      <c r="K47" s="16">
        <v>2627</v>
      </c>
      <c r="L47" s="16">
        <v>0</v>
      </c>
      <c r="M47" s="1">
        <v>5</v>
      </c>
      <c r="N47" s="16">
        <v>15000</v>
      </c>
      <c r="O47" s="16">
        <v>0</v>
      </c>
      <c r="P47" s="1">
        <v>24</v>
      </c>
      <c r="Q47" s="16">
        <v>290220</v>
      </c>
      <c r="R47" s="16">
        <v>0</v>
      </c>
      <c r="S47" s="1">
        <v>13</v>
      </c>
      <c r="T47" s="16">
        <v>9129</v>
      </c>
      <c r="U47" s="16">
        <v>0</v>
      </c>
      <c r="V47" s="1">
        <v>29</v>
      </c>
      <c r="W47" s="1">
        <v>6009012</v>
      </c>
    </row>
    <row r="48" spans="1:23" x14ac:dyDescent="0.35">
      <c r="A48" s="3" t="s">
        <v>238</v>
      </c>
      <c r="B48" s="16">
        <v>194</v>
      </c>
      <c r="C48" s="16">
        <v>3616754</v>
      </c>
      <c r="D48" s="14">
        <v>0.50792554268587053</v>
      </c>
      <c r="E48" s="16">
        <v>5133376</v>
      </c>
      <c r="F48" s="14">
        <v>0.51102386877395134</v>
      </c>
      <c r="G48" s="1">
        <v>113</v>
      </c>
      <c r="H48" s="16">
        <v>3368550</v>
      </c>
      <c r="I48" s="16">
        <v>1347688</v>
      </c>
      <c r="J48" s="1">
        <v>17</v>
      </c>
      <c r="K48" s="16">
        <v>28764</v>
      </c>
      <c r="L48" s="16">
        <v>34327</v>
      </c>
      <c r="M48" s="1">
        <v>43</v>
      </c>
      <c r="N48" s="16">
        <v>54952</v>
      </c>
      <c r="O48" s="16">
        <v>263624</v>
      </c>
      <c r="P48" s="1">
        <v>95</v>
      </c>
      <c r="Q48" s="16">
        <v>1626476</v>
      </c>
      <c r="R48" s="16">
        <v>491796</v>
      </c>
      <c r="S48" s="1">
        <v>43</v>
      </c>
      <c r="T48" s="16">
        <v>30541.009470603884</v>
      </c>
      <c r="U48" s="16">
        <v>37438.51282051282</v>
      </c>
      <c r="V48" s="1">
        <v>161</v>
      </c>
      <c r="W48" s="1">
        <v>4214846</v>
      </c>
    </row>
    <row r="49" spans="1:23" x14ac:dyDescent="0.35">
      <c r="A49" s="5" t="s">
        <v>3</v>
      </c>
      <c r="B49" s="16">
        <v>1</v>
      </c>
      <c r="C49" s="16">
        <v>972</v>
      </c>
      <c r="D49" s="14">
        <v>0.23353909465020575</v>
      </c>
      <c r="E49" s="16">
        <v>994</v>
      </c>
      <c r="F49" s="14">
        <v>0.40442655935613681</v>
      </c>
      <c r="G49" s="1">
        <v>0</v>
      </c>
      <c r="H49" s="16">
        <v>0</v>
      </c>
      <c r="I49" s="16">
        <v>0</v>
      </c>
      <c r="J49" s="1">
        <v>0</v>
      </c>
      <c r="K49" s="16">
        <v>0</v>
      </c>
      <c r="L49" s="16">
        <v>0</v>
      </c>
      <c r="M49" s="1">
        <v>1</v>
      </c>
      <c r="N49" s="16">
        <v>600</v>
      </c>
      <c r="O49" s="16">
        <v>694</v>
      </c>
      <c r="P49" s="1">
        <v>0</v>
      </c>
      <c r="Q49" s="16">
        <v>0</v>
      </c>
      <c r="R49" s="16">
        <v>0</v>
      </c>
      <c r="S49" s="1">
        <v>0</v>
      </c>
      <c r="T49" s="16">
        <v>0</v>
      </c>
      <c r="U49" s="16">
        <v>0</v>
      </c>
      <c r="V49" s="1">
        <v>1</v>
      </c>
      <c r="W49" s="1">
        <v>154</v>
      </c>
    </row>
    <row r="50" spans="1:23" x14ac:dyDescent="0.35">
      <c r="A50" s="5" t="s">
        <v>9</v>
      </c>
      <c r="B50" s="16">
        <v>1</v>
      </c>
      <c r="C50" s="16">
        <v>0</v>
      </c>
      <c r="D50" s="14" t="e">
        <v>#DIV/0!</v>
      </c>
      <c r="E50" s="16">
        <v>0</v>
      </c>
      <c r="F50" s="14" t="e">
        <v>#DIV/0!</v>
      </c>
      <c r="G50" s="1">
        <v>0</v>
      </c>
      <c r="H50" s="16">
        <v>0</v>
      </c>
      <c r="I50" s="16">
        <v>0</v>
      </c>
      <c r="J50" s="1">
        <v>0</v>
      </c>
      <c r="K50" s="16">
        <v>0</v>
      </c>
      <c r="L50" s="16">
        <v>0</v>
      </c>
      <c r="M50" s="1">
        <v>0</v>
      </c>
      <c r="N50" s="16">
        <v>0</v>
      </c>
      <c r="O50" s="16">
        <v>0</v>
      </c>
      <c r="P50" s="1">
        <v>0</v>
      </c>
      <c r="Q50" s="16">
        <v>0</v>
      </c>
      <c r="R50" s="16">
        <v>0</v>
      </c>
      <c r="S50" s="1">
        <v>1</v>
      </c>
      <c r="T50" s="16">
        <v>0</v>
      </c>
      <c r="U50" s="16">
        <v>0</v>
      </c>
      <c r="V50" s="1">
        <v>1</v>
      </c>
      <c r="W50" s="1">
        <v>0</v>
      </c>
    </row>
    <row r="51" spans="1:23" x14ac:dyDescent="0.35">
      <c r="A51" s="5" t="s">
        <v>12</v>
      </c>
      <c r="B51" s="16">
        <v>2</v>
      </c>
      <c r="C51" s="16">
        <v>75</v>
      </c>
      <c r="D51" s="14">
        <v>0.21399594320486814</v>
      </c>
      <c r="E51" s="16">
        <v>19</v>
      </c>
      <c r="F51" s="14">
        <v>0.68421052631578949</v>
      </c>
      <c r="G51" s="1">
        <v>0</v>
      </c>
      <c r="H51" s="16">
        <v>0</v>
      </c>
      <c r="I51" s="16">
        <v>0</v>
      </c>
      <c r="J51" s="1">
        <v>0</v>
      </c>
      <c r="K51" s="16">
        <v>0</v>
      </c>
      <c r="L51" s="16">
        <v>0</v>
      </c>
      <c r="M51" s="1">
        <v>0</v>
      </c>
      <c r="N51" s="16">
        <v>0</v>
      </c>
      <c r="O51" s="16">
        <v>0</v>
      </c>
      <c r="P51" s="1">
        <v>0</v>
      </c>
      <c r="Q51" s="16">
        <v>0</v>
      </c>
      <c r="R51" s="16">
        <v>0</v>
      </c>
      <c r="S51" s="1">
        <v>0</v>
      </c>
      <c r="T51" s="16">
        <v>0</v>
      </c>
      <c r="U51" s="16">
        <v>0</v>
      </c>
      <c r="V51" s="1">
        <v>0</v>
      </c>
      <c r="W51" s="1">
        <v>0</v>
      </c>
    </row>
    <row r="52" spans="1:23" x14ac:dyDescent="0.35">
      <c r="A52" s="5" t="s">
        <v>13</v>
      </c>
      <c r="B52" s="16">
        <v>1</v>
      </c>
      <c r="C52" s="16">
        <v>0</v>
      </c>
      <c r="D52" s="14" t="e">
        <v>#DIV/0!</v>
      </c>
      <c r="E52" s="16">
        <v>0</v>
      </c>
      <c r="F52" s="14" t="e">
        <v>#DIV/0!</v>
      </c>
      <c r="G52" s="1">
        <v>0</v>
      </c>
      <c r="H52" s="16">
        <v>0</v>
      </c>
      <c r="I52" s="16">
        <v>0</v>
      </c>
      <c r="J52" s="1">
        <v>0</v>
      </c>
      <c r="K52" s="16">
        <v>0</v>
      </c>
      <c r="L52" s="16">
        <v>0</v>
      </c>
      <c r="M52" s="1">
        <v>0</v>
      </c>
      <c r="N52" s="16">
        <v>0</v>
      </c>
      <c r="O52" s="16">
        <v>0</v>
      </c>
      <c r="P52" s="1">
        <v>0</v>
      </c>
      <c r="Q52" s="16">
        <v>0</v>
      </c>
      <c r="R52" s="16">
        <v>0</v>
      </c>
      <c r="S52" s="1">
        <v>1</v>
      </c>
      <c r="T52" s="16">
        <v>0</v>
      </c>
      <c r="U52" s="16">
        <v>0</v>
      </c>
      <c r="V52" s="1">
        <v>1</v>
      </c>
      <c r="W52" s="1">
        <v>0</v>
      </c>
    </row>
    <row r="53" spans="1:23" x14ac:dyDescent="0.35">
      <c r="A53" s="5" t="s">
        <v>23</v>
      </c>
      <c r="B53" s="16">
        <v>7</v>
      </c>
      <c r="C53" s="16">
        <v>26467</v>
      </c>
      <c r="D53" s="14">
        <v>0.47883731906730531</v>
      </c>
      <c r="E53" s="16">
        <v>372718</v>
      </c>
      <c r="F53" s="14">
        <v>0.51971169176269139</v>
      </c>
      <c r="G53" s="1">
        <v>0</v>
      </c>
      <c r="H53" s="16">
        <v>0</v>
      </c>
      <c r="I53" s="16">
        <v>0</v>
      </c>
      <c r="J53" s="1">
        <v>2</v>
      </c>
      <c r="K53" s="16">
        <v>2047</v>
      </c>
      <c r="L53" s="16">
        <v>4680</v>
      </c>
      <c r="M53" s="1">
        <v>5</v>
      </c>
      <c r="N53" s="16">
        <v>11025</v>
      </c>
      <c r="O53" s="16">
        <v>207060</v>
      </c>
      <c r="P53" s="1">
        <v>2</v>
      </c>
      <c r="Q53" s="16">
        <v>310</v>
      </c>
      <c r="R53" s="16">
        <v>5350</v>
      </c>
      <c r="S53" s="1">
        <v>2</v>
      </c>
      <c r="T53" s="16">
        <v>93.333333333333329</v>
      </c>
      <c r="U53" s="16">
        <v>603.84615384615381</v>
      </c>
      <c r="V53" s="1">
        <v>6</v>
      </c>
      <c r="W53" s="1">
        <v>17904</v>
      </c>
    </row>
    <row r="54" spans="1:23" x14ac:dyDescent="0.35">
      <c r="A54" s="5" t="s">
        <v>44</v>
      </c>
      <c r="B54" s="16">
        <v>4</v>
      </c>
      <c r="C54" s="16">
        <v>26129</v>
      </c>
      <c r="D54" s="14">
        <v>0.44021316261213084</v>
      </c>
      <c r="E54" s="16">
        <v>41238</v>
      </c>
      <c r="F54" s="14">
        <v>0.42276422764227645</v>
      </c>
      <c r="G54" s="1">
        <v>3</v>
      </c>
      <c r="H54" s="16">
        <v>26008</v>
      </c>
      <c r="I54" s="16">
        <v>39598</v>
      </c>
      <c r="J54" s="1">
        <v>0</v>
      </c>
      <c r="K54" s="16">
        <v>0</v>
      </c>
      <c r="L54" s="16">
        <v>0</v>
      </c>
      <c r="M54" s="1">
        <v>1</v>
      </c>
      <c r="N54" s="16">
        <v>71</v>
      </c>
      <c r="O54" s="16">
        <v>1000</v>
      </c>
      <c r="P54" s="1">
        <v>3</v>
      </c>
      <c r="Q54" s="16">
        <v>3879</v>
      </c>
      <c r="R54" s="16">
        <v>0</v>
      </c>
      <c r="S54" s="1">
        <v>0</v>
      </c>
      <c r="T54" s="16">
        <v>0</v>
      </c>
      <c r="U54" s="16">
        <v>0</v>
      </c>
      <c r="V54" s="1">
        <v>4</v>
      </c>
      <c r="W54" s="1">
        <v>11364</v>
      </c>
    </row>
    <row r="55" spans="1:23" x14ac:dyDescent="0.35">
      <c r="A55" s="5" t="s">
        <v>48</v>
      </c>
      <c r="B55" s="16">
        <v>1</v>
      </c>
      <c r="C55" s="16">
        <v>0</v>
      </c>
      <c r="D55" s="14" t="e">
        <v>#DIV/0!</v>
      </c>
      <c r="E55" s="16">
        <v>700</v>
      </c>
      <c r="F55" s="14">
        <v>0.5</v>
      </c>
      <c r="G55" s="1">
        <v>0</v>
      </c>
      <c r="H55" s="16">
        <v>0</v>
      </c>
      <c r="I55" s="16">
        <v>0</v>
      </c>
      <c r="J55" s="1">
        <v>0</v>
      </c>
      <c r="K55" s="16">
        <v>0</v>
      </c>
      <c r="L55" s="16">
        <v>0</v>
      </c>
      <c r="M55" s="1">
        <v>0</v>
      </c>
      <c r="N55" s="16">
        <v>0</v>
      </c>
      <c r="O55" s="16">
        <v>0</v>
      </c>
      <c r="P55" s="1">
        <v>0</v>
      </c>
      <c r="Q55" s="16">
        <v>0</v>
      </c>
      <c r="R55" s="16">
        <v>0</v>
      </c>
      <c r="S55" s="1">
        <v>0</v>
      </c>
      <c r="T55" s="16">
        <v>0</v>
      </c>
      <c r="U55" s="16">
        <v>0</v>
      </c>
      <c r="V55" s="1">
        <v>0</v>
      </c>
      <c r="W55" s="1">
        <v>0</v>
      </c>
    </row>
    <row r="56" spans="1:23" x14ac:dyDescent="0.35">
      <c r="A56" s="5" t="s">
        <v>49</v>
      </c>
      <c r="B56" s="16">
        <v>5</v>
      </c>
      <c r="C56" s="16">
        <v>150</v>
      </c>
      <c r="D56" s="14" t="e">
        <v>#DIV/0!</v>
      </c>
      <c r="E56" s="16">
        <v>100000</v>
      </c>
      <c r="F56" s="14">
        <v>0.5</v>
      </c>
      <c r="G56" s="1">
        <v>3</v>
      </c>
      <c r="H56" s="16">
        <v>0</v>
      </c>
      <c r="I56" s="16">
        <v>0</v>
      </c>
      <c r="J56" s="1">
        <v>0</v>
      </c>
      <c r="K56" s="16">
        <v>0</v>
      </c>
      <c r="L56" s="16">
        <v>0</v>
      </c>
      <c r="M56" s="1">
        <v>0</v>
      </c>
      <c r="N56" s="16">
        <v>0</v>
      </c>
      <c r="O56" s="16">
        <v>0</v>
      </c>
      <c r="P56" s="1">
        <v>5</v>
      </c>
      <c r="Q56" s="16">
        <v>0</v>
      </c>
      <c r="R56" s="16">
        <v>0</v>
      </c>
      <c r="S56" s="1">
        <v>0</v>
      </c>
      <c r="T56" s="16">
        <v>0</v>
      </c>
      <c r="U56" s="16">
        <v>0</v>
      </c>
      <c r="V56" s="1">
        <v>5</v>
      </c>
      <c r="W56" s="1">
        <v>0</v>
      </c>
    </row>
    <row r="57" spans="1:23" x14ac:dyDescent="0.35">
      <c r="A57" s="5" t="s">
        <v>54</v>
      </c>
      <c r="B57" s="16">
        <v>23</v>
      </c>
      <c r="C57" s="16">
        <v>107319</v>
      </c>
      <c r="D57" s="14">
        <v>0.4901738237845506</v>
      </c>
      <c r="E57" s="16">
        <v>359348</v>
      </c>
      <c r="F57" s="14">
        <v>0.48866807647335908</v>
      </c>
      <c r="G57" s="1">
        <v>4</v>
      </c>
      <c r="H57" s="16">
        <v>17965</v>
      </c>
      <c r="I57" s="16">
        <v>56817</v>
      </c>
      <c r="J57" s="1">
        <v>0</v>
      </c>
      <c r="K57" s="16">
        <v>0</v>
      </c>
      <c r="L57" s="16">
        <v>0</v>
      </c>
      <c r="M57" s="1">
        <v>5</v>
      </c>
      <c r="N57" s="16">
        <v>20763</v>
      </c>
      <c r="O57" s="16">
        <v>27195</v>
      </c>
      <c r="P57" s="1">
        <v>8</v>
      </c>
      <c r="Q57" s="16">
        <v>26935</v>
      </c>
      <c r="R57" s="16">
        <v>59400</v>
      </c>
      <c r="S57" s="1">
        <v>6</v>
      </c>
      <c r="T57" s="16">
        <v>3052.8189944134078</v>
      </c>
      <c r="U57" s="16">
        <v>0</v>
      </c>
      <c r="V57" s="1">
        <v>13</v>
      </c>
      <c r="W57" s="1">
        <v>134555</v>
      </c>
    </row>
    <row r="58" spans="1:23" x14ac:dyDescent="0.35">
      <c r="A58" s="5" t="s">
        <v>62</v>
      </c>
      <c r="B58" s="16">
        <v>3</v>
      </c>
      <c r="C58" s="16">
        <v>2681</v>
      </c>
      <c r="D58" s="14">
        <v>0.46428571428571425</v>
      </c>
      <c r="E58" s="16">
        <v>150612</v>
      </c>
      <c r="F58" s="14">
        <v>0.4464285714285714</v>
      </c>
      <c r="G58" s="1">
        <v>0</v>
      </c>
      <c r="H58" s="16">
        <v>0</v>
      </c>
      <c r="I58" s="16">
        <v>0</v>
      </c>
      <c r="J58" s="1">
        <v>0</v>
      </c>
      <c r="K58" s="16">
        <v>0</v>
      </c>
      <c r="L58" s="16">
        <v>0</v>
      </c>
      <c r="M58" s="1">
        <v>0</v>
      </c>
      <c r="N58" s="16">
        <v>0</v>
      </c>
      <c r="O58" s="16">
        <v>0</v>
      </c>
      <c r="P58" s="1">
        <v>2</v>
      </c>
      <c r="Q58" s="16">
        <v>2625</v>
      </c>
      <c r="R58" s="16">
        <v>150500</v>
      </c>
      <c r="S58" s="1">
        <v>0</v>
      </c>
      <c r="T58" s="16">
        <v>0</v>
      </c>
      <c r="U58" s="16">
        <v>0</v>
      </c>
      <c r="V58" s="1">
        <v>2</v>
      </c>
      <c r="W58" s="1">
        <v>0</v>
      </c>
    </row>
    <row r="59" spans="1:23" x14ac:dyDescent="0.35">
      <c r="A59" s="5" t="s">
        <v>65</v>
      </c>
      <c r="B59" s="16">
        <v>5</v>
      </c>
      <c r="C59" s="16">
        <v>3051</v>
      </c>
      <c r="D59" s="14">
        <v>0.53563030605922446</v>
      </c>
      <c r="E59" s="16">
        <v>2420896</v>
      </c>
      <c r="F59" s="14">
        <v>0.51692959966663943</v>
      </c>
      <c r="G59" s="1">
        <v>0</v>
      </c>
      <c r="H59" s="16">
        <v>0</v>
      </c>
      <c r="I59" s="16">
        <v>0</v>
      </c>
      <c r="J59" s="1">
        <v>1</v>
      </c>
      <c r="K59" s="16">
        <v>0</v>
      </c>
      <c r="L59" s="16">
        <v>0</v>
      </c>
      <c r="M59" s="1">
        <v>1</v>
      </c>
      <c r="N59" s="16">
        <v>0</v>
      </c>
      <c r="O59" s="16">
        <v>0</v>
      </c>
      <c r="P59" s="1">
        <v>2</v>
      </c>
      <c r="Q59" s="16">
        <v>1829</v>
      </c>
      <c r="R59" s="16">
        <v>14407</v>
      </c>
      <c r="S59" s="1">
        <v>5</v>
      </c>
      <c r="T59" s="16">
        <v>648</v>
      </c>
      <c r="U59" s="16">
        <v>2945</v>
      </c>
      <c r="V59" s="1">
        <v>5</v>
      </c>
      <c r="W59" s="1">
        <v>5980</v>
      </c>
    </row>
    <row r="60" spans="1:23" x14ac:dyDescent="0.35">
      <c r="A60" s="5" t="s">
        <v>66</v>
      </c>
      <c r="B60" s="16">
        <v>1</v>
      </c>
      <c r="C60" s="16">
        <v>1158</v>
      </c>
      <c r="D60" s="14">
        <v>0.39652317880794702</v>
      </c>
      <c r="E60" s="16">
        <v>0</v>
      </c>
      <c r="F60" s="14" t="e">
        <v>#DIV/0!</v>
      </c>
      <c r="G60" s="1">
        <v>0</v>
      </c>
      <c r="H60" s="16">
        <v>0</v>
      </c>
      <c r="I60" s="16">
        <v>0</v>
      </c>
      <c r="J60" s="1">
        <v>0</v>
      </c>
      <c r="K60" s="16">
        <v>0</v>
      </c>
      <c r="L60" s="16">
        <v>0</v>
      </c>
      <c r="M60" s="1">
        <v>0</v>
      </c>
      <c r="N60" s="16">
        <v>0</v>
      </c>
      <c r="O60" s="16">
        <v>0</v>
      </c>
      <c r="P60" s="1">
        <v>0</v>
      </c>
      <c r="Q60" s="16">
        <v>0</v>
      </c>
      <c r="R60" s="16">
        <v>0</v>
      </c>
      <c r="S60" s="1">
        <v>0</v>
      </c>
      <c r="T60" s="16">
        <v>0</v>
      </c>
      <c r="U60" s="16">
        <v>0</v>
      </c>
      <c r="V60" s="1">
        <v>0</v>
      </c>
      <c r="W60" s="1">
        <v>0</v>
      </c>
    </row>
    <row r="61" spans="1:23" x14ac:dyDescent="0.35">
      <c r="A61" s="5" t="s">
        <v>83</v>
      </c>
      <c r="B61" s="16">
        <v>8</v>
      </c>
      <c r="C61" s="16">
        <v>121679</v>
      </c>
      <c r="D61" s="14">
        <v>0.49633369790654047</v>
      </c>
      <c r="E61" s="16">
        <v>0</v>
      </c>
      <c r="F61" s="14" t="e">
        <v>#DIV/0!</v>
      </c>
      <c r="G61" s="1">
        <v>8</v>
      </c>
      <c r="H61" s="16">
        <v>121679</v>
      </c>
      <c r="I61" s="16">
        <v>0</v>
      </c>
      <c r="J61" s="1">
        <v>1</v>
      </c>
      <c r="K61" s="16">
        <v>0</v>
      </c>
      <c r="L61" s="16">
        <v>0</v>
      </c>
      <c r="M61" s="1">
        <v>0</v>
      </c>
      <c r="N61" s="16">
        <v>0</v>
      </c>
      <c r="O61" s="16">
        <v>0</v>
      </c>
      <c r="P61" s="1">
        <v>0</v>
      </c>
      <c r="Q61" s="16">
        <v>0</v>
      </c>
      <c r="R61" s="16">
        <v>0</v>
      </c>
      <c r="S61" s="1">
        <v>0</v>
      </c>
      <c r="T61" s="16">
        <v>0</v>
      </c>
      <c r="U61" s="16">
        <v>0</v>
      </c>
      <c r="V61" s="1">
        <v>8</v>
      </c>
      <c r="W61" s="1">
        <v>151628</v>
      </c>
    </row>
    <row r="62" spans="1:23" x14ac:dyDescent="0.35">
      <c r="A62" s="5" t="s">
        <v>89</v>
      </c>
      <c r="B62" s="16">
        <v>25</v>
      </c>
      <c r="C62" s="16">
        <v>195814</v>
      </c>
      <c r="D62" s="14">
        <v>0.55102730287596269</v>
      </c>
      <c r="E62" s="16">
        <v>949539</v>
      </c>
      <c r="F62" s="14">
        <v>0.53979352600580266</v>
      </c>
      <c r="G62" s="1">
        <v>20</v>
      </c>
      <c r="H62" s="16">
        <v>162437</v>
      </c>
      <c r="I62" s="16">
        <v>809696</v>
      </c>
      <c r="J62" s="1">
        <v>2</v>
      </c>
      <c r="K62" s="16">
        <v>946</v>
      </c>
      <c r="L62" s="16">
        <v>3512</v>
      </c>
      <c r="M62" s="1">
        <v>11</v>
      </c>
      <c r="N62" s="16">
        <v>5733</v>
      </c>
      <c r="O62" s="16">
        <v>21500</v>
      </c>
      <c r="P62" s="1">
        <v>8</v>
      </c>
      <c r="Q62" s="16">
        <v>7164</v>
      </c>
      <c r="R62" s="16">
        <v>34408</v>
      </c>
      <c r="S62" s="1">
        <v>8</v>
      </c>
      <c r="T62" s="16">
        <v>1985</v>
      </c>
      <c r="U62" s="16">
        <v>8822</v>
      </c>
      <c r="V62" s="1">
        <v>18</v>
      </c>
      <c r="W62" s="1">
        <v>164097</v>
      </c>
    </row>
    <row r="63" spans="1:23" x14ac:dyDescent="0.35">
      <c r="A63" s="5" t="s">
        <v>95</v>
      </c>
      <c r="B63" s="16">
        <v>2</v>
      </c>
      <c r="C63" s="16">
        <v>926</v>
      </c>
      <c r="D63" s="14">
        <v>0.30369543650793651</v>
      </c>
      <c r="E63" s="16">
        <v>5381</v>
      </c>
      <c r="F63" s="14">
        <v>0.45634231941069847</v>
      </c>
      <c r="G63" s="1">
        <v>0</v>
      </c>
      <c r="H63" s="16">
        <v>0</v>
      </c>
      <c r="I63" s="16">
        <v>0</v>
      </c>
      <c r="J63" s="1">
        <v>0</v>
      </c>
      <c r="K63" s="16">
        <v>0</v>
      </c>
      <c r="L63" s="16">
        <v>0</v>
      </c>
      <c r="M63" s="1">
        <v>1</v>
      </c>
      <c r="N63" s="16">
        <v>300</v>
      </c>
      <c r="O63" s="16">
        <v>1881</v>
      </c>
      <c r="P63" s="1">
        <v>1</v>
      </c>
      <c r="Q63" s="16">
        <v>100</v>
      </c>
      <c r="R63" s="16">
        <v>1500</v>
      </c>
      <c r="S63" s="1">
        <v>1</v>
      </c>
      <c r="T63" s="16">
        <v>42.857142857142854</v>
      </c>
      <c r="U63" s="16">
        <v>666.66666666666663</v>
      </c>
      <c r="V63" s="1">
        <v>2</v>
      </c>
      <c r="W63" s="1">
        <v>504</v>
      </c>
    </row>
    <row r="64" spans="1:23" x14ac:dyDescent="0.35">
      <c r="A64" s="5" t="s">
        <v>100</v>
      </c>
      <c r="B64" s="16">
        <v>7</v>
      </c>
      <c r="C64" s="16">
        <v>32031</v>
      </c>
      <c r="D64" s="14">
        <v>0.70332500785191965</v>
      </c>
      <c r="E64" s="16">
        <v>13085</v>
      </c>
      <c r="F64" s="14">
        <v>0.50460563802669067</v>
      </c>
      <c r="G64" s="1">
        <v>6</v>
      </c>
      <c r="H64" s="16">
        <v>32031</v>
      </c>
      <c r="I64" s="16">
        <v>13085</v>
      </c>
      <c r="J64" s="1">
        <v>1</v>
      </c>
      <c r="K64" s="16">
        <v>0</v>
      </c>
      <c r="L64" s="16">
        <v>0</v>
      </c>
      <c r="M64" s="1">
        <v>1</v>
      </c>
      <c r="N64" s="16">
        <v>0</v>
      </c>
      <c r="O64" s="16">
        <v>0</v>
      </c>
      <c r="P64" s="1">
        <v>4</v>
      </c>
      <c r="Q64" s="16">
        <v>12372</v>
      </c>
      <c r="R64" s="16">
        <v>260</v>
      </c>
      <c r="S64" s="1">
        <v>1</v>
      </c>
      <c r="T64" s="16">
        <v>0</v>
      </c>
      <c r="U64" s="16">
        <v>0</v>
      </c>
      <c r="V64" s="1">
        <v>7</v>
      </c>
      <c r="W64" s="1">
        <v>224512</v>
      </c>
    </row>
    <row r="65" spans="1:23" x14ac:dyDescent="0.35">
      <c r="A65" s="5" t="s">
        <v>108</v>
      </c>
      <c r="B65" s="16">
        <v>1</v>
      </c>
      <c r="C65" s="16">
        <v>250</v>
      </c>
      <c r="D65" s="14">
        <v>1</v>
      </c>
      <c r="E65" s="16">
        <v>1200</v>
      </c>
      <c r="F65" s="14">
        <v>1</v>
      </c>
      <c r="G65" s="1">
        <v>0</v>
      </c>
      <c r="H65" s="16">
        <v>0</v>
      </c>
      <c r="I65" s="16">
        <v>0</v>
      </c>
      <c r="J65" s="1">
        <v>0</v>
      </c>
      <c r="K65" s="16">
        <v>0</v>
      </c>
      <c r="L65" s="16">
        <v>0</v>
      </c>
      <c r="M65" s="1">
        <v>0</v>
      </c>
      <c r="N65" s="16">
        <v>0</v>
      </c>
      <c r="O65" s="16">
        <v>0</v>
      </c>
      <c r="P65" s="1">
        <v>1</v>
      </c>
      <c r="Q65" s="16">
        <v>0</v>
      </c>
      <c r="R65" s="16">
        <v>0</v>
      </c>
      <c r="S65" s="1">
        <v>1</v>
      </c>
      <c r="T65" s="16">
        <v>0</v>
      </c>
      <c r="U65" s="16">
        <v>0</v>
      </c>
      <c r="V65" s="1">
        <v>1</v>
      </c>
      <c r="W65" s="1">
        <v>250</v>
      </c>
    </row>
    <row r="66" spans="1:23" x14ac:dyDescent="0.35">
      <c r="A66" s="5" t="s">
        <v>123</v>
      </c>
      <c r="B66" s="16">
        <v>3</v>
      </c>
      <c r="C66" s="16">
        <v>1112</v>
      </c>
      <c r="D66" s="14">
        <v>0.58583064392193018</v>
      </c>
      <c r="E66" s="16">
        <v>3270</v>
      </c>
      <c r="F66" s="14">
        <v>0.61419753086419748</v>
      </c>
      <c r="G66" s="1">
        <v>0</v>
      </c>
      <c r="H66" s="16">
        <v>0</v>
      </c>
      <c r="I66" s="16">
        <v>0</v>
      </c>
      <c r="J66" s="1">
        <v>1</v>
      </c>
      <c r="K66" s="16">
        <v>24</v>
      </c>
      <c r="L66" s="16">
        <v>100</v>
      </c>
      <c r="M66" s="1">
        <v>2</v>
      </c>
      <c r="N66" s="16">
        <v>305</v>
      </c>
      <c r="O66" s="16">
        <v>1120</v>
      </c>
      <c r="P66" s="1">
        <v>2</v>
      </c>
      <c r="Q66" s="16">
        <v>380</v>
      </c>
      <c r="R66" s="16">
        <v>400</v>
      </c>
      <c r="S66" s="1">
        <v>2</v>
      </c>
      <c r="T66" s="16">
        <v>240</v>
      </c>
      <c r="U66" s="16">
        <v>820</v>
      </c>
      <c r="V66" s="1">
        <v>3</v>
      </c>
      <c r="W66" s="1">
        <v>7800</v>
      </c>
    </row>
    <row r="67" spans="1:23" x14ac:dyDescent="0.35">
      <c r="A67" s="5" t="s">
        <v>124</v>
      </c>
      <c r="B67" s="16">
        <v>5</v>
      </c>
      <c r="C67" s="16">
        <v>12415</v>
      </c>
      <c r="D67" s="14">
        <v>0.41122994652406419</v>
      </c>
      <c r="E67" s="16">
        <v>80624</v>
      </c>
      <c r="F67" s="14">
        <v>0.46215983465380639</v>
      </c>
      <c r="G67" s="1">
        <v>0</v>
      </c>
      <c r="H67" s="16">
        <v>0</v>
      </c>
      <c r="I67" s="16">
        <v>0</v>
      </c>
      <c r="J67" s="1">
        <v>0</v>
      </c>
      <c r="K67" s="16">
        <v>0</v>
      </c>
      <c r="L67" s="16">
        <v>0</v>
      </c>
      <c r="M67" s="1">
        <v>0</v>
      </c>
      <c r="N67" s="16">
        <v>0</v>
      </c>
      <c r="O67" s="16">
        <v>0</v>
      </c>
      <c r="P67" s="1">
        <v>0</v>
      </c>
      <c r="Q67" s="16">
        <v>0</v>
      </c>
      <c r="R67" s="16">
        <v>0</v>
      </c>
      <c r="S67" s="1">
        <v>2</v>
      </c>
      <c r="T67" s="16">
        <v>4000</v>
      </c>
      <c r="U67" s="16">
        <v>20000</v>
      </c>
      <c r="V67" s="1">
        <v>2</v>
      </c>
      <c r="W67" s="1">
        <v>5000</v>
      </c>
    </row>
    <row r="68" spans="1:23" x14ac:dyDescent="0.35">
      <c r="A68" s="5" t="s">
        <v>136</v>
      </c>
      <c r="B68" s="16">
        <v>5</v>
      </c>
      <c r="C68" s="16">
        <v>0</v>
      </c>
      <c r="D68" s="14" t="e">
        <v>#DIV/0!</v>
      </c>
      <c r="E68" s="16">
        <v>0</v>
      </c>
      <c r="F68" s="14" t="e">
        <v>#DIV/0!</v>
      </c>
      <c r="G68" s="1">
        <v>2</v>
      </c>
      <c r="H68" s="16">
        <v>0</v>
      </c>
      <c r="I68" s="16">
        <v>0</v>
      </c>
      <c r="J68" s="1">
        <v>0</v>
      </c>
      <c r="K68" s="16">
        <v>0</v>
      </c>
      <c r="L68" s="16">
        <v>0</v>
      </c>
      <c r="M68" s="1">
        <v>4</v>
      </c>
      <c r="N68" s="16">
        <v>15</v>
      </c>
      <c r="O68" s="16">
        <v>0</v>
      </c>
      <c r="P68" s="1">
        <v>1</v>
      </c>
      <c r="Q68" s="16">
        <v>0</v>
      </c>
      <c r="R68" s="16">
        <v>0</v>
      </c>
      <c r="S68" s="1">
        <v>2</v>
      </c>
      <c r="T68" s="16">
        <v>0</v>
      </c>
      <c r="U68" s="16">
        <v>0</v>
      </c>
      <c r="V68" s="1">
        <v>5</v>
      </c>
      <c r="W68" s="1">
        <v>0</v>
      </c>
    </row>
    <row r="69" spans="1:23" x14ac:dyDescent="0.35">
      <c r="A69" s="5" t="s">
        <v>149</v>
      </c>
      <c r="B69" s="16">
        <v>1</v>
      </c>
      <c r="C69" s="16">
        <v>5270</v>
      </c>
      <c r="D69" s="14">
        <v>0.72296015180265649</v>
      </c>
      <c r="E69" s="16">
        <v>17500</v>
      </c>
      <c r="F69" s="14" t="e">
        <v>#DIV/0!</v>
      </c>
      <c r="G69" s="1">
        <v>0</v>
      </c>
      <c r="H69" s="16">
        <v>0</v>
      </c>
      <c r="I69" s="16">
        <v>0</v>
      </c>
      <c r="J69" s="1">
        <v>1</v>
      </c>
      <c r="K69" s="16">
        <v>1600</v>
      </c>
      <c r="L69" s="16">
        <v>8000</v>
      </c>
      <c r="M69" s="1">
        <v>0</v>
      </c>
      <c r="N69" s="16">
        <v>0</v>
      </c>
      <c r="O69" s="16">
        <v>0</v>
      </c>
      <c r="P69" s="1">
        <v>0</v>
      </c>
      <c r="Q69" s="16">
        <v>0</v>
      </c>
      <c r="R69" s="16">
        <v>0</v>
      </c>
      <c r="S69" s="1">
        <v>0</v>
      </c>
      <c r="T69" s="16">
        <v>0</v>
      </c>
      <c r="U69" s="16">
        <v>0</v>
      </c>
      <c r="V69" s="1">
        <v>1</v>
      </c>
      <c r="W69" s="1">
        <v>0</v>
      </c>
    </row>
    <row r="70" spans="1:23" x14ac:dyDescent="0.35">
      <c r="A70" s="5" t="s">
        <v>160</v>
      </c>
      <c r="B70" s="16">
        <v>11</v>
      </c>
      <c r="C70" s="16">
        <v>279665</v>
      </c>
      <c r="D70" s="14">
        <v>0.41263147393278338</v>
      </c>
      <c r="E70" s="16">
        <v>234504</v>
      </c>
      <c r="F70" s="14">
        <v>0.40598160101860115</v>
      </c>
      <c r="G70" s="1">
        <v>8</v>
      </c>
      <c r="H70" s="16">
        <v>274367</v>
      </c>
      <c r="I70" s="16">
        <v>216450</v>
      </c>
      <c r="J70" s="1">
        <v>1</v>
      </c>
      <c r="K70" s="16">
        <v>29</v>
      </c>
      <c r="L70" s="16">
        <v>130</v>
      </c>
      <c r="M70" s="1">
        <v>2</v>
      </c>
      <c r="N70" s="16">
        <v>540</v>
      </c>
      <c r="O70" s="16">
        <v>3174</v>
      </c>
      <c r="P70" s="1">
        <v>8</v>
      </c>
      <c r="Q70" s="16">
        <v>113224</v>
      </c>
      <c r="R70" s="16">
        <v>0</v>
      </c>
      <c r="S70" s="1">
        <v>0</v>
      </c>
      <c r="T70" s="16">
        <v>0</v>
      </c>
      <c r="U70" s="16">
        <v>0</v>
      </c>
      <c r="V70" s="1">
        <v>10</v>
      </c>
      <c r="W70" s="1">
        <v>81984</v>
      </c>
    </row>
    <row r="71" spans="1:23" x14ac:dyDescent="0.35">
      <c r="A71" s="5" t="s">
        <v>177</v>
      </c>
      <c r="B71" s="16">
        <v>1</v>
      </c>
      <c r="C71" s="16">
        <v>0</v>
      </c>
      <c r="D71" s="14" t="e">
        <v>#DIV/0!</v>
      </c>
      <c r="E71" s="16">
        <v>0</v>
      </c>
      <c r="F71" s="14" t="e">
        <v>#DIV/0!</v>
      </c>
      <c r="G71" s="1">
        <v>1</v>
      </c>
      <c r="H71" s="16">
        <v>0</v>
      </c>
      <c r="I71" s="16">
        <v>0</v>
      </c>
      <c r="J71" s="1">
        <v>1</v>
      </c>
      <c r="K71" s="16">
        <v>0</v>
      </c>
      <c r="L71" s="16">
        <v>0</v>
      </c>
      <c r="M71" s="1">
        <v>1</v>
      </c>
      <c r="N71" s="16">
        <v>0</v>
      </c>
      <c r="O71" s="16">
        <v>0</v>
      </c>
      <c r="P71" s="1">
        <v>1</v>
      </c>
      <c r="Q71" s="16">
        <v>0</v>
      </c>
      <c r="R71" s="16">
        <v>0</v>
      </c>
      <c r="S71" s="1">
        <v>0</v>
      </c>
      <c r="T71" s="16">
        <v>0</v>
      </c>
      <c r="U71" s="16">
        <v>0</v>
      </c>
      <c r="V71" s="1">
        <v>1</v>
      </c>
      <c r="W71" s="1">
        <v>0</v>
      </c>
    </row>
    <row r="72" spans="1:23" x14ac:dyDescent="0.35">
      <c r="A72" s="5" t="s">
        <v>178</v>
      </c>
      <c r="B72" s="16">
        <v>32</v>
      </c>
      <c r="C72" s="16">
        <v>1267300</v>
      </c>
      <c r="D72" s="14">
        <v>0.54590776196145352</v>
      </c>
      <c r="E72" s="16">
        <v>98454</v>
      </c>
      <c r="F72" s="14">
        <v>0.55588098164432853</v>
      </c>
      <c r="G72" s="1">
        <v>32</v>
      </c>
      <c r="H72" s="16">
        <v>1267300</v>
      </c>
      <c r="I72" s="16">
        <v>98454</v>
      </c>
      <c r="J72" s="1">
        <v>2</v>
      </c>
      <c r="K72" s="16">
        <v>6412</v>
      </c>
      <c r="L72" s="16">
        <v>0</v>
      </c>
      <c r="M72" s="1">
        <v>0</v>
      </c>
      <c r="N72" s="16">
        <v>0</v>
      </c>
      <c r="O72" s="16">
        <v>0</v>
      </c>
      <c r="P72" s="1">
        <v>19</v>
      </c>
      <c r="Q72" s="16">
        <v>193708</v>
      </c>
      <c r="R72" s="16">
        <v>98632</v>
      </c>
      <c r="S72" s="1">
        <v>0</v>
      </c>
      <c r="T72" s="16">
        <v>0</v>
      </c>
      <c r="U72" s="16">
        <v>0</v>
      </c>
      <c r="V72" s="1">
        <v>29</v>
      </c>
      <c r="W72" s="1">
        <v>1055375</v>
      </c>
    </row>
    <row r="73" spans="1:23" x14ac:dyDescent="0.35">
      <c r="A73" s="5" t="s">
        <v>188</v>
      </c>
      <c r="B73" s="16">
        <v>5</v>
      </c>
      <c r="C73" s="16">
        <v>67212</v>
      </c>
      <c r="D73" s="14">
        <v>0.52123392722120643</v>
      </c>
      <c r="E73" s="16">
        <v>585</v>
      </c>
      <c r="F73" s="14">
        <v>0.52991452991452992</v>
      </c>
      <c r="G73" s="1">
        <v>5</v>
      </c>
      <c r="H73" s="16">
        <v>67212</v>
      </c>
      <c r="I73" s="16">
        <v>585</v>
      </c>
      <c r="J73" s="1">
        <v>1</v>
      </c>
      <c r="K73" s="16">
        <v>6697</v>
      </c>
      <c r="L73" s="16">
        <v>0</v>
      </c>
      <c r="M73" s="1">
        <v>3</v>
      </c>
      <c r="N73" s="16">
        <v>0</v>
      </c>
      <c r="O73" s="16">
        <v>0</v>
      </c>
      <c r="P73" s="1">
        <v>3</v>
      </c>
      <c r="Q73" s="16">
        <v>16534</v>
      </c>
      <c r="R73" s="16">
        <v>0</v>
      </c>
      <c r="S73" s="1">
        <v>0</v>
      </c>
      <c r="T73" s="16">
        <v>0</v>
      </c>
      <c r="U73" s="16">
        <v>0</v>
      </c>
      <c r="V73" s="1">
        <v>5</v>
      </c>
      <c r="W73" s="1">
        <v>86040</v>
      </c>
    </row>
    <row r="74" spans="1:23" x14ac:dyDescent="0.35">
      <c r="A74" s="5" t="s">
        <v>194</v>
      </c>
      <c r="B74" s="16">
        <v>5</v>
      </c>
      <c r="C74" s="16">
        <v>0</v>
      </c>
      <c r="D74" s="14" t="e">
        <v>#DIV/0!</v>
      </c>
      <c r="E74" s="16">
        <v>0</v>
      </c>
      <c r="F74" s="14" t="e">
        <v>#DIV/0!</v>
      </c>
      <c r="G74" s="1">
        <v>0</v>
      </c>
      <c r="H74" s="16">
        <v>0</v>
      </c>
      <c r="I74" s="16">
        <v>0</v>
      </c>
      <c r="J74" s="1">
        <v>0</v>
      </c>
      <c r="K74" s="16">
        <v>0</v>
      </c>
      <c r="L74" s="16">
        <v>0</v>
      </c>
      <c r="M74" s="1">
        <v>0</v>
      </c>
      <c r="N74" s="16">
        <v>0</v>
      </c>
      <c r="O74" s="16">
        <v>0</v>
      </c>
      <c r="P74" s="1">
        <v>2</v>
      </c>
      <c r="Q74" s="16">
        <v>0</v>
      </c>
      <c r="R74" s="16">
        <v>0</v>
      </c>
      <c r="S74" s="1">
        <v>2</v>
      </c>
      <c r="T74" s="16">
        <v>0</v>
      </c>
      <c r="U74" s="16">
        <v>0</v>
      </c>
      <c r="V74" s="1">
        <v>2</v>
      </c>
      <c r="W74" s="1">
        <v>0</v>
      </c>
    </row>
    <row r="75" spans="1:23" x14ac:dyDescent="0.35">
      <c r="A75" s="5" t="s">
        <v>201</v>
      </c>
      <c r="B75" s="16">
        <v>11</v>
      </c>
      <c r="C75" s="16">
        <v>141277</v>
      </c>
      <c r="D75" s="14">
        <v>0.51777777777777778</v>
      </c>
      <c r="E75" s="16">
        <v>209749</v>
      </c>
      <c r="F75" s="14">
        <v>0.55015197568389052</v>
      </c>
      <c r="G75" s="1">
        <v>5</v>
      </c>
      <c r="H75" s="16">
        <v>77194</v>
      </c>
      <c r="I75" s="16">
        <v>45229</v>
      </c>
      <c r="J75" s="1">
        <v>2</v>
      </c>
      <c r="K75" s="16">
        <v>9900</v>
      </c>
      <c r="L75" s="16">
        <v>17905</v>
      </c>
      <c r="M75" s="1">
        <v>5</v>
      </c>
      <c r="N75" s="16">
        <v>15600</v>
      </c>
      <c r="O75" s="16">
        <v>0</v>
      </c>
      <c r="P75" s="1">
        <v>8</v>
      </c>
      <c r="Q75" s="16">
        <v>121977</v>
      </c>
      <c r="R75" s="16">
        <v>126939</v>
      </c>
      <c r="S75" s="1">
        <v>7</v>
      </c>
      <c r="T75" s="16">
        <v>20479</v>
      </c>
      <c r="U75" s="16">
        <v>3581</v>
      </c>
      <c r="V75" s="1">
        <v>11</v>
      </c>
      <c r="W75" s="1">
        <v>356274</v>
      </c>
    </row>
    <row r="76" spans="1:23" x14ac:dyDescent="0.35">
      <c r="A76" s="5" t="s">
        <v>202</v>
      </c>
      <c r="B76" s="16">
        <v>18</v>
      </c>
      <c r="C76" s="16">
        <v>1323801</v>
      </c>
      <c r="D76" s="14">
        <v>0.50125087871161256</v>
      </c>
      <c r="E76" s="16">
        <v>72960</v>
      </c>
      <c r="F76" s="14">
        <v>0.54052378955848024</v>
      </c>
      <c r="G76" s="1">
        <v>16</v>
      </c>
      <c r="H76" s="16">
        <v>1322357</v>
      </c>
      <c r="I76" s="16">
        <v>67774</v>
      </c>
      <c r="J76" s="1">
        <v>1</v>
      </c>
      <c r="K76" s="16">
        <v>1109</v>
      </c>
      <c r="L76" s="16">
        <v>0</v>
      </c>
      <c r="M76" s="1">
        <v>0</v>
      </c>
      <c r="N76" s="16">
        <v>0</v>
      </c>
      <c r="O76" s="16">
        <v>0</v>
      </c>
      <c r="P76" s="1">
        <v>15</v>
      </c>
      <c r="Q76" s="16">
        <v>1125439</v>
      </c>
      <c r="R76" s="16">
        <v>0</v>
      </c>
      <c r="S76" s="1">
        <v>2</v>
      </c>
      <c r="T76" s="16">
        <v>0</v>
      </c>
      <c r="U76" s="16">
        <v>0</v>
      </c>
      <c r="V76" s="1">
        <v>18</v>
      </c>
      <c r="W76" s="1">
        <v>1911425</v>
      </c>
    </row>
    <row r="77" spans="1:23" x14ac:dyDescent="0.35">
      <c r="A77" s="3" t="s">
        <v>237</v>
      </c>
      <c r="B77" s="16">
        <v>11</v>
      </c>
      <c r="C77" s="16">
        <v>21</v>
      </c>
      <c r="D77" s="14">
        <v>0.5714285714285714</v>
      </c>
      <c r="E77" s="16">
        <v>0</v>
      </c>
      <c r="F77" s="14" t="e">
        <v>#DIV/0!</v>
      </c>
      <c r="G77" s="1">
        <v>4</v>
      </c>
      <c r="H77" s="16">
        <v>2</v>
      </c>
      <c r="I77" s="16">
        <v>0</v>
      </c>
      <c r="J77" s="1">
        <v>4</v>
      </c>
      <c r="K77" s="16">
        <v>0</v>
      </c>
      <c r="L77" s="16">
        <v>0</v>
      </c>
      <c r="M77" s="1">
        <v>4</v>
      </c>
      <c r="N77" s="16">
        <v>2</v>
      </c>
      <c r="O77" s="16">
        <v>0</v>
      </c>
      <c r="P77" s="1">
        <v>5</v>
      </c>
      <c r="Q77" s="16">
        <v>0</v>
      </c>
      <c r="R77" s="16">
        <v>0</v>
      </c>
      <c r="S77" s="1">
        <v>4</v>
      </c>
      <c r="T77" s="16">
        <v>0</v>
      </c>
      <c r="U77" s="16">
        <v>0</v>
      </c>
      <c r="V77" s="1">
        <v>10</v>
      </c>
      <c r="W77" s="1">
        <v>0</v>
      </c>
    </row>
    <row r="78" spans="1:23" x14ac:dyDescent="0.35">
      <c r="A78" s="5" t="s">
        <v>33</v>
      </c>
      <c r="B78" s="16">
        <v>4</v>
      </c>
      <c r="C78" s="16">
        <v>0</v>
      </c>
      <c r="D78" s="14" t="e">
        <v>#DIV/0!</v>
      </c>
      <c r="E78" s="16">
        <v>0</v>
      </c>
      <c r="F78" s="14" t="e">
        <v>#DIV/0!</v>
      </c>
      <c r="G78" s="1">
        <v>1</v>
      </c>
      <c r="H78" s="16">
        <v>0</v>
      </c>
      <c r="I78" s="16">
        <v>0</v>
      </c>
      <c r="J78" s="1">
        <v>1</v>
      </c>
      <c r="K78" s="16">
        <v>0</v>
      </c>
      <c r="L78" s="16">
        <v>0</v>
      </c>
      <c r="M78" s="1">
        <v>0</v>
      </c>
      <c r="N78" s="16">
        <v>0</v>
      </c>
      <c r="O78" s="16">
        <v>0</v>
      </c>
      <c r="P78" s="1">
        <v>3</v>
      </c>
      <c r="Q78" s="16">
        <v>0</v>
      </c>
      <c r="R78" s="16">
        <v>0</v>
      </c>
      <c r="S78" s="1">
        <v>2</v>
      </c>
      <c r="T78" s="16">
        <v>0</v>
      </c>
      <c r="U78" s="16">
        <v>0</v>
      </c>
      <c r="V78" s="1">
        <v>3</v>
      </c>
      <c r="W78" s="1">
        <v>0</v>
      </c>
    </row>
    <row r="79" spans="1:23" x14ac:dyDescent="0.35">
      <c r="A79" s="5" t="s">
        <v>195</v>
      </c>
      <c r="B79" s="16">
        <v>7</v>
      </c>
      <c r="C79" s="16">
        <v>21</v>
      </c>
      <c r="D79" s="14">
        <v>0.5714285714285714</v>
      </c>
      <c r="E79" s="16">
        <v>0</v>
      </c>
      <c r="F79" s="14" t="e">
        <v>#DIV/0!</v>
      </c>
      <c r="G79" s="1">
        <v>3</v>
      </c>
      <c r="H79" s="16">
        <v>2</v>
      </c>
      <c r="I79" s="16">
        <v>0</v>
      </c>
      <c r="J79" s="1">
        <v>3</v>
      </c>
      <c r="K79" s="16">
        <v>0</v>
      </c>
      <c r="L79" s="16">
        <v>0</v>
      </c>
      <c r="M79" s="1">
        <v>4</v>
      </c>
      <c r="N79" s="16">
        <v>2</v>
      </c>
      <c r="O79" s="16">
        <v>0</v>
      </c>
      <c r="P79" s="1">
        <v>2</v>
      </c>
      <c r="Q79" s="16">
        <v>0</v>
      </c>
      <c r="R79" s="16">
        <v>0</v>
      </c>
      <c r="S79" s="1">
        <v>2</v>
      </c>
      <c r="T79" s="16">
        <v>0</v>
      </c>
      <c r="U79" s="16">
        <v>0</v>
      </c>
      <c r="V79" s="1">
        <v>7</v>
      </c>
      <c r="W79" s="1">
        <v>0</v>
      </c>
    </row>
    <row r="80" spans="1:23" x14ac:dyDescent="0.35">
      <c r="A80" s="3" t="s">
        <v>242</v>
      </c>
      <c r="B80" s="16">
        <v>80</v>
      </c>
      <c r="C80" s="16">
        <v>4640456</v>
      </c>
      <c r="D80" s="14">
        <v>0.62054306892431466</v>
      </c>
      <c r="E80" s="16">
        <v>7079169</v>
      </c>
      <c r="F80" s="14">
        <v>0.5504744549186118</v>
      </c>
      <c r="G80" s="1">
        <v>21</v>
      </c>
      <c r="H80" s="16">
        <v>935590</v>
      </c>
      <c r="I80" s="16">
        <v>426005</v>
      </c>
      <c r="J80" s="1">
        <v>15</v>
      </c>
      <c r="K80" s="16">
        <v>1985119</v>
      </c>
      <c r="L80" s="16">
        <v>4548265</v>
      </c>
      <c r="M80" s="1">
        <v>19</v>
      </c>
      <c r="N80" s="16">
        <v>332046</v>
      </c>
      <c r="O80" s="16">
        <v>375048</v>
      </c>
      <c r="P80" s="1">
        <v>62</v>
      </c>
      <c r="Q80" s="16">
        <v>2047075</v>
      </c>
      <c r="R80" s="16">
        <v>1340341</v>
      </c>
      <c r="S80" s="1">
        <v>42</v>
      </c>
      <c r="T80" s="16">
        <v>206680.94742460028</v>
      </c>
      <c r="U80" s="16">
        <v>697082.15735023329</v>
      </c>
      <c r="V80" s="1">
        <v>77</v>
      </c>
      <c r="W80" s="1">
        <v>6019176</v>
      </c>
    </row>
    <row r="81" spans="1:23" x14ac:dyDescent="0.35">
      <c r="A81" s="5" t="s">
        <v>109</v>
      </c>
      <c r="B81" s="16">
        <v>11</v>
      </c>
      <c r="C81" s="16">
        <v>326076</v>
      </c>
      <c r="D81" s="14">
        <v>0.55243353508778381</v>
      </c>
      <c r="E81" s="16">
        <v>850869</v>
      </c>
      <c r="F81" s="14">
        <v>0.49653473303455342</v>
      </c>
      <c r="G81" s="1">
        <v>3</v>
      </c>
      <c r="H81" s="16">
        <v>56030</v>
      </c>
      <c r="I81" s="16">
        <v>122313</v>
      </c>
      <c r="J81" s="1">
        <v>1</v>
      </c>
      <c r="K81" s="16">
        <v>13334</v>
      </c>
      <c r="L81" s="16">
        <v>0</v>
      </c>
      <c r="M81" s="1">
        <v>0</v>
      </c>
      <c r="N81" s="16">
        <v>0</v>
      </c>
      <c r="O81" s="16">
        <v>0</v>
      </c>
      <c r="P81" s="1">
        <v>11</v>
      </c>
      <c r="Q81" s="16">
        <v>254876</v>
      </c>
      <c r="R81" s="16">
        <v>757184</v>
      </c>
      <c r="S81" s="1">
        <v>8</v>
      </c>
      <c r="T81" s="16">
        <v>34267.117810117808</v>
      </c>
      <c r="U81" s="16">
        <v>154364.92049550693</v>
      </c>
      <c r="V81" s="1">
        <v>11</v>
      </c>
      <c r="W81" s="1">
        <v>744160</v>
      </c>
    </row>
    <row r="82" spans="1:23" x14ac:dyDescent="0.35">
      <c r="A82" s="5" t="s">
        <v>110</v>
      </c>
      <c r="B82" s="16">
        <v>26</v>
      </c>
      <c r="C82" s="16">
        <v>1562597</v>
      </c>
      <c r="D82" s="14">
        <v>0.66346904397023498</v>
      </c>
      <c r="E82" s="16">
        <v>2361823</v>
      </c>
      <c r="F82" s="14">
        <v>0.59339428774159686</v>
      </c>
      <c r="G82" s="1">
        <v>6</v>
      </c>
      <c r="H82" s="16">
        <v>220785</v>
      </c>
      <c r="I82" s="16">
        <v>35051</v>
      </c>
      <c r="J82" s="1">
        <v>6</v>
      </c>
      <c r="K82" s="16">
        <v>1062277</v>
      </c>
      <c r="L82" s="16">
        <v>1775424</v>
      </c>
      <c r="M82" s="1">
        <v>11</v>
      </c>
      <c r="N82" s="16">
        <v>240852</v>
      </c>
      <c r="O82" s="16">
        <v>207243</v>
      </c>
      <c r="P82" s="1">
        <v>14</v>
      </c>
      <c r="Q82" s="16">
        <v>451767</v>
      </c>
      <c r="R82" s="16">
        <v>295753</v>
      </c>
      <c r="S82" s="1">
        <v>11</v>
      </c>
      <c r="T82" s="16">
        <v>90047.829614482471</v>
      </c>
      <c r="U82" s="16">
        <v>281636.37934619386</v>
      </c>
      <c r="V82" s="1">
        <v>23</v>
      </c>
      <c r="W82" s="1">
        <v>945409</v>
      </c>
    </row>
    <row r="83" spans="1:23" x14ac:dyDescent="0.35">
      <c r="A83" s="5" t="s">
        <v>125</v>
      </c>
      <c r="B83" s="16">
        <v>13</v>
      </c>
      <c r="C83" s="16">
        <v>105466</v>
      </c>
      <c r="D83" s="14">
        <v>0.54419313046314211</v>
      </c>
      <c r="E83" s="16">
        <v>309092</v>
      </c>
      <c r="F83" s="14">
        <v>0.54328992460124126</v>
      </c>
      <c r="G83" s="1">
        <v>7</v>
      </c>
      <c r="H83" s="16">
        <v>79543</v>
      </c>
      <c r="I83" s="16">
        <v>268641</v>
      </c>
      <c r="J83" s="1">
        <v>1</v>
      </c>
      <c r="K83" s="16">
        <v>3691</v>
      </c>
      <c r="L83" s="16">
        <v>0</v>
      </c>
      <c r="M83" s="1">
        <v>3</v>
      </c>
      <c r="N83" s="16">
        <v>8810</v>
      </c>
      <c r="O83" s="16">
        <v>2149</v>
      </c>
      <c r="P83" s="1">
        <v>13</v>
      </c>
      <c r="Q83" s="16">
        <v>169309</v>
      </c>
      <c r="R83" s="16">
        <v>105003</v>
      </c>
      <c r="S83" s="1">
        <v>6</v>
      </c>
      <c r="T83" s="16">
        <v>10925</v>
      </c>
      <c r="U83" s="16">
        <v>34728</v>
      </c>
      <c r="V83" s="1">
        <v>13</v>
      </c>
      <c r="W83" s="1">
        <v>382334</v>
      </c>
    </row>
    <row r="84" spans="1:23" x14ac:dyDescent="0.35">
      <c r="A84" s="5" t="s">
        <v>203</v>
      </c>
      <c r="B84" s="16">
        <v>16</v>
      </c>
      <c r="C84" s="16">
        <v>1682181</v>
      </c>
      <c r="D84" s="14">
        <v>0.66192456124114707</v>
      </c>
      <c r="E84" s="16">
        <v>3255877</v>
      </c>
      <c r="F84" s="14">
        <v>0.49527722632700649</v>
      </c>
      <c r="G84" s="1">
        <v>0</v>
      </c>
      <c r="H84" s="16">
        <v>0</v>
      </c>
      <c r="I84" s="16">
        <v>0</v>
      </c>
      <c r="J84" s="1">
        <v>5</v>
      </c>
      <c r="K84" s="16">
        <v>846169</v>
      </c>
      <c r="L84" s="16">
        <v>2671393</v>
      </c>
      <c r="M84" s="1">
        <v>2</v>
      </c>
      <c r="N84" s="16">
        <v>9954</v>
      </c>
      <c r="O84" s="16">
        <v>59538</v>
      </c>
      <c r="P84" s="1">
        <v>11</v>
      </c>
      <c r="Q84" s="16">
        <v>291439</v>
      </c>
      <c r="R84" s="16">
        <v>96534</v>
      </c>
      <c r="S84" s="1">
        <v>10</v>
      </c>
      <c r="T84" s="16">
        <v>44524</v>
      </c>
      <c r="U84" s="16">
        <v>118264</v>
      </c>
      <c r="V84" s="1">
        <v>16</v>
      </c>
      <c r="W84" s="1">
        <v>2658913</v>
      </c>
    </row>
    <row r="85" spans="1:23" x14ac:dyDescent="0.35">
      <c r="A85" s="5" t="s">
        <v>204</v>
      </c>
      <c r="B85" s="16">
        <v>14</v>
      </c>
      <c r="C85" s="16">
        <v>964136</v>
      </c>
      <c r="D85" s="14">
        <v>0.57451291279145311</v>
      </c>
      <c r="E85" s="16">
        <v>301508</v>
      </c>
      <c r="F85" s="14">
        <v>0.64687719427117207</v>
      </c>
      <c r="G85" s="1">
        <v>5</v>
      </c>
      <c r="H85" s="16">
        <v>579232</v>
      </c>
      <c r="I85" s="16">
        <v>0</v>
      </c>
      <c r="J85" s="1">
        <v>2</v>
      </c>
      <c r="K85" s="16">
        <v>59648</v>
      </c>
      <c r="L85" s="16">
        <v>101448</v>
      </c>
      <c r="M85" s="1">
        <v>3</v>
      </c>
      <c r="N85" s="16">
        <v>72430</v>
      </c>
      <c r="O85" s="16">
        <v>106118</v>
      </c>
      <c r="P85" s="1">
        <v>13</v>
      </c>
      <c r="Q85" s="16">
        <v>879684</v>
      </c>
      <c r="R85" s="16">
        <v>85867</v>
      </c>
      <c r="S85" s="1">
        <v>7</v>
      </c>
      <c r="T85" s="16">
        <v>26917</v>
      </c>
      <c r="U85" s="16">
        <v>108088.85750853243</v>
      </c>
      <c r="V85" s="1">
        <v>14</v>
      </c>
      <c r="W85" s="1">
        <v>1288360</v>
      </c>
    </row>
    <row r="86" spans="1:23" x14ac:dyDescent="0.35">
      <c r="A86" s="3" t="s">
        <v>241</v>
      </c>
      <c r="B86" s="16">
        <v>137</v>
      </c>
      <c r="C86" s="16">
        <v>5072468</v>
      </c>
      <c r="D86" s="14">
        <v>0.64634630653284042</v>
      </c>
      <c r="E86" s="16">
        <v>32796451</v>
      </c>
      <c r="F86" s="14">
        <v>0.56366813723084175</v>
      </c>
      <c r="G86" s="1">
        <v>47</v>
      </c>
      <c r="H86" s="16">
        <v>1292370</v>
      </c>
      <c r="I86" s="16">
        <v>9017979</v>
      </c>
      <c r="J86" s="1">
        <v>26</v>
      </c>
      <c r="K86" s="16">
        <v>286658</v>
      </c>
      <c r="L86" s="16">
        <v>280303</v>
      </c>
      <c r="M86" s="1">
        <v>33</v>
      </c>
      <c r="N86" s="16">
        <v>296234</v>
      </c>
      <c r="O86" s="16">
        <v>1753092</v>
      </c>
      <c r="P86" s="1">
        <v>99</v>
      </c>
      <c r="Q86" s="16">
        <v>2538905</v>
      </c>
      <c r="R86" s="16">
        <v>9240611</v>
      </c>
      <c r="S86" s="1">
        <v>69</v>
      </c>
      <c r="T86" s="16">
        <v>387224.63622626651</v>
      </c>
      <c r="U86" s="16">
        <v>2480908.4182763733</v>
      </c>
      <c r="V86" s="1">
        <v>127</v>
      </c>
      <c r="W86" s="1">
        <v>8738867</v>
      </c>
    </row>
    <row r="87" spans="1:23" x14ac:dyDescent="0.35">
      <c r="A87" s="5" t="s">
        <v>20</v>
      </c>
      <c r="B87" s="16">
        <v>11</v>
      </c>
      <c r="C87" s="16">
        <v>164468</v>
      </c>
      <c r="D87" s="14">
        <v>0.67959003844784838</v>
      </c>
      <c r="E87" s="16">
        <v>134584</v>
      </c>
      <c r="F87" s="14">
        <v>0.65966224738846613</v>
      </c>
      <c r="G87" s="1">
        <v>1</v>
      </c>
      <c r="H87" s="16">
        <v>2325</v>
      </c>
      <c r="I87" s="16">
        <v>12133</v>
      </c>
      <c r="J87" s="1">
        <v>5</v>
      </c>
      <c r="K87" s="16">
        <v>83078</v>
      </c>
      <c r="L87" s="16">
        <v>15885</v>
      </c>
      <c r="M87" s="1">
        <v>4</v>
      </c>
      <c r="N87" s="16">
        <v>14613</v>
      </c>
      <c r="O87" s="16">
        <v>460</v>
      </c>
      <c r="P87" s="1">
        <v>6</v>
      </c>
      <c r="Q87" s="16">
        <v>67004</v>
      </c>
      <c r="R87" s="16">
        <v>111747</v>
      </c>
      <c r="S87" s="1">
        <v>4</v>
      </c>
      <c r="T87" s="16">
        <v>35671.717057271453</v>
      </c>
      <c r="U87" s="16">
        <v>61420.216167410239</v>
      </c>
      <c r="V87" s="1">
        <v>11</v>
      </c>
      <c r="W87" s="1">
        <v>660874</v>
      </c>
    </row>
    <row r="88" spans="1:23" x14ac:dyDescent="0.35">
      <c r="A88" s="5" t="s">
        <v>28</v>
      </c>
      <c r="B88" s="16">
        <v>1</v>
      </c>
      <c r="C88" s="16">
        <v>0</v>
      </c>
      <c r="D88" s="14" t="e">
        <v>#DIV/0!</v>
      </c>
      <c r="E88" s="16">
        <v>0</v>
      </c>
      <c r="F88" s="14" t="e">
        <v>#DIV/0!</v>
      </c>
      <c r="G88" s="1">
        <v>0</v>
      </c>
      <c r="H88" s="16">
        <v>0</v>
      </c>
      <c r="I88" s="16">
        <v>0</v>
      </c>
      <c r="J88" s="1">
        <v>0</v>
      </c>
      <c r="K88" s="16">
        <v>0</v>
      </c>
      <c r="L88" s="16">
        <v>0</v>
      </c>
      <c r="M88" s="1">
        <v>0</v>
      </c>
      <c r="N88" s="16">
        <v>0</v>
      </c>
      <c r="O88" s="16">
        <v>0</v>
      </c>
      <c r="P88" s="1">
        <v>0</v>
      </c>
      <c r="Q88" s="16">
        <v>0</v>
      </c>
      <c r="R88" s="16">
        <v>0</v>
      </c>
      <c r="S88" s="1">
        <v>0</v>
      </c>
      <c r="T88" s="16">
        <v>0</v>
      </c>
      <c r="U88" s="16">
        <v>0</v>
      </c>
      <c r="V88" s="1">
        <v>0</v>
      </c>
      <c r="W88" s="1">
        <v>0</v>
      </c>
    </row>
    <row r="89" spans="1:23" x14ac:dyDescent="0.35">
      <c r="A89" s="5" t="s">
        <v>32</v>
      </c>
      <c r="B89" s="16">
        <v>13</v>
      </c>
      <c r="C89" s="16">
        <v>182610</v>
      </c>
      <c r="D89" s="14">
        <v>0.60407505934309025</v>
      </c>
      <c r="E89" s="16">
        <v>495255</v>
      </c>
      <c r="F89" s="14">
        <v>0.47407523790869688</v>
      </c>
      <c r="G89" s="1">
        <v>5</v>
      </c>
      <c r="H89" s="16">
        <v>64521</v>
      </c>
      <c r="I89" s="16">
        <v>421951</v>
      </c>
      <c r="J89" s="1">
        <v>2</v>
      </c>
      <c r="K89" s="16">
        <v>88075</v>
      </c>
      <c r="L89" s="16">
        <v>9577</v>
      </c>
      <c r="M89" s="1">
        <v>4</v>
      </c>
      <c r="N89" s="16">
        <v>6639</v>
      </c>
      <c r="O89" s="16">
        <v>208204</v>
      </c>
      <c r="P89" s="1">
        <v>6</v>
      </c>
      <c r="Q89" s="16">
        <v>5487</v>
      </c>
      <c r="R89" s="16">
        <v>31692</v>
      </c>
      <c r="S89" s="1">
        <v>5</v>
      </c>
      <c r="T89" s="16">
        <v>1071.4657276995306</v>
      </c>
      <c r="U89" s="16">
        <v>6835.2021089630925</v>
      </c>
      <c r="V89" s="1">
        <v>12</v>
      </c>
      <c r="W89" s="1">
        <v>1814311</v>
      </c>
    </row>
    <row r="90" spans="1:23" x14ac:dyDescent="0.35">
      <c r="A90" s="5" t="s">
        <v>36</v>
      </c>
      <c r="B90" s="16">
        <v>25</v>
      </c>
      <c r="C90" s="16">
        <v>341121</v>
      </c>
      <c r="D90" s="14">
        <v>0.74124659707074803</v>
      </c>
      <c r="E90" s="16">
        <v>2604928</v>
      </c>
      <c r="F90" s="14">
        <v>0.6151817150955935</v>
      </c>
      <c r="G90" s="1">
        <v>17</v>
      </c>
      <c r="H90" s="16">
        <v>298362</v>
      </c>
      <c r="I90" s="16">
        <v>2330351</v>
      </c>
      <c r="J90" s="1">
        <v>5</v>
      </c>
      <c r="K90" s="16">
        <v>32200</v>
      </c>
      <c r="L90" s="16">
        <v>3646</v>
      </c>
      <c r="M90" s="1">
        <v>10</v>
      </c>
      <c r="N90" s="16">
        <v>156255</v>
      </c>
      <c r="O90" s="16">
        <v>844471</v>
      </c>
      <c r="P90" s="1">
        <v>18</v>
      </c>
      <c r="Q90" s="16">
        <v>120366</v>
      </c>
      <c r="R90" s="16">
        <v>480417</v>
      </c>
      <c r="S90" s="1">
        <v>8</v>
      </c>
      <c r="T90" s="16">
        <v>15864</v>
      </c>
      <c r="U90" s="16">
        <v>106405</v>
      </c>
      <c r="V90" s="1">
        <v>25</v>
      </c>
      <c r="W90" s="1">
        <v>1100971</v>
      </c>
    </row>
    <row r="91" spans="1:23" x14ac:dyDescent="0.35">
      <c r="A91" s="5" t="s">
        <v>43</v>
      </c>
      <c r="B91" s="16">
        <v>10</v>
      </c>
      <c r="C91" s="16">
        <v>148789</v>
      </c>
      <c r="D91" s="14">
        <v>0.67054050213711269</v>
      </c>
      <c r="E91" s="16">
        <v>1411746</v>
      </c>
      <c r="F91" s="14">
        <v>0.64866106520498212</v>
      </c>
      <c r="G91" s="1">
        <v>0</v>
      </c>
      <c r="H91" s="16">
        <v>0</v>
      </c>
      <c r="I91" s="16">
        <v>0</v>
      </c>
      <c r="J91" s="1">
        <v>1</v>
      </c>
      <c r="K91" s="16">
        <v>7507</v>
      </c>
      <c r="L91" s="16">
        <v>2963</v>
      </c>
      <c r="M91" s="1">
        <v>0</v>
      </c>
      <c r="N91" s="16">
        <v>0</v>
      </c>
      <c r="O91" s="16">
        <v>0</v>
      </c>
      <c r="P91" s="1">
        <v>7</v>
      </c>
      <c r="Q91" s="16">
        <v>35231</v>
      </c>
      <c r="R91" s="16">
        <v>112730</v>
      </c>
      <c r="S91" s="1">
        <v>8</v>
      </c>
      <c r="T91" s="16">
        <v>45290</v>
      </c>
      <c r="U91" s="16">
        <v>336777</v>
      </c>
      <c r="V91" s="1">
        <v>10</v>
      </c>
      <c r="W91" s="1">
        <v>199161</v>
      </c>
    </row>
    <row r="92" spans="1:23" x14ac:dyDescent="0.35">
      <c r="A92" s="5" t="s">
        <v>67</v>
      </c>
      <c r="B92" s="16">
        <v>18</v>
      </c>
      <c r="C92" s="16">
        <v>1523458</v>
      </c>
      <c r="D92" s="14">
        <v>0.67977662190590415</v>
      </c>
      <c r="E92" s="16">
        <v>4181947</v>
      </c>
      <c r="F92" s="14">
        <v>0.57470838387823164</v>
      </c>
      <c r="G92" s="1">
        <v>0</v>
      </c>
      <c r="H92" s="16">
        <v>0</v>
      </c>
      <c r="I92" s="16">
        <v>0</v>
      </c>
      <c r="J92" s="1">
        <v>1</v>
      </c>
      <c r="K92" s="16">
        <v>2500</v>
      </c>
      <c r="L92" s="16">
        <v>5000</v>
      </c>
      <c r="M92" s="1">
        <v>0</v>
      </c>
      <c r="N92" s="16">
        <v>0</v>
      </c>
      <c r="O92" s="16">
        <v>0</v>
      </c>
      <c r="P92" s="1">
        <v>14</v>
      </c>
      <c r="Q92" s="16">
        <v>1406917</v>
      </c>
      <c r="R92" s="16">
        <v>3646299</v>
      </c>
      <c r="S92" s="1">
        <v>10</v>
      </c>
      <c r="T92" s="16">
        <v>107827</v>
      </c>
      <c r="U92" s="16">
        <v>562237</v>
      </c>
      <c r="V92" s="1">
        <v>15</v>
      </c>
      <c r="W92" s="1">
        <v>196388</v>
      </c>
    </row>
    <row r="93" spans="1:23" x14ac:dyDescent="0.35">
      <c r="A93" s="5" t="s">
        <v>71</v>
      </c>
      <c r="B93" s="16">
        <v>1</v>
      </c>
      <c r="C93" s="16">
        <v>0</v>
      </c>
      <c r="D93" s="14" t="e">
        <v>#DIV/0!</v>
      </c>
      <c r="E93" s="16">
        <v>0</v>
      </c>
      <c r="F93" s="14" t="e">
        <v>#DIV/0!</v>
      </c>
      <c r="G93" s="1">
        <v>0</v>
      </c>
      <c r="H93" s="16">
        <v>0</v>
      </c>
      <c r="I93" s="16">
        <v>0</v>
      </c>
      <c r="J93" s="1">
        <v>0</v>
      </c>
      <c r="K93" s="16">
        <v>0</v>
      </c>
      <c r="L93" s="16">
        <v>0</v>
      </c>
      <c r="M93" s="1">
        <v>0</v>
      </c>
      <c r="N93" s="16">
        <v>0</v>
      </c>
      <c r="O93" s="16">
        <v>0</v>
      </c>
      <c r="P93" s="1">
        <v>1</v>
      </c>
      <c r="Q93" s="16">
        <v>0</v>
      </c>
      <c r="R93" s="16">
        <v>0</v>
      </c>
      <c r="S93" s="1">
        <v>1</v>
      </c>
      <c r="T93" s="16">
        <v>0</v>
      </c>
      <c r="U93" s="16">
        <v>0</v>
      </c>
      <c r="V93" s="1">
        <v>1</v>
      </c>
      <c r="W93" s="1">
        <v>0</v>
      </c>
    </row>
    <row r="94" spans="1:23" x14ac:dyDescent="0.35">
      <c r="A94" s="5" t="s">
        <v>113</v>
      </c>
      <c r="B94" s="16">
        <v>20</v>
      </c>
      <c r="C94" s="16">
        <v>1467426</v>
      </c>
      <c r="D94" s="14">
        <v>0.61302994744569006</v>
      </c>
      <c r="E94" s="16">
        <v>10270754</v>
      </c>
      <c r="F94" s="14">
        <v>0.50496848024805985</v>
      </c>
      <c r="G94" s="1">
        <v>8</v>
      </c>
      <c r="H94" s="16">
        <v>117845</v>
      </c>
      <c r="I94" s="16">
        <v>2956399</v>
      </c>
      <c r="J94" s="1">
        <v>6</v>
      </c>
      <c r="K94" s="16">
        <v>67591</v>
      </c>
      <c r="L94" s="16">
        <v>211001</v>
      </c>
      <c r="M94" s="1">
        <v>7</v>
      </c>
      <c r="N94" s="16">
        <v>113270</v>
      </c>
      <c r="O94" s="16">
        <v>675727</v>
      </c>
      <c r="P94" s="1">
        <v>17</v>
      </c>
      <c r="Q94" s="16">
        <v>604201</v>
      </c>
      <c r="R94" s="16">
        <v>1224524</v>
      </c>
      <c r="S94" s="1">
        <v>12</v>
      </c>
      <c r="T94" s="16">
        <v>99965</v>
      </c>
      <c r="U94" s="16">
        <v>877543</v>
      </c>
      <c r="V94" s="1">
        <v>19</v>
      </c>
      <c r="W94" s="1">
        <v>2215838</v>
      </c>
    </row>
    <row r="95" spans="1:23" x14ac:dyDescent="0.35">
      <c r="A95" s="5" t="s">
        <v>134</v>
      </c>
      <c r="B95" s="16">
        <v>27</v>
      </c>
      <c r="C95" s="16">
        <v>552691</v>
      </c>
      <c r="D95" s="14">
        <v>0.55762794369051505</v>
      </c>
      <c r="E95" s="16">
        <v>10690417</v>
      </c>
      <c r="F95" s="14">
        <v>0.52098212431438784</v>
      </c>
      <c r="G95" s="1">
        <v>11</v>
      </c>
      <c r="H95" s="16">
        <v>141749</v>
      </c>
      <c r="I95" s="16">
        <v>402865</v>
      </c>
      <c r="J95" s="1">
        <v>4</v>
      </c>
      <c r="K95" s="16">
        <v>4331</v>
      </c>
      <c r="L95" s="16">
        <v>5019</v>
      </c>
      <c r="M95" s="1">
        <v>6</v>
      </c>
      <c r="N95" s="16">
        <v>4141</v>
      </c>
      <c r="O95" s="16">
        <v>9866</v>
      </c>
      <c r="P95" s="1">
        <v>22</v>
      </c>
      <c r="Q95" s="16">
        <v>229450</v>
      </c>
      <c r="R95" s="16">
        <v>2875166</v>
      </c>
      <c r="S95" s="1">
        <v>15</v>
      </c>
      <c r="T95" s="16">
        <v>66438</v>
      </c>
      <c r="U95" s="16">
        <v>447769</v>
      </c>
      <c r="V95" s="1">
        <v>25</v>
      </c>
      <c r="W95" s="1">
        <v>2216774</v>
      </c>
    </row>
    <row r="96" spans="1:23" x14ac:dyDescent="0.35">
      <c r="A96" s="5" t="s">
        <v>159</v>
      </c>
      <c r="B96" s="16">
        <v>1</v>
      </c>
      <c r="C96" s="16">
        <v>0</v>
      </c>
      <c r="D96" s="14" t="e">
        <v>#DIV/0!</v>
      </c>
      <c r="E96" s="16">
        <v>0</v>
      </c>
      <c r="F96" s="14" t="e">
        <v>#DIV/0!</v>
      </c>
      <c r="G96" s="1">
        <v>0</v>
      </c>
      <c r="H96" s="16">
        <v>0</v>
      </c>
      <c r="I96" s="16">
        <v>0</v>
      </c>
      <c r="J96" s="1">
        <v>0</v>
      </c>
      <c r="K96" s="16">
        <v>0</v>
      </c>
      <c r="L96" s="16">
        <v>0</v>
      </c>
      <c r="M96" s="1">
        <v>0</v>
      </c>
      <c r="N96" s="16">
        <v>0</v>
      </c>
      <c r="O96" s="16">
        <v>0</v>
      </c>
      <c r="P96" s="1">
        <v>1</v>
      </c>
      <c r="Q96" s="16">
        <v>0</v>
      </c>
      <c r="R96" s="16">
        <v>0</v>
      </c>
      <c r="S96" s="1">
        <v>1</v>
      </c>
      <c r="T96" s="16">
        <v>0</v>
      </c>
      <c r="U96" s="16">
        <v>0</v>
      </c>
      <c r="V96" s="1">
        <v>1</v>
      </c>
      <c r="W96" s="1">
        <v>0</v>
      </c>
    </row>
    <row r="97" spans="1:23" x14ac:dyDescent="0.35">
      <c r="A97" s="5" t="s">
        <v>162</v>
      </c>
      <c r="B97" s="16">
        <v>9</v>
      </c>
      <c r="C97" s="16">
        <v>686912</v>
      </c>
      <c r="D97" s="14">
        <v>0.60080763420171879</v>
      </c>
      <c r="E97" s="16">
        <v>2986848</v>
      </c>
      <c r="F97" s="14">
        <v>0.55968518217093177</v>
      </c>
      <c r="G97" s="1">
        <v>5</v>
      </c>
      <c r="H97" s="16">
        <v>667568</v>
      </c>
      <c r="I97" s="16">
        <v>2894280</v>
      </c>
      <c r="J97" s="1">
        <v>2</v>
      </c>
      <c r="K97" s="16">
        <v>1376</v>
      </c>
      <c r="L97" s="16">
        <v>27212</v>
      </c>
      <c r="M97" s="1">
        <v>1</v>
      </c>
      <c r="N97" s="16">
        <v>1295</v>
      </c>
      <c r="O97" s="16">
        <v>14259</v>
      </c>
      <c r="P97" s="1">
        <v>6</v>
      </c>
      <c r="Q97" s="16">
        <v>65256</v>
      </c>
      <c r="R97" s="16">
        <v>738064</v>
      </c>
      <c r="S97" s="1">
        <v>4</v>
      </c>
      <c r="T97" s="16">
        <v>10104.453441295547</v>
      </c>
      <c r="U97" s="16">
        <v>61950</v>
      </c>
      <c r="V97" s="1">
        <v>7</v>
      </c>
      <c r="W97" s="1">
        <v>144000</v>
      </c>
    </row>
    <row r="98" spans="1:23" x14ac:dyDescent="0.35">
      <c r="A98" s="5" t="s">
        <v>184</v>
      </c>
      <c r="B98" s="16">
        <v>1</v>
      </c>
      <c r="C98" s="16">
        <v>4993</v>
      </c>
      <c r="D98" s="14">
        <v>0.8948527939114761</v>
      </c>
      <c r="E98" s="16">
        <v>19972</v>
      </c>
      <c r="F98" s="14">
        <v>0.8948527939114761</v>
      </c>
      <c r="G98" s="1">
        <v>0</v>
      </c>
      <c r="H98" s="16">
        <v>0</v>
      </c>
      <c r="I98" s="16">
        <v>0</v>
      </c>
      <c r="J98" s="1">
        <v>0</v>
      </c>
      <c r="K98" s="16">
        <v>0</v>
      </c>
      <c r="L98" s="16">
        <v>0</v>
      </c>
      <c r="M98" s="1">
        <v>1</v>
      </c>
      <c r="N98" s="16">
        <v>21</v>
      </c>
      <c r="O98" s="16">
        <v>105</v>
      </c>
      <c r="P98" s="1">
        <v>1</v>
      </c>
      <c r="Q98" s="16">
        <v>4993</v>
      </c>
      <c r="R98" s="16">
        <v>19972</v>
      </c>
      <c r="S98" s="1">
        <v>1</v>
      </c>
      <c r="T98" s="16">
        <v>4993</v>
      </c>
      <c r="U98" s="16">
        <v>19972</v>
      </c>
      <c r="V98" s="1">
        <v>1</v>
      </c>
      <c r="W98" s="1">
        <v>190550</v>
      </c>
    </row>
    <row r="99" spans="1:23" x14ac:dyDescent="0.35">
      <c r="A99" s="3" t="s">
        <v>236</v>
      </c>
      <c r="B99" s="16">
        <v>1044</v>
      </c>
      <c r="C99" s="16">
        <v>80120323</v>
      </c>
      <c r="D99" s="14">
        <v>0.60135859719555307</v>
      </c>
      <c r="E99" s="16">
        <v>255954737</v>
      </c>
      <c r="F99" s="14">
        <v>0.56338872153903408</v>
      </c>
      <c r="G99" s="1">
        <v>371</v>
      </c>
      <c r="H99" s="16">
        <v>11632688</v>
      </c>
      <c r="I99" s="16">
        <v>28718595</v>
      </c>
      <c r="J99" s="1">
        <v>174</v>
      </c>
      <c r="K99" s="16">
        <v>50097850</v>
      </c>
      <c r="L99" s="16">
        <v>59515215</v>
      </c>
      <c r="M99" s="1">
        <v>229</v>
      </c>
      <c r="N99" s="16">
        <v>1628130</v>
      </c>
      <c r="O99" s="16">
        <v>8238240</v>
      </c>
      <c r="P99" s="1">
        <v>619</v>
      </c>
      <c r="Q99" s="16">
        <v>28662424</v>
      </c>
      <c r="R99" s="16">
        <v>33631878</v>
      </c>
      <c r="S99" s="1">
        <v>385</v>
      </c>
      <c r="T99" s="16">
        <v>2695214.6566565563</v>
      </c>
      <c r="U99" s="16">
        <v>14251779.216405325</v>
      </c>
      <c r="V99" s="1">
        <v>923</v>
      </c>
      <c r="W99" s="1">
        <v>135052091</v>
      </c>
    </row>
    <row r="104" spans="1:23" ht="72.5" x14ac:dyDescent="0.35">
      <c r="A104" s="61" t="s">
        <v>247</v>
      </c>
      <c r="B104" s="61" t="s">
        <v>13980</v>
      </c>
      <c r="C104" s="61" t="s">
        <v>13979</v>
      </c>
      <c r="D104" s="61" t="s">
        <v>14025</v>
      </c>
      <c r="E104" s="60" t="s">
        <v>13978</v>
      </c>
      <c r="F104" s="64" t="s">
        <v>14024</v>
      </c>
      <c r="G104" s="58" t="s">
        <v>14023</v>
      </c>
    </row>
    <row r="105" spans="1:23" x14ac:dyDescent="0.35">
      <c r="A105" s="9" t="s">
        <v>240</v>
      </c>
      <c r="B105" s="59">
        <v>329</v>
      </c>
      <c r="C105" s="59">
        <v>56738386</v>
      </c>
      <c r="D105" s="36">
        <v>0.61864802823615272</v>
      </c>
      <c r="E105" s="59">
        <v>171258679</v>
      </c>
      <c r="F105" s="36">
        <v>0.57351556409181614</v>
      </c>
      <c r="G105" s="62">
        <v>3.0183917991604483</v>
      </c>
    </row>
    <row r="106" spans="1:23" x14ac:dyDescent="0.35">
      <c r="A106" s="5" t="s">
        <v>2</v>
      </c>
      <c r="B106" s="16">
        <v>28</v>
      </c>
      <c r="C106" s="16">
        <v>567542</v>
      </c>
      <c r="D106" s="14">
        <v>0.7688183120626354</v>
      </c>
      <c r="E106" s="16">
        <v>417085</v>
      </c>
      <c r="F106" s="14">
        <v>0.66869349887291207</v>
      </c>
      <c r="G106" s="62">
        <v>0.73489715298603453</v>
      </c>
    </row>
    <row r="107" spans="1:23" x14ac:dyDescent="0.35">
      <c r="A107" s="5" t="s">
        <v>11</v>
      </c>
      <c r="B107" s="16">
        <v>1</v>
      </c>
      <c r="C107" s="16">
        <v>50</v>
      </c>
      <c r="D107" s="14">
        <v>0.6</v>
      </c>
      <c r="E107" s="16">
        <v>0</v>
      </c>
      <c r="F107" s="14"/>
      <c r="G107" s="62">
        <v>0</v>
      </c>
    </row>
    <row r="108" spans="1:23" x14ac:dyDescent="0.35">
      <c r="A108" s="5" t="s">
        <v>16</v>
      </c>
      <c r="B108" s="16">
        <v>44</v>
      </c>
      <c r="C108" s="16">
        <v>13068519</v>
      </c>
      <c r="D108" s="14">
        <v>0.5812310903779031</v>
      </c>
      <c r="E108" s="16">
        <v>37619839</v>
      </c>
      <c r="F108" s="14">
        <v>0.51851272219835087</v>
      </c>
      <c r="G108" s="62">
        <v>2.8786612316208133</v>
      </c>
    </row>
    <row r="109" spans="1:23" x14ac:dyDescent="0.35">
      <c r="A109" s="5" t="s">
        <v>31</v>
      </c>
      <c r="B109" s="16">
        <v>31</v>
      </c>
      <c r="C109" s="16">
        <v>148874</v>
      </c>
      <c r="D109" s="14">
        <v>0.57830030780677344</v>
      </c>
      <c r="E109" s="16">
        <v>370891</v>
      </c>
      <c r="F109" s="14">
        <v>0.57566531600708426</v>
      </c>
      <c r="G109" s="62">
        <v>2.4913080860324839</v>
      </c>
    </row>
    <row r="110" spans="1:23" x14ac:dyDescent="0.35">
      <c r="A110" s="5" t="s">
        <v>60</v>
      </c>
      <c r="B110" s="16">
        <v>2</v>
      </c>
      <c r="C110" s="16">
        <v>28872</v>
      </c>
      <c r="D110" s="14">
        <v>0.47821262917277813</v>
      </c>
      <c r="E110" s="16">
        <v>0</v>
      </c>
      <c r="F110" s="14"/>
      <c r="G110" s="62">
        <v>0</v>
      </c>
    </row>
    <row r="111" spans="1:23" x14ac:dyDescent="0.35">
      <c r="A111" s="5" t="s">
        <v>80</v>
      </c>
      <c r="B111" s="16">
        <v>48</v>
      </c>
      <c r="C111" s="16">
        <v>39847921</v>
      </c>
      <c r="D111" s="14">
        <v>0.67723623699410862</v>
      </c>
      <c r="E111" s="16">
        <v>116539369</v>
      </c>
      <c r="F111" s="14">
        <v>0.57158029786638231</v>
      </c>
      <c r="G111" s="62">
        <v>2.9246034943705093</v>
      </c>
    </row>
    <row r="112" spans="1:23" x14ac:dyDescent="0.35">
      <c r="A112" s="5" t="s">
        <v>81</v>
      </c>
      <c r="B112" s="16">
        <v>10</v>
      </c>
      <c r="C112" s="16">
        <v>39230</v>
      </c>
      <c r="D112" s="14">
        <v>0.64905990305761863</v>
      </c>
      <c r="E112" s="16">
        <v>150467</v>
      </c>
      <c r="F112" s="14">
        <v>0.53975464293439634</v>
      </c>
      <c r="G112" s="62">
        <v>3.8355085393831252</v>
      </c>
    </row>
    <row r="113" spans="1:7" x14ac:dyDescent="0.35">
      <c r="A113" s="5" t="s">
        <v>88</v>
      </c>
      <c r="B113" s="16">
        <v>1</v>
      </c>
      <c r="C113" s="16">
        <v>0</v>
      </c>
      <c r="D113" s="14"/>
      <c r="E113" s="16">
        <v>0</v>
      </c>
      <c r="F113" s="14"/>
      <c r="G113" s="62"/>
    </row>
    <row r="114" spans="1:7" x14ac:dyDescent="0.35">
      <c r="A114" s="5" t="s">
        <v>98</v>
      </c>
      <c r="B114" s="16">
        <v>15</v>
      </c>
      <c r="C114" s="16">
        <v>27024</v>
      </c>
      <c r="D114" s="14">
        <v>0.59418922533865492</v>
      </c>
      <c r="E114" s="16">
        <v>109943</v>
      </c>
      <c r="F114" s="14">
        <v>0.61362717568236058</v>
      </c>
      <c r="G114" s="62">
        <v>4.0683466548253406</v>
      </c>
    </row>
    <row r="115" spans="1:7" x14ac:dyDescent="0.35">
      <c r="A115" s="5" t="s">
        <v>126</v>
      </c>
      <c r="B115" s="16">
        <v>12</v>
      </c>
      <c r="C115" s="16">
        <v>160351</v>
      </c>
      <c r="D115" s="14">
        <v>0.6561834637573607</v>
      </c>
      <c r="E115" s="16">
        <v>362369</v>
      </c>
      <c r="F115" s="14">
        <v>0.82229545352267108</v>
      </c>
      <c r="G115" s="62">
        <v>2.2598487068992399</v>
      </c>
    </row>
    <row r="116" spans="1:7" x14ac:dyDescent="0.35">
      <c r="A116" s="5" t="s">
        <v>129</v>
      </c>
      <c r="B116" s="16">
        <v>41</v>
      </c>
      <c r="C116" s="16">
        <v>997355</v>
      </c>
      <c r="D116" s="14">
        <v>0.61158729328208616</v>
      </c>
      <c r="E116" s="16">
        <v>388948</v>
      </c>
      <c r="F116" s="14">
        <v>0.66408487293546237</v>
      </c>
      <c r="G116" s="62">
        <v>0.38997949576630186</v>
      </c>
    </row>
    <row r="117" spans="1:7" x14ac:dyDescent="0.35">
      <c r="A117" s="5" t="s">
        <v>138</v>
      </c>
      <c r="B117" s="16">
        <v>14</v>
      </c>
      <c r="C117" s="16">
        <v>148191</v>
      </c>
      <c r="D117" s="14">
        <v>0.63844931974160646</v>
      </c>
      <c r="E117" s="16">
        <v>1015378</v>
      </c>
      <c r="F117" s="14">
        <v>0.62429695294889465</v>
      </c>
      <c r="G117" s="62">
        <v>6.8518196111774667</v>
      </c>
    </row>
    <row r="118" spans="1:7" x14ac:dyDescent="0.35">
      <c r="A118" s="5" t="s">
        <v>142</v>
      </c>
      <c r="B118" s="16">
        <v>15</v>
      </c>
      <c r="C118" s="16">
        <v>345898</v>
      </c>
      <c r="D118" s="14">
        <v>0.47220774690922673</v>
      </c>
      <c r="E118" s="16">
        <v>1043965</v>
      </c>
      <c r="F118" s="14">
        <v>0.49425807529698901</v>
      </c>
      <c r="G118" s="62">
        <v>3.0181296220273031</v>
      </c>
    </row>
    <row r="119" spans="1:7" x14ac:dyDescent="0.35">
      <c r="A119" s="5" t="s">
        <v>145</v>
      </c>
      <c r="B119" s="16">
        <v>5</v>
      </c>
      <c r="C119" s="16">
        <v>104825</v>
      </c>
      <c r="D119" s="14">
        <v>0.48709077128504985</v>
      </c>
      <c r="E119" s="16">
        <v>413402</v>
      </c>
      <c r="F119" s="14">
        <v>0.48628372855937546</v>
      </c>
      <c r="G119" s="62">
        <v>3.9437347960887195</v>
      </c>
    </row>
    <row r="120" spans="1:7" x14ac:dyDescent="0.35">
      <c r="A120" s="5" t="s">
        <v>172</v>
      </c>
      <c r="B120" s="16">
        <v>13</v>
      </c>
      <c r="C120" s="16">
        <v>26061</v>
      </c>
      <c r="D120" s="14">
        <v>0.61987507512978324</v>
      </c>
      <c r="E120" s="16">
        <v>11103520</v>
      </c>
      <c r="F120" s="14">
        <v>0.57069461281259937</v>
      </c>
      <c r="G120" s="62">
        <v>426.05886190092474</v>
      </c>
    </row>
    <row r="121" spans="1:7" x14ac:dyDescent="0.35">
      <c r="A121" s="5" t="s">
        <v>182</v>
      </c>
      <c r="B121" s="16">
        <v>17</v>
      </c>
      <c r="C121" s="16">
        <v>331614</v>
      </c>
      <c r="D121" s="14">
        <v>0.54273386684113023</v>
      </c>
      <c r="E121" s="16">
        <v>301082</v>
      </c>
      <c r="F121" s="14">
        <v>0.522680942799577</v>
      </c>
      <c r="G121" s="62">
        <v>0.9079290982889745</v>
      </c>
    </row>
    <row r="122" spans="1:7" x14ac:dyDescent="0.35">
      <c r="A122" s="5" t="s">
        <v>183</v>
      </c>
      <c r="B122" s="16">
        <v>9</v>
      </c>
      <c r="C122" s="16">
        <v>815322</v>
      </c>
      <c r="D122" s="14">
        <v>0.50506259634459605</v>
      </c>
      <c r="E122" s="16">
        <v>1259949</v>
      </c>
      <c r="F122" s="14">
        <v>0.48984844850254916</v>
      </c>
      <c r="G122" s="62">
        <v>1.5453391420812881</v>
      </c>
    </row>
    <row r="123" spans="1:7" x14ac:dyDescent="0.35">
      <c r="A123" s="5" t="s">
        <v>198</v>
      </c>
      <c r="B123" s="16">
        <v>7</v>
      </c>
      <c r="C123" s="16">
        <v>24117</v>
      </c>
      <c r="D123" s="14">
        <v>0.53434130715295947</v>
      </c>
      <c r="E123" s="16">
        <v>54783</v>
      </c>
      <c r="F123" s="14">
        <v>0.54433585452718969</v>
      </c>
      <c r="G123" s="62">
        <v>2.2715511879587011</v>
      </c>
    </row>
    <row r="124" spans="1:7" x14ac:dyDescent="0.35">
      <c r="A124" s="5" t="s">
        <v>200</v>
      </c>
      <c r="B124" s="16">
        <v>16</v>
      </c>
      <c r="C124" s="16">
        <v>56620</v>
      </c>
      <c r="D124" s="14">
        <v>0.70899508728214322</v>
      </c>
      <c r="E124" s="16">
        <v>107689</v>
      </c>
      <c r="F124" s="14">
        <v>0.50718326373691058</v>
      </c>
      <c r="G124" s="62">
        <v>1.901960438007771</v>
      </c>
    </row>
    <row r="125" spans="1:7" x14ac:dyDescent="0.35">
      <c r="A125" s="9" t="s">
        <v>243</v>
      </c>
      <c r="B125" s="59">
        <v>200</v>
      </c>
      <c r="C125" s="59">
        <v>9086533</v>
      </c>
      <c r="D125" s="36">
        <v>0.64040981751409332</v>
      </c>
      <c r="E125" s="59">
        <v>31237244</v>
      </c>
      <c r="F125" s="36">
        <v>0.61838858040956624</v>
      </c>
      <c r="G125" s="62">
        <v>3.4377516705216391</v>
      </c>
    </row>
    <row r="126" spans="1:7" x14ac:dyDescent="0.35">
      <c r="A126" s="5" t="s">
        <v>30</v>
      </c>
      <c r="B126" s="16">
        <v>13</v>
      </c>
      <c r="C126" s="16">
        <v>1803278</v>
      </c>
      <c r="D126" s="14">
        <v>0.68342286501087146</v>
      </c>
      <c r="E126" s="16">
        <v>4208650</v>
      </c>
      <c r="F126" s="14">
        <v>0.68158061964368732</v>
      </c>
      <c r="G126" s="62">
        <v>2.3338886183938361</v>
      </c>
    </row>
    <row r="127" spans="1:7" x14ac:dyDescent="0.35">
      <c r="A127" s="5" t="s">
        <v>14031</v>
      </c>
      <c r="B127" s="16">
        <v>15</v>
      </c>
      <c r="C127" s="16">
        <v>237408</v>
      </c>
      <c r="D127" s="14">
        <v>0.6708295989639711</v>
      </c>
      <c r="E127" s="16">
        <v>2724226</v>
      </c>
      <c r="F127" s="14">
        <v>0.63199145206110607</v>
      </c>
      <c r="G127" s="62">
        <v>11.474870265534438</v>
      </c>
    </row>
    <row r="128" spans="1:7" x14ac:dyDescent="0.35">
      <c r="A128" s="5" t="s">
        <v>59</v>
      </c>
      <c r="B128" s="16">
        <v>34</v>
      </c>
      <c r="C128" s="16">
        <v>1603857</v>
      </c>
      <c r="D128" s="14">
        <v>0.62299358381465664</v>
      </c>
      <c r="E128" s="16">
        <v>1975497</v>
      </c>
      <c r="F128" s="14">
        <v>0.58984443479795567</v>
      </c>
      <c r="G128" s="62">
        <v>1.2317164186083922</v>
      </c>
    </row>
    <row r="129" spans="1:7" x14ac:dyDescent="0.35">
      <c r="A129" s="5" t="s">
        <v>91</v>
      </c>
      <c r="B129" s="16">
        <v>37</v>
      </c>
      <c r="C129" s="16">
        <v>1870808</v>
      </c>
      <c r="D129" s="14">
        <v>0.69592304186527365</v>
      </c>
      <c r="E129" s="16">
        <v>11638509</v>
      </c>
      <c r="F129" s="14">
        <v>0.57687026712515732</v>
      </c>
      <c r="G129" s="62">
        <v>6.2211135509362796</v>
      </c>
    </row>
    <row r="130" spans="1:7" x14ac:dyDescent="0.35">
      <c r="A130" s="5" t="s">
        <v>151</v>
      </c>
      <c r="B130" s="16">
        <v>20</v>
      </c>
      <c r="C130" s="16">
        <v>675860</v>
      </c>
      <c r="D130" s="14">
        <v>0.78968791465112687</v>
      </c>
      <c r="E130" s="16">
        <v>2379845</v>
      </c>
      <c r="F130" s="14">
        <v>0.70405730029804736</v>
      </c>
      <c r="G130" s="62">
        <v>3.5212100139082056</v>
      </c>
    </row>
    <row r="131" spans="1:7" x14ac:dyDescent="0.35">
      <c r="A131" s="5" t="s">
        <v>168</v>
      </c>
      <c r="B131" s="16">
        <v>26</v>
      </c>
      <c r="C131" s="16">
        <v>570944</v>
      </c>
      <c r="D131" s="14">
        <v>0.55161425746045134</v>
      </c>
      <c r="E131" s="16">
        <v>774996</v>
      </c>
      <c r="F131" s="14">
        <v>0.53270121790546532</v>
      </c>
      <c r="G131" s="62">
        <v>1.3573940701715055</v>
      </c>
    </row>
    <row r="132" spans="1:7" x14ac:dyDescent="0.35">
      <c r="A132" s="5" t="s">
        <v>170</v>
      </c>
      <c r="B132" s="16">
        <v>11</v>
      </c>
      <c r="C132" s="16">
        <v>155560</v>
      </c>
      <c r="D132" s="14">
        <v>0.63726085489832041</v>
      </c>
      <c r="E132" s="16">
        <v>322543</v>
      </c>
      <c r="F132" s="14">
        <v>0.61861878956897143</v>
      </c>
      <c r="G132" s="62">
        <v>2.0734314733864747</v>
      </c>
    </row>
    <row r="133" spans="1:7" x14ac:dyDescent="0.35">
      <c r="A133" s="5" t="s">
        <v>173</v>
      </c>
      <c r="B133" s="16">
        <v>20</v>
      </c>
      <c r="C133" s="16">
        <v>1404052</v>
      </c>
      <c r="D133" s="14">
        <v>0.56391051282422899</v>
      </c>
      <c r="E133" s="16">
        <v>1862373</v>
      </c>
      <c r="F133" s="14">
        <v>0.54575421982169336</v>
      </c>
      <c r="G133" s="62">
        <v>1.326427368786911</v>
      </c>
    </row>
    <row r="134" spans="1:7" x14ac:dyDescent="0.35">
      <c r="A134" s="5" t="s">
        <v>181</v>
      </c>
      <c r="B134" s="16">
        <v>8</v>
      </c>
      <c r="C134" s="16">
        <v>414698</v>
      </c>
      <c r="D134" s="14">
        <v>0.60583582296037974</v>
      </c>
      <c r="E134" s="16">
        <v>1673292</v>
      </c>
      <c r="F134" s="14">
        <v>0.69743372021709937</v>
      </c>
      <c r="G134" s="62">
        <v>4.0349652035939405</v>
      </c>
    </row>
    <row r="135" spans="1:7" x14ac:dyDescent="0.35">
      <c r="A135" s="5" t="s">
        <v>191</v>
      </c>
      <c r="B135" s="16">
        <v>16</v>
      </c>
      <c r="C135" s="16">
        <v>350068</v>
      </c>
      <c r="D135" s="14">
        <v>0.61291487059812921</v>
      </c>
      <c r="E135" s="16">
        <v>3677313</v>
      </c>
      <c r="F135" s="14">
        <v>0.64712199782610924</v>
      </c>
      <c r="G135" s="62">
        <v>10.504567683992825</v>
      </c>
    </row>
    <row r="136" spans="1:7" x14ac:dyDescent="0.35">
      <c r="A136" s="9" t="s">
        <v>239</v>
      </c>
      <c r="B136" s="59">
        <v>93</v>
      </c>
      <c r="C136" s="59">
        <v>965705</v>
      </c>
      <c r="D136" s="36">
        <v>0.54386514136253505</v>
      </c>
      <c r="E136" s="59">
        <v>8449818</v>
      </c>
      <c r="F136" s="36">
        <v>0.50569315771584855</v>
      </c>
      <c r="G136" s="62">
        <v>8.7498956720737695</v>
      </c>
    </row>
    <row r="137" spans="1:7" x14ac:dyDescent="0.35">
      <c r="A137" s="5" t="s">
        <v>22</v>
      </c>
      <c r="B137" s="16">
        <v>4</v>
      </c>
      <c r="C137" s="16">
        <v>4816</v>
      </c>
      <c r="D137" s="14">
        <v>0.55130041488255843</v>
      </c>
      <c r="E137" s="16">
        <v>18075</v>
      </c>
      <c r="F137" s="14">
        <v>0.58397257110693368</v>
      </c>
      <c r="G137" s="62">
        <v>3.7531146179401995</v>
      </c>
    </row>
    <row r="138" spans="1:7" x14ac:dyDescent="0.35">
      <c r="A138" s="5" t="s">
        <v>25</v>
      </c>
      <c r="B138" s="16">
        <v>1</v>
      </c>
      <c r="C138" s="16">
        <v>0</v>
      </c>
      <c r="D138" s="14"/>
      <c r="E138" s="16">
        <v>0</v>
      </c>
      <c r="F138" s="14"/>
      <c r="G138" s="62"/>
    </row>
    <row r="139" spans="1:7" x14ac:dyDescent="0.35">
      <c r="A139" s="5" t="s">
        <v>45</v>
      </c>
      <c r="B139" s="16">
        <v>3</v>
      </c>
      <c r="C139" s="16">
        <v>81205</v>
      </c>
      <c r="D139" s="14">
        <v>0.52201585551892438</v>
      </c>
      <c r="E139" s="16">
        <v>1810968</v>
      </c>
      <c r="F139" s="14">
        <v>0.27268447734771062</v>
      </c>
      <c r="G139" s="62">
        <v>22.30118835047103</v>
      </c>
    </row>
    <row r="140" spans="1:7" x14ac:dyDescent="0.35">
      <c r="A140" s="5" t="s">
        <v>52</v>
      </c>
      <c r="B140" s="16">
        <v>1</v>
      </c>
      <c r="C140" s="16">
        <v>375</v>
      </c>
      <c r="D140" s="14"/>
      <c r="E140" s="16">
        <v>1250</v>
      </c>
      <c r="F140" s="14"/>
      <c r="G140" s="62">
        <v>3.3333333333333335</v>
      </c>
    </row>
    <row r="141" spans="1:7" x14ac:dyDescent="0.35">
      <c r="A141" s="5" t="s">
        <v>53</v>
      </c>
      <c r="B141" s="16">
        <v>14</v>
      </c>
      <c r="C141" s="16">
        <v>55034</v>
      </c>
      <c r="D141" s="14">
        <v>0.53112618841806747</v>
      </c>
      <c r="E141" s="16">
        <v>80109</v>
      </c>
      <c r="F141" s="14">
        <v>0.51521403484673178</v>
      </c>
      <c r="G141" s="62">
        <v>1.4556274303158048</v>
      </c>
    </row>
    <row r="142" spans="1:7" x14ac:dyDescent="0.35">
      <c r="A142" s="5" t="s">
        <v>70</v>
      </c>
      <c r="B142" s="16">
        <v>14</v>
      </c>
      <c r="C142" s="16">
        <v>45432</v>
      </c>
      <c r="D142" s="14">
        <v>0.65873929791629715</v>
      </c>
      <c r="E142" s="16">
        <v>501511</v>
      </c>
      <c r="F142" s="14">
        <v>0.59030959854686338</v>
      </c>
      <c r="G142" s="62">
        <v>11.038717203733052</v>
      </c>
    </row>
    <row r="143" spans="1:7" x14ac:dyDescent="0.35">
      <c r="A143" s="5" t="s">
        <v>74</v>
      </c>
      <c r="B143" s="16">
        <v>9</v>
      </c>
      <c r="C143" s="16">
        <v>289917</v>
      </c>
      <c r="D143" s="14">
        <v>0.60556809985020255</v>
      </c>
      <c r="E143" s="16">
        <v>935686</v>
      </c>
      <c r="F143" s="14">
        <v>0.44416083162790354</v>
      </c>
      <c r="G143" s="62">
        <v>3.2274271601872262</v>
      </c>
    </row>
    <row r="144" spans="1:7" x14ac:dyDescent="0.35">
      <c r="A144" s="5" t="s">
        <v>76</v>
      </c>
      <c r="B144" s="16">
        <v>12</v>
      </c>
      <c r="C144" s="16">
        <v>65864</v>
      </c>
      <c r="D144" s="14">
        <v>0.46926661068356923</v>
      </c>
      <c r="E144" s="16">
        <v>249889</v>
      </c>
      <c r="F144" s="14">
        <v>0.52100879359900143</v>
      </c>
      <c r="G144" s="62">
        <v>3.7940149398761083</v>
      </c>
    </row>
    <row r="145" spans="1:7" x14ac:dyDescent="0.35">
      <c r="A145" s="5" t="s">
        <v>118</v>
      </c>
      <c r="B145" s="16">
        <v>1</v>
      </c>
      <c r="C145" s="16">
        <v>0</v>
      </c>
      <c r="D145" s="14"/>
      <c r="E145" s="16">
        <v>0</v>
      </c>
      <c r="F145" s="14"/>
      <c r="G145" s="62"/>
    </row>
    <row r="146" spans="1:7" x14ac:dyDescent="0.35">
      <c r="A146" s="5" t="s">
        <v>133</v>
      </c>
      <c r="B146" s="16">
        <v>1</v>
      </c>
      <c r="C146" s="16">
        <v>5973</v>
      </c>
      <c r="D146" s="14">
        <v>0.5578436296668341</v>
      </c>
      <c r="E146" s="16">
        <v>0</v>
      </c>
      <c r="F146" s="14"/>
      <c r="G146" s="62">
        <v>0</v>
      </c>
    </row>
    <row r="147" spans="1:7" x14ac:dyDescent="0.35">
      <c r="A147" s="5" t="s">
        <v>141</v>
      </c>
      <c r="B147" s="16">
        <v>1</v>
      </c>
      <c r="C147" s="16">
        <v>375</v>
      </c>
      <c r="D147" s="14"/>
      <c r="E147" s="16">
        <v>585</v>
      </c>
      <c r="F147" s="14"/>
      <c r="G147" s="62">
        <v>1.56</v>
      </c>
    </row>
    <row r="148" spans="1:7" x14ac:dyDescent="0.35">
      <c r="A148" s="5" t="s">
        <v>144</v>
      </c>
      <c r="B148" s="16">
        <v>32</v>
      </c>
      <c r="C148" s="16">
        <v>416714</v>
      </c>
      <c r="D148" s="14">
        <v>0.51473895104270206</v>
      </c>
      <c r="E148" s="16">
        <v>4851745</v>
      </c>
      <c r="F148" s="14">
        <v>0.45843927697331455</v>
      </c>
      <c r="G148" s="62">
        <v>11.642865370493912</v>
      </c>
    </row>
    <row r="149" spans="1:7" x14ac:dyDescent="0.35">
      <c r="A149" s="9" t="s">
        <v>238</v>
      </c>
      <c r="B149" s="59">
        <v>194</v>
      </c>
      <c r="C149" s="59">
        <v>3616754</v>
      </c>
      <c r="D149" s="36">
        <v>0.50792554268587053</v>
      </c>
      <c r="E149" s="59">
        <v>5133376</v>
      </c>
      <c r="F149" s="36">
        <v>0.51102386877395134</v>
      </c>
      <c r="G149" s="62">
        <v>1.4193323626655283</v>
      </c>
    </row>
    <row r="150" spans="1:7" x14ac:dyDescent="0.35">
      <c r="A150" s="5" t="s">
        <v>3</v>
      </c>
      <c r="B150" s="16">
        <v>1</v>
      </c>
      <c r="C150" s="16">
        <v>972</v>
      </c>
      <c r="D150" s="14">
        <v>0.23353909465020575</v>
      </c>
      <c r="E150" s="16">
        <v>994</v>
      </c>
      <c r="F150" s="14">
        <v>0.40442655935613681</v>
      </c>
      <c r="G150" s="62">
        <v>1.022633744855967</v>
      </c>
    </row>
    <row r="151" spans="1:7" x14ac:dyDescent="0.35">
      <c r="A151" s="5" t="s">
        <v>9</v>
      </c>
      <c r="B151" s="16">
        <v>1</v>
      </c>
      <c r="C151" s="16">
        <v>0</v>
      </c>
      <c r="D151" s="14"/>
      <c r="E151" s="16">
        <v>0</v>
      </c>
      <c r="F151" s="14"/>
      <c r="G151" s="62"/>
    </row>
    <row r="152" spans="1:7" x14ac:dyDescent="0.35">
      <c r="A152" s="5" t="s">
        <v>12</v>
      </c>
      <c r="B152" s="16">
        <v>2</v>
      </c>
      <c r="C152" s="16">
        <v>75</v>
      </c>
      <c r="D152" s="14">
        <v>0.21399594320486814</v>
      </c>
      <c r="E152" s="16">
        <v>19</v>
      </c>
      <c r="F152" s="14">
        <v>0.68421052631578949</v>
      </c>
      <c r="G152" s="62">
        <v>0.25333333333333335</v>
      </c>
    </row>
    <row r="153" spans="1:7" x14ac:dyDescent="0.35">
      <c r="A153" s="5" t="s">
        <v>13</v>
      </c>
      <c r="B153" s="16">
        <v>1</v>
      </c>
      <c r="C153" s="16">
        <v>0</v>
      </c>
      <c r="D153" s="14"/>
      <c r="E153" s="16">
        <v>0</v>
      </c>
      <c r="F153" s="14"/>
      <c r="G153" s="62"/>
    </row>
    <row r="154" spans="1:7" x14ac:dyDescent="0.35">
      <c r="A154" s="5" t="s">
        <v>23</v>
      </c>
      <c r="B154" s="16">
        <v>7</v>
      </c>
      <c r="C154" s="16">
        <v>26467</v>
      </c>
      <c r="D154" s="14">
        <v>0.47883731906730531</v>
      </c>
      <c r="E154" s="16">
        <v>372718</v>
      </c>
      <c r="F154" s="14">
        <v>0.51971169176269139</v>
      </c>
      <c r="G154" s="62">
        <v>14.082366720822156</v>
      </c>
    </row>
    <row r="155" spans="1:7" x14ac:dyDescent="0.35">
      <c r="A155" s="5" t="s">
        <v>44</v>
      </c>
      <c r="B155" s="16">
        <v>4</v>
      </c>
      <c r="C155" s="16">
        <v>26129</v>
      </c>
      <c r="D155" s="14">
        <v>0.44021316261213084</v>
      </c>
      <c r="E155" s="16">
        <v>41238</v>
      </c>
      <c r="F155" s="14">
        <v>0.42276422764227645</v>
      </c>
      <c r="G155" s="62">
        <v>1.5782463928967814</v>
      </c>
    </row>
    <row r="156" spans="1:7" x14ac:dyDescent="0.35">
      <c r="A156" s="5" t="s">
        <v>48</v>
      </c>
      <c r="B156" s="16">
        <v>1</v>
      </c>
      <c r="C156" s="16">
        <v>0</v>
      </c>
      <c r="D156" s="14"/>
      <c r="E156" s="16">
        <v>700</v>
      </c>
      <c r="F156" s="14">
        <v>0.5</v>
      </c>
      <c r="G156" s="62"/>
    </row>
    <row r="157" spans="1:7" x14ac:dyDescent="0.35">
      <c r="A157" s="5" t="s">
        <v>49</v>
      </c>
      <c r="B157" s="16">
        <v>5</v>
      </c>
      <c r="C157" s="16">
        <v>150</v>
      </c>
      <c r="D157" s="14"/>
      <c r="E157" s="16">
        <v>100000</v>
      </c>
      <c r="F157" s="14">
        <v>0.5</v>
      </c>
      <c r="G157" s="62">
        <v>666.66666666666663</v>
      </c>
    </row>
    <row r="158" spans="1:7" x14ac:dyDescent="0.35">
      <c r="A158" s="5" t="s">
        <v>54</v>
      </c>
      <c r="B158" s="16">
        <v>23</v>
      </c>
      <c r="C158" s="16">
        <v>107319</v>
      </c>
      <c r="D158" s="14">
        <v>0.4901738237845506</v>
      </c>
      <c r="E158" s="16">
        <v>359348</v>
      </c>
      <c r="F158" s="14">
        <v>0.48866807647335908</v>
      </c>
      <c r="G158" s="62">
        <v>3.3484098808225942</v>
      </c>
    </row>
    <row r="159" spans="1:7" x14ac:dyDescent="0.35">
      <c r="A159" s="5" t="s">
        <v>62</v>
      </c>
      <c r="B159" s="16">
        <v>3</v>
      </c>
      <c r="C159" s="16">
        <v>2681</v>
      </c>
      <c r="D159" s="14">
        <v>0.46428571428571425</v>
      </c>
      <c r="E159" s="16">
        <v>150612</v>
      </c>
      <c r="F159" s="14">
        <v>0.4464285714285714</v>
      </c>
      <c r="G159" s="62">
        <v>56.177545691906005</v>
      </c>
    </row>
    <row r="160" spans="1:7" x14ac:dyDescent="0.35">
      <c r="A160" s="5" t="s">
        <v>65</v>
      </c>
      <c r="B160" s="16">
        <v>5</v>
      </c>
      <c r="C160" s="16">
        <v>3051</v>
      </c>
      <c r="D160" s="14">
        <v>0.53563030605922446</v>
      </c>
      <c r="E160" s="16">
        <v>2420896</v>
      </c>
      <c r="F160" s="14">
        <v>0.51692959966663943</v>
      </c>
      <c r="G160" s="62">
        <v>793.47623729924612</v>
      </c>
    </row>
    <row r="161" spans="1:7" x14ac:dyDescent="0.35">
      <c r="A161" s="5" t="s">
        <v>66</v>
      </c>
      <c r="B161" s="16">
        <v>1</v>
      </c>
      <c r="C161" s="16">
        <v>1158</v>
      </c>
      <c r="D161" s="14">
        <v>0.39652317880794702</v>
      </c>
      <c r="E161" s="16">
        <v>0</v>
      </c>
      <c r="F161" s="14"/>
      <c r="G161" s="62">
        <v>0</v>
      </c>
    </row>
    <row r="162" spans="1:7" x14ac:dyDescent="0.35">
      <c r="A162" s="5" t="s">
        <v>83</v>
      </c>
      <c r="B162" s="16">
        <v>8</v>
      </c>
      <c r="C162" s="16">
        <v>121679</v>
      </c>
      <c r="D162" s="14">
        <v>0.49633369790654047</v>
      </c>
      <c r="E162" s="16">
        <v>0</v>
      </c>
      <c r="F162" s="14"/>
      <c r="G162" s="62">
        <v>0</v>
      </c>
    </row>
    <row r="163" spans="1:7" x14ac:dyDescent="0.35">
      <c r="A163" s="5" t="s">
        <v>89</v>
      </c>
      <c r="B163" s="16">
        <v>25</v>
      </c>
      <c r="C163" s="16">
        <v>195814</v>
      </c>
      <c r="D163" s="14">
        <v>0.55102730287596269</v>
      </c>
      <c r="E163" s="16">
        <v>949539</v>
      </c>
      <c r="F163" s="14">
        <v>0.53979352600580266</v>
      </c>
      <c r="G163" s="62">
        <v>4.8491885156321812</v>
      </c>
    </row>
    <row r="164" spans="1:7" x14ac:dyDescent="0.35">
      <c r="A164" s="5" t="s">
        <v>95</v>
      </c>
      <c r="B164" s="16">
        <v>2</v>
      </c>
      <c r="C164" s="16">
        <v>926</v>
      </c>
      <c r="D164" s="14">
        <v>0.30369543650793651</v>
      </c>
      <c r="E164" s="16">
        <v>5381</v>
      </c>
      <c r="F164" s="14">
        <v>0.45634231941069847</v>
      </c>
      <c r="G164" s="62">
        <v>5.8110151187904968</v>
      </c>
    </row>
    <row r="165" spans="1:7" x14ac:dyDescent="0.35">
      <c r="A165" s="5" t="s">
        <v>100</v>
      </c>
      <c r="B165" s="16">
        <v>7</v>
      </c>
      <c r="C165" s="16">
        <v>32031</v>
      </c>
      <c r="D165" s="14">
        <v>0.70332500785191965</v>
      </c>
      <c r="E165" s="16">
        <v>13085</v>
      </c>
      <c r="F165" s="14">
        <v>0.50460563802669067</v>
      </c>
      <c r="G165" s="62">
        <v>0.40851050544784739</v>
      </c>
    </row>
    <row r="166" spans="1:7" x14ac:dyDescent="0.35">
      <c r="A166" s="5" t="s">
        <v>108</v>
      </c>
      <c r="B166" s="16">
        <v>1</v>
      </c>
      <c r="C166" s="16">
        <v>250</v>
      </c>
      <c r="D166" s="14">
        <v>1</v>
      </c>
      <c r="E166" s="16">
        <v>1200</v>
      </c>
      <c r="F166" s="14">
        <v>1</v>
      </c>
      <c r="G166" s="62">
        <v>4.8</v>
      </c>
    </row>
    <row r="167" spans="1:7" x14ac:dyDescent="0.35">
      <c r="A167" s="5" t="s">
        <v>123</v>
      </c>
      <c r="B167" s="16">
        <v>3</v>
      </c>
      <c r="C167" s="16">
        <v>1112</v>
      </c>
      <c r="D167" s="14">
        <v>0.58583064392193018</v>
      </c>
      <c r="E167" s="16">
        <v>3270</v>
      </c>
      <c r="F167" s="14">
        <v>0.61419753086419748</v>
      </c>
      <c r="G167" s="62">
        <v>2.9406474820143886</v>
      </c>
    </row>
    <row r="168" spans="1:7" x14ac:dyDescent="0.35">
      <c r="A168" s="5" t="s">
        <v>124</v>
      </c>
      <c r="B168" s="16">
        <v>5</v>
      </c>
      <c r="C168" s="16">
        <v>12415</v>
      </c>
      <c r="D168" s="14">
        <v>0.41122994652406419</v>
      </c>
      <c r="E168" s="16">
        <v>80624</v>
      </c>
      <c r="F168" s="14">
        <v>0.46215983465380639</v>
      </c>
      <c r="G168" s="62">
        <v>6.4940797422472816</v>
      </c>
    </row>
    <row r="169" spans="1:7" x14ac:dyDescent="0.35">
      <c r="A169" s="5" t="s">
        <v>136</v>
      </c>
      <c r="B169" s="16">
        <v>5</v>
      </c>
      <c r="C169" s="16">
        <v>0</v>
      </c>
      <c r="D169" s="14"/>
      <c r="E169" s="16">
        <v>0</v>
      </c>
      <c r="F169" s="14"/>
      <c r="G169" s="62"/>
    </row>
    <row r="170" spans="1:7" x14ac:dyDescent="0.35">
      <c r="A170" s="5" t="s">
        <v>149</v>
      </c>
      <c r="B170" s="16">
        <v>1</v>
      </c>
      <c r="C170" s="16">
        <v>5270</v>
      </c>
      <c r="D170" s="14">
        <v>0.72296015180265649</v>
      </c>
      <c r="E170" s="16">
        <v>17500</v>
      </c>
      <c r="F170" s="14"/>
      <c r="G170" s="62">
        <v>3.3206831119544593</v>
      </c>
    </row>
    <row r="171" spans="1:7" x14ac:dyDescent="0.35">
      <c r="A171" s="5" t="s">
        <v>160</v>
      </c>
      <c r="B171" s="16">
        <v>11</v>
      </c>
      <c r="C171" s="16">
        <v>279665</v>
      </c>
      <c r="D171" s="14">
        <v>0.41263147393278338</v>
      </c>
      <c r="E171" s="16">
        <v>234504</v>
      </c>
      <c r="F171" s="14">
        <v>0.40598160101860115</v>
      </c>
      <c r="G171" s="62">
        <v>0.83851751202331359</v>
      </c>
    </row>
    <row r="172" spans="1:7" x14ac:dyDescent="0.35">
      <c r="A172" s="5" t="s">
        <v>177</v>
      </c>
      <c r="B172" s="16">
        <v>1</v>
      </c>
      <c r="C172" s="16">
        <v>0</v>
      </c>
      <c r="D172" s="14"/>
      <c r="E172" s="16">
        <v>0</v>
      </c>
      <c r="F172" s="14"/>
      <c r="G172" s="62"/>
    </row>
    <row r="173" spans="1:7" x14ac:dyDescent="0.35">
      <c r="A173" s="5" t="s">
        <v>178</v>
      </c>
      <c r="B173" s="16">
        <v>32</v>
      </c>
      <c r="C173" s="16">
        <v>1267300</v>
      </c>
      <c r="D173" s="14">
        <v>0.54590776196145352</v>
      </c>
      <c r="E173" s="16">
        <v>98454</v>
      </c>
      <c r="F173" s="14">
        <v>0.55588098164432853</v>
      </c>
      <c r="G173" s="62">
        <v>7.7687998106210049E-2</v>
      </c>
    </row>
    <row r="174" spans="1:7" x14ac:dyDescent="0.35">
      <c r="A174" s="5" t="s">
        <v>188</v>
      </c>
      <c r="B174" s="16">
        <v>5</v>
      </c>
      <c r="C174" s="16">
        <v>67212</v>
      </c>
      <c r="D174" s="14">
        <v>0.52123392722120643</v>
      </c>
      <c r="E174" s="16">
        <v>585</v>
      </c>
      <c r="F174" s="14">
        <v>0.52991452991452992</v>
      </c>
      <c r="G174" s="62">
        <v>8.7038028923406528E-3</v>
      </c>
    </row>
    <row r="175" spans="1:7" x14ac:dyDescent="0.35">
      <c r="A175" s="5" t="s">
        <v>194</v>
      </c>
      <c r="B175" s="16">
        <v>5</v>
      </c>
      <c r="C175" s="16">
        <v>0</v>
      </c>
      <c r="D175" s="14"/>
      <c r="E175" s="16">
        <v>0</v>
      </c>
      <c r="F175" s="14"/>
      <c r="G175" s="62"/>
    </row>
    <row r="176" spans="1:7" x14ac:dyDescent="0.35">
      <c r="A176" s="5" t="s">
        <v>201</v>
      </c>
      <c r="B176" s="16">
        <v>11</v>
      </c>
      <c r="C176" s="16">
        <v>141277</v>
      </c>
      <c r="D176" s="14">
        <v>0.51777777777777778</v>
      </c>
      <c r="E176" s="16">
        <v>209749</v>
      </c>
      <c r="F176" s="14">
        <v>0.55015197568389052</v>
      </c>
      <c r="G176" s="62">
        <v>1.484664878217969</v>
      </c>
    </row>
    <row r="177" spans="1:7" x14ac:dyDescent="0.35">
      <c r="A177" s="5" t="s">
        <v>202</v>
      </c>
      <c r="B177" s="16">
        <v>18</v>
      </c>
      <c r="C177" s="16">
        <v>1323801</v>
      </c>
      <c r="D177" s="14">
        <v>0.50125087871161256</v>
      </c>
      <c r="E177" s="16">
        <v>72960</v>
      </c>
      <c r="F177" s="14">
        <v>0.54052378955848024</v>
      </c>
      <c r="G177" s="62">
        <v>5.5114023935621745E-2</v>
      </c>
    </row>
    <row r="178" spans="1:7" x14ac:dyDescent="0.35">
      <c r="A178" s="9" t="s">
        <v>237</v>
      </c>
      <c r="B178" s="59">
        <v>11</v>
      </c>
      <c r="C178" s="59">
        <v>21</v>
      </c>
      <c r="D178" s="36">
        <v>0.5714285714285714</v>
      </c>
      <c r="E178" s="59">
        <v>0</v>
      </c>
      <c r="F178" s="36"/>
      <c r="G178" s="62">
        <v>0</v>
      </c>
    </row>
    <row r="179" spans="1:7" x14ac:dyDescent="0.35">
      <c r="A179" s="5" t="s">
        <v>33</v>
      </c>
      <c r="B179" s="16">
        <v>4</v>
      </c>
      <c r="C179" s="16">
        <v>0</v>
      </c>
      <c r="D179" s="14"/>
      <c r="E179" s="16">
        <v>0</v>
      </c>
      <c r="F179" s="14"/>
      <c r="G179" s="62"/>
    </row>
    <row r="180" spans="1:7" x14ac:dyDescent="0.35">
      <c r="A180" s="5" t="s">
        <v>195</v>
      </c>
      <c r="B180" s="16">
        <v>7</v>
      </c>
      <c r="C180" s="16">
        <v>21</v>
      </c>
      <c r="D180" s="14">
        <v>0.5714285714285714</v>
      </c>
      <c r="E180" s="16">
        <v>0</v>
      </c>
      <c r="F180" s="14"/>
      <c r="G180" s="62">
        <v>0</v>
      </c>
    </row>
    <row r="181" spans="1:7" x14ac:dyDescent="0.35">
      <c r="A181" s="9" t="s">
        <v>242</v>
      </c>
      <c r="B181" s="59">
        <v>80</v>
      </c>
      <c r="C181" s="59">
        <v>4640456</v>
      </c>
      <c r="D181" s="36">
        <v>0.62054306892431466</v>
      </c>
      <c r="E181" s="59">
        <v>7079169</v>
      </c>
      <c r="F181" s="36">
        <v>0.5504744549186118</v>
      </c>
      <c r="G181" s="62">
        <v>1.5255330510622231</v>
      </c>
    </row>
    <row r="182" spans="1:7" x14ac:dyDescent="0.35">
      <c r="A182" s="5" t="s">
        <v>109</v>
      </c>
      <c r="B182" s="16">
        <v>11</v>
      </c>
      <c r="C182" s="16">
        <v>326076</v>
      </c>
      <c r="D182" s="14">
        <v>0.55243353508778381</v>
      </c>
      <c r="E182" s="16">
        <v>850869</v>
      </c>
      <c r="F182" s="14">
        <v>0.49653473303455342</v>
      </c>
      <c r="G182" s="62">
        <v>2.60941927648769</v>
      </c>
    </row>
    <row r="183" spans="1:7" x14ac:dyDescent="0.35">
      <c r="A183" s="5" t="s">
        <v>110</v>
      </c>
      <c r="B183" s="16">
        <v>26</v>
      </c>
      <c r="C183" s="16">
        <v>1562597</v>
      </c>
      <c r="D183" s="14">
        <v>0.66346904397023498</v>
      </c>
      <c r="E183" s="16">
        <v>2361823</v>
      </c>
      <c r="F183" s="14">
        <v>0.59339428774159686</v>
      </c>
      <c r="G183" s="62">
        <v>1.5114728877631276</v>
      </c>
    </row>
    <row r="184" spans="1:7" x14ac:dyDescent="0.35">
      <c r="A184" s="5" t="s">
        <v>125</v>
      </c>
      <c r="B184" s="16">
        <v>13</v>
      </c>
      <c r="C184" s="16">
        <v>105466</v>
      </c>
      <c r="D184" s="14">
        <v>0.54419313046314211</v>
      </c>
      <c r="E184" s="16">
        <v>309092</v>
      </c>
      <c r="F184" s="14">
        <v>0.54328992460124126</v>
      </c>
      <c r="G184" s="62">
        <v>2.9307264900536665</v>
      </c>
    </row>
    <row r="185" spans="1:7" x14ac:dyDescent="0.35">
      <c r="A185" s="5" t="s">
        <v>203</v>
      </c>
      <c r="B185" s="16">
        <v>16</v>
      </c>
      <c r="C185" s="16">
        <v>1682181</v>
      </c>
      <c r="D185" s="14">
        <v>0.66192456124114707</v>
      </c>
      <c r="E185" s="16">
        <v>3255877</v>
      </c>
      <c r="F185" s="14">
        <v>0.49527722632700649</v>
      </c>
      <c r="G185" s="62">
        <v>1.9355093179628113</v>
      </c>
    </row>
    <row r="186" spans="1:7" x14ac:dyDescent="0.35">
      <c r="A186" s="5" t="s">
        <v>204</v>
      </c>
      <c r="B186" s="16">
        <v>14</v>
      </c>
      <c r="C186" s="16">
        <v>964136</v>
      </c>
      <c r="D186" s="14">
        <v>0.57451291279145311</v>
      </c>
      <c r="E186" s="16">
        <v>301508</v>
      </c>
      <c r="F186" s="14">
        <v>0.64687719427117207</v>
      </c>
      <c r="G186" s="62">
        <v>0.31272351618443872</v>
      </c>
    </row>
    <row r="187" spans="1:7" x14ac:dyDescent="0.35">
      <c r="A187" s="9" t="s">
        <v>241</v>
      </c>
      <c r="B187" s="59">
        <v>137</v>
      </c>
      <c r="C187" s="59">
        <v>5072468</v>
      </c>
      <c r="D187" s="36">
        <v>0.64634630653284042</v>
      </c>
      <c r="E187" s="59">
        <v>32796451</v>
      </c>
      <c r="F187" s="36">
        <v>0.56366813723084175</v>
      </c>
      <c r="G187" s="62">
        <v>6.465580660144135</v>
      </c>
    </row>
    <row r="188" spans="1:7" x14ac:dyDescent="0.35">
      <c r="A188" s="5" t="s">
        <v>20</v>
      </c>
      <c r="B188" s="16">
        <v>11</v>
      </c>
      <c r="C188" s="16">
        <v>164468</v>
      </c>
      <c r="D188" s="14">
        <v>0.67959003844784838</v>
      </c>
      <c r="E188" s="16">
        <v>134584</v>
      </c>
      <c r="F188" s="14">
        <v>0.65966224738846613</v>
      </c>
      <c r="G188" s="62">
        <v>0.81829900041345427</v>
      </c>
    </row>
    <row r="189" spans="1:7" x14ac:dyDescent="0.35">
      <c r="A189" s="5" t="s">
        <v>28</v>
      </c>
      <c r="B189" s="16">
        <v>1</v>
      </c>
      <c r="C189" s="16">
        <v>0</v>
      </c>
      <c r="D189" s="14"/>
      <c r="E189" s="16">
        <v>0</v>
      </c>
      <c r="F189" s="14"/>
      <c r="G189" s="62"/>
    </row>
    <row r="190" spans="1:7" x14ac:dyDescent="0.35">
      <c r="A190" s="5" t="s">
        <v>32</v>
      </c>
      <c r="B190" s="16">
        <v>13</v>
      </c>
      <c r="C190" s="16">
        <v>182610</v>
      </c>
      <c r="D190" s="14">
        <v>0.60407505934309025</v>
      </c>
      <c r="E190" s="16">
        <v>495255</v>
      </c>
      <c r="F190" s="14">
        <v>0.47407523790869688</v>
      </c>
      <c r="G190" s="62">
        <v>2.7120913422046984</v>
      </c>
    </row>
    <row r="191" spans="1:7" x14ac:dyDescent="0.35">
      <c r="A191" s="5" t="s">
        <v>36</v>
      </c>
      <c r="B191" s="16">
        <v>25</v>
      </c>
      <c r="C191" s="16">
        <v>341121</v>
      </c>
      <c r="D191" s="14">
        <v>0.74124659707074803</v>
      </c>
      <c r="E191" s="16">
        <v>2604928</v>
      </c>
      <c r="F191" s="14">
        <v>0.6151817150955935</v>
      </c>
      <c r="G191" s="62">
        <v>7.6363753624080601</v>
      </c>
    </row>
    <row r="192" spans="1:7" x14ac:dyDescent="0.35">
      <c r="A192" s="5" t="s">
        <v>43</v>
      </c>
      <c r="B192" s="16">
        <v>10</v>
      </c>
      <c r="C192" s="16">
        <v>148789</v>
      </c>
      <c r="D192" s="14">
        <v>0.67054050213711269</v>
      </c>
      <c r="E192" s="16">
        <v>1411746</v>
      </c>
      <c r="F192" s="14">
        <v>0.64866106520498212</v>
      </c>
      <c r="G192" s="62">
        <v>9.4882417383005464</v>
      </c>
    </row>
    <row r="193" spans="1:21" x14ac:dyDescent="0.35">
      <c r="A193" s="5" t="s">
        <v>67</v>
      </c>
      <c r="B193" s="16">
        <v>18</v>
      </c>
      <c r="C193" s="16">
        <v>1523458</v>
      </c>
      <c r="D193" s="14">
        <v>0.67977662190590415</v>
      </c>
      <c r="E193" s="16">
        <v>4181947</v>
      </c>
      <c r="F193" s="14">
        <v>0.57470838387823164</v>
      </c>
      <c r="G193" s="62">
        <v>2.7450359642339994</v>
      </c>
    </row>
    <row r="194" spans="1:21" x14ac:dyDescent="0.35">
      <c r="A194" s="5" t="s">
        <v>71</v>
      </c>
      <c r="B194" s="16">
        <v>1</v>
      </c>
      <c r="C194" s="16">
        <v>0</v>
      </c>
      <c r="D194" s="14"/>
      <c r="E194" s="16">
        <v>0</v>
      </c>
      <c r="F194" s="14"/>
      <c r="G194" s="62"/>
    </row>
    <row r="195" spans="1:21" x14ac:dyDescent="0.35">
      <c r="A195" s="5" t="s">
        <v>113</v>
      </c>
      <c r="B195" s="16">
        <v>20</v>
      </c>
      <c r="C195" s="16">
        <v>1467426</v>
      </c>
      <c r="D195" s="14">
        <v>0.61302994744569006</v>
      </c>
      <c r="E195" s="16">
        <v>10270754</v>
      </c>
      <c r="F195" s="14">
        <v>0.50496848024805985</v>
      </c>
      <c r="G195" s="62">
        <v>6.9991631605273454</v>
      </c>
    </row>
    <row r="196" spans="1:21" x14ac:dyDescent="0.35">
      <c r="A196" s="5" t="s">
        <v>134</v>
      </c>
      <c r="B196" s="16">
        <v>27</v>
      </c>
      <c r="C196" s="16">
        <v>552691</v>
      </c>
      <c r="D196" s="14">
        <v>0.55762794369051505</v>
      </c>
      <c r="E196" s="16">
        <v>10690417</v>
      </c>
      <c r="F196" s="14">
        <v>0.52098212431438784</v>
      </c>
      <c r="G196" s="62">
        <v>19.342484317638608</v>
      </c>
    </row>
    <row r="197" spans="1:21" x14ac:dyDescent="0.35">
      <c r="A197" s="5" t="s">
        <v>159</v>
      </c>
      <c r="B197" s="16">
        <v>1</v>
      </c>
      <c r="C197" s="16">
        <v>0</v>
      </c>
      <c r="D197" s="14"/>
      <c r="E197" s="16">
        <v>0</v>
      </c>
      <c r="F197" s="14"/>
      <c r="G197" s="62"/>
    </row>
    <row r="198" spans="1:21" x14ac:dyDescent="0.35">
      <c r="A198" s="5" t="s">
        <v>162</v>
      </c>
      <c r="B198" s="16">
        <v>9</v>
      </c>
      <c r="C198" s="16">
        <v>686912</v>
      </c>
      <c r="D198" s="14">
        <v>0.60080763420171879</v>
      </c>
      <c r="E198" s="16">
        <v>2986848</v>
      </c>
      <c r="F198" s="14">
        <v>0.55968518217093177</v>
      </c>
      <c r="G198" s="62">
        <v>4.3482251001583903</v>
      </c>
    </row>
    <row r="199" spans="1:21" x14ac:dyDescent="0.35">
      <c r="A199" s="5" t="s">
        <v>184</v>
      </c>
      <c r="B199" s="16">
        <v>1</v>
      </c>
      <c r="C199" s="16">
        <v>4993</v>
      </c>
      <c r="D199" s="14">
        <v>0.8948527939114761</v>
      </c>
      <c r="E199" s="16">
        <v>19972</v>
      </c>
      <c r="F199" s="14">
        <v>0.8948527939114761</v>
      </c>
      <c r="G199" s="62">
        <v>4</v>
      </c>
    </row>
    <row r="200" spans="1:21" x14ac:dyDescent="0.35">
      <c r="A200" s="35" t="s">
        <v>236</v>
      </c>
      <c r="B200" s="63">
        <v>1044</v>
      </c>
      <c r="C200" s="63">
        <v>80120323</v>
      </c>
      <c r="D200" s="33">
        <v>0.60135859719555307</v>
      </c>
      <c r="E200" s="63">
        <v>255954737</v>
      </c>
      <c r="F200" s="33">
        <v>0.56338872153903408</v>
      </c>
      <c r="G200" s="62">
        <v>3.1946293701287249</v>
      </c>
    </row>
    <row r="205" spans="1:21" ht="130.5" x14ac:dyDescent="0.35">
      <c r="A205" s="61" t="s">
        <v>247</v>
      </c>
      <c r="B205" s="61" t="s">
        <v>14022</v>
      </c>
      <c r="C205" s="60" t="s">
        <v>14021</v>
      </c>
      <c r="D205" s="60" t="s">
        <v>14020</v>
      </c>
      <c r="E205" s="61" t="s">
        <v>14019</v>
      </c>
      <c r="F205" s="60" t="s">
        <v>14018</v>
      </c>
      <c r="G205" s="60" t="s">
        <v>14017</v>
      </c>
      <c r="H205" s="61" t="s">
        <v>14016</v>
      </c>
      <c r="I205" s="60" t="s">
        <v>14015</v>
      </c>
      <c r="J205" s="60" t="s">
        <v>14014</v>
      </c>
      <c r="K205" s="61" t="s">
        <v>14013</v>
      </c>
      <c r="L205" s="60" t="s">
        <v>14012</v>
      </c>
      <c r="M205" s="60" t="s">
        <v>14011</v>
      </c>
      <c r="N205" s="61" t="s">
        <v>14010</v>
      </c>
      <c r="O205" s="60" t="s">
        <v>14009</v>
      </c>
      <c r="P205" s="60" t="s">
        <v>14008</v>
      </c>
      <c r="Q205" s="1"/>
      <c r="R205" s="1"/>
      <c r="T205" s="1"/>
      <c r="U205" s="1"/>
    </row>
    <row r="206" spans="1:21" x14ac:dyDescent="0.35">
      <c r="A206" s="9" t="s">
        <v>240</v>
      </c>
      <c r="B206" s="37">
        <v>92</v>
      </c>
      <c r="C206" s="59">
        <v>1990230</v>
      </c>
      <c r="D206" s="59">
        <v>11761485</v>
      </c>
      <c r="E206" s="37">
        <v>69</v>
      </c>
      <c r="F206" s="59">
        <v>47161498</v>
      </c>
      <c r="G206" s="59">
        <v>51996334</v>
      </c>
      <c r="H206" s="37">
        <v>68</v>
      </c>
      <c r="I206" s="59">
        <v>495445</v>
      </c>
      <c r="J206" s="59">
        <v>1443706</v>
      </c>
      <c r="K206" s="37">
        <v>165</v>
      </c>
      <c r="L206" s="59">
        <v>19146750</v>
      </c>
      <c r="M206" s="59">
        <v>6539104</v>
      </c>
      <c r="N206" s="37">
        <v>102</v>
      </c>
      <c r="O206" s="59">
        <v>331759.04179872334</v>
      </c>
      <c r="P206" s="59">
        <v>1218338.871932822</v>
      </c>
      <c r="Q206" s="1"/>
      <c r="R206" s="1"/>
      <c r="T206" s="1"/>
      <c r="U206" s="1"/>
    </row>
    <row r="207" spans="1:21" x14ac:dyDescent="0.35">
      <c r="A207" s="5" t="s">
        <v>2</v>
      </c>
      <c r="B207" s="1">
        <v>13</v>
      </c>
      <c r="C207" s="16">
        <v>532020</v>
      </c>
      <c r="D207" s="16">
        <v>216356</v>
      </c>
      <c r="E207" s="1">
        <v>1</v>
      </c>
      <c r="F207" s="16">
        <v>7000</v>
      </c>
      <c r="G207" s="16">
        <v>21000</v>
      </c>
      <c r="H207" s="1">
        <v>4</v>
      </c>
      <c r="I207" s="16">
        <v>32217</v>
      </c>
      <c r="J207" s="16">
        <v>199176</v>
      </c>
      <c r="K207" s="1">
        <v>16</v>
      </c>
      <c r="L207" s="16">
        <v>264695</v>
      </c>
      <c r="M207" s="16">
        <v>274725</v>
      </c>
      <c r="N207" s="1">
        <v>11</v>
      </c>
      <c r="O207" s="16">
        <v>32757.392121741737</v>
      </c>
      <c r="P207" s="16">
        <v>191444.54489938155</v>
      </c>
      <c r="Q207" s="1"/>
      <c r="R207" s="1"/>
      <c r="T207" s="1"/>
      <c r="U207" s="1"/>
    </row>
    <row r="208" spans="1:21" x14ac:dyDescent="0.35">
      <c r="A208" s="5" t="s">
        <v>11</v>
      </c>
      <c r="B208" s="1">
        <v>1</v>
      </c>
      <c r="C208" s="16">
        <v>0</v>
      </c>
      <c r="D208" s="16">
        <v>0</v>
      </c>
      <c r="E208" s="1">
        <v>1</v>
      </c>
      <c r="F208" s="16">
        <v>50</v>
      </c>
      <c r="G208" s="16">
        <v>0</v>
      </c>
      <c r="H208" s="1">
        <v>1</v>
      </c>
      <c r="I208" s="16">
        <v>50</v>
      </c>
      <c r="J208" s="16">
        <v>0</v>
      </c>
      <c r="K208" s="1">
        <v>0</v>
      </c>
      <c r="L208" s="16">
        <v>0</v>
      </c>
      <c r="M208" s="16">
        <v>0</v>
      </c>
      <c r="N208" s="1">
        <v>0</v>
      </c>
      <c r="O208" s="16">
        <v>0</v>
      </c>
      <c r="P208" s="16">
        <v>0</v>
      </c>
      <c r="Q208" s="1"/>
      <c r="R208" s="1"/>
      <c r="T208" s="1"/>
      <c r="U208" s="1"/>
    </row>
    <row r="209" spans="1:21" x14ac:dyDescent="0.35">
      <c r="A209" s="5" t="s">
        <v>16</v>
      </c>
      <c r="B209" s="1">
        <v>12</v>
      </c>
      <c r="C209" s="16">
        <v>412001</v>
      </c>
      <c r="D209" s="16">
        <v>201017</v>
      </c>
      <c r="E209" s="1">
        <v>13</v>
      </c>
      <c r="F209" s="16">
        <v>7556549</v>
      </c>
      <c r="G209" s="16">
        <v>19606749</v>
      </c>
      <c r="H209" s="1">
        <v>15</v>
      </c>
      <c r="I209" s="16">
        <v>151883</v>
      </c>
      <c r="J209" s="16">
        <v>551114</v>
      </c>
      <c r="K209" s="1">
        <v>29</v>
      </c>
      <c r="L209" s="16">
        <v>3575401</v>
      </c>
      <c r="M209" s="16">
        <v>1334064</v>
      </c>
      <c r="N209" s="1">
        <v>20</v>
      </c>
      <c r="O209" s="16">
        <v>173328.82300884955</v>
      </c>
      <c r="P209" s="16">
        <v>568493.00594883994</v>
      </c>
      <c r="Q209" s="1"/>
      <c r="R209" s="1"/>
      <c r="T209" s="1"/>
      <c r="U209" s="1"/>
    </row>
    <row r="210" spans="1:21" x14ac:dyDescent="0.35">
      <c r="A210" s="5" t="s">
        <v>31</v>
      </c>
      <c r="B210" s="1">
        <v>1</v>
      </c>
      <c r="C210" s="16">
        <v>880</v>
      </c>
      <c r="D210" s="16">
        <v>3960</v>
      </c>
      <c r="E210" s="1">
        <v>8</v>
      </c>
      <c r="F210" s="16">
        <v>50443</v>
      </c>
      <c r="G210" s="16">
        <v>137371</v>
      </c>
      <c r="H210" s="1">
        <v>6</v>
      </c>
      <c r="I210" s="16">
        <v>47874</v>
      </c>
      <c r="J210" s="16">
        <v>27768</v>
      </c>
      <c r="K210" s="1">
        <v>10</v>
      </c>
      <c r="L210" s="16">
        <v>10865</v>
      </c>
      <c r="M210" s="16">
        <v>14237</v>
      </c>
      <c r="N210" s="1">
        <v>9</v>
      </c>
      <c r="O210" s="16">
        <v>41809</v>
      </c>
      <c r="P210" s="16">
        <v>57125</v>
      </c>
      <c r="Q210" s="1"/>
      <c r="R210" s="1"/>
      <c r="T210" s="1"/>
      <c r="U210" s="1"/>
    </row>
    <row r="211" spans="1:21" x14ac:dyDescent="0.35">
      <c r="A211" s="5" t="s">
        <v>60</v>
      </c>
      <c r="B211" s="1">
        <v>2</v>
      </c>
      <c r="C211" s="16">
        <v>28872</v>
      </c>
      <c r="D211" s="16">
        <v>0</v>
      </c>
      <c r="E211" s="1">
        <v>0</v>
      </c>
      <c r="F211" s="16">
        <v>0</v>
      </c>
      <c r="G211" s="16">
        <v>0</v>
      </c>
      <c r="H211" s="1">
        <v>0</v>
      </c>
      <c r="I211" s="16">
        <v>0</v>
      </c>
      <c r="J211" s="16">
        <v>0</v>
      </c>
      <c r="K211" s="1">
        <v>1</v>
      </c>
      <c r="L211" s="16">
        <v>18804</v>
      </c>
      <c r="M211" s="16">
        <v>0</v>
      </c>
      <c r="N211" s="1">
        <v>0</v>
      </c>
      <c r="O211" s="16">
        <v>0</v>
      </c>
      <c r="P211" s="16">
        <v>0</v>
      </c>
      <c r="Q211" s="1"/>
      <c r="R211" s="1"/>
      <c r="T211" s="1"/>
      <c r="U211" s="1"/>
    </row>
    <row r="212" spans="1:21" x14ac:dyDescent="0.35">
      <c r="A212" s="5" t="s">
        <v>80</v>
      </c>
      <c r="B212" s="1">
        <v>10</v>
      </c>
      <c r="C212" s="16">
        <v>61369</v>
      </c>
      <c r="D212" s="16">
        <v>9614678</v>
      </c>
      <c r="E212" s="1">
        <v>11</v>
      </c>
      <c r="F212" s="16">
        <v>39273609</v>
      </c>
      <c r="G212" s="16">
        <v>31558026</v>
      </c>
      <c r="H212" s="1">
        <v>4</v>
      </c>
      <c r="I212" s="16">
        <v>14574</v>
      </c>
      <c r="J212" s="16">
        <v>52000</v>
      </c>
      <c r="K212" s="1">
        <v>20</v>
      </c>
      <c r="L212" s="16">
        <v>14619266</v>
      </c>
      <c r="M212" s="16">
        <v>3344375</v>
      </c>
      <c r="N212" s="1">
        <v>10</v>
      </c>
      <c r="O212" s="16">
        <v>34393</v>
      </c>
      <c r="P212" s="16">
        <v>153149.33333333331</v>
      </c>
      <c r="Q212" s="1"/>
      <c r="R212" s="1"/>
      <c r="T212" s="1"/>
      <c r="U212" s="1"/>
    </row>
    <row r="213" spans="1:21" x14ac:dyDescent="0.35">
      <c r="A213" s="5" t="s">
        <v>81</v>
      </c>
      <c r="B213" s="1">
        <v>2</v>
      </c>
      <c r="C213" s="16">
        <v>48</v>
      </c>
      <c r="D213" s="16">
        <v>0</v>
      </c>
      <c r="E213" s="1">
        <v>2</v>
      </c>
      <c r="F213" s="16">
        <v>25</v>
      </c>
      <c r="G213" s="16">
        <v>24</v>
      </c>
      <c r="H213" s="1">
        <v>2</v>
      </c>
      <c r="I213" s="16">
        <v>25</v>
      </c>
      <c r="J213" s="16">
        <v>24</v>
      </c>
      <c r="K213" s="1">
        <v>10</v>
      </c>
      <c r="L213" s="16">
        <v>725</v>
      </c>
      <c r="M213" s="16">
        <v>86904</v>
      </c>
      <c r="N213" s="1">
        <v>7</v>
      </c>
      <c r="O213" s="16">
        <v>2445</v>
      </c>
      <c r="P213" s="16">
        <v>49602.129045002701</v>
      </c>
      <c r="Q213" s="1"/>
      <c r="R213" s="1"/>
      <c r="T213" s="1"/>
      <c r="U213" s="1"/>
    </row>
    <row r="214" spans="1:21" x14ac:dyDescent="0.35">
      <c r="A214" s="5" t="s">
        <v>88</v>
      </c>
      <c r="B214" s="1">
        <v>1</v>
      </c>
      <c r="C214" s="16">
        <v>0</v>
      </c>
      <c r="D214" s="16">
        <v>0</v>
      </c>
      <c r="E214" s="1">
        <v>0</v>
      </c>
      <c r="F214" s="16">
        <v>0</v>
      </c>
      <c r="G214" s="16">
        <v>0</v>
      </c>
      <c r="H214" s="1">
        <v>1</v>
      </c>
      <c r="I214" s="16">
        <v>0</v>
      </c>
      <c r="J214" s="16">
        <v>0</v>
      </c>
      <c r="K214" s="1">
        <v>0</v>
      </c>
      <c r="L214" s="16">
        <v>0</v>
      </c>
      <c r="M214" s="16">
        <v>0</v>
      </c>
      <c r="N214" s="1">
        <v>0</v>
      </c>
      <c r="O214" s="16">
        <v>0</v>
      </c>
      <c r="P214" s="16">
        <v>0</v>
      </c>
      <c r="Q214" s="1"/>
      <c r="R214" s="1"/>
      <c r="T214" s="1"/>
      <c r="U214" s="1"/>
    </row>
    <row r="215" spans="1:21" x14ac:dyDescent="0.35">
      <c r="A215" s="5" t="s">
        <v>98</v>
      </c>
      <c r="B215" s="1">
        <v>0</v>
      </c>
      <c r="C215" s="16">
        <v>0</v>
      </c>
      <c r="D215" s="16">
        <v>0</v>
      </c>
      <c r="E215" s="1">
        <v>4</v>
      </c>
      <c r="F215" s="16">
        <v>7454</v>
      </c>
      <c r="G215" s="16">
        <v>27757</v>
      </c>
      <c r="H215" s="1">
        <v>3</v>
      </c>
      <c r="I215" s="16">
        <v>4138</v>
      </c>
      <c r="J215" s="16">
        <v>13476</v>
      </c>
      <c r="K215" s="1">
        <v>10</v>
      </c>
      <c r="L215" s="16">
        <v>17980</v>
      </c>
      <c r="M215" s="16">
        <v>73844</v>
      </c>
      <c r="N215" s="1">
        <v>6</v>
      </c>
      <c r="O215" s="16">
        <v>8136</v>
      </c>
      <c r="P215" s="16">
        <v>21949</v>
      </c>
      <c r="Q215" s="1"/>
      <c r="R215" s="1"/>
      <c r="T215" s="1"/>
      <c r="U215" s="1"/>
    </row>
    <row r="216" spans="1:21" x14ac:dyDescent="0.35">
      <c r="A216" s="5" t="s">
        <v>126</v>
      </c>
      <c r="B216" s="1">
        <v>0</v>
      </c>
      <c r="C216" s="16">
        <v>0</v>
      </c>
      <c r="D216" s="16">
        <v>0</v>
      </c>
      <c r="E216" s="1">
        <v>3</v>
      </c>
      <c r="F216" s="16">
        <v>40456</v>
      </c>
      <c r="G216" s="16">
        <v>6328</v>
      </c>
      <c r="H216" s="1">
        <v>4</v>
      </c>
      <c r="I216" s="16">
        <v>77045</v>
      </c>
      <c r="J216" s="16">
        <v>163598</v>
      </c>
      <c r="K216" s="1">
        <v>7</v>
      </c>
      <c r="L216" s="16">
        <v>39681</v>
      </c>
      <c r="M216" s="16">
        <v>0</v>
      </c>
      <c r="N216" s="1">
        <v>5</v>
      </c>
      <c r="O216" s="16">
        <v>6206.3407609810783</v>
      </c>
      <c r="P216" s="16">
        <v>0</v>
      </c>
      <c r="Q216" s="1"/>
      <c r="R216" s="1"/>
      <c r="T216" s="1"/>
      <c r="U216" s="1"/>
    </row>
    <row r="217" spans="1:21" x14ac:dyDescent="0.35">
      <c r="A217" s="5" t="s">
        <v>129</v>
      </c>
      <c r="B217" s="1">
        <v>22</v>
      </c>
      <c r="C217" s="16">
        <v>630510</v>
      </c>
      <c r="D217" s="16">
        <v>77066</v>
      </c>
      <c r="E217" s="1">
        <v>8</v>
      </c>
      <c r="F217" s="16">
        <v>121636</v>
      </c>
      <c r="G217" s="16">
        <v>51001</v>
      </c>
      <c r="H217" s="1">
        <v>14</v>
      </c>
      <c r="I217" s="16">
        <v>79364</v>
      </c>
      <c r="J217" s="16">
        <v>974</v>
      </c>
      <c r="K217" s="1">
        <v>15</v>
      </c>
      <c r="L217" s="16">
        <v>286598</v>
      </c>
      <c r="M217" s="16">
        <v>173694</v>
      </c>
      <c r="N217" s="1">
        <v>8</v>
      </c>
      <c r="O217" s="16">
        <v>7978.3806123297036</v>
      </c>
      <c r="P217" s="16">
        <v>655.69965104685946</v>
      </c>
      <c r="Q217" s="1"/>
      <c r="R217" s="1"/>
      <c r="T217" s="1"/>
      <c r="U217" s="1"/>
    </row>
    <row r="218" spans="1:21" x14ac:dyDescent="0.35">
      <c r="A218" s="5" t="s">
        <v>138</v>
      </c>
      <c r="B218" s="1">
        <v>5</v>
      </c>
      <c r="C218" s="16">
        <v>113921</v>
      </c>
      <c r="D218" s="16">
        <v>876498</v>
      </c>
      <c r="E218" s="1">
        <v>5</v>
      </c>
      <c r="F218" s="16">
        <v>82292</v>
      </c>
      <c r="G218" s="16">
        <v>554592</v>
      </c>
      <c r="H218" s="1">
        <v>0</v>
      </c>
      <c r="I218" s="16">
        <v>0</v>
      </c>
      <c r="J218" s="16">
        <v>0</v>
      </c>
      <c r="K218" s="1">
        <v>3</v>
      </c>
      <c r="L218" s="16">
        <v>11257</v>
      </c>
      <c r="M218" s="16">
        <v>157850</v>
      </c>
      <c r="N218" s="1">
        <v>3</v>
      </c>
      <c r="O218" s="16">
        <v>975</v>
      </c>
      <c r="P218" s="16">
        <v>8462</v>
      </c>
      <c r="Q218" s="1"/>
      <c r="R218" s="1"/>
      <c r="T218" s="1"/>
      <c r="U218" s="1"/>
    </row>
    <row r="219" spans="1:21" x14ac:dyDescent="0.35">
      <c r="A219" s="5" t="s">
        <v>142</v>
      </c>
      <c r="B219" s="1">
        <v>6</v>
      </c>
      <c r="C219" s="16">
        <v>149610</v>
      </c>
      <c r="D219" s="16">
        <v>683400</v>
      </c>
      <c r="E219" s="1">
        <v>4</v>
      </c>
      <c r="F219" s="16">
        <v>11376</v>
      </c>
      <c r="G219" s="16">
        <v>8726</v>
      </c>
      <c r="H219" s="1">
        <v>3</v>
      </c>
      <c r="I219" s="16">
        <v>213</v>
      </c>
      <c r="J219" s="16">
        <v>0</v>
      </c>
      <c r="K219" s="1">
        <v>10</v>
      </c>
      <c r="L219" s="16">
        <v>98723</v>
      </c>
      <c r="M219" s="16">
        <v>376142</v>
      </c>
      <c r="N219" s="1">
        <v>3</v>
      </c>
      <c r="O219" s="16">
        <v>1996</v>
      </c>
      <c r="P219" s="16">
        <v>60000</v>
      </c>
      <c r="Q219" s="1"/>
      <c r="R219" s="1"/>
      <c r="T219" s="1"/>
      <c r="U219" s="1"/>
    </row>
    <row r="220" spans="1:21" x14ac:dyDescent="0.35">
      <c r="A220" s="5" t="s">
        <v>145</v>
      </c>
      <c r="B220" s="1">
        <v>3</v>
      </c>
      <c r="C220" s="16">
        <v>10555</v>
      </c>
      <c r="D220" s="16">
        <v>51030</v>
      </c>
      <c r="E220" s="1">
        <v>0</v>
      </c>
      <c r="F220" s="16">
        <v>0</v>
      </c>
      <c r="G220" s="16">
        <v>0</v>
      </c>
      <c r="H220" s="1">
        <v>0</v>
      </c>
      <c r="I220" s="16">
        <v>0</v>
      </c>
      <c r="J220" s="16">
        <v>0</v>
      </c>
      <c r="K220" s="1">
        <v>5</v>
      </c>
      <c r="L220" s="16">
        <v>75265</v>
      </c>
      <c r="M220" s="16">
        <v>248387</v>
      </c>
      <c r="N220" s="1">
        <v>4</v>
      </c>
      <c r="O220" s="16">
        <v>18105.035564234895</v>
      </c>
      <c r="P220" s="16">
        <v>96311.159055217737</v>
      </c>
      <c r="Q220" s="1"/>
      <c r="R220" s="1"/>
      <c r="T220" s="1"/>
      <c r="U220" s="1"/>
    </row>
    <row r="221" spans="1:21" x14ac:dyDescent="0.35">
      <c r="A221" s="5" t="s">
        <v>172</v>
      </c>
      <c r="B221" s="1">
        <v>3</v>
      </c>
      <c r="C221" s="16">
        <v>17937</v>
      </c>
      <c r="D221" s="16">
        <v>28369</v>
      </c>
      <c r="E221" s="1">
        <v>0</v>
      </c>
      <c r="F221" s="16">
        <v>0</v>
      </c>
      <c r="G221" s="16">
        <v>0</v>
      </c>
      <c r="H221" s="1">
        <v>4</v>
      </c>
      <c r="I221" s="16">
        <v>200</v>
      </c>
      <c r="J221" s="16">
        <v>23000</v>
      </c>
      <c r="K221" s="1">
        <v>8</v>
      </c>
      <c r="L221" s="16">
        <v>4722</v>
      </c>
      <c r="M221" s="16">
        <v>12142</v>
      </c>
      <c r="N221" s="1">
        <v>5</v>
      </c>
      <c r="O221" s="16">
        <v>521.06973058637084</v>
      </c>
      <c r="P221" s="16">
        <v>1700</v>
      </c>
      <c r="Q221" s="1"/>
      <c r="R221" s="1"/>
      <c r="T221" s="1"/>
      <c r="U221" s="1"/>
    </row>
    <row r="222" spans="1:21" x14ac:dyDescent="0.35">
      <c r="A222" s="5" t="s">
        <v>182</v>
      </c>
      <c r="B222" s="1">
        <v>0</v>
      </c>
      <c r="C222" s="16">
        <v>0</v>
      </c>
      <c r="D222" s="16">
        <v>0</v>
      </c>
      <c r="E222" s="1">
        <v>5</v>
      </c>
      <c r="F222" s="16">
        <v>1800</v>
      </c>
      <c r="G222" s="16">
        <v>2300</v>
      </c>
      <c r="H222" s="1">
        <v>1</v>
      </c>
      <c r="I222" s="16">
        <v>400</v>
      </c>
      <c r="J222" s="16">
        <v>700</v>
      </c>
      <c r="K222" s="1">
        <v>2</v>
      </c>
      <c r="L222" s="16">
        <v>35</v>
      </c>
      <c r="M222" s="16">
        <v>0</v>
      </c>
      <c r="N222" s="1">
        <v>1</v>
      </c>
      <c r="O222" s="16">
        <v>0</v>
      </c>
      <c r="P222" s="16">
        <v>0</v>
      </c>
      <c r="Q222" s="1"/>
      <c r="R222" s="1"/>
      <c r="T222" s="1"/>
      <c r="U222" s="1"/>
    </row>
    <row r="223" spans="1:21" x14ac:dyDescent="0.35">
      <c r="A223" s="5" t="s">
        <v>183</v>
      </c>
      <c r="B223" s="1">
        <v>4</v>
      </c>
      <c r="C223" s="16">
        <v>13225</v>
      </c>
      <c r="D223" s="16">
        <v>4132</v>
      </c>
      <c r="E223" s="1">
        <v>3</v>
      </c>
      <c r="F223" s="16">
        <v>8461</v>
      </c>
      <c r="G223" s="16">
        <v>21766</v>
      </c>
      <c r="H223" s="1">
        <v>1</v>
      </c>
      <c r="I223" s="16">
        <v>85000</v>
      </c>
      <c r="J223" s="16">
        <v>408000</v>
      </c>
      <c r="K223" s="1">
        <v>6</v>
      </c>
      <c r="L223" s="16">
        <v>95163</v>
      </c>
      <c r="M223" s="16">
        <v>429766</v>
      </c>
      <c r="N223" s="1">
        <v>2</v>
      </c>
      <c r="O223" s="16">
        <v>0</v>
      </c>
      <c r="P223" s="16">
        <v>0</v>
      </c>
      <c r="Q223" s="1"/>
      <c r="R223" s="1"/>
      <c r="T223" s="1"/>
      <c r="U223" s="1"/>
    </row>
    <row r="224" spans="1:21" x14ac:dyDescent="0.35">
      <c r="A224" s="5" t="s">
        <v>198</v>
      </c>
      <c r="B224" s="1">
        <v>5</v>
      </c>
      <c r="C224" s="16">
        <v>14551</v>
      </c>
      <c r="D224" s="16">
        <v>4979</v>
      </c>
      <c r="E224" s="1">
        <v>0</v>
      </c>
      <c r="F224" s="16">
        <v>0</v>
      </c>
      <c r="G224" s="16">
        <v>0</v>
      </c>
      <c r="H224" s="1">
        <v>1</v>
      </c>
      <c r="I224" s="16">
        <v>455</v>
      </c>
      <c r="J224" s="16">
        <v>0</v>
      </c>
      <c r="K224" s="1">
        <v>4</v>
      </c>
      <c r="L224" s="16">
        <v>15392</v>
      </c>
      <c r="M224" s="16">
        <v>50</v>
      </c>
      <c r="N224" s="1">
        <v>1</v>
      </c>
      <c r="O224" s="16">
        <v>0</v>
      </c>
      <c r="P224" s="16">
        <v>0</v>
      </c>
      <c r="Q224" s="1"/>
      <c r="R224" s="1"/>
      <c r="T224" s="1"/>
      <c r="U224" s="1"/>
    </row>
    <row r="225" spans="1:21" x14ac:dyDescent="0.35">
      <c r="A225" s="5" t="s">
        <v>200</v>
      </c>
      <c r="B225" s="1">
        <v>2</v>
      </c>
      <c r="C225" s="16">
        <v>4731</v>
      </c>
      <c r="D225" s="16">
        <v>0</v>
      </c>
      <c r="E225" s="1">
        <v>1</v>
      </c>
      <c r="F225" s="16">
        <v>347</v>
      </c>
      <c r="G225" s="16">
        <v>694</v>
      </c>
      <c r="H225" s="1">
        <v>4</v>
      </c>
      <c r="I225" s="16">
        <v>2007</v>
      </c>
      <c r="J225" s="16">
        <v>3876</v>
      </c>
      <c r="K225" s="1">
        <v>9</v>
      </c>
      <c r="L225" s="16">
        <v>12178</v>
      </c>
      <c r="M225" s="16">
        <v>12924</v>
      </c>
      <c r="N225" s="1">
        <v>7</v>
      </c>
      <c r="O225" s="16">
        <v>3108</v>
      </c>
      <c r="P225" s="16">
        <v>9447</v>
      </c>
      <c r="Q225" s="1"/>
      <c r="R225" s="1"/>
      <c r="T225" s="1"/>
      <c r="U225" s="1"/>
    </row>
    <row r="226" spans="1:21" x14ac:dyDescent="0.35">
      <c r="A226" s="9" t="s">
        <v>243</v>
      </c>
      <c r="B226" s="37">
        <v>73</v>
      </c>
      <c r="C226" s="59">
        <v>3643292</v>
      </c>
      <c r="D226" s="59">
        <v>2975799</v>
      </c>
      <c r="E226" s="37">
        <v>32</v>
      </c>
      <c r="F226" s="59">
        <v>626957</v>
      </c>
      <c r="G226" s="59">
        <v>2608228</v>
      </c>
      <c r="H226" s="37">
        <v>45</v>
      </c>
      <c r="I226" s="59">
        <v>411225</v>
      </c>
      <c r="J226" s="59">
        <v>4273838</v>
      </c>
      <c r="K226" s="37">
        <v>125</v>
      </c>
      <c r="L226" s="59">
        <v>2704295</v>
      </c>
      <c r="M226" s="59">
        <v>13010167</v>
      </c>
      <c r="N226" s="37">
        <v>90</v>
      </c>
      <c r="O226" s="59">
        <v>1670049.990650909</v>
      </c>
      <c r="P226" s="59">
        <v>9478600.4665517006</v>
      </c>
      <c r="Q226" s="1"/>
      <c r="R226" s="1"/>
      <c r="T226" s="1"/>
      <c r="U226" s="1"/>
    </row>
    <row r="227" spans="1:21" x14ac:dyDescent="0.35">
      <c r="A227" s="5" t="s">
        <v>30</v>
      </c>
      <c r="B227" s="1">
        <v>1</v>
      </c>
      <c r="C227" s="16">
        <v>1240</v>
      </c>
      <c r="D227" s="16">
        <v>7937</v>
      </c>
      <c r="E227" s="1">
        <v>5</v>
      </c>
      <c r="F227" s="16">
        <v>351066</v>
      </c>
      <c r="G227" s="16">
        <v>1797982</v>
      </c>
      <c r="H227" s="1">
        <v>9</v>
      </c>
      <c r="I227" s="16">
        <v>193241</v>
      </c>
      <c r="J227" s="16">
        <v>1126767</v>
      </c>
      <c r="K227" s="1">
        <v>5</v>
      </c>
      <c r="L227" s="16">
        <v>301545</v>
      </c>
      <c r="M227" s="16">
        <v>302112</v>
      </c>
      <c r="N227" s="1">
        <v>10</v>
      </c>
      <c r="O227" s="16">
        <v>403656</v>
      </c>
      <c r="P227" s="16">
        <v>2106533</v>
      </c>
      <c r="Q227" s="1"/>
      <c r="R227" s="1"/>
      <c r="T227" s="1"/>
      <c r="U227" s="1"/>
    </row>
    <row r="228" spans="1:21" x14ac:dyDescent="0.35">
      <c r="A228" s="5" t="s">
        <v>14031</v>
      </c>
      <c r="B228" s="1">
        <v>1</v>
      </c>
      <c r="C228" s="16">
        <v>48678</v>
      </c>
      <c r="D228" s="16">
        <v>130878</v>
      </c>
      <c r="E228" s="1">
        <v>5</v>
      </c>
      <c r="F228" s="16">
        <v>26239</v>
      </c>
      <c r="G228" s="16">
        <v>126569</v>
      </c>
      <c r="H228" s="1">
        <v>5</v>
      </c>
      <c r="I228" s="16">
        <v>3115</v>
      </c>
      <c r="J228" s="16">
        <v>13298</v>
      </c>
      <c r="K228" s="1">
        <v>6</v>
      </c>
      <c r="L228" s="16">
        <v>37914</v>
      </c>
      <c r="M228" s="16">
        <v>8117</v>
      </c>
      <c r="N228" s="1">
        <v>8</v>
      </c>
      <c r="O228" s="16">
        <v>9981.1746411483255</v>
      </c>
      <c r="P228" s="16">
        <v>39580</v>
      </c>
      <c r="Q228" s="1"/>
      <c r="R228" s="1"/>
      <c r="T228" s="1"/>
      <c r="U228" s="1"/>
    </row>
    <row r="229" spans="1:21" x14ac:dyDescent="0.35">
      <c r="A229" s="5" t="s">
        <v>59</v>
      </c>
      <c r="B229" s="1">
        <v>16</v>
      </c>
      <c r="C229" s="16">
        <v>1182521</v>
      </c>
      <c r="D229" s="16">
        <v>982308</v>
      </c>
      <c r="E229" s="1">
        <v>4</v>
      </c>
      <c r="F229" s="16">
        <v>10154</v>
      </c>
      <c r="G229" s="16">
        <v>0</v>
      </c>
      <c r="H229" s="1">
        <v>2</v>
      </c>
      <c r="I229" s="16">
        <v>1693</v>
      </c>
      <c r="J229" s="16">
        <v>0</v>
      </c>
      <c r="K229" s="1">
        <v>28</v>
      </c>
      <c r="L229" s="16">
        <v>1167826</v>
      </c>
      <c r="M229" s="16">
        <v>1350718</v>
      </c>
      <c r="N229" s="1">
        <v>12</v>
      </c>
      <c r="O229" s="16">
        <v>108132.37390547369</v>
      </c>
      <c r="P229" s="16">
        <v>316505</v>
      </c>
      <c r="Q229" s="1"/>
      <c r="R229" s="1"/>
      <c r="T229" s="1"/>
      <c r="U229" s="1"/>
    </row>
    <row r="230" spans="1:21" x14ac:dyDescent="0.35">
      <c r="A230" s="5" t="s">
        <v>91</v>
      </c>
      <c r="B230" s="1">
        <v>15</v>
      </c>
      <c r="C230" s="16">
        <v>813138</v>
      </c>
      <c r="D230" s="16">
        <v>335466</v>
      </c>
      <c r="E230" s="1">
        <v>6</v>
      </c>
      <c r="F230" s="16">
        <v>197782</v>
      </c>
      <c r="G230" s="16">
        <v>538578</v>
      </c>
      <c r="H230" s="1">
        <v>8</v>
      </c>
      <c r="I230" s="16">
        <v>117248</v>
      </c>
      <c r="J230" s="16">
        <v>411010</v>
      </c>
      <c r="K230" s="1">
        <v>25</v>
      </c>
      <c r="L230" s="16">
        <v>647450</v>
      </c>
      <c r="M230" s="16">
        <v>10524226</v>
      </c>
      <c r="N230" s="1">
        <v>15</v>
      </c>
      <c r="O230" s="16">
        <v>339011.44210428686</v>
      </c>
      <c r="P230" s="16">
        <v>760718.46655170014</v>
      </c>
      <c r="Q230" s="1"/>
      <c r="R230" s="1"/>
      <c r="T230" s="1"/>
      <c r="U230" s="1"/>
    </row>
    <row r="231" spans="1:21" x14ac:dyDescent="0.35">
      <c r="A231" s="5" t="s">
        <v>151</v>
      </c>
      <c r="B231" s="1">
        <v>2</v>
      </c>
      <c r="C231" s="16">
        <v>9653</v>
      </c>
      <c r="D231" s="16">
        <v>227</v>
      </c>
      <c r="E231" s="1">
        <v>4</v>
      </c>
      <c r="F231" s="16">
        <v>507</v>
      </c>
      <c r="G231" s="16">
        <v>6249</v>
      </c>
      <c r="H231" s="1">
        <v>9</v>
      </c>
      <c r="I231" s="16">
        <v>24351</v>
      </c>
      <c r="J231" s="16">
        <v>138661</v>
      </c>
      <c r="K231" s="1">
        <v>7</v>
      </c>
      <c r="L231" s="16">
        <v>21430</v>
      </c>
      <c r="M231" s="16">
        <v>33723</v>
      </c>
      <c r="N231" s="1">
        <v>13</v>
      </c>
      <c r="O231" s="16">
        <v>574528</v>
      </c>
      <c r="P231" s="16">
        <v>1997414</v>
      </c>
      <c r="Q231" s="1"/>
      <c r="R231" s="1"/>
      <c r="T231" s="1"/>
      <c r="U231" s="1"/>
    </row>
    <row r="232" spans="1:21" x14ac:dyDescent="0.35">
      <c r="A232" s="5" t="s">
        <v>168</v>
      </c>
      <c r="B232" s="1">
        <v>13</v>
      </c>
      <c r="C232" s="16">
        <v>280878</v>
      </c>
      <c r="D232" s="16">
        <v>5988</v>
      </c>
      <c r="E232" s="1">
        <v>0</v>
      </c>
      <c r="F232" s="16">
        <v>0</v>
      </c>
      <c r="G232" s="16">
        <v>0</v>
      </c>
      <c r="H232" s="1">
        <v>2</v>
      </c>
      <c r="I232" s="16">
        <v>900</v>
      </c>
      <c r="J232" s="16">
        <v>5400</v>
      </c>
      <c r="K232" s="1">
        <v>18</v>
      </c>
      <c r="L232" s="16">
        <v>105823</v>
      </c>
      <c r="M232" s="16">
        <v>155424</v>
      </c>
      <c r="N232" s="1">
        <v>6</v>
      </c>
      <c r="O232" s="16">
        <v>28362</v>
      </c>
      <c r="P232" s="16">
        <v>289566</v>
      </c>
      <c r="Q232" s="1"/>
      <c r="R232" s="1"/>
      <c r="T232" s="1"/>
      <c r="U232" s="1"/>
    </row>
    <row r="233" spans="1:21" x14ac:dyDescent="0.35">
      <c r="A233" s="5" t="s">
        <v>170</v>
      </c>
      <c r="B233" s="1">
        <v>7</v>
      </c>
      <c r="C233" s="16">
        <v>142548</v>
      </c>
      <c r="D233" s="16">
        <v>322543</v>
      </c>
      <c r="E233" s="1">
        <v>2</v>
      </c>
      <c r="F233" s="16">
        <v>8498</v>
      </c>
      <c r="G233" s="16">
        <v>0</v>
      </c>
      <c r="H233" s="1">
        <v>2</v>
      </c>
      <c r="I233" s="16">
        <v>2740</v>
      </c>
      <c r="J233" s="16">
        <v>0</v>
      </c>
      <c r="K233" s="1">
        <v>9</v>
      </c>
      <c r="L233" s="16">
        <v>144915</v>
      </c>
      <c r="M233" s="16">
        <v>205551</v>
      </c>
      <c r="N233" s="1">
        <v>2</v>
      </c>
      <c r="O233" s="16">
        <v>360</v>
      </c>
      <c r="P233" s="16">
        <v>0</v>
      </c>
      <c r="Q233" s="1"/>
      <c r="R233" s="1"/>
      <c r="T233" s="1"/>
      <c r="U233" s="1"/>
    </row>
    <row r="234" spans="1:21" x14ac:dyDescent="0.35">
      <c r="A234" s="5" t="s">
        <v>173</v>
      </c>
      <c r="B234" s="1">
        <v>14</v>
      </c>
      <c r="C234" s="16">
        <v>1108952</v>
      </c>
      <c r="D234" s="16">
        <v>1155355</v>
      </c>
      <c r="E234" s="1">
        <v>1</v>
      </c>
      <c r="F234" s="16">
        <v>3574</v>
      </c>
      <c r="G234" s="16">
        <v>71480</v>
      </c>
      <c r="H234" s="1">
        <v>0</v>
      </c>
      <c r="I234" s="16">
        <v>0</v>
      </c>
      <c r="J234" s="16">
        <v>0</v>
      </c>
      <c r="K234" s="1">
        <v>13</v>
      </c>
      <c r="L234" s="16">
        <v>128027</v>
      </c>
      <c r="M234" s="16">
        <v>383510</v>
      </c>
      <c r="N234" s="1">
        <v>7</v>
      </c>
      <c r="O234" s="16">
        <v>12180</v>
      </c>
      <c r="P234" s="16">
        <v>112655</v>
      </c>
      <c r="Q234" s="1"/>
      <c r="R234" s="1"/>
      <c r="T234" s="1"/>
      <c r="U234" s="1"/>
    </row>
    <row r="235" spans="1:21" x14ac:dyDescent="0.35">
      <c r="A235" s="5" t="s">
        <v>181</v>
      </c>
      <c r="B235" s="1">
        <v>1</v>
      </c>
      <c r="C235" s="16">
        <v>243</v>
      </c>
      <c r="D235" s="16">
        <v>15000</v>
      </c>
      <c r="E235" s="1">
        <v>0</v>
      </c>
      <c r="F235" s="16">
        <v>0</v>
      </c>
      <c r="G235" s="16">
        <v>0</v>
      </c>
      <c r="H235" s="1">
        <v>3</v>
      </c>
      <c r="I235" s="16">
        <v>18293</v>
      </c>
      <c r="J235" s="16">
        <v>76045</v>
      </c>
      <c r="K235" s="1">
        <v>5</v>
      </c>
      <c r="L235" s="16">
        <v>8002</v>
      </c>
      <c r="M235" s="16">
        <v>46036</v>
      </c>
      <c r="N235" s="1">
        <v>8</v>
      </c>
      <c r="O235" s="16">
        <v>97446</v>
      </c>
      <c r="P235" s="16">
        <v>389051</v>
      </c>
      <c r="Q235" s="1"/>
      <c r="R235" s="1"/>
      <c r="T235" s="1"/>
      <c r="U235" s="1"/>
    </row>
    <row r="236" spans="1:21" x14ac:dyDescent="0.35">
      <c r="A236" s="5" t="s">
        <v>191</v>
      </c>
      <c r="B236" s="1">
        <v>3</v>
      </c>
      <c r="C236" s="16">
        <v>55441</v>
      </c>
      <c r="D236" s="16">
        <v>20097</v>
      </c>
      <c r="E236" s="1">
        <v>5</v>
      </c>
      <c r="F236" s="16">
        <v>29137</v>
      </c>
      <c r="G236" s="16">
        <v>67370</v>
      </c>
      <c r="H236" s="1">
        <v>5</v>
      </c>
      <c r="I236" s="16">
        <v>49644</v>
      </c>
      <c r="J236" s="16">
        <v>2502657</v>
      </c>
      <c r="K236" s="1">
        <v>9</v>
      </c>
      <c r="L236" s="16">
        <v>141363</v>
      </c>
      <c r="M236" s="16">
        <v>750</v>
      </c>
      <c r="N236" s="1">
        <v>9</v>
      </c>
      <c r="O236" s="16">
        <v>96393</v>
      </c>
      <c r="P236" s="16">
        <v>3466578</v>
      </c>
      <c r="Q236" s="1"/>
      <c r="R236" s="1"/>
      <c r="T236" s="1"/>
      <c r="U236" s="1"/>
    </row>
    <row r="237" spans="1:21" x14ac:dyDescent="0.35">
      <c r="A237" s="9" t="s">
        <v>239</v>
      </c>
      <c r="B237" s="37">
        <v>21</v>
      </c>
      <c r="C237" s="59">
        <v>402654</v>
      </c>
      <c r="D237" s="59">
        <v>3189639</v>
      </c>
      <c r="E237" s="37">
        <v>11</v>
      </c>
      <c r="F237" s="59">
        <v>8854</v>
      </c>
      <c r="G237" s="59">
        <v>47758</v>
      </c>
      <c r="H237" s="37">
        <v>17</v>
      </c>
      <c r="I237" s="59">
        <v>38226</v>
      </c>
      <c r="J237" s="59">
        <v>128932</v>
      </c>
      <c r="K237" s="37">
        <v>68</v>
      </c>
      <c r="L237" s="59">
        <v>598923</v>
      </c>
      <c r="M237" s="59">
        <v>3009859</v>
      </c>
      <c r="N237" s="37">
        <v>35</v>
      </c>
      <c r="O237" s="59">
        <v>68959.031085453127</v>
      </c>
      <c r="P237" s="59">
        <v>339410.78947368421</v>
      </c>
      <c r="Q237" s="1"/>
      <c r="R237" s="1"/>
      <c r="T237" s="1"/>
      <c r="U237" s="1"/>
    </row>
    <row r="238" spans="1:21" x14ac:dyDescent="0.35">
      <c r="A238" s="5" t="s">
        <v>22</v>
      </c>
      <c r="B238" s="1">
        <v>1</v>
      </c>
      <c r="C238" s="16">
        <v>2808</v>
      </c>
      <c r="D238" s="16">
        <v>11232</v>
      </c>
      <c r="E238" s="1">
        <v>0</v>
      </c>
      <c r="F238" s="16">
        <v>0</v>
      </c>
      <c r="G238" s="16">
        <v>0</v>
      </c>
      <c r="H238" s="1">
        <v>1</v>
      </c>
      <c r="I238" s="16">
        <v>397</v>
      </c>
      <c r="J238" s="16">
        <v>0</v>
      </c>
      <c r="K238" s="1">
        <v>3</v>
      </c>
      <c r="L238" s="16">
        <v>2755</v>
      </c>
      <c r="M238" s="16">
        <v>5652</v>
      </c>
      <c r="N238" s="1">
        <v>2</v>
      </c>
      <c r="O238" s="16">
        <v>1594</v>
      </c>
      <c r="P238" s="16">
        <v>3132</v>
      </c>
      <c r="Q238" s="1"/>
      <c r="R238" s="1"/>
      <c r="T238" s="1"/>
      <c r="U238" s="1"/>
    </row>
    <row r="239" spans="1:21" x14ac:dyDescent="0.35">
      <c r="A239" s="5" t="s">
        <v>25</v>
      </c>
      <c r="B239" s="1">
        <v>0</v>
      </c>
      <c r="C239" s="16">
        <v>0</v>
      </c>
      <c r="D239" s="16">
        <v>0</v>
      </c>
      <c r="E239" s="1">
        <v>0</v>
      </c>
      <c r="F239" s="16">
        <v>0</v>
      </c>
      <c r="G239" s="16">
        <v>0</v>
      </c>
      <c r="H239" s="1">
        <v>0</v>
      </c>
      <c r="I239" s="16">
        <v>0</v>
      </c>
      <c r="J239" s="16">
        <v>0</v>
      </c>
      <c r="K239" s="1">
        <v>1</v>
      </c>
      <c r="L239" s="16">
        <v>0</v>
      </c>
      <c r="M239" s="16">
        <v>0</v>
      </c>
      <c r="N239" s="1">
        <v>0</v>
      </c>
      <c r="O239" s="16">
        <v>0</v>
      </c>
      <c r="P239" s="16">
        <v>0</v>
      </c>
      <c r="Q239" s="1"/>
      <c r="R239" s="1"/>
      <c r="T239" s="1"/>
      <c r="U239" s="1"/>
    </row>
    <row r="240" spans="1:21" x14ac:dyDescent="0.35">
      <c r="A240" s="5" t="s">
        <v>45</v>
      </c>
      <c r="B240" s="1">
        <v>2</v>
      </c>
      <c r="C240" s="16">
        <v>80341</v>
      </c>
      <c r="D240" s="16">
        <v>1562428</v>
      </c>
      <c r="E240" s="1">
        <v>1</v>
      </c>
      <c r="F240" s="16">
        <v>15</v>
      </c>
      <c r="G240" s="16">
        <v>0</v>
      </c>
      <c r="H240" s="1">
        <v>1</v>
      </c>
      <c r="I240" s="16">
        <v>15</v>
      </c>
      <c r="J240" s="16">
        <v>0</v>
      </c>
      <c r="K240" s="1">
        <v>3</v>
      </c>
      <c r="L240" s="16">
        <v>81205</v>
      </c>
      <c r="M240" s="16">
        <v>1809928</v>
      </c>
      <c r="N240" s="1">
        <v>1</v>
      </c>
      <c r="O240" s="16">
        <v>394.02197802197799</v>
      </c>
      <c r="P240" s="16">
        <v>76000</v>
      </c>
      <c r="Q240" s="1"/>
      <c r="R240" s="1"/>
      <c r="T240" s="1"/>
      <c r="U240" s="1"/>
    </row>
    <row r="241" spans="1:21" x14ac:dyDescent="0.35">
      <c r="A241" s="5" t="s">
        <v>52</v>
      </c>
      <c r="B241" s="1">
        <v>0</v>
      </c>
      <c r="C241" s="16">
        <v>0</v>
      </c>
      <c r="D241" s="16">
        <v>0</v>
      </c>
      <c r="E241" s="1">
        <v>0</v>
      </c>
      <c r="F241" s="16">
        <v>0</v>
      </c>
      <c r="G241" s="16">
        <v>0</v>
      </c>
      <c r="H241" s="1">
        <v>0</v>
      </c>
      <c r="I241" s="16">
        <v>0</v>
      </c>
      <c r="J241" s="16">
        <v>0</v>
      </c>
      <c r="K241" s="1">
        <v>1</v>
      </c>
      <c r="L241" s="16">
        <v>375</v>
      </c>
      <c r="M241" s="16">
        <v>1250</v>
      </c>
      <c r="N241" s="1">
        <v>0</v>
      </c>
      <c r="O241" s="16">
        <v>0</v>
      </c>
      <c r="P241" s="16">
        <v>0</v>
      </c>
      <c r="Q241" s="1"/>
      <c r="R241" s="1"/>
      <c r="T241" s="1"/>
      <c r="U241" s="1"/>
    </row>
    <row r="242" spans="1:21" x14ac:dyDescent="0.35">
      <c r="A242" s="5" t="s">
        <v>53</v>
      </c>
      <c r="B242" s="1">
        <v>6</v>
      </c>
      <c r="C242" s="16">
        <v>36701</v>
      </c>
      <c r="D242" s="16">
        <v>0</v>
      </c>
      <c r="E242" s="1">
        <v>0</v>
      </c>
      <c r="F242" s="16">
        <v>0</v>
      </c>
      <c r="G242" s="16">
        <v>0</v>
      </c>
      <c r="H242" s="1">
        <v>2</v>
      </c>
      <c r="I242" s="16">
        <v>13530</v>
      </c>
      <c r="J242" s="16">
        <v>51097</v>
      </c>
      <c r="K242" s="1">
        <v>4</v>
      </c>
      <c r="L242" s="16">
        <v>1100</v>
      </c>
      <c r="M242" s="16">
        <v>400</v>
      </c>
      <c r="N242" s="1">
        <v>2</v>
      </c>
      <c r="O242" s="16">
        <v>1553</v>
      </c>
      <c r="P242" s="16">
        <v>1812</v>
      </c>
      <c r="Q242" s="1"/>
      <c r="R242" s="1"/>
      <c r="T242" s="1"/>
      <c r="U242" s="1"/>
    </row>
    <row r="243" spans="1:21" x14ac:dyDescent="0.35">
      <c r="A243" s="5" t="s">
        <v>70</v>
      </c>
      <c r="B243" s="1">
        <v>1</v>
      </c>
      <c r="C243" s="16">
        <v>4086</v>
      </c>
      <c r="D243" s="16">
        <v>29283</v>
      </c>
      <c r="E243" s="1">
        <v>3</v>
      </c>
      <c r="F243" s="16">
        <v>3430</v>
      </c>
      <c r="G243" s="16">
        <v>32998</v>
      </c>
      <c r="H243" s="1">
        <v>4</v>
      </c>
      <c r="I243" s="16">
        <v>3503</v>
      </c>
      <c r="J243" s="16">
        <v>9394</v>
      </c>
      <c r="K243" s="1">
        <v>12</v>
      </c>
      <c r="L243" s="16">
        <v>39966</v>
      </c>
      <c r="M243" s="16">
        <v>448920</v>
      </c>
      <c r="N243" s="1">
        <v>5</v>
      </c>
      <c r="O243" s="16">
        <v>4805</v>
      </c>
      <c r="P243" s="16">
        <v>20637</v>
      </c>
      <c r="Q243" s="1"/>
      <c r="R243" s="1"/>
      <c r="T243" s="1"/>
      <c r="U243" s="1"/>
    </row>
    <row r="244" spans="1:21" x14ac:dyDescent="0.35">
      <c r="A244" s="5" t="s">
        <v>74</v>
      </c>
      <c r="B244" s="1">
        <v>3</v>
      </c>
      <c r="C244" s="16">
        <v>167724</v>
      </c>
      <c r="D244" s="16">
        <v>817456</v>
      </c>
      <c r="E244" s="1">
        <v>0</v>
      </c>
      <c r="F244" s="16">
        <v>0</v>
      </c>
      <c r="G244" s="16">
        <v>0</v>
      </c>
      <c r="H244" s="1">
        <v>2</v>
      </c>
      <c r="I244" s="16">
        <v>5159</v>
      </c>
      <c r="J244" s="16">
        <v>66641</v>
      </c>
      <c r="K244" s="1">
        <v>8</v>
      </c>
      <c r="L244" s="16">
        <v>156613</v>
      </c>
      <c r="M244" s="16">
        <v>638297</v>
      </c>
      <c r="N244" s="1">
        <v>6</v>
      </c>
      <c r="O244" s="16">
        <v>45859</v>
      </c>
      <c r="P244" s="16">
        <v>217654</v>
      </c>
      <c r="Q244" s="1"/>
      <c r="R244" s="1"/>
      <c r="T244" s="1"/>
      <c r="U244" s="1"/>
    </row>
    <row r="245" spans="1:21" x14ac:dyDescent="0.35">
      <c r="A245" s="5" t="s">
        <v>76</v>
      </c>
      <c r="B245" s="1">
        <v>4</v>
      </c>
      <c r="C245" s="16">
        <v>8284</v>
      </c>
      <c r="D245" s="16">
        <v>39240</v>
      </c>
      <c r="E245" s="1">
        <v>2</v>
      </c>
      <c r="F245" s="16">
        <v>2782</v>
      </c>
      <c r="G245" s="16">
        <v>14760</v>
      </c>
      <c r="H245" s="1">
        <v>2</v>
      </c>
      <c r="I245" s="16">
        <v>622</v>
      </c>
      <c r="J245" s="16">
        <v>1800</v>
      </c>
      <c r="K245" s="1">
        <v>9</v>
      </c>
      <c r="L245" s="16">
        <v>20716</v>
      </c>
      <c r="M245" s="16">
        <v>104827</v>
      </c>
      <c r="N245" s="1">
        <v>5</v>
      </c>
      <c r="O245" s="16">
        <v>5545.0091074311549</v>
      </c>
      <c r="P245" s="16">
        <v>20175.78947368421</v>
      </c>
      <c r="Q245" s="1"/>
      <c r="R245" s="1"/>
      <c r="T245" s="1"/>
      <c r="U245" s="1"/>
    </row>
    <row r="246" spans="1:21" x14ac:dyDescent="0.35">
      <c r="A246" s="5" t="s">
        <v>118</v>
      </c>
      <c r="B246" s="1">
        <v>0</v>
      </c>
      <c r="C246" s="16">
        <v>0</v>
      </c>
      <c r="D246" s="16">
        <v>0</v>
      </c>
      <c r="E246" s="1">
        <v>0</v>
      </c>
      <c r="F246" s="16">
        <v>0</v>
      </c>
      <c r="G246" s="16">
        <v>0</v>
      </c>
      <c r="H246" s="1">
        <v>0</v>
      </c>
      <c r="I246" s="16">
        <v>0</v>
      </c>
      <c r="J246" s="16">
        <v>0</v>
      </c>
      <c r="K246" s="1">
        <v>1</v>
      </c>
      <c r="L246" s="16">
        <v>0</v>
      </c>
      <c r="M246" s="16">
        <v>0</v>
      </c>
      <c r="N246" s="1">
        <v>0</v>
      </c>
      <c r="O246" s="16">
        <v>0</v>
      </c>
      <c r="P246" s="16">
        <v>0</v>
      </c>
      <c r="Q246" s="1"/>
      <c r="R246" s="1"/>
      <c r="T246" s="1"/>
      <c r="U246" s="1"/>
    </row>
    <row r="247" spans="1:21" x14ac:dyDescent="0.35">
      <c r="A247" s="5" t="s">
        <v>133</v>
      </c>
      <c r="B247" s="1">
        <v>0</v>
      </c>
      <c r="C247" s="16">
        <v>0</v>
      </c>
      <c r="D247" s="16">
        <v>0</v>
      </c>
      <c r="E247" s="1">
        <v>0</v>
      </c>
      <c r="F247" s="16">
        <v>0</v>
      </c>
      <c r="G247" s="16">
        <v>0</v>
      </c>
      <c r="H247" s="1">
        <v>0</v>
      </c>
      <c r="I247" s="16">
        <v>0</v>
      </c>
      <c r="J247" s="16">
        <v>0</v>
      </c>
      <c r="K247" s="1">
        <v>1</v>
      </c>
      <c r="L247" s="16">
        <v>5598</v>
      </c>
      <c r="M247" s="16">
        <v>0</v>
      </c>
      <c r="N247" s="1">
        <v>1</v>
      </c>
      <c r="O247" s="16">
        <v>80</v>
      </c>
      <c r="P247" s="16">
        <v>0</v>
      </c>
      <c r="Q247" s="1"/>
      <c r="R247" s="1"/>
      <c r="T247" s="1"/>
      <c r="U247" s="1"/>
    </row>
    <row r="248" spans="1:21" x14ac:dyDescent="0.35">
      <c r="A248" s="5" t="s">
        <v>141</v>
      </c>
      <c r="B248" s="1">
        <v>0</v>
      </c>
      <c r="C248" s="16">
        <v>0</v>
      </c>
      <c r="D248" s="16">
        <v>0</v>
      </c>
      <c r="E248" s="1">
        <v>0</v>
      </c>
      <c r="F248" s="16">
        <v>0</v>
      </c>
      <c r="G248" s="16">
        <v>0</v>
      </c>
      <c r="H248" s="1">
        <v>0</v>
      </c>
      <c r="I248" s="16">
        <v>0</v>
      </c>
      <c r="J248" s="16">
        <v>0</v>
      </c>
      <c r="K248" s="1">
        <v>1</v>
      </c>
      <c r="L248" s="16">
        <v>375</v>
      </c>
      <c r="M248" s="16">
        <v>585</v>
      </c>
      <c r="N248" s="1">
        <v>0</v>
      </c>
      <c r="O248" s="16">
        <v>0</v>
      </c>
      <c r="P248" s="16">
        <v>0</v>
      </c>
      <c r="Q248" s="1"/>
      <c r="R248" s="1"/>
      <c r="T248" s="1"/>
      <c r="U248" s="1"/>
    </row>
    <row r="249" spans="1:21" x14ac:dyDescent="0.35">
      <c r="A249" s="5" t="s">
        <v>144</v>
      </c>
      <c r="B249" s="1">
        <v>4</v>
      </c>
      <c r="C249" s="16">
        <v>102710</v>
      </c>
      <c r="D249" s="16">
        <v>730000</v>
      </c>
      <c r="E249" s="1">
        <v>5</v>
      </c>
      <c r="F249" s="16">
        <v>2627</v>
      </c>
      <c r="G249" s="16">
        <v>0</v>
      </c>
      <c r="H249" s="1">
        <v>5</v>
      </c>
      <c r="I249" s="16">
        <v>15000</v>
      </c>
      <c r="J249" s="16">
        <v>0</v>
      </c>
      <c r="K249" s="1">
        <v>24</v>
      </c>
      <c r="L249" s="16">
        <v>290220</v>
      </c>
      <c r="M249" s="16">
        <v>0</v>
      </c>
      <c r="N249" s="1">
        <v>13</v>
      </c>
      <c r="O249" s="16">
        <v>9129</v>
      </c>
      <c r="P249" s="16">
        <v>0</v>
      </c>
      <c r="Q249" s="1"/>
      <c r="R249" s="1"/>
      <c r="T249" s="1"/>
      <c r="U249" s="1"/>
    </row>
    <row r="250" spans="1:21" x14ac:dyDescent="0.35">
      <c r="A250" s="9" t="s">
        <v>238</v>
      </c>
      <c r="B250" s="37">
        <v>113</v>
      </c>
      <c r="C250" s="59">
        <v>3368550</v>
      </c>
      <c r="D250" s="59">
        <v>1347688</v>
      </c>
      <c r="E250" s="37">
        <v>17</v>
      </c>
      <c r="F250" s="59">
        <v>28764</v>
      </c>
      <c r="G250" s="59">
        <v>34327</v>
      </c>
      <c r="H250" s="37">
        <v>43</v>
      </c>
      <c r="I250" s="59">
        <v>54952</v>
      </c>
      <c r="J250" s="59">
        <v>263624</v>
      </c>
      <c r="K250" s="37">
        <v>95</v>
      </c>
      <c r="L250" s="59">
        <v>1626476</v>
      </c>
      <c r="M250" s="59">
        <v>491796</v>
      </c>
      <c r="N250" s="37">
        <v>43</v>
      </c>
      <c r="O250" s="59">
        <v>30541.009470603884</v>
      </c>
      <c r="P250" s="59">
        <v>37438.51282051282</v>
      </c>
      <c r="Q250" s="1"/>
      <c r="R250" s="1"/>
      <c r="T250" s="1"/>
      <c r="U250" s="1"/>
    </row>
    <row r="251" spans="1:21" x14ac:dyDescent="0.35">
      <c r="A251" s="5" t="s">
        <v>3</v>
      </c>
      <c r="B251" s="1">
        <v>0</v>
      </c>
      <c r="C251" s="16">
        <v>0</v>
      </c>
      <c r="D251" s="16">
        <v>0</v>
      </c>
      <c r="E251" s="1">
        <v>0</v>
      </c>
      <c r="F251" s="16">
        <v>0</v>
      </c>
      <c r="G251" s="16">
        <v>0</v>
      </c>
      <c r="H251" s="1">
        <v>1</v>
      </c>
      <c r="I251" s="16">
        <v>600</v>
      </c>
      <c r="J251" s="16">
        <v>694</v>
      </c>
      <c r="K251" s="1">
        <v>0</v>
      </c>
      <c r="L251" s="16">
        <v>0</v>
      </c>
      <c r="M251" s="16">
        <v>0</v>
      </c>
      <c r="N251" s="1">
        <v>0</v>
      </c>
      <c r="O251" s="16">
        <v>0</v>
      </c>
      <c r="P251" s="16">
        <v>0</v>
      </c>
      <c r="Q251" s="1"/>
      <c r="R251" s="1"/>
      <c r="T251" s="1"/>
      <c r="U251" s="1"/>
    </row>
    <row r="252" spans="1:21" x14ac:dyDescent="0.35">
      <c r="A252" s="5" t="s">
        <v>9</v>
      </c>
      <c r="B252" s="1">
        <v>0</v>
      </c>
      <c r="C252" s="16">
        <v>0</v>
      </c>
      <c r="D252" s="16">
        <v>0</v>
      </c>
      <c r="E252" s="1">
        <v>0</v>
      </c>
      <c r="F252" s="16">
        <v>0</v>
      </c>
      <c r="G252" s="16">
        <v>0</v>
      </c>
      <c r="H252" s="1">
        <v>0</v>
      </c>
      <c r="I252" s="16">
        <v>0</v>
      </c>
      <c r="J252" s="16">
        <v>0</v>
      </c>
      <c r="K252" s="1">
        <v>0</v>
      </c>
      <c r="L252" s="16">
        <v>0</v>
      </c>
      <c r="M252" s="16">
        <v>0</v>
      </c>
      <c r="N252" s="1">
        <v>1</v>
      </c>
      <c r="O252" s="16">
        <v>0</v>
      </c>
      <c r="P252" s="16">
        <v>0</v>
      </c>
      <c r="Q252" s="1"/>
      <c r="R252" s="1"/>
      <c r="T252" s="1"/>
      <c r="U252" s="1"/>
    </row>
    <row r="253" spans="1:21" x14ac:dyDescent="0.35">
      <c r="A253" s="5" t="s">
        <v>12</v>
      </c>
      <c r="B253" s="1">
        <v>0</v>
      </c>
      <c r="C253" s="16">
        <v>0</v>
      </c>
      <c r="D253" s="16">
        <v>0</v>
      </c>
      <c r="E253" s="1">
        <v>0</v>
      </c>
      <c r="F253" s="16">
        <v>0</v>
      </c>
      <c r="G253" s="16">
        <v>0</v>
      </c>
      <c r="H253" s="1">
        <v>0</v>
      </c>
      <c r="I253" s="16">
        <v>0</v>
      </c>
      <c r="J253" s="16">
        <v>0</v>
      </c>
      <c r="K253" s="1">
        <v>0</v>
      </c>
      <c r="L253" s="16">
        <v>0</v>
      </c>
      <c r="M253" s="16">
        <v>0</v>
      </c>
      <c r="N253" s="1">
        <v>0</v>
      </c>
      <c r="O253" s="16">
        <v>0</v>
      </c>
      <c r="P253" s="16">
        <v>0</v>
      </c>
      <c r="Q253" s="1"/>
      <c r="R253" s="1"/>
      <c r="T253" s="1"/>
      <c r="U253" s="1"/>
    </row>
    <row r="254" spans="1:21" x14ac:dyDescent="0.35">
      <c r="A254" s="5" t="s">
        <v>13</v>
      </c>
      <c r="B254" s="1">
        <v>0</v>
      </c>
      <c r="C254" s="16">
        <v>0</v>
      </c>
      <c r="D254" s="16">
        <v>0</v>
      </c>
      <c r="E254" s="1">
        <v>0</v>
      </c>
      <c r="F254" s="16">
        <v>0</v>
      </c>
      <c r="G254" s="16">
        <v>0</v>
      </c>
      <c r="H254" s="1">
        <v>0</v>
      </c>
      <c r="I254" s="16">
        <v>0</v>
      </c>
      <c r="J254" s="16">
        <v>0</v>
      </c>
      <c r="K254" s="1">
        <v>0</v>
      </c>
      <c r="L254" s="16">
        <v>0</v>
      </c>
      <c r="M254" s="16">
        <v>0</v>
      </c>
      <c r="N254" s="1">
        <v>1</v>
      </c>
      <c r="O254" s="16">
        <v>0</v>
      </c>
      <c r="P254" s="16">
        <v>0</v>
      </c>
      <c r="Q254" s="1"/>
      <c r="R254" s="1"/>
      <c r="T254" s="1"/>
      <c r="U254" s="1"/>
    </row>
    <row r="255" spans="1:21" x14ac:dyDescent="0.35">
      <c r="A255" s="5" t="s">
        <v>23</v>
      </c>
      <c r="B255" s="1">
        <v>0</v>
      </c>
      <c r="C255" s="16">
        <v>0</v>
      </c>
      <c r="D255" s="16">
        <v>0</v>
      </c>
      <c r="E255" s="1">
        <v>2</v>
      </c>
      <c r="F255" s="16">
        <v>2047</v>
      </c>
      <c r="G255" s="16">
        <v>4680</v>
      </c>
      <c r="H255" s="1">
        <v>5</v>
      </c>
      <c r="I255" s="16">
        <v>11025</v>
      </c>
      <c r="J255" s="16">
        <v>207060</v>
      </c>
      <c r="K255" s="1">
        <v>2</v>
      </c>
      <c r="L255" s="16">
        <v>310</v>
      </c>
      <c r="M255" s="16">
        <v>5350</v>
      </c>
      <c r="N255" s="1">
        <v>2</v>
      </c>
      <c r="O255" s="16">
        <v>93.333333333333329</v>
      </c>
      <c r="P255" s="16">
        <v>603.84615384615381</v>
      </c>
      <c r="Q255" s="1"/>
      <c r="R255" s="1"/>
      <c r="T255" s="1"/>
      <c r="U255" s="1"/>
    </row>
    <row r="256" spans="1:21" x14ac:dyDescent="0.35">
      <c r="A256" s="5" t="s">
        <v>44</v>
      </c>
      <c r="B256" s="1">
        <v>3</v>
      </c>
      <c r="C256" s="16">
        <v>26008</v>
      </c>
      <c r="D256" s="16">
        <v>39598</v>
      </c>
      <c r="E256" s="1">
        <v>0</v>
      </c>
      <c r="F256" s="16">
        <v>0</v>
      </c>
      <c r="G256" s="16">
        <v>0</v>
      </c>
      <c r="H256" s="1">
        <v>1</v>
      </c>
      <c r="I256" s="16">
        <v>71</v>
      </c>
      <c r="J256" s="16">
        <v>1000</v>
      </c>
      <c r="K256" s="1">
        <v>3</v>
      </c>
      <c r="L256" s="16">
        <v>3879</v>
      </c>
      <c r="M256" s="16">
        <v>0</v>
      </c>
      <c r="N256" s="1">
        <v>0</v>
      </c>
      <c r="O256" s="16">
        <v>0</v>
      </c>
      <c r="P256" s="16">
        <v>0</v>
      </c>
      <c r="Q256" s="1"/>
      <c r="R256" s="1"/>
      <c r="T256" s="1"/>
      <c r="U256" s="1"/>
    </row>
    <row r="257" spans="1:21" x14ac:dyDescent="0.35">
      <c r="A257" s="5" t="s">
        <v>48</v>
      </c>
      <c r="B257" s="1">
        <v>0</v>
      </c>
      <c r="C257" s="16">
        <v>0</v>
      </c>
      <c r="D257" s="16">
        <v>0</v>
      </c>
      <c r="E257" s="1">
        <v>0</v>
      </c>
      <c r="F257" s="16">
        <v>0</v>
      </c>
      <c r="G257" s="16">
        <v>0</v>
      </c>
      <c r="H257" s="1">
        <v>0</v>
      </c>
      <c r="I257" s="16">
        <v>0</v>
      </c>
      <c r="J257" s="16">
        <v>0</v>
      </c>
      <c r="K257" s="1">
        <v>0</v>
      </c>
      <c r="L257" s="16">
        <v>0</v>
      </c>
      <c r="M257" s="16">
        <v>0</v>
      </c>
      <c r="N257" s="1">
        <v>0</v>
      </c>
      <c r="O257" s="16">
        <v>0</v>
      </c>
      <c r="P257" s="16">
        <v>0</v>
      </c>
      <c r="Q257" s="1"/>
      <c r="R257" s="1"/>
      <c r="T257" s="1"/>
      <c r="U257" s="1"/>
    </row>
    <row r="258" spans="1:21" x14ac:dyDescent="0.35">
      <c r="A258" s="5" t="s">
        <v>49</v>
      </c>
      <c r="B258" s="1">
        <v>3</v>
      </c>
      <c r="C258" s="16">
        <v>0</v>
      </c>
      <c r="D258" s="16">
        <v>0</v>
      </c>
      <c r="E258" s="1">
        <v>0</v>
      </c>
      <c r="F258" s="16">
        <v>0</v>
      </c>
      <c r="G258" s="16">
        <v>0</v>
      </c>
      <c r="H258" s="1">
        <v>0</v>
      </c>
      <c r="I258" s="16">
        <v>0</v>
      </c>
      <c r="J258" s="16">
        <v>0</v>
      </c>
      <c r="K258" s="1">
        <v>5</v>
      </c>
      <c r="L258" s="16">
        <v>0</v>
      </c>
      <c r="M258" s="16">
        <v>0</v>
      </c>
      <c r="N258" s="1">
        <v>0</v>
      </c>
      <c r="O258" s="16">
        <v>0</v>
      </c>
      <c r="P258" s="16">
        <v>0</v>
      </c>
      <c r="Q258" s="1"/>
      <c r="R258" s="1"/>
      <c r="T258" s="1"/>
      <c r="U258" s="1"/>
    </row>
    <row r="259" spans="1:21" x14ac:dyDescent="0.35">
      <c r="A259" s="5" t="s">
        <v>54</v>
      </c>
      <c r="B259" s="1">
        <v>4</v>
      </c>
      <c r="C259" s="16">
        <v>17965</v>
      </c>
      <c r="D259" s="16">
        <v>56817</v>
      </c>
      <c r="E259" s="1">
        <v>0</v>
      </c>
      <c r="F259" s="16">
        <v>0</v>
      </c>
      <c r="G259" s="16">
        <v>0</v>
      </c>
      <c r="H259" s="1">
        <v>5</v>
      </c>
      <c r="I259" s="16">
        <v>20763</v>
      </c>
      <c r="J259" s="16">
        <v>27195</v>
      </c>
      <c r="K259" s="1">
        <v>8</v>
      </c>
      <c r="L259" s="16">
        <v>26935</v>
      </c>
      <c r="M259" s="16">
        <v>59400</v>
      </c>
      <c r="N259" s="1">
        <v>6</v>
      </c>
      <c r="O259" s="16">
        <v>3052.8189944134078</v>
      </c>
      <c r="P259" s="16">
        <v>0</v>
      </c>
      <c r="Q259" s="1"/>
      <c r="R259" s="1"/>
      <c r="T259" s="1"/>
      <c r="U259" s="1"/>
    </row>
    <row r="260" spans="1:21" x14ac:dyDescent="0.35">
      <c r="A260" s="5" t="s">
        <v>62</v>
      </c>
      <c r="B260" s="1">
        <v>0</v>
      </c>
      <c r="C260" s="16">
        <v>0</v>
      </c>
      <c r="D260" s="16">
        <v>0</v>
      </c>
      <c r="E260" s="1">
        <v>0</v>
      </c>
      <c r="F260" s="16">
        <v>0</v>
      </c>
      <c r="G260" s="16">
        <v>0</v>
      </c>
      <c r="H260" s="1">
        <v>0</v>
      </c>
      <c r="I260" s="16">
        <v>0</v>
      </c>
      <c r="J260" s="16">
        <v>0</v>
      </c>
      <c r="K260" s="1">
        <v>2</v>
      </c>
      <c r="L260" s="16">
        <v>2625</v>
      </c>
      <c r="M260" s="16">
        <v>150500</v>
      </c>
      <c r="N260" s="1">
        <v>0</v>
      </c>
      <c r="O260" s="16">
        <v>0</v>
      </c>
      <c r="P260" s="16">
        <v>0</v>
      </c>
      <c r="Q260" s="1"/>
      <c r="R260" s="1"/>
      <c r="T260" s="1"/>
      <c r="U260" s="1"/>
    </row>
    <row r="261" spans="1:21" x14ac:dyDescent="0.35">
      <c r="A261" s="5" t="s">
        <v>65</v>
      </c>
      <c r="B261" s="1">
        <v>0</v>
      </c>
      <c r="C261" s="16">
        <v>0</v>
      </c>
      <c r="D261" s="16">
        <v>0</v>
      </c>
      <c r="E261" s="1">
        <v>1</v>
      </c>
      <c r="F261" s="16">
        <v>0</v>
      </c>
      <c r="G261" s="16">
        <v>0</v>
      </c>
      <c r="H261" s="1">
        <v>1</v>
      </c>
      <c r="I261" s="16">
        <v>0</v>
      </c>
      <c r="J261" s="16">
        <v>0</v>
      </c>
      <c r="K261" s="1">
        <v>2</v>
      </c>
      <c r="L261" s="16">
        <v>1829</v>
      </c>
      <c r="M261" s="16">
        <v>14407</v>
      </c>
      <c r="N261" s="1">
        <v>5</v>
      </c>
      <c r="O261" s="16">
        <v>648</v>
      </c>
      <c r="P261" s="16">
        <v>2945</v>
      </c>
      <c r="Q261" s="1"/>
      <c r="R261" s="1"/>
      <c r="T261" s="1"/>
      <c r="U261" s="1"/>
    </row>
    <row r="262" spans="1:21" x14ac:dyDescent="0.35">
      <c r="A262" s="5" t="s">
        <v>66</v>
      </c>
      <c r="B262" s="1">
        <v>0</v>
      </c>
      <c r="C262" s="16">
        <v>0</v>
      </c>
      <c r="D262" s="16">
        <v>0</v>
      </c>
      <c r="E262" s="1">
        <v>0</v>
      </c>
      <c r="F262" s="16">
        <v>0</v>
      </c>
      <c r="G262" s="16">
        <v>0</v>
      </c>
      <c r="H262" s="1">
        <v>0</v>
      </c>
      <c r="I262" s="16">
        <v>0</v>
      </c>
      <c r="J262" s="16">
        <v>0</v>
      </c>
      <c r="K262" s="1">
        <v>0</v>
      </c>
      <c r="L262" s="16">
        <v>0</v>
      </c>
      <c r="M262" s="16">
        <v>0</v>
      </c>
      <c r="N262" s="1">
        <v>0</v>
      </c>
      <c r="O262" s="16">
        <v>0</v>
      </c>
      <c r="P262" s="16">
        <v>0</v>
      </c>
      <c r="Q262" s="1"/>
      <c r="R262" s="1"/>
      <c r="T262" s="1"/>
      <c r="U262" s="1"/>
    </row>
    <row r="263" spans="1:21" x14ac:dyDescent="0.35">
      <c r="A263" s="5" t="s">
        <v>83</v>
      </c>
      <c r="B263" s="1">
        <v>8</v>
      </c>
      <c r="C263" s="16">
        <v>121679</v>
      </c>
      <c r="D263" s="16">
        <v>0</v>
      </c>
      <c r="E263" s="1">
        <v>1</v>
      </c>
      <c r="F263" s="16">
        <v>0</v>
      </c>
      <c r="G263" s="16">
        <v>0</v>
      </c>
      <c r="H263" s="1">
        <v>0</v>
      </c>
      <c r="I263" s="16">
        <v>0</v>
      </c>
      <c r="J263" s="16">
        <v>0</v>
      </c>
      <c r="K263" s="1">
        <v>0</v>
      </c>
      <c r="L263" s="16">
        <v>0</v>
      </c>
      <c r="M263" s="16">
        <v>0</v>
      </c>
      <c r="N263" s="1">
        <v>0</v>
      </c>
      <c r="O263" s="16">
        <v>0</v>
      </c>
      <c r="P263" s="16">
        <v>0</v>
      </c>
      <c r="Q263" s="1"/>
      <c r="R263" s="1"/>
      <c r="T263" s="1"/>
      <c r="U263" s="1"/>
    </row>
    <row r="264" spans="1:21" x14ac:dyDescent="0.35">
      <c r="A264" s="5" t="s">
        <v>89</v>
      </c>
      <c r="B264" s="1">
        <v>20</v>
      </c>
      <c r="C264" s="16">
        <v>162437</v>
      </c>
      <c r="D264" s="16">
        <v>809696</v>
      </c>
      <c r="E264" s="1">
        <v>2</v>
      </c>
      <c r="F264" s="16">
        <v>946</v>
      </c>
      <c r="G264" s="16">
        <v>3512</v>
      </c>
      <c r="H264" s="1">
        <v>11</v>
      </c>
      <c r="I264" s="16">
        <v>5733</v>
      </c>
      <c r="J264" s="16">
        <v>21500</v>
      </c>
      <c r="K264" s="1">
        <v>8</v>
      </c>
      <c r="L264" s="16">
        <v>7164</v>
      </c>
      <c r="M264" s="16">
        <v>34408</v>
      </c>
      <c r="N264" s="1">
        <v>8</v>
      </c>
      <c r="O264" s="16">
        <v>1985</v>
      </c>
      <c r="P264" s="16">
        <v>8822</v>
      </c>
      <c r="Q264" s="1"/>
      <c r="R264" s="1"/>
      <c r="T264" s="1"/>
      <c r="U264" s="1"/>
    </row>
    <row r="265" spans="1:21" x14ac:dyDescent="0.35">
      <c r="A265" s="5" t="s">
        <v>95</v>
      </c>
      <c r="B265" s="1">
        <v>0</v>
      </c>
      <c r="C265" s="16">
        <v>0</v>
      </c>
      <c r="D265" s="16">
        <v>0</v>
      </c>
      <c r="E265" s="1">
        <v>0</v>
      </c>
      <c r="F265" s="16">
        <v>0</v>
      </c>
      <c r="G265" s="16">
        <v>0</v>
      </c>
      <c r="H265" s="1">
        <v>1</v>
      </c>
      <c r="I265" s="16">
        <v>300</v>
      </c>
      <c r="J265" s="16">
        <v>1881</v>
      </c>
      <c r="K265" s="1">
        <v>1</v>
      </c>
      <c r="L265" s="16">
        <v>100</v>
      </c>
      <c r="M265" s="16">
        <v>1500</v>
      </c>
      <c r="N265" s="1">
        <v>1</v>
      </c>
      <c r="O265" s="16">
        <v>42.857142857142854</v>
      </c>
      <c r="P265" s="16">
        <v>666.66666666666663</v>
      </c>
      <c r="Q265" s="1"/>
      <c r="R265" s="1"/>
      <c r="T265" s="1"/>
      <c r="U265" s="1"/>
    </row>
    <row r="266" spans="1:21" x14ac:dyDescent="0.35">
      <c r="A266" s="5" t="s">
        <v>100</v>
      </c>
      <c r="B266" s="1">
        <v>6</v>
      </c>
      <c r="C266" s="16">
        <v>32031</v>
      </c>
      <c r="D266" s="16">
        <v>13085</v>
      </c>
      <c r="E266" s="1">
        <v>1</v>
      </c>
      <c r="F266" s="16">
        <v>0</v>
      </c>
      <c r="G266" s="16">
        <v>0</v>
      </c>
      <c r="H266" s="1">
        <v>1</v>
      </c>
      <c r="I266" s="16">
        <v>0</v>
      </c>
      <c r="J266" s="16">
        <v>0</v>
      </c>
      <c r="K266" s="1">
        <v>4</v>
      </c>
      <c r="L266" s="16">
        <v>12372</v>
      </c>
      <c r="M266" s="16">
        <v>260</v>
      </c>
      <c r="N266" s="1">
        <v>1</v>
      </c>
      <c r="O266" s="16">
        <v>0</v>
      </c>
      <c r="P266" s="16">
        <v>0</v>
      </c>
      <c r="Q266" s="1"/>
      <c r="R266" s="1"/>
      <c r="T266" s="1"/>
      <c r="U266" s="1"/>
    </row>
    <row r="267" spans="1:21" x14ac:dyDescent="0.35">
      <c r="A267" s="5" t="s">
        <v>108</v>
      </c>
      <c r="B267" s="1">
        <v>0</v>
      </c>
      <c r="C267" s="16">
        <v>0</v>
      </c>
      <c r="D267" s="16">
        <v>0</v>
      </c>
      <c r="E267" s="1">
        <v>0</v>
      </c>
      <c r="F267" s="16">
        <v>0</v>
      </c>
      <c r="G267" s="16">
        <v>0</v>
      </c>
      <c r="H267" s="1">
        <v>0</v>
      </c>
      <c r="I267" s="16">
        <v>0</v>
      </c>
      <c r="J267" s="16">
        <v>0</v>
      </c>
      <c r="K267" s="1">
        <v>1</v>
      </c>
      <c r="L267" s="16">
        <v>0</v>
      </c>
      <c r="M267" s="16">
        <v>0</v>
      </c>
      <c r="N267" s="1">
        <v>1</v>
      </c>
      <c r="O267" s="16">
        <v>0</v>
      </c>
      <c r="P267" s="16">
        <v>0</v>
      </c>
      <c r="Q267" s="1"/>
      <c r="R267" s="1"/>
      <c r="T267" s="1"/>
      <c r="U267" s="1"/>
    </row>
    <row r="268" spans="1:21" x14ac:dyDescent="0.35">
      <c r="A268" s="5" t="s">
        <v>123</v>
      </c>
      <c r="B268" s="1">
        <v>0</v>
      </c>
      <c r="C268" s="16">
        <v>0</v>
      </c>
      <c r="D268" s="16">
        <v>0</v>
      </c>
      <c r="E268" s="1">
        <v>1</v>
      </c>
      <c r="F268" s="16">
        <v>24</v>
      </c>
      <c r="G268" s="16">
        <v>100</v>
      </c>
      <c r="H268" s="1">
        <v>2</v>
      </c>
      <c r="I268" s="16">
        <v>305</v>
      </c>
      <c r="J268" s="16">
        <v>1120</v>
      </c>
      <c r="K268" s="1">
        <v>2</v>
      </c>
      <c r="L268" s="16">
        <v>380</v>
      </c>
      <c r="M268" s="16">
        <v>400</v>
      </c>
      <c r="N268" s="1">
        <v>2</v>
      </c>
      <c r="O268" s="16">
        <v>240</v>
      </c>
      <c r="P268" s="16">
        <v>820</v>
      </c>
      <c r="Q268" s="1"/>
      <c r="R268" s="1"/>
      <c r="T268" s="1"/>
      <c r="U268" s="1"/>
    </row>
    <row r="269" spans="1:21" x14ac:dyDescent="0.35">
      <c r="A269" s="5" t="s">
        <v>124</v>
      </c>
      <c r="B269" s="1">
        <v>0</v>
      </c>
      <c r="C269" s="16">
        <v>0</v>
      </c>
      <c r="D269" s="16">
        <v>0</v>
      </c>
      <c r="E269" s="1">
        <v>0</v>
      </c>
      <c r="F269" s="16">
        <v>0</v>
      </c>
      <c r="G269" s="16">
        <v>0</v>
      </c>
      <c r="H269" s="1">
        <v>0</v>
      </c>
      <c r="I269" s="16">
        <v>0</v>
      </c>
      <c r="J269" s="16">
        <v>0</v>
      </c>
      <c r="K269" s="1">
        <v>0</v>
      </c>
      <c r="L269" s="16">
        <v>0</v>
      </c>
      <c r="M269" s="16">
        <v>0</v>
      </c>
      <c r="N269" s="1">
        <v>2</v>
      </c>
      <c r="O269" s="16">
        <v>4000</v>
      </c>
      <c r="P269" s="16">
        <v>20000</v>
      </c>
      <c r="Q269" s="1"/>
      <c r="R269" s="1"/>
      <c r="T269" s="1"/>
      <c r="U269" s="1"/>
    </row>
    <row r="270" spans="1:21" x14ac:dyDescent="0.35">
      <c r="A270" s="5" t="s">
        <v>136</v>
      </c>
      <c r="B270" s="1">
        <v>2</v>
      </c>
      <c r="C270" s="16">
        <v>0</v>
      </c>
      <c r="D270" s="16">
        <v>0</v>
      </c>
      <c r="E270" s="1">
        <v>0</v>
      </c>
      <c r="F270" s="16">
        <v>0</v>
      </c>
      <c r="G270" s="16">
        <v>0</v>
      </c>
      <c r="H270" s="1">
        <v>4</v>
      </c>
      <c r="I270" s="16">
        <v>15</v>
      </c>
      <c r="J270" s="16">
        <v>0</v>
      </c>
      <c r="K270" s="1">
        <v>1</v>
      </c>
      <c r="L270" s="16">
        <v>0</v>
      </c>
      <c r="M270" s="16">
        <v>0</v>
      </c>
      <c r="N270" s="1">
        <v>2</v>
      </c>
      <c r="O270" s="16">
        <v>0</v>
      </c>
      <c r="P270" s="16">
        <v>0</v>
      </c>
      <c r="Q270" s="1"/>
      <c r="R270" s="1"/>
      <c r="T270" s="1"/>
      <c r="U270" s="1"/>
    </row>
    <row r="271" spans="1:21" x14ac:dyDescent="0.35">
      <c r="A271" s="5" t="s">
        <v>149</v>
      </c>
      <c r="B271" s="1">
        <v>0</v>
      </c>
      <c r="C271" s="16">
        <v>0</v>
      </c>
      <c r="D271" s="16">
        <v>0</v>
      </c>
      <c r="E271" s="1">
        <v>1</v>
      </c>
      <c r="F271" s="16">
        <v>1600</v>
      </c>
      <c r="G271" s="16">
        <v>8000</v>
      </c>
      <c r="H271" s="1">
        <v>0</v>
      </c>
      <c r="I271" s="16">
        <v>0</v>
      </c>
      <c r="J271" s="16">
        <v>0</v>
      </c>
      <c r="K271" s="1">
        <v>0</v>
      </c>
      <c r="L271" s="16">
        <v>0</v>
      </c>
      <c r="M271" s="16">
        <v>0</v>
      </c>
      <c r="N271" s="1">
        <v>0</v>
      </c>
      <c r="O271" s="16">
        <v>0</v>
      </c>
      <c r="P271" s="16">
        <v>0</v>
      </c>
      <c r="Q271" s="1"/>
      <c r="R271" s="1"/>
      <c r="T271" s="1"/>
      <c r="U271" s="1"/>
    </row>
    <row r="272" spans="1:21" x14ac:dyDescent="0.35">
      <c r="A272" s="5" t="s">
        <v>160</v>
      </c>
      <c r="B272" s="1">
        <v>8</v>
      </c>
      <c r="C272" s="16">
        <v>274367</v>
      </c>
      <c r="D272" s="16">
        <v>216450</v>
      </c>
      <c r="E272" s="1">
        <v>1</v>
      </c>
      <c r="F272" s="16">
        <v>29</v>
      </c>
      <c r="G272" s="16">
        <v>130</v>
      </c>
      <c r="H272" s="1">
        <v>2</v>
      </c>
      <c r="I272" s="16">
        <v>540</v>
      </c>
      <c r="J272" s="16">
        <v>3174</v>
      </c>
      <c r="K272" s="1">
        <v>8</v>
      </c>
      <c r="L272" s="16">
        <v>113224</v>
      </c>
      <c r="M272" s="16">
        <v>0</v>
      </c>
      <c r="N272" s="1">
        <v>0</v>
      </c>
      <c r="O272" s="16">
        <v>0</v>
      </c>
      <c r="P272" s="16">
        <v>0</v>
      </c>
      <c r="Q272" s="1"/>
      <c r="R272" s="1"/>
      <c r="T272" s="1"/>
      <c r="U272" s="1"/>
    </row>
    <row r="273" spans="1:21" x14ac:dyDescent="0.35">
      <c r="A273" s="5" t="s">
        <v>177</v>
      </c>
      <c r="B273" s="1">
        <v>1</v>
      </c>
      <c r="C273" s="16">
        <v>0</v>
      </c>
      <c r="D273" s="16">
        <v>0</v>
      </c>
      <c r="E273" s="1">
        <v>1</v>
      </c>
      <c r="F273" s="16">
        <v>0</v>
      </c>
      <c r="G273" s="16">
        <v>0</v>
      </c>
      <c r="H273" s="1">
        <v>1</v>
      </c>
      <c r="I273" s="16">
        <v>0</v>
      </c>
      <c r="J273" s="16">
        <v>0</v>
      </c>
      <c r="K273" s="1">
        <v>1</v>
      </c>
      <c r="L273" s="16">
        <v>0</v>
      </c>
      <c r="M273" s="16">
        <v>0</v>
      </c>
      <c r="N273" s="1">
        <v>0</v>
      </c>
      <c r="O273" s="16">
        <v>0</v>
      </c>
      <c r="P273" s="16">
        <v>0</v>
      </c>
      <c r="Q273" s="1"/>
      <c r="R273" s="1"/>
      <c r="T273" s="1"/>
      <c r="U273" s="1"/>
    </row>
    <row r="274" spans="1:21" x14ac:dyDescent="0.35">
      <c r="A274" s="5" t="s">
        <v>178</v>
      </c>
      <c r="B274" s="1">
        <v>32</v>
      </c>
      <c r="C274" s="16">
        <v>1267300</v>
      </c>
      <c r="D274" s="16">
        <v>98454</v>
      </c>
      <c r="E274" s="1">
        <v>2</v>
      </c>
      <c r="F274" s="16">
        <v>6412</v>
      </c>
      <c r="G274" s="16">
        <v>0</v>
      </c>
      <c r="H274" s="1">
        <v>0</v>
      </c>
      <c r="I274" s="16">
        <v>0</v>
      </c>
      <c r="J274" s="16">
        <v>0</v>
      </c>
      <c r="K274" s="1">
        <v>19</v>
      </c>
      <c r="L274" s="16">
        <v>193708</v>
      </c>
      <c r="M274" s="16">
        <v>98632</v>
      </c>
      <c r="N274" s="1">
        <v>0</v>
      </c>
      <c r="O274" s="16">
        <v>0</v>
      </c>
      <c r="P274" s="16">
        <v>0</v>
      </c>
      <c r="Q274" s="1"/>
      <c r="R274" s="1"/>
      <c r="T274" s="1"/>
      <c r="U274" s="1"/>
    </row>
    <row r="275" spans="1:21" x14ac:dyDescent="0.35">
      <c r="A275" s="5" t="s">
        <v>188</v>
      </c>
      <c r="B275" s="1">
        <v>5</v>
      </c>
      <c r="C275" s="16">
        <v>67212</v>
      </c>
      <c r="D275" s="16">
        <v>585</v>
      </c>
      <c r="E275" s="1">
        <v>1</v>
      </c>
      <c r="F275" s="16">
        <v>6697</v>
      </c>
      <c r="G275" s="16">
        <v>0</v>
      </c>
      <c r="H275" s="1">
        <v>3</v>
      </c>
      <c r="I275" s="16">
        <v>0</v>
      </c>
      <c r="J275" s="16">
        <v>0</v>
      </c>
      <c r="K275" s="1">
        <v>3</v>
      </c>
      <c r="L275" s="16">
        <v>16534</v>
      </c>
      <c r="M275" s="16">
        <v>0</v>
      </c>
      <c r="N275" s="1">
        <v>0</v>
      </c>
      <c r="O275" s="16">
        <v>0</v>
      </c>
      <c r="P275" s="16">
        <v>0</v>
      </c>
      <c r="Q275" s="1"/>
      <c r="R275" s="1"/>
      <c r="T275" s="1"/>
      <c r="U275" s="1"/>
    </row>
    <row r="276" spans="1:21" x14ac:dyDescent="0.35">
      <c r="A276" s="5" t="s">
        <v>194</v>
      </c>
      <c r="B276" s="1">
        <v>0</v>
      </c>
      <c r="C276" s="16">
        <v>0</v>
      </c>
      <c r="D276" s="16">
        <v>0</v>
      </c>
      <c r="E276" s="1">
        <v>0</v>
      </c>
      <c r="F276" s="16">
        <v>0</v>
      </c>
      <c r="G276" s="16">
        <v>0</v>
      </c>
      <c r="H276" s="1">
        <v>0</v>
      </c>
      <c r="I276" s="16">
        <v>0</v>
      </c>
      <c r="J276" s="16">
        <v>0</v>
      </c>
      <c r="K276" s="1">
        <v>2</v>
      </c>
      <c r="L276" s="16">
        <v>0</v>
      </c>
      <c r="M276" s="16">
        <v>0</v>
      </c>
      <c r="N276" s="1">
        <v>2</v>
      </c>
      <c r="O276" s="16">
        <v>0</v>
      </c>
      <c r="P276" s="16">
        <v>0</v>
      </c>
      <c r="Q276" s="1"/>
      <c r="R276" s="1"/>
      <c r="T276" s="1"/>
      <c r="U276" s="1"/>
    </row>
    <row r="277" spans="1:21" x14ac:dyDescent="0.35">
      <c r="A277" s="5" t="s">
        <v>201</v>
      </c>
      <c r="B277" s="1">
        <v>5</v>
      </c>
      <c r="C277" s="16">
        <v>77194</v>
      </c>
      <c r="D277" s="16">
        <v>45229</v>
      </c>
      <c r="E277" s="1">
        <v>2</v>
      </c>
      <c r="F277" s="16">
        <v>9900</v>
      </c>
      <c r="G277" s="16">
        <v>17905</v>
      </c>
      <c r="H277" s="1">
        <v>5</v>
      </c>
      <c r="I277" s="16">
        <v>15600</v>
      </c>
      <c r="J277" s="16">
        <v>0</v>
      </c>
      <c r="K277" s="1">
        <v>8</v>
      </c>
      <c r="L277" s="16">
        <v>121977</v>
      </c>
      <c r="M277" s="16">
        <v>126939</v>
      </c>
      <c r="N277" s="1">
        <v>7</v>
      </c>
      <c r="O277" s="16">
        <v>20479</v>
      </c>
      <c r="P277" s="16">
        <v>3581</v>
      </c>
      <c r="Q277" s="1"/>
      <c r="R277" s="1"/>
      <c r="T277" s="1"/>
      <c r="U277" s="1"/>
    </row>
    <row r="278" spans="1:21" x14ac:dyDescent="0.35">
      <c r="A278" s="5" t="s">
        <v>202</v>
      </c>
      <c r="B278" s="1">
        <v>16</v>
      </c>
      <c r="C278" s="16">
        <v>1322357</v>
      </c>
      <c r="D278" s="16">
        <v>67774</v>
      </c>
      <c r="E278" s="1">
        <v>1</v>
      </c>
      <c r="F278" s="16">
        <v>1109</v>
      </c>
      <c r="G278" s="16">
        <v>0</v>
      </c>
      <c r="H278" s="1">
        <v>0</v>
      </c>
      <c r="I278" s="16">
        <v>0</v>
      </c>
      <c r="J278" s="16">
        <v>0</v>
      </c>
      <c r="K278" s="1">
        <v>15</v>
      </c>
      <c r="L278" s="16">
        <v>1125439</v>
      </c>
      <c r="M278" s="16">
        <v>0</v>
      </c>
      <c r="N278" s="1">
        <v>2</v>
      </c>
      <c r="O278" s="16">
        <v>0</v>
      </c>
      <c r="P278" s="16">
        <v>0</v>
      </c>
      <c r="Q278" s="1"/>
      <c r="R278" s="1"/>
      <c r="T278" s="1"/>
      <c r="U278" s="1"/>
    </row>
    <row r="279" spans="1:21" x14ac:dyDescent="0.35">
      <c r="A279" s="9" t="s">
        <v>237</v>
      </c>
      <c r="B279" s="37">
        <v>4</v>
      </c>
      <c r="C279" s="59">
        <v>2</v>
      </c>
      <c r="D279" s="59">
        <v>0</v>
      </c>
      <c r="E279" s="37">
        <v>4</v>
      </c>
      <c r="F279" s="59">
        <v>0</v>
      </c>
      <c r="G279" s="59">
        <v>0</v>
      </c>
      <c r="H279" s="37">
        <v>4</v>
      </c>
      <c r="I279" s="59">
        <v>2</v>
      </c>
      <c r="J279" s="59">
        <v>0</v>
      </c>
      <c r="K279" s="37">
        <v>5</v>
      </c>
      <c r="L279" s="59">
        <v>0</v>
      </c>
      <c r="M279" s="59">
        <v>0</v>
      </c>
      <c r="N279" s="37">
        <v>4</v>
      </c>
      <c r="O279" s="59">
        <v>0</v>
      </c>
      <c r="P279" s="59">
        <v>0</v>
      </c>
      <c r="Q279" s="1"/>
      <c r="R279" s="1"/>
      <c r="T279" s="1"/>
      <c r="U279" s="1"/>
    </row>
    <row r="280" spans="1:21" x14ac:dyDescent="0.35">
      <c r="A280" s="5" t="s">
        <v>33</v>
      </c>
      <c r="B280" s="1">
        <v>1</v>
      </c>
      <c r="C280" s="16">
        <v>0</v>
      </c>
      <c r="D280" s="16">
        <v>0</v>
      </c>
      <c r="E280" s="1">
        <v>1</v>
      </c>
      <c r="F280" s="16">
        <v>0</v>
      </c>
      <c r="G280" s="16">
        <v>0</v>
      </c>
      <c r="H280" s="1">
        <v>0</v>
      </c>
      <c r="I280" s="16">
        <v>0</v>
      </c>
      <c r="J280" s="16">
        <v>0</v>
      </c>
      <c r="K280" s="1">
        <v>3</v>
      </c>
      <c r="L280" s="16">
        <v>0</v>
      </c>
      <c r="M280" s="16">
        <v>0</v>
      </c>
      <c r="N280" s="1">
        <v>2</v>
      </c>
      <c r="O280" s="16">
        <v>0</v>
      </c>
      <c r="P280" s="16">
        <v>0</v>
      </c>
      <c r="Q280" s="1"/>
      <c r="R280" s="1"/>
      <c r="T280" s="1"/>
      <c r="U280" s="1"/>
    </row>
    <row r="281" spans="1:21" x14ac:dyDescent="0.35">
      <c r="A281" s="5" t="s">
        <v>195</v>
      </c>
      <c r="B281" s="1">
        <v>3</v>
      </c>
      <c r="C281" s="16">
        <v>2</v>
      </c>
      <c r="D281" s="16">
        <v>0</v>
      </c>
      <c r="E281" s="1">
        <v>3</v>
      </c>
      <c r="F281" s="16">
        <v>0</v>
      </c>
      <c r="G281" s="16">
        <v>0</v>
      </c>
      <c r="H281" s="1">
        <v>4</v>
      </c>
      <c r="I281" s="16">
        <v>2</v>
      </c>
      <c r="J281" s="16">
        <v>0</v>
      </c>
      <c r="K281" s="1">
        <v>2</v>
      </c>
      <c r="L281" s="16">
        <v>0</v>
      </c>
      <c r="M281" s="16">
        <v>0</v>
      </c>
      <c r="N281" s="1">
        <v>2</v>
      </c>
      <c r="O281" s="16">
        <v>0</v>
      </c>
      <c r="P281" s="16">
        <v>0</v>
      </c>
      <c r="Q281" s="1"/>
      <c r="R281" s="1"/>
      <c r="T281" s="1"/>
      <c r="U281" s="1"/>
    </row>
    <row r="282" spans="1:21" x14ac:dyDescent="0.35">
      <c r="A282" s="9" t="s">
        <v>242</v>
      </c>
      <c r="B282" s="37">
        <v>21</v>
      </c>
      <c r="C282" s="59">
        <v>935590</v>
      </c>
      <c r="D282" s="59">
        <v>426005</v>
      </c>
      <c r="E282" s="37">
        <v>15</v>
      </c>
      <c r="F282" s="59">
        <v>1985119</v>
      </c>
      <c r="G282" s="59">
        <v>4548265</v>
      </c>
      <c r="H282" s="37">
        <v>19</v>
      </c>
      <c r="I282" s="59">
        <v>332046</v>
      </c>
      <c r="J282" s="59">
        <v>375048</v>
      </c>
      <c r="K282" s="37">
        <v>62</v>
      </c>
      <c r="L282" s="59">
        <v>2047075</v>
      </c>
      <c r="M282" s="59">
        <v>1340341</v>
      </c>
      <c r="N282" s="37">
        <v>42</v>
      </c>
      <c r="O282" s="59">
        <v>206680.94742460028</v>
      </c>
      <c r="P282" s="59">
        <v>697082.15735023329</v>
      </c>
      <c r="Q282" s="1"/>
      <c r="R282" s="1"/>
      <c r="T282" s="1"/>
      <c r="U282" s="1"/>
    </row>
    <row r="283" spans="1:21" x14ac:dyDescent="0.35">
      <c r="A283" s="5" t="s">
        <v>109</v>
      </c>
      <c r="B283" s="1">
        <v>3</v>
      </c>
      <c r="C283" s="16">
        <v>56030</v>
      </c>
      <c r="D283" s="16">
        <v>122313</v>
      </c>
      <c r="E283" s="1">
        <v>1</v>
      </c>
      <c r="F283" s="16">
        <v>13334</v>
      </c>
      <c r="G283" s="16">
        <v>0</v>
      </c>
      <c r="H283" s="1">
        <v>0</v>
      </c>
      <c r="I283" s="16">
        <v>0</v>
      </c>
      <c r="J283" s="16">
        <v>0</v>
      </c>
      <c r="K283" s="1">
        <v>11</v>
      </c>
      <c r="L283" s="16">
        <v>254876</v>
      </c>
      <c r="M283" s="16">
        <v>757184</v>
      </c>
      <c r="N283" s="1">
        <v>8</v>
      </c>
      <c r="O283" s="16">
        <v>34267.117810117808</v>
      </c>
      <c r="P283" s="16">
        <v>154364.92049550693</v>
      </c>
      <c r="Q283" s="1"/>
      <c r="R283" s="1"/>
      <c r="T283" s="1"/>
      <c r="U283" s="1"/>
    </row>
    <row r="284" spans="1:21" x14ac:dyDescent="0.35">
      <c r="A284" s="5" t="s">
        <v>110</v>
      </c>
      <c r="B284" s="1">
        <v>6</v>
      </c>
      <c r="C284" s="16">
        <v>220785</v>
      </c>
      <c r="D284" s="16">
        <v>35051</v>
      </c>
      <c r="E284" s="1">
        <v>6</v>
      </c>
      <c r="F284" s="16">
        <v>1062277</v>
      </c>
      <c r="G284" s="16">
        <v>1775424</v>
      </c>
      <c r="H284" s="1">
        <v>11</v>
      </c>
      <c r="I284" s="16">
        <v>240852</v>
      </c>
      <c r="J284" s="16">
        <v>207243</v>
      </c>
      <c r="K284" s="1">
        <v>14</v>
      </c>
      <c r="L284" s="16">
        <v>451767</v>
      </c>
      <c r="M284" s="16">
        <v>295753</v>
      </c>
      <c r="N284" s="1">
        <v>11</v>
      </c>
      <c r="O284" s="16">
        <v>90047.829614482471</v>
      </c>
      <c r="P284" s="16">
        <v>281636.37934619386</v>
      </c>
      <c r="Q284" s="1"/>
      <c r="R284" s="1"/>
      <c r="T284" s="1"/>
      <c r="U284" s="1"/>
    </row>
    <row r="285" spans="1:21" x14ac:dyDescent="0.35">
      <c r="A285" s="5" t="s">
        <v>125</v>
      </c>
      <c r="B285" s="1">
        <v>7</v>
      </c>
      <c r="C285" s="16">
        <v>79543</v>
      </c>
      <c r="D285" s="16">
        <v>268641</v>
      </c>
      <c r="E285" s="1">
        <v>1</v>
      </c>
      <c r="F285" s="16">
        <v>3691</v>
      </c>
      <c r="G285" s="16">
        <v>0</v>
      </c>
      <c r="H285" s="1">
        <v>3</v>
      </c>
      <c r="I285" s="16">
        <v>8810</v>
      </c>
      <c r="J285" s="16">
        <v>2149</v>
      </c>
      <c r="K285" s="1">
        <v>13</v>
      </c>
      <c r="L285" s="16">
        <v>169309</v>
      </c>
      <c r="M285" s="16">
        <v>105003</v>
      </c>
      <c r="N285" s="1">
        <v>6</v>
      </c>
      <c r="O285" s="16">
        <v>10925</v>
      </c>
      <c r="P285" s="16">
        <v>34728</v>
      </c>
      <c r="Q285" s="1"/>
      <c r="R285" s="1"/>
      <c r="T285" s="1"/>
      <c r="U285" s="1"/>
    </row>
    <row r="286" spans="1:21" x14ac:dyDescent="0.35">
      <c r="A286" s="5" t="s">
        <v>203</v>
      </c>
      <c r="B286" s="1">
        <v>0</v>
      </c>
      <c r="C286" s="16">
        <v>0</v>
      </c>
      <c r="D286" s="16">
        <v>0</v>
      </c>
      <c r="E286" s="1">
        <v>5</v>
      </c>
      <c r="F286" s="16">
        <v>846169</v>
      </c>
      <c r="G286" s="16">
        <v>2671393</v>
      </c>
      <c r="H286" s="1">
        <v>2</v>
      </c>
      <c r="I286" s="16">
        <v>9954</v>
      </c>
      <c r="J286" s="16">
        <v>59538</v>
      </c>
      <c r="K286" s="1">
        <v>11</v>
      </c>
      <c r="L286" s="16">
        <v>291439</v>
      </c>
      <c r="M286" s="16">
        <v>96534</v>
      </c>
      <c r="N286" s="1">
        <v>10</v>
      </c>
      <c r="O286" s="16">
        <v>44524</v>
      </c>
      <c r="P286" s="16">
        <v>118264</v>
      </c>
      <c r="Q286" s="1"/>
      <c r="R286" s="1"/>
      <c r="T286" s="1"/>
      <c r="U286" s="1"/>
    </row>
    <row r="287" spans="1:21" x14ac:dyDescent="0.35">
      <c r="A287" s="5" t="s">
        <v>204</v>
      </c>
      <c r="B287" s="1">
        <v>5</v>
      </c>
      <c r="C287" s="16">
        <v>579232</v>
      </c>
      <c r="D287" s="16">
        <v>0</v>
      </c>
      <c r="E287" s="1">
        <v>2</v>
      </c>
      <c r="F287" s="16">
        <v>59648</v>
      </c>
      <c r="G287" s="16">
        <v>101448</v>
      </c>
      <c r="H287" s="1">
        <v>3</v>
      </c>
      <c r="I287" s="16">
        <v>72430</v>
      </c>
      <c r="J287" s="16">
        <v>106118</v>
      </c>
      <c r="K287" s="1">
        <v>13</v>
      </c>
      <c r="L287" s="16">
        <v>879684</v>
      </c>
      <c r="M287" s="16">
        <v>85867</v>
      </c>
      <c r="N287" s="1">
        <v>7</v>
      </c>
      <c r="O287" s="16">
        <v>26917</v>
      </c>
      <c r="P287" s="16">
        <v>108088.85750853243</v>
      </c>
      <c r="Q287" s="1"/>
      <c r="R287" s="1"/>
      <c r="T287" s="1"/>
      <c r="U287" s="1"/>
    </row>
    <row r="288" spans="1:21" x14ac:dyDescent="0.35">
      <c r="A288" s="9" t="s">
        <v>241</v>
      </c>
      <c r="B288" s="37">
        <v>47</v>
      </c>
      <c r="C288" s="59">
        <v>1292370</v>
      </c>
      <c r="D288" s="59">
        <v>9017979</v>
      </c>
      <c r="E288" s="37">
        <v>26</v>
      </c>
      <c r="F288" s="59">
        <v>286658</v>
      </c>
      <c r="G288" s="59">
        <v>280303</v>
      </c>
      <c r="H288" s="37">
        <v>33</v>
      </c>
      <c r="I288" s="59">
        <v>296234</v>
      </c>
      <c r="J288" s="59">
        <v>1753092</v>
      </c>
      <c r="K288" s="37">
        <v>99</v>
      </c>
      <c r="L288" s="59">
        <v>2538905</v>
      </c>
      <c r="M288" s="59">
        <v>9240611</v>
      </c>
      <c r="N288" s="37">
        <v>69</v>
      </c>
      <c r="O288" s="59">
        <v>387224.63622626651</v>
      </c>
      <c r="P288" s="59">
        <v>2480908.4182763733</v>
      </c>
      <c r="Q288" s="1"/>
      <c r="R288" s="1"/>
      <c r="T288" s="1"/>
      <c r="U288" s="1"/>
    </row>
    <row r="289" spans="1:21" x14ac:dyDescent="0.35">
      <c r="A289" s="5" t="s">
        <v>20</v>
      </c>
      <c r="B289" s="1">
        <v>1</v>
      </c>
      <c r="C289" s="16">
        <v>2325</v>
      </c>
      <c r="D289" s="16">
        <v>12133</v>
      </c>
      <c r="E289" s="1">
        <v>5</v>
      </c>
      <c r="F289" s="16">
        <v>83078</v>
      </c>
      <c r="G289" s="16">
        <v>15885</v>
      </c>
      <c r="H289" s="1">
        <v>4</v>
      </c>
      <c r="I289" s="16">
        <v>14613</v>
      </c>
      <c r="J289" s="16">
        <v>460</v>
      </c>
      <c r="K289" s="1">
        <v>6</v>
      </c>
      <c r="L289" s="16">
        <v>67004</v>
      </c>
      <c r="M289" s="16">
        <v>111747</v>
      </c>
      <c r="N289" s="1">
        <v>4</v>
      </c>
      <c r="O289" s="16">
        <v>35671.717057271453</v>
      </c>
      <c r="P289" s="16">
        <v>61420.216167410239</v>
      </c>
      <c r="Q289" s="1"/>
      <c r="R289" s="1"/>
      <c r="T289" s="1"/>
      <c r="U289" s="1"/>
    </row>
    <row r="290" spans="1:21" x14ac:dyDescent="0.35">
      <c r="A290" s="5" t="s">
        <v>28</v>
      </c>
      <c r="B290" s="1">
        <v>0</v>
      </c>
      <c r="C290" s="16">
        <v>0</v>
      </c>
      <c r="D290" s="16">
        <v>0</v>
      </c>
      <c r="E290" s="1">
        <v>0</v>
      </c>
      <c r="F290" s="16">
        <v>0</v>
      </c>
      <c r="G290" s="16">
        <v>0</v>
      </c>
      <c r="H290" s="1">
        <v>0</v>
      </c>
      <c r="I290" s="16">
        <v>0</v>
      </c>
      <c r="J290" s="16">
        <v>0</v>
      </c>
      <c r="K290" s="1">
        <v>0</v>
      </c>
      <c r="L290" s="16">
        <v>0</v>
      </c>
      <c r="M290" s="16">
        <v>0</v>
      </c>
      <c r="N290" s="1">
        <v>0</v>
      </c>
      <c r="O290" s="16">
        <v>0</v>
      </c>
      <c r="P290" s="16">
        <v>0</v>
      </c>
      <c r="Q290" s="1"/>
      <c r="R290" s="1"/>
      <c r="T290" s="1"/>
      <c r="U290" s="1"/>
    </row>
    <row r="291" spans="1:21" x14ac:dyDescent="0.35">
      <c r="A291" s="5" t="s">
        <v>32</v>
      </c>
      <c r="B291" s="1">
        <v>5</v>
      </c>
      <c r="C291" s="16">
        <v>64521</v>
      </c>
      <c r="D291" s="16">
        <v>421951</v>
      </c>
      <c r="E291" s="1">
        <v>2</v>
      </c>
      <c r="F291" s="16">
        <v>88075</v>
      </c>
      <c r="G291" s="16">
        <v>9577</v>
      </c>
      <c r="H291" s="1">
        <v>4</v>
      </c>
      <c r="I291" s="16">
        <v>6639</v>
      </c>
      <c r="J291" s="16">
        <v>208204</v>
      </c>
      <c r="K291" s="1">
        <v>6</v>
      </c>
      <c r="L291" s="16">
        <v>5487</v>
      </c>
      <c r="M291" s="16">
        <v>31692</v>
      </c>
      <c r="N291" s="1">
        <v>5</v>
      </c>
      <c r="O291" s="16">
        <v>1071.4657276995306</v>
      </c>
      <c r="P291" s="16">
        <v>6835.2021089630925</v>
      </c>
      <c r="Q291" s="1"/>
      <c r="R291" s="1"/>
      <c r="T291" s="1"/>
      <c r="U291" s="1"/>
    </row>
    <row r="292" spans="1:21" x14ac:dyDescent="0.35">
      <c r="A292" s="5" t="s">
        <v>36</v>
      </c>
      <c r="B292" s="1">
        <v>17</v>
      </c>
      <c r="C292" s="16">
        <v>298362</v>
      </c>
      <c r="D292" s="16">
        <v>2330351</v>
      </c>
      <c r="E292" s="1">
        <v>5</v>
      </c>
      <c r="F292" s="16">
        <v>32200</v>
      </c>
      <c r="G292" s="16">
        <v>3646</v>
      </c>
      <c r="H292" s="1">
        <v>10</v>
      </c>
      <c r="I292" s="16">
        <v>156255</v>
      </c>
      <c r="J292" s="16">
        <v>844471</v>
      </c>
      <c r="K292" s="1">
        <v>18</v>
      </c>
      <c r="L292" s="16">
        <v>120366</v>
      </c>
      <c r="M292" s="16">
        <v>480417</v>
      </c>
      <c r="N292" s="1">
        <v>8</v>
      </c>
      <c r="O292" s="16">
        <v>15864</v>
      </c>
      <c r="P292" s="16">
        <v>106405</v>
      </c>
      <c r="Q292" s="1"/>
      <c r="R292" s="1"/>
      <c r="T292" s="1"/>
      <c r="U292" s="1"/>
    </row>
    <row r="293" spans="1:21" x14ac:dyDescent="0.35">
      <c r="A293" s="5" t="s">
        <v>43</v>
      </c>
      <c r="B293" s="1">
        <v>0</v>
      </c>
      <c r="C293" s="16">
        <v>0</v>
      </c>
      <c r="D293" s="16">
        <v>0</v>
      </c>
      <c r="E293" s="1">
        <v>1</v>
      </c>
      <c r="F293" s="16">
        <v>7507</v>
      </c>
      <c r="G293" s="16">
        <v>2963</v>
      </c>
      <c r="H293" s="1">
        <v>0</v>
      </c>
      <c r="I293" s="16">
        <v>0</v>
      </c>
      <c r="J293" s="16">
        <v>0</v>
      </c>
      <c r="K293" s="1">
        <v>7</v>
      </c>
      <c r="L293" s="16">
        <v>35231</v>
      </c>
      <c r="M293" s="16">
        <v>112730</v>
      </c>
      <c r="N293" s="1">
        <v>8</v>
      </c>
      <c r="O293" s="16">
        <v>45290</v>
      </c>
      <c r="P293" s="16">
        <v>336777</v>
      </c>
      <c r="Q293" s="1"/>
      <c r="R293" s="1"/>
      <c r="T293" s="1"/>
      <c r="U293" s="1"/>
    </row>
    <row r="294" spans="1:21" x14ac:dyDescent="0.35">
      <c r="A294" s="5" t="s">
        <v>67</v>
      </c>
      <c r="B294" s="1">
        <v>0</v>
      </c>
      <c r="C294" s="16">
        <v>0</v>
      </c>
      <c r="D294" s="16">
        <v>0</v>
      </c>
      <c r="E294" s="1">
        <v>1</v>
      </c>
      <c r="F294" s="16">
        <v>2500</v>
      </c>
      <c r="G294" s="16">
        <v>5000</v>
      </c>
      <c r="H294" s="1">
        <v>0</v>
      </c>
      <c r="I294" s="16">
        <v>0</v>
      </c>
      <c r="J294" s="16">
        <v>0</v>
      </c>
      <c r="K294" s="1">
        <v>14</v>
      </c>
      <c r="L294" s="16">
        <v>1406917</v>
      </c>
      <c r="M294" s="16">
        <v>3646299</v>
      </c>
      <c r="N294" s="1">
        <v>10</v>
      </c>
      <c r="O294" s="16">
        <v>107827</v>
      </c>
      <c r="P294" s="16">
        <v>562237</v>
      </c>
      <c r="Q294" s="1"/>
      <c r="R294" s="1"/>
      <c r="T294" s="1"/>
      <c r="U294" s="1"/>
    </row>
    <row r="295" spans="1:21" x14ac:dyDescent="0.35">
      <c r="A295" s="5" t="s">
        <v>71</v>
      </c>
      <c r="B295" s="1">
        <v>0</v>
      </c>
      <c r="C295" s="16">
        <v>0</v>
      </c>
      <c r="D295" s="16">
        <v>0</v>
      </c>
      <c r="E295" s="1">
        <v>0</v>
      </c>
      <c r="F295" s="16">
        <v>0</v>
      </c>
      <c r="G295" s="16">
        <v>0</v>
      </c>
      <c r="H295" s="1">
        <v>0</v>
      </c>
      <c r="I295" s="16">
        <v>0</v>
      </c>
      <c r="J295" s="16">
        <v>0</v>
      </c>
      <c r="K295" s="1">
        <v>1</v>
      </c>
      <c r="L295" s="16">
        <v>0</v>
      </c>
      <c r="M295" s="16">
        <v>0</v>
      </c>
      <c r="N295" s="1">
        <v>1</v>
      </c>
      <c r="O295" s="16">
        <v>0</v>
      </c>
      <c r="P295" s="16">
        <v>0</v>
      </c>
      <c r="Q295" s="1"/>
      <c r="R295" s="1"/>
      <c r="T295" s="1"/>
      <c r="U295" s="1"/>
    </row>
    <row r="296" spans="1:21" x14ac:dyDescent="0.35">
      <c r="A296" s="5" t="s">
        <v>113</v>
      </c>
      <c r="B296" s="1">
        <v>8</v>
      </c>
      <c r="C296" s="16">
        <v>117845</v>
      </c>
      <c r="D296" s="16">
        <v>2956399</v>
      </c>
      <c r="E296" s="1">
        <v>6</v>
      </c>
      <c r="F296" s="16">
        <v>67591</v>
      </c>
      <c r="G296" s="16">
        <v>211001</v>
      </c>
      <c r="H296" s="1">
        <v>7</v>
      </c>
      <c r="I296" s="16">
        <v>113270</v>
      </c>
      <c r="J296" s="16">
        <v>675727</v>
      </c>
      <c r="K296" s="1">
        <v>17</v>
      </c>
      <c r="L296" s="16">
        <v>604201</v>
      </c>
      <c r="M296" s="16">
        <v>1224524</v>
      </c>
      <c r="N296" s="1">
        <v>12</v>
      </c>
      <c r="O296" s="16">
        <v>99965</v>
      </c>
      <c r="P296" s="16">
        <v>877543</v>
      </c>
      <c r="Q296" s="1"/>
      <c r="R296" s="1"/>
      <c r="T296" s="1"/>
      <c r="U296" s="1"/>
    </row>
    <row r="297" spans="1:21" x14ac:dyDescent="0.35">
      <c r="A297" s="5" t="s">
        <v>134</v>
      </c>
      <c r="B297" s="1">
        <v>11</v>
      </c>
      <c r="C297" s="16">
        <v>141749</v>
      </c>
      <c r="D297" s="16">
        <v>402865</v>
      </c>
      <c r="E297" s="1">
        <v>4</v>
      </c>
      <c r="F297" s="16">
        <v>4331</v>
      </c>
      <c r="G297" s="16">
        <v>5019</v>
      </c>
      <c r="H297" s="1">
        <v>6</v>
      </c>
      <c r="I297" s="16">
        <v>4141</v>
      </c>
      <c r="J297" s="16">
        <v>9866</v>
      </c>
      <c r="K297" s="1">
        <v>22</v>
      </c>
      <c r="L297" s="16">
        <v>229450</v>
      </c>
      <c r="M297" s="16">
        <v>2875166</v>
      </c>
      <c r="N297" s="1">
        <v>15</v>
      </c>
      <c r="O297" s="16">
        <v>66438</v>
      </c>
      <c r="P297" s="16">
        <v>447769</v>
      </c>
      <c r="Q297" s="1"/>
      <c r="R297" s="1"/>
      <c r="T297" s="1"/>
      <c r="U297" s="1"/>
    </row>
    <row r="298" spans="1:21" x14ac:dyDescent="0.35">
      <c r="A298" s="5" t="s">
        <v>159</v>
      </c>
      <c r="B298" s="1">
        <v>0</v>
      </c>
      <c r="C298" s="16">
        <v>0</v>
      </c>
      <c r="D298" s="16">
        <v>0</v>
      </c>
      <c r="E298" s="1">
        <v>0</v>
      </c>
      <c r="F298" s="16">
        <v>0</v>
      </c>
      <c r="G298" s="16">
        <v>0</v>
      </c>
      <c r="H298" s="1">
        <v>0</v>
      </c>
      <c r="I298" s="16">
        <v>0</v>
      </c>
      <c r="J298" s="16">
        <v>0</v>
      </c>
      <c r="K298" s="1">
        <v>1</v>
      </c>
      <c r="L298" s="16">
        <v>0</v>
      </c>
      <c r="M298" s="16">
        <v>0</v>
      </c>
      <c r="N298" s="1">
        <v>1</v>
      </c>
      <c r="O298" s="16">
        <v>0</v>
      </c>
      <c r="P298" s="16">
        <v>0</v>
      </c>
      <c r="Q298" s="1"/>
      <c r="R298" s="1"/>
      <c r="T298" s="1"/>
      <c r="U298" s="1"/>
    </row>
    <row r="299" spans="1:21" x14ac:dyDescent="0.35">
      <c r="A299" s="5" t="s">
        <v>162</v>
      </c>
      <c r="B299" s="1">
        <v>5</v>
      </c>
      <c r="C299" s="16">
        <v>667568</v>
      </c>
      <c r="D299" s="16">
        <v>2894280</v>
      </c>
      <c r="E299" s="1">
        <v>2</v>
      </c>
      <c r="F299" s="16">
        <v>1376</v>
      </c>
      <c r="G299" s="16">
        <v>27212</v>
      </c>
      <c r="H299" s="1">
        <v>1</v>
      </c>
      <c r="I299" s="16">
        <v>1295</v>
      </c>
      <c r="J299" s="16">
        <v>14259</v>
      </c>
      <c r="K299" s="1">
        <v>6</v>
      </c>
      <c r="L299" s="16">
        <v>65256</v>
      </c>
      <c r="M299" s="16">
        <v>738064</v>
      </c>
      <c r="N299" s="1">
        <v>4</v>
      </c>
      <c r="O299" s="16">
        <v>10104.453441295547</v>
      </c>
      <c r="P299" s="16">
        <v>61950</v>
      </c>
      <c r="Q299" s="1"/>
      <c r="R299" s="1"/>
      <c r="T299" s="1"/>
      <c r="U299" s="1"/>
    </row>
    <row r="300" spans="1:21" x14ac:dyDescent="0.35">
      <c r="A300" s="5" t="s">
        <v>184</v>
      </c>
      <c r="B300" s="1">
        <v>0</v>
      </c>
      <c r="C300" s="16">
        <v>0</v>
      </c>
      <c r="D300" s="16">
        <v>0</v>
      </c>
      <c r="E300" s="1">
        <v>0</v>
      </c>
      <c r="F300" s="16">
        <v>0</v>
      </c>
      <c r="G300" s="16">
        <v>0</v>
      </c>
      <c r="H300" s="1">
        <v>1</v>
      </c>
      <c r="I300" s="16">
        <v>21</v>
      </c>
      <c r="J300" s="16">
        <v>105</v>
      </c>
      <c r="K300" s="1">
        <v>1</v>
      </c>
      <c r="L300" s="16">
        <v>4993</v>
      </c>
      <c r="M300" s="16">
        <v>19972</v>
      </c>
      <c r="N300" s="1">
        <v>1</v>
      </c>
      <c r="O300" s="16">
        <v>4993</v>
      </c>
      <c r="P300" s="16">
        <v>19972</v>
      </c>
      <c r="Q300" s="1"/>
      <c r="R300" s="1"/>
      <c r="T300" s="1"/>
      <c r="U300" s="1"/>
    </row>
    <row r="301" spans="1:21" x14ac:dyDescent="0.35">
      <c r="B301" s="58"/>
      <c r="C301" s="58"/>
      <c r="E301" s="1"/>
      <c r="F301" s="58"/>
      <c r="H301" s="1"/>
      <c r="I301" s="58"/>
      <c r="J301" s="58"/>
      <c r="K301" s="1"/>
      <c r="M301" s="58"/>
      <c r="N301" s="1"/>
      <c r="P301" s="58"/>
      <c r="Q301" s="1"/>
      <c r="R301" s="1"/>
      <c r="T301" s="1"/>
      <c r="U301" s="1"/>
    </row>
    <row r="302" spans="1:21" x14ac:dyDescent="0.35">
      <c r="B302" s="58"/>
      <c r="C302" s="58"/>
      <c r="E302" s="1"/>
      <c r="F302" s="58"/>
      <c r="H302" s="1"/>
      <c r="I302" s="58"/>
      <c r="J302" s="58"/>
      <c r="K302" s="1"/>
      <c r="M302" s="58"/>
      <c r="N302" s="1"/>
      <c r="P302" s="58"/>
      <c r="Q302" s="1"/>
      <c r="R302" s="1"/>
      <c r="T302" s="1"/>
      <c r="U302" s="1"/>
    </row>
    <row r="303" spans="1:21" x14ac:dyDescent="0.35">
      <c r="B303" s="58"/>
      <c r="C303" s="58"/>
      <c r="E303" s="1"/>
      <c r="F303" s="58"/>
      <c r="H303" s="1"/>
      <c r="I303" s="58"/>
      <c r="J303" s="58"/>
      <c r="K303" s="1"/>
      <c r="M303" s="58"/>
      <c r="N303" s="1"/>
      <c r="P303" s="58"/>
      <c r="Q303" s="1"/>
      <c r="R303" s="1"/>
      <c r="T303" s="1"/>
      <c r="U303" s="1"/>
    </row>
    <row r="304" spans="1:21" x14ac:dyDescent="0.35">
      <c r="B304" s="58"/>
      <c r="C304" s="58"/>
      <c r="E304" s="1"/>
      <c r="F304" s="58"/>
      <c r="H304" s="1"/>
      <c r="I304" s="58"/>
      <c r="J304" s="58"/>
      <c r="K304" s="1"/>
      <c r="M304" s="58"/>
      <c r="N304" s="1"/>
      <c r="P304" s="58"/>
      <c r="Q304" s="1"/>
      <c r="R304" s="1"/>
      <c r="T304" s="1"/>
      <c r="U304" s="1"/>
    </row>
    <row r="305" spans="2:21" x14ac:dyDescent="0.35">
      <c r="B305" s="58"/>
      <c r="C305" s="58"/>
      <c r="E305" s="1"/>
      <c r="F305" s="58"/>
      <c r="H305" s="1"/>
      <c r="I305" s="58"/>
      <c r="J305" s="58"/>
      <c r="K305" s="1"/>
      <c r="M305" s="58"/>
      <c r="N305" s="1"/>
      <c r="P305" s="58"/>
      <c r="Q305" s="1"/>
      <c r="R305" s="1"/>
      <c r="T305" s="1"/>
      <c r="U305" s="1"/>
    </row>
    <row r="306" spans="2:21" x14ac:dyDescent="0.35">
      <c r="B306" s="58"/>
      <c r="C306" s="58"/>
      <c r="E306" s="1"/>
      <c r="F306" s="58"/>
      <c r="H306" s="1"/>
      <c r="I306" s="58"/>
      <c r="J306" s="58"/>
      <c r="K306" s="1"/>
      <c r="M306" s="58"/>
      <c r="N306" s="1"/>
      <c r="P306" s="58"/>
      <c r="Q306" s="1"/>
      <c r="R306" s="1"/>
      <c r="T306" s="1"/>
      <c r="U306" s="1"/>
    </row>
    <row r="307" spans="2:21" x14ac:dyDescent="0.35">
      <c r="B307" s="58"/>
      <c r="C307" s="58"/>
      <c r="E307" s="1"/>
      <c r="F307" s="58"/>
      <c r="H307" s="1"/>
      <c r="I307" s="58"/>
      <c r="J307" s="58"/>
      <c r="K307" s="1"/>
      <c r="M307" s="58"/>
      <c r="N307" s="1"/>
      <c r="P307" s="58"/>
      <c r="Q307" s="1"/>
      <c r="R307" s="1"/>
      <c r="T307" s="1"/>
      <c r="U307" s="1"/>
    </row>
    <row r="308" spans="2:21" x14ac:dyDescent="0.35">
      <c r="B308" s="58"/>
      <c r="C308" s="58"/>
      <c r="E308" s="1"/>
      <c r="F308" s="58"/>
      <c r="H308" s="1"/>
      <c r="I308" s="58"/>
      <c r="J308" s="58"/>
      <c r="K308" s="1"/>
      <c r="M308" s="58"/>
      <c r="N308" s="1"/>
      <c r="P308" s="58"/>
      <c r="Q308" s="1"/>
      <c r="R308" s="1"/>
      <c r="T308" s="1"/>
      <c r="U308" s="1"/>
    </row>
    <row r="309" spans="2:21" x14ac:dyDescent="0.35">
      <c r="B309" s="58"/>
      <c r="C309" s="58"/>
      <c r="E309" s="1"/>
      <c r="F309" s="58"/>
      <c r="H309" s="1"/>
      <c r="I309" s="58"/>
      <c r="J309" s="58"/>
      <c r="K309" s="1"/>
      <c r="M309" s="58"/>
      <c r="N309" s="1"/>
      <c r="P309" s="58"/>
      <c r="Q309" s="1"/>
      <c r="R309" s="1"/>
      <c r="T309" s="1"/>
      <c r="U309" s="1"/>
    </row>
    <row r="310" spans="2:21" x14ac:dyDescent="0.35">
      <c r="B310" s="58"/>
      <c r="C310" s="58"/>
      <c r="E310" s="1"/>
      <c r="F310" s="58"/>
      <c r="H310" s="1"/>
      <c r="I310" s="58"/>
      <c r="J310" s="58"/>
      <c r="K310" s="1"/>
      <c r="M310" s="58"/>
      <c r="N310" s="1"/>
      <c r="P310" s="58"/>
      <c r="Q310" s="1"/>
      <c r="R310" s="1"/>
      <c r="T310" s="1"/>
      <c r="U310" s="1"/>
    </row>
    <row r="311" spans="2:21" x14ac:dyDescent="0.35">
      <c r="B311" s="58"/>
      <c r="C311" s="58"/>
      <c r="E311" s="1"/>
      <c r="F311" s="58"/>
      <c r="H311" s="1"/>
      <c r="I311" s="58"/>
      <c r="J311" s="58"/>
      <c r="K311" s="1"/>
      <c r="M311" s="58"/>
      <c r="N311" s="1"/>
      <c r="P311" s="58"/>
      <c r="Q311" s="1"/>
      <c r="R311" s="1"/>
      <c r="T311" s="1"/>
      <c r="U311"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00"/>
  <sheetViews>
    <sheetView workbookViewId="0">
      <pane xSplit="1" ySplit="3" topLeftCell="B18" activePane="bottomRight" state="frozen"/>
      <selection activeCell="D1" sqref="D1"/>
      <selection pane="topRight" activeCell="D1" sqref="D1"/>
      <selection pane="bottomLeft" activeCell="D1" sqref="D1"/>
      <selection pane="bottomRight" sqref="A1:R1"/>
    </sheetView>
  </sheetViews>
  <sheetFormatPr defaultColWidth="10.81640625" defaultRowHeight="13" x14ac:dyDescent="0.3"/>
  <cols>
    <col min="1" max="16384" width="10.81640625" style="13"/>
  </cols>
  <sheetData>
    <row r="1" spans="1:24" ht="13.5" customHeight="1" thickBot="1" x14ac:dyDescent="0.35">
      <c r="A1" s="182" t="s">
        <v>13993</v>
      </c>
      <c r="B1" s="182"/>
      <c r="C1" s="182"/>
      <c r="D1" s="182"/>
      <c r="E1" s="182"/>
      <c r="F1" s="182"/>
      <c r="G1" s="182"/>
      <c r="H1" s="182"/>
      <c r="I1" s="182"/>
      <c r="J1" s="182"/>
      <c r="K1" s="182"/>
      <c r="L1" s="182"/>
      <c r="M1" s="182"/>
      <c r="N1" s="182"/>
      <c r="O1" s="182"/>
      <c r="P1" s="182"/>
      <c r="Q1" s="182"/>
      <c r="R1" s="182"/>
    </row>
    <row r="2" spans="1:24" ht="13.5" thickTop="1" x14ac:dyDescent="0.3">
      <c r="A2" s="32"/>
      <c r="B2" s="31"/>
      <c r="C2" s="180" t="s">
        <v>217</v>
      </c>
      <c r="D2" s="180"/>
      <c r="E2" s="180"/>
      <c r="F2" s="180"/>
      <c r="G2" s="180"/>
      <c r="H2" s="180"/>
      <c r="I2" s="181" t="s">
        <v>218</v>
      </c>
      <c r="J2" s="181"/>
      <c r="K2" s="181"/>
      <c r="L2" s="181"/>
      <c r="M2" s="181"/>
      <c r="N2" s="181"/>
      <c r="O2" s="181" t="s">
        <v>219</v>
      </c>
      <c r="P2" s="181"/>
      <c r="Q2" s="181"/>
      <c r="R2" s="181"/>
      <c r="S2" s="30" t="s">
        <v>13992</v>
      </c>
    </row>
    <row r="3" spans="1:24" ht="65.5" thickBot="1" x14ac:dyDescent="0.35">
      <c r="A3" s="29" t="s">
        <v>13991</v>
      </c>
      <c r="B3" s="29" t="s">
        <v>13990</v>
      </c>
      <c r="C3" s="29" t="s">
        <v>350</v>
      </c>
      <c r="D3" s="29" t="s">
        <v>281</v>
      </c>
      <c r="E3" s="29" t="s">
        <v>378</v>
      </c>
      <c r="F3" s="29" t="s">
        <v>464</v>
      </c>
      <c r="G3" s="29" t="s">
        <v>305</v>
      </c>
      <c r="H3" s="29" t="s">
        <v>13989</v>
      </c>
      <c r="I3" s="29" t="s">
        <v>279</v>
      </c>
      <c r="J3" s="29" t="s">
        <v>281</v>
      </c>
      <c r="K3" s="29" t="s">
        <v>303</v>
      </c>
      <c r="L3" s="29" t="s">
        <v>601</v>
      </c>
      <c r="M3" s="29" t="s">
        <v>691</v>
      </c>
      <c r="N3" s="29" t="s">
        <v>13989</v>
      </c>
      <c r="O3" s="29" t="s">
        <v>278</v>
      </c>
      <c r="P3" s="29" t="s">
        <v>318</v>
      </c>
      <c r="Q3" s="29" t="s">
        <v>302</v>
      </c>
      <c r="R3" s="29" t="s">
        <v>13988</v>
      </c>
      <c r="S3" s="28" t="s">
        <v>13987</v>
      </c>
      <c r="T3" s="28" t="s">
        <v>13827</v>
      </c>
      <c r="U3" s="28" t="s">
        <v>13986</v>
      </c>
      <c r="V3" s="27" t="s">
        <v>13985</v>
      </c>
      <c r="W3" s="27" t="s">
        <v>13984</v>
      </c>
      <c r="X3" s="13" t="s">
        <v>13983</v>
      </c>
    </row>
    <row r="4" spans="1:24" ht="15" thickTop="1" x14ac:dyDescent="0.35">
      <c r="A4" s="3" t="s">
        <v>240</v>
      </c>
      <c r="B4" s="16">
        <v>329</v>
      </c>
      <c r="C4" s="14">
        <v>0.20668693009118541</v>
      </c>
      <c r="D4" s="14">
        <v>0.11550151975683891</v>
      </c>
      <c r="E4" s="14">
        <v>0.35866261398176291</v>
      </c>
      <c r="F4" s="14">
        <v>0.21884498480243161</v>
      </c>
      <c r="G4" s="14">
        <v>2.7355623100303952E-2</v>
      </c>
      <c r="H4" s="14">
        <v>7.29483282674772E-2</v>
      </c>
      <c r="I4" s="14">
        <v>0.12462006079027356</v>
      </c>
      <c r="J4" s="14">
        <v>5.1671732522796353E-2</v>
      </c>
      <c r="K4" s="14">
        <v>0.58966565349544076</v>
      </c>
      <c r="L4" s="14">
        <v>7.598784194528875E-2</v>
      </c>
      <c r="M4" s="14">
        <v>7.9027355623100301E-2</v>
      </c>
      <c r="N4" s="14">
        <v>7.9027355623100301E-2</v>
      </c>
      <c r="O4" s="14">
        <v>0.19148936170212766</v>
      </c>
      <c r="P4" s="14">
        <v>0.3981762917933131</v>
      </c>
      <c r="Q4" s="14">
        <v>0.35258358662613981</v>
      </c>
      <c r="R4" s="14">
        <v>5.7750759878419454E-2</v>
      </c>
      <c r="S4" s="23">
        <v>0.52735562310030393</v>
      </c>
      <c r="T4" s="23">
        <v>0.47720364741641341</v>
      </c>
      <c r="U4" s="23">
        <v>0.31686930091185411</v>
      </c>
      <c r="V4" s="22">
        <v>0.68085106382978722</v>
      </c>
      <c r="W4" s="22">
        <v>0.76595744680851063</v>
      </c>
      <c r="X4" s="22">
        <v>0.58966565349544076</v>
      </c>
    </row>
    <row r="5" spans="1:24" ht="14.5" x14ac:dyDescent="0.35">
      <c r="A5" s="17" t="s">
        <v>2</v>
      </c>
      <c r="B5" s="16">
        <v>28</v>
      </c>
      <c r="C5" s="14">
        <v>0.17857142857142858</v>
      </c>
      <c r="D5" s="14">
        <v>0</v>
      </c>
      <c r="E5" s="14">
        <v>0.35714285714285715</v>
      </c>
      <c r="F5" s="14">
        <v>0</v>
      </c>
      <c r="G5" s="14">
        <v>7.1428571428571425E-2</v>
      </c>
      <c r="H5" s="14">
        <v>0.39285714285714285</v>
      </c>
      <c r="I5" s="14">
        <v>0</v>
      </c>
      <c r="J5" s="14">
        <v>3.5714285714285712E-2</v>
      </c>
      <c r="K5" s="14">
        <v>0.25</v>
      </c>
      <c r="L5" s="14">
        <v>3.5714285714285712E-2</v>
      </c>
      <c r="M5" s="14">
        <v>0.17857142857142858</v>
      </c>
      <c r="N5" s="14">
        <v>0.5</v>
      </c>
      <c r="O5" s="14">
        <v>7.1428571428571425E-2</v>
      </c>
      <c r="P5" s="14">
        <v>0.5357142857142857</v>
      </c>
      <c r="Q5" s="14">
        <v>0.14285714285714285</v>
      </c>
      <c r="R5" s="14">
        <v>0.25</v>
      </c>
      <c r="S5" s="23">
        <v>0.35714285714285721</v>
      </c>
      <c r="T5" s="23">
        <v>0.16071428571428575</v>
      </c>
      <c r="U5" s="23">
        <v>0.26339285714285715</v>
      </c>
      <c r="V5" s="22">
        <v>0.5357142857142857</v>
      </c>
      <c r="W5" s="22">
        <v>0.2857142857142857</v>
      </c>
      <c r="X5" s="22">
        <v>0.6071428571428571</v>
      </c>
    </row>
    <row r="6" spans="1:24" ht="14.5" x14ac:dyDescent="0.35">
      <c r="A6" s="17" t="s">
        <v>11</v>
      </c>
      <c r="B6" s="16">
        <v>1</v>
      </c>
      <c r="C6" s="14">
        <v>0</v>
      </c>
      <c r="D6" s="14">
        <v>0</v>
      </c>
      <c r="E6" s="14">
        <v>0</v>
      </c>
      <c r="F6" s="14">
        <v>0</v>
      </c>
      <c r="G6" s="14">
        <v>0</v>
      </c>
      <c r="H6" s="14">
        <v>1</v>
      </c>
      <c r="I6" s="14">
        <v>0</v>
      </c>
      <c r="J6" s="14">
        <v>0</v>
      </c>
      <c r="K6" s="14">
        <v>0</v>
      </c>
      <c r="L6" s="14">
        <v>0</v>
      </c>
      <c r="M6" s="14">
        <v>0</v>
      </c>
      <c r="N6" s="14">
        <v>1</v>
      </c>
      <c r="O6" s="14">
        <v>0</v>
      </c>
      <c r="P6" s="14">
        <v>0</v>
      </c>
      <c r="Q6" s="14">
        <v>1</v>
      </c>
      <c r="R6" s="14">
        <v>0</v>
      </c>
      <c r="S6" s="23" t="s">
        <v>271</v>
      </c>
      <c r="T6" s="23" t="s">
        <v>271</v>
      </c>
      <c r="U6" s="23">
        <v>0</v>
      </c>
      <c r="V6" s="22">
        <v>0</v>
      </c>
      <c r="W6" s="22">
        <v>0</v>
      </c>
      <c r="X6" s="22">
        <v>0</v>
      </c>
    </row>
    <row r="7" spans="1:24" ht="14.5" x14ac:dyDescent="0.35">
      <c r="A7" s="17" t="s">
        <v>16</v>
      </c>
      <c r="B7" s="16">
        <v>44</v>
      </c>
      <c r="C7" s="14">
        <v>0.13636363636363635</v>
      </c>
      <c r="D7" s="14">
        <v>6.8181818181818177E-2</v>
      </c>
      <c r="E7" s="14">
        <v>0.43181818181818182</v>
      </c>
      <c r="F7" s="14">
        <v>0.31818181818181818</v>
      </c>
      <c r="G7" s="14">
        <v>2.2727272727272728E-2</v>
      </c>
      <c r="H7" s="14">
        <v>2.2727272727272728E-2</v>
      </c>
      <c r="I7" s="14">
        <v>6.8181818181818177E-2</v>
      </c>
      <c r="J7" s="14">
        <v>4.5454545454545456E-2</v>
      </c>
      <c r="K7" s="14">
        <v>0.75</v>
      </c>
      <c r="L7" s="14">
        <v>6.8181818181818177E-2</v>
      </c>
      <c r="M7" s="14">
        <v>4.5454545454545456E-2</v>
      </c>
      <c r="N7" s="14">
        <v>2.2727272727272728E-2</v>
      </c>
      <c r="O7" s="14">
        <v>0.20454545454545456</v>
      </c>
      <c r="P7" s="14">
        <v>0.38636363636363635</v>
      </c>
      <c r="Q7" s="14">
        <v>0.38636363636363635</v>
      </c>
      <c r="R7" s="14">
        <v>2.2727272727272728E-2</v>
      </c>
      <c r="S7" s="23">
        <v>0.48295454545454541</v>
      </c>
      <c r="T7" s="23">
        <v>0.49431818181818188</v>
      </c>
      <c r="U7" s="23">
        <v>0.32386363636363635</v>
      </c>
      <c r="V7" s="22">
        <v>0.63636363636363635</v>
      </c>
      <c r="W7" s="22">
        <v>0.86363636363636365</v>
      </c>
      <c r="X7" s="22">
        <v>0.59090909090909094</v>
      </c>
    </row>
    <row r="8" spans="1:24" ht="14.5" x14ac:dyDescent="0.35">
      <c r="A8" s="17" t="s">
        <v>31</v>
      </c>
      <c r="B8" s="16">
        <v>31</v>
      </c>
      <c r="C8" s="14">
        <v>0.32258064516129031</v>
      </c>
      <c r="D8" s="14">
        <v>0.19354838709677419</v>
      </c>
      <c r="E8" s="14">
        <v>0.32258064516129031</v>
      </c>
      <c r="F8" s="14">
        <v>0.12903225806451613</v>
      </c>
      <c r="G8" s="14">
        <v>3.2258064516129031E-2</v>
      </c>
      <c r="H8" s="14">
        <v>0</v>
      </c>
      <c r="I8" s="14">
        <v>0.12903225806451613</v>
      </c>
      <c r="J8" s="14">
        <v>6.4516129032258063E-2</v>
      </c>
      <c r="K8" s="14">
        <v>0.58064516129032262</v>
      </c>
      <c r="L8" s="14">
        <v>0.12903225806451613</v>
      </c>
      <c r="M8" s="14">
        <v>9.6774193548387094E-2</v>
      </c>
      <c r="N8" s="14">
        <v>0</v>
      </c>
      <c r="O8" s="14">
        <v>9.6774193548387094E-2</v>
      </c>
      <c r="P8" s="14">
        <v>0.41935483870967744</v>
      </c>
      <c r="Q8" s="14">
        <v>0.4838709677419355</v>
      </c>
      <c r="R8" s="14">
        <v>0</v>
      </c>
      <c r="S8" s="23">
        <v>0.66129032258064513</v>
      </c>
      <c r="T8" s="23">
        <v>0.5</v>
      </c>
      <c r="U8" s="23">
        <v>0.24193548387096775</v>
      </c>
      <c r="V8" s="22">
        <v>0.83870967741935476</v>
      </c>
      <c r="W8" s="22">
        <v>0.77419354838709675</v>
      </c>
      <c r="X8" s="22">
        <v>0.5161290322580645</v>
      </c>
    </row>
    <row r="9" spans="1:24" ht="14.5" x14ac:dyDescent="0.35">
      <c r="A9" s="17" t="s">
        <v>60</v>
      </c>
      <c r="B9" s="16">
        <v>2</v>
      </c>
      <c r="C9" s="14">
        <v>0</v>
      </c>
      <c r="D9" s="14">
        <v>0</v>
      </c>
      <c r="E9" s="14">
        <v>1</v>
      </c>
      <c r="F9" s="14">
        <v>0</v>
      </c>
      <c r="G9" s="14">
        <v>0</v>
      </c>
      <c r="H9" s="14">
        <v>0</v>
      </c>
      <c r="I9" s="14">
        <v>0</v>
      </c>
      <c r="J9" s="14">
        <v>0</v>
      </c>
      <c r="K9" s="14">
        <v>1</v>
      </c>
      <c r="L9" s="14">
        <v>0</v>
      </c>
      <c r="M9" s="14">
        <v>0</v>
      </c>
      <c r="N9" s="14">
        <v>0</v>
      </c>
      <c r="O9" s="14">
        <v>0</v>
      </c>
      <c r="P9" s="14">
        <v>1</v>
      </c>
      <c r="Q9" s="14">
        <v>0</v>
      </c>
      <c r="R9" s="14">
        <v>0</v>
      </c>
      <c r="S9" s="23">
        <v>0.5</v>
      </c>
      <c r="T9" s="23">
        <v>0.5</v>
      </c>
      <c r="U9" s="23">
        <v>0.375</v>
      </c>
      <c r="V9" s="22">
        <v>1</v>
      </c>
      <c r="W9" s="22">
        <v>1</v>
      </c>
      <c r="X9" s="22">
        <v>1</v>
      </c>
    </row>
    <row r="10" spans="1:24" ht="14.5" x14ac:dyDescent="0.35">
      <c r="A10" s="17" t="s">
        <v>80</v>
      </c>
      <c r="B10" s="16">
        <v>48</v>
      </c>
      <c r="C10" s="14">
        <v>0.22916666666666666</v>
      </c>
      <c r="D10" s="14">
        <v>0.20833333333333334</v>
      </c>
      <c r="E10" s="14">
        <v>0.375</v>
      </c>
      <c r="F10" s="14">
        <v>0.16666666666666666</v>
      </c>
      <c r="G10" s="14">
        <v>0</v>
      </c>
      <c r="H10" s="14">
        <v>2.0833333333333332E-2</v>
      </c>
      <c r="I10" s="14">
        <v>4.1666666666666664E-2</v>
      </c>
      <c r="J10" s="14">
        <v>8.3333333333333329E-2</v>
      </c>
      <c r="K10" s="14">
        <v>0.64583333333333337</v>
      </c>
      <c r="L10" s="14">
        <v>6.25E-2</v>
      </c>
      <c r="M10" s="14">
        <v>0.14583333333333334</v>
      </c>
      <c r="N10" s="14">
        <v>2.0833333333333332E-2</v>
      </c>
      <c r="O10" s="14">
        <v>0.1875</v>
      </c>
      <c r="P10" s="14">
        <v>0.33333333333333331</v>
      </c>
      <c r="Q10" s="14">
        <v>0.45833333333333331</v>
      </c>
      <c r="R10" s="14">
        <v>2.0833333333333332E-2</v>
      </c>
      <c r="S10" s="23">
        <v>0.61458333333333326</v>
      </c>
      <c r="T10" s="23">
        <v>0.44270833333333326</v>
      </c>
      <c r="U10" s="23">
        <v>0.2890625</v>
      </c>
      <c r="V10" s="22">
        <v>0.8125</v>
      </c>
      <c r="W10" s="22">
        <v>0.77083333333333337</v>
      </c>
      <c r="X10" s="22">
        <v>0.52083333333333326</v>
      </c>
    </row>
    <row r="11" spans="1:24" ht="14.5" x14ac:dyDescent="0.35">
      <c r="A11" s="17" t="s">
        <v>81</v>
      </c>
      <c r="B11" s="16">
        <v>10</v>
      </c>
      <c r="C11" s="14">
        <v>0.2</v>
      </c>
      <c r="D11" s="14">
        <v>0</v>
      </c>
      <c r="E11" s="14">
        <v>0</v>
      </c>
      <c r="F11" s="14">
        <v>0.7</v>
      </c>
      <c r="G11" s="14">
        <v>0.1</v>
      </c>
      <c r="H11" s="14">
        <v>0</v>
      </c>
      <c r="I11" s="14">
        <v>0</v>
      </c>
      <c r="J11" s="14">
        <v>0.1</v>
      </c>
      <c r="K11" s="14">
        <v>0.6</v>
      </c>
      <c r="L11" s="14">
        <v>0.1</v>
      </c>
      <c r="M11" s="14">
        <v>0.2</v>
      </c>
      <c r="N11" s="14">
        <v>0</v>
      </c>
      <c r="O11" s="14">
        <v>0.3</v>
      </c>
      <c r="P11" s="14">
        <v>0.6</v>
      </c>
      <c r="Q11" s="14">
        <v>0.1</v>
      </c>
      <c r="R11" s="14">
        <v>0</v>
      </c>
      <c r="S11" s="23">
        <v>0.375</v>
      </c>
      <c r="T11" s="23">
        <v>0.4</v>
      </c>
      <c r="U11" s="23">
        <v>0.48749999999999999</v>
      </c>
      <c r="V11" s="22">
        <v>0.2</v>
      </c>
      <c r="W11" s="22">
        <v>0.7</v>
      </c>
      <c r="X11" s="22">
        <v>0.89999999999999991</v>
      </c>
    </row>
    <row r="12" spans="1:24" ht="14.5" x14ac:dyDescent="0.35">
      <c r="A12" s="17" t="s">
        <v>88</v>
      </c>
      <c r="B12" s="16">
        <v>1</v>
      </c>
      <c r="C12" s="14">
        <v>0</v>
      </c>
      <c r="D12" s="14">
        <v>0</v>
      </c>
      <c r="E12" s="14">
        <v>0</v>
      </c>
      <c r="F12" s="14">
        <v>0</v>
      </c>
      <c r="G12" s="14">
        <v>0</v>
      </c>
      <c r="H12" s="14">
        <v>1</v>
      </c>
      <c r="I12" s="14">
        <v>0</v>
      </c>
      <c r="J12" s="14">
        <v>0</v>
      </c>
      <c r="K12" s="14">
        <v>0</v>
      </c>
      <c r="L12" s="14">
        <v>0</v>
      </c>
      <c r="M12" s="14">
        <v>0</v>
      </c>
      <c r="N12" s="14">
        <v>1</v>
      </c>
      <c r="O12" s="14">
        <v>0</v>
      </c>
      <c r="P12" s="14">
        <v>0</v>
      </c>
      <c r="Q12" s="14">
        <v>1</v>
      </c>
      <c r="R12" s="14">
        <v>0</v>
      </c>
      <c r="S12" s="23" t="s">
        <v>271</v>
      </c>
      <c r="T12" s="23" t="s">
        <v>271</v>
      </c>
      <c r="U12" s="23">
        <v>0</v>
      </c>
      <c r="V12" s="22">
        <v>0</v>
      </c>
      <c r="W12" s="22">
        <v>0</v>
      </c>
      <c r="X12" s="22">
        <v>0</v>
      </c>
    </row>
    <row r="13" spans="1:24" ht="14.5" x14ac:dyDescent="0.35">
      <c r="A13" s="17" t="s">
        <v>98</v>
      </c>
      <c r="B13" s="16">
        <v>15</v>
      </c>
      <c r="C13" s="14">
        <v>0.2</v>
      </c>
      <c r="D13" s="14">
        <v>0</v>
      </c>
      <c r="E13" s="14">
        <v>0.33333333333333331</v>
      </c>
      <c r="F13" s="14">
        <v>0.4</v>
      </c>
      <c r="G13" s="14">
        <v>0</v>
      </c>
      <c r="H13" s="14">
        <v>6.6666666666666666E-2</v>
      </c>
      <c r="I13" s="14">
        <v>0</v>
      </c>
      <c r="J13" s="14">
        <v>0</v>
      </c>
      <c r="K13" s="14">
        <v>0.8</v>
      </c>
      <c r="L13" s="14">
        <v>0.13333333333333333</v>
      </c>
      <c r="M13" s="14">
        <v>0</v>
      </c>
      <c r="N13" s="14">
        <v>6.6666666666666666E-2</v>
      </c>
      <c r="O13" s="14">
        <v>0.13333333333333333</v>
      </c>
      <c r="P13" s="14">
        <v>0.26666666666666666</v>
      </c>
      <c r="Q13" s="14">
        <v>0.53333333333333333</v>
      </c>
      <c r="R13" s="14">
        <v>6.6666666666666666E-2</v>
      </c>
      <c r="S13" s="23">
        <v>0.46666666666666667</v>
      </c>
      <c r="T13" s="23">
        <v>0.43333333333333329</v>
      </c>
      <c r="U13" s="23">
        <v>0.21666666666666667</v>
      </c>
      <c r="V13" s="22">
        <v>0.53333333333333333</v>
      </c>
      <c r="W13" s="22">
        <v>0.8</v>
      </c>
      <c r="X13" s="22">
        <v>0.4</v>
      </c>
    </row>
    <row r="14" spans="1:24" ht="14.5" x14ac:dyDescent="0.35">
      <c r="A14" s="17" t="s">
        <v>126</v>
      </c>
      <c r="B14" s="16">
        <v>12</v>
      </c>
      <c r="C14" s="14">
        <v>0.41666666666666669</v>
      </c>
      <c r="D14" s="14">
        <v>0</v>
      </c>
      <c r="E14" s="14">
        <v>0.33333333333333331</v>
      </c>
      <c r="F14" s="14">
        <v>0.16666666666666666</v>
      </c>
      <c r="G14" s="14">
        <v>0</v>
      </c>
      <c r="H14" s="14">
        <v>8.3333333333333329E-2</v>
      </c>
      <c r="I14" s="14">
        <v>0.41666666666666669</v>
      </c>
      <c r="J14" s="14">
        <v>0</v>
      </c>
      <c r="K14" s="14">
        <v>0.58333333333333337</v>
      </c>
      <c r="L14" s="14">
        <v>0</v>
      </c>
      <c r="M14" s="14">
        <v>0</v>
      </c>
      <c r="N14" s="14">
        <v>0</v>
      </c>
      <c r="O14" s="14">
        <v>8.3333333333333329E-2</v>
      </c>
      <c r="P14" s="14">
        <v>0.66666666666666663</v>
      </c>
      <c r="Q14" s="14">
        <v>0.16666666666666666</v>
      </c>
      <c r="R14" s="14">
        <v>8.3333333333333329E-2</v>
      </c>
      <c r="S14" s="23">
        <v>0.625</v>
      </c>
      <c r="T14" s="23">
        <v>0.70833333333333326</v>
      </c>
      <c r="U14" s="23">
        <v>0.32291666666666663</v>
      </c>
      <c r="V14" s="22">
        <v>0.75</v>
      </c>
      <c r="W14" s="22">
        <v>1</v>
      </c>
      <c r="X14" s="22">
        <v>0.75</v>
      </c>
    </row>
    <row r="15" spans="1:24" ht="14.5" x14ac:dyDescent="0.35">
      <c r="A15" s="17" t="s">
        <v>129</v>
      </c>
      <c r="B15" s="16">
        <v>41</v>
      </c>
      <c r="C15" s="14">
        <v>7.3170731707317069E-2</v>
      </c>
      <c r="D15" s="14">
        <v>7.3170731707317069E-2</v>
      </c>
      <c r="E15" s="14">
        <v>0.56097560975609762</v>
      </c>
      <c r="F15" s="14">
        <v>0.29268292682926828</v>
      </c>
      <c r="G15" s="14">
        <v>0</v>
      </c>
      <c r="H15" s="14">
        <v>0</v>
      </c>
      <c r="I15" s="14">
        <v>9.7560975609756101E-2</v>
      </c>
      <c r="J15" s="14">
        <v>7.3170731707317069E-2</v>
      </c>
      <c r="K15" s="14">
        <v>0.78048780487804881</v>
      </c>
      <c r="L15" s="14">
        <v>2.4390243902439025E-2</v>
      </c>
      <c r="M15" s="14">
        <v>2.4390243902439025E-2</v>
      </c>
      <c r="N15" s="14">
        <v>0</v>
      </c>
      <c r="O15" s="14">
        <v>0.31707317073170732</v>
      </c>
      <c r="P15" s="14">
        <v>0.56097560975609762</v>
      </c>
      <c r="Q15" s="14">
        <v>7.3170731707317069E-2</v>
      </c>
      <c r="R15" s="14">
        <v>4.878048780487805E-2</v>
      </c>
      <c r="S15" s="23">
        <v>0.48170731707317072</v>
      </c>
      <c r="T15" s="23">
        <v>0.54878048780487809</v>
      </c>
      <c r="U15" s="23">
        <v>0.48780487804878053</v>
      </c>
      <c r="V15" s="22">
        <v>0.70731707317073178</v>
      </c>
      <c r="W15" s="22">
        <v>0.95121951219512191</v>
      </c>
      <c r="X15" s="22">
        <v>0.87804878048780499</v>
      </c>
    </row>
    <row r="16" spans="1:24" ht="14.5" x14ac:dyDescent="0.35">
      <c r="A16" s="17" t="s">
        <v>138</v>
      </c>
      <c r="B16" s="16">
        <v>14</v>
      </c>
      <c r="C16" s="14">
        <v>0.14285714285714285</v>
      </c>
      <c r="D16" s="14">
        <v>0</v>
      </c>
      <c r="E16" s="14">
        <v>0.35714285714285715</v>
      </c>
      <c r="F16" s="14">
        <v>0.21428571428571427</v>
      </c>
      <c r="G16" s="14">
        <v>7.1428571428571425E-2</v>
      </c>
      <c r="H16" s="14">
        <v>0.21428571428571427</v>
      </c>
      <c r="I16" s="14">
        <v>0</v>
      </c>
      <c r="J16" s="14">
        <v>0</v>
      </c>
      <c r="K16" s="14">
        <v>0.5714285714285714</v>
      </c>
      <c r="L16" s="14">
        <v>0</v>
      </c>
      <c r="M16" s="14">
        <v>0.21428571428571427</v>
      </c>
      <c r="N16" s="14">
        <v>0.21428571428571427</v>
      </c>
      <c r="O16" s="14">
        <v>7.1428571428571425E-2</v>
      </c>
      <c r="P16" s="14">
        <v>0.35714285714285715</v>
      </c>
      <c r="Q16" s="14">
        <v>0.42857142857142855</v>
      </c>
      <c r="R16" s="14">
        <v>0.14285714285714285</v>
      </c>
      <c r="S16" s="23">
        <v>0.37499999999999994</v>
      </c>
      <c r="T16" s="23">
        <v>0.2857142857142857</v>
      </c>
      <c r="U16" s="23">
        <v>0.19642857142857142</v>
      </c>
      <c r="V16" s="22">
        <v>0.5</v>
      </c>
      <c r="W16" s="22">
        <v>0.5714285714285714</v>
      </c>
      <c r="X16" s="22">
        <v>0.4285714285714286</v>
      </c>
    </row>
    <row r="17" spans="1:24" ht="14.5" x14ac:dyDescent="0.35">
      <c r="A17" s="17" t="s">
        <v>142</v>
      </c>
      <c r="B17" s="16">
        <v>15</v>
      </c>
      <c r="C17" s="14">
        <v>0.2</v>
      </c>
      <c r="D17" s="14">
        <v>0.2</v>
      </c>
      <c r="E17" s="14">
        <v>6.6666666666666666E-2</v>
      </c>
      <c r="F17" s="14">
        <v>0.4</v>
      </c>
      <c r="G17" s="14">
        <v>6.6666666666666666E-2</v>
      </c>
      <c r="H17" s="14">
        <v>6.6666666666666666E-2</v>
      </c>
      <c r="I17" s="14">
        <v>0</v>
      </c>
      <c r="J17" s="14">
        <v>0.13333333333333333</v>
      </c>
      <c r="K17" s="14">
        <v>0.66666666666666663</v>
      </c>
      <c r="L17" s="14">
        <v>0.13333333333333333</v>
      </c>
      <c r="M17" s="14">
        <v>0</v>
      </c>
      <c r="N17" s="14">
        <v>6.6666666666666666E-2</v>
      </c>
      <c r="O17" s="14">
        <v>0.26666666666666666</v>
      </c>
      <c r="P17" s="14">
        <v>0.2</v>
      </c>
      <c r="Q17" s="14">
        <v>0.46666666666666667</v>
      </c>
      <c r="R17" s="14">
        <v>6.6666666666666666E-2</v>
      </c>
      <c r="S17" s="23">
        <v>0.48333333333333339</v>
      </c>
      <c r="T17" s="23">
        <v>0.46666666666666667</v>
      </c>
      <c r="U17" s="23">
        <v>0.30833333333333335</v>
      </c>
      <c r="V17" s="22">
        <v>0.46666666666666667</v>
      </c>
      <c r="W17" s="22">
        <v>0.79999999999999993</v>
      </c>
      <c r="X17" s="22">
        <v>0.46666666666666667</v>
      </c>
    </row>
    <row r="18" spans="1:24" ht="14.5" x14ac:dyDescent="0.35">
      <c r="A18" s="17" t="s">
        <v>145</v>
      </c>
      <c r="B18" s="16">
        <v>5</v>
      </c>
      <c r="C18" s="14">
        <v>0</v>
      </c>
      <c r="D18" s="14">
        <v>0.8</v>
      </c>
      <c r="E18" s="14">
        <v>0</v>
      </c>
      <c r="F18" s="14">
        <v>0.2</v>
      </c>
      <c r="G18" s="14">
        <v>0</v>
      </c>
      <c r="H18" s="14">
        <v>0</v>
      </c>
      <c r="I18" s="14">
        <v>0</v>
      </c>
      <c r="J18" s="14">
        <v>0</v>
      </c>
      <c r="K18" s="14">
        <v>0.8</v>
      </c>
      <c r="L18" s="14">
        <v>0.2</v>
      </c>
      <c r="M18" s="14">
        <v>0</v>
      </c>
      <c r="N18" s="14">
        <v>0</v>
      </c>
      <c r="O18" s="14">
        <v>1</v>
      </c>
      <c r="P18" s="14">
        <v>0</v>
      </c>
      <c r="Q18" s="14">
        <v>0</v>
      </c>
      <c r="R18" s="14">
        <v>0</v>
      </c>
      <c r="S18" s="23">
        <v>0.65000000000000013</v>
      </c>
      <c r="T18" s="23">
        <v>0.45</v>
      </c>
      <c r="U18" s="23">
        <v>0.875</v>
      </c>
      <c r="V18" s="22">
        <v>0.8</v>
      </c>
      <c r="W18" s="22">
        <v>0.8</v>
      </c>
      <c r="X18" s="22">
        <v>1</v>
      </c>
    </row>
    <row r="19" spans="1:24" ht="14.5" x14ac:dyDescent="0.35">
      <c r="A19" s="17" t="s">
        <v>172</v>
      </c>
      <c r="B19" s="16">
        <v>13</v>
      </c>
      <c r="C19" s="14">
        <v>0</v>
      </c>
      <c r="D19" s="14">
        <v>7.6923076923076927E-2</v>
      </c>
      <c r="E19" s="14">
        <v>0.46153846153846156</v>
      </c>
      <c r="F19" s="14">
        <v>0.38461538461538464</v>
      </c>
      <c r="G19" s="14">
        <v>0</v>
      </c>
      <c r="H19" s="14">
        <v>7.6923076923076927E-2</v>
      </c>
      <c r="I19" s="14">
        <v>0.15384615384615385</v>
      </c>
      <c r="J19" s="14">
        <v>0</v>
      </c>
      <c r="K19" s="14">
        <v>0.38461538461538464</v>
      </c>
      <c r="L19" s="14">
        <v>0.15384615384615385</v>
      </c>
      <c r="M19" s="14">
        <v>0.23076923076923078</v>
      </c>
      <c r="N19" s="14">
        <v>7.6923076923076927E-2</v>
      </c>
      <c r="O19" s="14">
        <v>7.6923076923076927E-2</v>
      </c>
      <c r="P19" s="14">
        <v>0.38461538461538464</v>
      </c>
      <c r="Q19" s="14">
        <v>0.46153846153846156</v>
      </c>
      <c r="R19" s="14">
        <v>7.6923076923076927E-2</v>
      </c>
      <c r="S19" s="23">
        <v>0.38461538461538464</v>
      </c>
      <c r="T19" s="23">
        <v>0.38461538461538464</v>
      </c>
      <c r="U19" s="23">
        <v>0.21153846153846156</v>
      </c>
      <c r="V19" s="22">
        <v>0.53846153846153855</v>
      </c>
      <c r="W19" s="22">
        <v>0.53846153846153855</v>
      </c>
      <c r="X19" s="22">
        <v>0.46153846153846156</v>
      </c>
    </row>
    <row r="20" spans="1:24" ht="14.5" x14ac:dyDescent="0.35">
      <c r="A20" s="17" t="s">
        <v>182</v>
      </c>
      <c r="B20" s="16">
        <v>17</v>
      </c>
      <c r="C20" s="14">
        <v>0.29411764705882354</v>
      </c>
      <c r="D20" s="14">
        <v>5.8823529411764705E-2</v>
      </c>
      <c r="E20" s="14">
        <v>0.47058823529411764</v>
      </c>
      <c r="F20" s="14">
        <v>0.11764705882352941</v>
      </c>
      <c r="G20" s="14">
        <v>5.8823529411764705E-2</v>
      </c>
      <c r="H20" s="14">
        <v>0</v>
      </c>
      <c r="I20" s="14">
        <v>0.52941176470588236</v>
      </c>
      <c r="J20" s="14">
        <v>0</v>
      </c>
      <c r="K20" s="14">
        <v>0.47058823529411764</v>
      </c>
      <c r="L20" s="14">
        <v>0</v>
      </c>
      <c r="M20" s="14">
        <v>0</v>
      </c>
      <c r="N20" s="14">
        <v>0</v>
      </c>
      <c r="O20" s="14">
        <v>0.11764705882352941</v>
      </c>
      <c r="P20" s="14">
        <v>0</v>
      </c>
      <c r="Q20" s="14">
        <v>0.88235294117647056</v>
      </c>
      <c r="R20" s="14">
        <v>0</v>
      </c>
      <c r="S20" s="23">
        <v>0.6029411764705882</v>
      </c>
      <c r="T20" s="23">
        <v>0.76470588235294112</v>
      </c>
      <c r="U20" s="23">
        <v>0.10294117647058823</v>
      </c>
      <c r="V20" s="22">
        <v>0.82352941176470584</v>
      </c>
      <c r="W20" s="22">
        <v>1</v>
      </c>
      <c r="X20" s="22">
        <v>0.11764705882352941</v>
      </c>
    </row>
    <row r="21" spans="1:24" ht="14.5" x14ac:dyDescent="0.35">
      <c r="A21" s="17" t="s">
        <v>183</v>
      </c>
      <c r="B21" s="16">
        <v>9</v>
      </c>
      <c r="C21" s="14">
        <v>0.22222222222222221</v>
      </c>
      <c r="D21" s="14">
        <v>0.1111111111111111</v>
      </c>
      <c r="E21" s="14">
        <v>0.44444444444444442</v>
      </c>
      <c r="F21" s="14">
        <v>0.1111111111111111</v>
      </c>
      <c r="G21" s="14">
        <v>0</v>
      </c>
      <c r="H21" s="14">
        <v>0.1111111111111111</v>
      </c>
      <c r="I21" s="14">
        <v>0.1111111111111111</v>
      </c>
      <c r="J21" s="14">
        <v>0</v>
      </c>
      <c r="K21" s="14">
        <v>0.44444444444444442</v>
      </c>
      <c r="L21" s="14">
        <v>0.33333333333333331</v>
      </c>
      <c r="M21" s="14">
        <v>0</v>
      </c>
      <c r="N21" s="14">
        <v>0.1111111111111111</v>
      </c>
      <c r="O21" s="14">
        <v>0.1111111111111111</v>
      </c>
      <c r="P21" s="14">
        <v>0.55555555555555558</v>
      </c>
      <c r="Q21" s="14">
        <v>0.22222222222222221</v>
      </c>
      <c r="R21" s="14">
        <v>0.1111111111111111</v>
      </c>
      <c r="S21" s="23">
        <v>0.55555555555555547</v>
      </c>
      <c r="T21" s="23">
        <v>0.41666666666666657</v>
      </c>
      <c r="U21" s="23">
        <v>0.30555555555555558</v>
      </c>
      <c r="V21" s="22">
        <v>0.77777777777777768</v>
      </c>
      <c r="W21" s="22">
        <v>0.55555555555555558</v>
      </c>
      <c r="X21" s="22">
        <v>0.66666666666666674</v>
      </c>
    </row>
    <row r="22" spans="1:24" ht="14.5" x14ac:dyDescent="0.35">
      <c r="A22" s="17" t="s">
        <v>198</v>
      </c>
      <c r="B22" s="16">
        <v>7</v>
      </c>
      <c r="C22" s="14">
        <v>0.42857142857142855</v>
      </c>
      <c r="D22" s="14">
        <v>0</v>
      </c>
      <c r="E22" s="14">
        <v>0.42857142857142855</v>
      </c>
      <c r="F22" s="14">
        <v>0</v>
      </c>
      <c r="G22" s="14">
        <v>0</v>
      </c>
      <c r="H22" s="14">
        <v>0.14285714285714285</v>
      </c>
      <c r="I22" s="14">
        <v>0</v>
      </c>
      <c r="J22" s="14">
        <v>0</v>
      </c>
      <c r="K22" s="14">
        <v>0.8571428571428571</v>
      </c>
      <c r="L22" s="14">
        <v>0</v>
      </c>
      <c r="M22" s="14">
        <v>0</v>
      </c>
      <c r="N22" s="14">
        <v>0.14285714285714285</v>
      </c>
      <c r="O22" s="14">
        <v>0.42857142857142855</v>
      </c>
      <c r="P22" s="14">
        <v>0.42857142857142855</v>
      </c>
      <c r="Q22" s="14">
        <v>0</v>
      </c>
      <c r="R22" s="14">
        <v>0.14285714285714285</v>
      </c>
      <c r="S22" s="23">
        <v>0.6428571428571429</v>
      </c>
      <c r="T22" s="23">
        <v>0.4285714285714286</v>
      </c>
      <c r="U22" s="23">
        <v>0.5357142857142857</v>
      </c>
      <c r="V22" s="22">
        <v>0.8571428571428571</v>
      </c>
      <c r="W22" s="22">
        <v>0.8571428571428571</v>
      </c>
      <c r="X22" s="22">
        <v>0.8571428571428571</v>
      </c>
    </row>
    <row r="23" spans="1:24" ht="14.5" x14ac:dyDescent="0.35">
      <c r="A23" s="17" t="s">
        <v>200</v>
      </c>
      <c r="B23" s="16">
        <v>16</v>
      </c>
      <c r="C23" s="14">
        <v>0.5</v>
      </c>
      <c r="D23" s="14">
        <v>0.375</v>
      </c>
      <c r="E23" s="14">
        <v>0</v>
      </c>
      <c r="F23" s="14">
        <v>6.25E-2</v>
      </c>
      <c r="G23" s="14">
        <v>6.25E-2</v>
      </c>
      <c r="H23" s="14">
        <v>0</v>
      </c>
      <c r="I23" s="14">
        <v>0.6875</v>
      </c>
      <c r="J23" s="14">
        <v>0.125</v>
      </c>
      <c r="K23" s="14">
        <v>6.25E-2</v>
      </c>
      <c r="L23" s="14">
        <v>0.125</v>
      </c>
      <c r="M23" s="14">
        <v>0</v>
      </c>
      <c r="N23" s="14">
        <v>0</v>
      </c>
      <c r="O23" s="14">
        <v>0.25</v>
      </c>
      <c r="P23" s="14">
        <v>0.375</v>
      </c>
      <c r="Q23" s="14">
        <v>0.375</v>
      </c>
      <c r="R23" s="14">
        <v>0</v>
      </c>
      <c r="S23" s="23">
        <v>0.796875</v>
      </c>
      <c r="T23" s="23">
        <v>0.84375</v>
      </c>
      <c r="U23" s="23">
        <v>0.359375</v>
      </c>
      <c r="V23" s="22">
        <v>0.875</v>
      </c>
      <c r="W23" s="22">
        <v>0.875</v>
      </c>
      <c r="X23" s="22">
        <v>0.625</v>
      </c>
    </row>
    <row r="24" spans="1:24" ht="14.5" x14ac:dyDescent="0.35">
      <c r="A24" s="15" t="s">
        <v>243</v>
      </c>
      <c r="B24" s="16">
        <v>200</v>
      </c>
      <c r="C24" s="14">
        <v>0.22</v>
      </c>
      <c r="D24" s="14">
        <v>0.1</v>
      </c>
      <c r="E24" s="14">
        <v>0.52</v>
      </c>
      <c r="F24" s="14">
        <v>7.0000000000000007E-2</v>
      </c>
      <c r="G24" s="14">
        <v>0.05</v>
      </c>
      <c r="H24" s="14">
        <v>0.04</v>
      </c>
      <c r="I24" s="14">
        <v>0.09</v>
      </c>
      <c r="J24" s="14">
        <v>0.03</v>
      </c>
      <c r="K24" s="14">
        <v>0.66500000000000004</v>
      </c>
      <c r="L24" s="14">
        <v>0.11</v>
      </c>
      <c r="M24" s="14">
        <v>0.05</v>
      </c>
      <c r="N24" s="14">
        <v>5.5E-2</v>
      </c>
      <c r="O24" s="14">
        <v>0.23499999999999999</v>
      </c>
      <c r="P24" s="14">
        <v>0.4</v>
      </c>
      <c r="Q24" s="14">
        <v>0.32</v>
      </c>
      <c r="R24" s="14">
        <v>4.4999999999999998E-2</v>
      </c>
      <c r="S24" s="23">
        <v>0.57250000000000001</v>
      </c>
      <c r="T24" s="23">
        <v>0.47249999999999998</v>
      </c>
      <c r="U24" s="23">
        <v>0.35562500000000002</v>
      </c>
      <c r="V24" s="22">
        <v>0.84000000000000008</v>
      </c>
      <c r="W24" s="22">
        <v>0.78500000000000003</v>
      </c>
      <c r="X24" s="22">
        <v>0.63500000000000001</v>
      </c>
    </row>
    <row r="25" spans="1:24" ht="14.5" x14ac:dyDescent="0.35">
      <c r="A25" s="17" t="s">
        <v>30</v>
      </c>
      <c r="B25" s="16">
        <v>13</v>
      </c>
      <c r="C25" s="14">
        <v>0</v>
      </c>
      <c r="D25" s="14">
        <v>7.6923076923076927E-2</v>
      </c>
      <c r="E25" s="14">
        <v>0.46153846153846156</v>
      </c>
      <c r="F25" s="14">
        <v>0</v>
      </c>
      <c r="G25" s="14">
        <v>0.23076923076923078</v>
      </c>
      <c r="H25" s="14">
        <v>0.23076923076923078</v>
      </c>
      <c r="I25" s="14">
        <v>0</v>
      </c>
      <c r="J25" s="14">
        <v>0</v>
      </c>
      <c r="K25" s="14">
        <v>0.76923076923076927</v>
      </c>
      <c r="L25" s="14">
        <v>0</v>
      </c>
      <c r="M25" s="14">
        <v>0</v>
      </c>
      <c r="N25" s="14">
        <v>0.23076923076923078</v>
      </c>
      <c r="O25" s="14">
        <v>0</v>
      </c>
      <c r="P25" s="14">
        <v>0.23076923076923078</v>
      </c>
      <c r="Q25" s="14">
        <v>0.53846153846153844</v>
      </c>
      <c r="R25" s="14">
        <v>0.23076923076923078</v>
      </c>
      <c r="S25" s="23">
        <v>0.28846153846153844</v>
      </c>
      <c r="T25" s="23">
        <v>0.38461538461538458</v>
      </c>
      <c r="U25" s="23">
        <v>8.6538461538461536E-2</v>
      </c>
      <c r="V25" s="22">
        <v>0.53846153846153855</v>
      </c>
      <c r="W25" s="22">
        <v>0.76923076923076927</v>
      </c>
      <c r="X25" s="22">
        <v>0.23076923076923078</v>
      </c>
    </row>
    <row r="26" spans="1:24" ht="14.5" x14ac:dyDescent="0.35">
      <c r="A26" s="17" t="s">
        <v>14031</v>
      </c>
      <c r="B26" s="16">
        <v>15</v>
      </c>
      <c r="C26" s="14">
        <v>0.46666666666666667</v>
      </c>
      <c r="D26" s="14">
        <v>6.6666666666666666E-2</v>
      </c>
      <c r="E26" s="14">
        <v>0.26666666666666666</v>
      </c>
      <c r="F26" s="14">
        <v>0.2</v>
      </c>
      <c r="G26" s="14">
        <v>0</v>
      </c>
      <c r="H26" s="14">
        <v>0</v>
      </c>
      <c r="I26" s="14">
        <v>0</v>
      </c>
      <c r="J26" s="14">
        <v>6.6666666666666666E-2</v>
      </c>
      <c r="K26" s="14">
        <v>0.73333333333333328</v>
      </c>
      <c r="L26" s="14">
        <v>0.13333333333333333</v>
      </c>
      <c r="M26" s="14">
        <v>6.6666666666666666E-2</v>
      </c>
      <c r="N26" s="14">
        <v>0</v>
      </c>
      <c r="O26" s="14">
        <v>0.33333333333333331</v>
      </c>
      <c r="P26" s="14">
        <v>0.33333333333333331</v>
      </c>
      <c r="Q26" s="14">
        <v>0.33333333333333331</v>
      </c>
      <c r="R26" s="14">
        <v>0</v>
      </c>
      <c r="S26" s="23">
        <v>0.70000000000000007</v>
      </c>
      <c r="T26" s="23">
        <v>0.44999999999999996</v>
      </c>
      <c r="U26" s="23">
        <v>0.41666666666666663</v>
      </c>
      <c r="V26" s="22">
        <v>0.8</v>
      </c>
      <c r="W26" s="22">
        <v>0.79999999999999993</v>
      </c>
      <c r="X26" s="22">
        <v>0.66666666666666663</v>
      </c>
    </row>
    <row r="27" spans="1:24" ht="14.5" x14ac:dyDescent="0.35">
      <c r="A27" s="17" t="s">
        <v>59</v>
      </c>
      <c r="B27" s="16">
        <v>34</v>
      </c>
      <c r="C27" s="14">
        <v>0.26470588235294118</v>
      </c>
      <c r="D27" s="14">
        <v>5.8823529411764705E-2</v>
      </c>
      <c r="E27" s="14">
        <v>0.61764705882352944</v>
      </c>
      <c r="F27" s="14">
        <v>2.9411764705882353E-2</v>
      </c>
      <c r="G27" s="14">
        <v>2.9411764705882353E-2</v>
      </c>
      <c r="H27" s="14">
        <v>0</v>
      </c>
      <c r="I27" s="14">
        <v>2.9411764705882353E-2</v>
      </c>
      <c r="J27" s="14">
        <v>0</v>
      </c>
      <c r="K27" s="14">
        <v>0.94117647058823528</v>
      </c>
      <c r="L27" s="14">
        <v>0</v>
      </c>
      <c r="M27" s="14">
        <v>2.9411764705882353E-2</v>
      </c>
      <c r="N27" s="14">
        <v>0</v>
      </c>
      <c r="O27" s="14">
        <v>0.23529411764705882</v>
      </c>
      <c r="P27" s="14">
        <v>0.3235294117647059</v>
      </c>
      <c r="Q27" s="14">
        <v>0.38235294117647056</v>
      </c>
      <c r="R27" s="14">
        <v>5.8823529411764705E-2</v>
      </c>
      <c r="S27" s="23">
        <v>0.625</v>
      </c>
      <c r="T27" s="23">
        <v>0.5</v>
      </c>
      <c r="U27" s="23">
        <v>0.32720588235294118</v>
      </c>
      <c r="V27" s="22">
        <v>0.94117647058823528</v>
      </c>
      <c r="W27" s="22">
        <v>0.97058823529411764</v>
      </c>
      <c r="X27" s="22">
        <v>0.55882352941176472</v>
      </c>
    </row>
    <row r="28" spans="1:24" ht="14.5" x14ac:dyDescent="0.35">
      <c r="A28" s="17" t="s">
        <v>91</v>
      </c>
      <c r="B28" s="16">
        <v>37</v>
      </c>
      <c r="C28" s="14">
        <v>0.10810810810810811</v>
      </c>
      <c r="D28" s="14">
        <v>8.1081081081081086E-2</v>
      </c>
      <c r="E28" s="14">
        <v>0.45945945945945948</v>
      </c>
      <c r="F28" s="14">
        <v>0.13513513513513514</v>
      </c>
      <c r="G28" s="14">
        <v>0.10810810810810811</v>
      </c>
      <c r="H28" s="14">
        <v>0.10810810810810811</v>
      </c>
      <c r="I28" s="14">
        <v>0</v>
      </c>
      <c r="J28" s="14">
        <v>5.4054054054054057E-2</v>
      </c>
      <c r="K28" s="14">
        <v>0.56756756756756754</v>
      </c>
      <c r="L28" s="14">
        <v>0.27027027027027029</v>
      </c>
      <c r="M28" s="14">
        <v>0</v>
      </c>
      <c r="N28" s="14">
        <v>0.10810810810810811</v>
      </c>
      <c r="O28" s="14">
        <v>0.24324324324324326</v>
      </c>
      <c r="P28" s="14">
        <v>0.35135135135135137</v>
      </c>
      <c r="Q28" s="14">
        <v>0.32432432432432434</v>
      </c>
      <c r="R28" s="14">
        <v>8.1081081081081086E-2</v>
      </c>
      <c r="S28" s="23">
        <v>0.43243243243243246</v>
      </c>
      <c r="T28" s="23">
        <v>0.39189189189189189</v>
      </c>
      <c r="U28" s="23">
        <v>0.34459459459459463</v>
      </c>
      <c r="V28" s="22">
        <v>0.64864864864864868</v>
      </c>
      <c r="W28" s="22">
        <v>0.6216216216216216</v>
      </c>
      <c r="X28" s="22">
        <v>0.59459459459459463</v>
      </c>
    </row>
    <row r="29" spans="1:24" ht="14.5" x14ac:dyDescent="0.35">
      <c r="A29" s="17" t="s">
        <v>151</v>
      </c>
      <c r="B29" s="16">
        <v>20</v>
      </c>
      <c r="C29" s="14">
        <v>0.4</v>
      </c>
      <c r="D29" s="14">
        <v>0.3</v>
      </c>
      <c r="E29" s="14">
        <v>0.25</v>
      </c>
      <c r="F29" s="14">
        <v>0.05</v>
      </c>
      <c r="G29" s="14">
        <v>0</v>
      </c>
      <c r="H29" s="14">
        <v>0</v>
      </c>
      <c r="I29" s="14">
        <v>0.25</v>
      </c>
      <c r="J29" s="14">
        <v>0.05</v>
      </c>
      <c r="K29" s="14">
        <v>0.2</v>
      </c>
      <c r="L29" s="14">
        <v>0.2</v>
      </c>
      <c r="M29" s="14">
        <v>0.25</v>
      </c>
      <c r="N29" s="14">
        <v>0.05</v>
      </c>
      <c r="O29" s="14">
        <v>0.15</v>
      </c>
      <c r="P29" s="14">
        <v>0.35</v>
      </c>
      <c r="Q29" s="14">
        <v>0.5</v>
      </c>
      <c r="R29" s="14">
        <v>0</v>
      </c>
      <c r="S29" s="23">
        <v>0.76249999999999996</v>
      </c>
      <c r="T29" s="23">
        <v>0.43749999999999989</v>
      </c>
      <c r="U29" s="23">
        <v>0.26249999999999996</v>
      </c>
      <c r="V29" s="22">
        <v>0.95</v>
      </c>
      <c r="W29" s="22">
        <v>0.5</v>
      </c>
      <c r="X29" s="22">
        <v>0.5</v>
      </c>
    </row>
    <row r="30" spans="1:24" ht="14.5" x14ac:dyDescent="0.35">
      <c r="A30" s="17" t="s">
        <v>168</v>
      </c>
      <c r="B30" s="16">
        <v>26</v>
      </c>
      <c r="C30" s="14">
        <v>0.23076923076923078</v>
      </c>
      <c r="D30" s="14">
        <v>0</v>
      </c>
      <c r="E30" s="14">
        <v>0.73076923076923073</v>
      </c>
      <c r="F30" s="14">
        <v>3.8461538461538464E-2</v>
      </c>
      <c r="G30" s="14">
        <v>0</v>
      </c>
      <c r="H30" s="14">
        <v>0</v>
      </c>
      <c r="I30" s="14">
        <v>0.11538461538461539</v>
      </c>
      <c r="J30" s="14">
        <v>3.8461538461538464E-2</v>
      </c>
      <c r="K30" s="14">
        <v>0.80769230769230771</v>
      </c>
      <c r="L30" s="14">
        <v>3.8461538461538464E-2</v>
      </c>
      <c r="M30" s="14">
        <v>0</v>
      </c>
      <c r="N30" s="14">
        <v>0</v>
      </c>
      <c r="O30" s="14">
        <v>0.26923076923076922</v>
      </c>
      <c r="P30" s="14">
        <v>0.57692307692307687</v>
      </c>
      <c r="Q30" s="14">
        <v>0.15384615384615385</v>
      </c>
      <c r="R30" s="14">
        <v>0</v>
      </c>
      <c r="S30" s="23">
        <v>0.60576923076923073</v>
      </c>
      <c r="T30" s="23">
        <v>0.55769230769230771</v>
      </c>
      <c r="U30" s="23">
        <v>0.45192307692307687</v>
      </c>
      <c r="V30" s="22">
        <v>0.96153846153846145</v>
      </c>
      <c r="W30" s="22">
        <v>0.96153846153846156</v>
      </c>
      <c r="X30" s="22">
        <v>0.84615384615384603</v>
      </c>
    </row>
    <row r="31" spans="1:24" ht="14.5" x14ac:dyDescent="0.35">
      <c r="A31" s="17" t="s">
        <v>170</v>
      </c>
      <c r="B31" s="16">
        <v>11</v>
      </c>
      <c r="C31" s="14">
        <v>0</v>
      </c>
      <c r="D31" s="14">
        <v>9.0909090909090912E-2</v>
      </c>
      <c r="E31" s="14">
        <v>0.81818181818181823</v>
      </c>
      <c r="F31" s="14">
        <v>0</v>
      </c>
      <c r="G31" s="14">
        <v>0</v>
      </c>
      <c r="H31" s="14">
        <v>9.0909090909090912E-2</v>
      </c>
      <c r="I31" s="14">
        <v>0</v>
      </c>
      <c r="J31" s="14">
        <v>0</v>
      </c>
      <c r="K31" s="14">
        <v>0.81818181818181823</v>
      </c>
      <c r="L31" s="14">
        <v>9.0909090909090912E-2</v>
      </c>
      <c r="M31" s="14">
        <v>0</v>
      </c>
      <c r="N31" s="14">
        <v>9.0909090909090912E-2</v>
      </c>
      <c r="O31" s="14">
        <v>0.36363636363636365</v>
      </c>
      <c r="P31" s="14">
        <v>0.36363636363636365</v>
      </c>
      <c r="Q31" s="14">
        <v>0.18181818181818182</v>
      </c>
      <c r="R31" s="14">
        <v>9.0909090909090912E-2</v>
      </c>
      <c r="S31" s="23">
        <v>0.47727272727272724</v>
      </c>
      <c r="T31" s="23">
        <v>0.43181818181818182</v>
      </c>
      <c r="U31" s="23">
        <v>0.45454545454545453</v>
      </c>
      <c r="V31" s="22">
        <v>0.90909090909090917</v>
      </c>
      <c r="W31" s="22">
        <v>0.81818181818181823</v>
      </c>
      <c r="X31" s="22">
        <v>0.72727272727272729</v>
      </c>
    </row>
    <row r="32" spans="1:24" ht="14.5" x14ac:dyDescent="0.35">
      <c r="A32" s="17" t="s">
        <v>173</v>
      </c>
      <c r="B32" s="16">
        <v>20</v>
      </c>
      <c r="C32" s="14">
        <v>0.1</v>
      </c>
      <c r="D32" s="14">
        <v>0.05</v>
      </c>
      <c r="E32" s="14">
        <v>0.7</v>
      </c>
      <c r="F32" s="14">
        <v>0.05</v>
      </c>
      <c r="G32" s="14">
        <v>0.1</v>
      </c>
      <c r="H32" s="14">
        <v>0</v>
      </c>
      <c r="I32" s="14">
        <v>0.1</v>
      </c>
      <c r="J32" s="14">
        <v>0.05</v>
      </c>
      <c r="K32" s="14">
        <v>0.65</v>
      </c>
      <c r="L32" s="14">
        <v>0.15</v>
      </c>
      <c r="M32" s="14">
        <v>0.05</v>
      </c>
      <c r="N32" s="14">
        <v>0</v>
      </c>
      <c r="O32" s="14">
        <v>0.2</v>
      </c>
      <c r="P32" s="14">
        <v>0.65</v>
      </c>
      <c r="Q32" s="14">
        <v>0.15</v>
      </c>
      <c r="R32" s="14">
        <v>0</v>
      </c>
      <c r="S32" s="23">
        <v>0.5</v>
      </c>
      <c r="T32" s="23">
        <v>0.5</v>
      </c>
      <c r="U32" s="23">
        <v>0.41875000000000007</v>
      </c>
      <c r="V32" s="22">
        <v>0.85</v>
      </c>
      <c r="W32" s="22">
        <v>0.8</v>
      </c>
      <c r="X32" s="22">
        <v>0.85000000000000009</v>
      </c>
    </row>
    <row r="33" spans="1:24" ht="14.5" x14ac:dyDescent="0.35">
      <c r="A33" s="17" t="s">
        <v>181</v>
      </c>
      <c r="B33" s="16">
        <v>8</v>
      </c>
      <c r="C33" s="14">
        <v>0.25</v>
      </c>
      <c r="D33" s="14">
        <v>0.25</v>
      </c>
      <c r="E33" s="14">
        <v>0.25</v>
      </c>
      <c r="F33" s="14">
        <v>0.25</v>
      </c>
      <c r="G33" s="14">
        <v>0</v>
      </c>
      <c r="H33" s="14">
        <v>0</v>
      </c>
      <c r="I33" s="14">
        <v>0.125</v>
      </c>
      <c r="J33" s="14">
        <v>0</v>
      </c>
      <c r="K33" s="14">
        <v>0.75</v>
      </c>
      <c r="L33" s="14">
        <v>0.125</v>
      </c>
      <c r="M33" s="14">
        <v>0</v>
      </c>
      <c r="N33" s="14">
        <v>0</v>
      </c>
      <c r="O33" s="14">
        <v>0.375</v>
      </c>
      <c r="P33" s="14">
        <v>0.25</v>
      </c>
      <c r="Q33" s="14">
        <v>0.375</v>
      </c>
      <c r="R33" s="14">
        <v>0</v>
      </c>
      <c r="S33" s="23">
        <v>0.625</v>
      </c>
      <c r="T33" s="23">
        <v>0.53125</v>
      </c>
      <c r="U33" s="23">
        <v>0.421875</v>
      </c>
      <c r="V33" s="22">
        <v>0.75</v>
      </c>
      <c r="W33" s="22">
        <v>0.875</v>
      </c>
      <c r="X33" s="22">
        <v>0.625</v>
      </c>
    </row>
    <row r="34" spans="1:24" ht="14.5" x14ac:dyDescent="0.35">
      <c r="A34" s="17" t="s">
        <v>191</v>
      </c>
      <c r="B34" s="16">
        <v>16</v>
      </c>
      <c r="C34" s="14">
        <v>0.375</v>
      </c>
      <c r="D34" s="14">
        <v>0.1875</v>
      </c>
      <c r="E34" s="14">
        <v>0.4375</v>
      </c>
      <c r="F34" s="14">
        <v>0</v>
      </c>
      <c r="G34" s="14">
        <v>0</v>
      </c>
      <c r="H34" s="14">
        <v>0</v>
      </c>
      <c r="I34" s="14">
        <v>0.375</v>
      </c>
      <c r="J34" s="14">
        <v>0</v>
      </c>
      <c r="K34" s="14">
        <v>0.375</v>
      </c>
      <c r="L34" s="14">
        <v>0</v>
      </c>
      <c r="M34" s="14">
        <v>0.125</v>
      </c>
      <c r="N34" s="14">
        <v>0.125</v>
      </c>
      <c r="O34" s="14">
        <v>0.25</v>
      </c>
      <c r="P34" s="14">
        <v>0.4375</v>
      </c>
      <c r="Q34" s="14">
        <v>0.3125</v>
      </c>
      <c r="R34" s="14">
        <v>0</v>
      </c>
      <c r="S34" s="23">
        <v>0.734375</v>
      </c>
      <c r="T34" s="23">
        <v>0.5625</v>
      </c>
      <c r="U34" s="23">
        <v>0.3828125</v>
      </c>
      <c r="V34" s="22">
        <v>1</v>
      </c>
      <c r="W34" s="22">
        <v>0.75</v>
      </c>
      <c r="X34" s="22">
        <v>0.6875</v>
      </c>
    </row>
    <row r="35" spans="1:24" ht="14.5" x14ac:dyDescent="0.35">
      <c r="A35" s="15" t="s">
        <v>239</v>
      </c>
      <c r="B35" s="16">
        <v>93</v>
      </c>
      <c r="C35" s="14">
        <v>0.10752688172043011</v>
      </c>
      <c r="D35" s="14">
        <v>1.0752688172043012E-2</v>
      </c>
      <c r="E35" s="14">
        <v>0.38709677419354838</v>
      </c>
      <c r="F35" s="14">
        <v>0.13978494623655913</v>
      </c>
      <c r="G35" s="14">
        <v>9.6774193548387094E-2</v>
      </c>
      <c r="H35" s="14">
        <v>0.25806451612903225</v>
      </c>
      <c r="I35" s="14">
        <v>4.3010752688172046E-2</v>
      </c>
      <c r="J35" s="14">
        <v>5.3763440860215055E-2</v>
      </c>
      <c r="K35" s="14">
        <v>0.4838709677419355</v>
      </c>
      <c r="L35" s="14">
        <v>4.3010752688172046E-2</v>
      </c>
      <c r="M35" s="14">
        <v>8.6021505376344093E-2</v>
      </c>
      <c r="N35" s="14">
        <v>0.29032258064516131</v>
      </c>
      <c r="O35" s="14">
        <v>0.38709677419354838</v>
      </c>
      <c r="P35" s="14">
        <v>0.37634408602150538</v>
      </c>
      <c r="Q35" s="14">
        <v>0.19354838709677419</v>
      </c>
      <c r="R35" s="14">
        <v>4.3010752688172046E-2</v>
      </c>
      <c r="S35" s="23">
        <v>0.34408602150537637</v>
      </c>
      <c r="T35" s="23">
        <v>0.33602150537634412</v>
      </c>
      <c r="U35" s="23">
        <v>0.47983870967741932</v>
      </c>
      <c r="V35" s="22">
        <v>0.5053763440860215</v>
      </c>
      <c r="W35" s="22">
        <v>0.58064516129032262</v>
      </c>
      <c r="X35" s="22">
        <v>0.76344086021505375</v>
      </c>
    </row>
    <row r="36" spans="1:24" ht="14.5" x14ac:dyDescent="0.35">
      <c r="A36" s="17" t="s">
        <v>22</v>
      </c>
      <c r="B36" s="16">
        <v>4</v>
      </c>
      <c r="C36" s="14">
        <v>0.5</v>
      </c>
      <c r="D36" s="14">
        <v>0</v>
      </c>
      <c r="E36" s="14">
        <v>0.5</v>
      </c>
      <c r="F36" s="14">
        <v>0</v>
      </c>
      <c r="G36" s="14">
        <v>0</v>
      </c>
      <c r="H36" s="14">
        <v>0</v>
      </c>
      <c r="I36" s="14">
        <v>0.25</v>
      </c>
      <c r="J36" s="14">
        <v>0.25</v>
      </c>
      <c r="K36" s="14">
        <v>0.5</v>
      </c>
      <c r="L36" s="14">
        <v>0</v>
      </c>
      <c r="M36" s="14">
        <v>0</v>
      </c>
      <c r="N36" s="14">
        <v>0</v>
      </c>
      <c r="O36" s="14">
        <v>0.5</v>
      </c>
      <c r="P36" s="14">
        <v>0</v>
      </c>
      <c r="Q36" s="14">
        <v>0.5</v>
      </c>
      <c r="R36" s="14">
        <v>0</v>
      </c>
      <c r="S36" s="23">
        <v>0.75</v>
      </c>
      <c r="T36" s="23">
        <v>0.6875</v>
      </c>
      <c r="U36" s="23">
        <v>0.4375</v>
      </c>
      <c r="V36" s="22">
        <v>1</v>
      </c>
      <c r="W36" s="22">
        <v>1</v>
      </c>
      <c r="X36" s="22">
        <v>0.5</v>
      </c>
    </row>
    <row r="37" spans="1:24" ht="14.5" x14ac:dyDescent="0.35">
      <c r="A37" s="17" t="s">
        <v>25</v>
      </c>
      <c r="B37" s="16">
        <v>1</v>
      </c>
      <c r="C37" s="14">
        <v>0</v>
      </c>
      <c r="D37" s="14">
        <v>0</v>
      </c>
      <c r="E37" s="14">
        <v>0</v>
      </c>
      <c r="F37" s="14">
        <v>1</v>
      </c>
      <c r="G37" s="14">
        <v>0</v>
      </c>
      <c r="H37" s="14">
        <v>0</v>
      </c>
      <c r="I37" s="14">
        <v>0</v>
      </c>
      <c r="J37" s="14">
        <v>1</v>
      </c>
      <c r="K37" s="14">
        <v>0</v>
      </c>
      <c r="L37" s="14">
        <v>0</v>
      </c>
      <c r="M37" s="14">
        <v>0</v>
      </c>
      <c r="N37" s="14">
        <v>0</v>
      </c>
      <c r="O37" s="14">
        <v>0</v>
      </c>
      <c r="P37" s="14">
        <v>1</v>
      </c>
      <c r="Q37" s="14">
        <v>0</v>
      </c>
      <c r="R37" s="14">
        <v>0</v>
      </c>
      <c r="S37" s="23">
        <v>0.25</v>
      </c>
      <c r="T37" s="23">
        <v>0.75</v>
      </c>
      <c r="U37" s="23">
        <v>0.375</v>
      </c>
      <c r="V37" s="22">
        <v>0</v>
      </c>
      <c r="W37" s="22">
        <v>1</v>
      </c>
      <c r="X37" s="22">
        <v>1</v>
      </c>
    </row>
    <row r="38" spans="1:24" ht="14.5" x14ac:dyDescent="0.35">
      <c r="A38" s="17" t="s">
        <v>45</v>
      </c>
      <c r="B38" s="16">
        <v>3</v>
      </c>
      <c r="C38" s="14">
        <v>0</v>
      </c>
      <c r="D38" s="14">
        <v>0</v>
      </c>
      <c r="E38" s="14">
        <v>0.66666666666666663</v>
      </c>
      <c r="F38" s="14">
        <v>0</v>
      </c>
      <c r="G38" s="14">
        <v>0.33333333333333331</v>
      </c>
      <c r="H38" s="14">
        <v>0</v>
      </c>
      <c r="I38" s="14">
        <v>0</v>
      </c>
      <c r="J38" s="14">
        <v>0</v>
      </c>
      <c r="K38" s="14">
        <v>0.66666666666666663</v>
      </c>
      <c r="L38" s="14">
        <v>0</v>
      </c>
      <c r="M38" s="14">
        <v>0</v>
      </c>
      <c r="N38" s="14">
        <v>0.33333333333333331</v>
      </c>
      <c r="O38" s="14">
        <v>0.66666666666666663</v>
      </c>
      <c r="P38" s="14">
        <v>0.33333333333333331</v>
      </c>
      <c r="Q38" s="14">
        <v>0</v>
      </c>
      <c r="R38" s="14">
        <v>0</v>
      </c>
      <c r="S38" s="23">
        <v>0.33333333333333331</v>
      </c>
      <c r="T38" s="23">
        <v>0.33333333333333331</v>
      </c>
      <c r="U38" s="23">
        <v>0.70833333333333326</v>
      </c>
      <c r="V38" s="22">
        <v>0.66666666666666663</v>
      </c>
      <c r="W38" s="22">
        <v>0.66666666666666663</v>
      </c>
      <c r="X38" s="22">
        <v>1</v>
      </c>
    </row>
    <row r="39" spans="1:24" ht="14.5" x14ac:dyDescent="0.35">
      <c r="A39" s="17" t="s">
        <v>52</v>
      </c>
      <c r="B39" s="16">
        <v>1</v>
      </c>
      <c r="C39" s="14">
        <v>0</v>
      </c>
      <c r="D39" s="14">
        <v>0</v>
      </c>
      <c r="E39" s="14">
        <v>0</v>
      </c>
      <c r="F39" s="14">
        <v>1</v>
      </c>
      <c r="G39" s="14">
        <v>0</v>
      </c>
      <c r="H39" s="14">
        <v>0</v>
      </c>
      <c r="I39" s="14">
        <v>0</v>
      </c>
      <c r="J39" s="14">
        <v>0</v>
      </c>
      <c r="K39" s="14">
        <v>0</v>
      </c>
      <c r="L39" s="14">
        <v>0</v>
      </c>
      <c r="M39" s="14">
        <v>1</v>
      </c>
      <c r="N39" s="14">
        <v>0</v>
      </c>
      <c r="O39" s="14">
        <v>0</v>
      </c>
      <c r="P39" s="14">
        <v>0</v>
      </c>
      <c r="Q39" s="14">
        <v>1</v>
      </c>
      <c r="R39" s="14">
        <v>0</v>
      </c>
      <c r="S39" s="23">
        <v>0.25</v>
      </c>
      <c r="T39" s="23">
        <v>0</v>
      </c>
      <c r="U39" s="23">
        <v>0</v>
      </c>
      <c r="V39" s="22">
        <v>0</v>
      </c>
      <c r="W39" s="22">
        <v>0</v>
      </c>
      <c r="X39" s="22">
        <v>0</v>
      </c>
    </row>
    <row r="40" spans="1:24" ht="14.5" x14ac:dyDescent="0.35">
      <c r="A40" s="17" t="s">
        <v>53</v>
      </c>
      <c r="B40" s="16">
        <v>14</v>
      </c>
      <c r="C40" s="14">
        <v>0</v>
      </c>
      <c r="D40" s="14">
        <v>0</v>
      </c>
      <c r="E40" s="14">
        <v>0.7142857142857143</v>
      </c>
      <c r="F40" s="14">
        <v>0.21428571428571427</v>
      </c>
      <c r="G40" s="14">
        <v>7.1428571428571425E-2</v>
      </c>
      <c r="H40" s="14">
        <v>0</v>
      </c>
      <c r="I40" s="14">
        <v>7.1428571428571425E-2</v>
      </c>
      <c r="J40" s="14">
        <v>7.1428571428571425E-2</v>
      </c>
      <c r="K40" s="14">
        <v>0.7142857142857143</v>
      </c>
      <c r="L40" s="14">
        <v>0</v>
      </c>
      <c r="M40" s="14">
        <v>0.14285714285714285</v>
      </c>
      <c r="N40" s="14">
        <v>0</v>
      </c>
      <c r="O40" s="14">
        <v>0.5</v>
      </c>
      <c r="P40" s="14">
        <v>0.35714285714285715</v>
      </c>
      <c r="Q40" s="14">
        <v>0.14285714285714285</v>
      </c>
      <c r="R40" s="14">
        <v>0</v>
      </c>
      <c r="S40" s="23">
        <v>0.4107142857142857</v>
      </c>
      <c r="T40" s="23">
        <v>0.48214285714285715</v>
      </c>
      <c r="U40" s="23">
        <v>0.5714285714285714</v>
      </c>
      <c r="V40" s="22">
        <v>0.7142857142857143</v>
      </c>
      <c r="W40" s="22">
        <v>0.85714285714285721</v>
      </c>
      <c r="X40" s="22">
        <v>0.85714285714285721</v>
      </c>
    </row>
    <row r="41" spans="1:24" ht="14.5" x14ac:dyDescent="0.35">
      <c r="A41" s="17" t="s">
        <v>70</v>
      </c>
      <c r="B41" s="16">
        <v>14</v>
      </c>
      <c r="C41" s="14">
        <v>0.21428571428571427</v>
      </c>
      <c r="D41" s="14">
        <v>7.1428571428571425E-2</v>
      </c>
      <c r="E41" s="14">
        <v>0.5</v>
      </c>
      <c r="F41" s="14">
        <v>0.14285714285714285</v>
      </c>
      <c r="G41" s="14">
        <v>7.1428571428571425E-2</v>
      </c>
      <c r="H41" s="14">
        <v>0</v>
      </c>
      <c r="I41" s="14">
        <v>7.1428571428571425E-2</v>
      </c>
      <c r="J41" s="14">
        <v>0</v>
      </c>
      <c r="K41" s="14">
        <v>0.7857142857142857</v>
      </c>
      <c r="L41" s="14">
        <v>7.1428571428571425E-2</v>
      </c>
      <c r="M41" s="14">
        <v>7.1428571428571425E-2</v>
      </c>
      <c r="N41" s="14">
        <v>0</v>
      </c>
      <c r="O41" s="14">
        <v>0.42857142857142855</v>
      </c>
      <c r="P41" s="14">
        <v>0.35714285714285715</v>
      </c>
      <c r="Q41" s="14">
        <v>0.21428571428571427</v>
      </c>
      <c r="R41" s="14">
        <v>0</v>
      </c>
      <c r="S41" s="23">
        <v>0.55357142857142849</v>
      </c>
      <c r="T41" s="23">
        <v>0.48214285714285715</v>
      </c>
      <c r="U41" s="23">
        <v>0.5089285714285714</v>
      </c>
      <c r="V41" s="22">
        <v>0.7857142857142857</v>
      </c>
      <c r="W41" s="22">
        <v>0.8571428571428571</v>
      </c>
      <c r="X41" s="22">
        <v>0.7857142857142857</v>
      </c>
    </row>
    <row r="42" spans="1:24" ht="14.5" x14ac:dyDescent="0.35">
      <c r="A42" s="17" t="s">
        <v>74</v>
      </c>
      <c r="B42" s="16">
        <v>9</v>
      </c>
      <c r="C42" s="14">
        <v>0</v>
      </c>
      <c r="D42" s="14">
        <v>0</v>
      </c>
      <c r="E42" s="14">
        <v>0.66666666666666663</v>
      </c>
      <c r="F42" s="14">
        <v>0.1111111111111111</v>
      </c>
      <c r="G42" s="14">
        <v>0.22222222222222221</v>
      </c>
      <c r="H42" s="14">
        <v>0</v>
      </c>
      <c r="I42" s="14">
        <v>0</v>
      </c>
      <c r="J42" s="14">
        <v>0</v>
      </c>
      <c r="K42" s="14">
        <v>0.55555555555555558</v>
      </c>
      <c r="L42" s="14">
        <v>0.1111111111111111</v>
      </c>
      <c r="M42" s="14">
        <v>0.33333333333333331</v>
      </c>
      <c r="N42" s="14">
        <v>0</v>
      </c>
      <c r="O42" s="14">
        <v>0.1111111111111111</v>
      </c>
      <c r="P42" s="14">
        <v>0.77777777777777779</v>
      </c>
      <c r="Q42" s="14">
        <v>0.1111111111111111</v>
      </c>
      <c r="R42" s="14">
        <v>0</v>
      </c>
      <c r="S42" s="23">
        <v>0.3611111111111111</v>
      </c>
      <c r="T42" s="23">
        <v>0.30555555555555558</v>
      </c>
      <c r="U42" s="23">
        <v>0.3888888888888889</v>
      </c>
      <c r="V42" s="22">
        <v>0.66666666666666663</v>
      </c>
      <c r="W42" s="22">
        <v>0.55555555555555558</v>
      </c>
      <c r="X42" s="22">
        <v>0.88888888888888884</v>
      </c>
    </row>
    <row r="43" spans="1:24" ht="14.5" x14ac:dyDescent="0.35">
      <c r="A43" s="17" t="s">
        <v>76</v>
      </c>
      <c r="B43" s="16">
        <v>12</v>
      </c>
      <c r="C43" s="14">
        <v>0.33333333333333331</v>
      </c>
      <c r="D43" s="14">
        <v>0</v>
      </c>
      <c r="E43" s="14">
        <v>0.41666666666666669</v>
      </c>
      <c r="F43" s="14">
        <v>8.3333333333333329E-2</v>
      </c>
      <c r="G43" s="14">
        <v>0.16666666666666666</v>
      </c>
      <c r="H43" s="14">
        <v>0</v>
      </c>
      <c r="I43" s="14">
        <v>8.3333333333333329E-2</v>
      </c>
      <c r="J43" s="14">
        <v>8.3333333333333329E-2</v>
      </c>
      <c r="K43" s="14">
        <v>0.66666666666666663</v>
      </c>
      <c r="L43" s="14">
        <v>0.16666666666666666</v>
      </c>
      <c r="M43" s="14">
        <v>0</v>
      </c>
      <c r="N43" s="14">
        <v>0</v>
      </c>
      <c r="O43" s="14">
        <v>0.41666666666666669</v>
      </c>
      <c r="P43" s="14">
        <v>0.5</v>
      </c>
      <c r="Q43" s="14">
        <v>8.3333333333333329E-2</v>
      </c>
      <c r="R43" s="14">
        <v>0</v>
      </c>
      <c r="S43" s="23">
        <v>0.5625</v>
      </c>
      <c r="T43" s="23">
        <v>0.52083333333333326</v>
      </c>
      <c r="U43" s="23">
        <v>0.55208333333333337</v>
      </c>
      <c r="V43" s="22">
        <v>0.75</v>
      </c>
      <c r="W43" s="22">
        <v>0.83333333333333326</v>
      </c>
      <c r="X43" s="22">
        <v>0.91666666666666674</v>
      </c>
    </row>
    <row r="44" spans="1:24" ht="14.5" x14ac:dyDescent="0.35">
      <c r="A44" s="17" t="s">
        <v>118</v>
      </c>
      <c r="B44" s="16">
        <v>1</v>
      </c>
      <c r="C44" s="14">
        <v>0</v>
      </c>
      <c r="D44" s="14">
        <v>0</v>
      </c>
      <c r="E44" s="14">
        <v>0</v>
      </c>
      <c r="F44" s="14">
        <v>1</v>
      </c>
      <c r="G44" s="14">
        <v>0</v>
      </c>
      <c r="H44" s="14">
        <v>0</v>
      </c>
      <c r="I44" s="14">
        <v>0</v>
      </c>
      <c r="J44" s="14">
        <v>1</v>
      </c>
      <c r="K44" s="14">
        <v>0</v>
      </c>
      <c r="L44" s="14">
        <v>0</v>
      </c>
      <c r="M44" s="14">
        <v>0</v>
      </c>
      <c r="N44" s="14">
        <v>0</v>
      </c>
      <c r="O44" s="14">
        <v>0</v>
      </c>
      <c r="P44" s="14">
        <v>1</v>
      </c>
      <c r="Q44" s="14">
        <v>0</v>
      </c>
      <c r="R44" s="14">
        <v>0</v>
      </c>
      <c r="S44" s="23">
        <v>0.25</v>
      </c>
      <c r="T44" s="23">
        <v>0.75</v>
      </c>
      <c r="U44" s="23">
        <v>0.375</v>
      </c>
      <c r="V44" s="22">
        <v>0</v>
      </c>
      <c r="W44" s="22">
        <v>1</v>
      </c>
      <c r="X44" s="22">
        <v>1</v>
      </c>
    </row>
    <row r="45" spans="1:24" ht="14.5" x14ac:dyDescent="0.35">
      <c r="A45" s="17" t="s">
        <v>133</v>
      </c>
      <c r="B45" s="16">
        <v>1</v>
      </c>
      <c r="C45" s="14">
        <v>0</v>
      </c>
      <c r="D45" s="14">
        <v>0</v>
      </c>
      <c r="E45" s="14">
        <v>0</v>
      </c>
      <c r="F45" s="14">
        <v>0</v>
      </c>
      <c r="G45" s="14">
        <v>1</v>
      </c>
      <c r="H45" s="14">
        <v>0</v>
      </c>
      <c r="I45" s="14">
        <v>0</v>
      </c>
      <c r="J45" s="14">
        <v>0</v>
      </c>
      <c r="K45" s="14">
        <v>0</v>
      </c>
      <c r="L45" s="14">
        <v>0</v>
      </c>
      <c r="M45" s="14">
        <v>0</v>
      </c>
      <c r="N45" s="14">
        <v>1</v>
      </c>
      <c r="O45" s="14">
        <v>1</v>
      </c>
      <c r="P45" s="14">
        <v>0</v>
      </c>
      <c r="Q45" s="14">
        <v>0</v>
      </c>
      <c r="R45" s="14">
        <v>0</v>
      </c>
      <c r="S45" s="23">
        <v>0</v>
      </c>
      <c r="T45" s="23">
        <v>0</v>
      </c>
      <c r="U45" s="23">
        <v>0.875</v>
      </c>
      <c r="V45" s="22">
        <v>0</v>
      </c>
      <c r="W45" s="22">
        <v>0</v>
      </c>
      <c r="X45" s="22">
        <v>1</v>
      </c>
    </row>
    <row r="46" spans="1:24" ht="14.5" x14ac:dyDescent="0.35">
      <c r="A46" s="17" t="s">
        <v>141</v>
      </c>
      <c r="B46" s="16">
        <v>1</v>
      </c>
      <c r="C46" s="14">
        <v>0</v>
      </c>
      <c r="D46" s="14">
        <v>0</v>
      </c>
      <c r="E46" s="14">
        <v>0</v>
      </c>
      <c r="F46" s="14">
        <v>1</v>
      </c>
      <c r="G46" s="14">
        <v>0</v>
      </c>
      <c r="H46" s="14">
        <v>0</v>
      </c>
      <c r="I46" s="14">
        <v>0</v>
      </c>
      <c r="J46" s="14">
        <v>0</v>
      </c>
      <c r="K46" s="14">
        <v>0</v>
      </c>
      <c r="L46" s="14">
        <v>0</v>
      </c>
      <c r="M46" s="14">
        <v>1</v>
      </c>
      <c r="N46" s="14">
        <v>0</v>
      </c>
      <c r="O46" s="14">
        <v>0</v>
      </c>
      <c r="P46" s="14">
        <v>0</v>
      </c>
      <c r="Q46" s="14">
        <v>1</v>
      </c>
      <c r="R46" s="14">
        <v>0</v>
      </c>
      <c r="S46" s="23">
        <v>0.25</v>
      </c>
      <c r="T46" s="23">
        <v>0</v>
      </c>
      <c r="U46" s="23">
        <v>0</v>
      </c>
      <c r="V46" s="22">
        <v>0</v>
      </c>
      <c r="W46" s="22">
        <v>0</v>
      </c>
      <c r="X46" s="22">
        <v>0</v>
      </c>
    </row>
    <row r="47" spans="1:24" ht="14.5" x14ac:dyDescent="0.35">
      <c r="A47" s="17" t="s">
        <v>144</v>
      </c>
      <c r="B47" s="16">
        <v>32</v>
      </c>
      <c r="C47" s="14">
        <v>3.125E-2</v>
      </c>
      <c r="D47" s="14">
        <v>0</v>
      </c>
      <c r="E47" s="14">
        <v>0.125</v>
      </c>
      <c r="F47" s="14">
        <v>6.25E-2</v>
      </c>
      <c r="G47" s="14">
        <v>3.125E-2</v>
      </c>
      <c r="H47" s="14">
        <v>0.75</v>
      </c>
      <c r="I47" s="14">
        <v>0</v>
      </c>
      <c r="J47" s="14">
        <v>0</v>
      </c>
      <c r="K47" s="14">
        <v>0.21875</v>
      </c>
      <c r="L47" s="14">
        <v>0</v>
      </c>
      <c r="M47" s="14">
        <v>0</v>
      </c>
      <c r="N47" s="14">
        <v>0.78125</v>
      </c>
      <c r="O47" s="14">
        <v>0.375</v>
      </c>
      <c r="P47" s="14">
        <v>0.28125</v>
      </c>
      <c r="Q47" s="14">
        <v>0.21875</v>
      </c>
      <c r="R47" s="14">
        <v>0.125</v>
      </c>
      <c r="S47" s="23">
        <v>0.109375</v>
      </c>
      <c r="T47" s="23">
        <v>0.109375</v>
      </c>
      <c r="U47" s="23">
        <v>0.43359375</v>
      </c>
      <c r="V47" s="22">
        <v>0.15625</v>
      </c>
      <c r="W47" s="22">
        <v>0.21875</v>
      </c>
      <c r="X47" s="22">
        <v>0.65625</v>
      </c>
    </row>
    <row r="48" spans="1:24" ht="14.5" x14ac:dyDescent="0.35">
      <c r="A48" s="15" t="s">
        <v>238</v>
      </c>
      <c r="B48" s="16">
        <v>194</v>
      </c>
      <c r="C48" s="14">
        <v>0.13402061855670103</v>
      </c>
      <c r="D48" s="14">
        <v>7.2164948453608241E-2</v>
      </c>
      <c r="E48" s="14">
        <v>0.4329896907216495</v>
      </c>
      <c r="F48" s="14">
        <v>0.22164948453608246</v>
      </c>
      <c r="G48" s="14">
        <v>5.1546391752577317E-2</v>
      </c>
      <c r="H48" s="14">
        <v>8.7628865979381437E-2</v>
      </c>
      <c r="I48" s="14">
        <v>8.247422680412371E-2</v>
      </c>
      <c r="J48" s="14">
        <v>3.608247422680412E-2</v>
      </c>
      <c r="K48" s="14">
        <v>0.54639175257731953</v>
      </c>
      <c r="L48" s="14">
        <v>0.13917525773195877</v>
      </c>
      <c r="M48" s="14">
        <v>0.10309278350515463</v>
      </c>
      <c r="N48" s="14">
        <v>9.2783505154639179E-2</v>
      </c>
      <c r="O48" s="14">
        <v>0.23711340206185566</v>
      </c>
      <c r="P48" s="14">
        <v>0.36082474226804123</v>
      </c>
      <c r="Q48" s="14">
        <v>0.25773195876288657</v>
      </c>
      <c r="R48" s="14">
        <v>0.14432989690721648</v>
      </c>
      <c r="S48" s="23">
        <v>0.46005154639175261</v>
      </c>
      <c r="T48" s="23">
        <v>0.41752577319587619</v>
      </c>
      <c r="U48" s="23">
        <v>0.34278350515463918</v>
      </c>
      <c r="V48" s="22">
        <v>0.63917525773195871</v>
      </c>
      <c r="W48" s="22">
        <v>0.66494845360824739</v>
      </c>
      <c r="X48" s="22">
        <v>0.59793814432989689</v>
      </c>
    </row>
    <row r="49" spans="1:24" ht="14.5" x14ac:dyDescent="0.35">
      <c r="A49" s="17" t="s">
        <v>3</v>
      </c>
      <c r="B49" s="16">
        <v>1</v>
      </c>
      <c r="C49" s="14">
        <v>1</v>
      </c>
      <c r="D49" s="14">
        <v>0</v>
      </c>
      <c r="E49" s="14">
        <v>0</v>
      </c>
      <c r="F49" s="14">
        <v>0</v>
      </c>
      <c r="G49" s="14">
        <v>0</v>
      </c>
      <c r="H49" s="14">
        <v>0</v>
      </c>
      <c r="I49" s="14">
        <v>0</v>
      </c>
      <c r="J49" s="14">
        <v>0</v>
      </c>
      <c r="K49" s="14">
        <v>1</v>
      </c>
      <c r="L49" s="14">
        <v>0</v>
      </c>
      <c r="M49" s="14">
        <v>0</v>
      </c>
      <c r="N49" s="14">
        <v>0</v>
      </c>
      <c r="O49" s="14">
        <v>1</v>
      </c>
      <c r="P49" s="14">
        <v>0</v>
      </c>
      <c r="Q49" s="14">
        <v>0</v>
      </c>
      <c r="R49" s="14">
        <v>0</v>
      </c>
      <c r="S49" s="23">
        <v>1</v>
      </c>
      <c r="T49" s="23">
        <v>0.5</v>
      </c>
      <c r="U49" s="23">
        <v>0.875</v>
      </c>
      <c r="V49" s="22">
        <v>1</v>
      </c>
      <c r="W49" s="22">
        <v>1</v>
      </c>
      <c r="X49" s="22">
        <v>1</v>
      </c>
    </row>
    <row r="50" spans="1:24" ht="14.5" x14ac:dyDescent="0.35">
      <c r="A50" s="17" t="s">
        <v>9</v>
      </c>
      <c r="B50" s="16">
        <v>1</v>
      </c>
      <c r="C50" s="14">
        <v>0</v>
      </c>
      <c r="D50" s="14">
        <v>0</v>
      </c>
      <c r="E50" s="14">
        <v>1</v>
      </c>
      <c r="F50" s="14">
        <v>0</v>
      </c>
      <c r="G50" s="14">
        <v>0</v>
      </c>
      <c r="H50" s="14">
        <v>0</v>
      </c>
      <c r="I50" s="14">
        <v>0</v>
      </c>
      <c r="J50" s="14">
        <v>0</v>
      </c>
      <c r="K50" s="14">
        <v>1</v>
      </c>
      <c r="L50" s="14">
        <v>0</v>
      </c>
      <c r="M50" s="14">
        <v>0</v>
      </c>
      <c r="N50" s="14">
        <v>0</v>
      </c>
      <c r="O50" s="14">
        <v>0</v>
      </c>
      <c r="P50" s="14">
        <v>1</v>
      </c>
      <c r="Q50" s="14">
        <v>0</v>
      </c>
      <c r="R50" s="14">
        <v>0</v>
      </c>
      <c r="S50" s="23">
        <v>0.5</v>
      </c>
      <c r="T50" s="23">
        <v>0.5</v>
      </c>
      <c r="U50" s="23">
        <v>0.375</v>
      </c>
      <c r="V50" s="22">
        <v>1</v>
      </c>
      <c r="W50" s="22">
        <v>1</v>
      </c>
      <c r="X50" s="22">
        <v>1</v>
      </c>
    </row>
    <row r="51" spans="1:24" ht="14.5" x14ac:dyDescent="0.35">
      <c r="A51" s="17" t="s">
        <v>12</v>
      </c>
      <c r="B51" s="16">
        <v>2</v>
      </c>
      <c r="C51" s="14">
        <v>0</v>
      </c>
      <c r="D51" s="14">
        <v>0</v>
      </c>
      <c r="E51" s="14">
        <v>1</v>
      </c>
      <c r="F51" s="14">
        <v>0</v>
      </c>
      <c r="G51" s="14">
        <v>0</v>
      </c>
      <c r="H51" s="14">
        <v>0</v>
      </c>
      <c r="I51" s="14">
        <v>0</v>
      </c>
      <c r="J51" s="14">
        <v>0</v>
      </c>
      <c r="K51" s="14">
        <v>1</v>
      </c>
      <c r="L51" s="14">
        <v>0</v>
      </c>
      <c r="M51" s="14">
        <v>0</v>
      </c>
      <c r="N51" s="14">
        <v>0</v>
      </c>
      <c r="O51" s="14">
        <v>0</v>
      </c>
      <c r="P51" s="14">
        <v>0</v>
      </c>
      <c r="Q51" s="14">
        <v>1</v>
      </c>
      <c r="R51" s="14">
        <v>0</v>
      </c>
      <c r="S51" s="23">
        <v>0.5</v>
      </c>
      <c r="T51" s="23">
        <v>0.5</v>
      </c>
      <c r="U51" s="23">
        <v>0</v>
      </c>
      <c r="V51" s="22">
        <v>1</v>
      </c>
      <c r="W51" s="22">
        <v>1</v>
      </c>
      <c r="X51" s="22">
        <v>0</v>
      </c>
    </row>
    <row r="52" spans="1:24" ht="14.5" x14ac:dyDescent="0.35">
      <c r="A52" s="17" t="s">
        <v>13</v>
      </c>
      <c r="B52" s="16">
        <v>1</v>
      </c>
      <c r="C52" s="14">
        <v>0</v>
      </c>
      <c r="D52" s="14">
        <v>0</v>
      </c>
      <c r="E52" s="14">
        <v>1</v>
      </c>
      <c r="F52" s="14">
        <v>0</v>
      </c>
      <c r="G52" s="14">
        <v>0</v>
      </c>
      <c r="H52" s="14">
        <v>0</v>
      </c>
      <c r="I52" s="14">
        <v>0</v>
      </c>
      <c r="J52" s="14">
        <v>0</v>
      </c>
      <c r="K52" s="14">
        <v>1</v>
      </c>
      <c r="L52" s="14">
        <v>0</v>
      </c>
      <c r="M52" s="14">
        <v>0</v>
      </c>
      <c r="N52" s="14">
        <v>0</v>
      </c>
      <c r="O52" s="14">
        <v>0</v>
      </c>
      <c r="P52" s="14">
        <v>1</v>
      </c>
      <c r="Q52" s="14">
        <v>0</v>
      </c>
      <c r="R52" s="14">
        <v>0</v>
      </c>
      <c r="S52" s="23">
        <v>0.5</v>
      </c>
      <c r="T52" s="23">
        <v>0.5</v>
      </c>
      <c r="U52" s="23">
        <v>0.375</v>
      </c>
      <c r="V52" s="22">
        <v>1</v>
      </c>
      <c r="W52" s="22">
        <v>1</v>
      </c>
      <c r="X52" s="22">
        <v>1</v>
      </c>
    </row>
    <row r="53" spans="1:24" ht="14.5" x14ac:dyDescent="0.35">
      <c r="A53" s="17" t="s">
        <v>23</v>
      </c>
      <c r="B53" s="16">
        <v>7</v>
      </c>
      <c r="C53" s="14">
        <v>0.5714285714285714</v>
      </c>
      <c r="D53" s="14">
        <v>0.14285714285714285</v>
      </c>
      <c r="E53" s="14">
        <v>0.2857142857142857</v>
      </c>
      <c r="F53" s="14">
        <v>0</v>
      </c>
      <c r="G53" s="14">
        <v>0</v>
      </c>
      <c r="H53" s="14">
        <v>0</v>
      </c>
      <c r="I53" s="14">
        <v>0.14285714285714285</v>
      </c>
      <c r="J53" s="14">
        <v>0</v>
      </c>
      <c r="K53" s="14">
        <v>0.8571428571428571</v>
      </c>
      <c r="L53" s="14">
        <v>0</v>
      </c>
      <c r="M53" s="14">
        <v>0</v>
      </c>
      <c r="N53" s="14">
        <v>0</v>
      </c>
      <c r="O53" s="14">
        <v>0.2857142857142857</v>
      </c>
      <c r="P53" s="14">
        <v>0.7142857142857143</v>
      </c>
      <c r="Q53" s="14">
        <v>0</v>
      </c>
      <c r="R53" s="14">
        <v>0</v>
      </c>
      <c r="S53" s="23">
        <v>0.8214285714285714</v>
      </c>
      <c r="T53" s="23">
        <v>0.5714285714285714</v>
      </c>
      <c r="U53" s="23">
        <v>0.51785714285714279</v>
      </c>
      <c r="V53" s="22">
        <v>0.99999999999999989</v>
      </c>
      <c r="W53" s="22">
        <v>1</v>
      </c>
      <c r="X53" s="22">
        <v>1</v>
      </c>
    </row>
    <row r="54" spans="1:24" ht="14.5" x14ac:dyDescent="0.35">
      <c r="A54" s="17" t="s">
        <v>44</v>
      </c>
      <c r="B54" s="16">
        <v>4</v>
      </c>
      <c r="C54" s="14">
        <v>0.25</v>
      </c>
      <c r="D54" s="14">
        <v>0</v>
      </c>
      <c r="E54" s="14">
        <v>0.75</v>
      </c>
      <c r="F54" s="14">
        <v>0</v>
      </c>
      <c r="G54" s="14">
        <v>0</v>
      </c>
      <c r="H54" s="14">
        <v>0</v>
      </c>
      <c r="I54" s="14">
        <v>0</v>
      </c>
      <c r="J54" s="14">
        <v>0</v>
      </c>
      <c r="K54" s="14">
        <v>1</v>
      </c>
      <c r="L54" s="14">
        <v>0</v>
      </c>
      <c r="M54" s="14">
        <v>0</v>
      </c>
      <c r="N54" s="14">
        <v>0</v>
      </c>
      <c r="O54" s="14">
        <v>0.25</v>
      </c>
      <c r="P54" s="14">
        <v>0</v>
      </c>
      <c r="Q54" s="14">
        <v>0.25</v>
      </c>
      <c r="R54" s="14">
        <v>0.5</v>
      </c>
      <c r="S54" s="23">
        <v>0.625</v>
      </c>
      <c r="T54" s="23">
        <v>0.5</v>
      </c>
      <c r="U54" s="23">
        <v>0.21875</v>
      </c>
      <c r="V54" s="22">
        <v>1</v>
      </c>
      <c r="W54" s="22">
        <v>1</v>
      </c>
      <c r="X54" s="22">
        <v>0.25</v>
      </c>
    </row>
    <row r="55" spans="1:24" ht="14.5" x14ac:dyDescent="0.35">
      <c r="A55" s="17" t="s">
        <v>48</v>
      </c>
      <c r="B55" s="16">
        <v>1</v>
      </c>
      <c r="C55" s="14">
        <v>0</v>
      </c>
      <c r="D55" s="14">
        <v>0</v>
      </c>
      <c r="E55" s="14">
        <v>0</v>
      </c>
      <c r="F55" s="14">
        <v>0</v>
      </c>
      <c r="G55" s="14">
        <v>0</v>
      </c>
      <c r="H55" s="14">
        <v>1</v>
      </c>
      <c r="I55" s="14">
        <v>0</v>
      </c>
      <c r="J55" s="14">
        <v>0</v>
      </c>
      <c r="K55" s="14">
        <v>0</v>
      </c>
      <c r="L55" s="14">
        <v>0</v>
      </c>
      <c r="M55" s="14">
        <v>0</v>
      </c>
      <c r="N55" s="14">
        <v>1</v>
      </c>
      <c r="O55" s="14">
        <v>0</v>
      </c>
      <c r="P55" s="14">
        <v>0</v>
      </c>
      <c r="Q55" s="14">
        <v>0</v>
      </c>
      <c r="R55" s="14">
        <v>1</v>
      </c>
      <c r="S55" s="23" t="s">
        <v>271</v>
      </c>
      <c r="T55" s="23" t="s">
        <v>271</v>
      </c>
      <c r="U55" s="23">
        <v>0</v>
      </c>
      <c r="V55" s="22">
        <v>0</v>
      </c>
      <c r="W55" s="22">
        <v>0</v>
      </c>
      <c r="X55" s="22">
        <v>0</v>
      </c>
    </row>
    <row r="56" spans="1:24" ht="14.5" x14ac:dyDescent="0.35">
      <c r="A56" s="17" t="s">
        <v>49</v>
      </c>
      <c r="B56" s="16">
        <v>5</v>
      </c>
      <c r="C56" s="14">
        <v>0</v>
      </c>
      <c r="D56" s="14">
        <v>0.2</v>
      </c>
      <c r="E56" s="14">
        <v>0</v>
      </c>
      <c r="F56" s="14">
        <v>0.2</v>
      </c>
      <c r="G56" s="14">
        <v>0</v>
      </c>
      <c r="H56" s="14">
        <v>0.6</v>
      </c>
      <c r="I56" s="14">
        <v>0</v>
      </c>
      <c r="J56" s="14">
        <v>0.2</v>
      </c>
      <c r="K56" s="14">
        <v>0</v>
      </c>
      <c r="L56" s="14">
        <v>0.2</v>
      </c>
      <c r="M56" s="14">
        <v>0</v>
      </c>
      <c r="N56" s="14">
        <v>0.6</v>
      </c>
      <c r="O56" s="14">
        <v>0.4</v>
      </c>
      <c r="P56" s="14">
        <v>0.2</v>
      </c>
      <c r="Q56" s="14">
        <v>0</v>
      </c>
      <c r="R56" s="14">
        <v>0.4</v>
      </c>
      <c r="S56" s="23">
        <v>0.2</v>
      </c>
      <c r="T56" s="23">
        <v>0.2</v>
      </c>
      <c r="U56" s="23">
        <v>0.42500000000000004</v>
      </c>
      <c r="V56" s="22">
        <v>0.2</v>
      </c>
      <c r="W56" s="22">
        <v>0.2</v>
      </c>
      <c r="X56" s="22">
        <v>0.60000000000000009</v>
      </c>
    </row>
    <row r="57" spans="1:24" ht="14.5" x14ac:dyDescent="0.35">
      <c r="A57" s="17" t="s">
        <v>54</v>
      </c>
      <c r="B57" s="16">
        <v>23</v>
      </c>
      <c r="C57" s="14">
        <v>0.17391304347826086</v>
      </c>
      <c r="D57" s="14">
        <v>8.6956521739130432E-2</v>
      </c>
      <c r="E57" s="14">
        <v>0.13043478260869565</v>
      </c>
      <c r="F57" s="14">
        <v>0.43478260869565216</v>
      </c>
      <c r="G57" s="14">
        <v>0.17391304347826086</v>
      </c>
      <c r="H57" s="14">
        <v>0</v>
      </c>
      <c r="I57" s="14">
        <v>0.2608695652173913</v>
      </c>
      <c r="J57" s="14">
        <v>0</v>
      </c>
      <c r="K57" s="14">
        <v>0.52173913043478259</v>
      </c>
      <c r="L57" s="14">
        <v>0.21739130434782608</v>
      </c>
      <c r="M57" s="14">
        <v>0</v>
      </c>
      <c r="N57" s="14">
        <v>0</v>
      </c>
      <c r="O57" s="14">
        <v>0.17391304347826086</v>
      </c>
      <c r="P57" s="14">
        <v>0.34782608695652173</v>
      </c>
      <c r="Q57" s="14">
        <v>0.43478260869565216</v>
      </c>
      <c r="R57" s="14">
        <v>4.3478260869565216E-2</v>
      </c>
      <c r="S57" s="23">
        <v>0.41304347826086957</v>
      </c>
      <c r="T57" s="23">
        <v>0.57608695652173914</v>
      </c>
      <c r="U57" s="23">
        <v>0.28260869565217395</v>
      </c>
      <c r="V57" s="22">
        <v>0.39130434782608692</v>
      </c>
      <c r="W57" s="22">
        <v>0.78260869565217384</v>
      </c>
      <c r="X57" s="22">
        <v>0.52173913043478259</v>
      </c>
    </row>
    <row r="58" spans="1:24" ht="14.5" x14ac:dyDescent="0.35">
      <c r="A58" s="17" t="s">
        <v>62</v>
      </c>
      <c r="B58" s="16">
        <v>3</v>
      </c>
      <c r="C58" s="14">
        <v>0</v>
      </c>
      <c r="D58" s="14">
        <v>0</v>
      </c>
      <c r="E58" s="14">
        <v>0</v>
      </c>
      <c r="F58" s="14">
        <v>0.66666666666666663</v>
      </c>
      <c r="G58" s="14">
        <v>0.33333333333333331</v>
      </c>
      <c r="H58" s="14">
        <v>0</v>
      </c>
      <c r="I58" s="14">
        <v>0</v>
      </c>
      <c r="J58" s="14">
        <v>0</v>
      </c>
      <c r="K58" s="14">
        <v>0.33333333333333331</v>
      </c>
      <c r="L58" s="14">
        <v>0</v>
      </c>
      <c r="M58" s="14">
        <v>0.66666666666666663</v>
      </c>
      <c r="N58" s="14">
        <v>0</v>
      </c>
      <c r="O58" s="14">
        <v>0.66666666666666663</v>
      </c>
      <c r="P58" s="14">
        <v>0.33333333333333331</v>
      </c>
      <c r="Q58" s="14">
        <v>0</v>
      </c>
      <c r="R58" s="14">
        <v>0</v>
      </c>
      <c r="S58" s="23">
        <v>0.16666666666666666</v>
      </c>
      <c r="T58" s="23">
        <v>0.16666666666666666</v>
      </c>
      <c r="U58" s="23">
        <v>0.70833333333333326</v>
      </c>
      <c r="V58" s="22">
        <v>0</v>
      </c>
      <c r="W58" s="22">
        <v>0.33333333333333331</v>
      </c>
      <c r="X58" s="22">
        <v>1</v>
      </c>
    </row>
    <row r="59" spans="1:24" ht="14.5" x14ac:dyDescent="0.35">
      <c r="A59" s="17" t="s">
        <v>65</v>
      </c>
      <c r="B59" s="16">
        <v>5</v>
      </c>
      <c r="C59" s="14">
        <v>0</v>
      </c>
      <c r="D59" s="14">
        <v>0.4</v>
      </c>
      <c r="E59" s="14">
        <v>0.4</v>
      </c>
      <c r="F59" s="14">
        <v>0.2</v>
      </c>
      <c r="G59" s="14">
        <v>0</v>
      </c>
      <c r="H59" s="14">
        <v>0</v>
      </c>
      <c r="I59" s="14">
        <v>0.2</v>
      </c>
      <c r="J59" s="14">
        <v>0</v>
      </c>
      <c r="K59" s="14">
        <v>0.8</v>
      </c>
      <c r="L59" s="14">
        <v>0</v>
      </c>
      <c r="M59" s="14">
        <v>0</v>
      </c>
      <c r="N59" s="14">
        <v>0</v>
      </c>
      <c r="O59" s="14">
        <v>0.2</v>
      </c>
      <c r="P59" s="14">
        <v>0.6</v>
      </c>
      <c r="Q59" s="14">
        <v>0.2</v>
      </c>
      <c r="R59" s="14">
        <v>0</v>
      </c>
      <c r="S59" s="23">
        <v>0.55000000000000004</v>
      </c>
      <c r="T59" s="23">
        <v>0.60000000000000009</v>
      </c>
      <c r="U59" s="23">
        <v>0.4</v>
      </c>
      <c r="V59" s="22">
        <v>0.8</v>
      </c>
      <c r="W59" s="22">
        <v>1</v>
      </c>
      <c r="X59" s="22">
        <v>0.8</v>
      </c>
    </row>
    <row r="60" spans="1:24" ht="14.5" x14ac:dyDescent="0.35">
      <c r="A60" s="17" t="s">
        <v>66</v>
      </c>
      <c r="B60" s="16">
        <v>1</v>
      </c>
      <c r="C60" s="14">
        <v>1</v>
      </c>
      <c r="D60" s="14">
        <v>0</v>
      </c>
      <c r="E60" s="14">
        <v>0</v>
      </c>
      <c r="F60" s="14">
        <v>0</v>
      </c>
      <c r="G60" s="14">
        <v>0</v>
      </c>
      <c r="H60" s="14">
        <v>0</v>
      </c>
      <c r="I60" s="14">
        <v>0</v>
      </c>
      <c r="J60" s="14">
        <v>0</v>
      </c>
      <c r="K60" s="14">
        <v>1</v>
      </c>
      <c r="L60" s="14">
        <v>0</v>
      </c>
      <c r="M60" s="14">
        <v>0</v>
      </c>
      <c r="N60" s="14">
        <v>0</v>
      </c>
      <c r="O60" s="14">
        <v>0</v>
      </c>
      <c r="P60" s="14">
        <v>1</v>
      </c>
      <c r="Q60" s="14">
        <v>0</v>
      </c>
      <c r="R60" s="14">
        <v>0</v>
      </c>
      <c r="S60" s="23">
        <v>1</v>
      </c>
      <c r="T60" s="23">
        <v>0.5</v>
      </c>
      <c r="U60" s="23">
        <v>0.375</v>
      </c>
      <c r="V60" s="22">
        <v>1</v>
      </c>
      <c r="W60" s="22">
        <v>1</v>
      </c>
      <c r="X60" s="22">
        <v>1</v>
      </c>
    </row>
    <row r="61" spans="1:24" ht="14.5" x14ac:dyDescent="0.35">
      <c r="A61" s="17" t="s">
        <v>83</v>
      </c>
      <c r="B61" s="16">
        <v>8</v>
      </c>
      <c r="C61" s="14">
        <v>0</v>
      </c>
      <c r="D61" s="14">
        <v>0</v>
      </c>
      <c r="E61" s="14">
        <v>0</v>
      </c>
      <c r="F61" s="14">
        <v>0.875</v>
      </c>
      <c r="G61" s="14">
        <v>0.125</v>
      </c>
      <c r="H61" s="14">
        <v>0</v>
      </c>
      <c r="I61" s="14">
        <v>0</v>
      </c>
      <c r="J61" s="14">
        <v>0</v>
      </c>
      <c r="K61" s="14">
        <v>0</v>
      </c>
      <c r="L61" s="14">
        <v>1</v>
      </c>
      <c r="M61" s="14">
        <v>0</v>
      </c>
      <c r="N61" s="14">
        <v>0</v>
      </c>
      <c r="O61" s="14">
        <v>0.125</v>
      </c>
      <c r="P61" s="14">
        <v>0</v>
      </c>
      <c r="Q61" s="14">
        <v>0.875</v>
      </c>
      <c r="R61" s="14">
        <v>0</v>
      </c>
      <c r="S61" s="23">
        <v>0.21875</v>
      </c>
      <c r="T61" s="23">
        <v>0.25</v>
      </c>
      <c r="U61" s="23">
        <v>0.109375</v>
      </c>
      <c r="V61" s="22">
        <v>0</v>
      </c>
      <c r="W61" s="22">
        <v>0</v>
      </c>
      <c r="X61" s="22">
        <v>0.125</v>
      </c>
    </row>
    <row r="62" spans="1:24" ht="14.5" x14ac:dyDescent="0.35">
      <c r="A62" s="17" t="s">
        <v>89</v>
      </c>
      <c r="B62" s="16">
        <v>25</v>
      </c>
      <c r="C62" s="14">
        <v>0.24</v>
      </c>
      <c r="D62" s="14">
        <v>0.04</v>
      </c>
      <c r="E62" s="14">
        <v>0.72</v>
      </c>
      <c r="F62" s="14">
        <v>0</v>
      </c>
      <c r="G62" s="14">
        <v>0</v>
      </c>
      <c r="H62" s="14">
        <v>0</v>
      </c>
      <c r="I62" s="14">
        <v>0.2</v>
      </c>
      <c r="J62" s="14">
        <v>0</v>
      </c>
      <c r="K62" s="14">
        <v>0.8</v>
      </c>
      <c r="L62" s="14">
        <v>0</v>
      </c>
      <c r="M62" s="14">
        <v>0</v>
      </c>
      <c r="N62" s="14">
        <v>0</v>
      </c>
      <c r="O62" s="14">
        <v>0.4</v>
      </c>
      <c r="P62" s="14">
        <v>0.32</v>
      </c>
      <c r="Q62" s="14">
        <v>0.2</v>
      </c>
      <c r="R62" s="14">
        <v>0.08</v>
      </c>
      <c r="S62" s="23">
        <v>0.63</v>
      </c>
      <c r="T62" s="23">
        <v>0.60000000000000009</v>
      </c>
      <c r="U62" s="23">
        <v>0.47000000000000003</v>
      </c>
      <c r="V62" s="22">
        <v>1</v>
      </c>
      <c r="W62" s="22">
        <v>1</v>
      </c>
      <c r="X62" s="22">
        <v>0.72</v>
      </c>
    </row>
    <row r="63" spans="1:24" ht="14.5" x14ac:dyDescent="0.35">
      <c r="A63" s="17" t="s">
        <v>95</v>
      </c>
      <c r="B63" s="16">
        <v>2</v>
      </c>
      <c r="C63" s="14">
        <v>0.5</v>
      </c>
      <c r="D63" s="14">
        <v>0</v>
      </c>
      <c r="E63" s="14">
        <v>0</v>
      </c>
      <c r="F63" s="14">
        <v>0.5</v>
      </c>
      <c r="G63" s="14">
        <v>0</v>
      </c>
      <c r="H63" s="14">
        <v>0</v>
      </c>
      <c r="I63" s="14">
        <v>0</v>
      </c>
      <c r="J63" s="14">
        <v>0</v>
      </c>
      <c r="K63" s="14">
        <v>1</v>
      </c>
      <c r="L63" s="14">
        <v>0</v>
      </c>
      <c r="M63" s="14">
        <v>0</v>
      </c>
      <c r="N63" s="14">
        <v>0</v>
      </c>
      <c r="O63" s="14">
        <v>1</v>
      </c>
      <c r="P63" s="14">
        <v>0</v>
      </c>
      <c r="Q63" s="14">
        <v>0</v>
      </c>
      <c r="R63" s="14">
        <v>0</v>
      </c>
      <c r="S63" s="23">
        <v>0.625</v>
      </c>
      <c r="T63" s="23">
        <v>0.5</v>
      </c>
      <c r="U63" s="23">
        <v>0.875</v>
      </c>
      <c r="V63" s="22">
        <v>0.5</v>
      </c>
      <c r="W63" s="22">
        <v>1</v>
      </c>
      <c r="X63" s="22">
        <v>1</v>
      </c>
    </row>
    <row r="64" spans="1:24" ht="14.5" x14ac:dyDescent="0.35">
      <c r="A64" s="17" t="s">
        <v>100</v>
      </c>
      <c r="B64" s="16">
        <v>7</v>
      </c>
      <c r="C64" s="14">
        <v>0</v>
      </c>
      <c r="D64" s="14">
        <v>0</v>
      </c>
      <c r="E64" s="14">
        <v>0.7142857142857143</v>
      </c>
      <c r="F64" s="14">
        <v>0.14285714285714285</v>
      </c>
      <c r="G64" s="14">
        <v>0.14285714285714285</v>
      </c>
      <c r="H64" s="14">
        <v>0</v>
      </c>
      <c r="I64" s="14">
        <v>0</v>
      </c>
      <c r="J64" s="14">
        <v>0</v>
      </c>
      <c r="K64" s="14">
        <v>0.8571428571428571</v>
      </c>
      <c r="L64" s="14">
        <v>0</v>
      </c>
      <c r="M64" s="14">
        <v>0.14285714285714285</v>
      </c>
      <c r="N64" s="14">
        <v>0</v>
      </c>
      <c r="O64" s="14">
        <v>0.5714285714285714</v>
      </c>
      <c r="P64" s="14">
        <v>0.2857142857142857</v>
      </c>
      <c r="Q64" s="14">
        <v>0.14285714285714285</v>
      </c>
      <c r="R64" s="14">
        <v>0</v>
      </c>
      <c r="S64" s="23">
        <v>0.39285714285714285</v>
      </c>
      <c r="T64" s="23">
        <v>0.42857142857142855</v>
      </c>
      <c r="U64" s="23">
        <v>0.6071428571428571</v>
      </c>
      <c r="V64" s="22">
        <v>0.7142857142857143</v>
      </c>
      <c r="W64" s="22">
        <v>0.8571428571428571</v>
      </c>
      <c r="X64" s="22">
        <v>0.8571428571428571</v>
      </c>
    </row>
    <row r="65" spans="1:24" ht="14.5" x14ac:dyDescent="0.35">
      <c r="A65" s="17" t="s">
        <v>108</v>
      </c>
      <c r="B65" s="16">
        <v>1</v>
      </c>
      <c r="C65" s="14">
        <v>1</v>
      </c>
      <c r="D65" s="14">
        <v>0</v>
      </c>
      <c r="E65" s="14">
        <v>0</v>
      </c>
      <c r="F65" s="14">
        <v>0</v>
      </c>
      <c r="G65" s="14">
        <v>0</v>
      </c>
      <c r="H65" s="14">
        <v>0</v>
      </c>
      <c r="I65" s="14">
        <v>0</v>
      </c>
      <c r="J65" s="14">
        <v>0</v>
      </c>
      <c r="K65" s="14">
        <v>1</v>
      </c>
      <c r="L65" s="14">
        <v>0</v>
      </c>
      <c r="M65" s="14">
        <v>0</v>
      </c>
      <c r="N65" s="14">
        <v>0</v>
      </c>
      <c r="O65" s="14">
        <v>0</v>
      </c>
      <c r="P65" s="14">
        <v>1</v>
      </c>
      <c r="Q65" s="14">
        <v>0</v>
      </c>
      <c r="R65" s="14">
        <v>0</v>
      </c>
      <c r="S65" s="23">
        <v>1</v>
      </c>
      <c r="T65" s="23">
        <v>0.5</v>
      </c>
      <c r="U65" s="23">
        <v>0.375</v>
      </c>
      <c r="V65" s="22">
        <v>1</v>
      </c>
      <c r="W65" s="22">
        <v>1</v>
      </c>
      <c r="X65" s="22">
        <v>1</v>
      </c>
    </row>
    <row r="66" spans="1:24" ht="14.5" x14ac:dyDescent="0.35">
      <c r="A66" s="17" t="s">
        <v>123</v>
      </c>
      <c r="B66" s="16">
        <v>3</v>
      </c>
      <c r="C66" s="14">
        <v>0.33333333333333331</v>
      </c>
      <c r="D66" s="14">
        <v>0</v>
      </c>
      <c r="E66" s="14">
        <v>0.66666666666666663</v>
      </c>
      <c r="F66" s="14">
        <v>0</v>
      </c>
      <c r="G66" s="14">
        <v>0</v>
      </c>
      <c r="H66" s="14">
        <v>0</v>
      </c>
      <c r="I66" s="14">
        <v>0</v>
      </c>
      <c r="J66" s="14">
        <v>0</v>
      </c>
      <c r="K66" s="14">
        <v>1</v>
      </c>
      <c r="L66" s="14">
        <v>0</v>
      </c>
      <c r="M66" s="14">
        <v>0</v>
      </c>
      <c r="N66" s="14">
        <v>0</v>
      </c>
      <c r="O66" s="14">
        <v>0</v>
      </c>
      <c r="P66" s="14">
        <v>1</v>
      </c>
      <c r="Q66" s="14">
        <v>0</v>
      </c>
      <c r="R66" s="14">
        <v>0</v>
      </c>
      <c r="S66" s="23">
        <v>0.66666666666666663</v>
      </c>
      <c r="T66" s="23">
        <v>0.5</v>
      </c>
      <c r="U66" s="23">
        <v>0.375</v>
      </c>
      <c r="V66" s="22">
        <v>1</v>
      </c>
      <c r="W66" s="22">
        <v>1</v>
      </c>
      <c r="X66" s="22">
        <v>1</v>
      </c>
    </row>
    <row r="67" spans="1:24" ht="14.5" x14ac:dyDescent="0.35">
      <c r="A67" s="17" t="s">
        <v>124</v>
      </c>
      <c r="B67" s="16">
        <v>5</v>
      </c>
      <c r="C67" s="14">
        <v>0</v>
      </c>
      <c r="D67" s="14">
        <v>0</v>
      </c>
      <c r="E67" s="14">
        <v>0.2</v>
      </c>
      <c r="F67" s="14">
        <v>0.6</v>
      </c>
      <c r="G67" s="14">
        <v>0.2</v>
      </c>
      <c r="H67" s="14">
        <v>0</v>
      </c>
      <c r="I67" s="14">
        <v>0</v>
      </c>
      <c r="J67" s="14">
        <v>0</v>
      </c>
      <c r="K67" s="14">
        <v>0.8</v>
      </c>
      <c r="L67" s="14">
        <v>0.2</v>
      </c>
      <c r="M67" s="14">
        <v>0</v>
      </c>
      <c r="N67" s="14">
        <v>0</v>
      </c>
      <c r="O67" s="14">
        <v>0</v>
      </c>
      <c r="P67" s="14">
        <v>0.2</v>
      </c>
      <c r="Q67" s="14">
        <v>0.8</v>
      </c>
      <c r="R67" s="14">
        <v>0</v>
      </c>
      <c r="S67" s="23">
        <v>0.25</v>
      </c>
      <c r="T67" s="23">
        <v>0.45</v>
      </c>
      <c r="U67" s="23">
        <v>7.5000000000000011E-2</v>
      </c>
      <c r="V67" s="22">
        <v>0.2</v>
      </c>
      <c r="W67" s="22">
        <v>0.8</v>
      </c>
      <c r="X67" s="22">
        <v>0.2</v>
      </c>
    </row>
    <row r="68" spans="1:24" ht="14.5" x14ac:dyDescent="0.35">
      <c r="A68" s="17" t="s">
        <v>136</v>
      </c>
      <c r="B68" s="16">
        <v>5</v>
      </c>
      <c r="C68" s="14">
        <v>0</v>
      </c>
      <c r="D68" s="14">
        <v>0.8</v>
      </c>
      <c r="E68" s="14">
        <v>0</v>
      </c>
      <c r="F68" s="14">
        <v>0.2</v>
      </c>
      <c r="G68" s="14">
        <v>0</v>
      </c>
      <c r="H68" s="14">
        <v>0</v>
      </c>
      <c r="I68" s="14">
        <v>0.2</v>
      </c>
      <c r="J68" s="14">
        <v>0.8</v>
      </c>
      <c r="K68" s="14">
        <v>0</v>
      </c>
      <c r="L68" s="14">
        <v>0</v>
      </c>
      <c r="M68" s="14">
        <v>0</v>
      </c>
      <c r="N68" s="14">
        <v>0</v>
      </c>
      <c r="O68" s="14">
        <v>0</v>
      </c>
      <c r="P68" s="14">
        <v>0.8</v>
      </c>
      <c r="Q68" s="14">
        <v>0.2</v>
      </c>
      <c r="R68" s="14">
        <v>0</v>
      </c>
      <c r="S68" s="23">
        <v>0.65000000000000013</v>
      </c>
      <c r="T68" s="23">
        <v>0.8</v>
      </c>
      <c r="U68" s="23">
        <v>0.30000000000000004</v>
      </c>
      <c r="V68" s="22">
        <v>0.8</v>
      </c>
      <c r="W68" s="22">
        <v>1</v>
      </c>
      <c r="X68" s="22">
        <v>0.8</v>
      </c>
    </row>
    <row r="69" spans="1:24" ht="14.5" x14ac:dyDescent="0.35">
      <c r="A69" s="17" t="s">
        <v>149</v>
      </c>
      <c r="B69" s="16">
        <v>1</v>
      </c>
      <c r="C69" s="14">
        <v>0</v>
      </c>
      <c r="D69" s="14">
        <v>0</v>
      </c>
      <c r="E69" s="14">
        <v>0</v>
      </c>
      <c r="F69" s="14">
        <v>1</v>
      </c>
      <c r="G69" s="14">
        <v>0</v>
      </c>
      <c r="H69" s="14">
        <v>0</v>
      </c>
      <c r="I69" s="14">
        <v>0</v>
      </c>
      <c r="J69" s="14">
        <v>0</v>
      </c>
      <c r="K69" s="14">
        <v>0</v>
      </c>
      <c r="L69" s="14">
        <v>1</v>
      </c>
      <c r="M69" s="14">
        <v>0</v>
      </c>
      <c r="N69" s="14">
        <v>0</v>
      </c>
      <c r="O69" s="14">
        <v>0</v>
      </c>
      <c r="P69" s="14">
        <v>0</v>
      </c>
      <c r="Q69" s="14">
        <v>1</v>
      </c>
      <c r="R69" s="14">
        <v>0</v>
      </c>
      <c r="S69" s="23">
        <v>0.25</v>
      </c>
      <c r="T69" s="23">
        <v>0.25</v>
      </c>
      <c r="U69" s="23">
        <v>0</v>
      </c>
      <c r="V69" s="22">
        <v>0</v>
      </c>
      <c r="W69" s="22">
        <v>0</v>
      </c>
      <c r="X69" s="22">
        <v>0</v>
      </c>
    </row>
    <row r="70" spans="1:24" ht="14.5" x14ac:dyDescent="0.35">
      <c r="A70" s="17" t="s">
        <v>160</v>
      </c>
      <c r="B70" s="16">
        <v>11</v>
      </c>
      <c r="C70" s="14">
        <v>0.18181818181818182</v>
      </c>
      <c r="D70" s="14">
        <v>9.0909090909090912E-2</v>
      </c>
      <c r="E70" s="14">
        <v>0.72727272727272729</v>
      </c>
      <c r="F70" s="14">
        <v>0</v>
      </c>
      <c r="G70" s="14">
        <v>0</v>
      </c>
      <c r="H70" s="14">
        <v>0</v>
      </c>
      <c r="I70" s="14">
        <v>0</v>
      </c>
      <c r="J70" s="14">
        <v>0</v>
      </c>
      <c r="K70" s="14">
        <v>1</v>
      </c>
      <c r="L70" s="14">
        <v>0</v>
      </c>
      <c r="M70" s="14">
        <v>0</v>
      </c>
      <c r="N70" s="14">
        <v>0</v>
      </c>
      <c r="O70" s="14">
        <v>9.0909090909090912E-2</v>
      </c>
      <c r="P70" s="14">
        <v>0.18181818181818182</v>
      </c>
      <c r="Q70" s="14">
        <v>0.36363636363636365</v>
      </c>
      <c r="R70" s="14">
        <v>0.36363636363636365</v>
      </c>
      <c r="S70" s="23">
        <v>0.61363636363636365</v>
      </c>
      <c r="T70" s="23">
        <v>0.5</v>
      </c>
      <c r="U70" s="23">
        <v>0.14772727272727271</v>
      </c>
      <c r="V70" s="22">
        <v>1</v>
      </c>
      <c r="W70" s="22">
        <v>1</v>
      </c>
      <c r="X70" s="22">
        <v>0.27272727272727271</v>
      </c>
    </row>
    <row r="71" spans="1:24" ht="14.5" x14ac:dyDescent="0.35">
      <c r="A71" s="17" t="s">
        <v>177</v>
      </c>
      <c r="B71" s="16">
        <v>1</v>
      </c>
      <c r="C71" s="14">
        <v>0</v>
      </c>
      <c r="D71" s="14">
        <v>1</v>
      </c>
      <c r="E71" s="14">
        <v>0</v>
      </c>
      <c r="F71" s="14">
        <v>0</v>
      </c>
      <c r="G71" s="14">
        <v>0</v>
      </c>
      <c r="H71" s="14">
        <v>0</v>
      </c>
      <c r="I71" s="14">
        <v>0</v>
      </c>
      <c r="J71" s="14">
        <v>0</v>
      </c>
      <c r="K71" s="14">
        <v>0</v>
      </c>
      <c r="L71" s="14">
        <v>0</v>
      </c>
      <c r="M71" s="14">
        <v>0</v>
      </c>
      <c r="N71" s="14">
        <v>1</v>
      </c>
      <c r="O71" s="14">
        <v>0</v>
      </c>
      <c r="P71" s="14">
        <v>1</v>
      </c>
      <c r="Q71" s="14">
        <v>0</v>
      </c>
      <c r="R71" s="14">
        <v>0</v>
      </c>
      <c r="S71" s="23">
        <v>0.75</v>
      </c>
      <c r="T71" s="23">
        <v>0</v>
      </c>
      <c r="U71" s="23">
        <v>0.375</v>
      </c>
      <c r="V71" s="22">
        <v>1</v>
      </c>
      <c r="W71" s="22">
        <v>0</v>
      </c>
      <c r="X71" s="22">
        <v>1</v>
      </c>
    </row>
    <row r="72" spans="1:24" ht="14.5" x14ac:dyDescent="0.35">
      <c r="A72" s="17" t="s">
        <v>178</v>
      </c>
      <c r="B72" s="16">
        <v>32</v>
      </c>
      <c r="C72" s="14">
        <v>0</v>
      </c>
      <c r="D72" s="14">
        <v>0</v>
      </c>
      <c r="E72" s="14">
        <v>0.375</v>
      </c>
      <c r="F72" s="14">
        <v>0.25</v>
      </c>
      <c r="G72" s="14">
        <v>0</v>
      </c>
      <c r="H72" s="14">
        <v>0.375</v>
      </c>
      <c r="I72" s="14">
        <v>0</v>
      </c>
      <c r="J72" s="14">
        <v>0</v>
      </c>
      <c r="K72" s="14">
        <v>0.46875</v>
      </c>
      <c r="L72" s="14">
        <v>9.375E-2</v>
      </c>
      <c r="M72" s="14">
        <v>6.25E-2</v>
      </c>
      <c r="N72" s="14">
        <v>0.375</v>
      </c>
      <c r="O72" s="14">
        <v>9.375E-2</v>
      </c>
      <c r="P72" s="14">
        <v>0.375</v>
      </c>
      <c r="Q72" s="14">
        <v>0.15625</v>
      </c>
      <c r="R72" s="14">
        <v>0.375</v>
      </c>
      <c r="S72" s="23">
        <v>0.25</v>
      </c>
      <c r="T72" s="23">
        <v>0.2578125</v>
      </c>
      <c r="U72" s="23">
        <v>0.22265625</v>
      </c>
      <c r="V72" s="22">
        <v>0.375</v>
      </c>
      <c r="W72" s="22">
        <v>0.46875</v>
      </c>
      <c r="X72" s="22">
        <v>0.46875</v>
      </c>
    </row>
    <row r="73" spans="1:24" ht="14.5" x14ac:dyDescent="0.35">
      <c r="A73" s="17" t="s">
        <v>188</v>
      </c>
      <c r="B73" s="16">
        <v>5</v>
      </c>
      <c r="C73" s="14">
        <v>0</v>
      </c>
      <c r="D73" s="14">
        <v>0.2</v>
      </c>
      <c r="E73" s="14">
        <v>0.2</v>
      </c>
      <c r="F73" s="14">
        <v>0.4</v>
      </c>
      <c r="G73" s="14">
        <v>0</v>
      </c>
      <c r="H73" s="14">
        <v>0.2</v>
      </c>
      <c r="I73" s="14">
        <v>0</v>
      </c>
      <c r="J73" s="14">
        <v>0</v>
      </c>
      <c r="K73" s="14">
        <v>0</v>
      </c>
      <c r="L73" s="14">
        <v>0.6</v>
      </c>
      <c r="M73" s="14">
        <v>0.2</v>
      </c>
      <c r="N73" s="14">
        <v>0.2</v>
      </c>
      <c r="O73" s="14">
        <v>0</v>
      </c>
      <c r="P73" s="14">
        <v>0.2</v>
      </c>
      <c r="Q73" s="14">
        <v>0.6</v>
      </c>
      <c r="R73" s="14">
        <v>0.2</v>
      </c>
      <c r="S73" s="23">
        <v>0.35000000000000003</v>
      </c>
      <c r="T73" s="23">
        <v>0.15000000000000002</v>
      </c>
      <c r="U73" s="23">
        <v>7.5000000000000011E-2</v>
      </c>
      <c r="V73" s="22">
        <v>0.4</v>
      </c>
      <c r="W73" s="22">
        <v>0</v>
      </c>
      <c r="X73" s="22">
        <v>0.2</v>
      </c>
    </row>
    <row r="74" spans="1:24" ht="14.5" x14ac:dyDescent="0.35">
      <c r="A74" s="17" t="s">
        <v>194</v>
      </c>
      <c r="B74" s="16">
        <v>5</v>
      </c>
      <c r="C74" s="14">
        <v>0</v>
      </c>
      <c r="D74" s="14">
        <v>0</v>
      </c>
      <c r="E74" s="14">
        <v>0</v>
      </c>
      <c r="F74" s="14">
        <v>1</v>
      </c>
      <c r="G74" s="14">
        <v>0</v>
      </c>
      <c r="H74" s="14">
        <v>0</v>
      </c>
      <c r="I74" s="14">
        <v>0</v>
      </c>
      <c r="J74" s="14">
        <v>0.4</v>
      </c>
      <c r="K74" s="14">
        <v>0</v>
      </c>
      <c r="L74" s="14">
        <v>0.6</v>
      </c>
      <c r="M74" s="14">
        <v>0</v>
      </c>
      <c r="N74" s="14">
        <v>0</v>
      </c>
      <c r="O74" s="14">
        <v>0</v>
      </c>
      <c r="P74" s="14">
        <v>0</v>
      </c>
      <c r="Q74" s="14">
        <v>0.4</v>
      </c>
      <c r="R74" s="14">
        <v>0.6</v>
      </c>
      <c r="S74" s="23">
        <v>0.25</v>
      </c>
      <c r="T74" s="23">
        <v>0.45000000000000007</v>
      </c>
      <c r="U74" s="23">
        <v>0</v>
      </c>
      <c r="V74" s="22">
        <v>0</v>
      </c>
      <c r="W74" s="22">
        <v>0.4</v>
      </c>
      <c r="X74" s="22">
        <v>0</v>
      </c>
    </row>
    <row r="75" spans="1:24" ht="14.5" x14ac:dyDescent="0.35">
      <c r="A75" s="17" t="s">
        <v>201</v>
      </c>
      <c r="B75" s="16">
        <v>11</v>
      </c>
      <c r="C75" s="14">
        <v>0.36363636363636365</v>
      </c>
      <c r="D75" s="14">
        <v>0</v>
      </c>
      <c r="E75" s="14">
        <v>0.63636363636363635</v>
      </c>
      <c r="F75" s="14">
        <v>0</v>
      </c>
      <c r="G75" s="14">
        <v>0</v>
      </c>
      <c r="H75" s="14">
        <v>0</v>
      </c>
      <c r="I75" s="14">
        <v>0.18181818181818182</v>
      </c>
      <c r="J75" s="14">
        <v>0</v>
      </c>
      <c r="K75" s="14">
        <v>0.81818181818181823</v>
      </c>
      <c r="L75" s="14">
        <v>0</v>
      </c>
      <c r="M75" s="14">
        <v>0</v>
      </c>
      <c r="N75" s="14">
        <v>0</v>
      </c>
      <c r="O75" s="14">
        <v>0.90909090909090906</v>
      </c>
      <c r="P75" s="14">
        <v>9.0909090909090912E-2</v>
      </c>
      <c r="Q75" s="14">
        <v>0</v>
      </c>
      <c r="R75" s="14">
        <v>0</v>
      </c>
      <c r="S75" s="23">
        <v>0.68181818181818188</v>
      </c>
      <c r="T75" s="23">
        <v>0.59090909090909094</v>
      </c>
      <c r="U75" s="23">
        <v>0.82954545454545447</v>
      </c>
      <c r="V75" s="22">
        <v>1</v>
      </c>
      <c r="W75" s="22">
        <v>1</v>
      </c>
      <c r="X75" s="22">
        <v>1</v>
      </c>
    </row>
    <row r="76" spans="1:24" ht="14.5" x14ac:dyDescent="0.35">
      <c r="A76" s="17" t="s">
        <v>202</v>
      </c>
      <c r="B76" s="16">
        <v>18</v>
      </c>
      <c r="C76" s="14">
        <v>0</v>
      </c>
      <c r="D76" s="14">
        <v>0</v>
      </c>
      <c r="E76" s="14">
        <v>0.88888888888888884</v>
      </c>
      <c r="F76" s="14">
        <v>0</v>
      </c>
      <c r="G76" s="14">
        <v>0.1111111111111111</v>
      </c>
      <c r="H76" s="14">
        <v>0</v>
      </c>
      <c r="I76" s="14">
        <v>0</v>
      </c>
      <c r="J76" s="14">
        <v>0</v>
      </c>
      <c r="K76" s="14">
        <v>0.1111111111111111</v>
      </c>
      <c r="L76" s="14">
        <v>0.1111111111111111</v>
      </c>
      <c r="M76" s="14">
        <v>0.77777777777777779</v>
      </c>
      <c r="N76" s="14">
        <v>0</v>
      </c>
      <c r="O76" s="14">
        <v>0.1111111111111111</v>
      </c>
      <c r="P76" s="14">
        <v>0.72222222222222221</v>
      </c>
      <c r="Q76" s="14">
        <v>0.16666666666666666</v>
      </c>
      <c r="R76" s="14">
        <v>0</v>
      </c>
      <c r="S76" s="23">
        <v>0.44444444444444442</v>
      </c>
      <c r="T76" s="23">
        <v>8.3333333333333329E-2</v>
      </c>
      <c r="U76" s="23">
        <v>0.36805555555555552</v>
      </c>
      <c r="V76" s="22">
        <v>0.88888888888888884</v>
      </c>
      <c r="W76" s="22">
        <v>0.1111111111111111</v>
      </c>
      <c r="X76" s="22">
        <v>0.83333333333333326</v>
      </c>
    </row>
    <row r="77" spans="1:24" ht="14.5" x14ac:dyDescent="0.35">
      <c r="A77" s="15" t="s">
        <v>237</v>
      </c>
      <c r="B77" s="16">
        <v>11</v>
      </c>
      <c r="C77" s="14">
        <v>0.18181818181818182</v>
      </c>
      <c r="D77" s="14">
        <v>0.36363636363636365</v>
      </c>
      <c r="E77" s="14">
        <v>0.18181818181818182</v>
      </c>
      <c r="F77" s="14">
        <v>0</v>
      </c>
      <c r="G77" s="14">
        <v>0</v>
      </c>
      <c r="H77" s="14">
        <v>0.27272727272727271</v>
      </c>
      <c r="I77" s="14">
        <v>0</v>
      </c>
      <c r="J77" s="14">
        <v>0.18181818181818182</v>
      </c>
      <c r="K77" s="14">
        <v>9.0909090909090912E-2</v>
      </c>
      <c r="L77" s="14">
        <v>9.0909090909090912E-2</v>
      </c>
      <c r="M77" s="14">
        <v>0.36363636363636365</v>
      </c>
      <c r="N77" s="14">
        <v>0.27272727272727271</v>
      </c>
      <c r="O77" s="14">
        <v>0.18181818181818182</v>
      </c>
      <c r="P77" s="14">
        <v>0.27272727272727271</v>
      </c>
      <c r="Q77" s="14">
        <v>0.36363636363636365</v>
      </c>
      <c r="R77" s="14">
        <v>0.18181818181818182</v>
      </c>
      <c r="S77" s="23">
        <v>0.54545454545454541</v>
      </c>
      <c r="T77" s="23">
        <v>0.20454545454545456</v>
      </c>
      <c r="U77" s="23">
        <v>0.26136363636363635</v>
      </c>
      <c r="V77" s="22">
        <v>0.72727272727272729</v>
      </c>
      <c r="W77" s="22">
        <v>0.27272727272727271</v>
      </c>
      <c r="X77" s="22">
        <v>0.45454545454545453</v>
      </c>
    </row>
    <row r="78" spans="1:24" ht="14.5" x14ac:dyDescent="0.35">
      <c r="A78" s="17" t="s">
        <v>33</v>
      </c>
      <c r="B78" s="16">
        <v>4</v>
      </c>
      <c r="C78" s="14">
        <v>0</v>
      </c>
      <c r="D78" s="14">
        <v>0.5</v>
      </c>
      <c r="E78" s="14">
        <v>0.5</v>
      </c>
      <c r="F78" s="14">
        <v>0</v>
      </c>
      <c r="G78" s="14">
        <v>0</v>
      </c>
      <c r="H78" s="14">
        <v>0</v>
      </c>
      <c r="I78" s="14">
        <v>0</v>
      </c>
      <c r="J78" s="14">
        <v>0.25</v>
      </c>
      <c r="K78" s="14">
        <v>0</v>
      </c>
      <c r="L78" s="14">
        <v>0</v>
      </c>
      <c r="M78" s="14">
        <v>0.75</v>
      </c>
      <c r="N78" s="14">
        <v>0</v>
      </c>
      <c r="O78" s="14">
        <v>0.25</v>
      </c>
      <c r="P78" s="14">
        <v>0.25</v>
      </c>
      <c r="Q78" s="14">
        <v>0.5</v>
      </c>
      <c r="R78" s="14">
        <v>0</v>
      </c>
      <c r="S78" s="23">
        <v>0.625</v>
      </c>
      <c r="T78" s="23">
        <v>0.1875</v>
      </c>
      <c r="U78" s="23">
        <v>0.3125</v>
      </c>
      <c r="V78" s="22">
        <v>1</v>
      </c>
      <c r="W78" s="22">
        <v>0.25</v>
      </c>
      <c r="X78" s="22">
        <v>0.5</v>
      </c>
    </row>
    <row r="79" spans="1:24" ht="14.5" x14ac:dyDescent="0.35">
      <c r="A79" s="17" t="s">
        <v>195</v>
      </c>
      <c r="B79" s="16">
        <v>7</v>
      </c>
      <c r="C79" s="14">
        <v>0.2857142857142857</v>
      </c>
      <c r="D79" s="14">
        <v>0.2857142857142857</v>
      </c>
      <c r="E79" s="14">
        <v>0</v>
      </c>
      <c r="F79" s="14">
        <v>0</v>
      </c>
      <c r="G79" s="14">
        <v>0</v>
      </c>
      <c r="H79" s="14">
        <v>0.42857142857142855</v>
      </c>
      <c r="I79" s="14">
        <v>0</v>
      </c>
      <c r="J79" s="14">
        <v>0.14285714285714285</v>
      </c>
      <c r="K79" s="14">
        <v>0.14285714285714285</v>
      </c>
      <c r="L79" s="14">
        <v>0.14285714285714285</v>
      </c>
      <c r="M79" s="14">
        <v>0.14285714285714285</v>
      </c>
      <c r="N79" s="14">
        <v>0.42857142857142855</v>
      </c>
      <c r="O79" s="14">
        <v>0.14285714285714285</v>
      </c>
      <c r="P79" s="14">
        <v>0.2857142857142857</v>
      </c>
      <c r="Q79" s="14">
        <v>0.2857142857142857</v>
      </c>
      <c r="R79" s="14">
        <v>0.2857142857142857</v>
      </c>
      <c r="S79" s="23">
        <v>0.5</v>
      </c>
      <c r="T79" s="23">
        <v>0.21428571428571425</v>
      </c>
      <c r="U79" s="23">
        <v>0.23214285714285715</v>
      </c>
      <c r="V79" s="22">
        <v>0.5714285714285714</v>
      </c>
      <c r="W79" s="22">
        <v>0.2857142857142857</v>
      </c>
      <c r="X79" s="22">
        <v>0.42857142857142855</v>
      </c>
    </row>
    <row r="80" spans="1:24" ht="14.5" x14ac:dyDescent="0.35">
      <c r="A80" s="15" t="s">
        <v>242</v>
      </c>
      <c r="B80" s="16">
        <v>80</v>
      </c>
      <c r="C80" s="14">
        <v>0.25</v>
      </c>
      <c r="D80" s="14">
        <v>0.13750000000000001</v>
      </c>
      <c r="E80" s="14">
        <v>0.32500000000000001</v>
      </c>
      <c r="F80" s="14">
        <v>0.22500000000000001</v>
      </c>
      <c r="G80" s="14">
        <v>6.25E-2</v>
      </c>
      <c r="H80" s="14">
        <v>0</v>
      </c>
      <c r="I80" s="14">
        <v>2.5000000000000001E-2</v>
      </c>
      <c r="J80" s="14">
        <v>0.13750000000000001</v>
      </c>
      <c r="K80" s="14">
        <v>0.63749999999999996</v>
      </c>
      <c r="L80" s="14">
        <v>0.1125</v>
      </c>
      <c r="M80" s="14">
        <v>8.7499999999999994E-2</v>
      </c>
      <c r="N80" s="14">
        <v>0</v>
      </c>
      <c r="O80" s="14">
        <v>0.35</v>
      </c>
      <c r="P80" s="14">
        <v>0.33750000000000002</v>
      </c>
      <c r="Q80" s="14">
        <v>0.3</v>
      </c>
      <c r="R80" s="14">
        <v>1.2500000000000001E-2</v>
      </c>
      <c r="S80" s="23">
        <v>0.57187500000000002</v>
      </c>
      <c r="T80" s="23">
        <v>0.47499999999999998</v>
      </c>
      <c r="U80" s="23">
        <v>0.43281249999999999</v>
      </c>
      <c r="V80" s="22">
        <v>0.71250000000000002</v>
      </c>
      <c r="W80" s="22">
        <v>0.79999999999999993</v>
      </c>
      <c r="X80" s="22">
        <v>0.6875</v>
      </c>
    </row>
    <row r="81" spans="1:24" ht="14.5" x14ac:dyDescent="0.35">
      <c r="A81" s="17" t="s">
        <v>109</v>
      </c>
      <c r="B81" s="16">
        <v>11</v>
      </c>
      <c r="C81" s="14">
        <v>0.45454545454545453</v>
      </c>
      <c r="D81" s="14">
        <v>0</v>
      </c>
      <c r="E81" s="14">
        <v>0.54545454545454541</v>
      </c>
      <c r="F81" s="14">
        <v>0</v>
      </c>
      <c r="G81" s="14">
        <v>0</v>
      </c>
      <c r="H81" s="14">
        <v>0</v>
      </c>
      <c r="I81" s="14">
        <v>0</v>
      </c>
      <c r="J81" s="14">
        <v>0</v>
      </c>
      <c r="K81" s="14">
        <v>1</v>
      </c>
      <c r="L81" s="14">
        <v>0</v>
      </c>
      <c r="M81" s="14">
        <v>0</v>
      </c>
      <c r="N81" s="14">
        <v>0</v>
      </c>
      <c r="O81" s="14">
        <v>0.81818181818181823</v>
      </c>
      <c r="P81" s="14">
        <v>0.18181818181818182</v>
      </c>
      <c r="Q81" s="14">
        <v>0</v>
      </c>
      <c r="R81" s="14">
        <v>0</v>
      </c>
      <c r="S81" s="23">
        <v>0.72727272727272729</v>
      </c>
      <c r="T81" s="23">
        <v>0.5</v>
      </c>
      <c r="U81" s="23">
        <v>0.78409090909090917</v>
      </c>
      <c r="V81" s="22">
        <v>1</v>
      </c>
      <c r="W81" s="22">
        <v>1</v>
      </c>
      <c r="X81" s="22">
        <v>1</v>
      </c>
    </row>
    <row r="82" spans="1:24" ht="14.5" x14ac:dyDescent="0.35">
      <c r="A82" s="17" t="s">
        <v>110</v>
      </c>
      <c r="B82" s="16">
        <v>26</v>
      </c>
      <c r="C82" s="14">
        <v>0.11538461538461539</v>
      </c>
      <c r="D82" s="14">
        <v>0.11538461538461539</v>
      </c>
      <c r="E82" s="14">
        <v>0.46153846153846156</v>
      </c>
      <c r="F82" s="14">
        <v>0.15384615384615385</v>
      </c>
      <c r="G82" s="14">
        <v>0.15384615384615385</v>
      </c>
      <c r="H82" s="14">
        <v>0</v>
      </c>
      <c r="I82" s="14">
        <v>0</v>
      </c>
      <c r="J82" s="14">
        <v>0</v>
      </c>
      <c r="K82" s="14">
        <v>0.76923076923076927</v>
      </c>
      <c r="L82" s="14">
        <v>0.11538461538461539</v>
      </c>
      <c r="M82" s="14">
        <v>0.11538461538461539</v>
      </c>
      <c r="N82" s="14">
        <v>0</v>
      </c>
      <c r="O82" s="14">
        <v>0.19230769230769232</v>
      </c>
      <c r="P82" s="14">
        <v>0.38461538461538464</v>
      </c>
      <c r="Q82" s="14">
        <v>0.42307692307692307</v>
      </c>
      <c r="R82" s="14">
        <v>0</v>
      </c>
      <c r="S82" s="23">
        <v>0.47115384615384615</v>
      </c>
      <c r="T82" s="23">
        <v>0.41346153846153844</v>
      </c>
      <c r="U82" s="23">
        <v>0.3125</v>
      </c>
      <c r="V82" s="22">
        <v>0.69230769230769229</v>
      </c>
      <c r="W82" s="22">
        <v>0.76923076923076927</v>
      </c>
      <c r="X82" s="22">
        <v>0.57692307692307698</v>
      </c>
    </row>
    <row r="83" spans="1:24" ht="14.5" x14ac:dyDescent="0.35">
      <c r="A83" s="17" t="s">
        <v>125</v>
      </c>
      <c r="B83" s="16">
        <v>13</v>
      </c>
      <c r="C83" s="14">
        <v>0.30769230769230771</v>
      </c>
      <c r="D83" s="14">
        <v>7.6923076923076927E-2</v>
      </c>
      <c r="E83" s="14">
        <v>0.23076923076923078</v>
      </c>
      <c r="F83" s="14">
        <v>0.38461538461538464</v>
      </c>
      <c r="G83" s="14">
        <v>0</v>
      </c>
      <c r="H83" s="14">
        <v>0</v>
      </c>
      <c r="I83" s="14">
        <v>0.15384615384615385</v>
      </c>
      <c r="J83" s="14">
        <v>0.38461538461538464</v>
      </c>
      <c r="K83" s="14">
        <v>0.23076923076923078</v>
      </c>
      <c r="L83" s="14">
        <v>0</v>
      </c>
      <c r="M83" s="14">
        <v>0.23076923076923078</v>
      </c>
      <c r="N83" s="14">
        <v>0</v>
      </c>
      <c r="O83" s="14">
        <v>0.61538461538461542</v>
      </c>
      <c r="P83" s="14">
        <v>0.15384615384615385</v>
      </c>
      <c r="Q83" s="14">
        <v>0.15384615384615385</v>
      </c>
      <c r="R83" s="14">
        <v>7.6923076923076927E-2</v>
      </c>
      <c r="S83" s="23">
        <v>0.57692307692307698</v>
      </c>
      <c r="T83" s="23">
        <v>0.55769230769230771</v>
      </c>
      <c r="U83" s="23">
        <v>0.59615384615384626</v>
      </c>
      <c r="V83" s="22">
        <v>0.61538461538461542</v>
      </c>
      <c r="W83" s="22">
        <v>0.76923076923076938</v>
      </c>
      <c r="X83" s="22">
        <v>0.76923076923076927</v>
      </c>
    </row>
    <row r="84" spans="1:24" ht="14.5" x14ac:dyDescent="0.35">
      <c r="A84" s="17" t="s">
        <v>203</v>
      </c>
      <c r="B84" s="16">
        <v>16</v>
      </c>
      <c r="C84" s="14">
        <v>6.25E-2</v>
      </c>
      <c r="D84" s="14">
        <v>0.375</v>
      </c>
      <c r="E84" s="14">
        <v>6.25E-2</v>
      </c>
      <c r="F84" s="14">
        <v>0.4375</v>
      </c>
      <c r="G84" s="14">
        <v>6.25E-2</v>
      </c>
      <c r="H84" s="14">
        <v>0</v>
      </c>
      <c r="I84" s="14">
        <v>0</v>
      </c>
      <c r="J84" s="14">
        <v>0.25</v>
      </c>
      <c r="K84" s="14">
        <v>0.4375</v>
      </c>
      <c r="L84" s="14">
        <v>0.25</v>
      </c>
      <c r="M84" s="14">
        <v>6.25E-2</v>
      </c>
      <c r="N84" s="14">
        <v>0</v>
      </c>
      <c r="O84" s="14">
        <v>0.25</v>
      </c>
      <c r="P84" s="14">
        <v>0.25</v>
      </c>
      <c r="Q84" s="14">
        <v>0.5</v>
      </c>
      <c r="R84" s="14">
        <v>0</v>
      </c>
      <c r="S84" s="23">
        <v>0.484375</v>
      </c>
      <c r="T84" s="23">
        <v>0.46875</v>
      </c>
      <c r="U84" s="23">
        <v>0.3125</v>
      </c>
      <c r="V84" s="22">
        <v>0.5</v>
      </c>
      <c r="W84" s="22">
        <v>0.6875</v>
      </c>
      <c r="X84" s="22">
        <v>0.5</v>
      </c>
    </row>
    <row r="85" spans="1:24" ht="14.5" x14ac:dyDescent="0.35">
      <c r="A85" s="17" t="s">
        <v>204</v>
      </c>
      <c r="B85" s="16">
        <v>14</v>
      </c>
      <c r="C85" s="14">
        <v>0.5</v>
      </c>
      <c r="D85" s="14">
        <v>7.1428571428571425E-2</v>
      </c>
      <c r="E85" s="14">
        <v>0.2857142857142857</v>
      </c>
      <c r="F85" s="14">
        <v>0.14285714285714285</v>
      </c>
      <c r="G85" s="14">
        <v>0</v>
      </c>
      <c r="H85" s="14">
        <v>0</v>
      </c>
      <c r="I85" s="14">
        <v>0</v>
      </c>
      <c r="J85" s="14">
        <v>0.14285714285714285</v>
      </c>
      <c r="K85" s="14">
        <v>0.7142857142857143</v>
      </c>
      <c r="L85" s="14">
        <v>0.14285714285714285</v>
      </c>
      <c r="M85" s="14">
        <v>0</v>
      </c>
      <c r="N85" s="14">
        <v>0</v>
      </c>
      <c r="O85" s="14">
        <v>0.14285714285714285</v>
      </c>
      <c r="P85" s="14">
        <v>0.6428571428571429</v>
      </c>
      <c r="Q85" s="14">
        <v>0.21428571428571427</v>
      </c>
      <c r="R85" s="14">
        <v>0</v>
      </c>
      <c r="S85" s="23">
        <v>0.7321428571428571</v>
      </c>
      <c r="T85" s="23">
        <v>0.5</v>
      </c>
      <c r="U85" s="23">
        <v>0.3660714285714286</v>
      </c>
      <c r="V85" s="22">
        <v>0.8571428571428571</v>
      </c>
      <c r="W85" s="22">
        <v>0.85714285714285721</v>
      </c>
      <c r="X85" s="22">
        <v>0.78571428571428581</v>
      </c>
    </row>
    <row r="86" spans="1:24" ht="14.5" x14ac:dyDescent="0.35">
      <c r="A86" s="15" t="s">
        <v>241</v>
      </c>
      <c r="B86" s="16">
        <v>137</v>
      </c>
      <c r="C86" s="14">
        <v>0.13138686131386862</v>
      </c>
      <c r="D86" s="14">
        <v>4.3795620437956206E-2</v>
      </c>
      <c r="E86" s="14">
        <v>0.69343065693430661</v>
      </c>
      <c r="F86" s="14">
        <v>8.0291970802919707E-2</v>
      </c>
      <c r="G86" s="14">
        <v>5.1094890510948905E-2</v>
      </c>
      <c r="H86" s="14">
        <v>0</v>
      </c>
      <c r="I86" s="14">
        <v>5.1094890510948905E-2</v>
      </c>
      <c r="J86" s="14">
        <v>1.4598540145985401E-2</v>
      </c>
      <c r="K86" s="14">
        <v>0.83941605839416056</v>
      </c>
      <c r="L86" s="14">
        <v>2.1897810218978103E-2</v>
      </c>
      <c r="M86" s="14">
        <v>6.569343065693431E-2</v>
      </c>
      <c r="N86" s="14">
        <v>7.2992700729927005E-3</v>
      </c>
      <c r="O86" s="14">
        <v>0.37226277372262773</v>
      </c>
      <c r="P86" s="14">
        <v>0.41605839416058393</v>
      </c>
      <c r="Q86" s="14">
        <v>0.21167883211678831</v>
      </c>
      <c r="R86" s="14">
        <v>0</v>
      </c>
      <c r="S86" s="23">
        <v>0.53102189781021902</v>
      </c>
      <c r="T86" s="23">
        <v>0.48722627737226276</v>
      </c>
      <c r="U86" s="23">
        <v>0.48175182481751821</v>
      </c>
      <c r="V86" s="22">
        <v>0.86861313868613144</v>
      </c>
      <c r="W86" s="22">
        <v>0.9051094890510949</v>
      </c>
      <c r="X86" s="22">
        <v>0.7883211678832116</v>
      </c>
    </row>
    <row r="87" spans="1:24" ht="14.5" x14ac:dyDescent="0.35">
      <c r="A87" s="17" t="s">
        <v>20</v>
      </c>
      <c r="B87" s="16">
        <v>11</v>
      </c>
      <c r="C87" s="14">
        <v>0</v>
      </c>
      <c r="D87" s="14">
        <v>0</v>
      </c>
      <c r="E87" s="14">
        <v>1</v>
      </c>
      <c r="F87" s="14">
        <v>0</v>
      </c>
      <c r="G87" s="14">
        <v>0</v>
      </c>
      <c r="H87" s="14">
        <v>0</v>
      </c>
      <c r="I87" s="14">
        <v>0</v>
      </c>
      <c r="J87" s="14">
        <v>0</v>
      </c>
      <c r="K87" s="14">
        <v>1</v>
      </c>
      <c r="L87" s="14">
        <v>0</v>
      </c>
      <c r="M87" s="14">
        <v>0</v>
      </c>
      <c r="N87" s="14">
        <v>0</v>
      </c>
      <c r="O87" s="14">
        <v>0</v>
      </c>
      <c r="P87" s="14">
        <v>0.72727272727272729</v>
      </c>
      <c r="Q87" s="14">
        <v>0.27272727272727271</v>
      </c>
      <c r="R87" s="14">
        <v>0</v>
      </c>
      <c r="S87" s="23">
        <v>0.5</v>
      </c>
      <c r="T87" s="23">
        <v>0.5</v>
      </c>
      <c r="U87" s="23">
        <v>0.27272727272727271</v>
      </c>
      <c r="V87" s="22">
        <v>1</v>
      </c>
      <c r="W87" s="22">
        <v>1</v>
      </c>
      <c r="X87" s="22">
        <v>0.72727272727272729</v>
      </c>
    </row>
    <row r="88" spans="1:24" ht="14.5" x14ac:dyDescent="0.35">
      <c r="A88" s="17" t="s">
        <v>28</v>
      </c>
      <c r="B88" s="16">
        <v>1</v>
      </c>
      <c r="C88" s="14">
        <v>0</v>
      </c>
      <c r="D88" s="14">
        <v>0</v>
      </c>
      <c r="E88" s="14">
        <v>1</v>
      </c>
      <c r="F88" s="14">
        <v>0</v>
      </c>
      <c r="G88" s="14">
        <v>0</v>
      </c>
      <c r="H88" s="14">
        <v>0</v>
      </c>
      <c r="I88" s="14">
        <v>0</v>
      </c>
      <c r="J88" s="14">
        <v>0</v>
      </c>
      <c r="K88" s="14">
        <v>1</v>
      </c>
      <c r="L88" s="14">
        <v>0</v>
      </c>
      <c r="M88" s="14">
        <v>0</v>
      </c>
      <c r="N88" s="14">
        <v>0</v>
      </c>
      <c r="O88" s="14">
        <v>0</v>
      </c>
      <c r="P88" s="14">
        <v>0</v>
      </c>
      <c r="Q88" s="14">
        <v>1</v>
      </c>
      <c r="R88" s="14">
        <v>0</v>
      </c>
      <c r="S88" s="23">
        <v>0.5</v>
      </c>
      <c r="T88" s="23">
        <v>0.5</v>
      </c>
      <c r="U88" s="23">
        <v>0</v>
      </c>
      <c r="V88" s="22">
        <v>1</v>
      </c>
      <c r="W88" s="22">
        <v>1</v>
      </c>
      <c r="X88" s="22">
        <v>0</v>
      </c>
    </row>
    <row r="89" spans="1:24" ht="14.5" x14ac:dyDescent="0.35">
      <c r="A89" s="17" t="s">
        <v>32</v>
      </c>
      <c r="B89" s="16">
        <v>13</v>
      </c>
      <c r="C89" s="14">
        <v>0.15384615384615385</v>
      </c>
      <c r="D89" s="14">
        <v>0</v>
      </c>
      <c r="E89" s="14">
        <v>0.61538461538461542</v>
      </c>
      <c r="F89" s="14">
        <v>0.15384615384615385</v>
      </c>
      <c r="G89" s="14">
        <v>7.6923076923076927E-2</v>
      </c>
      <c r="H89" s="14">
        <v>0</v>
      </c>
      <c r="I89" s="14">
        <v>0</v>
      </c>
      <c r="J89" s="14">
        <v>0</v>
      </c>
      <c r="K89" s="14">
        <v>0.76923076923076927</v>
      </c>
      <c r="L89" s="14">
        <v>7.6923076923076927E-2</v>
      </c>
      <c r="M89" s="14">
        <v>7.6923076923076927E-2</v>
      </c>
      <c r="N89" s="14">
        <v>7.6923076923076927E-2</v>
      </c>
      <c r="O89" s="14">
        <v>0.46153846153846156</v>
      </c>
      <c r="P89" s="14">
        <v>7.6923076923076927E-2</v>
      </c>
      <c r="Q89" s="14">
        <v>0.46153846153846156</v>
      </c>
      <c r="R89" s="14">
        <v>0</v>
      </c>
      <c r="S89" s="23">
        <v>0.5</v>
      </c>
      <c r="T89" s="23">
        <v>0.40384615384615385</v>
      </c>
      <c r="U89" s="23">
        <v>0.43269230769230771</v>
      </c>
      <c r="V89" s="22">
        <v>0.76923076923076927</v>
      </c>
      <c r="W89" s="22">
        <v>0.76923076923076927</v>
      </c>
      <c r="X89" s="22">
        <v>0.53846153846153855</v>
      </c>
    </row>
    <row r="90" spans="1:24" ht="14.5" x14ac:dyDescent="0.35">
      <c r="A90" s="17" t="s">
        <v>36</v>
      </c>
      <c r="B90" s="16">
        <v>25</v>
      </c>
      <c r="C90" s="14">
        <v>0.04</v>
      </c>
      <c r="D90" s="14">
        <v>0</v>
      </c>
      <c r="E90" s="14">
        <v>0.92</v>
      </c>
      <c r="F90" s="14">
        <v>0.04</v>
      </c>
      <c r="G90" s="14">
        <v>0</v>
      </c>
      <c r="H90" s="14">
        <v>0</v>
      </c>
      <c r="I90" s="14">
        <v>0</v>
      </c>
      <c r="J90" s="14">
        <v>0</v>
      </c>
      <c r="K90" s="14">
        <v>1</v>
      </c>
      <c r="L90" s="14">
        <v>0</v>
      </c>
      <c r="M90" s="14">
        <v>0</v>
      </c>
      <c r="N90" s="14">
        <v>0</v>
      </c>
      <c r="O90" s="14">
        <v>0.72</v>
      </c>
      <c r="P90" s="14">
        <v>0.2</v>
      </c>
      <c r="Q90" s="14">
        <v>0.08</v>
      </c>
      <c r="R90" s="14">
        <v>0</v>
      </c>
      <c r="S90" s="23">
        <v>0.51</v>
      </c>
      <c r="T90" s="23">
        <v>0.5</v>
      </c>
      <c r="U90" s="23">
        <v>0.70500000000000007</v>
      </c>
      <c r="V90" s="22">
        <v>0.96000000000000008</v>
      </c>
      <c r="W90" s="22">
        <v>1</v>
      </c>
      <c r="X90" s="22">
        <v>0.91999999999999993</v>
      </c>
    </row>
    <row r="91" spans="1:24" ht="14.5" x14ac:dyDescent="0.35">
      <c r="A91" s="17" t="s">
        <v>43</v>
      </c>
      <c r="B91" s="16">
        <v>10</v>
      </c>
      <c r="C91" s="14">
        <v>0</v>
      </c>
      <c r="D91" s="14">
        <v>0</v>
      </c>
      <c r="E91" s="14">
        <v>0.7</v>
      </c>
      <c r="F91" s="14">
        <v>0.2</v>
      </c>
      <c r="G91" s="14">
        <v>0.1</v>
      </c>
      <c r="H91" s="14">
        <v>0</v>
      </c>
      <c r="I91" s="14">
        <v>0</v>
      </c>
      <c r="J91" s="14">
        <v>0</v>
      </c>
      <c r="K91" s="14">
        <v>0.7</v>
      </c>
      <c r="L91" s="14">
        <v>0</v>
      </c>
      <c r="M91" s="14">
        <v>0.3</v>
      </c>
      <c r="N91" s="14">
        <v>0</v>
      </c>
      <c r="O91" s="14">
        <v>0.1</v>
      </c>
      <c r="P91" s="14">
        <v>0.6</v>
      </c>
      <c r="Q91" s="14">
        <v>0.3</v>
      </c>
      <c r="R91" s="14">
        <v>0</v>
      </c>
      <c r="S91" s="23">
        <v>0.39999999999999997</v>
      </c>
      <c r="T91" s="23">
        <v>0.35</v>
      </c>
      <c r="U91" s="23">
        <v>0.3125</v>
      </c>
      <c r="V91" s="22">
        <v>0.7</v>
      </c>
      <c r="W91" s="22">
        <v>0.7</v>
      </c>
      <c r="X91" s="22">
        <v>0.7</v>
      </c>
    </row>
    <row r="92" spans="1:24" ht="14.5" x14ac:dyDescent="0.35">
      <c r="A92" s="17" t="s">
        <v>67</v>
      </c>
      <c r="B92" s="16">
        <v>18</v>
      </c>
      <c r="C92" s="14">
        <v>0.3888888888888889</v>
      </c>
      <c r="D92" s="14">
        <v>0.1111111111111111</v>
      </c>
      <c r="E92" s="14">
        <v>0.3888888888888889</v>
      </c>
      <c r="F92" s="14">
        <v>5.5555555555555552E-2</v>
      </c>
      <c r="G92" s="14">
        <v>5.5555555555555552E-2</v>
      </c>
      <c r="H92" s="14">
        <v>0</v>
      </c>
      <c r="I92" s="14">
        <v>0.16666666666666666</v>
      </c>
      <c r="J92" s="14">
        <v>0</v>
      </c>
      <c r="K92" s="14">
        <v>0.66666666666666663</v>
      </c>
      <c r="L92" s="14">
        <v>5.5555555555555552E-2</v>
      </c>
      <c r="M92" s="14">
        <v>0.1111111111111111</v>
      </c>
      <c r="N92" s="14">
        <v>0</v>
      </c>
      <c r="O92" s="14">
        <v>0.22222222222222221</v>
      </c>
      <c r="P92" s="14">
        <v>0.33333333333333331</v>
      </c>
      <c r="Q92" s="14">
        <v>0.44444444444444442</v>
      </c>
      <c r="R92" s="14">
        <v>0</v>
      </c>
      <c r="S92" s="23">
        <v>0.68055555555555547</v>
      </c>
      <c r="T92" s="23">
        <v>0.51388888888888884</v>
      </c>
      <c r="U92" s="23">
        <v>0.31944444444444442</v>
      </c>
      <c r="V92" s="22">
        <v>0.88888888888888884</v>
      </c>
      <c r="W92" s="22">
        <v>0.83333333333333326</v>
      </c>
      <c r="X92" s="22">
        <v>0.55555555555555558</v>
      </c>
    </row>
    <row r="93" spans="1:24" ht="14.5" x14ac:dyDescent="0.35">
      <c r="A93" s="17" t="s">
        <v>71</v>
      </c>
      <c r="B93" s="16">
        <v>1</v>
      </c>
      <c r="C93" s="14">
        <v>0</v>
      </c>
      <c r="D93" s="14">
        <v>0</v>
      </c>
      <c r="E93" s="14">
        <v>0</v>
      </c>
      <c r="F93" s="14">
        <v>1</v>
      </c>
      <c r="G93" s="14">
        <v>0</v>
      </c>
      <c r="H93" s="14">
        <v>0</v>
      </c>
      <c r="I93" s="14">
        <v>0</v>
      </c>
      <c r="J93" s="14">
        <v>0</v>
      </c>
      <c r="K93" s="14">
        <v>1</v>
      </c>
      <c r="L93" s="14">
        <v>0</v>
      </c>
      <c r="M93" s="14">
        <v>0</v>
      </c>
      <c r="N93" s="14">
        <v>0</v>
      </c>
      <c r="O93" s="14">
        <v>0</v>
      </c>
      <c r="P93" s="14">
        <v>1</v>
      </c>
      <c r="Q93" s="14">
        <v>0</v>
      </c>
      <c r="R93" s="14">
        <v>0</v>
      </c>
      <c r="S93" s="23">
        <v>0.25</v>
      </c>
      <c r="T93" s="23">
        <v>0.5</v>
      </c>
      <c r="U93" s="23">
        <v>0.375</v>
      </c>
      <c r="V93" s="22">
        <v>0</v>
      </c>
      <c r="W93" s="22">
        <v>1</v>
      </c>
      <c r="X93" s="22">
        <v>1</v>
      </c>
    </row>
    <row r="94" spans="1:24" ht="14.5" x14ac:dyDescent="0.35">
      <c r="A94" s="17" t="s">
        <v>113</v>
      </c>
      <c r="B94" s="16">
        <v>20</v>
      </c>
      <c r="C94" s="14">
        <v>0.15</v>
      </c>
      <c r="D94" s="14">
        <v>0.1</v>
      </c>
      <c r="E94" s="14">
        <v>0.65</v>
      </c>
      <c r="F94" s="14">
        <v>0.05</v>
      </c>
      <c r="G94" s="14">
        <v>0.05</v>
      </c>
      <c r="H94" s="14">
        <v>0</v>
      </c>
      <c r="I94" s="14">
        <v>0.1</v>
      </c>
      <c r="J94" s="14">
        <v>0</v>
      </c>
      <c r="K94" s="14">
        <v>0.85</v>
      </c>
      <c r="L94" s="14">
        <v>0.05</v>
      </c>
      <c r="M94" s="14">
        <v>0</v>
      </c>
      <c r="N94" s="14">
        <v>0</v>
      </c>
      <c r="O94" s="14">
        <v>0.2</v>
      </c>
      <c r="P94" s="14">
        <v>0.6</v>
      </c>
      <c r="Q94" s="14">
        <v>0.2</v>
      </c>
      <c r="R94" s="14">
        <v>0</v>
      </c>
      <c r="S94" s="23">
        <v>0.5625</v>
      </c>
      <c r="T94" s="23">
        <v>0.53749999999999998</v>
      </c>
      <c r="U94" s="23">
        <v>0.4</v>
      </c>
      <c r="V94" s="22">
        <v>0.9</v>
      </c>
      <c r="W94" s="22">
        <v>0.95</v>
      </c>
      <c r="X94" s="22">
        <v>0.8</v>
      </c>
    </row>
    <row r="95" spans="1:24" ht="14.5" x14ac:dyDescent="0.35">
      <c r="A95" s="17" t="s">
        <v>134</v>
      </c>
      <c r="B95" s="16">
        <v>27</v>
      </c>
      <c r="C95" s="14">
        <v>0.1111111111111111</v>
      </c>
      <c r="D95" s="14">
        <v>0</v>
      </c>
      <c r="E95" s="14">
        <v>0.81481481481481477</v>
      </c>
      <c r="F95" s="14">
        <v>7.407407407407407E-2</v>
      </c>
      <c r="G95" s="14">
        <v>0</v>
      </c>
      <c r="H95" s="14">
        <v>0</v>
      </c>
      <c r="I95" s="14">
        <v>3.7037037037037035E-2</v>
      </c>
      <c r="J95" s="14">
        <v>0</v>
      </c>
      <c r="K95" s="14">
        <v>0.96296296296296291</v>
      </c>
      <c r="L95" s="14">
        <v>0</v>
      </c>
      <c r="M95" s="14">
        <v>0</v>
      </c>
      <c r="N95" s="14">
        <v>0</v>
      </c>
      <c r="O95" s="14">
        <v>0.48148148148148145</v>
      </c>
      <c r="P95" s="14">
        <v>0.44444444444444442</v>
      </c>
      <c r="Q95" s="14">
        <v>7.407407407407407E-2</v>
      </c>
      <c r="R95" s="14">
        <v>0</v>
      </c>
      <c r="S95" s="23">
        <v>0.53703703703703698</v>
      </c>
      <c r="T95" s="23">
        <v>0.51851851851851849</v>
      </c>
      <c r="U95" s="23">
        <v>0.58796296296296291</v>
      </c>
      <c r="V95" s="22">
        <v>0.92592592592592582</v>
      </c>
      <c r="W95" s="22">
        <v>1</v>
      </c>
      <c r="X95" s="22">
        <v>0.92592592592592582</v>
      </c>
    </row>
    <row r="96" spans="1:24" ht="14.5" x14ac:dyDescent="0.35">
      <c r="A96" s="17" t="s">
        <v>159</v>
      </c>
      <c r="B96" s="16">
        <v>1</v>
      </c>
      <c r="C96" s="14">
        <v>0</v>
      </c>
      <c r="D96" s="14">
        <v>0</v>
      </c>
      <c r="E96" s="14">
        <v>1</v>
      </c>
      <c r="F96" s="14">
        <v>0</v>
      </c>
      <c r="G96" s="14">
        <v>0</v>
      </c>
      <c r="H96" s="14">
        <v>0</v>
      </c>
      <c r="I96" s="14">
        <v>0</v>
      </c>
      <c r="J96" s="14">
        <v>0</v>
      </c>
      <c r="K96" s="14">
        <v>1</v>
      </c>
      <c r="L96" s="14">
        <v>0</v>
      </c>
      <c r="M96" s="14">
        <v>0</v>
      </c>
      <c r="N96" s="14">
        <v>0</v>
      </c>
      <c r="O96" s="14">
        <v>1</v>
      </c>
      <c r="P96" s="14">
        <v>0</v>
      </c>
      <c r="Q96" s="14">
        <v>0</v>
      </c>
      <c r="R96" s="14">
        <v>0</v>
      </c>
      <c r="S96" s="23">
        <v>0.5</v>
      </c>
      <c r="T96" s="23">
        <v>0.5</v>
      </c>
      <c r="U96" s="23">
        <v>0.875</v>
      </c>
      <c r="V96" s="22">
        <v>1</v>
      </c>
      <c r="W96" s="22">
        <v>1</v>
      </c>
      <c r="X96" s="22">
        <v>1</v>
      </c>
    </row>
    <row r="97" spans="1:24" ht="14.5" x14ac:dyDescent="0.35">
      <c r="A97" s="17" t="s">
        <v>162</v>
      </c>
      <c r="B97" s="16">
        <v>9</v>
      </c>
      <c r="C97" s="14">
        <v>0.22222222222222221</v>
      </c>
      <c r="D97" s="14">
        <v>0.22222222222222221</v>
      </c>
      <c r="E97" s="14">
        <v>0.1111111111111111</v>
      </c>
      <c r="F97" s="14">
        <v>0.1111111111111111</v>
      </c>
      <c r="G97" s="14">
        <v>0.33333333333333331</v>
      </c>
      <c r="H97" s="14">
        <v>0</v>
      </c>
      <c r="I97" s="14">
        <v>0.1111111111111111</v>
      </c>
      <c r="J97" s="14">
        <v>0.22222222222222221</v>
      </c>
      <c r="K97" s="14">
        <v>0.33333333333333331</v>
      </c>
      <c r="L97" s="14">
        <v>0</v>
      </c>
      <c r="M97" s="14">
        <v>0.33333333333333331</v>
      </c>
      <c r="N97" s="14">
        <v>0</v>
      </c>
      <c r="O97" s="14">
        <v>0.44444444444444442</v>
      </c>
      <c r="P97" s="14">
        <v>0.55555555555555558</v>
      </c>
      <c r="Q97" s="14">
        <v>0</v>
      </c>
      <c r="R97" s="14">
        <v>0</v>
      </c>
      <c r="S97" s="23">
        <v>0.47222222222222221</v>
      </c>
      <c r="T97" s="23">
        <v>0.44444444444444442</v>
      </c>
      <c r="U97" s="23">
        <v>0.59722222222222221</v>
      </c>
      <c r="V97" s="22">
        <v>0.55555555555555558</v>
      </c>
      <c r="W97" s="22">
        <v>0.66666666666666663</v>
      </c>
      <c r="X97" s="22">
        <v>1</v>
      </c>
    </row>
    <row r="98" spans="1:24" ht="15" thickBot="1" x14ac:dyDescent="0.4">
      <c r="A98" s="17" t="s">
        <v>184</v>
      </c>
      <c r="B98" s="16">
        <v>1</v>
      </c>
      <c r="C98" s="14">
        <v>0</v>
      </c>
      <c r="D98" s="14">
        <v>0</v>
      </c>
      <c r="E98" s="14">
        <v>1</v>
      </c>
      <c r="F98" s="14">
        <v>0</v>
      </c>
      <c r="G98" s="14">
        <v>0</v>
      </c>
      <c r="H98" s="14">
        <v>0</v>
      </c>
      <c r="I98" s="14">
        <v>0</v>
      </c>
      <c r="J98" s="14">
        <v>0</v>
      </c>
      <c r="K98" s="14">
        <v>1</v>
      </c>
      <c r="L98" s="14">
        <v>0</v>
      </c>
      <c r="M98" s="14">
        <v>0</v>
      </c>
      <c r="N98" s="14">
        <v>0</v>
      </c>
      <c r="O98" s="14">
        <v>0</v>
      </c>
      <c r="P98" s="14">
        <v>1</v>
      </c>
      <c r="Q98" s="14">
        <v>0</v>
      </c>
      <c r="R98" s="14">
        <v>0</v>
      </c>
      <c r="S98" s="23">
        <v>0.5</v>
      </c>
      <c r="T98" s="23">
        <v>0.5</v>
      </c>
      <c r="U98" s="23">
        <v>0.375</v>
      </c>
      <c r="V98" s="22">
        <v>1</v>
      </c>
      <c r="W98" s="22">
        <v>1</v>
      </c>
      <c r="X98" s="22">
        <v>1</v>
      </c>
    </row>
    <row r="99" spans="1:24" ht="15.5" thickTop="1" thickBot="1" x14ac:dyDescent="0.4">
      <c r="A99" s="26" t="s">
        <v>13982</v>
      </c>
      <c r="B99" s="25">
        <v>1044</v>
      </c>
      <c r="C99" s="24">
        <v>0.18007662835249041</v>
      </c>
      <c r="D99" s="24">
        <v>9.0038314176245207E-2</v>
      </c>
      <c r="E99" s="24">
        <v>0.4454022988505747</v>
      </c>
      <c r="F99" s="24">
        <v>0.16379310344827586</v>
      </c>
      <c r="G99" s="24">
        <v>4.7892720306513412E-2</v>
      </c>
      <c r="H99" s="24">
        <v>7.2796934865900387E-2</v>
      </c>
      <c r="I99" s="24">
        <v>8.4291187739463605E-2</v>
      </c>
      <c r="J99" s="24">
        <v>4.7892720306513412E-2</v>
      </c>
      <c r="K99" s="24">
        <v>0.61781609195402298</v>
      </c>
      <c r="L99" s="24">
        <v>8.7164750957854406E-2</v>
      </c>
      <c r="M99" s="24">
        <v>8.0459770114942528E-2</v>
      </c>
      <c r="N99" s="24">
        <v>8.2375478927203066E-2</v>
      </c>
      <c r="O99" s="24">
        <v>0.2614942528735632</v>
      </c>
      <c r="P99" s="24">
        <v>0.38601532567049807</v>
      </c>
      <c r="Q99" s="24">
        <v>0.29214559386973182</v>
      </c>
      <c r="R99" s="24">
        <v>6.0344827586206899E-2</v>
      </c>
      <c r="S99" s="23">
        <v>0.51125478927203072</v>
      </c>
      <c r="T99" s="23">
        <v>0.45090996168582376</v>
      </c>
      <c r="U99" s="23">
        <v>0.37356321839080453</v>
      </c>
      <c r="V99" s="22">
        <v>0.71551724137931028</v>
      </c>
      <c r="W99" s="22">
        <v>0.75</v>
      </c>
      <c r="X99" s="22">
        <v>0.64750957854406122</v>
      </c>
    </row>
    <row r="100" spans="1:24" ht="13.5" thickTop="1" x14ac:dyDescent="0.3">
      <c r="K100" s="22"/>
      <c r="L100" s="22"/>
      <c r="M100" s="22"/>
      <c r="N100" s="22"/>
      <c r="O100" s="22"/>
      <c r="P100" s="22"/>
    </row>
    <row r="102" spans="1:24" ht="14.5" x14ac:dyDescent="0.35">
      <c r="C102" s="4" t="s">
        <v>13980</v>
      </c>
      <c r="D102" s="4" t="s">
        <v>248</v>
      </c>
      <c r="E102" s="1"/>
      <c r="F102" s="1"/>
      <c r="G102" s="1"/>
      <c r="H102" s="1"/>
      <c r="I102" s="1"/>
      <c r="J102" s="1"/>
      <c r="K102" s="4" t="s">
        <v>13980</v>
      </c>
      <c r="L102" s="4" t="s">
        <v>248</v>
      </c>
      <c r="M102" s="1"/>
      <c r="N102" s="1"/>
      <c r="O102" s="1"/>
      <c r="P102" s="1"/>
      <c r="Q102" s="1"/>
      <c r="R102" s="1"/>
      <c r="S102" s="4" t="s">
        <v>13980</v>
      </c>
      <c r="T102" s="4" t="s">
        <v>248</v>
      </c>
      <c r="U102" s="1"/>
      <c r="V102" s="1"/>
      <c r="W102" s="1"/>
      <c r="X102" s="1"/>
    </row>
    <row r="103" spans="1:24" s="18" customFormat="1" ht="42" x14ac:dyDescent="0.25">
      <c r="A103" s="19" t="s">
        <v>247</v>
      </c>
      <c r="B103" s="18" t="s">
        <v>13980</v>
      </c>
      <c r="C103" s="19" t="s">
        <v>247</v>
      </c>
      <c r="D103" s="18" t="s">
        <v>350</v>
      </c>
      <c r="E103" s="18" t="s">
        <v>281</v>
      </c>
      <c r="F103" s="18" t="s">
        <v>378</v>
      </c>
      <c r="G103" s="18" t="s">
        <v>464</v>
      </c>
      <c r="H103" s="18" t="s">
        <v>305</v>
      </c>
      <c r="J103" s="18" t="s">
        <v>236</v>
      </c>
      <c r="K103" s="21" t="s">
        <v>247</v>
      </c>
      <c r="L103" s="20" t="s">
        <v>279</v>
      </c>
      <c r="M103" s="20" t="s">
        <v>281</v>
      </c>
      <c r="N103" s="20" t="s">
        <v>303</v>
      </c>
      <c r="O103" s="20" t="s">
        <v>601</v>
      </c>
      <c r="P103" s="20" t="s">
        <v>691</v>
      </c>
      <c r="Q103" s="20"/>
      <c r="R103" s="20" t="s">
        <v>13982</v>
      </c>
      <c r="S103" s="19" t="s">
        <v>247</v>
      </c>
      <c r="T103" s="18" t="s">
        <v>278</v>
      </c>
      <c r="U103" s="18" t="s">
        <v>318</v>
      </c>
      <c r="V103" s="18" t="s">
        <v>302</v>
      </c>
      <c r="X103" s="18" t="s">
        <v>236</v>
      </c>
    </row>
    <row r="104" spans="1:24" ht="14.5" x14ac:dyDescent="0.35">
      <c r="A104" s="15" t="s">
        <v>240</v>
      </c>
      <c r="B104" s="16">
        <v>329</v>
      </c>
      <c r="C104" s="15" t="s">
        <v>240</v>
      </c>
      <c r="D104" s="14">
        <v>0.20668693009118541</v>
      </c>
      <c r="E104" s="14">
        <v>0.11550151975683891</v>
      </c>
      <c r="F104" s="14">
        <v>0.35866261398176291</v>
      </c>
      <c r="G104" s="14">
        <v>0.21884498480243161</v>
      </c>
      <c r="H104" s="14">
        <v>2.7355623100303952E-2</v>
      </c>
      <c r="I104" s="14">
        <v>7.29483282674772E-2</v>
      </c>
      <c r="J104" s="14">
        <v>1</v>
      </c>
      <c r="K104" s="15" t="s">
        <v>240</v>
      </c>
      <c r="L104" s="14">
        <v>0.12462006079027356</v>
      </c>
      <c r="M104" s="14">
        <v>5.1671732522796353E-2</v>
      </c>
      <c r="N104" s="14">
        <v>0.58966565349544076</v>
      </c>
      <c r="O104" s="14">
        <v>7.598784194528875E-2</v>
      </c>
      <c r="P104" s="14">
        <v>7.9027355623100301E-2</v>
      </c>
      <c r="Q104" s="14">
        <v>7.9027355623100301E-2</v>
      </c>
      <c r="R104" s="14">
        <v>1</v>
      </c>
      <c r="S104" s="15" t="s">
        <v>240</v>
      </c>
      <c r="T104" s="14">
        <v>0.19148936170212766</v>
      </c>
      <c r="U104" s="14">
        <v>0.3981762917933131</v>
      </c>
      <c r="V104" s="14">
        <v>0.35258358662613981</v>
      </c>
      <c r="W104" s="14">
        <v>5.7750759878419454E-2</v>
      </c>
      <c r="X104" s="14">
        <v>1</v>
      </c>
    </row>
    <row r="105" spans="1:24" ht="14.5" x14ac:dyDescent="0.35">
      <c r="A105" s="17" t="s">
        <v>2</v>
      </c>
      <c r="B105" s="16">
        <v>28</v>
      </c>
      <c r="C105" s="17" t="s">
        <v>2</v>
      </c>
      <c r="D105" s="14">
        <v>0.17857142857142858</v>
      </c>
      <c r="E105" s="14">
        <v>0</v>
      </c>
      <c r="F105" s="14">
        <v>0.35714285714285715</v>
      </c>
      <c r="G105" s="14">
        <v>0</v>
      </c>
      <c r="H105" s="14">
        <v>7.1428571428571425E-2</v>
      </c>
      <c r="I105" s="14">
        <v>0.39285714285714285</v>
      </c>
      <c r="J105" s="14">
        <v>1</v>
      </c>
      <c r="K105" s="17" t="s">
        <v>2</v>
      </c>
      <c r="L105" s="14">
        <v>0</v>
      </c>
      <c r="M105" s="14">
        <v>3.5714285714285712E-2</v>
      </c>
      <c r="N105" s="14">
        <v>0.25</v>
      </c>
      <c r="O105" s="14">
        <v>3.5714285714285712E-2</v>
      </c>
      <c r="P105" s="14">
        <v>0.17857142857142858</v>
      </c>
      <c r="Q105" s="14">
        <v>0.5</v>
      </c>
      <c r="R105" s="14">
        <v>1</v>
      </c>
      <c r="S105" s="17" t="s">
        <v>2</v>
      </c>
      <c r="T105" s="14">
        <v>7.1428571428571425E-2</v>
      </c>
      <c r="U105" s="14">
        <v>0.5357142857142857</v>
      </c>
      <c r="V105" s="14">
        <v>0.14285714285714285</v>
      </c>
      <c r="W105" s="14">
        <v>0.25</v>
      </c>
      <c r="X105" s="14">
        <v>1</v>
      </c>
    </row>
    <row r="106" spans="1:24" ht="14.5" x14ac:dyDescent="0.35">
      <c r="A106" s="17" t="s">
        <v>11</v>
      </c>
      <c r="B106" s="16">
        <v>1</v>
      </c>
      <c r="C106" s="17" t="s">
        <v>11</v>
      </c>
      <c r="D106" s="14">
        <v>0</v>
      </c>
      <c r="E106" s="14">
        <v>0</v>
      </c>
      <c r="F106" s="14">
        <v>0</v>
      </c>
      <c r="G106" s="14">
        <v>0</v>
      </c>
      <c r="H106" s="14">
        <v>0</v>
      </c>
      <c r="I106" s="14">
        <v>1</v>
      </c>
      <c r="J106" s="14">
        <v>1</v>
      </c>
      <c r="K106" s="17" t="s">
        <v>11</v>
      </c>
      <c r="L106" s="14">
        <v>0</v>
      </c>
      <c r="M106" s="14">
        <v>0</v>
      </c>
      <c r="N106" s="14">
        <v>0</v>
      </c>
      <c r="O106" s="14">
        <v>0</v>
      </c>
      <c r="P106" s="14">
        <v>0</v>
      </c>
      <c r="Q106" s="14">
        <v>1</v>
      </c>
      <c r="R106" s="14">
        <v>1</v>
      </c>
      <c r="S106" s="17" t="s">
        <v>11</v>
      </c>
      <c r="T106" s="14">
        <v>0</v>
      </c>
      <c r="U106" s="14">
        <v>0</v>
      </c>
      <c r="V106" s="14">
        <v>1</v>
      </c>
      <c r="W106" s="14">
        <v>0</v>
      </c>
      <c r="X106" s="14">
        <v>1</v>
      </c>
    </row>
    <row r="107" spans="1:24" ht="14.5" x14ac:dyDescent="0.35">
      <c r="A107" s="17" t="s">
        <v>16</v>
      </c>
      <c r="B107" s="16">
        <v>44</v>
      </c>
      <c r="C107" s="17" t="s">
        <v>16</v>
      </c>
      <c r="D107" s="14">
        <v>0.13636363636363635</v>
      </c>
      <c r="E107" s="14">
        <v>6.8181818181818177E-2</v>
      </c>
      <c r="F107" s="14">
        <v>0.43181818181818182</v>
      </c>
      <c r="G107" s="14">
        <v>0.31818181818181818</v>
      </c>
      <c r="H107" s="14">
        <v>2.2727272727272728E-2</v>
      </c>
      <c r="I107" s="14">
        <v>2.2727272727272728E-2</v>
      </c>
      <c r="J107" s="14">
        <v>1</v>
      </c>
      <c r="K107" s="17" t="s">
        <v>16</v>
      </c>
      <c r="L107" s="14">
        <v>6.8181818181818177E-2</v>
      </c>
      <c r="M107" s="14">
        <v>4.5454545454545456E-2</v>
      </c>
      <c r="N107" s="14">
        <v>0.75</v>
      </c>
      <c r="O107" s="14">
        <v>6.8181818181818177E-2</v>
      </c>
      <c r="P107" s="14">
        <v>4.5454545454545456E-2</v>
      </c>
      <c r="Q107" s="14">
        <v>2.2727272727272728E-2</v>
      </c>
      <c r="R107" s="14">
        <v>1</v>
      </c>
      <c r="S107" s="17" t="s">
        <v>16</v>
      </c>
      <c r="T107" s="14">
        <v>0.20454545454545456</v>
      </c>
      <c r="U107" s="14">
        <v>0.38636363636363635</v>
      </c>
      <c r="V107" s="14">
        <v>0.38636363636363635</v>
      </c>
      <c r="W107" s="14">
        <v>2.2727272727272728E-2</v>
      </c>
      <c r="X107" s="14">
        <v>1</v>
      </c>
    </row>
    <row r="108" spans="1:24" ht="14.5" x14ac:dyDescent="0.35">
      <c r="A108" s="17" t="s">
        <v>31</v>
      </c>
      <c r="B108" s="16">
        <v>31</v>
      </c>
      <c r="C108" s="17" t="s">
        <v>31</v>
      </c>
      <c r="D108" s="14">
        <v>0.32258064516129031</v>
      </c>
      <c r="E108" s="14">
        <v>0.19354838709677419</v>
      </c>
      <c r="F108" s="14">
        <v>0.32258064516129031</v>
      </c>
      <c r="G108" s="14">
        <v>0.12903225806451613</v>
      </c>
      <c r="H108" s="14">
        <v>3.2258064516129031E-2</v>
      </c>
      <c r="I108" s="14">
        <v>0</v>
      </c>
      <c r="J108" s="14">
        <v>1</v>
      </c>
      <c r="K108" s="17" t="s">
        <v>31</v>
      </c>
      <c r="L108" s="14">
        <v>0.12903225806451613</v>
      </c>
      <c r="M108" s="14">
        <v>6.4516129032258063E-2</v>
      </c>
      <c r="N108" s="14">
        <v>0.58064516129032262</v>
      </c>
      <c r="O108" s="14">
        <v>0.12903225806451613</v>
      </c>
      <c r="P108" s="14">
        <v>9.6774193548387094E-2</v>
      </c>
      <c r="Q108" s="14">
        <v>0</v>
      </c>
      <c r="R108" s="14">
        <v>1</v>
      </c>
      <c r="S108" s="17" t="s">
        <v>31</v>
      </c>
      <c r="T108" s="14">
        <v>9.6774193548387094E-2</v>
      </c>
      <c r="U108" s="14">
        <v>0.41935483870967744</v>
      </c>
      <c r="V108" s="14">
        <v>0.4838709677419355</v>
      </c>
      <c r="W108" s="14">
        <v>0</v>
      </c>
      <c r="X108" s="14">
        <v>1</v>
      </c>
    </row>
    <row r="109" spans="1:24" ht="14.5" x14ac:dyDescent="0.35">
      <c r="A109" s="17" t="s">
        <v>60</v>
      </c>
      <c r="B109" s="16">
        <v>2</v>
      </c>
      <c r="C109" s="17" t="s">
        <v>60</v>
      </c>
      <c r="D109" s="14">
        <v>0</v>
      </c>
      <c r="E109" s="14">
        <v>0</v>
      </c>
      <c r="F109" s="14">
        <v>1</v>
      </c>
      <c r="G109" s="14">
        <v>0</v>
      </c>
      <c r="H109" s="14">
        <v>0</v>
      </c>
      <c r="I109" s="14">
        <v>0</v>
      </c>
      <c r="J109" s="14">
        <v>1</v>
      </c>
      <c r="K109" s="17" t="s">
        <v>60</v>
      </c>
      <c r="L109" s="14">
        <v>0</v>
      </c>
      <c r="M109" s="14">
        <v>0</v>
      </c>
      <c r="N109" s="14">
        <v>1</v>
      </c>
      <c r="O109" s="14">
        <v>0</v>
      </c>
      <c r="P109" s="14">
        <v>0</v>
      </c>
      <c r="Q109" s="14">
        <v>0</v>
      </c>
      <c r="R109" s="14">
        <v>1</v>
      </c>
      <c r="S109" s="17" t="s">
        <v>60</v>
      </c>
      <c r="T109" s="14">
        <v>0</v>
      </c>
      <c r="U109" s="14">
        <v>1</v>
      </c>
      <c r="V109" s="14">
        <v>0</v>
      </c>
      <c r="W109" s="14">
        <v>0</v>
      </c>
      <c r="X109" s="14">
        <v>1</v>
      </c>
    </row>
    <row r="110" spans="1:24" ht="14.5" x14ac:dyDescent="0.35">
      <c r="A110" s="17" t="s">
        <v>80</v>
      </c>
      <c r="B110" s="16">
        <v>48</v>
      </c>
      <c r="C110" s="17" t="s">
        <v>80</v>
      </c>
      <c r="D110" s="14">
        <v>0.22916666666666666</v>
      </c>
      <c r="E110" s="14">
        <v>0.20833333333333334</v>
      </c>
      <c r="F110" s="14">
        <v>0.375</v>
      </c>
      <c r="G110" s="14">
        <v>0.16666666666666666</v>
      </c>
      <c r="H110" s="14">
        <v>0</v>
      </c>
      <c r="I110" s="14">
        <v>2.0833333333333332E-2</v>
      </c>
      <c r="J110" s="14">
        <v>1</v>
      </c>
      <c r="K110" s="17" t="s">
        <v>80</v>
      </c>
      <c r="L110" s="14">
        <v>4.1666666666666664E-2</v>
      </c>
      <c r="M110" s="14">
        <v>8.3333333333333329E-2</v>
      </c>
      <c r="N110" s="14">
        <v>0.64583333333333337</v>
      </c>
      <c r="O110" s="14">
        <v>6.25E-2</v>
      </c>
      <c r="P110" s="14">
        <v>0.14583333333333334</v>
      </c>
      <c r="Q110" s="14">
        <v>2.0833333333333332E-2</v>
      </c>
      <c r="R110" s="14">
        <v>1</v>
      </c>
      <c r="S110" s="17" t="s">
        <v>80</v>
      </c>
      <c r="T110" s="14">
        <v>0.1875</v>
      </c>
      <c r="U110" s="14">
        <v>0.33333333333333331</v>
      </c>
      <c r="V110" s="14">
        <v>0.45833333333333331</v>
      </c>
      <c r="W110" s="14">
        <v>2.0833333333333332E-2</v>
      </c>
      <c r="X110" s="14">
        <v>1</v>
      </c>
    </row>
    <row r="111" spans="1:24" ht="14.5" x14ac:dyDescent="0.35">
      <c r="A111" s="17" t="s">
        <v>81</v>
      </c>
      <c r="B111" s="16">
        <v>10</v>
      </c>
      <c r="C111" s="17" t="s">
        <v>81</v>
      </c>
      <c r="D111" s="14">
        <v>0.2</v>
      </c>
      <c r="E111" s="14">
        <v>0</v>
      </c>
      <c r="F111" s="14">
        <v>0</v>
      </c>
      <c r="G111" s="14">
        <v>0.7</v>
      </c>
      <c r="H111" s="14">
        <v>0.1</v>
      </c>
      <c r="I111" s="14">
        <v>0</v>
      </c>
      <c r="J111" s="14">
        <v>1</v>
      </c>
      <c r="K111" s="17" t="s">
        <v>81</v>
      </c>
      <c r="L111" s="14">
        <v>0</v>
      </c>
      <c r="M111" s="14">
        <v>0.1</v>
      </c>
      <c r="N111" s="14">
        <v>0.6</v>
      </c>
      <c r="O111" s="14">
        <v>0.1</v>
      </c>
      <c r="P111" s="14">
        <v>0.2</v>
      </c>
      <c r="Q111" s="14">
        <v>0</v>
      </c>
      <c r="R111" s="14">
        <v>1</v>
      </c>
      <c r="S111" s="17" t="s">
        <v>81</v>
      </c>
      <c r="T111" s="14">
        <v>0.3</v>
      </c>
      <c r="U111" s="14">
        <v>0.6</v>
      </c>
      <c r="V111" s="14">
        <v>0.1</v>
      </c>
      <c r="W111" s="14">
        <v>0</v>
      </c>
      <c r="X111" s="14">
        <v>1</v>
      </c>
    </row>
    <row r="112" spans="1:24" ht="14.5" x14ac:dyDescent="0.35">
      <c r="A112" s="17" t="s">
        <v>88</v>
      </c>
      <c r="B112" s="16">
        <v>1</v>
      </c>
      <c r="C112" s="17" t="s">
        <v>88</v>
      </c>
      <c r="D112" s="14">
        <v>0</v>
      </c>
      <c r="E112" s="14">
        <v>0</v>
      </c>
      <c r="F112" s="14">
        <v>0</v>
      </c>
      <c r="G112" s="14">
        <v>0</v>
      </c>
      <c r="H112" s="14">
        <v>0</v>
      </c>
      <c r="I112" s="14">
        <v>1</v>
      </c>
      <c r="J112" s="14">
        <v>1</v>
      </c>
      <c r="K112" s="17" t="s">
        <v>88</v>
      </c>
      <c r="L112" s="14">
        <v>0</v>
      </c>
      <c r="M112" s="14">
        <v>0</v>
      </c>
      <c r="N112" s="14">
        <v>0</v>
      </c>
      <c r="O112" s="14">
        <v>0</v>
      </c>
      <c r="P112" s="14">
        <v>0</v>
      </c>
      <c r="Q112" s="14">
        <v>1</v>
      </c>
      <c r="R112" s="14">
        <v>1</v>
      </c>
      <c r="S112" s="17" t="s">
        <v>88</v>
      </c>
      <c r="T112" s="14">
        <v>0</v>
      </c>
      <c r="U112" s="14">
        <v>0</v>
      </c>
      <c r="V112" s="14">
        <v>1</v>
      </c>
      <c r="W112" s="14">
        <v>0</v>
      </c>
      <c r="X112" s="14">
        <v>1</v>
      </c>
    </row>
    <row r="113" spans="1:24" ht="14.5" x14ac:dyDescent="0.35">
      <c r="A113" s="17" t="s">
        <v>98</v>
      </c>
      <c r="B113" s="16">
        <v>15</v>
      </c>
      <c r="C113" s="17" t="s">
        <v>98</v>
      </c>
      <c r="D113" s="14">
        <v>0.2</v>
      </c>
      <c r="E113" s="14">
        <v>0</v>
      </c>
      <c r="F113" s="14">
        <v>0.33333333333333331</v>
      </c>
      <c r="G113" s="14">
        <v>0.4</v>
      </c>
      <c r="H113" s="14">
        <v>0</v>
      </c>
      <c r="I113" s="14">
        <v>6.6666666666666666E-2</v>
      </c>
      <c r="J113" s="14">
        <v>1</v>
      </c>
      <c r="K113" s="17" t="s">
        <v>98</v>
      </c>
      <c r="L113" s="14">
        <v>0</v>
      </c>
      <c r="M113" s="14">
        <v>0</v>
      </c>
      <c r="N113" s="14">
        <v>0.8</v>
      </c>
      <c r="O113" s="14">
        <v>0.13333333333333333</v>
      </c>
      <c r="P113" s="14">
        <v>0</v>
      </c>
      <c r="Q113" s="14">
        <v>6.6666666666666666E-2</v>
      </c>
      <c r="R113" s="14">
        <v>1</v>
      </c>
      <c r="S113" s="17" t="s">
        <v>98</v>
      </c>
      <c r="T113" s="14">
        <v>0.13333333333333333</v>
      </c>
      <c r="U113" s="14">
        <v>0.26666666666666666</v>
      </c>
      <c r="V113" s="14">
        <v>0.53333333333333333</v>
      </c>
      <c r="W113" s="14">
        <v>6.6666666666666666E-2</v>
      </c>
      <c r="X113" s="14">
        <v>1</v>
      </c>
    </row>
    <row r="114" spans="1:24" ht="14.5" x14ac:dyDescent="0.35">
      <c r="A114" s="17" t="s">
        <v>126</v>
      </c>
      <c r="B114" s="16">
        <v>12</v>
      </c>
      <c r="C114" s="17" t="s">
        <v>126</v>
      </c>
      <c r="D114" s="14">
        <v>0.41666666666666669</v>
      </c>
      <c r="E114" s="14">
        <v>0</v>
      </c>
      <c r="F114" s="14">
        <v>0.33333333333333331</v>
      </c>
      <c r="G114" s="14">
        <v>0.16666666666666666</v>
      </c>
      <c r="H114" s="14">
        <v>0</v>
      </c>
      <c r="I114" s="14">
        <v>8.3333333333333329E-2</v>
      </c>
      <c r="J114" s="14">
        <v>1</v>
      </c>
      <c r="K114" s="17" t="s">
        <v>126</v>
      </c>
      <c r="L114" s="14">
        <v>0.41666666666666669</v>
      </c>
      <c r="M114" s="14">
        <v>0</v>
      </c>
      <c r="N114" s="14">
        <v>0.58333333333333337</v>
      </c>
      <c r="O114" s="14">
        <v>0</v>
      </c>
      <c r="P114" s="14">
        <v>0</v>
      </c>
      <c r="Q114" s="14">
        <v>0</v>
      </c>
      <c r="R114" s="14">
        <v>1</v>
      </c>
      <c r="S114" s="17" t="s">
        <v>126</v>
      </c>
      <c r="T114" s="14">
        <v>8.3333333333333329E-2</v>
      </c>
      <c r="U114" s="14">
        <v>0.66666666666666663</v>
      </c>
      <c r="V114" s="14">
        <v>0.16666666666666666</v>
      </c>
      <c r="W114" s="14">
        <v>8.3333333333333329E-2</v>
      </c>
      <c r="X114" s="14">
        <v>1</v>
      </c>
    </row>
    <row r="115" spans="1:24" ht="14.5" x14ac:dyDescent="0.35">
      <c r="A115" s="17" t="s">
        <v>129</v>
      </c>
      <c r="B115" s="16">
        <v>41</v>
      </c>
      <c r="C115" s="17" t="s">
        <v>129</v>
      </c>
      <c r="D115" s="14">
        <v>7.3170731707317069E-2</v>
      </c>
      <c r="E115" s="14">
        <v>7.3170731707317069E-2</v>
      </c>
      <c r="F115" s="14">
        <v>0.56097560975609762</v>
      </c>
      <c r="G115" s="14">
        <v>0.29268292682926828</v>
      </c>
      <c r="H115" s="14">
        <v>0</v>
      </c>
      <c r="I115" s="14">
        <v>0</v>
      </c>
      <c r="J115" s="14">
        <v>1</v>
      </c>
      <c r="K115" s="17" t="s">
        <v>129</v>
      </c>
      <c r="L115" s="14">
        <v>9.7560975609756101E-2</v>
      </c>
      <c r="M115" s="14">
        <v>7.3170731707317069E-2</v>
      </c>
      <c r="N115" s="14">
        <v>0.78048780487804881</v>
      </c>
      <c r="O115" s="14">
        <v>2.4390243902439025E-2</v>
      </c>
      <c r="P115" s="14">
        <v>2.4390243902439025E-2</v>
      </c>
      <c r="Q115" s="14">
        <v>0</v>
      </c>
      <c r="R115" s="14">
        <v>1</v>
      </c>
      <c r="S115" s="17" t="s">
        <v>129</v>
      </c>
      <c r="T115" s="14">
        <v>0.31707317073170732</v>
      </c>
      <c r="U115" s="14">
        <v>0.56097560975609762</v>
      </c>
      <c r="V115" s="14">
        <v>7.3170731707317069E-2</v>
      </c>
      <c r="W115" s="14">
        <v>4.878048780487805E-2</v>
      </c>
      <c r="X115" s="14">
        <v>1</v>
      </c>
    </row>
    <row r="116" spans="1:24" ht="14.5" x14ac:dyDescent="0.35">
      <c r="A116" s="17" t="s">
        <v>138</v>
      </c>
      <c r="B116" s="16">
        <v>14</v>
      </c>
      <c r="C116" s="17" t="s">
        <v>138</v>
      </c>
      <c r="D116" s="14">
        <v>0.14285714285714285</v>
      </c>
      <c r="E116" s="14">
        <v>0</v>
      </c>
      <c r="F116" s="14">
        <v>0.35714285714285715</v>
      </c>
      <c r="G116" s="14">
        <v>0.21428571428571427</v>
      </c>
      <c r="H116" s="14">
        <v>7.1428571428571425E-2</v>
      </c>
      <c r="I116" s="14">
        <v>0.21428571428571427</v>
      </c>
      <c r="J116" s="14">
        <v>1</v>
      </c>
      <c r="K116" s="17" t="s">
        <v>138</v>
      </c>
      <c r="L116" s="14">
        <v>0</v>
      </c>
      <c r="M116" s="14">
        <v>0</v>
      </c>
      <c r="N116" s="14">
        <v>0.5714285714285714</v>
      </c>
      <c r="O116" s="14">
        <v>0</v>
      </c>
      <c r="P116" s="14">
        <v>0.21428571428571427</v>
      </c>
      <c r="Q116" s="14">
        <v>0.21428571428571427</v>
      </c>
      <c r="R116" s="14">
        <v>1</v>
      </c>
      <c r="S116" s="17" t="s">
        <v>138</v>
      </c>
      <c r="T116" s="14">
        <v>7.1428571428571425E-2</v>
      </c>
      <c r="U116" s="14">
        <v>0.35714285714285715</v>
      </c>
      <c r="V116" s="14">
        <v>0.42857142857142855</v>
      </c>
      <c r="W116" s="14">
        <v>0.14285714285714285</v>
      </c>
      <c r="X116" s="14">
        <v>1</v>
      </c>
    </row>
    <row r="117" spans="1:24" ht="14.5" x14ac:dyDescent="0.35">
      <c r="A117" s="17" t="s">
        <v>142</v>
      </c>
      <c r="B117" s="16">
        <v>15</v>
      </c>
      <c r="C117" s="17" t="s">
        <v>142</v>
      </c>
      <c r="D117" s="14">
        <v>0.2</v>
      </c>
      <c r="E117" s="14">
        <v>0.2</v>
      </c>
      <c r="F117" s="14">
        <v>6.6666666666666666E-2</v>
      </c>
      <c r="G117" s="14">
        <v>0.4</v>
      </c>
      <c r="H117" s="14">
        <v>6.6666666666666666E-2</v>
      </c>
      <c r="I117" s="14">
        <v>6.6666666666666666E-2</v>
      </c>
      <c r="J117" s="14">
        <v>1</v>
      </c>
      <c r="K117" s="17" t="s">
        <v>142</v>
      </c>
      <c r="L117" s="14">
        <v>0</v>
      </c>
      <c r="M117" s="14">
        <v>0.13333333333333333</v>
      </c>
      <c r="N117" s="14">
        <v>0.66666666666666663</v>
      </c>
      <c r="O117" s="14">
        <v>0.13333333333333333</v>
      </c>
      <c r="P117" s="14">
        <v>0</v>
      </c>
      <c r="Q117" s="14">
        <v>6.6666666666666666E-2</v>
      </c>
      <c r="R117" s="14">
        <v>1</v>
      </c>
      <c r="S117" s="17" t="s">
        <v>142</v>
      </c>
      <c r="T117" s="14">
        <v>0.26666666666666666</v>
      </c>
      <c r="U117" s="14">
        <v>0.2</v>
      </c>
      <c r="V117" s="14">
        <v>0.46666666666666667</v>
      </c>
      <c r="W117" s="14">
        <v>6.6666666666666666E-2</v>
      </c>
      <c r="X117" s="14">
        <v>1</v>
      </c>
    </row>
    <row r="118" spans="1:24" ht="14.5" x14ac:dyDescent="0.35">
      <c r="A118" s="17" t="s">
        <v>145</v>
      </c>
      <c r="B118" s="16">
        <v>5</v>
      </c>
      <c r="C118" s="17" t="s">
        <v>145</v>
      </c>
      <c r="D118" s="14">
        <v>0</v>
      </c>
      <c r="E118" s="14">
        <v>0.8</v>
      </c>
      <c r="F118" s="14">
        <v>0</v>
      </c>
      <c r="G118" s="14">
        <v>0.2</v>
      </c>
      <c r="H118" s="14">
        <v>0</v>
      </c>
      <c r="I118" s="14">
        <v>0</v>
      </c>
      <c r="J118" s="14">
        <v>1</v>
      </c>
      <c r="K118" s="17" t="s">
        <v>145</v>
      </c>
      <c r="L118" s="14">
        <v>0</v>
      </c>
      <c r="M118" s="14">
        <v>0</v>
      </c>
      <c r="N118" s="14">
        <v>0.8</v>
      </c>
      <c r="O118" s="14">
        <v>0.2</v>
      </c>
      <c r="P118" s="14">
        <v>0</v>
      </c>
      <c r="Q118" s="14">
        <v>0</v>
      </c>
      <c r="R118" s="14">
        <v>1</v>
      </c>
      <c r="S118" s="17" t="s">
        <v>145</v>
      </c>
      <c r="T118" s="14">
        <v>1</v>
      </c>
      <c r="U118" s="14">
        <v>0</v>
      </c>
      <c r="V118" s="14">
        <v>0</v>
      </c>
      <c r="W118" s="14">
        <v>0</v>
      </c>
      <c r="X118" s="14">
        <v>1</v>
      </c>
    </row>
    <row r="119" spans="1:24" ht="14.5" x14ac:dyDescent="0.35">
      <c r="A119" s="17" t="s">
        <v>172</v>
      </c>
      <c r="B119" s="16">
        <v>13</v>
      </c>
      <c r="C119" s="17" t="s">
        <v>172</v>
      </c>
      <c r="D119" s="14">
        <v>0</v>
      </c>
      <c r="E119" s="14">
        <v>7.6923076923076927E-2</v>
      </c>
      <c r="F119" s="14">
        <v>0.46153846153846156</v>
      </c>
      <c r="G119" s="14">
        <v>0.38461538461538464</v>
      </c>
      <c r="H119" s="14">
        <v>0</v>
      </c>
      <c r="I119" s="14">
        <v>7.6923076923076927E-2</v>
      </c>
      <c r="J119" s="14">
        <v>1</v>
      </c>
      <c r="K119" s="17" t="s">
        <v>172</v>
      </c>
      <c r="L119" s="14">
        <v>0.15384615384615385</v>
      </c>
      <c r="M119" s="14">
        <v>0</v>
      </c>
      <c r="N119" s="14">
        <v>0.38461538461538464</v>
      </c>
      <c r="O119" s="14">
        <v>0.15384615384615385</v>
      </c>
      <c r="P119" s="14">
        <v>0.23076923076923078</v>
      </c>
      <c r="Q119" s="14">
        <v>7.6923076923076927E-2</v>
      </c>
      <c r="R119" s="14">
        <v>1</v>
      </c>
      <c r="S119" s="17" t="s">
        <v>172</v>
      </c>
      <c r="T119" s="14">
        <v>7.6923076923076927E-2</v>
      </c>
      <c r="U119" s="14">
        <v>0.38461538461538464</v>
      </c>
      <c r="V119" s="14">
        <v>0.46153846153846156</v>
      </c>
      <c r="W119" s="14">
        <v>7.6923076923076927E-2</v>
      </c>
      <c r="X119" s="14">
        <v>1</v>
      </c>
    </row>
    <row r="120" spans="1:24" ht="14.5" x14ac:dyDescent="0.35">
      <c r="A120" s="17" t="s">
        <v>182</v>
      </c>
      <c r="B120" s="16">
        <v>17</v>
      </c>
      <c r="C120" s="17" t="s">
        <v>182</v>
      </c>
      <c r="D120" s="14">
        <v>0.29411764705882354</v>
      </c>
      <c r="E120" s="14">
        <v>5.8823529411764705E-2</v>
      </c>
      <c r="F120" s="14">
        <v>0.47058823529411764</v>
      </c>
      <c r="G120" s="14">
        <v>0.11764705882352941</v>
      </c>
      <c r="H120" s="14">
        <v>5.8823529411764705E-2</v>
      </c>
      <c r="I120" s="14">
        <v>0</v>
      </c>
      <c r="J120" s="14">
        <v>1</v>
      </c>
      <c r="K120" s="17" t="s">
        <v>182</v>
      </c>
      <c r="L120" s="14">
        <v>0.52941176470588236</v>
      </c>
      <c r="M120" s="14">
        <v>0</v>
      </c>
      <c r="N120" s="14">
        <v>0.47058823529411764</v>
      </c>
      <c r="O120" s="14">
        <v>0</v>
      </c>
      <c r="P120" s="14">
        <v>0</v>
      </c>
      <c r="Q120" s="14">
        <v>0</v>
      </c>
      <c r="R120" s="14">
        <v>1</v>
      </c>
      <c r="S120" s="17" t="s">
        <v>182</v>
      </c>
      <c r="T120" s="14">
        <v>0.11764705882352941</v>
      </c>
      <c r="U120" s="14">
        <v>0</v>
      </c>
      <c r="V120" s="14">
        <v>0.88235294117647056</v>
      </c>
      <c r="W120" s="14">
        <v>0</v>
      </c>
      <c r="X120" s="14">
        <v>1</v>
      </c>
    </row>
    <row r="121" spans="1:24" ht="14.5" x14ac:dyDescent="0.35">
      <c r="A121" s="17" t="s">
        <v>183</v>
      </c>
      <c r="B121" s="16">
        <v>9</v>
      </c>
      <c r="C121" s="17" t="s">
        <v>183</v>
      </c>
      <c r="D121" s="14">
        <v>0.22222222222222221</v>
      </c>
      <c r="E121" s="14">
        <v>0.1111111111111111</v>
      </c>
      <c r="F121" s="14">
        <v>0.44444444444444442</v>
      </c>
      <c r="G121" s="14">
        <v>0.1111111111111111</v>
      </c>
      <c r="H121" s="14">
        <v>0</v>
      </c>
      <c r="I121" s="14">
        <v>0.1111111111111111</v>
      </c>
      <c r="J121" s="14">
        <v>1</v>
      </c>
      <c r="K121" s="17" t="s">
        <v>183</v>
      </c>
      <c r="L121" s="14">
        <v>0.1111111111111111</v>
      </c>
      <c r="M121" s="14">
        <v>0</v>
      </c>
      <c r="N121" s="14">
        <v>0.44444444444444442</v>
      </c>
      <c r="O121" s="14">
        <v>0.33333333333333331</v>
      </c>
      <c r="P121" s="14">
        <v>0</v>
      </c>
      <c r="Q121" s="14">
        <v>0.1111111111111111</v>
      </c>
      <c r="R121" s="14">
        <v>1</v>
      </c>
      <c r="S121" s="17" t="s">
        <v>183</v>
      </c>
      <c r="T121" s="14">
        <v>0.1111111111111111</v>
      </c>
      <c r="U121" s="14">
        <v>0.55555555555555558</v>
      </c>
      <c r="V121" s="14">
        <v>0.22222222222222221</v>
      </c>
      <c r="W121" s="14">
        <v>0.1111111111111111</v>
      </c>
      <c r="X121" s="14">
        <v>1</v>
      </c>
    </row>
    <row r="122" spans="1:24" ht="14.5" x14ac:dyDescent="0.35">
      <c r="A122" s="17" t="s">
        <v>198</v>
      </c>
      <c r="B122" s="16">
        <v>7</v>
      </c>
      <c r="C122" s="17" t="s">
        <v>198</v>
      </c>
      <c r="D122" s="14">
        <v>0.42857142857142855</v>
      </c>
      <c r="E122" s="14">
        <v>0</v>
      </c>
      <c r="F122" s="14">
        <v>0.42857142857142855</v>
      </c>
      <c r="G122" s="14">
        <v>0</v>
      </c>
      <c r="H122" s="14">
        <v>0</v>
      </c>
      <c r="I122" s="14">
        <v>0.14285714285714285</v>
      </c>
      <c r="J122" s="14">
        <v>1</v>
      </c>
      <c r="K122" s="17" t="s">
        <v>198</v>
      </c>
      <c r="L122" s="14">
        <v>0</v>
      </c>
      <c r="M122" s="14">
        <v>0</v>
      </c>
      <c r="N122" s="14">
        <v>0.8571428571428571</v>
      </c>
      <c r="O122" s="14">
        <v>0</v>
      </c>
      <c r="P122" s="14">
        <v>0</v>
      </c>
      <c r="Q122" s="14">
        <v>0.14285714285714285</v>
      </c>
      <c r="R122" s="14">
        <v>1</v>
      </c>
      <c r="S122" s="17" t="s">
        <v>198</v>
      </c>
      <c r="T122" s="14">
        <v>0.42857142857142855</v>
      </c>
      <c r="U122" s="14">
        <v>0.42857142857142855</v>
      </c>
      <c r="V122" s="14">
        <v>0</v>
      </c>
      <c r="W122" s="14">
        <v>0.14285714285714285</v>
      </c>
      <c r="X122" s="14">
        <v>1</v>
      </c>
    </row>
    <row r="123" spans="1:24" ht="14.5" x14ac:dyDescent="0.35">
      <c r="A123" s="17" t="s">
        <v>200</v>
      </c>
      <c r="B123" s="16">
        <v>16</v>
      </c>
      <c r="C123" s="17" t="s">
        <v>200</v>
      </c>
      <c r="D123" s="14">
        <v>0.5</v>
      </c>
      <c r="E123" s="14">
        <v>0.375</v>
      </c>
      <c r="F123" s="14">
        <v>0</v>
      </c>
      <c r="G123" s="14">
        <v>6.25E-2</v>
      </c>
      <c r="H123" s="14">
        <v>6.25E-2</v>
      </c>
      <c r="I123" s="14">
        <v>0</v>
      </c>
      <c r="J123" s="14">
        <v>1</v>
      </c>
      <c r="K123" s="17" t="s">
        <v>200</v>
      </c>
      <c r="L123" s="14">
        <v>0.6875</v>
      </c>
      <c r="M123" s="14">
        <v>0.125</v>
      </c>
      <c r="N123" s="14">
        <v>6.25E-2</v>
      </c>
      <c r="O123" s="14">
        <v>0.125</v>
      </c>
      <c r="P123" s="14">
        <v>0</v>
      </c>
      <c r="Q123" s="14">
        <v>0</v>
      </c>
      <c r="R123" s="14">
        <v>1</v>
      </c>
      <c r="S123" s="17" t="s">
        <v>200</v>
      </c>
      <c r="T123" s="14">
        <v>0.25</v>
      </c>
      <c r="U123" s="14">
        <v>0.375</v>
      </c>
      <c r="V123" s="14">
        <v>0.375</v>
      </c>
      <c r="W123" s="14">
        <v>0</v>
      </c>
      <c r="X123" s="14">
        <v>1</v>
      </c>
    </row>
    <row r="124" spans="1:24" ht="14.5" x14ac:dyDescent="0.35">
      <c r="A124" s="15" t="s">
        <v>243</v>
      </c>
      <c r="B124" s="16">
        <v>200</v>
      </c>
      <c r="C124" s="15" t="s">
        <v>243</v>
      </c>
      <c r="D124" s="14">
        <v>0.22</v>
      </c>
      <c r="E124" s="14">
        <v>0.1</v>
      </c>
      <c r="F124" s="14">
        <v>0.52</v>
      </c>
      <c r="G124" s="14">
        <v>7.0000000000000007E-2</v>
      </c>
      <c r="H124" s="14">
        <v>0.05</v>
      </c>
      <c r="I124" s="14">
        <v>0.04</v>
      </c>
      <c r="J124" s="14">
        <v>1</v>
      </c>
      <c r="K124" s="15" t="s">
        <v>243</v>
      </c>
      <c r="L124" s="14">
        <v>0.09</v>
      </c>
      <c r="M124" s="14">
        <v>0.03</v>
      </c>
      <c r="N124" s="14">
        <v>0.66500000000000004</v>
      </c>
      <c r="O124" s="14">
        <v>0.11</v>
      </c>
      <c r="P124" s="14">
        <v>0.05</v>
      </c>
      <c r="Q124" s="14">
        <v>5.5E-2</v>
      </c>
      <c r="R124" s="14">
        <v>1</v>
      </c>
      <c r="S124" s="15" t="s">
        <v>243</v>
      </c>
      <c r="T124" s="14">
        <v>0.23499999999999999</v>
      </c>
      <c r="U124" s="14">
        <v>0.4</v>
      </c>
      <c r="V124" s="14">
        <v>0.32</v>
      </c>
      <c r="W124" s="14">
        <v>4.4999999999999998E-2</v>
      </c>
      <c r="X124" s="14">
        <v>1</v>
      </c>
    </row>
    <row r="125" spans="1:24" ht="14.5" x14ac:dyDescent="0.35">
      <c r="A125" s="17" t="s">
        <v>30</v>
      </c>
      <c r="B125" s="16">
        <v>13</v>
      </c>
      <c r="C125" s="17" t="s">
        <v>30</v>
      </c>
      <c r="D125" s="14">
        <v>0</v>
      </c>
      <c r="E125" s="14">
        <v>7.6923076923076927E-2</v>
      </c>
      <c r="F125" s="14">
        <v>0.46153846153846156</v>
      </c>
      <c r="G125" s="14">
        <v>0</v>
      </c>
      <c r="H125" s="14">
        <v>0.23076923076923078</v>
      </c>
      <c r="I125" s="14">
        <v>0.23076923076923078</v>
      </c>
      <c r="J125" s="14">
        <v>1</v>
      </c>
      <c r="K125" s="17" t="s">
        <v>30</v>
      </c>
      <c r="L125" s="14">
        <v>0</v>
      </c>
      <c r="M125" s="14">
        <v>0</v>
      </c>
      <c r="N125" s="14">
        <v>0.76923076923076927</v>
      </c>
      <c r="O125" s="14">
        <v>0</v>
      </c>
      <c r="P125" s="14">
        <v>0</v>
      </c>
      <c r="Q125" s="14">
        <v>0.23076923076923078</v>
      </c>
      <c r="R125" s="14">
        <v>1</v>
      </c>
      <c r="S125" s="5" t="s">
        <v>30</v>
      </c>
      <c r="T125" s="14">
        <v>0</v>
      </c>
      <c r="U125" s="14">
        <v>0.23076923076923078</v>
      </c>
      <c r="V125" s="14">
        <v>0.53846153846153844</v>
      </c>
      <c r="W125" s="14">
        <v>0.23076923076923078</v>
      </c>
      <c r="X125" s="14">
        <v>1</v>
      </c>
    </row>
    <row r="126" spans="1:24" ht="14.5" x14ac:dyDescent="0.35">
      <c r="A126" s="17" t="s">
        <v>14031</v>
      </c>
      <c r="B126" s="16">
        <v>15</v>
      </c>
      <c r="C126" s="17" t="s">
        <v>14031</v>
      </c>
      <c r="D126" s="14">
        <v>0.46666666666666667</v>
      </c>
      <c r="E126" s="14">
        <v>6.6666666666666666E-2</v>
      </c>
      <c r="F126" s="14">
        <v>0.26666666666666666</v>
      </c>
      <c r="G126" s="14">
        <v>0.2</v>
      </c>
      <c r="H126" s="14">
        <v>0</v>
      </c>
      <c r="I126" s="14">
        <v>0</v>
      </c>
      <c r="J126" s="14">
        <v>1</v>
      </c>
      <c r="K126" s="17" t="s">
        <v>14031</v>
      </c>
      <c r="L126" s="14">
        <v>0</v>
      </c>
      <c r="M126" s="14">
        <v>6.6666666666666666E-2</v>
      </c>
      <c r="N126" s="14">
        <v>0.73333333333333328</v>
      </c>
      <c r="O126" s="14">
        <v>0.13333333333333333</v>
      </c>
      <c r="P126" s="14">
        <v>6.6666666666666666E-2</v>
      </c>
      <c r="Q126" s="14">
        <v>0</v>
      </c>
      <c r="R126" s="14">
        <v>1</v>
      </c>
      <c r="S126" s="5" t="s">
        <v>14031</v>
      </c>
      <c r="T126" s="14">
        <v>0.33333333333333331</v>
      </c>
      <c r="U126" s="14">
        <v>0.33333333333333331</v>
      </c>
      <c r="V126" s="14">
        <v>0.33333333333333331</v>
      </c>
      <c r="W126" s="14">
        <v>0</v>
      </c>
      <c r="X126" s="14">
        <v>1</v>
      </c>
    </row>
    <row r="127" spans="1:24" ht="14.5" x14ac:dyDescent="0.35">
      <c r="A127" s="17" t="s">
        <v>59</v>
      </c>
      <c r="B127" s="16">
        <v>34</v>
      </c>
      <c r="C127" s="17" t="s">
        <v>59</v>
      </c>
      <c r="D127" s="14">
        <v>0.26470588235294118</v>
      </c>
      <c r="E127" s="14">
        <v>5.8823529411764705E-2</v>
      </c>
      <c r="F127" s="14">
        <v>0.61764705882352944</v>
      </c>
      <c r="G127" s="14">
        <v>2.9411764705882353E-2</v>
      </c>
      <c r="H127" s="14">
        <v>2.9411764705882353E-2</v>
      </c>
      <c r="I127" s="14">
        <v>0</v>
      </c>
      <c r="J127" s="14">
        <v>1</v>
      </c>
      <c r="K127" s="17" t="s">
        <v>59</v>
      </c>
      <c r="L127" s="14">
        <v>2.9411764705882353E-2</v>
      </c>
      <c r="M127" s="14">
        <v>0</v>
      </c>
      <c r="N127" s="14">
        <v>0.94117647058823528</v>
      </c>
      <c r="O127" s="14">
        <v>0</v>
      </c>
      <c r="P127" s="14">
        <v>2.9411764705882353E-2</v>
      </c>
      <c r="Q127" s="14">
        <v>0</v>
      </c>
      <c r="R127" s="14">
        <v>1</v>
      </c>
      <c r="S127" s="5" t="s">
        <v>59</v>
      </c>
      <c r="T127" s="14">
        <v>0.23529411764705882</v>
      </c>
      <c r="U127" s="14">
        <v>0.3235294117647059</v>
      </c>
      <c r="V127" s="14">
        <v>0.38235294117647056</v>
      </c>
      <c r="W127" s="14">
        <v>5.8823529411764705E-2</v>
      </c>
      <c r="X127" s="14">
        <v>1</v>
      </c>
    </row>
    <row r="128" spans="1:24" ht="14.5" x14ac:dyDescent="0.35">
      <c r="A128" s="17" t="s">
        <v>91</v>
      </c>
      <c r="B128" s="16">
        <v>37</v>
      </c>
      <c r="C128" s="17" t="s">
        <v>91</v>
      </c>
      <c r="D128" s="14">
        <v>0.10810810810810811</v>
      </c>
      <c r="E128" s="14">
        <v>8.1081081081081086E-2</v>
      </c>
      <c r="F128" s="14">
        <v>0.45945945945945948</v>
      </c>
      <c r="G128" s="14">
        <v>0.13513513513513514</v>
      </c>
      <c r="H128" s="14">
        <v>0.10810810810810811</v>
      </c>
      <c r="I128" s="14">
        <v>0.10810810810810811</v>
      </c>
      <c r="J128" s="14">
        <v>1</v>
      </c>
      <c r="K128" s="17" t="s">
        <v>91</v>
      </c>
      <c r="L128" s="14">
        <v>0</v>
      </c>
      <c r="M128" s="14">
        <v>5.4054054054054057E-2</v>
      </c>
      <c r="N128" s="14">
        <v>0.56756756756756754</v>
      </c>
      <c r="O128" s="14">
        <v>0.27027027027027029</v>
      </c>
      <c r="P128" s="14">
        <v>0</v>
      </c>
      <c r="Q128" s="14">
        <v>0.10810810810810811</v>
      </c>
      <c r="R128" s="14">
        <v>1</v>
      </c>
      <c r="S128" s="5" t="s">
        <v>91</v>
      </c>
      <c r="T128" s="14">
        <v>0.24324324324324326</v>
      </c>
      <c r="U128" s="14">
        <v>0.35135135135135137</v>
      </c>
      <c r="V128" s="14">
        <v>0.32432432432432434</v>
      </c>
      <c r="W128" s="14">
        <v>8.1081081081081086E-2</v>
      </c>
      <c r="X128" s="14">
        <v>1</v>
      </c>
    </row>
    <row r="129" spans="1:24" ht="14.5" x14ac:dyDescent="0.35">
      <c r="A129" s="17" t="s">
        <v>151</v>
      </c>
      <c r="B129" s="16">
        <v>20</v>
      </c>
      <c r="C129" s="17" t="s">
        <v>151</v>
      </c>
      <c r="D129" s="14">
        <v>0.4</v>
      </c>
      <c r="E129" s="14">
        <v>0.3</v>
      </c>
      <c r="F129" s="14">
        <v>0.25</v>
      </c>
      <c r="G129" s="14">
        <v>0.05</v>
      </c>
      <c r="H129" s="14">
        <v>0</v>
      </c>
      <c r="I129" s="14">
        <v>0</v>
      </c>
      <c r="J129" s="14">
        <v>1</v>
      </c>
      <c r="K129" s="17" t="s">
        <v>151</v>
      </c>
      <c r="L129" s="14">
        <v>0.25</v>
      </c>
      <c r="M129" s="14">
        <v>0.05</v>
      </c>
      <c r="N129" s="14">
        <v>0.2</v>
      </c>
      <c r="O129" s="14">
        <v>0.2</v>
      </c>
      <c r="P129" s="14">
        <v>0.25</v>
      </c>
      <c r="Q129" s="14">
        <v>0.05</v>
      </c>
      <c r="R129" s="14">
        <v>1</v>
      </c>
      <c r="S129" s="5" t="s">
        <v>151</v>
      </c>
      <c r="T129" s="14">
        <v>0.15</v>
      </c>
      <c r="U129" s="14">
        <v>0.35</v>
      </c>
      <c r="V129" s="14">
        <v>0.5</v>
      </c>
      <c r="W129" s="14">
        <v>0</v>
      </c>
      <c r="X129" s="14">
        <v>1</v>
      </c>
    </row>
    <row r="130" spans="1:24" ht="14.5" x14ac:dyDescent="0.35">
      <c r="A130" s="17" t="s">
        <v>168</v>
      </c>
      <c r="B130" s="16">
        <v>26</v>
      </c>
      <c r="C130" s="17" t="s">
        <v>168</v>
      </c>
      <c r="D130" s="14">
        <v>0.23076923076923078</v>
      </c>
      <c r="E130" s="14">
        <v>0</v>
      </c>
      <c r="F130" s="14">
        <v>0.73076923076923073</v>
      </c>
      <c r="G130" s="14">
        <v>3.8461538461538464E-2</v>
      </c>
      <c r="H130" s="14">
        <v>0</v>
      </c>
      <c r="I130" s="14">
        <v>0</v>
      </c>
      <c r="J130" s="14">
        <v>1</v>
      </c>
      <c r="K130" s="17" t="s">
        <v>168</v>
      </c>
      <c r="L130" s="14">
        <v>0.11538461538461539</v>
      </c>
      <c r="M130" s="14">
        <v>3.8461538461538464E-2</v>
      </c>
      <c r="N130" s="14">
        <v>0.80769230769230771</v>
      </c>
      <c r="O130" s="14">
        <v>3.8461538461538464E-2</v>
      </c>
      <c r="P130" s="14">
        <v>0</v>
      </c>
      <c r="Q130" s="14">
        <v>0</v>
      </c>
      <c r="R130" s="14">
        <v>1</v>
      </c>
      <c r="S130" s="5" t="s">
        <v>168</v>
      </c>
      <c r="T130" s="14">
        <v>0.26923076923076922</v>
      </c>
      <c r="U130" s="14">
        <v>0.57692307692307687</v>
      </c>
      <c r="V130" s="14">
        <v>0.15384615384615385</v>
      </c>
      <c r="W130" s="14">
        <v>0</v>
      </c>
      <c r="X130" s="14">
        <v>1</v>
      </c>
    </row>
    <row r="131" spans="1:24" ht="14.5" x14ac:dyDescent="0.35">
      <c r="A131" s="17" t="s">
        <v>170</v>
      </c>
      <c r="B131" s="16">
        <v>11</v>
      </c>
      <c r="C131" s="17" t="s">
        <v>170</v>
      </c>
      <c r="D131" s="14">
        <v>0</v>
      </c>
      <c r="E131" s="14">
        <v>9.0909090909090912E-2</v>
      </c>
      <c r="F131" s="14">
        <v>0.81818181818181823</v>
      </c>
      <c r="G131" s="14">
        <v>0</v>
      </c>
      <c r="H131" s="14">
        <v>0</v>
      </c>
      <c r="I131" s="14">
        <v>9.0909090909090912E-2</v>
      </c>
      <c r="J131" s="14">
        <v>1</v>
      </c>
      <c r="K131" s="17" t="s">
        <v>170</v>
      </c>
      <c r="L131" s="14">
        <v>0</v>
      </c>
      <c r="M131" s="14">
        <v>0</v>
      </c>
      <c r="N131" s="14">
        <v>0.81818181818181823</v>
      </c>
      <c r="O131" s="14">
        <v>9.0909090909090912E-2</v>
      </c>
      <c r="P131" s="14">
        <v>0</v>
      </c>
      <c r="Q131" s="14">
        <v>9.0909090909090912E-2</v>
      </c>
      <c r="R131" s="14">
        <v>1</v>
      </c>
      <c r="S131" s="5" t="s">
        <v>170</v>
      </c>
      <c r="T131" s="14">
        <v>0.36363636363636365</v>
      </c>
      <c r="U131" s="14">
        <v>0.36363636363636365</v>
      </c>
      <c r="V131" s="14">
        <v>0.18181818181818182</v>
      </c>
      <c r="W131" s="14">
        <v>9.0909090909090912E-2</v>
      </c>
      <c r="X131" s="14">
        <v>1</v>
      </c>
    </row>
    <row r="132" spans="1:24" ht="14.5" x14ac:dyDescent="0.35">
      <c r="A132" s="17" t="s">
        <v>173</v>
      </c>
      <c r="B132" s="16">
        <v>20</v>
      </c>
      <c r="C132" s="17" t="s">
        <v>173</v>
      </c>
      <c r="D132" s="14">
        <v>0.1</v>
      </c>
      <c r="E132" s="14">
        <v>0.05</v>
      </c>
      <c r="F132" s="14">
        <v>0.7</v>
      </c>
      <c r="G132" s="14">
        <v>0.05</v>
      </c>
      <c r="H132" s="14">
        <v>0.1</v>
      </c>
      <c r="I132" s="14">
        <v>0</v>
      </c>
      <c r="J132" s="14">
        <v>1</v>
      </c>
      <c r="K132" s="17" t="s">
        <v>173</v>
      </c>
      <c r="L132" s="14">
        <v>0.1</v>
      </c>
      <c r="M132" s="14">
        <v>0.05</v>
      </c>
      <c r="N132" s="14">
        <v>0.65</v>
      </c>
      <c r="O132" s="14">
        <v>0.15</v>
      </c>
      <c r="P132" s="14">
        <v>0.05</v>
      </c>
      <c r="Q132" s="14">
        <v>0</v>
      </c>
      <c r="R132" s="14">
        <v>1</v>
      </c>
      <c r="S132" s="5" t="s">
        <v>173</v>
      </c>
      <c r="T132" s="14">
        <v>0.2</v>
      </c>
      <c r="U132" s="14">
        <v>0.65</v>
      </c>
      <c r="V132" s="14">
        <v>0.15</v>
      </c>
      <c r="W132" s="14">
        <v>0</v>
      </c>
      <c r="X132" s="14">
        <v>1</v>
      </c>
    </row>
    <row r="133" spans="1:24" ht="14.5" x14ac:dyDescent="0.35">
      <c r="A133" s="17" t="s">
        <v>181</v>
      </c>
      <c r="B133" s="16">
        <v>8</v>
      </c>
      <c r="C133" s="17" t="s">
        <v>181</v>
      </c>
      <c r="D133" s="14">
        <v>0.25</v>
      </c>
      <c r="E133" s="14">
        <v>0.25</v>
      </c>
      <c r="F133" s="14">
        <v>0.25</v>
      </c>
      <c r="G133" s="14">
        <v>0.25</v>
      </c>
      <c r="H133" s="14">
        <v>0</v>
      </c>
      <c r="I133" s="14">
        <v>0</v>
      </c>
      <c r="J133" s="14">
        <v>1</v>
      </c>
      <c r="K133" s="17" t="s">
        <v>181</v>
      </c>
      <c r="L133" s="14">
        <v>0.125</v>
      </c>
      <c r="M133" s="14">
        <v>0</v>
      </c>
      <c r="N133" s="14">
        <v>0.75</v>
      </c>
      <c r="O133" s="14">
        <v>0.125</v>
      </c>
      <c r="P133" s="14">
        <v>0</v>
      </c>
      <c r="Q133" s="14">
        <v>0</v>
      </c>
      <c r="R133" s="14">
        <v>1</v>
      </c>
      <c r="S133" s="5" t="s">
        <v>181</v>
      </c>
      <c r="T133" s="14">
        <v>0.375</v>
      </c>
      <c r="U133" s="14">
        <v>0.25</v>
      </c>
      <c r="V133" s="14">
        <v>0.375</v>
      </c>
      <c r="W133" s="14">
        <v>0</v>
      </c>
      <c r="X133" s="14">
        <v>1</v>
      </c>
    </row>
    <row r="134" spans="1:24" ht="14.5" x14ac:dyDescent="0.35">
      <c r="A134" s="17" t="s">
        <v>191</v>
      </c>
      <c r="B134" s="16">
        <v>16</v>
      </c>
      <c r="C134" s="17" t="s">
        <v>191</v>
      </c>
      <c r="D134" s="14">
        <v>0.375</v>
      </c>
      <c r="E134" s="14">
        <v>0.1875</v>
      </c>
      <c r="F134" s="14">
        <v>0.4375</v>
      </c>
      <c r="G134" s="14">
        <v>0</v>
      </c>
      <c r="H134" s="14">
        <v>0</v>
      </c>
      <c r="I134" s="14">
        <v>0</v>
      </c>
      <c r="J134" s="14">
        <v>1</v>
      </c>
      <c r="K134" s="17" t="s">
        <v>191</v>
      </c>
      <c r="L134" s="14">
        <v>0.375</v>
      </c>
      <c r="M134" s="14">
        <v>0</v>
      </c>
      <c r="N134" s="14">
        <v>0.375</v>
      </c>
      <c r="O134" s="14">
        <v>0</v>
      </c>
      <c r="P134" s="14">
        <v>0.125</v>
      </c>
      <c r="Q134" s="14">
        <v>0.125</v>
      </c>
      <c r="R134" s="14">
        <v>1</v>
      </c>
      <c r="S134" s="5" t="s">
        <v>191</v>
      </c>
      <c r="T134" s="14">
        <v>0.25</v>
      </c>
      <c r="U134" s="14">
        <v>0.4375</v>
      </c>
      <c r="V134" s="14">
        <v>0.3125</v>
      </c>
      <c r="W134" s="14">
        <v>0</v>
      </c>
      <c r="X134" s="14">
        <v>1</v>
      </c>
    </row>
    <row r="135" spans="1:24" ht="14.5" x14ac:dyDescent="0.35">
      <c r="A135" s="15" t="s">
        <v>239</v>
      </c>
      <c r="B135" s="16">
        <v>93</v>
      </c>
      <c r="C135" s="15" t="s">
        <v>239</v>
      </c>
      <c r="D135" s="14">
        <v>0.10752688172043011</v>
      </c>
      <c r="E135" s="14">
        <v>1.0752688172043012E-2</v>
      </c>
      <c r="F135" s="14">
        <v>0.38709677419354838</v>
      </c>
      <c r="G135" s="14">
        <v>0.13978494623655913</v>
      </c>
      <c r="H135" s="14">
        <v>9.6774193548387094E-2</v>
      </c>
      <c r="I135" s="14">
        <v>0.25806451612903225</v>
      </c>
      <c r="J135" s="14">
        <v>1</v>
      </c>
      <c r="K135" s="15" t="s">
        <v>239</v>
      </c>
      <c r="L135" s="14">
        <v>4.3010752688172046E-2</v>
      </c>
      <c r="M135" s="14">
        <v>5.3763440860215055E-2</v>
      </c>
      <c r="N135" s="14">
        <v>0.4838709677419355</v>
      </c>
      <c r="O135" s="14">
        <v>4.3010752688172046E-2</v>
      </c>
      <c r="P135" s="14">
        <v>8.6021505376344093E-2</v>
      </c>
      <c r="Q135" s="14">
        <v>0.29032258064516131</v>
      </c>
      <c r="R135" s="14">
        <v>1</v>
      </c>
      <c r="S135" s="15" t="s">
        <v>239</v>
      </c>
      <c r="T135" s="14">
        <v>0.38709677419354838</v>
      </c>
      <c r="U135" s="14">
        <v>0.37634408602150538</v>
      </c>
      <c r="V135" s="14">
        <v>0.19354838709677419</v>
      </c>
      <c r="W135" s="14">
        <v>4.3010752688172046E-2</v>
      </c>
      <c r="X135" s="14">
        <v>1</v>
      </c>
    </row>
    <row r="136" spans="1:24" ht="14.5" x14ac:dyDescent="0.35">
      <c r="A136" s="17" t="s">
        <v>22</v>
      </c>
      <c r="B136" s="16">
        <v>4</v>
      </c>
      <c r="C136" s="17" t="s">
        <v>22</v>
      </c>
      <c r="D136" s="14">
        <v>0.5</v>
      </c>
      <c r="E136" s="14">
        <v>0</v>
      </c>
      <c r="F136" s="14">
        <v>0.5</v>
      </c>
      <c r="G136" s="14">
        <v>0</v>
      </c>
      <c r="H136" s="14">
        <v>0</v>
      </c>
      <c r="I136" s="14">
        <v>0</v>
      </c>
      <c r="J136" s="14">
        <v>1</v>
      </c>
      <c r="K136" s="17" t="s">
        <v>22</v>
      </c>
      <c r="L136" s="14">
        <v>0.25</v>
      </c>
      <c r="M136" s="14">
        <v>0.25</v>
      </c>
      <c r="N136" s="14">
        <v>0.5</v>
      </c>
      <c r="O136" s="14">
        <v>0</v>
      </c>
      <c r="P136" s="14">
        <v>0</v>
      </c>
      <c r="Q136" s="14">
        <v>0</v>
      </c>
      <c r="R136" s="14">
        <v>1</v>
      </c>
      <c r="S136" s="5" t="s">
        <v>22</v>
      </c>
      <c r="T136" s="14">
        <v>0.5</v>
      </c>
      <c r="U136" s="14">
        <v>0</v>
      </c>
      <c r="V136" s="14">
        <v>0.5</v>
      </c>
      <c r="W136" s="14">
        <v>0</v>
      </c>
      <c r="X136" s="14">
        <v>1</v>
      </c>
    </row>
    <row r="137" spans="1:24" ht="14.5" x14ac:dyDescent="0.35">
      <c r="A137" s="17" t="s">
        <v>25</v>
      </c>
      <c r="B137" s="16">
        <v>1</v>
      </c>
      <c r="C137" s="17" t="s">
        <v>25</v>
      </c>
      <c r="D137" s="14">
        <v>0</v>
      </c>
      <c r="E137" s="14">
        <v>0</v>
      </c>
      <c r="F137" s="14">
        <v>0</v>
      </c>
      <c r="G137" s="14">
        <v>1</v>
      </c>
      <c r="H137" s="14">
        <v>0</v>
      </c>
      <c r="I137" s="14">
        <v>0</v>
      </c>
      <c r="J137" s="14">
        <v>1</v>
      </c>
      <c r="K137" s="17" t="s">
        <v>25</v>
      </c>
      <c r="L137" s="14">
        <v>0</v>
      </c>
      <c r="M137" s="14">
        <v>1</v>
      </c>
      <c r="N137" s="14">
        <v>0</v>
      </c>
      <c r="O137" s="14">
        <v>0</v>
      </c>
      <c r="P137" s="14">
        <v>0</v>
      </c>
      <c r="Q137" s="14">
        <v>0</v>
      </c>
      <c r="R137" s="14">
        <v>1</v>
      </c>
      <c r="S137" s="5" t="s">
        <v>25</v>
      </c>
      <c r="T137" s="14">
        <v>0</v>
      </c>
      <c r="U137" s="14">
        <v>1</v>
      </c>
      <c r="V137" s="14">
        <v>0</v>
      </c>
      <c r="W137" s="14">
        <v>0</v>
      </c>
      <c r="X137" s="14">
        <v>1</v>
      </c>
    </row>
    <row r="138" spans="1:24" ht="14.5" x14ac:dyDescent="0.35">
      <c r="A138" s="17" t="s">
        <v>45</v>
      </c>
      <c r="B138" s="16">
        <v>3</v>
      </c>
      <c r="C138" s="17" t="s">
        <v>45</v>
      </c>
      <c r="D138" s="14">
        <v>0</v>
      </c>
      <c r="E138" s="14">
        <v>0</v>
      </c>
      <c r="F138" s="14">
        <v>0.66666666666666663</v>
      </c>
      <c r="G138" s="14">
        <v>0</v>
      </c>
      <c r="H138" s="14">
        <v>0.33333333333333331</v>
      </c>
      <c r="I138" s="14">
        <v>0</v>
      </c>
      <c r="J138" s="14">
        <v>1</v>
      </c>
      <c r="K138" s="17" t="s">
        <v>45</v>
      </c>
      <c r="L138" s="14">
        <v>0</v>
      </c>
      <c r="M138" s="14">
        <v>0</v>
      </c>
      <c r="N138" s="14">
        <v>0.66666666666666663</v>
      </c>
      <c r="O138" s="14">
        <v>0</v>
      </c>
      <c r="P138" s="14">
        <v>0</v>
      </c>
      <c r="Q138" s="14">
        <v>0.33333333333333331</v>
      </c>
      <c r="R138" s="14">
        <v>1</v>
      </c>
      <c r="S138" s="5" t="s">
        <v>45</v>
      </c>
      <c r="T138" s="14">
        <v>0.66666666666666663</v>
      </c>
      <c r="U138" s="14">
        <v>0.33333333333333331</v>
      </c>
      <c r="V138" s="14">
        <v>0</v>
      </c>
      <c r="W138" s="14">
        <v>0</v>
      </c>
      <c r="X138" s="14">
        <v>1</v>
      </c>
    </row>
    <row r="139" spans="1:24" ht="14.5" x14ac:dyDescent="0.35">
      <c r="A139" s="17" t="s">
        <v>52</v>
      </c>
      <c r="B139" s="16">
        <v>1</v>
      </c>
      <c r="C139" s="17" t="s">
        <v>52</v>
      </c>
      <c r="D139" s="14">
        <v>0</v>
      </c>
      <c r="E139" s="14">
        <v>0</v>
      </c>
      <c r="F139" s="14">
        <v>0</v>
      </c>
      <c r="G139" s="14">
        <v>1</v>
      </c>
      <c r="H139" s="14">
        <v>0</v>
      </c>
      <c r="I139" s="14">
        <v>0</v>
      </c>
      <c r="J139" s="14">
        <v>1</v>
      </c>
      <c r="K139" s="17" t="s">
        <v>52</v>
      </c>
      <c r="L139" s="14">
        <v>0</v>
      </c>
      <c r="M139" s="14">
        <v>0</v>
      </c>
      <c r="N139" s="14">
        <v>0</v>
      </c>
      <c r="O139" s="14">
        <v>0</v>
      </c>
      <c r="P139" s="14">
        <v>1</v>
      </c>
      <c r="Q139" s="14">
        <v>0</v>
      </c>
      <c r="R139" s="14">
        <v>1</v>
      </c>
      <c r="S139" s="5" t="s">
        <v>52</v>
      </c>
      <c r="T139" s="14">
        <v>0</v>
      </c>
      <c r="U139" s="14">
        <v>0</v>
      </c>
      <c r="V139" s="14">
        <v>1</v>
      </c>
      <c r="W139" s="14">
        <v>0</v>
      </c>
      <c r="X139" s="14">
        <v>1</v>
      </c>
    </row>
    <row r="140" spans="1:24" ht="14.5" x14ac:dyDescent="0.35">
      <c r="A140" s="17" t="s">
        <v>53</v>
      </c>
      <c r="B140" s="16">
        <v>14</v>
      </c>
      <c r="C140" s="17" t="s">
        <v>53</v>
      </c>
      <c r="D140" s="14">
        <v>0</v>
      </c>
      <c r="E140" s="14">
        <v>0</v>
      </c>
      <c r="F140" s="14">
        <v>0.7142857142857143</v>
      </c>
      <c r="G140" s="14">
        <v>0.21428571428571427</v>
      </c>
      <c r="H140" s="14">
        <v>7.1428571428571425E-2</v>
      </c>
      <c r="I140" s="14">
        <v>0</v>
      </c>
      <c r="J140" s="14">
        <v>1</v>
      </c>
      <c r="K140" s="17" t="s">
        <v>53</v>
      </c>
      <c r="L140" s="14">
        <v>7.1428571428571425E-2</v>
      </c>
      <c r="M140" s="14">
        <v>7.1428571428571425E-2</v>
      </c>
      <c r="N140" s="14">
        <v>0.7142857142857143</v>
      </c>
      <c r="O140" s="14">
        <v>0</v>
      </c>
      <c r="P140" s="14">
        <v>0.14285714285714285</v>
      </c>
      <c r="Q140" s="14">
        <v>0</v>
      </c>
      <c r="R140" s="14">
        <v>1</v>
      </c>
      <c r="S140" s="5" t="s">
        <v>53</v>
      </c>
      <c r="T140" s="14">
        <v>0.5</v>
      </c>
      <c r="U140" s="14">
        <v>0.35714285714285715</v>
      </c>
      <c r="V140" s="14">
        <v>0.14285714285714285</v>
      </c>
      <c r="W140" s="14">
        <v>0</v>
      </c>
      <c r="X140" s="14">
        <v>1</v>
      </c>
    </row>
    <row r="141" spans="1:24" ht="14.5" x14ac:dyDescent="0.35">
      <c r="A141" s="17" t="s">
        <v>70</v>
      </c>
      <c r="B141" s="16">
        <v>14</v>
      </c>
      <c r="C141" s="17" t="s">
        <v>70</v>
      </c>
      <c r="D141" s="14">
        <v>0.21428571428571427</v>
      </c>
      <c r="E141" s="14">
        <v>7.1428571428571425E-2</v>
      </c>
      <c r="F141" s="14">
        <v>0.5</v>
      </c>
      <c r="G141" s="14">
        <v>0.14285714285714285</v>
      </c>
      <c r="H141" s="14">
        <v>7.1428571428571425E-2</v>
      </c>
      <c r="I141" s="14">
        <v>0</v>
      </c>
      <c r="J141" s="14">
        <v>1</v>
      </c>
      <c r="K141" s="17" t="s">
        <v>70</v>
      </c>
      <c r="L141" s="14">
        <v>7.1428571428571425E-2</v>
      </c>
      <c r="M141" s="14">
        <v>0</v>
      </c>
      <c r="N141" s="14">
        <v>0.7857142857142857</v>
      </c>
      <c r="O141" s="14">
        <v>7.1428571428571425E-2</v>
      </c>
      <c r="P141" s="14">
        <v>7.1428571428571425E-2</v>
      </c>
      <c r="Q141" s="14">
        <v>0</v>
      </c>
      <c r="R141" s="14">
        <v>1</v>
      </c>
      <c r="S141" s="5" t="s">
        <v>70</v>
      </c>
      <c r="T141" s="14">
        <v>0.42857142857142855</v>
      </c>
      <c r="U141" s="14">
        <v>0.35714285714285715</v>
      </c>
      <c r="V141" s="14">
        <v>0.21428571428571427</v>
      </c>
      <c r="W141" s="14">
        <v>0</v>
      </c>
      <c r="X141" s="14">
        <v>1</v>
      </c>
    </row>
    <row r="142" spans="1:24" ht="14.5" x14ac:dyDescent="0.35">
      <c r="A142" s="17" t="s">
        <v>74</v>
      </c>
      <c r="B142" s="16">
        <v>9</v>
      </c>
      <c r="C142" s="17" t="s">
        <v>74</v>
      </c>
      <c r="D142" s="14">
        <v>0</v>
      </c>
      <c r="E142" s="14">
        <v>0</v>
      </c>
      <c r="F142" s="14">
        <v>0.66666666666666663</v>
      </c>
      <c r="G142" s="14">
        <v>0.1111111111111111</v>
      </c>
      <c r="H142" s="14">
        <v>0.22222222222222221</v>
      </c>
      <c r="I142" s="14">
        <v>0</v>
      </c>
      <c r="J142" s="14">
        <v>1</v>
      </c>
      <c r="K142" s="17" t="s">
        <v>74</v>
      </c>
      <c r="L142" s="14">
        <v>0</v>
      </c>
      <c r="M142" s="14">
        <v>0</v>
      </c>
      <c r="N142" s="14">
        <v>0.55555555555555558</v>
      </c>
      <c r="O142" s="14">
        <v>0.1111111111111111</v>
      </c>
      <c r="P142" s="14">
        <v>0.33333333333333331</v>
      </c>
      <c r="Q142" s="14">
        <v>0</v>
      </c>
      <c r="R142" s="14">
        <v>1</v>
      </c>
      <c r="S142" s="5" t="s">
        <v>74</v>
      </c>
      <c r="T142" s="14">
        <v>0.1111111111111111</v>
      </c>
      <c r="U142" s="14">
        <v>0.77777777777777779</v>
      </c>
      <c r="V142" s="14">
        <v>0.1111111111111111</v>
      </c>
      <c r="W142" s="14">
        <v>0</v>
      </c>
      <c r="X142" s="14">
        <v>1</v>
      </c>
    </row>
    <row r="143" spans="1:24" ht="14.5" x14ac:dyDescent="0.35">
      <c r="A143" s="17" t="s">
        <v>76</v>
      </c>
      <c r="B143" s="16">
        <v>12</v>
      </c>
      <c r="C143" s="17" t="s">
        <v>76</v>
      </c>
      <c r="D143" s="14">
        <v>0.33333333333333331</v>
      </c>
      <c r="E143" s="14">
        <v>0</v>
      </c>
      <c r="F143" s="14">
        <v>0.41666666666666669</v>
      </c>
      <c r="G143" s="14">
        <v>8.3333333333333329E-2</v>
      </c>
      <c r="H143" s="14">
        <v>0.16666666666666666</v>
      </c>
      <c r="I143" s="14">
        <v>0</v>
      </c>
      <c r="J143" s="14">
        <v>1</v>
      </c>
      <c r="K143" s="17" t="s">
        <v>76</v>
      </c>
      <c r="L143" s="14">
        <v>8.3333333333333329E-2</v>
      </c>
      <c r="M143" s="14">
        <v>8.3333333333333329E-2</v>
      </c>
      <c r="N143" s="14">
        <v>0.66666666666666663</v>
      </c>
      <c r="O143" s="14">
        <v>0.16666666666666666</v>
      </c>
      <c r="P143" s="14">
        <v>0</v>
      </c>
      <c r="Q143" s="14">
        <v>0</v>
      </c>
      <c r="R143" s="14">
        <v>1</v>
      </c>
      <c r="S143" s="5" t="s">
        <v>76</v>
      </c>
      <c r="T143" s="14">
        <v>0.41666666666666669</v>
      </c>
      <c r="U143" s="14">
        <v>0.5</v>
      </c>
      <c r="V143" s="14">
        <v>8.3333333333333329E-2</v>
      </c>
      <c r="W143" s="14">
        <v>0</v>
      </c>
      <c r="X143" s="14">
        <v>1</v>
      </c>
    </row>
    <row r="144" spans="1:24" ht="14.5" x14ac:dyDescent="0.35">
      <c r="A144" s="17" t="s">
        <v>118</v>
      </c>
      <c r="B144" s="16">
        <v>1</v>
      </c>
      <c r="C144" s="17" t="s">
        <v>118</v>
      </c>
      <c r="D144" s="14">
        <v>0</v>
      </c>
      <c r="E144" s="14">
        <v>0</v>
      </c>
      <c r="F144" s="14">
        <v>0</v>
      </c>
      <c r="G144" s="14">
        <v>1</v>
      </c>
      <c r="H144" s="14">
        <v>0</v>
      </c>
      <c r="I144" s="14">
        <v>0</v>
      </c>
      <c r="J144" s="14">
        <v>1</v>
      </c>
      <c r="K144" s="17" t="s">
        <v>118</v>
      </c>
      <c r="L144" s="14">
        <v>0</v>
      </c>
      <c r="M144" s="14">
        <v>1</v>
      </c>
      <c r="N144" s="14">
        <v>0</v>
      </c>
      <c r="O144" s="14">
        <v>0</v>
      </c>
      <c r="P144" s="14">
        <v>0</v>
      </c>
      <c r="Q144" s="14">
        <v>0</v>
      </c>
      <c r="R144" s="14">
        <v>1</v>
      </c>
      <c r="S144" s="5" t="s">
        <v>118</v>
      </c>
      <c r="T144" s="14">
        <v>0</v>
      </c>
      <c r="U144" s="14">
        <v>1</v>
      </c>
      <c r="V144" s="14">
        <v>0</v>
      </c>
      <c r="W144" s="14">
        <v>0</v>
      </c>
      <c r="X144" s="14">
        <v>1</v>
      </c>
    </row>
    <row r="145" spans="1:24" ht="14.5" x14ac:dyDescent="0.35">
      <c r="A145" s="17" t="s">
        <v>133</v>
      </c>
      <c r="B145" s="16">
        <v>1</v>
      </c>
      <c r="C145" s="17" t="s">
        <v>133</v>
      </c>
      <c r="D145" s="14">
        <v>0</v>
      </c>
      <c r="E145" s="14">
        <v>0</v>
      </c>
      <c r="F145" s="14">
        <v>0</v>
      </c>
      <c r="G145" s="14">
        <v>0</v>
      </c>
      <c r="H145" s="14">
        <v>1</v>
      </c>
      <c r="I145" s="14">
        <v>0</v>
      </c>
      <c r="J145" s="14">
        <v>1</v>
      </c>
      <c r="K145" s="17" t="s">
        <v>133</v>
      </c>
      <c r="L145" s="14">
        <v>0</v>
      </c>
      <c r="M145" s="14">
        <v>0</v>
      </c>
      <c r="N145" s="14">
        <v>0</v>
      </c>
      <c r="O145" s="14">
        <v>0</v>
      </c>
      <c r="P145" s="14">
        <v>0</v>
      </c>
      <c r="Q145" s="14">
        <v>1</v>
      </c>
      <c r="R145" s="14">
        <v>1</v>
      </c>
      <c r="S145" s="5" t="s">
        <v>133</v>
      </c>
      <c r="T145" s="14">
        <v>1</v>
      </c>
      <c r="U145" s="14">
        <v>0</v>
      </c>
      <c r="V145" s="14">
        <v>0</v>
      </c>
      <c r="W145" s="14">
        <v>0</v>
      </c>
      <c r="X145" s="14">
        <v>1</v>
      </c>
    </row>
    <row r="146" spans="1:24" ht="14.5" x14ac:dyDescent="0.35">
      <c r="A146" s="17" t="s">
        <v>141</v>
      </c>
      <c r="B146" s="16">
        <v>1</v>
      </c>
      <c r="C146" s="17" t="s">
        <v>141</v>
      </c>
      <c r="D146" s="14">
        <v>0</v>
      </c>
      <c r="E146" s="14">
        <v>0</v>
      </c>
      <c r="F146" s="14">
        <v>0</v>
      </c>
      <c r="G146" s="14">
        <v>1</v>
      </c>
      <c r="H146" s="14">
        <v>0</v>
      </c>
      <c r="I146" s="14">
        <v>0</v>
      </c>
      <c r="J146" s="14">
        <v>1</v>
      </c>
      <c r="K146" s="17" t="s">
        <v>141</v>
      </c>
      <c r="L146" s="14">
        <v>0</v>
      </c>
      <c r="M146" s="14">
        <v>0</v>
      </c>
      <c r="N146" s="14">
        <v>0</v>
      </c>
      <c r="O146" s="14">
        <v>0</v>
      </c>
      <c r="P146" s="14">
        <v>1</v>
      </c>
      <c r="Q146" s="14">
        <v>0</v>
      </c>
      <c r="R146" s="14">
        <v>1</v>
      </c>
      <c r="S146" s="5" t="s">
        <v>141</v>
      </c>
      <c r="T146" s="14">
        <v>0</v>
      </c>
      <c r="U146" s="14">
        <v>0</v>
      </c>
      <c r="V146" s="14">
        <v>1</v>
      </c>
      <c r="W146" s="14">
        <v>0</v>
      </c>
      <c r="X146" s="14">
        <v>1</v>
      </c>
    </row>
    <row r="147" spans="1:24" ht="14.5" x14ac:dyDescent="0.35">
      <c r="A147" s="17" t="s">
        <v>144</v>
      </c>
      <c r="B147" s="16">
        <v>32</v>
      </c>
      <c r="C147" s="17" t="s">
        <v>144</v>
      </c>
      <c r="D147" s="14">
        <v>3.125E-2</v>
      </c>
      <c r="E147" s="14">
        <v>0</v>
      </c>
      <c r="F147" s="14">
        <v>0.125</v>
      </c>
      <c r="G147" s="14">
        <v>6.25E-2</v>
      </c>
      <c r="H147" s="14">
        <v>3.125E-2</v>
      </c>
      <c r="I147" s="14">
        <v>0.75</v>
      </c>
      <c r="J147" s="14">
        <v>1</v>
      </c>
      <c r="K147" s="17" t="s">
        <v>144</v>
      </c>
      <c r="L147" s="14">
        <v>0</v>
      </c>
      <c r="M147" s="14">
        <v>0</v>
      </c>
      <c r="N147" s="14">
        <v>0.21875</v>
      </c>
      <c r="O147" s="14">
        <v>0</v>
      </c>
      <c r="P147" s="14">
        <v>0</v>
      </c>
      <c r="Q147" s="14">
        <v>0.78125</v>
      </c>
      <c r="R147" s="14">
        <v>1</v>
      </c>
      <c r="S147" s="5" t="s">
        <v>144</v>
      </c>
      <c r="T147" s="14">
        <v>0.375</v>
      </c>
      <c r="U147" s="14">
        <v>0.28125</v>
      </c>
      <c r="V147" s="14">
        <v>0.21875</v>
      </c>
      <c r="W147" s="14">
        <v>0.125</v>
      </c>
      <c r="X147" s="14">
        <v>1</v>
      </c>
    </row>
    <row r="148" spans="1:24" ht="14.5" x14ac:dyDescent="0.35">
      <c r="A148" s="15" t="s">
        <v>238</v>
      </c>
      <c r="B148" s="16">
        <v>194</v>
      </c>
      <c r="C148" s="15" t="s">
        <v>238</v>
      </c>
      <c r="D148" s="14">
        <v>0.13402061855670103</v>
      </c>
      <c r="E148" s="14">
        <v>7.2164948453608241E-2</v>
      </c>
      <c r="F148" s="14">
        <v>0.4329896907216495</v>
      </c>
      <c r="G148" s="14">
        <v>0.22164948453608246</v>
      </c>
      <c r="H148" s="14">
        <v>5.1546391752577317E-2</v>
      </c>
      <c r="I148" s="14">
        <v>8.7628865979381437E-2</v>
      </c>
      <c r="J148" s="14">
        <v>1</v>
      </c>
      <c r="K148" s="15" t="s">
        <v>238</v>
      </c>
      <c r="L148" s="14">
        <v>8.247422680412371E-2</v>
      </c>
      <c r="M148" s="14">
        <v>3.608247422680412E-2</v>
      </c>
      <c r="N148" s="14">
        <v>0.54639175257731953</v>
      </c>
      <c r="O148" s="14">
        <v>0.13917525773195877</v>
      </c>
      <c r="P148" s="14">
        <v>0.10309278350515463</v>
      </c>
      <c r="Q148" s="14">
        <v>9.2783505154639179E-2</v>
      </c>
      <c r="R148" s="14">
        <v>1</v>
      </c>
      <c r="S148" s="15" t="s">
        <v>238</v>
      </c>
      <c r="T148" s="14">
        <v>0.23711340206185566</v>
      </c>
      <c r="U148" s="14">
        <v>0.36082474226804123</v>
      </c>
      <c r="V148" s="14">
        <v>0.25773195876288657</v>
      </c>
      <c r="W148" s="14">
        <v>0.14432989690721648</v>
      </c>
      <c r="X148" s="14">
        <v>1</v>
      </c>
    </row>
    <row r="149" spans="1:24" ht="14.5" x14ac:dyDescent="0.35">
      <c r="A149" s="17" t="s">
        <v>3</v>
      </c>
      <c r="B149" s="16">
        <v>1</v>
      </c>
      <c r="C149" s="17" t="s">
        <v>3</v>
      </c>
      <c r="D149" s="14">
        <v>1</v>
      </c>
      <c r="E149" s="14">
        <v>0</v>
      </c>
      <c r="F149" s="14">
        <v>0</v>
      </c>
      <c r="G149" s="14">
        <v>0</v>
      </c>
      <c r="H149" s="14">
        <v>0</v>
      </c>
      <c r="I149" s="14">
        <v>0</v>
      </c>
      <c r="J149" s="14">
        <v>1</v>
      </c>
      <c r="K149" s="17" t="s">
        <v>3</v>
      </c>
      <c r="L149" s="14">
        <v>0</v>
      </c>
      <c r="M149" s="14">
        <v>0</v>
      </c>
      <c r="N149" s="14">
        <v>1</v>
      </c>
      <c r="O149" s="14">
        <v>0</v>
      </c>
      <c r="P149" s="14">
        <v>0</v>
      </c>
      <c r="Q149" s="14">
        <v>0</v>
      </c>
      <c r="R149" s="14">
        <v>1</v>
      </c>
      <c r="S149" s="5" t="s">
        <v>3</v>
      </c>
      <c r="T149" s="14">
        <v>1</v>
      </c>
      <c r="U149" s="14">
        <v>0</v>
      </c>
      <c r="V149" s="14">
        <v>0</v>
      </c>
      <c r="W149" s="14">
        <v>0</v>
      </c>
      <c r="X149" s="14">
        <v>1</v>
      </c>
    </row>
    <row r="150" spans="1:24" ht="14.5" x14ac:dyDescent="0.35">
      <c r="A150" s="17" t="s">
        <v>9</v>
      </c>
      <c r="B150" s="16">
        <v>1</v>
      </c>
      <c r="C150" s="17" t="s">
        <v>9</v>
      </c>
      <c r="D150" s="14">
        <v>0</v>
      </c>
      <c r="E150" s="14">
        <v>0</v>
      </c>
      <c r="F150" s="14">
        <v>1</v>
      </c>
      <c r="G150" s="14">
        <v>0</v>
      </c>
      <c r="H150" s="14">
        <v>0</v>
      </c>
      <c r="I150" s="14">
        <v>0</v>
      </c>
      <c r="J150" s="14">
        <v>1</v>
      </c>
      <c r="K150" s="17" t="s">
        <v>9</v>
      </c>
      <c r="L150" s="14">
        <v>0</v>
      </c>
      <c r="M150" s="14">
        <v>0</v>
      </c>
      <c r="N150" s="14">
        <v>1</v>
      </c>
      <c r="O150" s="14">
        <v>0</v>
      </c>
      <c r="P150" s="14">
        <v>0</v>
      </c>
      <c r="Q150" s="14">
        <v>0</v>
      </c>
      <c r="R150" s="14">
        <v>1</v>
      </c>
      <c r="S150" s="5" t="s">
        <v>9</v>
      </c>
      <c r="T150" s="14">
        <v>0</v>
      </c>
      <c r="U150" s="14">
        <v>1</v>
      </c>
      <c r="V150" s="14">
        <v>0</v>
      </c>
      <c r="W150" s="14">
        <v>0</v>
      </c>
      <c r="X150" s="14">
        <v>1</v>
      </c>
    </row>
    <row r="151" spans="1:24" ht="14.5" x14ac:dyDescent="0.35">
      <c r="A151" s="17" t="s">
        <v>12</v>
      </c>
      <c r="B151" s="16">
        <v>2</v>
      </c>
      <c r="C151" s="17" t="s">
        <v>12</v>
      </c>
      <c r="D151" s="14">
        <v>0</v>
      </c>
      <c r="E151" s="14">
        <v>0</v>
      </c>
      <c r="F151" s="14">
        <v>1</v>
      </c>
      <c r="G151" s="14">
        <v>0</v>
      </c>
      <c r="H151" s="14">
        <v>0</v>
      </c>
      <c r="I151" s="14">
        <v>0</v>
      </c>
      <c r="J151" s="14">
        <v>1</v>
      </c>
      <c r="K151" s="17" t="s">
        <v>12</v>
      </c>
      <c r="L151" s="14">
        <v>0</v>
      </c>
      <c r="M151" s="14">
        <v>0</v>
      </c>
      <c r="N151" s="14">
        <v>1</v>
      </c>
      <c r="O151" s="14">
        <v>0</v>
      </c>
      <c r="P151" s="14">
        <v>0</v>
      </c>
      <c r="Q151" s="14">
        <v>0</v>
      </c>
      <c r="R151" s="14">
        <v>1</v>
      </c>
      <c r="S151" s="5" t="s">
        <v>12</v>
      </c>
      <c r="T151" s="14">
        <v>0</v>
      </c>
      <c r="U151" s="14">
        <v>0</v>
      </c>
      <c r="V151" s="14">
        <v>1</v>
      </c>
      <c r="W151" s="14">
        <v>0</v>
      </c>
      <c r="X151" s="14">
        <v>1</v>
      </c>
    </row>
    <row r="152" spans="1:24" ht="14.5" x14ac:dyDescent="0.35">
      <c r="A152" s="17" t="s">
        <v>13</v>
      </c>
      <c r="B152" s="16">
        <v>1</v>
      </c>
      <c r="C152" s="17" t="s">
        <v>13</v>
      </c>
      <c r="D152" s="14">
        <v>0</v>
      </c>
      <c r="E152" s="14">
        <v>0</v>
      </c>
      <c r="F152" s="14">
        <v>1</v>
      </c>
      <c r="G152" s="14">
        <v>0</v>
      </c>
      <c r="H152" s="14">
        <v>0</v>
      </c>
      <c r="I152" s="14">
        <v>0</v>
      </c>
      <c r="J152" s="14">
        <v>1</v>
      </c>
      <c r="K152" s="17" t="s">
        <v>13</v>
      </c>
      <c r="L152" s="14">
        <v>0</v>
      </c>
      <c r="M152" s="14">
        <v>0</v>
      </c>
      <c r="N152" s="14">
        <v>1</v>
      </c>
      <c r="O152" s="14">
        <v>0</v>
      </c>
      <c r="P152" s="14">
        <v>0</v>
      </c>
      <c r="Q152" s="14">
        <v>0</v>
      </c>
      <c r="R152" s="14">
        <v>1</v>
      </c>
      <c r="S152" s="5" t="s">
        <v>13</v>
      </c>
      <c r="T152" s="14">
        <v>0</v>
      </c>
      <c r="U152" s="14">
        <v>1</v>
      </c>
      <c r="V152" s="14">
        <v>0</v>
      </c>
      <c r="W152" s="14">
        <v>0</v>
      </c>
      <c r="X152" s="14">
        <v>1</v>
      </c>
    </row>
    <row r="153" spans="1:24" ht="14.5" x14ac:dyDescent="0.35">
      <c r="A153" s="17" t="s">
        <v>23</v>
      </c>
      <c r="B153" s="16">
        <v>7</v>
      </c>
      <c r="C153" s="17" t="s">
        <v>23</v>
      </c>
      <c r="D153" s="14">
        <v>0.5714285714285714</v>
      </c>
      <c r="E153" s="14">
        <v>0.14285714285714285</v>
      </c>
      <c r="F153" s="14">
        <v>0.2857142857142857</v>
      </c>
      <c r="G153" s="14">
        <v>0</v>
      </c>
      <c r="H153" s="14">
        <v>0</v>
      </c>
      <c r="I153" s="14">
        <v>0</v>
      </c>
      <c r="J153" s="14">
        <v>1</v>
      </c>
      <c r="K153" s="17" t="s">
        <v>23</v>
      </c>
      <c r="L153" s="14">
        <v>0.14285714285714285</v>
      </c>
      <c r="M153" s="14">
        <v>0</v>
      </c>
      <c r="N153" s="14">
        <v>0.8571428571428571</v>
      </c>
      <c r="O153" s="14">
        <v>0</v>
      </c>
      <c r="P153" s="14">
        <v>0</v>
      </c>
      <c r="Q153" s="14">
        <v>0</v>
      </c>
      <c r="R153" s="14">
        <v>1</v>
      </c>
      <c r="S153" s="5" t="s">
        <v>23</v>
      </c>
      <c r="T153" s="14">
        <v>0.2857142857142857</v>
      </c>
      <c r="U153" s="14">
        <v>0.7142857142857143</v>
      </c>
      <c r="V153" s="14">
        <v>0</v>
      </c>
      <c r="W153" s="14">
        <v>0</v>
      </c>
      <c r="X153" s="14">
        <v>1</v>
      </c>
    </row>
    <row r="154" spans="1:24" ht="14.5" x14ac:dyDescent="0.35">
      <c r="A154" s="17" t="s">
        <v>44</v>
      </c>
      <c r="B154" s="16">
        <v>4</v>
      </c>
      <c r="C154" s="17" t="s">
        <v>44</v>
      </c>
      <c r="D154" s="14">
        <v>0.25</v>
      </c>
      <c r="E154" s="14">
        <v>0</v>
      </c>
      <c r="F154" s="14">
        <v>0.75</v>
      </c>
      <c r="G154" s="14">
        <v>0</v>
      </c>
      <c r="H154" s="14">
        <v>0</v>
      </c>
      <c r="I154" s="14">
        <v>0</v>
      </c>
      <c r="J154" s="14">
        <v>1</v>
      </c>
      <c r="K154" s="17" t="s">
        <v>44</v>
      </c>
      <c r="L154" s="14">
        <v>0</v>
      </c>
      <c r="M154" s="14">
        <v>0</v>
      </c>
      <c r="N154" s="14">
        <v>1</v>
      </c>
      <c r="O154" s="14">
        <v>0</v>
      </c>
      <c r="P154" s="14">
        <v>0</v>
      </c>
      <c r="Q154" s="14">
        <v>0</v>
      </c>
      <c r="R154" s="14">
        <v>1</v>
      </c>
      <c r="S154" s="5" t="s">
        <v>44</v>
      </c>
      <c r="T154" s="14">
        <v>0.25</v>
      </c>
      <c r="U154" s="14">
        <v>0</v>
      </c>
      <c r="V154" s="14">
        <v>0.25</v>
      </c>
      <c r="W154" s="14">
        <v>0.5</v>
      </c>
      <c r="X154" s="14">
        <v>1</v>
      </c>
    </row>
    <row r="155" spans="1:24" ht="14.5" x14ac:dyDescent="0.35">
      <c r="A155" s="17" t="s">
        <v>48</v>
      </c>
      <c r="B155" s="16">
        <v>1</v>
      </c>
      <c r="C155" s="17" t="s">
        <v>48</v>
      </c>
      <c r="D155" s="14">
        <v>0</v>
      </c>
      <c r="E155" s="14">
        <v>0</v>
      </c>
      <c r="F155" s="14">
        <v>0</v>
      </c>
      <c r="G155" s="14">
        <v>0</v>
      </c>
      <c r="H155" s="14">
        <v>0</v>
      </c>
      <c r="I155" s="14">
        <v>1</v>
      </c>
      <c r="J155" s="14">
        <v>1</v>
      </c>
      <c r="K155" s="17" t="s">
        <v>48</v>
      </c>
      <c r="L155" s="14">
        <v>0</v>
      </c>
      <c r="M155" s="14">
        <v>0</v>
      </c>
      <c r="N155" s="14">
        <v>0</v>
      </c>
      <c r="O155" s="14">
        <v>0</v>
      </c>
      <c r="P155" s="14">
        <v>0</v>
      </c>
      <c r="Q155" s="14">
        <v>1</v>
      </c>
      <c r="R155" s="14">
        <v>1</v>
      </c>
      <c r="S155" s="5" t="s">
        <v>48</v>
      </c>
      <c r="T155" s="14">
        <v>0</v>
      </c>
      <c r="U155" s="14">
        <v>0</v>
      </c>
      <c r="V155" s="14">
        <v>0</v>
      </c>
      <c r="W155" s="14">
        <v>1</v>
      </c>
      <c r="X155" s="14">
        <v>1</v>
      </c>
    </row>
    <row r="156" spans="1:24" ht="14.5" x14ac:dyDescent="0.35">
      <c r="A156" s="17" t="s">
        <v>49</v>
      </c>
      <c r="B156" s="16">
        <v>5</v>
      </c>
      <c r="C156" s="17" t="s">
        <v>49</v>
      </c>
      <c r="D156" s="14">
        <v>0</v>
      </c>
      <c r="E156" s="14">
        <v>0.2</v>
      </c>
      <c r="F156" s="14">
        <v>0</v>
      </c>
      <c r="G156" s="14">
        <v>0.2</v>
      </c>
      <c r="H156" s="14">
        <v>0</v>
      </c>
      <c r="I156" s="14">
        <v>0.6</v>
      </c>
      <c r="J156" s="14">
        <v>1</v>
      </c>
      <c r="K156" s="17" t="s">
        <v>49</v>
      </c>
      <c r="L156" s="14">
        <v>0</v>
      </c>
      <c r="M156" s="14">
        <v>0.2</v>
      </c>
      <c r="N156" s="14">
        <v>0</v>
      </c>
      <c r="O156" s="14">
        <v>0.2</v>
      </c>
      <c r="P156" s="14">
        <v>0</v>
      </c>
      <c r="Q156" s="14">
        <v>0.6</v>
      </c>
      <c r="R156" s="14">
        <v>1</v>
      </c>
      <c r="S156" s="5" t="s">
        <v>49</v>
      </c>
      <c r="T156" s="14">
        <v>0.4</v>
      </c>
      <c r="U156" s="14">
        <v>0.2</v>
      </c>
      <c r="V156" s="14">
        <v>0</v>
      </c>
      <c r="W156" s="14">
        <v>0.4</v>
      </c>
      <c r="X156" s="14">
        <v>1</v>
      </c>
    </row>
    <row r="157" spans="1:24" ht="14.5" x14ac:dyDescent="0.35">
      <c r="A157" s="17" t="s">
        <v>54</v>
      </c>
      <c r="B157" s="16">
        <v>23</v>
      </c>
      <c r="C157" s="17" t="s">
        <v>54</v>
      </c>
      <c r="D157" s="14">
        <v>0.17391304347826086</v>
      </c>
      <c r="E157" s="14">
        <v>8.6956521739130432E-2</v>
      </c>
      <c r="F157" s="14">
        <v>0.13043478260869565</v>
      </c>
      <c r="G157" s="14">
        <v>0.43478260869565216</v>
      </c>
      <c r="H157" s="14">
        <v>0.17391304347826086</v>
      </c>
      <c r="I157" s="14">
        <v>0</v>
      </c>
      <c r="J157" s="14">
        <v>1</v>
      </c>
      <c r="K157" s="17" t="s">
        <v>54</v>
      </c>
      <c r="L157" s="14">
        <v>0.2608695652173913</v>
      </c>
      <c r="M157" s="14">
        <v>0</v>
      </c>
      <c r="N157" s="14">
        <v>0.52173913043478259</v>
      </c>
      <c r="O157" s="14">
        <v>0.21739130434782608</v>
      </c>
      <c r="P157" s="14">
        <v>0</v>
      </c>
      <c r="Q157" s="14">
        <v>0</v>
      </c>
      <c r="R157" s="14">
        <v>1</v>
      </c>
      <c r="S157" s="5" t="s">
        <v>54</v>
      </c>
      <c r="T157" s="14">
        <v>0.17391304347826086</v>
      </c>
      <c r="U157" s="14">
        <v>0.34782608695652173</v>
      </c>
      <c r="V157" s="14">
        <v>0.43478260869565216</v>
      </c>
      <c r="W157" s="14">
        <v>4.3478260869565216E-2</v>
      </c>
      <c r="X157" s="14">
        <v>1</v>
      </c>
    </row>
    <row r="158" spans="1:24" ht="14.5" x14ac:dyDescent="0.35">
      <c r="A158" s="17" t="s">
        <v>62</v>
      </c>
      <c r="B158" s="16">
        <v>3</v>
      </c>
      <c r="C158" s="17" t="s">
        <v>62</v>
      </c>
      <c r="D158" s="14">
        <v>0</v>
      </c>
      <c r="E158" s="14">
        <v>0</v>
      </c>
      <c r="F158" s="14">
        <v>0</v>
      </c>
      <c r="G158" s="14">
        <v>0.66666666666666663</v>
      </c>
      <c r="H158" s="14">
        <v>0.33333333333333331</v>
      </c>
      <c r="I158" s="14">
        <v>0</v>
      </c>
      <c r="J158" s="14">
        <v>1</v>
      </c>
      <c r="K158" s="17" t="s">
        <v>62</v>
      </c>
      <c r="L158" s="14">
        <v>0</v>
      </c>
      <c r="M158" s="14">
        <v>0</v>
      </c>
      <c r="N158" s="14">
        <v>0.33333333333333331</v>
      </c>
      <c r="O158" s="14">
        <v>0</v>
      </c>
      <c r="P158" s="14">
        <v>0.66666666666666663</v>
      </c>
      <c r="Q158" s="14">
        <v>0</v>
      </c>
      <c r="R158" s="14">
        <v>1</v>
      </c>
      <c r="S158" s="17" t="s">
        <v>62</v>
      </c>
      <c r="T158" s="14">
        <v>0.66666666666666663</v>
      </c>
      <c r="U158" s="14">
        <v>0.33333333333333331</v>
      </c>
      <c r="V158" s="14">
        <v>0</v>
      </c>
      <c r="W158" s="14">
        <v>0</v>
      </c>
      <c r="X158" s="14">
        <v>1</v>
      </c>
    </row>
    <row r="159" spans="1:24" ht="14.5" x14ac:dyDescent="0.35">
      <c r="A159" s="17" t="s">
        <v>65</v>
      </c>
      <c r="B159" s="16">
        <v>5</v>
      </c>
      <c r="C159" s="17" t="s">
        <v>65</v>
      </c>
      <c r="D159" s="14">
        <v>0</v>
      </c>
      <c r="E159" s="14">
        <v>0.4</v>
      </c>
      <c r="F159" s="14">
        <v>0.4</v>
      </c>
      <c r="G159" s="14">
        <v>0.2</v>
      </c>
      <c r="H159" s="14">
        <v>0</v>
      </c>
      <c r="I159" s="14">
        <v>0</v>
      </c>
      <c r="J159" s="14">
        <v>1</v>
      </c>
      <c r="K159" s="17" t="s">
        <v>65</v>
      </c>
      <c r="L159" s="14">
        <v>0.2</v>
      </c>
      <c r="M159" s="14">
        <v>0</v>
      </c>
      <c r="N159" s="14">
        <v>0.8</v>
      </c>
      <c r="O159" s="14">
        <v>0</v>
      </c>
      <c r="P159" s="14">
        <v>0</v>
      </c>
      <c r="Q159" s="14">
        <v>0</v>
      </c>
      <c r="R159" s="14">
        <v>1</v>
      </c>
      <c r="S159" s="17" t="s">
        <v>65</v>
      </c>
      <c r="T159" s="14">
        <v>0.2</v>
      </c>
      <c r="U159" s="14">
        <v>0.6</v>
      </c>
      <c r="V159" s="14">
        <v>0.2</v>
      </c>
      <c r="W159" s="14">
        <v>0</v>
      </c>
      <c r="X159" s="14">
        <v>1</v>
      </c>
    </row>
    <row r="160" spans="1:24" ht="14.5" x14ac:dyDescent="0.35">
      <c r="A160" s="17" t="s">
        <v>66</v>
      </c>
      <c r="B160" s="16">
        <v>1</v>
      </c>
      <c r="C160" s="17" t="s">
        <v>66</v>
      </c>
      <c r="D160" s="14">
        <v>1</v>
      </c>
      <c r="E160" s="14">
        <v>0</v>
      </c>
      <c r="F160" s="14">
        <v>0</v>
      </c>
      <c r="G160" s="14">
        <v>0</v>
      </c>
      <c r="H160" s="14">
        <v>0</v>
      </c>
      <c r="I160" s="14">
        <v>0</v>
      </c>
      <c r="J160" s="14">
        <v>1</v>
      </c>
      <c r="K160" s="17" t="s">
        <v>66</v>
      </c>
      <c r="L160" s="14">
        <v>0</v>
      </c>
      <c r="M160" s="14">
        <v>0</v>
      </c>
      <c r="N160" s="14">
        <v>1</v>
      </c>
      <c r="O160" s="14">
        <v>0</v>
      </c>
      <c r="P160" s="14">
        <v>0</v>
      </c>
      <c r="Q160" s="14">
        <v>0</v>
      </c>
      <c r="R160" s="14">
        <v>1</v>
      </c>
      <c r="S160" s="17" t="s">
        <v>66</v>
      </c>
      <c r="T160" s="14">
        <v>0</v>
      </c>
      <c r="U160" s="14">
        <v>1</v>
      </c>
      <c r="V160" s="14">
        <v>0</v>
      </c>
      <c r="W160" s="14">
        <v>0</v>
      </c>
      <c r="X160" s="14">
        <v>1</v>
      </c>
    </row>
    <row r="161" spans="1:24" ht="14.5" x14ac:dyDescent="0.35">
      <c r="A161" s="17" t="s">
        <v>83</v>
      </c>
      <c r="B161" s="16">
        <v>8</v>
      </c>
      <c r="C161" s="17" t="s">
        <v>83</v>
      </c>
      <c r="D161" s="14">
        <v>0</v>
      </c>
      <c r="E161" s="14">
        <v>0</v>
      </c>
      <c r="F161" s="14">
        <v>0</v>
      </c>
      <c r="G161" s="14">
        <v>0.875</v>
      </c>
      <c r="H161" s="14">
        <v>0.125</v>
      </c>
      <c r="I161" s="14">
        <v>0</v>
      </c>
      <c r="J161" s="14">
        <v>1</v>
      </c>
      <c r="K161" s="17" t="s">
        <v>83</v>
      </c>
      <c r="L161" s="14">
        <v>0</v>
      </c>
      <c r="M161" s="14">
        <v>0</v>
      </c>
      <c r="N161" s="14">
        <v>0</v>
      </c>
      <c r="O161" s="14">
        <v>1</v>
      </c>
      <c r="P161" s="14">
        <v>0</v>
      </c>
      <c r="Q161" s="14">
        <v>0</v>
      </c>
      <c r="R161" s="14">
        <v>1</v>
      </c>
      <c r="S161" s="17" t="s">
        <v>83</v>
      </c>
      <c r="T161" s="14">
        <v>0.125</v>
      </c>
      <c r="U161" s="14">
        <v>0</v>
      </c>
      <c r="V161" s="14">
        <v>0.875</v>
      </c>
      <c r="W161" s="14">
        <v>0</v>
      </c>
      <c r="X161" s="14">
        <v>1</v>
      </c>
    </row>
    <row r="162" spans="1:24" ht="14.5" x14ac:dyDescent="0.35">
      <c r="A162" s="17" t="s">
        <v>89</v>
      </c>
      <c r="B162" s="16">
        <v>25</v>
      </c>
      <c r="C162" s="17" t="s">
        <v>89</v>
      </c>
      <c r="D162" s="14">
        <v>0.24</v>
      </c>
      <c r="E162" s="14">
        <v>0.04</v>
      </c>
      <c r="F162" s="14">
        <v>0.72</v>
      </c>
      <c r="G162" s="14">
        <v>0</v>
      </c>
      <c r="H162" s="14">
        <v>0</v>
      </c>
      <c r="I162" s="14">
        <v>0</v>
      </c>
      <c r="J162" s="14">
        <v>1</v>
      </c>
      <c r="K162" s="17" t="s">
        <v>89</v>
      </c>
      <c r="L162" s="14">
        <v>0.2</v>
      </c>
      <c r="M162" s="14">
        <v>0</v>
      </c>
      <c r="N162" s="14">
        <v>0.8</v>
      </c>
      <c r="O162" s="14">
        <v>0</v>
      </c>
      <c r="P162" s="14">
        <v>0</v>
      </c>
      <c r="Q162" s="14">
        <v>0</v>
      </c>
      <c r="R162" s="14">
        <v>1</v>
      </c>
      <c r="S162" s="17" t="s">
        <v>89</v>
      </c>
      <c r="T162" s="14">
        <v>0.4</v>
      </c>
      <c r="U162" s="14">
        <v>0.32</v>
      </c>
      <c r="V162" s="14">
        <v>0.2</v>
      </c>
      <c r="W162" s="14">
        <v>0.08</v>
      </c>
      <c r="X162" s="14">
        <v>1</v>
      </c>
    </row>
    <row r="163" spans="1:24" ht="14.5" x14ac:dyDescent="0.35">
      <c r="A163" s="17" t="s">
        <v>95</v>
      </c>
      <c r="B163" s="16">
        <v>2</v>
      </c>
      <c r="C163" s="17" t="s">
        <v>95</v>
      </c>
      <c r="D163" s="14">
        <v>0.5</v>
      </c>
      <c r="E163" s="14">
        <v>0</v>
      </c>
      <c r="F163" s="14">
        <v>0</v>
      </c>
      <c r="G163" s="14">
        <v>0.5</v>
      </c>
      <c r="H163" s="14">
        <v>0</v>
      </c>
      <c r="I163" s="14">
        <v>0</v>
      </c>
      <c r="J163" s="14">
        <v>1</v>
      </c>
      <c r="K163" s="17" t="s">
        <v>95</v>
      </c>
      <c r="L163" s="14">
        <v>0</v>
      </c>
      <c r="M163" s="14">
        <v>0</v>
      </c>
      <c r="N163" s="14">
        <v>1</v>
      </c>
      <c r="O163" s="14">
        <v>0</v>
      </c>
      <c r="P163" s="14">
        <v>0</v>
      </c>
      <c r="Q163" s="14">
        <v>0</v>
      </c>
      <c r="R163" s="14">
        <v>1</v>
      </c>
      <c r="S163" s="17" t="s">
        <v>95</v>
      </c>
      <c r="T163" s="14">
        <v>1</v>
      </c>
      <c r="U163" s="14">
        <v>0</v>
      </c>
      <c r="V163" s="14">
        <v>0</v>
      </c>
      <c r="W163" s="14">
        <v>0</v>
      </c>
      <c r="X163" s="14">
        <v>1</v>
      </c>
    </row>
    <row r="164" spans="1:24" ht="14.5" x14ac:dyDescent="0.35">
      <c r="A164" s="17" t="s">
        <v>100</v>
      </c>
      <c r="B164" s="16">
        <v>7</v>
      </c>
      <c r="C164" s="17" t="s">
        <v>100</v>
      </c>
      <c r="D164" s="14">
        <v>0</v>
      </c>
      <c r="E164" s="14">
        <v>0</v>
      </c>
      <c r="F164" s="14">
        <v>0.7142857142857143</v>
      </c>
      <c r="G164" s="14">
        <v>0.14285714285714285</v>
      </c>
      <c r="H164" s="14">
        <v>0.14285714285714285</v>
      </c>
      <c r="I164" s="14">
        <v>0</v>
      </c>
      <c r="J164" s="14">
        <v>1</v>
      </c>
      <c r="K164" s="17" t="s">
        <v>100</v>
      </c>
      <c r="L164" s="14">
        <v>0</v>
      </c>
      <c r="M164" s="14">
        <v>0</v>
      </c>
      <c r="N164" s="14">
        <v>0.8571428571428571</v>
      </c>
      <c r="O164" s="14">
        <v>0</v>
      </c>
      <c r="P164" s="14">
        <v>0.14285714285714285</v>
      </c>
      <c r="Q164" s="14">
        <v>0</v>
      </c>
      <c r="R164" s="14">
        <v>1</v>
      </c>
      <c r="S164" s="17" t="s">
        <v>100</v>
      </c>
      <c r="T164" s="14">
        <v>0.5714285714285714</v>
      </c>
      <c r="U164" s="14">
        <v>0.2857142857142857</v>
      </c>
      <c r="V164" s="14">
        <v>0.14285714285714285</v>
      </c>
      <c r="W164" s="14">
        <v>0</v>
      </c>
      <c r="X164" s="14">
        <v>1</v>
      </c>
    </row>
    <row r="165" spans="1:24" ht="14.5" x14ac:dyDescent="0.35">
      <c r="A165" s="17" t="s">
        <v>108</v>
      </c>
      <c r="B165" s="16">
        <v>1</v>
      </c>
      <c r="C165" s="17" t="s">
        <v>108</v>
      </c>
      <c r="D165" s="14">
        <v>1</v>
      </c>
      <c r="E165" s="14">
        <v>0</v>
      </c>
      <c r="F165" s="14">
        <v>0</v>
      </c>
      <c r="G165" s="14">
        <v>0</v>
      </c>
      <c r="H165" s="14">
        <v>0</v>
      </c>
      <c r="I165" s="14">
        <v>0</v>
      </c>
      <c r="J165" s="14">
        <v>1</v>
      </c>
      <c r="K165" s="17" t="s">
        <v>108</v>
      </c>
      <c r="L165" s="14">
        <v>0</v>
      </c>
      <c r="M165" s="14">
        <v>0</v>
      </c>
      <c r="N165" s="14">
        <v>1</v>
      </c>
      <c r="O165" s="14">
        <v>0</v>
      </c>
      <c r="P165" s="14">
        <v>0</v>
      </c>
      <c r="Q165" s="14">
        <v>0</v>
      </c>
      <c r="R165" s="14">
        <v>1</v>
      </c>
      <c r="S165" s="17" t="s">
        <v>108</v>
      </c>
      <c r="T165" s="14">
        <v>0</v>
      </c>
      <c r="U165" s="14">
        <v>1</v>
      </c>
      <c r="V165" s="14">
        <v>0</v>
      </c>
      <c r="W165" s="14">
        <v>0</v>
      </c>
      <c r="X165" s="14">
        <v>1</v>
      </c>
    </row>
    <row r="166" spans="1:24" ht="14.5" x14ac:dyDescent="0.35">
      <c r="A166" s="17" t="s">
        <v>123</v>
      </c>
      <c r="B166" s="16">
        <v>3</v>
      </c>
      <c r="C166" s="17" t="s">
        <v>123</v>
      </c>
      <c r="D166" s="14">
        <v>0.33333333333333331</v>
      </c>
      <c r="E166" s="14">
        <v>0</v>
      </c>
      <c r="F166" s="14">
        <v>0.66666666666666663</v>
      </c>
      <c r="G166" s="14">
        <v>0</v>
      </c>
      <c r="H166" s="14">
        <v>0</v>
      </c>
      <c r="I166" s="14">
        <v>0</v>
      </c>
      <c r="J166" s="14">
        <v>1</v>
      </c>
      <c r="K166" s="17" t="s">
        <v>123</v>
      </c>
      <c r="L166" s="14">
        <v>0</v>
      </c>
      <c r="M166" s="14">
        <v>0</v>
      </c>
      <c r="N166" s="14">
        <v>1</v>
      </c>
      <c r="O166" s="14">
        <v>0</v>
      </c>
      <c r="P166" s="14">
        <v>0</v>
      </c>
      <c r="Q166" s="14">
        <v>0</v>
      </c>
      <c r="R166" s="14">
        <v>1</v>
      </c>
      <c r="S166" s="17" t="s">
        <v>123</v>
      </c>
      <c r="T166" s="14">
        <v>0</v>
      </c>
      <c r="U166" s="14">
        <v>1</v>
      </c>
      <c r="V166" s="14">
        <v>0</v>
      </c>
      <c r="W166" s="14">
        <v>0</v>
      </c>
      <c r="X166" s="14">
        <v>1</v>
      </c>
    </row>
    <row r="167" spans="1:24" ht="14.5" x14ac:dyDescent="0.35">
      <c r="A167" s="17" t="s">
        <v>124</v>
      </c>
      <c r="B167" s="16">
        <v>5</v>
      </c>
      <c r="C167" s="17" t="s">
        <v>124</v>
      </c>
      <c r="D167" s="14">
        <v>0</v>
      </c>
      <c r="E167" s="14">
        <v>0</v>
      </c>
      <c r="F167" s="14">
        <v>0.2</v>
      </c>
      <c r="G167" s="14">
        <v>0.6</v>
      </c>
      <c r="H167" s="14">
        <v>0.2</v>
      </c>
      <c r="I167" s="14">
        <v>0</v>
      </c>
      <c r="J167" s="14">
        <v>1</v>
      </c>
      <c r="K167" s="17" t="s">
        <v>124</v>
      </c>
      <c r="L167" s="14">
        <v>0</v>
      </c>
      <c r="M167" s="14">
        <v>0</v>
      </c>
      <c r="N167" s="14">
        <v>0.8</v>
      </c>
      <c r="O167" s="14">
        <v>0.2</v>
      </c>
      <c r="P167" s="14">
        <v>0</v>
      </c>
      <c r="Q167" s="14">
        <v>0</v>
      </c>
      <c r="R167" s="14">
        <v>1</v>
      </c>
      <c r="S167" s="17" t="s">
        <v>124</v>
      </c>
      <c r="T167" s="14">
        <v>0</v>
      </c>
      <c r="U167" s="14">
        <v>0.2</v>
      </c>
      <c r="V167" s="14">
        <v>0.8</v>
      </c>
      <c r="W167" s="14">
        <v>0</v>
      </c>
      <c r="X167" s="14">
        <v>1</v>
      </c>
    </row>
    <row r="168" spans="1:24" ht="14.5" x14ac:dyDescent="0.35">
      <c r="A168" s="17" t="s">
        <v>136</v>
      </c>
      <c r="B168" s="16">
        <v>5</v>
      </c>
      <c r="C168" s="17" t="s">
        <v>136</v>
      </c>
      <c r="D168" s="14">
        <v>0</v>
      </c>
      <c r="E168" s="14">
        <v>0.8</v>
      </c>
      <c r="F168" s="14">
        <v>0</v>
      </c>
      <c r="G168" s="14">
        <v>0.2</v>
      </c>
      <c r="H168" s="14">
        <v>0</v>
      </c>
      <c r="I168" s="14">
        <v>0</v>
      </c>
      <c r="J168" s="14">
        <v>1</v>
      </c>
      <c r="K168" s="17" t="s">
        <v>136</v>
      </c>
      <c r="L168" s="14">
        <v>0.2</v>
      </c>
      <c r="M168" s="14">
        <v>0.8</v>
      </c>
      <c r="N168" s="14">
        <v>0</v>
      </c>
      <c r="O168" s="14">
        <v>0</v>
      </c>
      <c r="P168" s="14">
        <v>0</v>
      </c>
      <c r="Q168" s="14">
        <v>0</v>
      </c>
      <c r="R168" s="14">
        <v>1</v>
      </c>
      <c r="S168" s="17" t="s">
        <v>136</v>
      </c>
      <c r="T168" s="14">
        <v>0</v>
      </c>
      <c r="U168" s="14">
        <v>0.8</v>
      </c>
      <c r="V168" s="14">
        <v>0.2</v>
      </c>
      <c r="W168" s="14">
        <v>0</v>
      </c>
      <c r="X168" s="14">
        <v>1</v>
      </c>
    </row>
    <row r="169" spans="1:24" ht="14.5" x14ac:dyDescent="0.35">
      <c r="A169" s="17" t="s">
        <v>149</v>
      </c>
      <c r="B169" s="16">
        <v>1</v>
      </c>
      <c r="C169" s="17" t="s">
        <v>149</v>
      </c>
      <c r="D169" s="14">
        <v>0</v>
      </c>
      <c r="E169" s="14">
        <v>0</v>
      </c>
      <c r="F169" s="14">
        <v>0</v>
      </c>
      <c r="G169" s="14">
        <v>1</v>
      </c>
      <c r="H169" s="14">
        <v>0</v>
      </c>
      <c r="I169" s="14">
        <v>0</v>
      </c>
      <c r="J169" s="14">
        <v>1</v>
      </c>
      <c r="K169" s="17" t="s">
        <v>149</v>
      </c>
      <c r="L169" s="14">
        <v>0</v>
      </c>
      <c r="M169" s="14">
        <v>0</v>
      </c>
      <c r="N169" s="14">
        <v>0</v>
      </c>
      <c r="O169" s="14">
        <v>1</v>
      </c>
      <c r="P169" s="14">
        <v>0</v>
      </c>
      <c r="Q169" s="14">
        <v>0</v>
      </c>
      <c r="R169" s="14">
        <v>1</v>
      </c>
      <c r="S169" s="17" t="s">
        <v>149</v>
      </c>
      <c r="T169" s="14">
        <v>0</v>
      </c>
      <c r="U169" s="14">
        <v>0</v>
      </c>
      <c r="V169" s="14">
        <v>1</v>
      </c>
      <c r="W169" s="14">
        <v>0</v>
      </c>
      <c r="X169" s="14">
        <v>1</v>
      </c>
    </row>
    <row r="170" spans="1:24" ht="14.5" x14ac:dyDescent="0.35">
      <c r="A170" s="17" t="s">
        <v>160</v>
      </c>
      <c r="B170" s="16">
        <v>11</v>
      </c>
      <c r="C170" s="17" t="s">
        <v>160</v>
      </c>
      <c r="D170" s="14">
        <v>0.18181818181818182</v>
      </c>
      <c r="E170" s="14">
        <v>9.0909090909090912E-2</v>
      </c>
      <c r="F170" s="14">
        <v>0.72727272727272729</v>
      </c>
      <c r="G170" s="14">
        <v>0</v>
      </c>
      <c r="H170" s="14">
        <v>0</v>
      </c>
      <c r="I170" s="14">
        <v>0</v>
      </c>
      <c r="J170" s="14">
        <v>1</v>
      </c>
      <c r="K170" s="17" t="s">
        <v>160</v>
      </c>
      <c r="L170" s="14">
        <v>0</v>
      </c>
      <c r="M170" s="14">
        <v>0</v>
      </c>
      <c r="N170" s="14">
        <v>1</v>
      </c>
      <c r="O170" s="14">
        <v>0</v>
      </c>
      <c r="P170" s="14">
        <v>0</v>
      </c>
      <c r="Q170" s="14">
        <v>0</v>
      </c>
      <c r="R170" s="14">
        <v>1</v>
      </c>
      <c r="S170" s="17" t="s">
        <v>160</v>
      </c>
      <c r="T170" s="14">
        <v>9.0909090909090912E-2</v>
      </c>
      <c r="U170" s="14">
        <v>0.18181818181818182</v>
      </c>
      <c r="V170" s="14">
        <v>0.36363636363636365</v>
      </c>
      <c r="W170" s="14">
        <v>0.36363636363636365</v>
      </c>
      <c r="X170" s="14">
        <v>1</v>
      </c>
    </row>
    <row r="171" spans="1:24" ht="14.5" x14ac:dyDescent="0.35">
      <c r="A171" s="17" t="s">
        <v>177</v>
      </c>
      <c r="B171" s="16">
        <v>1</v>
      </c>
      <c r="C171" s="17" t="s">
        <v>177</v>
      </c>
      <c r="D171" s="14">
        <v>0</v>
      </c>
      <c r="E171" s="14">
        <v>1</v>
      </c>
      <c r="F171" s="14">
        <v>0</v>
      </c>
      <c r="G171" s="14">
        <v>0</v>
      </c>
      <c r="H171" s="14">
        <v>0</v>
      </c>
      <c r="I171" s="14">
        <v>0</v>
      </c>
      <c r="J171" s="14">
        <v>1</v>
      </c>
      <c r="K171" s="17" t="s">
        <v>177</v>
      </c>
      <c r="L171" s="14">
        <v>0</v>
      </c>
      <c r="M171" s="14">
        <v>0</v>
      </c>
      <c r="N171" s="14">
        <v>0</v>
      </c>
      <c r="O171" s="14">
        <v>0</v>
      </c>
      <c r="P171" s="14">
        <v>0</v>
      </c>
      <c r="Q171" s="14">
        <v>1</v>
      </c>
      <c r="R171" s="14">
        <v>1</v>
      </c>
      <c r="S171" s="17" t="s">
        <v>177</v>
      </c>
      <c r="T171" s="14">
        <v>0</v>
      </c>
      <c r="U171" s="14">
        <v>1</v>
      </c>
      <c r="V171" s="14">
        <v>0</v>
      </c>
      <c r="W171" s="14">
        <v>0</v>
      </c>
      <c r="X171" s="14">
        <v>1</v>
      </c>
    </row>
    <row r="172" spans="1:24" ht="14.5" x14ac:dyDescent="0.35">
      <c r="A172" s="17" t="s">
        <v>178</v>
      </c>
      <c r="B172" s="16">
        <v>32</v>
      </c>
      <c r="C172" s="17" t="s">
        <v>178</v>
      </c>
      <c r="D172" s="14">
        <v>0</v>
      </c>
      <c r="E172" s="14">
        <v>0</v>
      </c>
      <c r="F172" s="14">
        <v>0.375</v>
      </c>
      <c r="G172" s="14">
        <v>0.25</v>
      </c>
      <c r="H172" s="14">
        <v>0</v>
      </c>
      <c r="I172" s="14">
        <v>0.375</v>
      </c>
      <c r="J172" s="14">
        <v>1</v>
      </c>
      <c r="K172" s="17" t="s">
        <v>178</v>
      </c>
      <c r="L172" s="14">
        <v>0</v>
      </c>
      <c r="M172" s="14">
        <v>0</v>
      </c>
      <c r="N172" s="14">
        <v>0.46875</v>
      </c>
      <c r="O172" s="14">
        <v>9.375E-2</v>
      </c>
      <c r="P172" s="14">
        <v>6.25E-2</v>
      </c>
      <c r="Q172" s="14">
        <v>0.375</v>
      </c>
      <c r="R172" s="14">
        <v>1</v>
      </c>
      <c r="S172" s="17" t="s">
        <v>178</v>
      </c>
      <c r="T172" s="14">
        <v>9.375E-2</v>
      </c>
      <c r="U172" s="14">
        <v>0.375</v>
      </c>
      <c r="V172" s="14">
        <v>0.15625</v>
      </c>
      <c r="W172" s="14">
        <v>0.375</v>
      </c>
      <c r="X172" s="14">
        <v>1</v>
      </c>
    </row>
    <row r="173" spans="1:24" ht="14.5" x14ac:dyDescent="0.35">
      <c r="A173" s="17" t="s">
        <v>188</v>
      </c>
      <c r="B173" s="16">
        <v>5</v>
      </c>
      <c r="C173" s="17" t="s">
        <v>188</v>
      </c>
      <c r="D173" s="14">
        <v>0</v>
      </c>
      <c r="E173" s="14">
        <v>0.2</v>
      </c>
      <c r="F173" s="14">
        <v>0.2</v>
      </c>
      <c r="G173" s="14">
        <v>0.4</v>
      </c>
      <c r="H173" s="14">
        <v>0</v>
      </c>
      <c r="I173" s="14">
        <v>0.2</v>
      </c>
      <c r="J173" s="14">
        <v>1</v>
      </c>
      <c r="K173" s="17" t="s">
        <v>188</v>
      </c>
      <c r="L173" s="14">
        <v>0</v>
      </c>
      <c r="M173" s="14">
        <v>0</v>
      </c>
      <c r="N173" s="14">
        <v>0</v>
      </c>
      <c r="O173" s="14">
        <v>0.6</v>
      </c>
      <c r="P173" s="14">
        <v>0.2</v>
      </c>
      <c r="Q173" s="14">
        <v>0.2</v>
      </c>
      <c r="R173" s="14">
        <v>1</v>
      </c>
      <c r="S173" s="17" t="s">
        <v>188</v>
      </c>
      <c r="T173" s="14">
        <v>0</v>
      </c>
      <c r="U173" s="14">
        <v>0.2</v>
      </c>
      <c r="V173" s="14">
        <v>0.6</v>
      </c>
      <c r="W173" s="14">
        <v>0.2</v>
      </c>
      <c r="X173" s="14">
        <v>1</v>
      </c>
    </row>
    <row r="174" spans="1:24" ht="14.5" x14ac:dyDescent="0.35">
      <c r="A174" s="17" t="s">
        <v>194</v>
      </c>
      <c r="B174" s="16">
        <v>5</v>
      </c>
      <c r="C174" s="17" t="s">
        <v>194</v>
      </c>
      <c r="D174" s="14">
        <v>0</v>
      </c>
      <c r="E174" s="14">
        <v>0</v>
      </c>
      <c r="F174" s="14">
        <v>0</v>
      </c>
      <c r="G174" s="14">
        <v>1</v>
      </c>
      <c r="H174" s="14">
        <v>0</v>
      </c>
      <c r="I174" s="14">
        <v>0</v>
      </c>
      <c r="J174" s="14">
        <v>1</v>
      </c>
      <c r="K174" s="17" t="s">
        <v>194</v>
      </c>
      <c r="L174" s="14">
        <v>0</v>
      </c>
      <c r="M174" s="14">
        <v>0.4</v>
      </c>
      <c r="N174" s="14">
        <v>0</v>
      </c>
      <c r="O174" s="14">
        <v>0.6</v>
      </c>
      <c r="P174" s="14">
        <v>0</v>
      </c>
      <c r="Q174" s="14">
        <v>0</v>
      </c>
      <c r="R174" s="14">
        <v>1</v>
      </c>
      <c r="S174" s="17" t="s">
        <v>194</v>
      </c>
      <c r="T174" s="14">
        <v>0</v>
      </c>
      <c r="U174" s="14">
        <v>0</v>
      </c>
      <c r="V174" s="14">
        <v>0.4</v>
      </c>
      <c r="W174" s="14">
        <v>0.6</v>
      </c>
      <c r="X174" s="14">
        <v>1</v>
      </c>
    </row>
    <row r="175" spans="1:24" ht="14.5" x14ac:dyDescent="0.35">
      <c r="A175" s="17" t="s">
        <v>201</v>
      </c>
      <c r="B175" s="16">
        <v>11</v>
      </c>
      <c r="C175" s="17" t="s">
        <v>201</v>
      </c>
      <c r="D175" s="14">
        <v>0.36363636363636365</v>
      </c>
      <c r="E175" s="14">
        <v>0</v>
      </c>
      <c r="F175" s="14">
        <v>0.63636363636363635</v>
      </c>
      <c r="G175" s="14">
        <v>0</v>
      </c>
      <c r="H175" s="14">
        <v>0</v>
      </c>
      <c r="I175" s="14">
        <v>0</v>
      </c>
      <c r="J175" s="14">
        <v>1</v>
      </c>
      <c r="K175" s="17" t="s">
        <v>201</v>
      </c>
      <c r="L175" s="14">
        <v>0.18181818181818182</v>
      </c>
      <c r="M175" s="14">
        <v>0</v>
      </c>
      <c r="N175" s="14">
        <v>0.81818181818181823</v>
      </c>
      <c r="O175" s="14">
        <v>0</v>
      </c>
      <c r="P175" s="14">
        <v>0</v>
      </c>
      <c r="Q175" s="14">
        <v>0</v>
      </c>
      <c r="R175" s="14">
        <v>1</v>
      </c>
      <c r="S175" s="17" t="s">
        <v>201</v>
      </c>
      <c r="T175" s="14">
        <v>0.90909090909090906</v>
      </c>
      <c r="U175" s="14">
        <v>9.0909090909090912E-2</v>
      </c>
      <c r="V175" s="14">
        <v>0</v>
      </c>
      <c r="W175" s="14">
        <v>0</v>
      </c>
      <c r="X175" s="14">
        <v>1</v>
      </c>
    </row>
    <row r="176" spans="1:24" ht="14.5" x14ac:dyDescent="0.35">
      <c r="A176" s="17" t="s">
        <v>202</v>
      </c>
      <c r="B176" s="16">
        <v>18</v>
      </c>
      <c r="C176" s="17" t="s">
        <v>202</v>
      </c>
      <c r="D176" s="14">
        <v>0</v>
      </c>
      <c r="E176" s="14">
        <v>0</v>
      </c>
      <c r="F176" s="14">
        <v>0.88888888888888884</v>
      </c>
      <c r="G176" s="14">
        <v>0</v>
      </c>
      <c r="H176" s="14">
        <v>0.1111111111111111</v>
      </c>
      <c r="I176" s="14">
        <v>0</v>
      </c>
      <c r="J176" s="14">
        <v>1</v>
      </c>
      <c r="K176" s="17" t="s">
        <v>202</v>
      </c>
      <c r="L176" s="14">
        <v>0</v>
      </c>
      <c r="M176" s="14">
        <v>0</v>
      </c>
      <c r="N176" s="14">
        <v>0.1111111111111111</v>
      </c>
      <c r="O176" s="14">
        <v>0.1111111111111111</v>
      </c>
      <c r="P176" s="14">
        <v>0.77777777777777779</v>
      </c>
      <c r="Q176" s="14">
        <v>0</v>
      </c>
      <c r="R176" s="14">
        <v>1</v>
      </c>
      <c r="S176" s="17" t="s">
        <v>202</v>
      </c>
      <c r="T176" s="14">
        <v>0.1111111111111111</v>
      </c>
      <c r="U176" s="14">
        <v>0.72222222222222221</v>
      </c>
      <c r="V176" s="14">
        <v>0.16666666666666666</v>
      </c>
      <c r="W176" s="14">
        <v>0</v>
      </c>
      <c r="X176" s="14">
        <v>1</v>
      </c>
    </row>
    <row r="177" spans="1:24" ht="14.5" x14ac:dyDescent="0.35">
      <c r="A177" s="15" t="s">
        <v>237</v>
      </c>
      <c r="B177" s="16">
        <v>11</v>
      </c>
      <c r="C177" s="15" t="s">
        <v>237</v>
      </c>
      <c r="D177" s="14">
        <v>0.18181818181818182</v>
      </c>
      <c r="E177" s="14">
        <v>0.36363636363636365</v>
      </c>
      <c r="F177" s="14">
        <v>0.18181818181818182</v>
      </c>
      <c r="G177" s="14">
        <v>0</v>
      </c>
      <c r="H177" s="14">
        <v>0</v>
      </c>
      <c r="I177" s="14">
        <v>0.27272727272727271</v>
      </c>
      <c r="J177" s="14">
        <v>1</v>
      </c>
      <c r="K177" s="15" t="s">
        <v>237</v>
      </c>
      <c r="L177" s="14">
        <v>0</v>
      </c>
      <c r="M177" s="14">
        <v>0.18181818181818182</v>
      </c>
      <c r="N177" s="14">
        <v>9.0909090909090912E-2</v>
      </c>
      <c r="O177" s="14">
        <v>9.0909090909090912E-2</v>
      </c>
      <c r="P177" s="14">
        <v>0.36363636363636365</v>
      </c>
      <c r="Q177" s="14">
        <v>0.27272727272727271</v>
      </c>
      <c r="R177" s="14">
        <v>1</v>
      </c>
      <c r="S177" s="15" t="s">
        <v>237</v>
      </c>
      <c r="T177" s="14">
        <v>0.18181818181818182</v>
      </c>
      <c r="U177" s="14">
        <v>0.27272727272727271</v>
      </c>
      <c r="V177" s="14">
        <v>0.36363636363636365</v>
      </c>
      <c r="W177" s="14">
        <v>0.18181818181818182</v>
      </c>
      <c r="X177" s="14">
        <v>1</v>
      </c>
    </row>
    <row r="178" spans="1:24" ht="14.5" x14ac:dyDescent="0.35">
      <c r="A178" s="17" t="s">
        <v>33</v>
      </c>
      <c r="B178" s="16">
        <v>4</v>
      </c>
      <c r="C178" s="17" t="s">
        <v>33</v>
      </c>
      <c r="D178" s="14">
        <v>0</v>
      </c>
      <c r="E178" s="14">
        <v>0.5</v>
      </c>
      <c r="F178" s="14">
        <v>0.5</v>
      </c>
      <c r="G178" s="14">
        <v>0</v>
      </c>
      <c r="H178" s="14">
        <v>0</v>
      </c>
      <c r="I178" s="14">
        <v>0</v>
      </c>
      <c r="J178" s="14">
        <v>1</v>
      </c>
      <c r="K178" s="17" t="s">
        <v>33</v>
      </c>
      <c r="L178" s="14">
        <v>0</v>
      </c>
      <c r="M178" s="14">
        <v>0.25</v>
      </c>
      <c r="N178" s="14">
        <v>0</v>
      </c>
      <c r="O178" s="14">
        <v>0</v>
      </c>
      <c r="P178" s="14">
        <v>0.75</v>
      </c>
      <c r="Q178" s="14">
        <v>0</v>
      </c>
      <c r="R178" s="14">
        <v>1</v>
      </c>
      <c r="S178" s="5" t="s">
        <v>33</v>
      </c>
      <c r="T178" s="14">
        <v>0.25</v>
      </c>
      <c r="U178" s="14">
        <v>0.25</v>
      </c>
      <c r="V178" s="14">
        <v>0.5</v>
      </c>
      <c r="W178" s="14">
        <v>0</v>
      </c>
      <c r="X178" s="14">
        <v>1</v>
      </c>
    </row>
    <row r="179" spans="1:24" ht="14.5" x14ac:dyDescent="0.35">
      <c r="A179" s="17" t="s">
        <v>195</v>
      </c>
      <c r="B179" s="16">
        <v>7</v>
      </c>
      <c r="C179" s="17" t="s">
        <v>195</v>
      </c>
      <c r="D179" s="14">
        <v>0.2857142857142857</v>
      </c>
      <c r="E179" s="14">
        <v>0.2857142857142857</v>
      </c>
      <c r="F179" s="14">
        <v>0</v>
      </c>
      <c r="G179" s="14">
        <v>0</v>
      </c>
      <c r="H179" s="14">
        <v>0</v>
      </c>
      <c r="I179" s="14">
        <v>0.42857142857142855</v>
      </c>
      <c r="J179" s="14">
        <v>1</v>
      </c>
      <c r="K179" s="17" t="s">
        <v>195</v>
      </c>
      <c r="L179" s="14">
        <v>0</v>
      </c>
      <c r="M179" s="14">
        <v>0.14285714285714285</v>
      </c>
      <c r="N179" s="14">
        <v>0.14285714285714285</v>
      </c>
      <c r="O179" s="14">
        <v>0.14285714285714285</v>
      </c>
      <c r="P179" s="14">
        <v>0.14285714285714285</v>
      </c>
      <c r="Q179" s="14">
        <v>0.42857142857142855</v>
      </c>
      <c r="R179" s="14">
        <v>1</v>
      </c>
      <c r="S179" s="5" t="s">
        <v>195</v>
      </c>
      <c r="T179" s="14">
        <v>0.14285714285714285</v>
      </c>
      <c r="U179" s="14">
        <v>0.2857142857142857</v>
      </c>
      <c r="V179" s="14">
        <v>0.2857142857142857</v>
      </c>
      <c r="W179" s="14">
        <v>0.2857142857142857</v>
      </c>
      <c r="X179" s="14">
        <v>1</v>
      </c>
    </row>
    <row r="180" spans="1:24" ht="14.5" x14ac:dyDescent="0.35">
      <c r="A180" s="15" t="s">
        <v>242</v>
      </c>
      <c r="B180" s="16">
        <v>80</v>
      </c>
      <c r="C180" s="15" t="s">
        <v>242</v>
      </c>
      <c r="D180" s="14">
        <v>0.25</v>
      </c>
      <c r="E180" s="14">
        <v>0.13750000000000001</v>
      </c>
      <c r="F180" s="14">
        <v>0.32500000000000001</v>
      </c>
      <c r="G180" s="14">
        <v>0.22500000000000001</v>
      </c>
      <c r="H180" s="14">
        <v>6.25E-2</v>
      </c>
      <c r="I180" s="14">
        <v>0</v>
      </c>
      <c r="J180" s="14">
        <v>1</v>
      </c>
      <c r="K180" s="15" t="s">
        <v>242</v>
      </c>
      <c r="L180" s="14">
        <v>2.5000000000000001E-2</v>
      </c>
      <c r="M180" s="14">
        <v>0.13750000000000001</v>
      </c>
      <c r="N180" s="14">
        <v>0.63749999999999996</v>
      </c>
      <c r="O180" s="14">
        <v>0.1125</v>
      </c>
      <c r="P180" s="14">
        <v>8.7499999999999994E-2</v>
      </c>
      <c r="Q180" s="14">
        <v>0</v>
      </c>
      <c r="R180" s="14">
        <v>1</v>
      </c>
      <c r="S180" s="15" t="s">
        <v>242</v>
      </c>
      <c r="T180" s="14">
        <v>0.35</v>
      </c>
      <c r="U180" s="14">
        <v>0.33750000000000002</v>
      </c>
      <c r="V180" s="14">
        <v>0.3</v>
      </c>
      <c r="W180" s="14">
        <v>1.2500000000000001E-2</v>
      </c>
      <c r="X180" s="14">
        <v>1</v>
      </c>
    </row>
    <row r="181" spans="1:24" ht="14.5" x14ac:dyDescent="0.35">
      <c r="A181" s="17" t="s">
        <v>109</v>
      </c>
      <c r="B181" s="16">
        <v>11</v>
      </c>
      <c r="C181" s="17" t="s">
        <v>109</v>
      </c>
      <c r="D181" s="14">
        <v>0.45454545454545453</v>
      </c>
      <c r="E181" s="14">
        <v>0</v>
      </c>
      <c r="F181" s="14">
        <v>0.54545454545454541</v>
      </c>
      <c r="G181" s="14">
        <v>0</v>
      </c>
      <c r="H181" s="14">
        <v>0</v>
      </c>
      <c r="I181" s="14">
        <v>0</v>
      </c>
      <c r="J181" s="14">
        <v>1</v>
      </c>
      <c r="K181" s="17" t="s">
        <v>109</v>
      </c>
      <c r="L181" s="14">
        <v>0</v>
      </c>
      <c r="M181" s="14">
        <v>0</v>
      </c>
      <c r="N181" s="14">
        <v>1</v>
      </c>
      <c r="O181" s="14">
        <v>0</v>
      </c>
      <c r="P181" s="14">
        <v>0</v>
      </c>
      <c r="Q181" s="14">
        <v>0</v>
      </c>
      <c r="R181" s="14">
        <v>1</v>
      </c>
      <c r="S181" s="5" t="s">
        <v>109</v>
      </c>
      <c r="T181" s="14">
        <v>0.81818181818181823</v>
      </c>
      <c r="U181" s="14">
        <v>0.18181818181818182</v>
      </c>
      <c r="V181" s="14">
        <v>0</v>
      </c>
      <c r="W181" s="14">
        <v>0</v>
      </c>
      <c r="X181" s="14">
        <v>1</v>
      </c>
    </row>
    <row r="182" spans="1:24" ht="14.5" x14ac:dyDescent="0.35">
      <c r="A182" s="17" t="s">
        <v>110</v>
      </c>
      <c r="B182" s="16">
        <v>26</v>
      </c>
      <c r="C182" s="17" t="s">
        <v>110</v>
      </c>
      <c r="D182" s="14">
        <v>0.11538461538461539</v>
      </c>
      <c r="E182" s="14">
        <v>0.11538461538461539</v>
      </c>
      <c r="F182" s="14">
        <v>0.46153846153846156</v>
      </c>
      <c r="G182" s="14">
        <v>0.15384615384615385</v>
      </c>
      <c r="H182" s="14">
        <v>0.15384615384615385</v>
      </c>
      <c r="I182" s="14">
        <v>0</v>
      </c>
      <c r="J182" s="14">
        <v>1</v>
      </c>
      <c r="K182" s="17" t="s">
        <v>110</v>
      </c>
      <c r="L182" s="14">
        <v>0</v>
      </c>
      <c r="M182" s="14">
        <v>0</v>
      </c>
      <c r="N182" s="14">
        <v>0.76923076923076927</v>
      </c>
      <c r="O182" s="14">
        <v>0.11538461538461539</v>
      </c>
      <c r="P182" s="14">
        <v>0.11538461538461539</v>
      </c>
      <c r="Q182" s="14">
        <v>0</v>
      </c>
      <c r="R182" s="14">
        <v>1</v>
      </c>
      <c r="S182" s="5" t="s">
        <v>110</v>
      </c>
      <c r="T182" s="14">
        <v>0.19230769230769232</v>
      </c>
      <c r="U182" s="14">
        <v>0.38461538461538464</v>
      </c>
      <c r="V182" s="14">
        <v>0.42307692307692307</v>
      </c>
      <c r="W182" s="14">
        <v>0</v>
      </c>
      <c r="X182" s="14">
        <v>1</v>
      </c>
    </row>
    <row r="183" spans="1:24" ht="14.5" x14ac:dyDescent="0.35">
      <c r="A183" s="17" t="s">
        <v>125</v>
      </c>
      <c r="B183" s="16">
        <v>13</v>
      </c>
      <c r="C183" s="17" t="s">
        <v>125</v>
      </c>
      <c r="D183" s="14">
        <v>0.30769230769230771</v>
      </c>
      <c r="E183" s="14">
        <v>7.6923076923076927E-2</v>
      </c>
      <c r="F183" s="14">
        <v>0.23076923076923078</v>
      </c>
      <c r="G183" s="14">
        <v>0.38461538461538464</v>
      </c>
      <c r="H183" s="14">
        <v>0</v>
      </c>
      <c r="I183" s="14">
        <v>0</v>
      </c>
      <c r="J183" s="14">
        <v>1</v>
      </c>
      <c r="K183" s="17" t="s">
        <v>125</v>
      </c>
      <c r="L183" s="14">
        <v>0.15384615384615385</v>
      </c>
      <c r="M183" s="14">
        <v>0.38461538461538464</v>
      </c>
      <c r="N183" s="14">
        <v>0.23076923076923078</v>
      </c>
      <c r="O183" s="14">
        <v>0</v>
      </c>
      <c r="P183" s="14">
        <v>0.23076923076923078</v>
      </c>
      <c r="Q183" s="14">
        <v>0</v>
      </c>
      <c r="R183" s="14">
        <v>1</v>
      </c>
      <c r="S183" s="5" t="s">
        <v>125</v>
      </c>
      <c r="T183" s="14">
        <v>0.61538461538461542</v>
      </c>
      <c r="U183" s="14">
        <v>0.15384615384615385</v>
      </c>
      <c r="V183" s="14">
        <v>0.15384615384615385</v>
      </c>
      <c r="W183" s="14">
        <v>7.6923076923076927E-2</v>
      </c>
      <c r="X183" s="14">
        <v>1</v>
      </c>
    </row>
    <row r="184" spans="1:24" ht="14.5" x14ac:dyDescent="0.35">
      <c r="A184" s="17" t="s">
        <v>203</v>
      </c>
      <c r="B184" s="16">
        <v>16</v>
      </c>
      <c r="C184" s="17" t="s">
        <v>203</v>
      </c>
      <c r="D184" s="14">
        <v>6.25E-2</v>
      </c>
      <c r="E184" s="14">
        <v>0.375</v>
      </c>
      <c r="F184" s="14">
        <v>6.25E-2</v>
      </c>
      <c r="G184" s="14">
        <v>0.4375</v>
      </c>
      <c r="H184" s="14">
        <v>6.25E-2</v>
      </c>
      <c r="I184" s="14">
        <v>0</v>
      </c>
      <c r="J184" s="14">
        <v>1</v>
      </c>
      <c r="K184" s="17" t="s">
        <v>203</v>
      </c>
      <c r="L184" s="14">
        <v>0</v>
      </c>
      <c r="M184" s="14">
        <v>0.25</v>
      </c>
      <c r="N184" s="14">
        <v>0.4375</v>
      </c>
      <c r="O184" s="14">
        <v>0.25</v>
      </c>
      <c r="P184" s="14">
        <v>6.25E-2</v>
      </c>
      <c r="Q184" s="14">
        <v>0</v>
      </c>
      <c r="R184" s="14">
        <v>1</v>
      </c>
      <c r="S184" s="5" t="s">
        <v>203</v>
      </c>
      <c r="T184" s="14">
        <v>0.25</v>
      </c>
      <c r="U184" s="14">
        <v>0.25</v>
      </c>
      <c r="V184" s="14">
        <v>0.5</v>
      </c>
      <c r="W184" s="14">
        <v>0</v>
      </c>
      <c r="X184" s="14">
        <v>1</v>
      </c>
    </row>
    <row r="185" spans="1:24" ht="14.5" x14ac:dyDescent="0.35">
      <c r="A185" s="17" t="s">
        <v>204</v>
      </c>
      <c r="B185" s="16">
        <v>14</v>
      </c>
      <c r="C185" s="17" t="s">
        <v>204</v>
      </c>
      <c r="D185" s="14">
        <v>0.5</v>
      </c>
      <c r="E185" s="14">
        <v>7.1428571428571425E-2</v>
      </c>
      <c r="F185" s="14">
        <v>0.2857142857142857</v>
      </c>
      <c r="G185" s="14">
        <v>0.14285714285714285</v>
      </c>
      <c r="H185" s="14">
        <v>0</v>
      </c>
      <c r="I185" s="14">
        <v>0</v>
      </c>
      <c r="J185" s="14">
        <v>1</v>
      </c>
      <c r="K185" s="17" t="s">
        <v>204</v>
      </c>
      <c r="L185" s="14">
        <v>0</v>
      </c>
      <c r="M185" s="14">
        <v>0.14285714285714285</v>
      </c>
      <c r="N185" s="14">
        <v>0.7142857142857143</v>
      </c>
      <c r="O185" s="14">
        <v>0.14285714285714285</v>
      </c>
      <c r="P185" s="14">
        <v>0</v>
      </c>
      <c r="Q185" s="14">
        <v>0</v>
      </c>
      <c r="R185" s="14">
        <v>1</v>
      </c>
      <c r="S185" s="5" t="s">
        <v>204</v>
      </c>
      <c r="T185" s="14">
        <v>0.14285714285714285</v>
      </c>
      <c r="U185" s="14">
        <v>0.6428571428571429</v>
      </c>
      <c r="V185" s="14">
        <v>0.21428571428571427</v>
      </c>
      <c r="W185" s="14">
        <v>0</v>
      </c>
      <c r="X185" s="14">
        <v>1</v>
      </c>
    </row>
    <row r="186" spans="1:24" ht="14.5" x14ac:dyDescent="0.35">
      <c r="A186" s="15" t="s">
        <v>241</v>
      </c>
      <c r="B186" s="16">
        <v>137</v>
      </c>
      <c r="C186" s="15" t="s">
        <v>241</v>
      </c>
      <c r="D186" s="14">
        <v>0.13138686131386862</v>
      </c>
      <c r="E186" s="14">
        <v>4.3795620437956206E-2</v>
      </c>
      <c r="F186" s="14">
        <v>0.69343065693430661</v>
      </c>
      <c r="G186" s="14">
        <v>8.0291970802919707E-2</v>
      </c>
      <c r="H186" s="14">
        <v>5.1094890510948905E-2</v>
      </c>
      <c r="I186" s="14">
        <v>0</v>
      </c>
      <c r="J186" s="14">
        <v>1</v>
      </c>
      <c r="K186" s="15" t="s">
        <v>241</v>
      </c>
      <c r="L186" s="14">
        <v>5.1094890510948905E-2</v>
      </c>
      <c r="M186" s="14">
        <v>1.4598540145985401E-2</v>
      </c>
      <c r="N186" s="14">
        <v>0.83941605839416056</v>
      </c>
      <c r="O186" s="14">
        <v>2.1897810218978103E-2</v>
      </c>
      <c r="P186" s="14">
        <v>6.569343065693431E-2</v>
      </c>
      <c r="Q186" s="14">
        <v>7.2992700729927005E-3</v>
      </c>
      <c r="R186" s="14">
        <v>1</v>
      </c>
      <c r="S186" s="15" t="s">
        <v>241</v>
      </c>
      <c r="T186" s="14">
        <v>0.37226277372262773</v>
      </c>
      <c r="U186" s="14">
        <v>0.41605839416058393</v>
      </c>
      <c r="V186" s="14">
        <v>0.21167883211678831</v>
      </c>
      <c r="W186" s="14">
        <v>0</v>
      </c>
      <c r="X186" s="14">
        <v>1</v>
      </c>
    </row>
    <row r="187" spans="1:24" ht="14.5" x14ac:dyDescent="0.35">
      <c r="A187" s="17" t="s">
        <v>20</v>
      </c>
      <c r="B187" s="16">
        <v>11</v>
      </c>
      <c r="C187" s="17" t="s">
        <v>20</v>
      </c>
      <c r="D187" s="14">
        <v>0</v>
      </c>
      <c r="E187" s="14">
        <v>0</v>
      </c>
      <c r="F187" s="14">
        <v>1</v>
      </c>
      <c r="G187" s="14">
        <v>0</v>
      </c>
      <c r="H187" s="14">
        <v>0</v>
      </c>
      <c r="I187" s="14">
        <v>0</v>
      </c>
      <c r="J187" s="14">
        <v>1</v>
      </c>
      <c r="K187" s="17" t="s">
        <v>20</v>
      </c>
      <c r="L187" s="14">
        <v>0</v>
      </c>
      <c r="M187" s="14">
        <v>0</v>
      </c>
      <c r="N187" s="14">
        <v>1</v>
      </c>
      <c r="O187" s="14">
        <v>0</v>
      </c>
      <c r="P187" s="14">
        <v>0</v>
      </c>
      <c r="Q187" s="14">
        <v>0</v>
      </c>
      <c r="R187" s="14">
        <v>1</v>
      </c>
      <c r="S187" s="5" t="s">
        <v>20</v>
      </c>
      <c r="T187" s="14">
        <v>0</v>
      </c>
      <c r="U187" s="14">
        <v>0.72727272727272729</v>
      </c>
      <c r="V187" s="14">
        <v>0.27272727272727271</v>
      </c>
      <c r="W187" s="14">
        <v>0</v>
      </c>
      <c r="X187" s="14">
        <v>1</v>
      </c>
    </row>
    <row r="188" spans="1:24" ht="14.5" x14ac:dyDescent="0.35">
      <c r="A188" s="17" t="s">
        <v>28</v>
      </c>
      <c r="B188" s="16">
        <v>1</v>
      </c>
      <c r="C188" s="17" t="s">
        <v>28</v>
      </c>
      <c r="D188" s="14">
        <v>0</v>
      </c>
      <c r="E188" s="14">
        <v>0</v>
      </c>
      <c r="F188" s="14">
        <v>1</v>
      </c>
      <c r="G188" s="14">
        <v>0</v>
      </c>
      <c r="H188" s="14">
        <v>0</v>
      </c>
      <c r="I188" s="14">
        <v>0</v>
      </c>
      <c r="J188" s="14">
        <v>1</v>
      </c>
      <c r="K188" s="17" t="s">
        <v>28</v>
      </c>
      <c r="L188" s="14">
        <v>0</v>
      </c>
      <c r="M188" s="14">
        <v>0</v>
      </c>
      <c r="N188" s="14">
        <v>1</v>
      </c>
      <c r="O188" s="14">
        <v>0</v>
      </c>
      <c r="P188" s="14">
        <v>0</v>
      </c>
      <c r="Q188" s="14">
        <v>0</v>
      </c>
      <c r="R188" s="14">
        <v>1</v>
      </c>
      <c r="S188" s="5" t="s">
        <v>28</v>
      </c>
      <c r="T188" s="14">
        <v>0</v>
      </c>
      <c r="U188" s="14">
        <v>0</v>
      </c>
      <c r="V188" s="14">
        <v>1</v>
      </c>
      <c r="W188" s="14">
        <v>0</v>
      </c>
      <c r="X188" s="14">
        <v>1</v>
      </c>
    </row>
    <row r="189" spans="1:24" ht="14.5" x14ac:dyDescent="0.35">
      <c r="A189" s="17" t="s">
        <v>32</v>
      </c>
      <c r="B189" s="16">
        <v>13</v>
      </c>
      <c r="C189" s="17" t="s">
        <v>32</v>
      </c>
      <c r="D189" s="14">
        <v>0.15384615384615385</v>
      </c>
      <c r="E189" s="14">
        <v>0</v>
      </c>
      <c r="F189" s="14">
        <v>0.61538461538461542</v>
      </c>
      <c r="G189" s="14">
        <v>0.15384615384615385</v>
      </c>
      <c r="H189" s="14">
        <v>7.6923076923076927E-2</v>
      </c>
      <c r="I189" s="14">
        <v>0</v>
      </c>
      <c r="J189" s="14">
        <v>1</v>
      </c>
      <c r="K189" s="17" t="s">
        <v>32</v>
      </c>
      <c r="L189" s="14">
        <v>0</v>
      </c>
      <c r="M189" s="14">
        <v>0</v>
      </c>
      <c r="N189" s="14">
        <v>0.76923076923076927</v>
      </c>
      <c r="O189" s="14">
        <v>7.6923076923076927E-2</v>
      </c>
      <c r="P189" s="14">
        <v>7.6923076923076927E-2</v>
      </c>
      <c r="Q189" s="14">
        <v>7.6923076923076927E-2</v>
      </c>
      <c r="R189" s="14">
        <v>1</v>
      </c>
      <c r="S189" s="5" t="s">
        <v>32</v>
      </c>
      <c r="T189" s="14">
        <v>0.46153846153846156</v>
      </c>
      <c r="U189" s="14">
        <v>7.6923076923076927E-2</v>
      </c>
      <c r="V189" s="14">
        <v>0.46153846153846156</v>
      </c>
      <c r="W189" s="14">
        <v>0</v>
      </c>
      <c r="X189" s="14">
        <v>1</v>
      </c>
    </row>
    <row r="190" spans="1:24" ht="14.5" x14ac:dyDescent="0.35">
      <c r="A190" s="17" t="s">
        <v>36</v>
      </c>
      <c r="B190" s="16">
        <v>25</v>
      </c>
      <c r="C190" s="17" t="s">
        <v>36</v>
      </c>
      <c r="D190" s="14">
        <v>0.04</v>
      </c>
      <c r="E190" s="14">
        <v>0</v>
      </c>
      <c r="F190" s="14">
        <v>0.92</v>
      </c>
      <c r="G190" s="14">
        <v>0.04</v>
      </c>
      <c r="H190" s="14">
        <v>0</v>
      </c>
      <c r="I190" s="14">
        <v>0</v>
      </c>
      <c r="J190" s="14">
        <v>1</v>
      </c>
      <c r="K190" s="17" t="s">
        <v>36</v>
      </c>
      <c r="L190" s="14">
        <v>0</v>
      </c>
      <c r="M190" s="14">
        <v>0</v>
      </c>
      <c r="N190" s="14">
        <v>1</v>
      </c>
      <c r="O190" s="14">
        <v>0</v>
      </c>
      <c r="P190" s="14">
        <v>0</v>
      </c>
      <c r="Q190" s="14">
        <v>0</v>
      </c>
      <c r="R190" s="14">
        <v>1</v>
      </c>
      <c r="S190" s="5" t="s">
        <v>36</v>
      </c>
      <c r="T190" s="14">
        <v>0.72</v>
      </c>
      <c r="U190" s="14">
        <v>0.2</v>
      </c>
      <c r="V190" s="14">
        <v>0.08</v>
      </c>
      <c r="W190" s="14">
        <v>0</v>
      </c>
      <c r="X190" s="14">
        <v>1</v>
      </c>
    </row>
    <row r="191" spans="1:24" ht="14.5" x14ac:dyDescent="0.35">
      <c r="A191" s="17" t="s">
        <v>43</v>
      </c>
      <c r="B191" s="16">
        <v>10</v>
      </c>
      <c r="C191" s="17" t="s">
        <v>43</v>
      </c>
      <c r="D191" s="14">
        <v>0</v>
      </c>
      <c r="E191" s="14">
        <v>0</v>
      </c>
      <c r="F191" s="14">
        <v>0.7</v>
      </c>
      <c r="G191" s="14">
        <v>0.2</v>
      </c>
      <c r="H191" s="14">
        <v>0.1</v>
      </c>
      <c r="I191" s="14">
        <v>0</v>
      </c>
      <c r="J191" s="14">
        <v>1</v>
      </c>
      <c r="K191" s="17" t="s">
        <v>43</v>
      </c>
      <c r="L191" s="14">
        <v>0</v>
      </c>
      <c r="M191" s="14">
        <v>0</v>
      </c>
      <c r="N191" s="14">
        <v>0.7</v>
      </c>
      <c r="O191" s="14">
        <v>0</v>
      </c>
      <c r="P191" s="14">
        <v>0.3</v>
      </c>
      <c r="Q191" s="14">
        <v>0</v>
      </c>
      <c r="R191" s="14">
        <v>1</v>
      </c>
      <c r="S191" s="5" t="s">
        <v>43</v>
      </c>
      <c r="T191" s="14">
        <v>0.1</v>
      </c>
      <c r="U191" s="14">
        <v>0.6</v>
      </c>
      <c r="V191" s="14">
        <v>0.3</v>
      </c>
      <c r="W191" s="14">
        <v>0</v>
      </c>
      <c r="X191" s="14">
        <v>1</v>
      </c>
    </row>
    <row r="192" spans="1:24" ht="14.5" x14ac:dyDescent="0.35">
      <c r="A192" s="17" t="s">
        <v>67</v>
      </c>
      <c r="B192" s="16">
        <v>18</v>
      </c>
      <c r="C192" s="17" t="s">
        <v>67</v>
      </c>
      <c r="D192" s="14">
        <v>0.3888888888888889</v>
      </c>
      <c r="E192" s="14">
        <v>0.1111111111111111</v>
      </c>
      <c r="F192" s="14">
        <v>0.3888888888888889</v>
      </c>
      <c r="G192" s="14">
        <v>5.5555555555555552E-2</v>
      </c>
      <c r="H192" s="14">
        <v>5.5555555555555552E-2</v>
      </c>
      <c r="I192" s="14">
        <v>0</v>
      </c>
      <c r="J192" s="14">
        <v>1</v>
      </c>
      <c r="K192" s="17" t="s">
        <v>67</v>
      </c>
      <c r="L192" s="14">
        <v>0.16666666666666666</v>
      </c>
      <c r="M192" s="14">
        <v>0</v>
      </c>
      <c r="N192" s="14">
        <v>0.66666666666666663</v>
      </c>
      <c r="O192" s="14">
        <v>5.5555555555555552E-2</v>
      </c>
      <c r="P192" s="14">
        <v>0.1111111111111111</v>
      </c>
      <c r="Q192" s="14">
        <v>0</v>
      </c>
      <c r="R192" s="14">
        <v>1</v>
      </c>
      <c r="S192" s="5" t="s">
        <v>67</v>
      </c>
      <c r="T192" s="14">
        <v>0.22222222222222221</v>
      </c>
      <c r="U192" s="14">
        <v>0.33333333333333331</v>
      </c>
      <c r="V192" s="14">
        <v>0.44444444444444442</v>
      </c>
      <c r="W192" s="14">
        <v>0</v>
      </c>
      <c r="X192" s="14">
        <v>1</v>
      </c>
    </row>
    <row r="193" spans="1:24" ht="14.5" x14ac:dyDescent="0.35">
      <c r="A193" s="17" t="s">
        <v>71</v>
      </c>
      <c r="B193" s="16">
        <v>1</v>
      </c>
      <c r="C193" s="17" t="s">
        <v>71</v>
      </c>
      <c r="D193" s="14">
        <v>0</v>
      </c>
      <c r="E193" s="14">
        <v>0</v>
      </c>
      <c r="F193" s="14">
        <v>0</v>
      </c>
      <c r="G193" s="14">
        <v>1</v>
      </c>
      <c r="H193" s="14">
        <v>0</v>
      </c>
      <c r="I193" s="14">
        <v>0</v>
      </c>
      <c r="J193" s="14">
        <v>1</v>
      </c>
      <c r="K193" s="17" t="s">
        <v>71</v>
      </c>
      <c r="L193" s="14">
        <v>0</v>
      </c>
      <c r="M193" s="14">
        <v>0</v>
      </c>
      <c r="N193" s="14">
        <v>1</v>
      </c>
      <c r="O193" s="14">
        <v>0</v>
      </c>
      <c r="P193" s="14">
        <v>0</v>
      </c>
      <c r="Q193" s="14">
        <v>0</v>
      </c>
      <c r="R193" s="14">
        <v>1</v>
      </c>
      <c r="S193" s="5" t="s">
        <v>71</v>
      </c>
      <c r="T193" s="14">
        <v>0</v>
      </c>
      <c r="U193" s="14">
        <v>1</v>
      </c>
      <c r="V193" s="14">
        <v>0</v>
      </c>
      <c r="W193" s="14">
        <v>0</v>
      </c>
      <c r="X193" s="14">
        <v>1</v>
      </c>
    </row>
    <row r="194" spans="1:24" ht="14.5" x14ac:dyDescent="0.35">
      <c r="A194" s="17" t="s">
        <v>113</v>
      </c>
      <c r="B194" s="16">
        <v>20</v>
      </c>
      <c r="C194" s="17" t="s">
        <v>113</v>
      </c>
      <c r="D194" s="14">
        <v>0.15</v>
      </c>
      <c r="E194" s="14">
        <v>0.1</v>
      </c>
      <c r="F194" s="14">
        <v>0.65</v>
      </c>
      <c r="G194" s="14">
        <v>0.05</v>
      </c>
      <c r="H194" s="14">
        <v>0.05</v>
      </c>
      <c r="I194" s="14">
        <v>0</v>
      </c>
      <c r="J194" s="14">
        <v>1</v>
      </c>
      <c r="K194" s="17" t="s">
        <v>113</v>
      </c>
      <c r="L194" s="14">
        <v>0.1</v>
      </c>
      <c r="M194" s="14">
        <v>0</v>
      </c>
      <c r="N194" s="14">
        <v>0.85</v>
      </c>
      <c r="O194" s="14">
        <v>0.05</v>
      </c>
      <c r="P194" s="14">
        <v>0</v>
      </c>
      <c r="Q194" s="14">
        <v>0</v>
      </c>
      <c r="R194" s="14">
        <v>1</v>
      </c>
      <c r="S194" s="5" t="s">
        <v>113</v>
      </c>
      <c r="T194" s="14">
        <v>0.2</v>
      </c>
      <c r="U194" s="14">
        <v>0.6</v>
      </c>
      <c r="V194" s="14">
        <v>0.2</v>
      </c>
      <c r="W194" s="14">
        <v>0</v>
      </c>
      <c r="X194" s="14">
        <v>1</v>
      </c>
    </row>
    <row r="195" spans="1:24" ht="14.5" x14ac:dyDescent="0.35">
      <c r="A195" s="17" t="s">
        <v>134</v>
      </c>
      <c r="B195" s="16">
        <v>27</v>
      </c>
      <c r="C195" s="17" t="s">
        <v>134</v>
      </c>
      <c r="D195" s="14">
        <v>0.1111111111111111</v>
      </c>
      <c r="E195" s="14">
        <v>0</v>
      </c>
      <c r="F195" s="14">
        <v>0.81481481481481477</v>
      </c>
      <c r="G195" s="14">
        <v>7.407407407407407E-2</v>
      </c>
      <c r="H195" s="14">
        <v>0</v>
      </c>
      <c r="I195" s="14">
        <v>0</v>
      </c>
      <c r="J195" s="14">
        <v>1</v>
      </c>
      <c r="K195" s="17" t="s">
        <v>134</v>
      </c>
      <c r="L195" s="14">
        <v>3.7037037037037035E-2</v>
      </c>
      <c r="M195" s="14">
        <v>0</v>
      </c>
      <c r="N195" s="14">
        <v>0.96296296296296291</v>
      </c>
      <c r="O195" s="14">
        <v>0</v>
      </c>
      <c r="P195" s="14">
        <v>0</v>
      </c>
      <c r="Q195" s="14">
        <v>0</v>
      </c>
      <c r="R195" s="14">
        <v>1</v>
      </c>
      <c r="S195" s="5" t="s">
        <v>134</v>
      </c>
      <c r="T195" s="14">
        <v>0.48148148148148145</v>
      </c>
      <c r="U195" s="14">
        <v>0.44444444444444442</v>
      </c>
      <c r="V195" s="14">
        <v>7.407407407407407E-2</v>
      </c>
      <c r="W195" s="14">
        <v>0</v>
      </c>
      <c r="X195" s="14">
        <v>1</v>
      </c>
    </row>
    <row r="196" spans="1:24" ht="14.5" x14ac:dyDescent="0.35">
      <c r="A196" s="17" t="s">
        <v>159</v>
      </c>
      <c r="B196" s="16">
        <v>1</v>
      </c>
      <c r="C196" s="17" t="s">
        <v>159</v>
      </c>
      <c r="D196" s="14">
        <v>0</v>
      </c>
      <c r="E196" s="14">
        <v>0</v>
      </c>
      <c r="F196" s="14">
        <v>1</v>
      </c>
      <c r="G196" s="14">
        <v>0</v>
      </c>
      <c r="H196" s="14">
        <v>0</v>
      </c>
      <c r="I196" s="14">
        <v>0</v>
      </c>
      <c r="J196" s="14">
        <v>1</v>
      </c>
      <c r="K196" s="17" t="s">
        <v>159</v>
      </c>
      <c r="L196" s="14">
        <v>0</v>
      </c>
      <c r="M196" s="14">
        <v>0</v>
      </c>
      <c r="N196" s="14">
        <v>1</v>
      </c>
      <c r="O196" s="14">
        <v>0</v>
      </c>
      <c r="P196" s="14">
        <v>0</v>
      </c>
      <c r="Q196" s="14">
        <v>0</v>
      </c>
      <c r="R196" s="14">
        <v>1</v>
      </c>
      <c r="S196" s="5" t="s">
        <v>159</v>
      </c>
      <c r="T196" s="14">
        <v>1</v>
      </c>
      <c r="U196" s="14">
        <v>0</v>
      </c>
      <c r="V196" s="14">
        <v>0</v>
      </c>
      <c r="W196" s="14">
        <v>0</v>
      </c>
      <c r="X196" s="14">
        <v>1</v>
      </c>
    </row>
    <row r="197" spans="1:24" ht="14.5" x14ac:dyDescent="0.35">
      <c r="A197" s="17" t="s">
        <v>162</v>
      </c>
      <c r="B197" s="16">
        <v>9</v>
      </c>
      <c r="C197" s="17" t="s">
        <v>162</v>
      </c>
      <c r="D197" s="14">
        <v>0.22222222222222221</v>
      </c>
      <c r="E197" s="14">
        <v>0.22222222222222221</v>
      </c>
      <c r="F197" s="14">
        <v>0.1111111111111111</v>
      </c>
      <c r="G197" s="14">
        <v>0.1111111111111111</v>
      </c>
      <c r="H197" s="14">
        <v>0.33333333333333331</v>
      </c>
      <c r="I197" s="14">
        <v>0</v>
      </c>
      <c r="J197" s="14">
        <v>1</v>
      </c>
      <c r="K197" s="17" t="s">
        <v>162</v>
      </c>
      <c r="L197" s="14">
        <v>0.1111111111111111</v>
      </c>
      <c r="M197" s="14">
        <v>0.22222222222222221</v>
      </c>
      <c r="N197" s="14">
        <v>0.33333333333333331</v>
      </c>
      <c r="O197" s="14">
        <v>0</v>
      </c>
      <c r="P197" s="14">
        <v>0.33333333333333331</v>
      </c>
      <c r="Q197" s="14">
        <v>0</v>
      </c>
      <c r="R197" s="14">
        <v>1</v>
      </c>
      <c r="S197" s="5" t="s">
        <v>162</v>
      </c>
      <c r="T197" s="14">
        <v>0.44444444444444442</v>
      </c>
      <c r="U197" s="14">
        <v>0.55555555555555558</v>
      </c>
      <c r="V197" s="14">
        <v>0</v>
      </c>
      <c r="W197" s="14">
        <v>0</v>
      </c>
      <c r="X197" s="14">
        <v>1</v>
      </c>
    </row>
    <row r="198" spans="1:24" ht="14.5" x14ac:dyDescent="0.35">
      <c r="A198" s="17" t="s">
        <v>184</v>
      </c>
      <c r="B198" s="16">
        <v>1</v>
      </c>
      <c r="C198" s="17" t="s">
        <v>184</v>
      </c>
      <c r="D198" s="14">
        <v>0</v>
      </c>
      <c r="E198" s="14">
        <v>0</v>
      </c>
      <c r="F198" s="14">
        <v>1</v>
      </c>
      <c r="G198" s="14">
        <v>0</v>
      </c>
      <c r="H198" s="14">
        <v>0</v>
      </c>
      <c r="I198" s="14">
        <v>0</v>
      </c>
      <c r="J198" s="14">
        <v>1</v>
      </c>
      <c r="K198" s="17" t="s">
        <v>184</v>
      </c>
      <c r="L198" s="14">
        <v>0</v>
      </c>
      <c r="M198" s="14">
        <v>0</v>
      </c>
      <c r="N198" s="14">
        <v>1</v>
      </c>
      <c r="O198" s="14">
        <v>0</v>
      </c>
      <c r="P198" s="14">
        <v>0</v>
      </c>
      <c r="Q198" s="14">
        <v>0</v>
      </c>
      <c r="R198" s="14">
        <v>1</v>
      </c>
      <c r="S198" s="5" t="s">
        <v>184</v>
      </c>
      <c r="T198" s="14">
        <v>0</v>
      </c>
      <c r="U198" s="14">
        <v>1</v>
      </c>
      <c r="V198" s="14">
        <v>0</v>
      </c>
      <c r="W198" s="14">
        <v>0</v>
      </c>
      <c r="X198" s="14">
        <v>1</v>
      </c>
    </row>
    <row r="199" spans="1:24" ht="14.5" x14ac:dyDescent="0.35">
      <c r="A199" s="15" t="s">
        <v>236</v>
      </c>
      <c r="B199" s="16">
        <v>1044</v>
      </c>
      <c r="C199" s="15" t="s">
        <v>236</v>
      </c>
      <c r="D199" s="14">
        <v>0.18007662835249041</v>
      </c>
      <c r="E199" s="14">
        <v>9.0038314176245207E-2</v>
      </c>
      <c r="F199" s="14">
        <v>0.4454022988505747</v>
      </c>
      <c r="G199" s="14">
        <v>0.16379310344827586</v>
      </c>
      <c r="H199" s="14">
        <v>4.7892720306513412E-2</v>
      </c>
      <c r="I199" s="14">
        <v>7.2796934865900387E-2</v>
      </c>
      <c r="J199" s="14">
        <v>1</v>
      </c>
      <c r="K199" s="15" t="s">
        <v>13982</v>
      </c>
      <c r="L199" s="14">
        <v>8.4291187739463605E-2</v>
      </c>
      <c r="M199" s="14">
        <v>4.7892720306513412E-2</v>
      </c>
      <c r="N199" s="14">
        <v>0.61781609195402298</v>
      </c>
      <c r="O199" s="14">
        <v>8.7164750957854406E-2</v>
      </c>
      <c r="P199" s="14">
        <v>8.0459770114942528E-2</v>
      </c>
      <c r="Q199" s="14">
        <v>8.2375478927203066E-2</v>
      </c>
      <c r="R199" s="14">
        <v>1</v>
      </c>
      <c r="S199" s="15" t="s">
        <v>236</v>
      </c>
      <c r="T199" s="14">
        <v>0.2614942528735632</v>
      </c>
      <c r="U199" s="14">
        <v>0.38601532567049807</v>
      </c>
      <c r="V199" s="14">
        <v>0.29214559386973182</v>
      </c>
      <c r="W199" s="14">
        <v>6.0344827586206899E-2</v>
      </c>
      <c r="X199" s="14">
        <v>1</v>
      </c>
    </row>
    <row r="200" spans="1:24" ht="14.5" x14ac:dyDescent="0.35">
      <c r="A200" s="1"/>
      <c r="B200" s="1"/>
    </row>
  </sheetData>
  <mergeCells count="4">
    <mergeCell ref="C2:H2"/>
    <mergeCell ref="I2:N2"/>
    <mergeCell ref="O2:R2"/>
    <mergeCell ref="A1:R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09"/>
  <sheetViews>
    <sheetView workbookViewId="0">
      <pane xSplit="19290" topLeftCell="O1"/>
      <selection activeCell="D1" sqref="D1"/>
      <selection pane="topRight" activeCell="D1" sqref="D1"/>
    </sheetView>
  </sheetViews>
  <sheetFormatPr defaultColWidth="12.81640625" defaultRowHeight="14.5" x14ac:dyDescent="0.35"/>
  <cols>
    <col min="1" max="14" width="12.81640625" style="1"/>
    <col min="15" max="15" width="36.26953125" style="1" customWidth="1"/>
    <col min="16" max="16" width="39.1796875" style="1" customWidth="1"/>
    <col min="17" max="17" width="94.7265625" style="1" customWidth="1"/>
    <col min="18" max="18" width="36" style="1" customWidth="1"/>
    <col min="19" max="19" width="7.1796875" style="1" customWidth="1"/>
    <col min="20" max="20" width="11.26953125" style="1" customWidth="1"/>
    <col min="21" max="16384" width="12.81640625" style="1"/>
  </cols>
  <sheetData>
    <row r="1" spans="3:10" x14ac:dyDescent="0.35">
      <c r="C1" s="38" t="s">
        <v>240</v>
      </c>
      <c r="D1" s="57" t="s">
        <v>14031</v>
      </c>
      <c r="E1" s="56">
        <v>0.27</v>
      </c>
      <c r="F1" s="55">
        <v>0.22</v>
      </c>
      <c r="G1" s="53">
        <v>0.52</v>
      </c>
      <c r="H1" s="54">
        <v>0.18</v>
      </c>
      <c r="I1" s="53">
        <v>0.16</v>
      </c>
      <c r="J1" s="53">
        <v>0.48</v>
      </c>
    </row>
    <row r="2" spans="3:10" x14ac:dyDescent="0.35">
      <c r="C2" s="38" t="s">
        <v>13996</v>
      </c>
      <c r="D2" s="57">
        <v>200</v>
      </c>
      <c r="E2" s="56">
        <v>0.3</v>
      </c>
      <c r="F2" s="55">
        <v>0.28999999999999998</v>
      </c>
      <c r="G2" s="53">
        <v>0.4</v>
      </c>
      <c r="H2" s="54">
        <v>0.14000000000000001</v>
      </c>
      <c r="I2" s="53">
        <v>0.18</v>
      </c>
      <c r="J2" s="53">
        <v>0.54</v>
      </c>
    </row>
    <row r="3" spans="3:10" x14ac:dyDescent="0.35">
      <c r="C3" s="38" t="s">
        <v>14007</v>
      </c>
      <c r="D3" s="57">
        <v>93</v>
      </c>
      <c r="E3" s="56">
        <v>0.33</v>
      </c>
      <c r="F3" s="55">
        <v>0.23</v>
      </c>
      <c r="G3" s="53">
        <v>0.43</v>
      </c>
      <c r="H3" s="54">
        <v>0.25</v>
      </c>
      <c r="I3" s="53">
        <v>0.02</v>
      </c>
      <c r="J3" s="53">
        <v>0.73</v>
      </c>
    </row>
    <row r="4" spans="3:10" x14ac:dyDescent="0.35">
      <c r="C4" s="38" t="s">
        <v>238</v>
      </c>
      <c r="D4" s="57">
        <v>194</v>
      </c>
      <c r="E4" s="56">
        <v>0.23</v>
      </c>
      <c r="F4" s="55">
        <v>0.21</v>
      </c>
      <c r="G4" s="53">
        <v>0.28999999999999998</v>
      </c>
      <c r="H4" s="54">
        <v>0.19</v>
      </c>
      <c r="I4" s="53">
        <v>0.15</v>
      </c>
      <c r="J4" s="53">
        <v>0.51</v>
      </c>
    </row>
    <row r="5" spans="3:10" x14ac:dyDescent="0.35">
      <c r="C5" s="38" t="s">
        <v>13995</v>
      </c>
      <c r="D5" s="57">
        <v>80</v>
      </c>
      <c r="E5" s="56">
        <v>0.24</v>
      </c>
      <c r="F5" s="55">
        <v>0.31</v>
      </c>
      <c r="G5" s="53">
        <v>0.46</v>
      </c>
      <c r="H5" s="54">
        <v>0.14000000000000001</v>
      </c>
      <c r="I5" s="53">
        <v>0.19</v>
      </c>
      <c r="J5" s="53">
        <v>0.56000000000000005</v>
      </c>
    </row>
    <row r="6" spans="3:10" ht="15" thickBot="1" x14ac:dyDescent="0.4">
      <c r="C6" s="38" t="s">
        <v>13994</v>
      </c>
      <c r="D6" s="52">
        <v>137</v>
      </c>
      <c r="E6" s="51">
        <v>0.4</v>
      </c>
      <c r="F6" s="50">
        <v>0.37</v>
      </c>
      <c r="G6" s="48">
        <v>0.51</v>
      </c>
      <c r="H6" s="49">
        <v>0.23</v>
      </c>
      <c r="I6" s="48">
        <v>7.0000000000000007E-2</v>
      </c>
      <c r="J6" s="48">
        <v>0.82</v>
      </c>
    </row>
    <row r="7" spans="3:10" ht="15.5" thickTop="1" thickBot="1" x14ac:dyDescent="0.4">
      <c r="C7" s="47" t="s">
        <v>13982</v>
      </c>
      <c r="D7" s="46">
        <v>1044</v>
      </c>
      <c r="E7" s="45">
        <v>0.28999999999999998</v>
      </c>
      <c r="F7" s="45">
        <v>0.26</v>
      </c>
      <c r="G7" s="44">
        <v>0.44</v>
      </c>
      <c r="H7" s="44">
        <v>0.19</v>
      </c>
      <c r="I7" s="44">
        <v>0.14000000000000001</v>
      </c>
      <c r="J7" s="44">
        <v>0.56999999999999995</v>
      </c>
    </row>
    <row r="8" spans="3:10" ht="15" thickTop="1" x14ac:dyDescent="0.35"/>
    <row r="9" spans="3:10" ht="25.5" customHeight="1" thickBot="1" x14ac:dyDescent="0.4">
      <c r="C9" s="183" t="s">
        <v>14006</v>
      </c>
      <c r="D9" s="183"/>
      <c r="E9" s="183"/>
      <c r="F9" s="183"/>
      <c r="G9" s="183"/>
      <c r="H9" s="183"/>
      <c r="I9" s="183"/>
      <c r="J9" s="183"/>
    </row>
    <row r="10" spans="3:10" ht="25.5" customHeight="1" thickTop="1" x14ac:dyDescent="0.35">
      <c r="C10" s="43"/>
      <c r="D10" s="42"/>
      <c r="E10" s="41" t="s">
        <v>14005</v>
      </c>
      <c r="F10" s="41"/>
      <c r="G10" s="41" t="s">
        <v>14004</v>
      </c>
      <c r="H10" s="41"/>
      <c r="I10" s="41" t="s">
        <v>14003</v>
      </c>
      <c r="J10" s="41"/>
    </row>
    <row r="11" spans="3:10" ht="38.25" customHeight="1" thickBot="1" x14ac:dyDescent="0.4">
      <c r="C11" s="40" t="s">
        <v>13991</v>
      </c>
      <c r="D11" s="40" t="s">
        <v>13990</v>
      </c>
      <c r="E11" s="39" t="s">
        <v>14002</v>
      </c>
      <c r="F11" s="40" t="s">
        <v>14001</v>
      </c>
      <c r="G11" s="39" t="s">
        <v>14000</v>
      </c>
      <c r="H11" s="40" t="s">
        <v>13999</v>
      </c>
      <c r="I11" s="39" t="s">
        <v>13998</v>
      </c>
      <c r="J11" s="39" t="s">
        <v>13997</v>
      </c>
    </row>
    <row r="12" spans="3:10" ht="15" thickTop="1" x14ac:dyDescent="0.35">
      <c r="C12" s="9" t="s">
        <v>240</v>
      </c>
      <c r="D12" s="37">
        <v>329</v>
      </c>
      <c r="E12" s="36">
        <v>0.2735562310030395</v>
      </c>
      <c r="F12" s="36">
        <v>0.22188449848024316</v>
      </c>
      <c r="G12" s="36">
        <v>0.52279635258358659</v>
      </c>
      <c r="H12" s="36">
        <v>0.18237082066869301</v>
      </c>
      <c r="I12" s="36">
        <v>0.1580547112462006</v>
      </c>
      <c r="J12" s="36">
        <v>0.48024316109422494</v>
      </c>
    </row>
    <row r="13" spans="3:10" x14ac:dyDescent="0.35">
      <c r="C13" s="5" t="s">
        <v>2</v>
      </c>
      <c r="D13" s="1">
        <v>28</v>
      </c>
      <c r="E13" s="14">
        <v>0.32142857142857145</v>
      </c>
      <c r="F13" s="14">
        <v>0.17857142857142858</v>
      </c>
      <c r="G13" s="14">
        <v>0.6071428571428571</v>
      </c>
      <c r="H13" s="14">
        <v>7.1428571428571425E-2</v>
      </c>
      <c r="I13" s="14">
        <v>3.5714285714285712E-2</v>
      </c>
      <c r="J13" s="14">
        <v>0.42857142857142855</v>
      </c>
    </row>
    <row r="14" spans="3:10" x14ac:dyDescent="0.35">
      <c r="C14" s="5" t="s">
        <v>11</v>
      </c>
      <c r="D14" s="1">
        <v>1</v>
      </c>
      <c r="E14" s="14">
        <v>0</v>
      </c>
      <c r="F14" s="14">
        <v>0</v>
      </c>
      <c r="G14" s="14">
        <v>0</v>
      </c>
      <c r="H14" s="14">
        <v>1</v>
      </c>
      <c r="I14" s="14">
        <v>0</v>
      </c>
      <c r="J14" s="14">
        <v>1</v>
      </c>
    </row>
    <row r="15" spans="3:10" x14ac:dyDescent="0.35">
      <c r="C15" s="5" t="s">
        <v>16</v>
      </c>
      <c r="D15" s="1">
        <v>44</v>
      </c>
      <c r="E15" s="14">
        <v>0.38636363636363635</v>
      </c>
      <c r="F15" s="14">
        <v>0.31818181818181818</v>
      </c>
      <c r="G15" s="14">
        <v>0.5</v>
      </c>
      <c r="H15" s="14">
        <v>0.18181818181818182</v>
      </c>
      <c r="I15" s="14">
        <v>0.20454545454545456</v>
      </c>
      <c r="J15" s="14">
        <v>0.45454545454545453</v>
      </c>
    </row>
    <row r="16" spans="3:10" x14ac:dyDescent="0.35">
      <c r="C16" s="5" t="s">
        <v>31</v>
      </c>
      <c r="D16" s="1">
        <v>31</v>
      </c>
      <c r="E16" s="14">
        <v>0.32258064516129031</v>
      </c>
      <c r="F16" s="14">
        <v>0.41935483870967744</v>
      </c>
      <c r="G16" s="14">
        <v>0.41935483870967744</v>
      </c>
      <c r="H16" s="14">
        <v>0.45161290322580644</v>
      </c>
      <c r="I16" s="14">
        <v>0.12903225806451613</v>
      </c>
      <c r="J16" s="14">
        <v>0.61290322580645162</v>
      </c>
    </row>
    <row r="17" spans="3:10" x14ac:dyDescent="0.35">
      <c r="C17" s="5" t="s">
        <v>60</v>
      </c>
      <c r="D17" s="1">
        <v>2</v>
      </c>
      <c r="E17" s="14">
        <v>0</v>
      </c>
      <c r="F17" s="14">
        <v>1</v>
      </c>
      <c r="G17" s="14">
        <v>1</v>
      </c>
      <c r="H17" s="14">
        <v>0</v>
      </c>
      <c r="I17" s="14">
        <v>0</v>
      </c>
      <c r="J17" s="14">
        <v>0</v>
      </c>
    </row>
    <row r="18" spans="3:10" x14ac:dyDescent="0.35">
      <c r="C18" s="5" t="s">
        <v>80</v>
      </c>
      <c r="D18" s="1">
        <v>48</v>
      </c>
      <c r="E18" s="14">
        <v>0.3125</v>
      </c>
      <c r="F18" s="14">
        <v>8.3333333333333329E-2</v>
      </c>
      <c r="G18" s="14">
        <v>0.5625</v>
      </c>
      <c r="H18" s="14">
        <v>0.16666666666666666</v>
      </c>
      <c r="I18" s="14">
        <v>0.10416666666666667</v>
      </c>
      <c r="J18" s="14">
        <v>0.39583333333333331</v>
      </c>
    </row>
    <row r="19" spans="3:10" x14ac:dyDescent="0.35">
      <c r="C19" s="5" t="s">
        <v>81</v>
      </c>
      <c r="D19" s="1">
        <v>10</v>
      </c>
      <c r="E19" s="14">
        <v>0.3</v>
      </c>
      <c r="F19" s="14">
        <v>0.2</v>
      </c>
      <c r="G19" s="14">
        <v>0.6</v>
      </c>
      <c r="H19" s="14">
        <v>0.3</v>
      </c>
      <c r="I19" s="14">
        <v>0.2</v>
      </c>
      <c r="J19" s="14">
        <v>0.4</v>
      </c>
    </row>
    <row r="20" spans="3:10" x14ac:dyDescent="0.35">
      <c r="C20" s="5" t="s">
        <v>88</v>
      </c>
      <c r="D20" s="1">
        <v>1</v>
      </c>
      <c r="E20" s="14">
        <v>0</v>
      </c>
      <c r="F20" s="14">
        <v>0</v>
      </c>
      <c r="G20" s="14">
        <v>0</v>
      </c>
      <c r="H20" s="14">
        <v>0</v>
      </c>
      <c r="I20" s="14">
        <v>0</v>
      </c>
      <c r="J20" s="14">
        <v>0</v>
      </c>
    </row>
    <row r="21" spans="3:10" x14ac:dyDescent="0.35">
      <c r="C21" s="5" t="s">
        <v>98</v>
      </c>
      <c r="D21" s="1">
        <v>15</v>
      </c>
      <c r="E21" s="14">
        <v>0.46666666666666667</v>
      </c>
      <c r="F21" s="14">
        <v>0.13333333333333333</v>
      </c>
      <c r="G21" s="14">
        <v>0.6</v>
      </c>
      <c r="H21" s="14">
        <v>0</v>
      </c>
      <c r="I21" s="14">
        <v>0</v>
      </c>
      <c r="J21" s="14">
        <v>0.4</v>
      </c>
    </row>
    <row r="22" spans="3:10" x14ac:dyDescent="0.35">
      <c r="C22" s="5" t="s">
        <v>126</v>
      </c>
      <c r="D22" s="1">
        <v>12</v>
      </c>
      <c r="E22" s="14">
        <v>0.33333333333333331</v>
      </c>
      <c r="F22" s="14">
        <v>0.16666666666666666</v>
      </c>
      <c r="G22" s="14">
        <v>0.5</v>
      </c>
      <c r="H22" s="14">
        <v>0</v>
      </c>
      <c r="I22" s="14">
        <v>0.16666666666666666</v>
      </c>
      <c r="J22" s="14">
        <v>0.41666666666666669</v>
      </c>
    </row>
    <row r="23" spans="3:10" x14ac:dyDescent="0.35">
      <c r="C23" s="5" t="s">
        <v>129</v>
      </c>
      <c r="D23" s="1">
        <v>41</v>
      </c>
      <c r="E23" s="14">
        <v>0.17073170731707318</v>
      </c>
      <c r="F23" s="14">
        <v>0.29268292682926828</v>
      </c>
      <c r="G23" s="14">
        <v>0.6097560975609756</v>
      </c>
      <c r="H23" s="14">
        <v>0.21951219512195122</v>
      </c>
      <c r="I23" s="14">
        <v>0.36585365853658536</v>
      </c>
      <c r="J23" s="14">
        <v>0.51219512195121952</v>
      </c>
    </row>
    <row r="24" spans="3:10" x14ac:dyDescent="0.35">
      <c r="C24" s="5" t="s">
        <v>138</v>
      </c>
      <c r="D24" s="1">
        <v>14</v>
      </c>
      <c r="E24" s="14">
        <v>0.2857142857142857</v>
      </c>
      <c r="F24" s="14">
        <v>0.14285714285714285</v>
      </c>
      <c r="G24" s="14">
        <v>0.14285714285714285</v>
      </c>
      <c r="H24" s="14">
        <v>0.2857142857142857</v>
      </c>
      <c r="I24" s="14">
        <v>0.2857142857142857</v>
      </c>
      <c r="J24" s="14">
        <v>0.42857142857142855</v>
      </c>
    </row>
    <row r="25" spans="3:10" x14ac:dyDescent="0.35">
      <c r="C25" s="5" t="s">
        <v>142</v>
      </c>
      <c r="D25" s="1">
        <v>15</v>
      </c>
      <c r="E25" s="14">
        <v>0.13333333333333333</v>
      </c>
      <c r="F25" s="14">
        <v>0</v>
      </c>
      <c r="G25" s="14">
        <v>0.53333333333333333</v>
      </c>
      <c r="H25" s="14">
        <v>0</v>
      </c>
      <c r="I25" s="14">
        <v>6.6666666666666666E-2</v>
      </c>
      <c r="J25" s="14">
        <v>0.46666666666666667</v>
      </c>
    </row>
    <row r="26" spans="3:10" x14ac:dyDescent="0.35">
      <c r="C26" s="5" t="s">
        <v>145</v>
      </c>
      <c r="D26" s="1">
        <v>5</v>
      </c>
      <c r="E26" s="14">
        <v>0.2</v>
      </c>
      <c r="F26" s="14">
        <v>0.8</v>
      </c>
      <c r="G26" s="14">
        <v>1</v>
      </c>
      <c r="H26" s="14">
        <v>0</v>
      </c>
      <c r="I26" s="14">
        <v>0</v>
      </c>
      <c r="J26" s="14">
        <v>1</v>
      </c>
    </row>
    <row r="27" spans="3:10" x14ac:dyDescent="0.35">
      <c r="C27" s="5" t="s">
        <v>172</v>
      </c>
      <c r="D27" s="1">
        <v>13</v>
      </c>
      <c r="E27" s="14">
        <v>7.6923076923076927E-2</v>
      </c>
      <c r="F27" s="14">
        <v>0.23076923076923078</v>
      </c>
      <c r="G27" s="14">
        <v>0.30769230769230771</v>
      </c>
      <c r="H27" s="14">
        <v>7.6923076923076927E-2</v>
      </c>
      <c r="I27" s="14">
        <v>0.23076923076923078</v>
      </c>
      <c r="J27" s="14">
        <v>0.38461538461538464</v>
      </c>
    </row>
    <row r="28" spans="3:10" x14ac:dyDescent="0.35">
      <c r="C28" s="5" t="s">
        <v>182</v>
      </c>
      <c r="D28" s="1">
        <v>17</v>
      </c>
      <c r="E28" s="14">
        <v>5.8823529411764705E-2</v>
      </c>
      <c r="F28" s="14">
        <v>0.11764705882352941</v>
      </c>
      <c r="G28" s="14">
        <v>0.41176470588235292</v>
      </c>
      <c r="H28" s="14">
        <v>0.35294117647058826</v>
      </c>
      <c r="I28" s="14">
        <v>5.8823529411764705E-2</v>
      </c>
      <c r="J28" s="14">
        <v>0.6470588235294118</v>
      </c>
    </row>
    <row r="29" spans="3:10" x14ac:dyDescent="0.35">
      <c r="C29" s="5" t="s">
        <v>183</v>
      </c>
      <c r="D29" s="1">
        <v>9</v>
      </c>
      <c r="E29" s="14">
        <v>0.1111111111111111</v>
      </c>
      <c r="F29" s="14">
        <v>0</v>
      </c>
      <c r="G29" s="14">
        <v>0.66666666666666663</v>
      </c>
      <c r="H29" s="14">
        <v>0</v>
      </c>
      <c r="I29" s="14">
        <v>0.22222222222222221</v>
      </c>
      <c r="J29" s="14">
        <v>0.1111111111111111</v>
      </c>
    </row>
    <row r="30" spans="3:10" x14ac:dyDescent="0.35">
      <c r="C30" s="5" t="s">
        <v>198</v>
      </c>
      <c r="D30" s="1">
        <v>7</v>
      </c>
      <c r="E30" s="14">
        <v>0.14285714285714285</v>
      </c>
      <c r="F30" s="14">
        <v>0</v>
      </c>
      <c r="G30" s="14">
        <v>0.7142857142857143</v>
      </c>
      <c r="H30" s="14">
        <v>0</v>
      </c>
      <c r="I30" s="14">
        <v>0</v>
      </c>
      <c r="J30" s="14">
        <v>1</v>
      </c>
    </row>
    <row r="31" spans="3:10" x14ac:dyDescent="0.35">
      <c r="C31" s="5" t="s">
        <v>200</v>
      </c>
      <c r="D31" s="1">
        <v>16</v>
      </c>
      <c r="E31" s="14">
        <v>0.4375</v>
      </c>
      <c r="F31" s="14">
        <v>0.375</v>
      </c>
      <c r="G31" s="14">
        <v>0.5</v>
      </c>
      <c r="H31" s="14">
        <v>0.25</v>
      </c>
      <c r="I31" s="14">
        <v>0.1875</v>
      </c>
      <c r="J31" s="14">
        <v>0.5625</v>
      </c>
    </row>
    <row r="32" spans="3:10" x14ac:dyDescent="0.35">
      <c r="C32" s="15" t="s">
        <v>243</v>
      </c>
      <c r="D32" s="37">
        <v>200</v>
      </c>
      <c r="E32" s="36">
        <v>0.29499999999999998</v>
      </c>
      <c r="F32" s="36">
        <v>0.28499999999999998</v>
      </c>
      <c r="G32" s="36">
        <v>0.4</v>
      </c>
      <c r="H32" s="36">
        <v>0.14000000000000001</v>
      </c>
      <c r="I32" s="36">
        <v>0.18</v>
      </c>
      <c r="J32" s="36">
        <v>0.53500000000000003</v>
      </c>
    </row>
    <row r="33" spans="3:10" x14ac:dyDescent="0.35">
      <c r="C33" s="5" t="s">
        <v>30</v>
      </c>
      <c r="D33" s="1">
        <v>13</v>
      </c>
      <c r="E33" s="14">
        <v>0.38461538461538464</v>
      </c>
      <c r="F33" s="14">
        <v>0.23076923076923078</v>
      </c>
      <c r="G33" s="14">
        <v>0.53846153846153844</v>
      </c>
      <c r="H33" s="14">
        <v>0</v>
      </c>
      <c r="I33" s="14">
        <v>0</v>
      </c>
      <c r="J33" s="14">
        <v>0.69230769230769229</v>
      </c>
    </row>
    <row r="34" spans="3:10" x14ac:dyDescent="0.35">
      <c r="C34" s="5" t="s">
        <v>14031</v>
      </c>
      <c r="D34" s="1">
        <v>15</v>
      </c>
      <c r="E34" s="14">
        <v>0.2</v>
      </c>
      <c r="F34" s="14">
        <v>0.6</v>
      </c>
      <c r="G34" s="14">
        <v>0.4</v>
      </c>
      <c r="H34" s="14">
        <v>0.26666666666666666</v>
      </c>
      <c r="I34" s="14">
        <v>6.6666666666666666E-2</v>
      </c>
      <c r="J34" s="14">
        <v>0.8</v>
      </c>
    </row>
    <row r="35" spans="3:10" x14ac:dyDescent="0.35">
      <c r="C35" s="5" t="s">
        <v>59</v>
      </c>
      <c r="D35" s="1">
        <v>34</v>
      </c>
      <c r="E35" s="14">
        <v>0.14705882352941177</v>
      </c>
      <c r="F35" s="14">
        <v>0.3235294117647059</v>
      </c>
      <c r="G35" s="14">
        <v>0.17647058823529413</v>
      </c>
      <c r="H35" s="14">
        <v>2.9411764705882353E-2</v>
      </c>
      <c r="I35" s="14">
        <v>0.23529411764705882</v>
      </c>
      <c r="J35" s="14">
        <v>0.35294117647058826</v>
      </c>
    </row>
    <row r="36" spans="3:10" x14ac:dyDescent="0.35">
      <c r="C36" s="5" t="s">
        <v>91</v>
      </c>
      <c r="D36" s="1">
        <v>37</v>
      </c>
      <c r="E36" s="14">
        <v>0.3783783783783784</v>
      </c>
      <c r="F36" s="14">
        <v>0.13513513513513514</v>
      </c>
      <c r="G36" s="14">
        <v>0.45945945945945948</v>
      </c>
      <c r="H36" s="14">
        <v>0.10810810810810811</v>
      </c>
      <c r="I36" s="14">
        <v>5.4054054054054057E-2</v>
      </c>
      <c r="J36" s="14">
        <v>0.3783783783783784</v>
      </c>
    </row>
    <row r="37" spans="3:10" x14ac:dyDescent="0.35">
      <c r="C37" s="5" t="s">
        <v>151</v>
      </c>
      <c r="D37" s="1">
        <v>20</v>
      </c>
      <c r="E37" s="14">
        <v>0.35</v>
      </c>
      <c r="F37" s="14">
        <v>0.3</v>
      </c>
      <c r="G37" s="14">
        <v>0.2</v>
      </c>
      <c r="H37" s="14">
        <v>0.15</v>
      </c>
      <c r="I37" s="14">
        <v>0.2</v>
      </c>
      <c r="J37" s="14">
        <v>0.65</v>
      </c>
    </row>
    <row r="38" spans="3:10" x14ac:dyDescent="0.35">
      <c r="C38" s="5" t="s">
        <v>168</v>
      </c>
      <c r="D38" s="1">
        <v>26</v>
      </c>
      <c r="E38" s="14">
        <v>0.26923076923076922</v>
      </c>
      <c r="F38" s="14">
        <v>0.19230769230769232</v>
      </c>
      <c r="G38" s="14">
        <v>0.53846153846153844</v>
      </c>
      <c r="H38" s="14">
        <v>0.15384615384615385</v>
      </c>
      <c r="I38" s="14">
        <v>0.57692307692307687</v>
      </c>
      <c r="J38" s="14">
        <v>0.15384615384615385</v>
      </c>
    </row>
    <row r="39" spans="3:10" x14ac:dyDescent="0.35">
      <c r="C39" s="5" t="s">
        <v>170</v>
      </c>
      <c r="D39" s="1">
        <v>11</v>
      </c>
      <c r="E39" s="14">
        <v>0.54545454545454541</v>
      </c>
      <c r="F39" s="14">
        <v>0.18181818181818182</v>
      </c>
      <c r="G39" s="14">
        <v>0.27272727272727271</v>
      </c>
      <c r="H39" s="14">
        <v>0.36363636363636365</v>
      </c>
      <c r="I39" s="14">
        <v>0.27272727272727271</v>
      </c>
      <c r="J39" s="14">
        <v>0.63636363636363635</v>
      </c>
    </row>
    <row r="40" spans="3:10" x14ac:dyDescent="0.35">
      <c r="C40" s="5" t="s">
        <v>173</v>
      </c>
      <c r="D40" s="1">
        <v>20</v>
      </c>
      <c r="E40" s="14">
        <v>0.25</v>
      </c>
      <c r="F40" s="14">
        <v>0.25</v>
      </c>
      <c r="G40" s="14">
        <v>0.5</v>
      </c>
      <c r="H40" s="14">
        <v>0.25</v>
      </c>
      <c r="I40" s="14">
        <v>0.05</v>
      </c>
      <c r="J40" s="14">
        <v>0.9</v>
      </c>
    </row>
    <row r="41" spans="3:10" x14ac:dyDescent="0.35">
      <c r="C41" s="5" t="s">
        <v>181</v>
      </c>
      <c r="D41" s="1">
        <v>8</v>
      </c>
      <c r="E41" s="14">
        <v>0.25</v>
      </c>
      <c r="F41" s="14">
        <v>0.375</v>
      </c>
      <c r="G41" s="14">
        <v>0.25</v>
      </c>
      <c r="H41" s="14">
        <v>0.25</v>
      </c>
      <c r="I41" s="14">
        <v>0</v>
      </c>
      <c r="J41" s="14">
        <v>0.75</v>
      </c>
    </row>
    <row r="42" spans="3:10" x14ac:dyDescent="0.35">
      <c r="C42" s="5" t="s">
        <v>191</v>
      </c>
      <c r="D42" s="1">
        <v>16</v>
      </c>
      <c r="E42" s="14">
        <v>0.3125</v>
      </c>
      <c r="F42" s="14">
        <v>0.5</v>
      </c>
      <c r="G42" s="14">
        <v>0.6875</v>
      </c>
      <c r="H42" s="14">
        <v>6.25E-2</v>
      </c>
      <c r="I42" s="14">
        <v>0.125</v>
      </c>
      <c r="J42" s="14">
        <v>0.75</v>
      </c>
    </row>
    <row r="43" spans="3:10" x14ac:dyDescent="0.35">
      <c r="C43" s="9" t="s">
        <v>239</v>
      </c>
      <c r="D43" s="37">
        <v>93</v>
      </c>
      <c r="E43" s="36">
        <v>0.33333333333333331</v>
      </c>
      <c r="F43" s="36">
        <v>0.22580645161290322</v>
      </c>
      <c r="G43" s="36">
        <v>0.43010752688172044</v>
      </c>
      <c r="H43" s="36">
        <v>0.24731182795698925</v>
      </c>
      <c r="I43" s="36">
        <v>2.1505376344086023E-2</v>
      </c>
      <c r="J43" s="36">
        <v>0.73118279569892475</v>
      </c>
    </row>
    <row r="44" spans="3:10" x14ac:dyDescent="0.35">
      <c r="C44" s="5" t="s">
        <v>22</v>
      </c>
      <c r="D44" s="1">
        <v>4</v>
      </c>
      <c r="E44" s="14">
        <v>0.25</v>
      </c>
      <c r="F44" s="14">
        <v>0.25</v>
      </c>
      <c r="G44" s="14">
        <v>0.5</v>
      </c>
      <c r="H44" s="14">
        <v>0.5</v>
      </c>
      <c r="I44" s="14">
        <v>0</v>
      </c>
      <c r="J44" s="14">
        <v>1</v>
      </c>
    </row>
    <row r="45" spans="3:10" x14ac:dyDescent="0.35">
      <c r="C45" s="5" t="s">
        <v>25</v>
      </c>
      <c r="D45" s="1">
        <v>1</v>
      </c>
      <c r="E45" s="14">
        <v>0</v>
      </c>
      <c r="F45" s="14">
        <v>0</v>
      </c>
      <c r="G45" s="14">
        <v>1</v>
      </c>
      <c r="H45" s="14">
        <v>0</v>
      </c>
      <c r="I45" s="14">
        <v>0</v>
      </c>
      <c r="J45" s="14">
        <v>0</v>
      </c>
    </row>
    <row r="46" spans="3:10" x14ac:dyDescent="0.35">
      <c r="C46" s="5" t="s">
        <v>45</v>
      </c>
      <c r="D46" s="1">
        <v>3</v>
      </c>
      <c r="E46" s="14">
        <v>0.33333333333333331</v>
      </c>
      <c r="F46" s="14">
        <v>0</v>
      </c>
      <c r="G46" s="14">
        <v>0.33333333333333331</v>
      </c>
      <c r="H46" s="14">
        <v>0.33333333333333331</v>
      </c>
      <c r="I46" s="14">
        <v>0</v>
      </c>
      <c r="J46" s="14">
        <v>1</v>
      </c>
    </row>
    <row r="47" spans="3:10" x14ac:dyDescent="0.35">
      <c r="C47" s="5" t="s">
        <v>52</v>
      </c>
      <c r="D47" s="1">
        <v>1</v>
      </c>
      <c r="E47" s="14">
        <v>0</v>
      </c>
      <c r="F47" s="14">
        <v>0</v>
      </c>
      <c r="G47" s="14">
        <v>0</v>
      </c>
      <c r="H47" s="14">
        <v>0</v>
      </c>
      <c r="I47" s="14">
        <v>0</v>
      </c>
      <c r="J47" s="14">
        <v>0</v>
      </c>
    </row>
    <row r="48" spans="3:10" x14ac:dyDescent="0.35">
      <c r="C48" s="5" t="s">
        <v>53</v>
      </c>
      <c r="D48" s="1">
        <v>14</v>
      </c>
      <c r="E48" s="14">
        <v>0.21428571428571427</v>
      </c>
      <c r="F48" s="14">
        <v>7.1428571428571425E-2</v>
      </c>
      <c r="G48" s="14">
        <v>0.42857142857142855</v>
      </c>
      <c r="H48" s="14">
        <v>0</v>
      </c>
      <c r="I48" s="14">
        <v>0</v>
      </c>
      <c r="J48" s="14">
        <v>0.7142857142857143</v>
      </c>
    </row>
    <row r="49" spans="3:10" x14ac:dyDescent="0.35">
      <c r="C49" s="5" t="s">
        <v>70</v>
      </c>
      <c r="D49" s="1">
        <v>14</v>
      </c>
      <c r="E49" s="14">
        <v>0.5714285714285714</v>
      </c>
      <c r="F49" s="14">
        <v>0.21428571428571427</v>
      </c>
      <c r="G49" s="14">
        <v>0.6428571428571429</v>
      </c>
      <c r="H49" s="14">
        <v>0.21428571428571427</v>
      </c>
      <c r="I49" s="14">
        <v>0</v>
      </c>
      <c r="J49" s="14">
        <v>0.9285714285714286</v>
      </c>
    </row>
    <row r="50" spans="3:10" x14ac:dyDescent="0.35">
      <c r="C50" s="5" t="s">
        <v>74</v>
      </c>
      <c r="D50" s="1">
        <v>9</v>
      </c>
      <c r="E50" s="14">
        <v>0.44444444444444442</v>
      </c>
      <c r="F50" s="14">
        <v>0</v>
      </c>
      <c r="G50" s="14">
        <v>0.33333333333333331</v>
      </c>
      <c r="H50" s="14">
        <v>0.1111111111111111</v>
      </c>
      <c r="I50" s="14">
        <v>0.1111111111111111</v>
      </c>
      <c r="J50" s="14">
        <v>0.33333333333333331</v>
      </c>
    </row>
    <row r="51" spans="3:10" x14ac:dyDescent="0.35">
      <c r="C51" s="5" t="s">
        <v>76</v>
      </c>
      <c r="D51" s="1">
        <v>12</v>
      </c>
      <c r="E51" s="14">
        <v>0.33333333333333331</v>
      </c>
      <c r="F51" s="14">
        <v>0.41666666666666669</v>
      </c>
      <c r="G51" s="14">
        <v>0.66666666666666663</v>
      </c>
      <c r="H51" s="14">
        <v>0.25</v>
      </c>
      <c r="I51" s="14">
        <v>0</v>
      </c>
      <c r="J51" s="14">
        <v>1</v>
      </c>
    </row>
    <row r="52" spans="3:10" x14ac:dyDescent="0.35">
      <c r="C52" s="5" t="s">
        <v>118</v>
      </c>
      <c r="D52" s="1">
        <v>1</v>
      </c>
      <c r="E52" s="14">
        <v>0</v>
      </c>
      <c r="F52" s="14">
        <v>0</v>
      </c>
      <c r="G52" s="14">
        <v>1</v>
      </c>
      <c r="H52" s="14">
        <v>0</v>
      </c>
      <c r="I52" s="14">
        <v>0</v>
      </c>
      <c r="J52" s="14">
        <v>0</v>
      </c>
    </row>
    <row r="53" spans="3:10" x14ac:dyDescent="0.35">
      <c r="C53" s="5" t="s">
        <v>133</v>
      </c>
      <c r="D53" s="1">
        <v>1</v>
      </c>
      <c r="E53" s="14">
        <v>0</v>
      </c>
      <c r="F53" s="14">
        <v>1</v>
      </c>
      <c r="G53" s="14">
        <v>0</v>
      </c>
      <c r="H53" s="14">
        <v>0</v>
      </c>
      <c r="I53" s="14">
        <v>1</v>
      </c>
      <c r="J53" s="14">
        <v>0</v>
      </c>
    </row>
    <row r="54" spans="3:10" x14ac:dyDescent="0.35">
      <c r="C54" s="5" t="s">
        <v>141</v>
      </c>
      <c r="D54" s="1">
        <v>1</v>
      </c>
      <c r="E54" s="14">
        <v>0</v>
      </c>
      <c r="F54" s="14">
        <v>0</v>
      </c>
      <c r="G54" s="14">
        <v>0</v>
      </c>
      <c r="H54" s="14">
        <v>0</v>
      </c>
      <c r="I54" s="14">
        <v>0</v>
      </c>
      <c r="J54" s="14">
        <v>0</v>
      </c>
    </row>
    <row r="55" spans="3:10" x14ac:dyDescent="0.35">
      <c r="C55" s="5" t="s">
        <v>144</v>
      </c>
      <c r="D55" s="1">
        <v>32</v>
      </c>
      <c r="E55" s="14">
        <v>0.3125</v>
      </c>
      <c r="F55" s="14">
        <v>0.3125</v>
      </c>
      <c r="G55" s="14">
        <v>0.28125</v>
      </c>
      <c r="H55" s="14">
        <v>0.40625</v>
      </c>
      <c r="I55" s="14">
        <v>0</v>
      </c>
      <c r="J55" s="14">
        <v>0.71875</v>
      </c>
    </row>
    <row r="56" spans="3:10" x14ac:dyDescent="0.35">
      <c r="C56" s="9" t="s">
        <v>238</v>
      </c>
      <c r="D56" s="37">
        <v>194</v>
      </c>
      <c r="E56" s="36">
        <v>0.23195876288659795</v>
      </c>
      <c r="F56" s="36">
        <v>0.20618556701030927</v>
      </c>
      <c r="G56" s="36">
        <v>0.28865979381443296</v>
      </c>
      <c r="H56" s="36">
        <v>0.18556701030927836</v>
      </c>
      <c r="I56" s="36">
        <v>0.15463917525773196</v>
      </c>
      <c r="J56" s="36">
        <v>0.51030927835051543</v>
      </c>
    </row>
    <row r="57" spans="3:10" x14ac:dyDescent="0.35">
      <c r="C57" s="5" t="s">
        <v>3</v>
      </c>
      <c r="D57" s="1">
        <v>1</v>
      </c>
      <c r="E57" s="14">
        <v>0</v>
      </c>
      <c r="F57" s="14">
        <v>0</v>
      </c>
      <c r="G57" s="14">
        <v>0</v>
      </c>
      <c r="H57" s="14">
        <v>1</v>
      </c>
      <c r="I57" s="14">
        <v>0</v>
      </c>
      <c r="J57" s="14">
        <v>1</v>
      </c>
    </row>
    <row r="58" spans="3:10" x14ac:dyDescent="0.35">
      <c r="C58" s="5" t="s">
        <v>9</v>
      </c>
      <c r="D58" s="1">
        <v>1</v>
      </c>
      <c r="E58" s="14">
        <v>1</v>
      </c>
      <c r="F58" s="14">
        <v>0</v>
      </c>
      <c r="G58" s="14">
        <v>1</v>
      </c>
      <c r="H58" s="14">
        <v>0</v>
      </c>
      <c r="I58" s="14">
        <v>1</v>
      </c>
      <c r="J58" s="14">
        <v>0</v>
      </c>
    </row>
    <row r="59" spans="3:10" x14ac:dyDescent="0.35">
      <c r="C59" s="5" t="s">
        <v>12</v>
      </c>
      <c r="D59" s="1">
        <v>2</v>
      </c>
      <c r="E59" s="14">
        <v>0</v>
      </c>
      <c r="F59" s="14">
        <v>0</v>
      </c>
      <c r="G59" s="14">
        <v>0</v>
      </c>
      <c r="H59" s="14">
        <v>0</v>
      </c>
      <c r="I59" s="14">
        <v>0</v>
      </c>
      <c r="J59" s="14">
        <v>0</v>
      </c>
    </row>
    <row r="60" spans="3:10" x14ac:dyDescent="0.35">
      <c r="C60" s="5" t="s">
        <v>13</v>
      </c>
      <c r="D60" s="1">
        <v>1</v>
      </c>
      <c r="E60" s="14">
        <v>1</v>
      </c>
      <c r="F60" s="14">
        <v>0</v>
      </c>
      <c r="G60" s="14">
        <v>1</v>
      </c>
      <c r="H60" s="14">
        <v>0</v>
      </c>
      <c r="I60" s="14">
        <v>1</v>
      </c>
      <c r="J60" s="14">
        <v>0</v>
      </c>
    </row>
    <row r="61" spans="3:10" x14ac:dyDescent="0.35">
      <c r="C61" s="5" t="s">
        <v>23</v>
      </c>
      <c r="D61" s="1">
        <v>7</v>
      </c>
      <c r="E61" s="14">
        <v>0.14285714285714285</v>
      </c>
      <c r="F61" s="14">
        <v>0.42857142857142855</v>
      </c>
      <c r="G61" s="14">
        <v>0</v>
      </c>
      <c r="H61" s="14">
        <v>0.8571428571428571</v>
      </c>
      <c r="I61" s="14">
        <v>0.14285714285714285</v>
      </c>
      <c r="J61" s="14">
        <v>0.8571428571428571</v>
      </c>
    </row>
    <row r="62" spans="3:10" x14ac:dyDescent="0.35">
      <c r="C62" s="5" t="s">
        <v>44</v>
      </c>
      <c r="D62" s="1">
        <v>4</v>
      </c>
      <c r="E62" s="14">
        <v>0</v>
      </c>
      <c r="F62" s="14">
        <v>0</v>
      </c>
      <c r="G62" s="14">
        <v>0</v>
      </c>
      <c r="H62" s="14">
        <v>0.25</v>
      </c>
      <c r="I62" s="14">
        <v>0</v>
      </c>
      <c r="J62" s="14">
        <v>1</v>
      </c>
    </row>
    <row r="63" spans="3:10" x14ac:dyDescent="0.35">
      <c r="C63" s="5" t="s">
        <v>48</v>
      </c>
      <c r="D63" s="1">
        <v>1</v>
      </c>
      <c r="E63" s="14">
        <v>0</v>
      </c>
      <c r="F63" s="14">
        <v>0</v>
      </c>
      <c r="G63" s="14">
        <v>1</v>
      </c>
      <c r="H63" s="14">
        <v>0</v>
      </c>
      <c r="I63" s="14">
        <v>0</v>
      </c>
      <c r="J63" s="14">
        <v>0</v>
      </c>
    </row>
    <row r="64" spans="3:10" x14ac:dyDescent="0.35">
      <c r="C64" s="5" t="s">
        <v>49</v>
      </c>
      <c r="D64" s="1">
        <v>5</v>
      </c>
      <c r="E64" s="14">
        <v>0</v>
      </c>
      <c r="F64" s="14">
        <v>0</v>
      </c>
      <c r="G64" s="14">
        <v>0</v>
      </c>
      <c r="H64" s="14">
        <v>0.8</v>
      </c>
      <c r="I64" s="14">
        <v>0</v>
      </c>
      <c r="J64" s="14">
        <v>0.2</v>
      </c>
    </row>
    <row r="65" spans="3:10" x14ac:dyDescent="0.35">
      <c r="C65" s="5" t="s">
        <v>54</v>
      </c>
      <c r="D65" s="1">
        <v>23</v>
      </c>
      <c r="E65" s="14">
        <v>0.52173913043478259</v>
      </c>
      <c r="F65" s="14">
        <v>0.17391304347826086</v>
      </c>
      <c r="G65" s="14">
        <v>0.2608695652173913</v>
      </c>
      <c r="H65" s="14">
        <v>4.3478260869565216E-2</v>
      </c>
      <c r="I65" s="14">
        <v>0.21739130434782608</v>
      </c>
      <c r="J65" s="14">
        <v>0.52173913043478259</v>
      </c>
    </row>
    <row r="66" spans="3:10" x14ac:dyDescent="0.35">
      <c r="C66" s="5" t="s">
        <v>62</v>
      </c>
      <c r="D66" s="1">
        <v>3</v>
      </c>
      <c r="E66" s="14">
        <v>0.33333333333333331</v>
      </c>
      <c r="F66" s="14">
        <v>0.33333333333333331</v>
      </c>
      <c r="G66" s="14">
        <v>0</v>
      </c>
      <c r="H66" s="14">
        <v>1</v>
      </c>
      <c r="I66" s="14">
        <v>0</v>
      </c>
      <c r="J66" s="14">
        <v>0.66666666666666663</v>
      </c>
    </row>
    <row r="67" spans="3:10" x14ac:dyDescent="0.35">
      <c r="C67" s="5" t="s">
        <v>65</v>
      </c>
      <c r="D67" s="1">
        <v>5</v>
      </c>
      <c r="E67" s="14">
        <v>0.2</v>
      </c>
      <c r="F67" s="14">
        <v>0.6</v>
      </c>
      <c r="G67" s="14">
        <v>0.8</v>
      </c>
      <c r="H67" s="14">
        <v>0</v>
      </c>
      <c r="I67" s="14">
        <v>0.6</v>
      </c>
      <c r="J67" s="14">
        <v>0.4</v>
      </c>
    </row>
    <row r="68" spans="3:10" x14ac:dyDescent="0.35">
      <c r="C68" s="5" t="s">
        <v>66</v>
      </c>
      <c r="D68" s="1">
        <v>1</v>
      </c>
      <c r="E68" s="14">
        <v>0</v>
      </c>
      <c r="F68" s="14">
        <v>1</v>
      </c>
      <c r="G68" s="14">
        <v>1</v>
      </c>
      <c r="H68" s="14">
        <v>0</v>
      </c>
      <c r="I68" s="14">
        <v>0</v>
      </c>
      <c r="J68" s="14">
        <v>1</v>
      </c>
    </row>
    <row r="69" spans="3:10" x14ac:dyDescent="0.35">
      <c r="C69" s="5" t="s">
        <v>83</v>
      </c>
      <c r="D69" s="1">
        <v>8</v>
      </c>
      <c r="E69" s="14">
        <v>0</v>
      </c>
      <c r="F69" s="14">
        <v>0</v>
      </c>
      <c r="G69" s="14">
        <v>0</v>
      </c>
      <c r="H69" s="14">
        <v>0</v>
      </c>
      <c r="I69" s="14">
        <v>0</v>
      </c>
      <c r="J69" s="14">
        <v>0</v>
      </c>
    </row>
    <row r="70" spans="3:10" x14ac:dyDescent="0.35">
      <c r="C70" s="5" t="s">
        <v>89</v>
      </c>
      <c r="D70" s="1">
        <v>25</v>
      </c>
      <c r="E70" s="14">
        <v>0.32</v>
      </c>
      <c r="F70" s="14">
        <v>0.56000000000000005</v>
      </c>
      <c r="G70" s="14">
        <v>0.72</v>
      </c>
      <c r="H70" s="14">
        <v>0.16</v>
      </c>
      <c r="I70" s="14">
        <v>0.24</v>
      </c>
      <c r="J70" s="14">
        <v>0.64</v>
      </c>
    </row>
    <row r="71" spans="3:10" x14ac:dyDescent="0.35">
      <c r="C71" s="5" t="s">
        <v>95</v>
      </c>
      <c r="D71" s="1">
        <v>2</v>
      </c>
      <c r="E71" s="14">
        <v>0.5</v>
      </c>
      <c r="F71" s="14">
        <v>0</v>
      </c>
      <c r="G71" s="14">
        <v>0</v>
      </c>
      <c r="H71" s="14">
        <v>1</v>
      </c>
      <c r="I71" s="14">
        <v>0</v>
      </c>
      <c r="J71" s="14">
        <v>0.5</v>
      </c>
    </row>
    <row r="72" spans="3:10" x14ac:dyDescent="0.35">
      <c r="C72" s="5" t="s">
        <v>100</v>
      </c>
      <c r="D72" s="1">
        <v>7</v>
      </c>
      <c r="E72" s="14">
        <v>0.14285714285714285</v>
      </c>
      <c r="F72" s="14">
        <v>0.2857142857142857</v>
      </c>
      <c r="G72" s="14">
        <v>0.42857142857142855</v>
      </c>
      <c r="H72" s="14">
        <v>0.14285714285714285</v>
      </c>
      <c r="I72" s="14">
        <v>0.14285714285714285</v>
      </c>
      <c r="J72" s="14">
        <v>0.5714285714285714</v>
      </c>
    </row>
    <row r="73" spans="3:10" x14ac:dyDescent="0.35">
      <c r="C73" s="5" t="s">
        <v>108</v>
      </c>
      <c r="D73" s="1">
        <v>1</v>
      </c>
      <c r="E73" s="14">
        <v>0</v>
      </c>
      <c r="F73" s="14">
        <v>0</v>
      </c>
      <c r="G73" s="14">
        <v>0</v>
      </c>
      <c r="H73" s="14">
        <v>0</v>
      </c>
      <c r="I73" s="14">
        <v>0</v>
      </c>
      <c r="J73" s="14">
        <v>0</v>
      </c>
    </row>
    <row r="74" spans="3:10" x14ac:dyDescent="0.35">
      <c r="C74" s="5" t="s">
        <v>123</v>
      </c>
      <c r="D74" s="1">
        <v>3</v>
      </c>
      <c r="E74" s="14">
        <v>0.33333333333333331</v>
      </c>
      <c r="F74" s="14">
        <v>0.33333333333333331</v>
      </c>
      <c r="G74" s="14">
        <v>0.66666666666666663</v>
      </c>
      <c r="H74" s="14">
        <v>0</v>
      </c>
      <c r="I74" s="14">
        <v>0.33333333333333331</v>
      </c>
      <c r="J74" s="14">
        <v>0.66666666666666663</v>
      </c>
    </row>
    <row r="75" spans="3:10" x14ac:dyDescent="0.35">
      <c r="C75" s="5" t="s">
        <v>124</v>
      </c>
      <c r="D75" s="1">
        <v>5</v>
      </c>
      <c r="E75" s="14">
        <v>0.6</v>
      </c>
      <c r="F75" s="14">
        <v>0.2</v>
      </c>
      <c r="G75" s="14">
        <v>1</v>
      </c>
      <c r="H75" s="14">
        <v>0</v>
      </c>
      <c r="I75" s="14">
        <v>0</v>
      </c>
      <c r="J75" s="14">
        <v>0.8</v>
      </c>
    </row>
    <row r="76" spans="3:10" x14ac:dyDescent="0.35">
      <c r="C76" s="5" t="s">
        <v>136</v>
      </c>
      <c r="D76" s="1">
        <v>5</v>
      </c>
      <c r="E76" s="14">
        <v>0.2</v>
      </c>
      <c r="F76" s="14">
        <v>0</v>
      </c>
      <c r="G76" s="14">
        <v>0.4</v>
      </c>
      <c r="H76" s="14">
        <v>0.6</v>
      </c>
      <c r="I76" s="14">
        <v>0.2</v>
      </c>
      <c r="J76" s="14">
        <v>0</v>
      </c>
    </row>
    <row r="77" spans="3:10" x14ac:dyDescent="0.35">
      <c r="C77" s="5" t="s">
        <v>149</v>
      </c>
      <c r="D77" s="1">
        <v>1</v>
      </c>
      <c r="E77" s="14">
        <v>1</v>
      </c>
      <c r="F77" s="14">
        <v>0</v>
      </c>
      <c r="G77" s="14">
        <v>0</v>
      </c>
      <c r="H77" s="14">
        <v>1</v>
      </c>
      <c r="I77" s="14">
        <v>0</v>
      </c>
      <c r="J77" s="14">
        <v>1</v>
      </c>
    </row>
    <row r="78" spans="3:10" x14ac:dyDescent="0.35">
      <c r="C78" s="5" t="s">
        <v>160</v>
      </c>
      <c r="D78" s="1">
        <v>11</v>
      </c>
      <c r="E78" s="14">
        <v>0</v>
      </c>
      <c r="F78" s="14">
        <v>9.0909090909090912E-2</v>
      </c>
      <c r="G78" s="14">
        <v>9.0909090909090912E-2</v>
      </c>
      <c r="H78" s="14">
        <v>9.0909090909090912E-2</v>
      </c>
      <c r="I78" s="14">
        <v>9.0909090909090912E-2</v>
      </c>
      <c r="J78" s="14">
        <v>0.90909090909090906</v>
      </c>
    </row>
    <row r="79" spans="3:10" x14ac:dyDescent="0.35">
      <c r="C79" s="5" t="s">
        <v>177</v>
      </c>
      <c r="D79" s="1">
        <v>1</v>
      </c>
      <c r="E79" s="14">
        <v>0</v>
      </c>
      <c r="F79" s="14">
        <v>1</v>
      </c>
      <c r="G79" s="14">
        <v>0</v>
      </c>
      <c r="H79" s="14">
        <v>1</v>
      </c>
      <c r="I79" s="14">
        <v>0</v>
      </c>
      <c r="J79" s="14">
        <v>1</v>
      </c>
    </row>
    <row r="80" spans="3:10" x14ac:dyDescent="0.35">
      <c r="C80" s="5" t="s">
        <v>178</v>
      </c>
      <c r="D80" s="1">
        <v>32</v>
      </c>
      <c r="E80" s="14">
        <v>9.375E-2</v>
      </c>
      <c r="F80" s="14">
        <v>9.375E-2</v>
      </c>
      <c r="G80" s="14">
        <v>9.375E-2</v>
      </c>
      <c r="H80" s="14">
        <v>0</v>
      </c>
      <c r="I80" s="14">
        <v>0.25</v>
      </c>
      <c r="J80" s="14">
        <v>0.5</v>
      </c>
    </row>
    <row r="81" spans="3:10" x14ac:dyDescent="0.35">
      <c r="C81" s="5" t="s">
        <v>188</v>
      </c>
      <c r="D81" s="1">
        <v>5</v>
      </c>
      <c r="E81" s="14">
        <v>0</v>
      </c>
      <c r="F81" s="14">
        <v>0</v>
      </c>
      <c r="G81" s="14">
        <v>0</v>
      </c>
      <c r="H81" s="14">
        <v>0</v>
      </c>
      <c r="I81" s="14">
        <v>0</v>
      </c>
      <c r="J81" s="14">
        <v>0</v>
      </c>
    </row>
    <row r="82" spans="3:10" x14ac:dyDescent="0.35">
      <c r="C82" s="5" t="s">
        <v>194</v>
      </c>
      <c r="D82" s="1">
        <v>5</v>
      </c>
      <c r="E82" s="14">
        <v>0</v>
      </c>
      <c r="F82" s="14">
        <v>0.4</v>
      </c>
      <c r="G82" s="14">
        <v>0.4</v>
      </c>
      <c r="H82" s="14">
        <v>0.6</v>
      </c>
      <c r="I82" s="14">
        <v>0.2</v>
      </c>
      <c r="J82" s="14">
        <v>0.6</v>
      </c>
    </row>
    <row r="83" spans="3:10" x14ac:dyDescent="0.35">
      <c r="C83" s="5" t="s">
        <v>201</v>
      </c>
      <c r="D83" s="1">
        <v>11</v>
      </c>
      <c r="E83" s="14">
        <v>0.63636363636363635</v>
      </c>
      <c r="F83" s="14">
        <v>0.27272727272727271</v>
      </c>
      <c r="G83" s="14">
        <v>0.36363636363636365</v>
      </c>
      <c r="H83" s="14">
        <v>9.0909090909090912E-2</v>
      </c>
      <c r="I83" s="14">
        <v>0</v>
      </c>
      <c r="J83" s="14">
        <v>0.90909090909090906</v>
      </c>
    </row>
    <row r="84" spans="3:10" x14ac:dyDescent="0.35">
      <c r="C84" s="5" t="s">
        <v>202</v>
      </c>
      <c r="D84" s="1">
        <v>18</v>
      </c>
      <c r="E84" s="14">
        <v>0.1111111111111111</v>
      </c>
      <c r="F84" s="14">
        <v>0</v>
      </c>
      <c r="G84" s="14">
        <v>0.1111111111111111</v>
      </c>
      <c r="H84" s="14">
        <v>0.16666666666666666</v>
      </c>
      <c r="I84" s="14">
        <v>0</v>
      </c>
      <c r="J84" s="14">
        <v>0.1111111111111111</v>
      </c>
    </row>
    <row r="85" spans="3:10" x14ac:dyDescent="0.35">
      <c r="C85" s="9" t="s">
        <v>237</v>
      </c>
      <c r="D85" s="37">
        <v>11</v>
      </c>
      <c r="E85" s="36">
        <v>0.36363636363636365</v>
      </c>
      <c r="F85" s="36">
        <v>0.18181818181818182</v>
      </c>
      <c r="G85" s="36">
        <v>0.27272727272727271</v>
      </c>
      <c r="H85" s="36">
        <v>0.36363636363636365</v>
      </c>
      <c r="I85" s="36">
        <v>0</v>
      </c>
      <c r="J85" s="36">
        <v>0.45454545454545453</v>
      </c>
    </row>
    <row r="86" spans="3:10" x14ac:dyDescent="0.35">
      <c r="C86" s="5" t="s">
        <v>33</v>
      </c>
      <c r="D86" s="1">
        <v>4</v>
      </c>
      <c r="E86" s="14">
        <v>0.25</v>
      </c>
      <c r="F86" s="14">
        <v>0.25</v>
      </c>
      <c r="G86" s="14">
        <v>0.5</v>
      </c>
      <c r="H86" s="14">
        <v>0.25</v>
      </c>
      <c r="I86" s="14">
        <v>0</v>
      </c>
      <c r="J86" s="14">
        <v>0.5</v>
      </c>
    </row>
    <row r="87" spans="3:10" x14ac:dyDescent="0.35">
      <c r="C87" s="5" t="s">
        <v>195</v>
      </c>
      <c r="D87" s="1">
        <v>7</v>
      </c>
      <c r="E87" s="14">
        <v>0.42857142857142855</v>
      </c>
      <c r="F87" s="14">
        <v>0.14285714285714285</v>
      </c>
      <c r="G87" s="14">
        <v>0.14285714285714285</v>
      </c>
      <c r="H87" s="14">
        <v>0.42857142857142855</v>
      </c>
      <c r="I87" s="14">
        <v>0</v>
      </c>
      <c r="J87" s="14">
        <v>0.42857142857142855</v>
      </c>
    </row>
    <row r="88" spans="3:10" x14ac:dyDescent="0.35">
      <c r="C88" s="15" t="s">
        <v>242</v>
      </c>
      <c r="D88" s="37">
        <v>80</v>
      </c>
      <c r="E88" s="36">
        <v>0.23749999999999999</v>
      </c>
      <c r="F88" s="36">
        <v>0.3125</v>
      </c>
      <c r="G88" s="36">
        <v>0.46250000000000002</v>
      </c>
      <c r="H88" s="36">
        <v>0.13750000000000001</v>
      </c>
      <c r="I88" s="36">
        <v>0.1875</v>
      </c>
      <c r="J88" s="36">
        <v>0.5625</v>
      </c>
    </row>
    <row r="89" spans="3:10" x14ac:dyDescent="0.35">
      <c r="C89" s="5" t="s">
        <v>109</v>
      </c>
      <c r="D89" s="1">
        <v>11</v>
      </c>
      <c r="E89" s="14">
        <v>0.27272727272727271</v>
      </c>
      <c r="F89" s="14">
        <v>0.63636363636363635</v>
      </c>
      <c r="G89" s="14">
        <v>0.54545454545454541</v>
      </c>
      <c r="H89" s="14">
        <v>0.36363636363636365</v>
      </c>
      <c r="I89" s="14">
        <v>9.0909090909090912E-2</v>
      </c>
      <c r="J89" s="14">
        <v>0.90909090909090906</v>
      </c>
    </row>
    <row r="90" spans="3:10" x14ac:dyDescent="0.35">
      <c r="C90" s="5" t="s">
        <v>110</v>
      </c>
      <c r="D90" s="1">
        <v>26</v>
      </c>
      <c r="E90" s="14">
        <v>0.26923076923076922</v>
      </c>
      <c r="F90" s="14">
        <v>0.15384615384615385</v>
      </c>
      <c r="G90" s="14">
        <v>0.34615384615384615</v>
      </c>
      <c r="H90" s="14">
        <v>3.8461538461538464E-2</v>
      </c>
      <c r="I90" s="14">
        <v>0.26923076923076922</v>
      </c>
      <c r="J90" s="14">
        <v>0.23076923076923078</v>
      </c>
    </row>
    <row r="91" spans="3:10" x14ac:dyDescent="0.35">
      <c r="C91" s="5" t="s">
        <v>125</v>
      </c>
      <c r="D91" s="1">
        <v>13</v>
      </c>
      <c r="E91" s="14">
        <v>0</v>
      </c>
      <c r="F91" s="14">
        <v>0.61538461538461542</v>
      </c>
      <c r="G91" s="14">
        <v>0.30769230769230771</v>
      </c>
      <c r="H91" s="14">
        <v>0.23076923076923078</v>
      </c>
      <c r="I91" s="14">
        <v>0.15384615384615385</v>
      </c>
      <c r="J91" s="14">
        <v>0.69230769230769229</v>
      </c>
    </row>
    <row r="92" spans="3:10" x14ac:dyDescent="0.35">
      <c r="C92" s="5" t="s">
        <v>203</v>
      </c>
      <c r="D92" s="1">
        <v>16</v>
      </c>
      <c r="E92" s="14">
        <v>0.3125</v>
      </c>
      <c r="F92" s="14">
        <v>0.1875</v>
      </c>
      <c r="G92" s="14">
        <v>0.5625</v>
      </c>
      <c r="H92" s="14">
        <v>6.25E-2</v>
      </c>
      <c r="I92" s="14">
        <v>0.25</v>
      </c>
      <c r="J92" s="14">
        <v>0.5</v>
      </c>
    </row>
    <row r="93" spans="3:10" x14ac:dyDescent="0.35">
      <c r="C93" s="5" t="s">
        <v>204</v>
      </c>
      <c r="D93" s="1">
        <v>14</v>
      </c>
      <c r="E93" s="14">
        <v>0.2857142857142857</v>
      </c>
      <c r="F93" s="14">
        <v>0.21428571428571427</v>
      </c>
      <c r="G93" s="14">
        <v>0.6428571428571429</v>
      </c>
      <c r="H93" s="14">
        <v>0.14285714285714285</v>
      </c>
      <c r="I93" s="14">
        <v>7.1428571428571425E-2</v>
      </c>
      <c r="J93" s="14">
        <v>0.8571428571428571</v>
      </c>
    </row>
    <row r="94" spans="3:10" x14ac:dyDescent="0.35">
      <c r="C94" s="15" t="s">
        <v>241</v>
      </c>
      <c r="D94" s="37">
        <v>137</v>
      </c>
      <c r="E94" s="36">
        <v>0.40145985401459855</v>
      </c>
      <c r="F94" s="36">
        <v>0.37226277372262773</v>
      </c>
      <c r="G94" s="36">
        <v>0.51094890510948909</v>
      </c>
      <c r="H94" s="36">
        <v>0.23357664233576642</v>
      </c>
      <c r="I94" s="36">
        <v>7.2992700729927001E-2</v>
      </c>
      <c r="J94" s="36">
        <v>0.81751824817518248</v>
      </c>
    </row>
    <row r="95" spans="3:10" x14ac:dyDescent="0.35">
      <c r="C95" s="5" t="s">
        <v>20</v>
      </c>
      <c r="D95" s="1">
        <v>11</v>
      </c>
      <c r="E95" s="14">
        <v>0.63636363636363635</v>
      </c>
      <c r="F95" s="14">
        <v>9.0909090909090912E-2</v>
      </c>
      <c r="G95" s="14">
        <v>0.36363636363636365</v>
      </c>
      <c r="H95" s="14">
        <v>0.18181818181818182</v>
      </c>
      <c r="I95" s="14">
        <v>0</v>
      </c>
      <c r="J95" s="14">
        <v>0.81818181818181823</v>
      </c>
    </row>
    <row r="96" spans="3:10" x14ac:dyDescent="0.35">
      <c r="C96" s="5" t="s">
        <v>28</v>
      </c>
      <c r="D96" s="1">
        <v>1</v>
      </c>
      <c r="E96" s="14">
        <v>1</v>
      </c>
      <c r="F96" s="14">
        <v>0</v>
      </c>
      <c r="G96" s="14">
        <v>1</v>
      </c>
      <c r="H96" s="14">
        <v>0</v>
      </c>
      <c r="I96" s="14">
        <v>0</v>
      </c>
      <c r="J96" s="14">
        <v>1</v>
      </c>
    </row>
    <row r="97" spans="3:16" x14ac:dyDescent="0.35">
      <c r="C97" s="5" t="s">
        <v>32</v>
      </c>
      <c r="D97" s="1">
        <v>13</v>
      </c>
      <c r="E97" s="14">
        <v>0.23076923076923078</v>
      </c>
      <c r="F97" s="14">
        <v>0.38461538461538464</v>
      </c>
      <c r="G97" s="14">
        <v>0.61538461538461542</v>
      </c>
      <c r="H97" s="14">
        <v>0.23076923076923078</v>
      </c>
      <c r="I97" s="14">
        <v>0</v>
      </c>
      <c r="J97" s="14">
        <v>0.84615384615384615</v>
      </c>
    </row>
    <row r="98" spans="3:16" x14ac:dyDescent="0.35">
      <c r="C98" s="5" t="s">
        <v>36</v>
      </c>
      <c r="D98" s="1">
        <v>25</v>
      </c>
      <c r="E98" s="14">
        <v>0.44</v>
      </c>
      <c r="F98" s="14">
        <v>0.52</v>
      </c>
      <c r="G98" s="14">
        <v>0.52</v>
      </c>
      <c r="H98" s="14">
        <v>0.4</v>
      </c>
      <c r="I98" s="14">
        <v>0.04</v>
      </c>
      <c r="J98" s="14">
        <v>0.96</v>
      </c>
    </row>
    <row r="99" spans="3:16" x14ac:dyDescent="0.35">
      <c r="C99" s="5" t="s">
        <v>43</v>
      </c>
      <c r="D99" s="1">
        <v>10</v>
      </c>
      <c r="E99" s="14">
        <v>0.2</v>
      </c>
      <c r="F99" s="14">
        <v>0.6</v>
      </c>
      <c r="G99" s="14">
        <v>0.6</v>
      </c>
      <c r="H99" s="14">
        <v>0.1</v>
      </c>
      <c r="I99" s="14">
        <v>0</v>
      </c>
      <c r="J99" s="14">
        <v>0.8</v>
      </c>
    </row>
    <row r="100" spans="3:16" x14ac:dyDescent="0.35">
      <c r="C100" s="5" t="s">
        <v>67</v>
      </c>
      <c r="D100" s="1">
        <v>18</v>
      </c>
      <c r="E100" s="14">
        <v>0.33333333333333331</v>
      </c>
      <c r="F100" s="14">
        <v>0.44444444444444442</v>
      </c>
      <c r="G100" s="14">
        <v>0.66666666666666663</v>
      </c>
      <c r="H100" s="14">
        <v>5.5555555555555552E-2</v>
      </c>
      <c r="I100" s="14">
        <v>0.44444444444444442</v>
      </c>
      <c r="J100" s="14">
        <v>0.3888888888888889</v>
      </c>
    </row>
    <row r="101" spans="3:16" x14ac:dyDescent="0.35">
      <c r="C101" s="5" t="s">
        <v>71</v>
      </c>
      <c r="D101" s="1">
        <v>1</v>
      </c>
      <c r="E101" s="14">
        <v>1</v>
      </c>
      <c r="F101" s="14">
        <v>0</v>
      </c>
      <c r="G101" s="14">
        <v>1</v>
      </c>
      <c r="H101" s="14">
        <v>0</v>
      </c>
      <c r="I101" s="14">
        <v>0</v>
      </c>
      <c r="J101" s="14">
        <v>1</v>
      </c>
    </row>
    <row r="102" spans="3:16" x14ac:dyDescent="0.35">
      <c r="C102" s="5" t="s">
        <v>113</v>
      </c>
      <c r="D102" s="1">
        <v>20</v>
      </c>
      <c r="E102" s="14">
        <v>0.3</v>
      </c>
      <c r="F102" s="14">
        <v>0.4</v>
      </c>
      <c r="G102" s="14">
        <v>0.55000000000000004</v>
      </c>
      <c r="H102" s="14">
        <v>0.15</v>
      </c>
      <c r="I102" s="14">
        <v>0</v>
      </c>
      <c r="J102" s="14">
        <v>1</v>
      </c>
    </row>
    <row r="103" spans="3:16" x14ac:dyDescent="0.35">
      <c r="C103" s="5" t="s">
        <v>134</v>
      </c>
      <c r="D103" s="1">
        <v>27</v>
      </c>
      <c r="E103" s="14">
        <v>0.40740740740740738</v>
      </c>
      <c r="F103" s="14">
        <v>0.37037037037037035</v>
      </c>
      <c r="G103" s="14">
        <v>0.37037037037037035</v>
      </c>
      <c r="H103" s="14">
        <v>0.37037037037037035</v>
      </c>
      <c r="I103" s="14">
        <v>3.7037037037037035E-2</v>
      </c>
      <c r="J103" s="14">
        <v>0.85185185185185186</v>
      </c>
    </row>
    <row r="104" spans="3:16" x14ac:dyDescent="0.35">
      <c r="C104" s="5" t="s">
        <v>159</v>
      </c>
      <c r="D104" s="1">
        <v>1</v>
      </c>
      <c r="E104" s="14">
        <v>1</v>
      </c>
      <c r="F104" s="14">
        <v>0</v>
      </c>
      <c r="G104" s="14">
        <v>0</v>
      </c>
      <c r="H104" s="14">
        <v>1</v>
      </c>
      <c r="I104" s="14">
        <v>0</v>
      </c>
      <c r="J104" s="14">
        <v>1</v>
      </c>
    </row>
    <row r="105" spans="3:16" x14ac:dyDescent="0.35">
      <c r="C105" s="5" t="s">
        <v>162</v>
      </c>
      <c r="D105" s="1">
        <v>9</v>
      </c>
      <c r="E105" s="14">
        <v>0.55555555555555558</v>
      </c>
      <c r="F105" s="14">
        <v>0</v>
      </c>
      <c r="G105" s="14">
        <v>0.44444444444444442</v>
      </c>
      <c r="H105" s="14">
        <v>0</v>
      </c>
      <c r="I105" s="14">
        <v>0</v>
      </c>
      <c r="J105" s="14">
        <v>0.66666666666666663</v>
      </c>
    </row>
    <row r="106" spans="3:16" x14ac:dyDescent="0.35">
      <c r="C106" s="5" t="s">
        <v>184</v>
      </c>
      <c r="D106" s="1">
        <v>1</v>
      </c>
      <c r="E106" s="14">
        <v>1</v>
      </c>
      <c r="F106" s="14">
        <v>0</v>
      </c>
      <c r="G106" s="14">
        <v>0</v>
      </c>
      <c r="H106" s="14">
        <v>1</v>
      </c>
      <c r="I106" s="14">
        <v>0</v>
      </c>
      <c r="J106" s="14">
        <v>1</v>
      </c>
    </row>
    <row r="107" spans="3:16" x14ac:dyDescent="0.35">
      <c r="C107" s="35" t="s">
        <v>236</v>
      </c>
      <c r="D107" s="34">
        <v>1044</v>
      </c>
      <c r="E107" s="33">
        <v>0.29022988505747127</v>
      </c>
      <c r="F107" s="33">
        <v>0.25766283524904215</v>
      </c>
      <c r="G107" s="33">
        <v>0.43869731800766282</v>
      </c>
      <c r="H107" s="33">
        <v>0.18582375478927204</v>
      </c>
      <c r="I107" s="33">
        <v>0.1388888888888889</v>
      </c>
      <c r="J107" s="33">
        <v>0.56896551724137934</v>
      </c>
    </row>
    <row r="112" spans="3:16" x14ac:dyDescent="0.35">
      <c r="C112" s="4" t="s">
        <v>13980</v>
      </c>
      <c r="D112" s="4" t="s">
        <v>248</v>
      </c>
      <c r="I112" s="4" t="s">
        <v>13980</v>
      </c>
      <c r="J112" s="4" t="s">
        <v>248</v>
      </c>
      <c r="O112" s="4" t="s">
        <v>13980</v>
      </c>
      <c r="P112" s="4" t="s">
        <v>248</v>
      </c>
    </row>
    <row r="113" spans="1:20" x14ac:dyDescent="0.35">
      <c r="A113" s="4" t="s">
        <v>247</v>
      </c>
      <c r="B113" s="1" t="s">
        <v>13980</v>
      </c>
      <c r="C113" s="4" t="s">
        <v>247</v>
      </c>
      <c r="D113" s="1" t="s">
        <v>380</v>
      </c>
      <c r="E113" s="1" t="s">
        <v>320</v>
      </c>
      <c r="F113" s="1" t="s">
        <v>284</v>
      </c>
      <c r="H113" s="1" t="s">
        <v>236</v>
      </c>
      <c r="I113" s="4" t="s">
        <v>247</v>
      </c>
      <c r="J113" s="1" t="s">
        <v>321</v>
      </c>
      <c r="K113" s="1" t="s">
        <v>285</v>
      </c>
      <c r="L113" s="1" t="s">
        <v>352</v>
      </c>
      <c r="N113" s="1" t="s">
        <v>236</v>
      </c>
      <c r="O113" s="4" t="s">
        <v>247</v>
      </c>
      <c r="P113" s="1" t="s">
        <v>483</v>
      </c>
      <c r="Q113" s="1" t="s">
        <v>319</v>
      </c>
      <c r="R113" s="1" t="s">
        <v>283</v>
      </c>
      <c r="T113" s="1" t="s">
        <v>236</v>
      </c>
    </row>
    <row r="114" spans="1:20" x14ac:dyDescent="0.35">
      <c r="A114" s="3" t="s">
        <v>240</v>
      </c>
      <c r="B114" s="1">
        <v>329</v>
      </c>
      <c r="C114" s="3" t="s">
        <v>240</v>
      </c>
      <c r="D114" s="14">
        <v>0.2735562310030395</v>
      </c>
      <c r="E114" s="14">
        <v>0.22188449848024316</v>
      </c>
      <c r="F114" s="14">
        <v>0.46504559270516715</v>
      </c>
      <c r="G114" s="14">
        <v>3.9513677811550151E-2</v>
      </c>
      <c r="H114" s="2">
        <v>1</v>
      </c>
      <c r="I114" s="3" t="s">
        <v>240</v>
      </c>
      <c r="J114" s="14">
        <v>0.52279635258358659</v>
      </c>
      <c r="K114" s="14">
        <v>0.18237082066869301</v>
      </c>
      <c r="L114" s="2">
        <v>0.2735562310030395</v>
      </c>
      <c r="M114" s="2">
        <v>2.1276595744680851E-2</v>
      </c>
      <c r="N114" s="2">
        <v>1</v>
      </c>
      <c r="O114" s="3" t="s">
        <v>240</v>
      </c>
      <c r="P114" s="14">
        <v>0.1580547112462006</v>
      </c>
      <c r="Q114" s="14">
        <v>0.48024316109422494</v>
      </c>
      <c r="R114" s="2">
        <v>0.35866261398176291</v>
      </c>
      <c r="S114" s="2">
        <v>3.0395136778115501E-3</v>
      </c>
      <c r="T114" s="2">
        <v>1</v>
      </c>
    </row>
    <row r="115" spans="1:20" x14ac:dyDescent="0.35">
      <c r="A115" s="5" t="s">
        <v>2</v>
      </c>
      <c r="B115" s="1">
        <v>28</v>
      </c>
      <c r="C115" s="5" t="s">
        <v>2</v>
      </c>
      <c r="D115" s="14">
        <v>0.32142857142857145</v>
      </c>
      <c r="E115" s="14">
        <v>0.17857142857142858</v>
      </c>
      <c r="F115" s="14">
        <v>0.35714285714285715</v>
      </c>
      <c r="G115" s="14">
        <v>0.14285714285714285</v>
      </c>
      <c r="H115" s="2">
        <v>1</v>
      </c>
      <c r="I115" s="5" t="s">
        <v>2</v>
      </c>
      <c r="J115" s="14">
        <v>0.6071428571428571</v>
      </c>
      <c r="K115" s="14">
        <v>7.1428571428571425E-2</v>
      </c>
      <c r="L115" s="2">
        <v>0.25</v>
      </c>
      <c r="M115" s="2">
        <v>7.1428571428571425E-2</v>
      </c>
      <c r="N115" s="2">
        <v>1</v>
      </c>
      <c r="O115" s="5" t="s">
        <v>2</v>
      </c>
      <c r="P115" s="14">
        <v>3.5714285714285712E-2</v>
      </c>
      <c r="Q115" s="14">
        <v>0.42857142857142855</v>
      </c>
      <c r="R115" s="2">
        <v>0.5</v>
      </c>
      <c r="S115" s="2">
        <v>3.5714285714285712E-2</v>
      </c>
      <c r="T115" s="2">
        <v>1</v>
      </c>
    </row>
    <row r="116" spans="1:20" x14ac:dyDescent="0.35">
      <c r="A116" s="5" t="s">
        <v>11</v>
      </c>
      <c r="B116" s="1">
        <v>1</v>
      </c>
      <c r="C116" s="5" t="s">
        <v>11</v>
      </c>
      <c r="D116" s="14">
        <v>0</v>
      </c>
      <c r="E116" s="14">
        <v>0</v>
      </c>
      <c r="F116" s="14">
        <v>1</v>
      </c>
      <c r="G116" s="14">
        <v>0</v>
      </c>
      <c r="H116" s="2">
        <v>1</v>
      </c>
      <c r="I116" s="5" t="s">
        <v>11</v>
      </c>
      <c r="J116" s="14">
        <v>0</v>
      </c>
      <c r="K116" s="14">
        <v>1</v>
      </c>
      <c r="L116" s="2">
        <v>0</v>
      </c>
      <c r="M116" s="2">
        <v>0</v>
      </c>
      <c r="N116" s="2">
        <v>1</v>
      </c>
      <c r="O116" s="5" t="s">
        <v>11</v>
      </c>
      <c r="P116" s="14">
        <v>0</v>
      </c>
      <c r="Q116" s="14">
        <v>1</v>
      </c>
      <c r="R116" s="2">
        <v>0</v>
      </c>
      <c r="S116" s="2">
        <v>0</v>
      </c>
      <c r="T116" s="2">
        <v>1</v>
      </c>
    </row>
    <row r="117" spans="1:20" x14ac:dyDescent="0.35">
      <c r="A117" s="5" t="s">
        <v>16</v>
      </c>
      <c r="B117" s="1">
        <v>44</v>
      </c>
      <c r="C117" s="5" t="s">
        <v>16</v>
      </c>
      <c r="D117" s="14">
        <v>0.38636363636363635</v>
      </c>
      <c r="E117" s="14">
        <v>0.31818181818181818</v>
      </c>
      <c r="F117" s="14">
        <v>0.29545454545454547</v>
      </c>
      <c r="G117" s="14">
        <v>0</v>
      </c>
      <c r="H117" s="2">
        <v>1</v>
      </c>
      <c r="I117" s="5" t="s">
        <v>16</v>
      </c>
      <c r="J117" s="14">
        <v>0.5</v>
      </c>
      <c r="K117" s="14">
        <v>0.18181818181818182</v>
      </c>
      <c r="L117" s="2">
        <v>0.31818181818181818</v>
      </c>
      <c r="M117" s="2">
        <v>0</v>
      </c>
      <c r="N117" s="2">
        <v>1</v>
      </c>
      <c r="O117" s="5" t="s">
        <v>16</v>
      </c>
      <c r="P117" s="14">
        <v>0.20454545454545456</v>
      </c>
      <c r="Q117" s="14">
        <v>0.45454545454545453</v>
      </c>
      <c r="R117" s="2">
        <v>0.34090909090909088</v>
      </c>
      <c r="S117" s="2">
        <v>0</v>
      </c>
      <c r="T117" s="2">
        <v>1</v>
      </c>
    </row>
    <row r="118" spans="1:20" x14ac:dyDescent="0.35">
      <c r="A118" s="5" t="s">
        <v>31</v>
      </c>
      <c r="B118" s="1">
        <v>31</v>
      </c>
      <c r="C118" s="5" t="s">
        <v>31</v>
      </c>
      <c r="D118" s="14">
        <v>0.32258064516129031</v>
      </c>
      <c r="E118" s="14">
        <v>0.41935483870967744</v>
      </c>
      <c r="F118" s="14">
        <v>0.25806451612903225</v>
      </c>
      <c r="G118" s="14">
        <v>0</v>
      </c>
      <c r="H118" s="2">
        <v>1</v>
      </c>
      <c r="I118" s="5" t="s">
        <v>31</v>
      </c>
      <c r="J118" s="14">
        <v>0.41935483870967744</v>
      </c>
      <c r="K118" s="14">
        <v>0.45161290322580644</v>
      </c>
      <c r="L118" s="2">
        <v>0.12903225806451613</v>
      </c>
      <c r="M118" s="2">
        <v>0</v>
      </c>
      <c r="N118" s="2">
        <v>1</v>
      </c>
      <c r="O118" s="5" t="s">
        <v>31</v>
      </c>
      <c r="P118" s="14">
        <v>0.12903225806451613</v>
      </c>
      <c r="Q118" s="14">
        <v>0.61290322580645162</v>
      </c>
      <c r="R118" s="2">
        <v>0.25806451612903225</v>
      </c>
      <c r="S118" s="2">
        <v>0</v>
      </c>
      <c r="T118" s="2">
        <v>1</v>
      </c>
    </row>
    <row r="119" spans="1:20" x14ac:dyDescent="0.35">
      <c r="A119" s="5" t="s">
        <v>60</v>
      </c>
      <c r="B119" s="1">
        <v>2</v>
      </c>
      <c r="C119" s="5" t="s">
        <v>60</v>
      </c>
      <c r="D119" s="14">
        <v>0</v>
      </c>
      <c r="E119" s="14">
        <v>1</v>
      </c>
      <c r="F119" s="14">
        <v>0</v>
      </c>
      <c r="G119" s="14">
        <v>0</v>
      </c>
      <c r="H119" s="2">
        <v>1</v>
      </c>
      <c r="I119" s="5" t="s">
        <v>60</v>
      </c>
      <c r="J119" s="14">
        <v>1</v>
      </c>
      <c r="K119" s="14">
        <v>0</v>
      </c>
      <c r="L119" s="2">
        <v>0</v>
      </c>
      <c r="M119" s="2">
        <v>0</v>
      </c>
      <c r="N119" s="2">
        <v>1</v>
      </c>
      <c r="O119" s="5" t="s">
        <v>60</v>
      </c>
      <c r="P119" s="14">
        <v>0</v>
      </c>
      <c r="Q119" s="14">
        <v>0</v>
      </c>
      <c r="R119" s="2">
        <v>1</v>
      </c>
      <c r="S119" s="2">
        <v>0</v>
      </c>
      <c r="T119" s="2">
        <v>1</v>
      </c>
    </row>
    <row r="120" spans="1:20" x14ac:dyDescent="0.35">
      <c r="A120" s="5" t="s">
        <v>80</v>
      </c>
      <c r="B120" s="1">
        <v>48</v>
      </c>
      <c r="C120" s="5" t="s">
        <v>80</v>
      </c>
      <c r="D120" s="14">
        <v>0.3125</v>
      </c>
      <c r="E120" s="14">
        <v>8.3333333333333329E-2</v>
      </c>
      <c r="F120" s="14">
        <v>0.60416666666666663</v>
      </c>
      <c r="G120" s="14">
        <v>0</v>
      </c>
      <c r="H120" s="2">
        <v>1</v>
      </c>
      <c r="I120" s="5" t="s">
        <v>80</v>
      </c>
      <c r="J120" s="14">
        <v>0.5625</v>
      </c>
      <c r="K120" s="14">
        <v>0.16666666666666666</v>
      </c>
      <c r="L120" s="2">
        <v>0.27083333333333331</v>
      </c>
      <c r="M120" s="2">
        <v>0</v>
      </c>
      <c r="N120" s="2">
        <v>1</v>
      </c>
      <c r="O120" s="5" t="s">
        <v>80</v>
      </c>
      <c r="P120" s="14">
        <v>0.10416666666666667</v>
      </c>
      <c r="Q120" s="14">
        <v>0.39583333333333331</v>
      </c>
      <c r="R120" s="2">
        <v>0.5</v>
      </c>
      <c r="S120" s="2">
        <v>0</v>
      </c>
      <c r="T120" s="2">
        <v>1</v>
      </c>
    </row>
    <row r="121" spans="1:20" x14ac:dyDescent="0.35">
      <c r="A121" s="5" t="s">
        <v>81</v>
      </c>
      <c r="B121" s="1">
        <v>10</v>
      </c>
      <c r="C121" s="5" t="s">
        <v>81</v>
      </c>
      <c r="D121" s="14">
        <v>0.3</v>
      </c>
      <c r="E121" s="14">
        <v>0.2</v>
      </c>
      <c r="F121" s="14">
        <v>0.5</v>
      </c>
      <c r="G121" s="14">
        <v>0</v>
      </c>
      <c r="H121" s="2">
        <v>1</v>
      </c>
      <c r="I121" s="5" t="s">
        <v>81</v>
      </c>
      <c r="J121" s="14">
        <v>0.6</v>
      </c>
      <c r="K121" s="14">
        <v>0.3</v>
      </c>
      <c r="L121" s="2">
        <v>0.1</v>
      </c>
      <c r="M121" s="2">
        <v>0</v>
      </c>
      <c r="N121" s="2">
        <v>1</v>
      </c>
      <c r="O121" s="5" t="s">
        <v>81</v>
      </c>
      <c r="P121" s="14">
        <v>0.2</v>
      </c>
      <c r="Q121" s="14">
        <v>0.4</v>
      </c>
      <c r="R121" s="2">
        <v>0.4</v>
      </c>
      <c r="S121" s="2">
        <v>0</v>
      </c>
      <c r="T121" s="2">
        <v>1</v>
      </c>
    </row>
    <row r="122" spans="1:20" x14ac:dyDescent="0.35">
      <c r="A122" s="5" t="s">
        <v>88</v>
      </c>
      <c r="B122" s="1">
        <v>1</v>
      </c>
      <c r="C122" s="5" t="s">
        <v>88</v>
      </c>
      <c r="D122" s="14">
        <v>0</v>
      </c>
      <c r="E122" s="14">
        <v>0</v>
      </c>
      <c r="F122" s="14">
        <v>1</v>
      </c>
      <c r="G122" s="14">
        <v>0</v>
      </c>
      <c r="H122" s="2">
        <v>1</v>
      </c>
      <c r="I122" s="5" t="s">
        <v>88</v>
      </c>
      <c r="J122" s="14">
        <v>0</v>
      </c>
      <c r="K122" s="14">
        <v>0</v>
      </c>
      <c r="L122" s="2">
        <v>1</v>
      </c>
      <c r="M122" s="2">
        <v>0</v>
      </c>
      <c r="N122" s="2">
        <v>1</v>
      </c>
      <c r="O122" s="5" t="s">
        <v>88</v>
      </c>
      <c r="P122" s="14">
        <v>0</v>
      </c>
      <c r="Q122" s="14">
        <v>0</v>
      </c>
      <c r="R122" s="2">
        <v>1</v>
      </c>
      <c r="S122" s="2">
        <v>0</v>
      </c>
      <c r="T122" s="2">
        <v>1</v>
      </c>
    </row>
    <row r="123" spans="1:20" x14ac:dyDescent="0.35">
      <c r="A123" s="5" t="s">
        <v>98</v>
      </c>
      <c r="B123" s="1">
        <v>15</v>
      </c>
      <c r="C123" s="5" t="s">
        <v>98</v>
      </c>
      <c r="D123" s="14">
        <v>0.46666666666666667</v>
      </c>
      <c r="E123" s="14">
        <v>0.13333333333333333</v>
      </c>
      <c r="F123" s="14">
        <v>0.4</v>
      </c>
      <c r="G123" s="14">
        <v>0</v>
      </c>
      <c r="H123" s="2">
        <v>1</v>
      </c>
      <c r="I123" s="5" t="s">
        <v>98</v>
      </c>
      <c r="J123" s="14">
        <v>0.6</v>
      </c>
      <c r="K123" s="14">
        <v>0</v>
      </c>
      <c r="L123" s="2">
        <v>0.4</v>
      </c>
      <c r="M123" s="2">
        <v>0</v>
      </c>
      <c r="N123" s="2">
        <v>1</v>
      </c>
      <c r="O123" s="5" t="s">
        <v>98</v>
      </c>
      <c r="P123" s="14">
        <v>0</v>
      </c>
      <c r="Q123" s="14">
        <v>0.4</v>
      </c>
      <c r="R123" s="2">
        <v>0.6</v>
      </c>
      <c r="S123" s="2">
        <v>0</v>
      </c>
      <c r="T123" s="2">
        <v>1</v>
      </c>
    </row>
    <row r="124" spans="1:20" x14ac:dyDescent="0.35">
      <c r="A124" s="5" t="s">
        <v>126</v>
      </c>
      <c r="B124" s="1">
        <v>12</v>
      </c>
      <c r="C124" s="5" t="s">
        <v>126</v>
      </c>
      <c r="D124" s="14">
        <v>0.33333333333333331</v>
      </c>
      <c r="E124" s="14">
        <v>0.16666666666666666</v>
      </c>
      <c r="F124" s="14">
        <v>0.41666666666666669</v>
      </c>
      <c r="G124" s="14">
        <v>8.3333333333333329E-2</v>
      </c>
      <c r="H124" s="2">
        <v>1</v>
      </c>
      <c r="I124" s="5" t="s">
        <v>126</v>
      </c>
      <c r="J124" s="14">
        <v>0.5</v>
      </c>
      <c r="K124" s="14">
        <v>0</v>
      </c>
      <c r="L124" s="2">
        <v>0.5</v>
      </c>
      <c r="M124" s="2">
        <v>0</v>
      </c>
      <c r="N124" s="2">
        <v>1</v>
      </c>
      <c r="O124" s="5" t="s">
        <v>126</v>
      </c>
      <c r="P124" s="14">
        <v>0.16666666666666666</v>
      </c>
      <c r="Q124" s="14">
        <v>0.41666666666666669</v>
      </c>
      <c r="R124" s="2">
        <v>0.41666666666666669</v>
      </c>
      <c r="S124" s="2">
        <v>0</v>
      </c>
      <c r="T124" s="2">
        <v>1</v>
      </c>
    </row>
    <row r="125" spans="1:20" x14ac:dyDescent="0.35">
      <c r="A125" s="5" t="s">
        <v>129</v>
      </c>
      <c r="B125" s="1">
        <v>41</v>
      </c>
      <c r="C125" s="5" t="s">
        <v>129</v>
      </c>
      <c r="D125" s="14">
        <v>0.17073170731707318</v>
      </c>
      <c r="E125" s="14">
        <v>0.29268292682926828</v>
      </c>
      <c r="F125" s="14">
        <v>0.51219512195121952</v>
      </c>
      <c r="G125" s="14">
        <v>2.4390243902439025E-2</v>
      </c>
      <c r="H125" s="2">
        <v>1</v>
      </c>
      <c r="I125" s="5" t="s">
        <v>129</v>
      </c>
      <c r="J125" s="14">
        <v>0.6097560975609756</v>
      </c>
      <c r="K125" s="14">
        <v>0.21951219512195122</v>
      </c>
      <c r="L125" s="2">
        <v>0.17073170731707318</v>
      </c>
      <c r="M125" s="2">
        <v>0</v>
      </c>
      <c r="N125" s="2">
        <v>1</v>
      </c>
      <c r="O125" s="5" t="s">
        <v>129</v>
      </c>
      <c r="P125" s="14">
        <v>0.36585365853658536</v>
      </c>
      <c r="Q125" s="14">
        <v>0.51219512195121952</v>
      </c>
      <c r="R125" s="2">
        <v>0.12195121951219512</v>
      </c>
      <c r="S125" s="2">
        <v>0</v>
      </c>
      <c r="T125" s="2">
        <v>1</v>
      </c>
    </row>
    <row r="126" spans="1:20" x14ac:dyDescent="0.35">
      <c r="A126" s="5" t="s">
        <v>138</v>
      </c>
      <c r="B126" s="1">
        <v>14</v>
      </c>
      <c r="C126" s="5" t="s">
        <v>138</v>
      </c>
      <c r="D126" s="14">
        <v>0.2857142857142857</v>
      </c>
      <c r="E126" s="14">
        <v>0.14285714285714285</v>
      </c>
      <c r="F126" s="14">
        <v>0.35714285714285715</v>
      </c>
      <c r="G126" s="14">
        <v>0.21428571428571427</v>
      </c>
      <c r="H126" s="2">
        <v>1</v>
      </c>
      <c r="I126" s="5" t="s">
        <v>138</v>
      </c>
      <c r="J126" s="14">
        <v>0.14285714285714285</v>
      </c>
      <c r="K126" s="14">
        <v>0.2857142857142857</v>
      </c>
      <c r="L126" s="2">
        <v>0.42857142857142855</v>
      </c>
      <c r="M126" s="2">
        <v>0.14285714285714285</v>
      </c>
      <c r="N126" s="2">
        <v>1</v>
      </c>
      <c r="O126" s="5" t="s">
        <v>138</v>
      </c>
      <c r="P126" s="14">
        <v>0.2857142857142857</v>
      </c>
      <c r="Q126" s="14">
        <v>0.42857142857142855</v>
      </c>
      <c r="R126" s="2">
        <v>0.2857142857142857</v>
      </c>
      <c r="S126" s="2">
        <v>0</v>
      </c>
      <c r="T126" s="2">
        <v>1</v>
      </c>
    </row>
    <row r="127" spans="1:20" x14ac:dyDescent="0.35">
      <c r="A127" s="5" t="s">
        <v>142</v>
      </c>
      <c r="B127" s="1">
        <v>15</v>
      </c>
      <c r="C127" s="5" t="s">
        <v>142</v>
      </c>
      <c r="D127" s="14">
        <v>0.13333333333333333</v>
      </c>
      <c r="E127" s="14">
        <v>0</v>
      </c>
      <c r="F127" s="14">
        <v>0.8</v>
      </c>
      <c r="G127" s="14">
        <v>6.6666666666666666E-2</v>
      </c>
      <c r="H127" s="2">
        <v>1</v>
      </c>
      <c r="I127" s="5" t="s">
        <v>142</v>
      </c>
      <c r="J127" s="14">
        <v>0.53333333333333333</v>
      </c>
      <c r="K127" s="14">
        <v>0</v>
      </c>
      <c r="L127" s="2">
        <v>0.4</v>
      </c>
      <c r="M127" s="2">
        <v>6.6666666666666666E-2</v>
      </c>
      <c r="N127" s="2">
        <v>1</v>
      </c>
      <c r="O127" s="5" t="s">
        <v>142</v>
      </c>
      <c r="P127" s="14">
        <v>6.6666666666666666E-2</v>
      </c>
      <c r="Q127" s="14">
        <v>0.46666666666666667</v>
      </c>
      <c r="R127" s="2">
        <v>0.46666666666666667</v>
      </c>
      <c r="S127" s="2">
        <v>0</v>
      </c>
      <c r="T127" s="2">
        <v>1</v>
      </c>
    </row>
    <row r="128" spans="1:20" x14ac:dyDescent="0.35">
      <c r="A128" s="5" t="s">
        <v>145</v>
      </c>
      <c r="B128" s="1">
        <v>5</v>
      </c>
      <c r="C128" s="5" t="s">
        <v>145</v>
      </c>
      <c r="D128" s="14">
        <v>0.2</v>
      </c>
      <c r="E128" s="14">
        <v>0.8</v>
      </c>
      <c r="F128" s="14">
        <v>0</v>
      </c>
      <c r="G128" s="14">
        <v>0</v>
      </c>
      <c r="H128" s="2">
        <v>1</v>
      </c>
      <c r="I128" s="5" t="s">
        <v>145</v>
      </c>
      <c r="J128" s="14">
        <v>1</v>
      </c>
      <c r="K128" s="14">
        <v>0</v>
      </c>
      <c r="L128" s="2">
        <v>0</v>
      </c>
      <c r="M128" s="2">
        <v>0</v>
      </c>
      <c r="N128" s="2">
        <v>1</v>
      </c>
      <c r="O128" s="5" t="s">
        <v>145</v>
      </c>
      <c r="P128" s="14">
        <v>0</v>
      </c>
      <c r="Q128" s="14">
        <v>1</v>
      </c>
      <c r="R128" s="2">
        <v>0</v>
      </c>
      <c r="S128" s="2">
        <v>0</v>
      </c>
      <c r="T128" s="2">
        <v>1</v>
      </c>
    </row>
    <row r="129" spans="1:20" x14ac:dyDescent="0.35">
      <c r="A129" s="5" t="s">
        <v>172</v>
      </c>
      <c r="B129" s="1">
        <v>13</v>
      </c>
      <c r="C129" s="5" t="s">
        <v>172</v>
      </c>
      <c r="D129" s="14">
        <v>7.6923076923076927E-2</v>
      </c>
      <c r="E129" s="14">
        <v>0.23076923076923078</v>
      </c>
      <c r="F129" s="14">
        <v>0.61538461538461542</v>
      </c>
      <c r="G129" s="14">
        <v>7.6923076923076927E-2</v>
      </c>
      <c r="H129" s="2">
        <v>1</v>
      </c>
      <c r="I129" s="5" t="s">
        <v>172</v>
      </c>
      <c r="J129" s="14">
        <v>0.30769230769230771</v>
      </c>
      <c r="K129" s="14">
        <v>7.6923076923076927E-2</v>
      </c>
      <c r="L129" s="2">
        <v>0.53846153846153844</v>
      </c>
      <c r="M129" s="2">
        <v>7.6923076923076927E-2</v>
      </c>
      <c r="N129" s="2">
        <v>1</v>
      </c>
      <c r="O129" s="5" t="s">
        <v>172</v>
      </c>
      <c r="P129" s="14">
        <v>0.23076923076923078</v>
      </c>
      <c r="Q129" s="14">
        <v>0.38461538461538464</v>
      </c>
      <c r="R129" s="2">
        <v>0.38461538461538464</v>
      </c>
      <c r="S129" s="2">
        <v>0</v>
      </c>
      <c r="T129" s="2">
        <v>1</v>
      </c>
    </row>
    <row r="130" spans="1:20" x14ac:dyDescent="0.35">
      <c r="A130" s="5" t="s">
        <v>182</v>
      </c>
      <c r="B130" s="1">
        <v>17</v>
      </c>
      <c r="C130" s="5" t="s">
        <v>182</v>
      </c>
      <c r="D130" s="14">
        <v>5.8823529411764705E-2</v>
      </c>
      <c r="E130" s="14">
        <v>0.11764705882352941</v>
      </c>
      <c r="F130" s="14">
        <v>0.82352941176470584</v>
      </c>
      <c r="G130" s="14">
        <v>0</v>
      </c>
      <c r="H130" s="2">
        <v>1</v>
      </c>
      <c r="I130" s="5" t="s">
        <v>182</v>
      </c>
      <c r="J130" s="14">
        <v>0.41176470588235292</v>
      </c>
      <c r="K130" s="14">
        <v>0.35294117647058826</v>
      </c>
      <c r="L130" s="2">
        <v>0.23529411764705882</v>
      </c>
      <c r="M130" s="2">
        <v>0</v>
      </c>
      <c r="N130" s="2">
        <v>1</v>
      </c>
      <c r="O130" s="5" t="s">
        <v>182</v>
      </c>
      <c r="P130" s="14">
        <v>5.8823529411764705E-2</v>
      </c>
      <c r="Q130" s="14">
        <v>0.6470588235294118</v>
      </c>
      <c r="R130" s="2">
        <v>0.29411764705882354</v>
      </c>
      <c r="S130" s="2">
        <v>0</v>
      </c>
      <c r="T130" s="2">
        <v>1</v>
      </c>
    </row>
    <row r="131" spans="1:20" x14ac:dyDescent="0.35">
      <c r="A131" s="5" t="s">
        <v>183</v>
      </c>
      <c r="B131" s="1">
        <v>9</v>
      </c>
      <c r="C131" s="5" t="s">
        <v>183</v>
      </c>
      <c r="D131" s="14">
        <v>0.1111111111111111</v>
      </c>
      <c r="E131" s="14">
        <v>0</v>
      </c>
      <c r="F131" s="14">
        <v>0.77777777777777779</v>
      </c>
      <c r="G131" s="14">
        <v>0.1111111111111111</v>
      </c>
      <c r="H131" s="2">
        <v>1</v>
      </c>
      <c r="I131" s="5" t="s">
        <v>183</v>
      </c>
      <c r="J131" s="14">
        <v>0.66666666666666663</v>
      </c>
      <c r="K131" s="14">
        <v>0</v>
      </c>
      <c r="L131" s="2">
        <v>0.33333333333333331</v>
      </c>
      <c r="M131" s="2">
        <v>0</v>
      </c>
      <c r="N131" s="2">
        <v>1</v>
      </c>
      <c r="O131" s="5" t="s">
        <v>183</v>
      </c>
      <c r="P131" s="14">
        <v>0.22222222222222221</v>
      </c>
      <c r="Q131" s="14">
        <v>0.1111111111111111</v>
      </c>
      <c r="R131" s="2">
        <v>0.66666666666666663</v>
      </c>
      <c r="S131" s="2">
        <v>0</v>
      </c>
      <c r="T131" s="2">
        <v>1</v>
      </c>
    </row>
    <row r="132" spans="1:20" x14ac:dyDescent="0.35">
      <c r="A132" s="5" t="s">
        <v>198</v>
      </c>
      <c r="B132" s="1">
        <v>7</v>
      </c>
      <c r="C132" s="5" t="s">
        <v>198</v>
      </c>
      <c r="D132" s="14">
        <v>0.14285714285714285</v>
      </c>
      <c r="E132" s="14">
        <v>0</v>
      </c>
      <c r="F132" s="14">
        <v>0.7142857142857143</v>
      </c>
      <c r="G132" s="14">
        <v>0.14285714285714285</v>
      </c>
      <c r="H132" s="2">
        <v>1</v>
      </c>
      <c r="I132" s="5" t="s">
        <v>198</v>
      </c>
      <c r="J132" s="14">
        <v>0.7142857142857143</v>
      </c>
      <c r="K132" s="14">
        <v>0</v>
      </c>
      <c r="L132" s="2">
        <v>0.14285714285714285</v>
      </c>
      <c r="M132" s="2">
        <v>0.14285714285714285</v>
      </c>
      <c r="N132" s="2">
        <v>1</v>
      </c>
      <c r="O132" s="5" t="s">
        <v>198</v>
      </c>
      <c r="P132" s="14">
        <v>0</v>
      </c>
      <c r="Q132" s="14">
        <v>1</v>
      </c>
      <c r="R132" s="2">
        <v>0</v>
      </c>
      <c r="S132" s="2">
        <v>0</v>
      </c>
      <c r="T132" s="2">
        <v>1</v>
      </c>
    </row>
    <row r="133" spans="1:20" x14ac:dyDescent="0.35">
      <c r="A133" s="5" t="s">
        <v>200</v>
      </c>
      <c r="B133" s="1">
        <v>16</v>
      </c>
      <c r="C133" s="5" t="s">
        <v>200</v>
      </c>
      <c r="D133" s="14">
        <v>0.4375</v>
      </c>
      <c r="E133" s="14">
        <v>0.375</v>
      </c>
      <c r="F133" s="14">
        <v>0.1875</v>
      </c>
      <c r="G133" s="14">
        <v>0</v>
      </c>
      <c r="H133" s="2">
        <v>1</v>
      </c>
      <c r="I133" s="5" t="s">
        <v>200</v>
      </c>
      <c r="J133" s="14">
        <v>0.5</v>
      </c>
      <c r="K133" s="14">
        <v>0.25</v>
      </c>
      <c r="L133" s="2">
        <v>0.25</v>
      </c>
      <c r="M133" s="2">
        <v>0</v>
      </c>
      <c r="N133" s="2">
        <v>1</v>
      </c>
      <c r="O133" s="5" t="s">
        <v>200</v>
      </c>
      <c r="P133" s="14">
        <v>0.1875</v>
      </c>
      <c r="Q133" s="14">
        <v>0.5625</v>
      </c>
      <c r="R133" s="2">
        <v>0.25</v>
      </c>
      <c r="S133" s="2">
        <v>0</v>
      </c>
      <c r="T133" s="2">
        <v>1</v>
      </c>
    </row>
    <row r="134" spans="1:20" x14ac:dyDescent="0.35">
      <c r="A134" s="3" t="s">
        <v>243</v>
      </c>
      <c r="B134" s="1">
        <v>200</v>
      </c>
      <c r="C134" s="3" t="s">
        <v>243</v>
      </c>
      <c r="D134" s="14">
        <v>0.29499999999999998</v>
      </c>
      <c r="E134" s="14">
        <v>0.28499999999999998</v>
      </c>
      <c r="F134" s="14">
        <v>0.39</v>
      </c>
      <c r="G134" s="14">
        <v>0.03</v>
      </c>
      <c r="H134" s="2">
        <v>1</v>
      </c>
      <c r="I134" s="3" t="s">
        <v>243</v>
      </c>
      <c r="J134" s="14">
        <v>0.4</v>
      </c>
      <c r="K134" s="14">
        <v>0.14000000000000001</v>
      </c>
      <c r="L134" s="2">
        <v>0.42499999999999999</v>
      </c>
      <c r="M134" s="2">
        <v>3.5000000000000003E-2</v>
      </c>
      <c r="N134" s="2">
        <v>1</v>
      </c>
      <c r="O134" s="3" t="s">
        <v>243</v>
      </c>
      <c r="P134" s="14">
        <v>0.18</v>
      </c>
      <c r="Q134" s="14">
        <v>0.53500000000000003</v>
      </c>
      <c r="R134" s="2">
        <v>0.27</v>
      </c>
      <c r="S134" s="2">
        <v>1.4999999999999999E-2</v>
      </c>
      <c r="T134" s="2">
        <v>1</v>
      </c>
    </row>
    <row r="135" spans="1:20" x14ac:dyDescent="0.35">
      <c r="A135" s="5" t="s">
        <v>30</v>
      </c>
      <c r="B135" s="1">
        <v>13</v>
      </c>
      <c r="C135" s="5" t="s">
        <v>30</v>
      </c>
      <c r="D135" s="14">
        <v>0.38461538461538464</v>
      </c>
      <c r="E135" s="14">
        <v>0.23076923076923078</v>
      </c>
      <c r="F135" s="14">
        <v>0.15384615384615385</v>
      </c>
      <c r="G135" s="14">
        <v>0.23076923076923078</v>
      </c>
      <c r="H135" s="2">
        <v>1</v>
      </c>
      <c r="I135" s="5" t="s">
        <v>30</v>
      </c>
      <c r="J135" s="14">
        <v>0.53846153846153844</v>
      </c>
      <c r="K135" s="14">
        <v>0</v>
      </c>
      <c r="L135" s="2">
        <v>0.23076923076923078</v>
      </c>
      <c r="M135" s="2">
        <v>0.23076923076923078</v>
      </c>
      <c r="N135" s="2">
        <v>1</v>
      </c>
      <c r="O135" s="5" t="s">
        <v>30</v>
      </c>
      <c r="P135" s="14">
        <v>0</v>
      </c>
      <c r="Q135" s="14">
        <v>0.69230769230769229</v>
      </c>
      <c r="R135" s="2">
        <v>7.6923076923076927E-2</v>
      </c>
      <c r="S135" s="2">
        <v>0.23076923076923078</v>
      </c>
      <c r="T135" s="2">
        <v>1</v>
      </c>
    </row>
    <row r="136" spans="1:20" x14ac:dyDescent="0.35">
      <c r="A136" s="5" t="s">
        <v>14031</v>
      </c>
      <c r="B136" s="1">
        <v>15</v>
      </c>
      <c r="C136" s="5" t="s">
        <v>14031</v>
      </c>
      <c r="D136" s="14">
        <v>0.2</v>
      </c>
      <c r="E136" s="14">
        <v>0.6</v>
      </c>
      <c r="F136" s="14">
        <v>0.2</v>
      </c>
      <c r="G136" s="14">
        <v>0</v>
      </c>
      <c r="H136" s="2">
        <v>1</v>
      </c>
      <c r="I136" s="5" t="s">
        <v>14031</v>
      </c>
      <c r="J136" s="14">
        <v>0.4</v>
      </c>
      <c r="K136" s="14">
        <v>0.26666666666666666</v>
      </c>
      <c r="L136" s="2">
        <v>0.33333333333333331</v>
      </c>
      <c r="M136" s="2">
        <v>0</v>
      </c>
      <c r="N136" s="2">
        <v>1</v>
      </c>
      <c r="O136" s="5" t="s">
        <v>14031</v>
      </c>
      <c r="P136" s="14">
        <v>6.6666666666666666E-2</v>
      </c>
      <c r="Q136" s="14">
        <v>0.8</v>
      </c>
      <c r="R136" s="2">
        <v>0.13333333333333333</v>
      </c>
      <c r="S136" s="2">
        <v>0</v>
      </c>
      <c r="T136" s="2">
        <v>1</v>
      </c>
    </row>
    <row r="137" spans="1:20" x14ac:dyDescent="0.35">
      <c r="A137" s="5" t="s">
        <v>59</v>
      </c>
      <c r="B137" s="1">
        <v>34</v>
      </c>
      <c r="C137" s="5" t="s">
        <v>59</v>
      </c>
      <c r="D137" s="14">
        <v>0.14705882352941177</v>
      </c>
      <c r="E137" s="14">
        <v>0.3235294117647059</v>
      </c>
      <c r="F137" s="14">
        <v>0.52941176470588236</v>
      </c>
      <c r="G137" s="14">
        <v>0</v>
      </c>
      <c r="H137" s="2">
        <v>1</v>
      </c>
      <c r="I137" s="5" t="s">
        <v>59</v>
      </c>
      <c r="J137" s="14">
        <v>0.17647058823529413</v>
      </c>
      <c r="K137" s="14">
        <v>2.9411764705882353E-2</v>
      </c>
      <c r="L137" s="2">
        <v>0.79411764705882348</v>
      </c>
      <c r="M137" s="2">
        <v>0</v>
      </c>
      <c r="N137" s="2">
        <v>1</v>
      </c>
      <c r="O137" s="5" t="s">
        <v>59</v>
      </c>
      <c r="P137" s="14">
        <v>0.23529411764705882</v>
      </c>
      <c r="Q137" s="14">
        <v>0.35294117647058826</v>
      </c>
      <c r="R137" s="2">
        <v>0.41176470588235292</v>
      </c>
      <c r="S137" s="2">
        <v>0</v>
      </c>
      <c r="T137" s="2">
        <v>1</v>
      </c>
    </row>
    <row r="138" spans="1:20" x14ac:dyDescent="0.35">
      <c r="A138" s="5" t="s">
        <v>91</v>
      </c>
      <c r="B138" s="1">
        <v>37</v>
      </c>
      <c r="C138" s="5" t="s">
        <v>91</v>
      </c>
      <c r="D138" s="14">
        <v>0.3783783783783784</v>
      </c>
      <c r="E138" s="14">
        <v>0.13513513513513514</v>
      </c>
      <c r="F138" s="14">
        <v>0.43243243243243246</v>
      </c>
      <c r="G138" s="14">
        <v>5.4054054054054057E-2</v>
      </c>
      <c r="H138" s="2">
        <v>1</v>
      </c>
      <c r="I138" s="5" t="s">
        <v>91</v>
      </c>
      <c r="J138" s="14">
        <v>0.45945945945945948</v>
      </c>
      <c r="K138" s="14">
        <v>0.10810810810810811</v>
      </c>
      <c r="L138" s="2">
        <v>0.3783783783783784</v>
      </c>
      <c r="M138" s="2">
        <v>5.4054054054054057E-2</v>
      </c>
      <c r="N138" s="2">
        <v>1</v>
      </c>
      <c r="O138" s="5" t="s">
        <v>91</v>
      </c>
      <c r="P138" s="14">
        <v>5.4054054054054057E-2</v>
      </c>
      <c r="Q138" s="14">
        <v>0.3783783783783784</v>
      </c>
      <c r="R138" s="2">
        <v>0.56756756756756754</v>
      </c>
      <c r="S138" s="2">
        <v>0</v>
      </c>
      <c r="T138" s="2">
        <v>1</v>
      </c>
    </row>
    <row r="139" spans="1:20" x14ac:dyDescent="0.35">
      <c r="A139" s="5" t="s">
        <v>151</v>
      </c>
      <c r="B139" s="1">
        <v>20</v>
      </c>
      <c r="C139" s="5" t="s">
        <v>151</v>
      </c>
      <c r="D139" s="14">
        <v>0.35</v>
      </c>
      <c r="E139" s="14">
        <v>0.3</v>
      </c>
      <c r="F139" s="14">
        <v>0.35</v>
      </c>
      <c r="G139" s="14">
        <v>0</v>
      </c>
      <c r="H139" s="2">
        <v>1</v>
      </c>
      <c r="I139" s="5" t="s">
        <v>151</v>
      </c>
      <c r="J139" s="14">
        <v>0.2</v>
      </c>
      <c r="K139" s="14">
        <v>0.15</v>
      </c>
      <c r="L139" s="2">
        <v>0.65</v>
      </c>
      <c r="M139" s="2">
        <v>0</v>
      </c>
      <c r="N139" s="2">
        <v>1</v>
      </c>
      <c r="O139" s="5" t="s">
        <v>151</v>
      </c>
      <c r="P139" s="14">
        <v>0.2</v>
      </c>
      <c r="Q139" s="14">
        <v>0.65</v>
      </c>
      <c r="R139" s="2">
        <v>0.15</v>
      </c>
      <c r="S139" s="2">
        <v>0</v>
      </c>
      <c r="T139" s="2">
        <v>1</v>
      </c>
    </row>
    <row r="140" spans="1:20" x14ac:dyDescent="0.35">
      <c r="A140" s="5" t="s">
        <v>168</v>
      </c>
      <c r="B140" s="1">
        <v>26</v>
      </c>
      <c r="C140" s="5" t="s">
        <v>168</v>
      </c>
      <c r="D140" s="14">
        <v>0.26923076923076922</v>
      </c>
      <c r="E140" s="14">
        <v>0.19230769230769232</v>
      </c>
      <c r="F140" s="14">
        <v>0.53846153846153844</v>
      </c>
      <c r="G140" s="14">
        <v>0</v>
      </c>
      <c r="H140" s="2">
        <v>1</v>
      </c>
      <c r="I140" s="5" t="s">
        <v>168</v>
      </c>
      <c r="J140" s="14">
        <v>0.53846153846153844</v>
      </c>
      <c r="K140" s="14">
        <v>0.15384615384615385</v>
      </c>
      <c r="L140" s="2">
        <v>0.30769230769230771</v>
      </c>
      <c r="M140" s="2">
        <v>0</v>
      </c>
      <c r="N140" s="2">
        <v>1</v>
      </c>
      <c r="O140" s="5" t="s">
        <v>168</v>
      </c>
      <c r="P140" s="14">
        <v>0.57692307692307687</v>
      </c>
      <c r="Q140" s="14">
        <v>0.15384615384615385</v>
      </c>
      <c r="R140" s="2">
        <v>0.26923076923076922</v>
      </c>
      <c r="S140" s="2">
        <v>0</v>
      </c>
      <c r="T140" s="2">
        <v>1</v>
      </c>
    </row>
    <row r="141" spans="1:20" x14ac:dyDescent="0.35">
      <c r="A141" s="5" t="s">
        <v>170</v>
      </c>
      <c r="B141" s="1">
        <v>11</v>
      </c>
      <c r="C141" s="5" t="s">
        <v>170</v>
      </c>
      <c r="D141" s="14">
        <v>0.54545454545454541</v>
      </c>
      <c r="E141" s="14">
        <v>0.18181818181818182</v>
      </c>
      <c r="F141" s="14">
        <v>0.18181818181818182</v>
      </c>
      <c r="G141" s="14">
        <v>9.0909090909090912E-2</v>
      </c>
      <c r="H141" s="2">
        <v>1</v>
      </c>
      <c r="I141" s="5" t="s">
        <v>170</v>
      </c>
      <c r="J141" s="14">
        <v>0.27272727272727271</v>
      </c>
      <c r="K141" s="14">
        <v>0.36363636363636365</v>
      </c>
      <c r="L141" s="2">
        <v>0.27272727272727271</v>
      </c>
      <c r="M141" s="2">
        <v>9.0909090909090912E-2</v>
      </c>
      <c r="N141" s="2">
        <v>1</v>
      </c>
      <c r="O141" s="5" t="s">
        <v>170</v>
      </c>
      <c r="P141" s="14">
        <v>0.27272727272727271</v>
      </c>
      <c r="Q141" s="14">
        <v>0.63636363636363635</v>
      </c>
      <c r="R141" s="2">
        <v>9.0909090909090912E-2</v>
      </c>
      <c r="S141" s="2">
        <v>0</v>
      </c>
      <c r="T141" s="2">
        <v>1</v>
      </c>
    </row>
    <row r="142" spans="1:20" x14ac:dyDescent="0.35">
      <c r="A142" s="5" t="s">
        <v>173</v>
      </c>
      <c r="B142" s="1">
        <v>20</v>
      </c>
      <c r="C142" s="5" t="s">
        <v>173</v>
      </c>
      <c r="D142" s="14">
        <v>0.25</v>
      </c>
      <c r="E142" s="14">
        <v>0.25</v>
      </c>
      <c r="F142" s="14">
        <v>0.5</v>
      </c>
      <c r="G142" s="14">
        <v>0</v>
      </c>
      <c r="H142" s="2">
        <v>1</v>
      </c>
      <c r="I142" s="5" t="s">
        <v>173</v>
      </c>
      <c r="J142" s="14">
        <v>0.5</v>
      </c>
      <c r="K142" s="14">
        <v>0.25</v>
      </c>
      <c r="L142" s="2">
        <v>0.25</v>
      </c>
      <c r="M142" s="2">
        <v>0</v>
      </c>
      <c r="N142" s="2">
        <v>1</v>
      </c>
      <c r="O142" s="5" t="s">
        <v>173</v>
      </c>
      <c r="P142" s="14">
        <v>0.05</v>
      </c>
      <c r="Q142" s="14">
        <v>0.9</v>
      </c>
      <c r="R142" s="2">
        <v>0.05</v>
      </c>
      <c r="S142" s="2">
        <v>0</v>
      </c>
      <c r="T142" s="2">
        <v>1</v>
      </c>
    </row>
    <row r="143" spans="1:20" x14ac:dyDescent="0.35">
      <c r="A143" s="5" t="s">
        <v>181</v>
      </c>
      <c r="B143" s="1">
        <v>8</v>
      </c>
      <c r="C143" s="5" t="s">
        <v>181</v>
      </c>
      <c r="D143" s="14">
        <v>0.25</v>
      </c>
      <c r="E143" s="14">
        <v>0.375</v>
      </c>
      <c r="F143" s="14">
        <v>0.375</v>
      </c>
      <c r="G143" s="14">
        <v>0</v>
      </c>
      <c r="H143" s="2">
        <v>1</v>
      </c>
      <c r="I143" s="5" t="s">
        <v>181</v>
      </c>
      <c r="J143" s="14">
        <v>0.25</v>
      </c>
      <c r="K143" s="14">
        <v>0.25</v>
      </c>
      <c r="L143" s="2">
        <v>0.5</v>
      </c>
      <c r="M143" s="2">
        <v>0</v>
      </c>
      <c r="N143" s="2">
        <v>1</v>
      </c>
      <c r="O143" s="5" t="s">
        <v>181</v>
      </c>
      <c r="P143" s="14">
        <v>0</v>
      </c>
      <c r="Q143" s="14">
        <v>0.75</v>
      </c>
      <c r="R143" s="2">
        <v>0.25</v>
      </c>
      <c r="S143" s="2">
        <v>0</v>
      </c>
      <c r="T143" s="2">
        <v>1</v>
      </c>
    </row>
    <row r="144" spans="1:20" x14ac:dyDescent="0.35">
      <c r="A144" s="5" t="s">
        <v>191</v>
      </c>
      <c r="B144" s="1">
        <v>16</v>
      </c>
      <c r="C144" s="5" t="s">
        <v>191</v>
      </c>
      <c r="D144" s="14">
        <v>0.3125</v>
      </c>
      <c r="E144" s="14">
        <v>0.5</v>
      </c>
      <c r="F144" s="14">
        <v>0.1875</v>
      </c>
      <c r="G144" s="14">
        <v>0</v>
      </c>
      <c r="H144" s="2">
        <v>1</v>
      </c>
      <c r="I144" s="5" t="s">
        <v>191</v>
      </c>
      <c r="J144" s="14">
        <v>0.6875</v>
      </c>
      <c r="K144" s="14">
        <v>6.25E-2</v>
      </c>
      <c r="L144" s="2">
        <v>0.1875</v>
      </c>
      <c r="M144" s="2">
        <v>6.25E-2</v>
      </c>
      <c r="N144" s="2">
        <v>1</v>
      </c>
      <c r="O144" s="5" t="s">
        <v>191</v>
      </c>
      <c r="P144" s="14">
        <v>0.125</v>
      </c>
      <c r="Q144" s="14">
        <v>0.75</v>
      </c>
      <c r="R144" s="2">
        <v>0.125</v>
      </c>
      <c r="S144" s="2">
        <v>0</v>
      </c>
      <c r="T144" s="2">
        <v>1</v>
      </c>
    </row>
    <row r="145" spans="1:20" x14ac:dyDescent="0.35">
      <c r="A145" s="3" t="s">
        <v>239</v>
      </c>
      <c r="B145" s="1">
        <v>93</v>
      </c>
      <c r="C145" s="3" t="s">
        <v>239</v>
      </c>
      <c r="D145" s="14">
        <v>0.33333333333333331</v>
      </c>
      <c r="E145" s="14">
        <v>0.22580645161290322</v>
      </c>
      <c r="F145" s="14">
        <v>0.41935483870967744</v>
      </c>
      <c r="G145" s="14">
        <v>2.1505376344086023E-2</v>
      </c>
      <c r="H145" s="2">
        <v>1</v>
      </c>
      <c r="I145" s="3" t="s">
        <v>239</v>
      </c>
      <c r="J145" s="14">
        <v>0.43010752688172044</v>
      </c>
      <c r="K145" s="14">
        <v>0.24731182795698925</v>
      </c>
      <c r="L145" s="2">
        <v>0.30107526881720431</v>
      </c>
      <c r="M145" s="2">
        <v>2.1505376344086023E-2</v>
      </c>
      <c r="N145" s="2">
        <v>1</v>
      </c>
      <c r="O145" s="3" t="s">
        <v>239</v>
      </c>
      <c r="P145" s="14">
        <v>2.1505376344086023E-2</v>
      </c>
      <c r="Q145" s="14">
        <v>0.73118279569892475</v>
      </c>
      <c r="R145" s="2">
        <v>0.24731182795698925</v>
      </c>
      <c r="S145" s="2">
        <v>0</v>
      </c>
      <c r="T145" s="2">
        <v>1</v>
      </c>
    </row>
    <row r="146" spans="1:20" x14ac:dyDescent="0.35">
      <c r="A146" s="5" t="s">
        <v>22</v>
      </c>
      <c r="B146" s="1">
        <v>4</v>
      </c>
      <c r="C146" s="5" t="s">
        <v>22</v>
      </c>
      <c r="D146" s="14">
        <v>0.25</v>
      </c>
      <c r="E146" s="14">
        <v>0.25</v>
      </c>
      <c r="F146" s="14">
        <v>0.5</v>
      </c>
      <c r="G146" s="14">
        <v>0</v>
      </c>
      <c r="H146" s="2">
        <v>1</v>
      </c>
      <c r="I146" s="5" t="s">
        <v>22</v>
      </c>
      <c r="J146" s="14">
        <v>0.5</v>
      </c>
      <c r="K146" s="14">
        <v>0.5</v>
      </c>
      <c r="L146" s="2">
        <v>0</v>
      </c>
      <c r="M146" s="2">
        <v>0</v>
      </c>
      <c r="N146" s="2">
        <v>1</v>
      </c>
      <c r="O146" s="5" t="s">
        <v>22</v>
      </c>
      <c r="P146" s="14">
        <v>0</v>
      </c>
      <c r="Q146" s="14">
        <v>1</v>
      </c>
      <c r="R146" s="2">
        <v>0</v>
      </c>
      <c r="S146" s="2">
        <v>0</v>
      </c>
      <c r="T146" s="2">
        <v>1</v>
      </c>
    </row>
    <row r="147" spans="1:20" x14ac:dyDescent="0.35">
      <c r="A147" s="5" t="s">
        <v>25</v>
      </c>
      <c r="B147" s="1">
        <v>1</v>
      </c>
      <c r="C147" s="5" t="s">
        <v>25</v>
      </c>
      <c r="D147" s="14">
        <v>0</v>
      </c>
      <c r="E147" s="14">
        <v>0</v>
      </c>
      <c r="F147" s="14">
        <v>1</v>
      </c>
      <c r="G147" s="14">
        <v>0</v>
      </c>
      <c r="H147" s="2">
        <v>1</v>
      </c>
      <c r="I147" s="5" t="s">
        <v>25</v>
      </c>
      <c r="J147" s="14">
        <v>1</v>
      </c>
      <c r="K147" s="14">
        <v>0</v>
      </c>
      <c r="L147" s="2">
        <v>0</v>
      </c>
      <c r="M147" s="2">
        <v>0</v>
      </c>
      <c r="N147" s="2">
        <v>1</v>
      </c>
      <c r="O147" s="5" t="s">
        <v>25</v>
      </c>
      <c r="P147" s="14">
        <v>0</v>
      </c>
      <c r="Q147" s="14">
        <v>0</v>
      </c>
      <c r="R147" s="2">
        <v>1</v>
      </c>
      <c r="S147" s="2">
        <v>0</v>
      </c>
      <c r="T147" s="2">
        <v>1</v>
      </c>
    </row>
    <row r="148" spans="1:20" x14ac:dyDescent="0.35">
      <c r="A148" s="5" t="s">
        <v>45</v>
      </c>
      <c r="B148" s="1">
        <v>3</v>
      </c>
      <c r="C148" s="5" t="s">
        <v>45</v>
      </c>
      <c r="D148" s="14">
        <v>0.33333333333333331</v>
      </c>
      <c r="E148" s="14">
        <v>0</v>
      </c>
      <c r="F148" s="14">
        <v>0.66666666666666663</v>
      </c>
      <c r="G148" s="14">
        <v>0</v>
      </c>
      <c r="H148" s="2">
        <v>1</v>
      </c>
      <c r="I148" s="5" t="s">
        <v>45</v>
      </c>
      <c r="J148" s="14">
        <v>0.33333333333333331</v>
      </c>
      <c r="K148" s="14">
        <v>0.33333333333333331</v>
      </c>
      <c r="L148" s="2">
        <v>0.33333333333333331</v>
      </c>
      <c r="M148" s="2">
        <v>0</v>
      </c>
      <c r="N148" s="2">
        <v>1</v>
      </c>
      <c r="O148" s="5" t="s">
        <v>45</v>
      </c>
      <c r="P148" s="14">
        <v>0</v>
      </c>
      <c r="Q148" s="14">
        <v>1</v>
      </c>
      <c r="R148" s="2">
        <v>0</v>
      </c>
      <c r="S148" s="2">
        <v>0</v>
      </c>
      <c r="T148" s="2">
        <v>1</v>
      </c>
    </row>
    <row r="149" spans="1:20" x14ac:dyDescent="0.35">
      <c r="A149" s="5" t="s">
        <v>52</v>
      </c>
      <c r="B149" s="1">
        <v>1</v>
      </c>
      <c r="C149" s="5" t="s">
        <v>52</v>
      </c>
      <c r="D149" s="14">
        <v>0</v>
      </c>
      <c r="E149" s="14">
        <v>0</v>
      </c>
      <c r="F149" s="14">
        <v>1</v>
      </c>
      <c r="G149" s="14">
        <v>0</v>
      </c>
      <c r="H149" s="2">
        <v>1</v>
      </c>
      <c r="I149" s="5" t="s">
        <v>52</v>
      </c>
      <c r="J149" s="14">
        <v>0</v>
      </c>
      <c r="K149" s="14">
        <v>0</v>
      </c>
      <c r="L149" s="2">
        <v>1</v>
      </c>
      <c r="M149" s="2">
        <v>0</v>
      </c>
      <c r="N149" s="2">
        <v>1</v>
      </c>
      <c r="O149" s="5" t="s">
        <v>52</v>
      </c>
      <c r="P149" s="14">
        <v>0</v>
      </c>
      <c r="Q149" s="14">
        <v>0</v>
      </c>
      <c r="R149" s="2">
        <v>1</v>
      </c>
      <c r="S149" s="2">
        <v>0</v>
      </c>
      <c r="T149" s="2">
        <v>1</v>
      </c>
    </row>
    <row r="150" spans="1:20" x14ac:dyDescent="0.35">
      <c r="A150" s="5" t="s">
        <v>53</v>
      </c>
      <c r="B150" s="1">
        <v>14</v>
      </c>
      <c r="C150" s="5" t="s">
        <v>53</v>
      </c>
      <c r="D150" s="14">
        <v>0.21428571428571427</v>
      </c>
      <c r="E150" s="14">
        <v>7.1428571428571425E-2</v>
      </c>
      <c r="F150" s="14">
        <v>0.7142857142857143</v>
      </c>
      <c r="G150" s="14">
        <v>0</v>
      </c>
      <c r="H150" s="2">
        <v>1</v>
      </c>
      <c r="I150" s="5" t="s">
        <v>53</v>
      </c>
      <c r="J150" s="14">
        <v>0.42857142857142855</v>
      </c>
      <c r="K150" s="14">
        <v>0</v>
      </c>
      <c r="L150" s="2">
        <v>0.5714285714285714</v>
      </c>
      <c r="M150" s="2">
        <v>0</v>
      </c>
      <c r="N150" s="2">
        <v>1</v>
      </c>
      <c r="O150" s="5" t="s">
        <v>53</v>
      </c>
      <c r="P150" s="14">
        <v>0</v>
      </c>
      <c r="Q150" s="14">
        <v>0.7142857142857143</v>
      </c>
      <c r="R150" s="2">
        <v>0.2857142857142857</v>
      </c>
      <c r="S150" s="2">
        <v>0</v>
      </c>
      <c r="T150" s="2">
        <v>1</v>
      </c>
    </row>
    <row r="151" spans="1:20" x14ac:dyDescent="0.35">
      <c r="A151" s="5" t="s">
        <v>70</v>
      </c>
      <c r="B151" s="1">
        <v>14</v>
      </c>
      <c r="C151" s="5" t="s">
        <v>70</v>
      </c>
      <c r="D151" s="14">
        <v>0.5714285714285714</v>
      </c>
      <c r="E151" s="14">
        <v>0.21428571428571427</v>
      </c>
      <c r="F151" s="14">
        <v>0.21428571428571427</v>
      </c>
      <c r="G151" s="14">
        <v>0</v>
      </c>
      <c r="H151" s="2">
        <v>1</v>
      </c>
      <c r="I151" s="5" t="s">
        <v>70</v>
      </c>
      <c r="J151" s="14">
        <v>0.6428571428571429</v>
      </c>
      <c r="K151" s="14">
        <v>0.21428571428571427</v>
      </c>
      <c r="L151" s="2">
        <v>0.14285714285714285</v>
      </c>
      <c r="M151" s="2">
        <v>0</v>
      </c>
      <c r="N151" s="2">
        <v>1</v>
      </c>
      <c r="O151" s="5" t="s">
        <v>70</v>
      </c>
      <c r="P151" s="14">
        <v>0</v>
      </c>
      <c r="Q151" s="14">
        <v>0.9285714285714286</v>
      </c>
      <c r="R151" s="2">
        <v>7.1428571428571425E-2</v>
      </c>
      <c r="S151" s="2">
        <v>0</v>
      </c>
      <c r="T151" s="2">
        <v>1</v>
      </c>
    </row>
    <row r="152" spans="1:20" x14ac:dyDescent="0.35">
      <c r="A152" s="5" t="s">
        <v>74</v>
      </c>
      <c r="B152" s="1">
        <v>9</v>
      </c>
      <c r="C152" s="5" t="s">
        <v>74</v>
      </c>
      <c r="D152" s="14">
        <v>0.44444444444444442</v>
      </c>
      <c r="E152" s="14">
        <v>0</v>
      </c>
      <c r="F152" s="14">
        <v>0.55555555555555558</v>
      </c>
      <c r="G152" s="14">
        <v>0</v>
      </c>
      <c r="H152" s="2">
        <v>1</v>
      </c>
      <c r="I152" s="5" t="s">
        <v>74</v>
      </c>
      <c r="J152" s="14">
        <v>0.33333333333333331</v>
      </c>
      <c r="K152" s="14">
        <v>0.1111111111111111</v>
      </c>
      <c r="L152" s="2">
        <v>0.55555555555555558</v>
      </c>
      <c r="M152" s="2">
        <v>0</v>
      </c>
      <c r="N152" s="2">
        <v>1</v>
      </c>
      <c r="O152" s="5" t="s">
        <v>74</v>
      </c>
      <c r="P152" s="14">
        <v>0.1111111111111111</v>
      </c>
      <c r="Q152" s="14">
        <v>0.33333333333333331</v>
      </c>
      <c r="R152" s="2">
        <v>0.55555555555555558</v>
      </c>
      <c r="S152" s="2">
        <v>0</v>
      </c>
      <c r="T152" s="2">
        <v>1</v>
      </c>
    </row>
    <row r="153" spans="1:20" x14ac:dyDescent="0.35">
      <c r="A153" s="5" t="s">
        <v>76</v>
      </c>
      <c r="B153" s="1">
        <v>12</v>
      </c>
      <c r="C153" s="5" t="s">
        <v>76</v>
      </c>
      <c r="D153" s="14">
        <v>0.33333333333333331</v>
      </c>
      <c r="E153" s="14">
        <v>0.41666666666666669</v>
      </c>
      <c r="F153" s="14">
        <v>0.25</v>
      </c>
      <c r="G153" s="14">
        <v>0</v>
      </c>
      <c r="H153" s="2">
        <v>1</v>
      </c>
      <c r="I153" s="5" t="s">
        <v>76</v>
      </c>
      <c r="J153" s="14">
        <v>0.66666666666666663</v>
      </c>
      <c r="K153" s="14">
        <v>0.25</v>
      </c>
      <c r="L153" s="2">
        <v>8.3333333333333329E-2</v>
      </c>
      <c r="M153" s="2">
        <v>0</v>
      </c>
      <c r="N153" s="2">
        <v>1</v>
      </c>
      <c r="O153" s="5" t="s">
        <v>76</v>
      </c>
      <c r="P153" s="14">
        <v>0</v>
      </c>
      <c r="Q153" s="14">
        <v>1</v>
      </c>
      <c r="R153" s="2">
        <v>0</v>
      </c>
      <c r="S153" s="2">
        <v>0</v>
      </c>
      <c r="T153" s="2">
        <v>1</v>
      </c>
    </row>
    <row r="154" spans="1:20" x14ac:dyDescent="0.35">
      <c r="A154" s="5" t="s">
        <v>118</v>
      </c>
      <c r="B154" s="1">
        <v>1</v>
      </c>
      <c r="C154" s="5" t="s">
        <v>118</v>
      </c>
      <c r="D154" s="14">
        <v>0</v>
      </c>
      <c r="E154" s="14">
        <v>0</v>
      </c>
      <c r="F154" s="14">
        <v>1</v>
      </c>
      <c r="G154" s="14">
        <v>0</v>
      </c>
      <c r="H154" s="2">
        <v>1</v>
      </c>
      <c r="I154" s="5" t="s">
        <v>118</v>
      </c>
      <c r="J154" s="14">
        <v>1</v>
      </c>
      <c r="K154" s="14">
        <v>0</v>
      </c>
      <c r="L154" s="2">
        <v>0</v>
      </c>
      <c r="M154" s="2">
        <v>0</v>
      </c>
      <c r="N154" s="2">
        <v>1</v>
      </c>
      <c r="O154" s="5" t="s">
        <v>118</v>
      </c>
      <c r="P154" s="14">
        <v>0</v>
      </c>
      <c r="Q154" s="14">
        <v>0</v>
      </c>
      <c r="R154" s="2">
        <v>1</v>
      </c>
      <c r="S154" s="2">
        <v>0</v>
      </c>
      <c r="T154" s="2">
        <v>1</v>
      </c>
    </row>
    <row r="155" spans="1:20" x14ac:dyDescent="0.35">
      <c r="A155" s="5" t="s">
        <v>133</v>
      </c>
      <c r="B155" s="1">
        <v>1</v>
      </c>
      <c r="C155" s="5" t="s">
        <v>133</v>
      </c>
      <c r="D155" s="14">
        <v>0</v>
      </c>
      <c r="E155" s="14">
        <v>1</v>
      </c>
      <c r="F155" s="14">
        <v>0</v>
      </c>
      <c r="G155" s="14">
        <v>0</v>
      </c>
      <c r="H155" s="2">
        <v>1</v>
      </c>
      <c r="I155" s="5" t="s">
        <v>133</v>
      </c>
      <c r="J155" s="14">
        <v>0</v>
      </c>
      <c r="K155" s="14">
        <v>0</v>
      </c>
      <c r="L155" s="2">
        <v>1</v>
      </c>
      <c r="M155" s="2">
        <v>0</v>
      </c>
      <c r="N155" s="2">
        <v>1</v>
      </c>
      <c r="O155" s="5" t="s">
        <v>133</v>
      </c>
      <c r="P155" s="14">
        <v>1</v>
      </c>
      <c r="Q155" s="14">
        <v>0</v>
      </c>
      <c r="R155" s="2">
        <v>0</v>
      </c>
      <c r="S155" s="2">
        <v>0</v>
      </c>
      <c r="T155" s="2">
        <v>1</v>
      </c>
    </row>
    <row r="156" spans="1:20" x14ac:dyDescent="0.35">
      <c r="A156" s="5" t="s">
        <v>141</v>
      </c>
      <c r="B156" s="1">
        <v>1</v>
      </c>
      <c r="C156" s="5" t="s">
        <v>141</v>
      </c>
      <c r="D156" s="14">
        <v>0</v>
      </c>
      <c r="E156" s="14">
        <v>0</v>
      </c>
      <c r="F156" s="14">
        <v>1</v>
      </c>
      <c r="G156" s="14">
        <v>0</v>
      </c>
      <c r="H156" s="2">
        <v>1</v>
      </c>
      <c r="I156" s="5" t="s">
        <v>141</v>
      </c>
      <c r="J156" s="14">
        <v>0</v>
      </c>
      <c r="K156" s="14">
        <v>0</v>
      </c>
      <c r="L156" s="2">
        <v>1</v>
      </c>
      <c r="M156" s="2">
        <v>0</v>
      </c>
      <c r="N156" s="2">
        <v>1</v>
      </c>
      <c r="O156" s="5" t="s">
        <v>141</v>
      </c>
      <c r="P156" s="14">
        <v>0</v>
      </c>
      <c r="Q156" s="14">
        <v>0</v>
      </c>
      <c r="R156" s="2">
        <v>1</v>
      </c>
      <c r="S156" s="2">
        <v>0</v>
      </c>
      <c r="T156" s="2">
        <v>1</v>
      </c>
    </row>
    <row r="157" spans="1:20" x14ac:dyDescent="0.35">
      <c r="A157" s="5" t="s">
        <v>144</v>
      </c>
      <c r="B157" s="1">
        <v>32</v>
      </c>
      <c r="C157" s="5" t="s">
        <v>144</v>
      </c>
      <c r="D157" s="14">
        <v>0.3125</v>
      </c>
      <c r="E157" s="14">
        <v>0.3125</v>
      </c>
      <c r="F157" s="14">
        <v>0.3125</v>
      </c>
      <c r="G157" s="14">
        <v>6.25E-2</v>
      </c>
      <c r="H157" s="2">
        <v>1</v>
      </c>
      <c r="I157" s="5" t="s">
        <v>144</v>
      </c>
      <c r="J157" s="14">
        <v>0.28125</v>
      </c>
      <c r="K157" s="14">
        <v>0.40625</v>
      </c>
      <c r="L157" s="2">
        <v>0.25</v>
      </c>
      <c r="M157" s="2">
        <v>6.25E-2</v>
      </c>
      <c r="N157" s="2">
        <v>1</v>
      </c>
      <c r="O157" s="5" t="s">
        <v>144</v>
      </c>
      <c r="P157" s="14">
        <v>0</v>
      </c>
      <c r="Q157" s="14">
        <v>0.71875</v>
      </c>
      <c r="R157" s="2">
        <v>0.28125</v>
      </c>
      <c r="S157" s="2">
        <v>0</v>
      </c>
      <c r="T157" s="2">
        <v>1</v>
      </c>
    </row>
    <row r="158" spans="1:20" x14ac:dyDescent="0.35">
      <c r="A158" s="3" t="s">
        <v>238</v>
      </c>
      <c r="B158" s="1">
        <v>194</v>
      </c>
      <c r="C158" s="3" t="s">
        <v>238</v>
      </c>
      <c r="D158" s="14">
        <v>0.23195876288659795</v>
      </c>
      <c r="E158" s="14">
        <v>0.20618556701030927</v>
      </c>
      <c r="F158" s="14">
        <v>0.46391752577319589</v>
      </c>
      <c r="G158" s="14">
        <v>9.7938144329896906E-2</v>
      </c>
      <c r="H158" s="2">
        <v>1</v>
      </c>
      <c r="I158" s="3" t="s">
        <v>238</v>
      </c>
      <c r="J158" s="14">
        <v>0.28865979381443296</v>
      </c>
      <c r="K158" s="14">
        <v>0.18556701030927836</v>
      </c>
      <c r="L158" s="2">
        <v>0.45876288659793812</v>
      </c>
      <c r="M158" s="2">
        <v>6.7010309278350513E-2</v>
      </c>
      <c r="N158" s="2">
        <v>1</v>
      </c>
      <c r="O158" s="3" t="s">
        <v>238</v>
      </c>
      <c r="P158" s="14">
        <v>0.15463917525773196</v>
      </c>
      <c r="Q158" s="14">
        <v>0.51030927835051543</v>
      </c>
      <c r="R158" s="2">
        <v>0.32474226804123713</v>
      </c>
      <c r="S158" s="2">
        <v>1.0309278350515464E-2</v>
      </c>
      <c r="T158" s="2">
        <v>1</v>
      </c>
    </row>
    <row r="159" spans="1:20" x14ac:dyDescent="0.35">
      <c r="A159" s="5" t="s">
        <v>3</v>
      </c>
      <c r="B159" s="1">
        <v>1</v>
      </c>
      <c r="C159" s="5" t="s">
        <v>3</v>
      </c>
      <c r="D159" s="14">
        <v>0</v>
      </c>
      <c r="E159" s="14">
        <v>0</v>
      </c>
      <c r="F159" s="14">
        <v>1</v>
      </c>
      <c r="G159" s="14">
        <v>0</v>
      </c>
      <c r="H159" s="2">
        <v>1</v>
      </c>
      <c r="I159" s="5" t="s">
        <v>3</v>
      </c>
      <c r="J159" s="14">
        <v>0</v>
      </c>
      <c r="K159" s="14">
        <v>1</v>
      </c>
      <c r="L159" s="2">
        <v>0</v>
      </c>
      <c r="M159" s="2">
        <v>0</v>
      </c>
      <c r="N159" s="2">
        <v>1</v>
      </c>
      <c r="O159" s="5" t="s">
        <v>3</v>
      </c>
      <c r="P159" s="14">
        <v>0</v>
      </c>
      <c r="Q159" s="14">
        <v>1</v>
      </c>
      <c r="R159" s="2">
        <v>0</v>
      </c>
      <c r="S159" s="2">
        <v>0</v>
      </c>
      <c r="T159" s="2">
        <v>1</v>
      </c>
    </row>
    <row r="160" spans="1:20" x14ac:dyDescent="0.35">
      <c r="A160" s="5" t="s">
        <v>9</v>
      </c>
      <c r="B160" s="1">
        <v>1</v>
      </c>
      <c r="C160" s="5" t="s">
        <v>9</v>
      </c>
      <c r="D160" s="14">
        <v>1</v>
      </c>
      <c r="E160" s="14">
        <v>0</v>
      </c>
      <c r="F160" s="14">
        <v>0</v>
      </c>
      <c r="G160" s="14">
        <v>0</v>
      </c>
      <c r="H160" s="2">
        <v>1</v>
      </c>
      <c r="I160" s="5" t="s">
        <v>9</v>
      </c>
      <c r="J160" s="14">
        <v>1</v>
      </c>
      <c r="K160" s="14">
        <v>0</v>
      </c>
      <c r="L160" s="2">
        <v>0</v>
      </c>
      <c r="M160" s="2">
        <v>0</v>
      </c>
      <c r="N160" s="2">
        <v>1</v>
      </c>
      <c r="O160" s="5" t="s">
        <v>9</v>
      </c>
      <c r="P160" s="14">
        <v>1</v>
      </c>
      <c r="Q160" s="14">
        <v>0</v>
      </c>
      <c r="R160" s="2">
        <v>0</v>
      </c>
      <c r="S160" s="2">
        <v>0</v>
      </c>
      <c r="T160" s="2">
        <v>1</v>
      </c>
    </row>
    <row r="161" spans="1:20" x14ac:dyDescent="0.35">
      <c r="A161" s="5" t="s">
        <v>12</v>
      </c>
      <c r="B161" s="1">
        <v>2</v>
      </c>
      <c r="C161" s="5" t="s">
        <v>12</v>
      </c>
      <c r="D161" s="14">
        <v>0</v>
      </c>
      <c r="E161" s="14">
        <v>0</v>
      </c>
      <c r="F161" s="14">
        <v>1</v>
      </c>
      <c r="G161" s="14">
        <v>0</v>
      </c>
      <c r="H161" s="2">
        <v>1</v>
      </c>
      <c r="I161" s="5" t="s">
        <v>12</v>
      </c>
      <c r="J161" s="14">
        <v>0</v>
      </c>
      <c r="K161" s="14">
        <v>0</v>
      </c>
      <c r="L161" s="2">
        <v>1</v>
      </c>
      <c r="M161" s="2">
        <v>0</v>
      </c>
      <c r="N161" s="2">
        <v>1</v>
      </c>
      <c r="O161" s="5" t="s">
        <v>12</v>
      </c>
      <c r="P161" s="14">
        <v>0</v>
      </c>
      <c r="Q161" s="14">
        <v>0</v>
      </c>
      <c r="R161" s="2">
        <v>1</v>
      </c>
      <c r="S161" s="2">
        <v>0</v>
      </c>
      <c r="T161" s="2">
        <v>1</v>
      </c>
    </row>
    <row r="162" spans="1:20" x14ac:dyDescent="0.35">
      <c r="A162" s="5" t="s">
        <v>13</v>
      </c>
      <c r="B162" s="1">
        <v>1</v>
      </c>
      <c r="C162" s="5" t="s">
        <v>13</v>
      </c>
      <c r="D162" s="14">
        <v>1</v>
      </c>
      <c r="E162" s="14">
        <v>0</v>
      </c>
      <c r="F162" s="14">
        <v>0</v>
      </c>
      <c r="G162" s="14">
        <v>0</v>
      </c>
      <c r="H162" s="2">
        <v>1</v>
      </c>
      <c r="I162" s="5" t="s">
        <v>13</v>
      </c>
      <c r="J162" s="14">
        <v>1</v>
      </c>
      <c r="K162" s="14">
        <v>0</v>
      </c>
      <c r="L162" s="2">
        <v>0</v>
      </c>
      <c r="M162" s="2">
        <v>0</v>
      </c>
      <c r="N162" s="2">
        <v>1</v>
      </c>
      <c r="O162" s="5" t="s">
        <v>13</v>
      </c>
      <c r="P162" s="14">
        <v>1</v>
      </c>
      <c r="Q162" s="14">
        <v>0</v>
      </c>
      <c r="R162" s="2">
        <v>0</v>
      </c>
      <c r="S162" s="2">
        <v>0</v>
      </c>
      <c r="T162" s="2">
        <v>1</v>
      </c>
    </row>
    <row r="163" spans="1:20" x14ac:dyDescent="0.35">
      <c r="A163" s="5" t="s">
        <v>23</v>
      </c>
      <c r="B163" s="1">
        <v>7</v>
      </c>
      <c r="C163" s="5" t="s">
        <v>23</v>
      </c>
      <c r="D163" s="14">
        <v>0.14285714285714285</v>
      </c>
      <c r="E163" s="14">
        <v>0.42857142857142855</v>
      </c>
      <c r="F163" s="14">
        <v>0.42857142857142855</v>
      </c>
      <c r="G163" s="14">
        <v>0</v>
      </c>
      <c r="H163" s="2">
        <v>1</v>
      </c>
      <c r="I163" s="5" t="s">
        <v>23</v>
      </c>
      <c r="J163" s="14">
        <v>0</v>
      </c>
      <c r="K163" s="14">
        <v>0.8571428571428571</v>
      </c>
      <c r="L163" s="2">
        <v>0.14285714285714285</v>
      </c>
      <c r="M163" s="2">
        <v>0</v>
      </c>
      <c r="N163" s="2">
        <v>1</v>
      </c>
      <c r="O163" s="5" t="s">
        <v>23</v>
      </c>
      <c r="P163" s="14">
        <v>0.14285714285714285</v>
      </c>
      <c r="Q163" s="14">
        <v>0.8571428571428571</v>
      </c>
      <c r="R163" s="2">
        <v>0</v>
      </c>
      <c r="S163" s="2">
        <v>0</v>
      </c>
      <c r="T163" s="2">
        <v>1</v>
      </c>
    </row>
    <row r="164" spans="1:20" x14ac:dyDescent="0.35">
      <c r="A164" s="5" t="s">
        <v>44</v>
      </c>
      <c r="B164" s="1">
        <v>4</v>
      </c>
      <c r="C164" s="5" t="s">
        <v>44</v>
      </c>
      <c r="D164" s="14">
        <v>0</v>
      </c>
      <c r="E164" s="14">
        <v>0</v>
      </c>
      <c r="F164" s="14">
        <v>1</v>
      </c>
      <c r="G164" s="14">
        <v>0</v>
      </c>
      <c r="H164" s="2">
        <v>1</v>
      </c>
      <c r="I164" s="5" t="s">
        <v>44</v>
      </c>
      <c r="J164" s="14">
        <v>0</v>
      </c>
      <c r="K164" s="14">
        <v>0.25</v>
      </c>
      <c r="L164" s="2">
        <v>0.75</v>
      </c>
      <c r="M164" s="2">
        <v>0</v>
      </c>
      <c r="N164" s="2">
        <v>1</v>
      </c>
      <c r="O164" s="5" t="s">
        <v>44</v>
      </c>
      <c r="P164" s="14">
        <v>0</v>
      </c>
      <c r="Q164" s="14">
        <v>1</v>
      </c>
      <c r="R164" s="2">
        <v>0</v>
      </c>
      <c r="S164" s="2">
        <v>0</v>
      </c>
      <c r="T164" s="2">
        <v>1</v>
      </c>
    </row>
    <row r="165" spans="1:20" x14ac:dyDescent="0.35">
      <c r="A165" s="5" t="s">
        <v>48</v>
      </c>
      <c r="B165" s="1">
        <v>1</v>
      </c>
      <c r="C165" s="5" t="s">
        <v>48</v>
      </c>
      <c r="D165" s="14">
        <v>0</v>
      </c>
      <c r="E165" s="14">
        <v>0</v>
      </c>
      <c r="F165" s="14">
        <v>0</v>
      </c>
      <c r="G165" s="14">
        <v>1</v>
      </c>
      <c r="H165" s="2">
        <v>1</v>
      </c>
      <c r="I165" s="5" t="s">
        <v>48</v>
      </c>
      <c r="J165" s="14">
        <v>1</v>
      </c>
      <c r="K165" s="14">
        <v>0</v>
      </c>
      <c r="L165" s="2">
        <v>0</v>
      </c>
      <c r="M165" s="2">
        <v>0</v>
      </c>
      <c r="N165" s="2">
        <v>1</v>
      </c>
      <c r="O165" s="5" t="s">
        <v>48</v>
      </c>
      <c r="P165" s="14">
        <v>0</v>
      </c>
      <c r="Q165" s="14">
        <v>0</v>
      </c>
      <c r="R165" s="2">
        <v>1</v>
      </c>
      <c r="S165" s="2">
        <v>0</v>
      </c>
      <c r="T165" s="2">
        <v>1</v>
      </c>
    </row>
    <row r="166" spans="1:20" x14ac:dyDescent="0.35">
      <c r="A166" s="5" t="s">
        <v>49</v>
      </c>
      <c r="B166" s="1">
        <v>5</v>
      </c>
      <c r="C166" s="5" t="s">
        <v>49</v>
      </c>
      <c r="D166" s="14">
        <v>0</v>
      </c>
      <c r="E166" s="14">
        <v>0</v>
      </c>
      <c r="F166" s="14">
        <v>0.2</v>
      </c>
      <c r="G166" s="14">
        <v>0.8</v>
      </c>
      <c r="H166" s="2">
        <v>1</v>
      </c>
      <c r="I166" s="5" t="s">
        <v>49</v>
      </c>
      <c r="J166" s="14">
        <v>0</v>
      </c>
      <c r="K166" s="14">
        <v>0.8</v>
      </c>
      <c r="L166" s="2">
        <v>0</v>
      </c>
      <c r="M166" s="2">
        <v>0.2</v>
      </c>
      <c r="N166" s="2">
        <v>1</v>
      </c>
      <c r="O166" s="5" t="s">
        <v>49</v>
      </c>
      <c r="P166" s="14">
        <v>0</v>
      </c>
      <c r="Q166" s="14">
        <v>0.2</v>
      </c>
      <c r="R166" s="2">
        <v>0.4</v>
      </c>
      <c r="S166" s="2">
        <v>0.4</v>
      </c>
      <c r="T166" s="2">
        <v>1</v>
      </c>
    </row>
    <row r="167" spans="1:20" x14ac:dyDescent="0.35">
      <c r="A167" s="5" t="s">
        <v>54</v>
      </c>
      <c r="B167" s="1">
        <v>23</v>
      </c>
      <c r="C167" s="5" t="s">
        <v>54</v>
      </c>
      <c r="D167" s="14">
        <v>0.52173913043478259</v>
      </c>
      <c r="E167" s="14">
        <v>0.17391304347826086</v>
      </c>
      <c r="F167" s="14">
        <v>0.30434782608695654</v>
      </c>
      <c r="G167" s="14">
        <v>0</v>
      </c>
      <c r="H167" s="2">
        <v>1</v>
      </c>
      <c r="I167" s="5" t="s">
        <v>54</v>
      </c>
      <c r="J167" s="14">
        <v>0.2608695652173913</v>
      </c>
      <c r="K167" s="14">
        <v>4.3478260869565216E-2</v>
      </c>
      <c r="L167" s="2">
        <v>0.69565217391304346</v>
      </c>
      <c r="M167" s="2">
        <v>0</v>
      </c>
      <c r="N167" s="2">
        <v>1</v>
      </c>
      <c r="O167" s="5" t="s">
        <v>54</v>
      </c>
      <c r="P167" s="14">
        <v>0.21739130434782608</v>
      </c>
      <c r="Q167" s="14">
        <v>0.52173913043478259</v>
      </c>
      <c r="R167" s="2">
        <v>0.2608695652173913</v>
      </c>
      <c r="S167" s="2">
        <v>0</v>
      </c>
      <c r="T167" s="2">
        <v>1</v>
      </c>
    </row>
    <row r="168" spans="1:20" x14ac:dyDescent="0.35">
      <c r="A168" s="5" t="s">
        <v>62</v>
      </c>
      <c r="B168" s="1">
        <v>3</v>
      </c>
      <c r="C168" s="5" t="s">
        <v>62</v>
      </c>
      <c r="D168" s="14">
        <v>0.33333333333333331</v>
      </c>
      <c r="E168" s="14">
        <v>0.33333333333333331</v>
      </c>
      <c r="F168" s="14">
        <v>0.33333333333333331</v>
      </c>
      <c r="G168" s="14">
        <v>0</v>
      </c>
      <c r="H168" s="2">
        <v>1</v>
      </c>
      <c r="I168" s="5" t="s">
        <v>62</v>
      </c>
      <c r="J168" s="14">
        <v>0</v>
      </c>
      <c r="K168" s="14">
        <v>1</v>
      </c>
      <c r="L168" s="2">
        <v>0</v>
      </c>
      <c r="M168" s="2">
        <v>0</v>
      </c>
      <c r="N168" s="2">
        <v>1</v>
      </c>
      <c r="O168" s="5" t="s">
        <v>62</v>
      </c>
      <c r="P168" s="14">
        <v>0</v>
      </c>
      <c r="Q168" s="14">
        <v>0.66666666666666663</v>
      </c>
      <c r="R168" s="2">
        <v>0.33333333333333331</v>
      </c>
      <c r="S168" s="2">
        <v>0</v>
      </c>
      <c r="T168" s="2">
        <v>1</v>
      </c>
    </row>
    <row r="169" spans="1:20" x14ac:dyDescent="0.35">
      <c r="A169" s="5" t="s">
        <v>65</v>
      </c>
      <c r="B169" s="1">
        <v>5</v>
      </c>
      <c r="C169" s="5" t="s">
        <v>65</v>
      </c>
      <c r="D169" s="14">
        <v>0.2</v>
      </c>
      <c r="E169" s="14">
        <v>0.6</v>
      </c>
      <c r="F169" s="14">
        <v>0.2</v>
      </c>
      <c r="G169" s="14">
        <v>0</v>
      </c>
      <c r="H169" s="2">
        <v>1</v>
      </c>
      <c r="I169" s="5" t="s">
        <v>65</v>
      </c>
      <c r="J169" s="14">
        <v>0.8</v>
      </c>
      <c r="K169" s="14">
        <v>0</v>
      </c>
      <c r="L169" s="2">
        <v>0.2</v>
      </c>
      <c r="M169" s="2">
        <v>0</v>
      </c>
      <c r="N169" s="2">
        <v>1</v>
      </c>
      <c r="O169" s="5" t="s">
        <v>65</v>
      </c>
      <c r="P169" s="14">
        <v>0.6</v>
      </c>
      <c r="Q169" s="14">
        <v>0.4</v>
      </c>
      <c r="R169" s="2">
        <v>0</v>
      </c>
      <c r="S169" s="2">
        <v>0</v>
      </c>
      <c r="T169" s="2">
        <v>1</v>
      </c>
    </row>
    <row r="170" spans="1:20" x14ac:dyDescent="0.35">
      <c r="A170" s="5" t="s">
        <v>66</v>
      </c>
      <c r="B170" s="1">
        <v>1</v>
      </c>
      <c r="C170" s="5" t="s">
        <v>66</v>
      </c>
      <c r="D170" s="14">
        <v>0</v>
      </c>
      <c r="E170" s="14">
        <v>1</v>
      </c>
      <c r="F170" s="14">
        <v>0</v>
      </c>
      <c r="G170" s="14">
        <v>0</v>
      </c>
      <c r="H170" s="2">
        <v>1</v>
      </c>
      <c r="I170" s="5" t="s">
        <v>66</v>
      </c>
      <c r="J170" s="14">
        <v>1</v>
      </c>
      <c r="K170" s="14">
        <v>0</v>
      </c>
      <c r="L170" s="2">
        <v>0</v>
      </c>
      <c r="M170" s="2">
        <v>0</v>
      </c>
      <c r="N170" s="2">
        <v>1</v>
      </c>
      <c r="O170" s="5" t="s">
        <v>66</v>
      </c>
      <c r="P170" s="14">
        <v>0</v>
      </c>
      <c r="Q170" s="14">
        <v>1</v>
      </c>
      <c r="R170" s="2">
        <v>0</v>
      </c>
      <c r="S170" s="2">
        <v>0</v>
      </c>
      <c r="T170" s="2">
        <v>1</v>
      </c>
    </row>
    <row r="171" spans="1:20" x14ac:dyDescent="0.35">
      <c r="A171" s="5" t="s">
        <v>83</v>
      </c>
      <c r="B171" s="1">
        <v>8</v>
      </c>
      <c r="C171" s="5" t="s">
        <v>83</v>
      </c>
      <c r="D171" s="14">
        <v>0</v>
      </c>
      <c r="E171" s="14">
        <v>0</v>
      </c>
      <c r="F171" s="14">
        <v>1</v>
      </c>
      <c r="G171" s="14">
        <v>0</v>
      </c>
      <c r="H171" s="2">
        <v>1</v>
      </c>
      <c r="I171" s="5" t="s">
        <v>83</v>
      </c>
      <c r="J171" s="14">
        <v>0</v>
      </c>
      <c r="K171" s="14">
        <v>0</v>
      </c>
      <c r="L171" s="2">
        <v>1</v>
      </c>
      <c r="M171" s="2">
        <v>0</v>
      </c>
      <c r="N171" s="2">
        <v>1</v>
      </c>
      <c r="O171" s="5" t="s">
        <v>83</v>
      </c>
      <c r="P171" s="14">
        <v>0</v>
      </c>
      <c r="Q171" s="14">
        <v>0</v>
      </c>
      <c r="R171" s="2">
        <v>1</v>
      </c>
      <c r="S171" s="2">
        <v>0</v>
      </c>
      <c r="T171" s="2">
        <v>1</v>
      </c>
    </row>
    <row r="172" spans="1:20" x14ac:dyDescent="0.35">
      <c r="A172" s="5" t="s">
        <v>89</v>
      </c>
      <c r="B172" s="1">
        <v>25</v>
      </c>
      <c r="C172" s="5" t="s">
        <v>89</v>
      </c>
      <c r="D172" s="14">
        <v>0.32</v>
      </c>
      <c r="E172" s="14">
        <v>0.56000000000000005</v>
      </c>
      <c r="F172" s="14">
        <v>0.12</v>
      </c>
      <c r="G172" s="14">
        <v>0</v>
      </c>
      <c r="H172" s="2">
        <v>1</v>
      </c>
      <c r="I172" s="5" t="s">
        <v>89</v>
      </c>
      <c r="J172" s="14">
        <v>0.72</v>
      </c>
      <c r="K172" s="14">
        <v>0.16</v>
      </c>
      <c r="L172" s="2">
        <v>0.12</v>
      </c>
      <c r="M172" s="2">
        <v>0</v>
      </c>
      <c r="N172" s="2">
        <v>1</v>
      </c>
      <c r="O172" s="5" t="s">
        <v>89</v>
      </c>
      <c r="P172" s="14">
        <v>0.24</v>
      </c>
      <c r="Q172" s="14">
        <v>0.64</v>
      </c>
      <c r="R172" s="2">
        <v>0.12</v>
      </c>
      <c r="S172" s="2">
        <v>0</v>
      </c>
      <c r="T172" s="2">
        <v>1</v>
      </c>
    </row>
    <row r="173" spans="1:20" x14ac:dyDescent="0.35">
      <c r="A173" s="5" t="s">
        <v>95</v>
      </c>
      <c r="B173" s="1">
        <v>2</v>
      </c>
      <c r="C173" s="5" t="s">
        <v>95</v>
      </c>
      <c r="D173" s="14">
        <v>0.5</v>
      </c>
      <c r="E173" s="14">
        <v>0</v>
      </c>
      <c r="F173" s="14">
        <v>0.5</v>
      </c>
      <c r="G173" s="14">
        <v>0</v>
      </c>
      <c r="H173" s="2">
        <v>1</v>
      </c>
      <c r="I173" s="5" t="s">
        <v>95</v>
      </c>
      <c r="J173" s="14">
        <v>0</v>
      </c>
      <c r="K173" s="14">
        <v>1</v>
      </c>
      <c r="L173" s="2">
        <v>0</v>
      </c>
      <c r="M173" s="2">
        <v>0</v>
      </c>
      <c r="N173" s="2">
        <v>1</v>
      </c>
      <c r="O173" s="5" t="s">
        <v>95</v>
      </c>
      <c r="P173" s="14">
        <v>0</v>
      </c>
      <c r="Q173" s="14">
        <v>0.5</v>
      </c>
      <c r="R173" s="2">
        <v>0.5</v>
      </c>
      <c r="S173" s="2">
        <v>0</v>
      </c>
      <c r="T173" s="2">
        <v>1</v>
      </c>
    </row>
    <row r="174" spans="1:20" x14ac:dyDescent="0.35">
      <c r="A174" s="5" t="s">
        <v>100</v>
      </c>
      <c r="B174" s="1">
        <v>7</v>
      </c>
      <c r="C174" s="5" t="s">
        <v>100</v>
      </c>
      <c r="D174" s="14">
        <v>0.14285714285714285</v>
      </c>
      <c r="E174" s="14">
        <v>0.2857142857142857</v>
      </c>
      <c r="F174" s="14">
        <v>0.42857142857142855</v>
      </c>
      <c r="G174" s="14">
        <v>0.14285714285714285</v>
      </c>
      <c r="H174" s="2">
        <v>1</v>
      </c>
      <c r="I174" s="5" t="s">
        <v>100</v>
      </c>
      <c r="J174" s="14">
        <v>0.42857142857142855</v>
      </c>
      <c r="K174" s="14">
        <v>0.14285714285714285</v>
      </c>
      <c r="L174" s="2">
        <v>0.42857142857142855</v>
      </c>
      <c r="M174" s="2">
        <v>0</v>
      </c>
      <c r="N174" s="2">
        <v>1</v>
      </c>
      <c r="O174" s="5" t="s">
        <v>100</v>
      </c>
      <c r="P174" s="14">
        <v>0.14285714285714285</v>
      </c>
      <c r="Q174" s="14">
        <v>0.5714285714285714</v>
      </c>
      <c r="R174" s="2">
        <v>0.2857142857142857</v>
      </c>
      <c r="S174" s="2">
        <v>0</v>
      </c>
      <c r="T174" s="2">
        <v>1</v>
      </c>
    </row>
    <row r="175" spans="1:20" x14ac:dyDescent="0.35">
      <c r="A175" s="5" t="s">
        <v>108</v>
      </c>
      <c r="B175" s="1">
        <v>1</v>
      </c>
      <c r="C175" s="5" t="s">
        <v>108</v>
      </c>
      <c r="D175" s="14">
        <v>0</v>
      </c>
      <c r="E175" s="14">
        <v>0</v>
      </c>
      <c r="F175" s="14">
        <v>1</v>
      </c>
      <c r="G175" s="14">
        <v>0</v>
      </c>
      <c r="H175" s="2">
        <v>1</v>
      </c>
      <c r="I175" s="5" t="s">
        <v>108</v>
      </c>
      <c r="J175" s="14">
        <v>0</v>
      </c>
      <c r="K175" s="14">
        <v>0</v>
      </c>
      <c r="L175" s="2">
        <v>1</v>
      </c>
      <c r="M175" s="2">
        <v>0</v>
      </c>
      <c r="N175" s="2">
        <v>1</v>
      </c>
      <c r="O175" s="5" t="s">
        <v>108</v>
      </c>
      <c r="P175" s="14">
        <v>0</v>
      </c>
      <c r="Q175" s="14">
        <v>0</v>
      </c>
      <c r="R175" s="2">
        <v>1</v>
      </c>
      <c r="S175" s="2">
        <v>0</v>
      </c>
      <c r="T175" s="2">
        <v>1</v>
      </c>
    </row>
    <row r="176" spans="1:20" x14ac:dyDescent="0.35">
      <c r="A176" s="5" t="s">
        <v>123</v>
      </c>
      <c r="B176" s="1">
        <v>3</v>
      </c>
      <c r="C176" s="5" t="s">
        <v>123</v>
      </c>
      <c r="D176" s="14">
        <v>0.33333333333333331</v>
      </c>
      <c r="E176" s="14">
        <v>0.33333333333333331</v>
      </c>
      <c r="F176" s="14">
        <v>0.33333333333333331</v>
      </c>
      <c r="G176" s="14">
        <v>0</v>
      </c>
      <c r="H176" s="2">
        <v>1</v>
      </c>
      <c r="I176" s="5" t="s">
        <v>123</v>
      </c>
      <c r="J176" s="14">
        <v>0.66666666666666663</v>
      </c>
      <c r="K176" s="14">
        <v>0</v>
      </c>
      <c r="L176" s="2">
        <v>0.33333333333333331</v>
      </c>
      <c r="M176" s="2">
        <v>0</v>
      </c>
      <c r="N176" s="2">
        <v>1</v>
      </c>
      <c r="O176" s="5" t="s">
        <v>123</v>
      </c>
      <c r="P176" s="14">
        <v>0.33333333333333331</v>
      </c>
      <c r="Q176" s="14">
        <v>0.66666666666666663</v>
      </c>
      <c r="R176" s="2">
        <v>0</v>
      </c>
      <c r="S176" s="2">
        <v>0</v>
      </c>
      <c r="T176" s="2">
        <v>1</v>
      </c>
    </row>
    <row r="177" spans="1:20" x14ac:dyDescent="0.35">
      <c r="A177" s="5" t="s">
        <v>124</v>
      </c>
      <c r="B177" s="1">
        <v>5</v>
      </c>
      <c r="C177" s="5" t="s">
        <v>124</v>
      </c>
      <c r="D177" s="14">
        <v>0.6</v>
      </c>
      <c r="E177" s="14">
        <v>0.2</v>
      </c>
      <c r="F177" s="14">
        <v>0.2</v>
      </c>
      <c r="G177" s="14">
        <v>0</v>
      </c>
      <c r="H177" s="2">
        <v>1</v>
      </c>
      <c r="I177" s="5" t="s">
        <v>124</v>
      </c>
      <c r="J177" s="14">
        <v>1</v>
      </c>
      <c r="K177" s="14">
        <v>0</v>
      </c>
      <c r="L177" s="2">
        <v>0</v>
      </c>
      <c r="M177" s="2">
        <v>0</v>
      </c>
      <c r="N177" s="2">
        <v>1</v>
      </c>
      <c r="O177" s="5" t="s">
        <v>124</v>
      </c>
      <c r="P177" s="14">
        <v>0</v>
      </c>
      <c r="Q177" s="14">
        <v>0.8</v>
      </c>
      <c r="R177" s="2">
        <v>0.2</v>
      </c>
      <c r="S177" s="2">
        <v>0</v>
      </c>
      <c r="T177" s="2">
        <v>1</v>
      </c>
    </row>
    <row r="178" spans="1:20" x14ac:dyDescent="0.35">
      <c r="A178" s="5" t="s">
        <v>136</v>
      </c>
      <c r="B178" s="1">
        <v>5</v>
      </c>
      <c r="C178" s="5" t="s">
        <v>136</v>
      </c>
      <c r="D178" s="14">
        <v>0.2</v>
      </c>
      <c r="E178" s="14">
        <v>0</v>
      </c>
      <c r="F178" s="14">
        <v>0.8</v>
      </c>
      <c r="G178" s="14">
        <v>0</v>
      </c>
      <c r="H178" s="2">
        <v>1</v>
      </c>
      <c r="I178" s="5" t="s">
        <v>136</v>
      </c>
      <c r="J178" s="14">
        <v>0.4</v>
      </c>
      <c r="K178" s="14">
        <v>0.6</v>
      </c>
      <c r="L178" s="2">
        <v>0</v>
      </c>
      <c r="M178" s="2">
        <v>0</v>
      </c>
      <c r="N178" s="2">
        <v>1</v>
      </c>
      <c r="O178" s="5" t="s">
        <v>136</v>
      </c>
      <c r="P178" s="14">
        <v>0.2</v>
      </c>
      <c r="Q178" s="14">
        <v>0</v>
      </c>
      <c r="R178" s="2">
        <v>0.8</v>
      </c>
      <c r="S178" s="2">
        <v>0</v>
      </c>
      <c r="T178" s="2">
        <v>1</v>
      </c>
    </row>
    <row r="179" spans="1:20" x14ac:dyDescent="0.35">
      <c r="A179" s="5" t="s">
        <v>149</v>
      </c>
      <c r="B179" s="1">
        <v>1</v>
      </c>
      <c r="C179" s="5" t="s">
        <v>149</v>
      </c>
      <c r="D179" s="14">
        <v>1</v>
      </c>
      <c r="E179" s="14">
        <v>0</v>
      </c>
      <c r="F179" s="14">
        <v>0</v>
      </c>
      <c r="G179" s="14">
        <v>0</v>
      </c>
      <c r="H179" s="2">
        <v>1</v>
      </c>
      <c r="I179" s="5" t="s">
        <v>149</v>
      </c>
      <c r="J179" s="14">
        <v>0</v>
      </c>
      <c r="K179" s="14">
        <v>1</v>
      </c>
      <c r="L179" s="2">
        <v>0</v>
      </c>
      <c r="M179" s="2">
        <v>0</v>
      </c>
      <c r="N179" s="2">
        <v>1</v>
      </c>
      <c r="O179" s="5" t="s">
        <v>149</v>
      </c>
      <c r="P179" s="14">
        <v>0</v>
      </c>
      <c r="Q179" s="14">
        <v>1</v>
      </c>
      <c r="R179" s="2">
        <v>0</v>
      </c>
      <c r="S179" s="2">
        <v>0</v>
      </c>
      <c r="T179" s="2">
        <v>1</v>
      </c>
    </row>
    <row r="180" spans="1:20" x14ac:dyDescent="0.35">
      <c r="A180" s="5" t="s">
        <v>160</v>
      </c>
      <c r="B180" s="1">
        <v>11</v>
      </c>
      <c r="C180" s="5" t="s">
        <v>160</v>
      </c>
      <c r="D180" s="14">
        <v>0</v>
      </c>
      <c r="E180" s="14">
        <v>9.0909090909090912E-2</v>
      </c>
      <c r="F180" s="14">
        <v>0.90909090909090906</v>
      </c>
      <c r="G180" s="14">
        <v>0</v>
      </c>
      <c r="H180" s="2">
        <v>1</v>
      </c>
      <c r="I180" s="5" t="s">
        <v>160</v>
      </c>
      <c r="J180" s="14">
        <v>9.0909090909090912E-2</v>
      </c>
      <c r="K180" s="14">
        <v>9.0909090909090912E-2</v>
      </c>
      <c r="L180" s="2">
        <v>0.81818181818181823</v>
      </c>
      <c r="M180" s="2">
        <v>0</v>
      </c>
      <c r="N180" s="2">
        <v>1</v>
      </c>
      <c r="O180" s="5" t="s">
        <v>160</v>
      </c>
      <c r="P180" s="14">
        <v>9.0909090909090912E-2</v>
      </c>
      <c r="Q180" s="14">
        <v>0.90909090909090906</v>
      </c>
      <c r="R180" s="2">
        <v>0</v>
      </c>
      <c r="S180" s="2">
        <v>0</v>
      </c>
      <c r="T180" s="2">
        <v>1</v>
      </c>
    </row>
    <row r="181" spans="1:20" x14ac:dyDescent="0.35">
      <c r="A181" s="5" t="s">
        <v>177</v>
      </c>
      <c r="B181" s="1">
        <v>1</v>
      </c>
      <c r="C181" s="5" t="s">
        <v>177</v>
      </c>
      <c r="D181" s="14">
        <v>0</v>
      </c>
      <c r="E181" s="14">
        <v>1</v>
      </c>
      <c r="F181" s="14">
        <v>0</v>
      </c>
      <c r="G181" s="14">
        <v>0</v>
      </c>
      <c r="H181" s="2">
        <v>1</v>
      </c>
      <c r="I181" s="5" t="s">
        <v>177</v>
      </c>
      <c r="J181" s="14">
        <v>0</v>
      </c>
      <c r="K181" s="14">
        <v>1</v>
      </c>
      <c r="L181" s="2">
        <v>0</v>
      </c>
      <c r="M181" s="2">
        <v>0</v>
      </c>
      <c r="N181" s="2">
        <v>1</v>
      </c>
      <c r="O181" s="5" t="s">
        <v>177</v>
      </c>
      <c r="P181" s="14">
        <v>0</v>
      </c>
      <c r="Q181" s="14">
        <v>1</v>
      </c>
      <c r="R181" s="2">
        <v>0</v>
      </c>
      <c r="S181" s="2">
        <v>0</v>
      </c>
      <c r="T181" s="2">
        <v>1</v>
      </c>
    </row>
    <row r="182" spans="1:20" x14ac:dyDescent="0.35">
      <c r="A182" s="5" t="s">
        <v>178</v>
      </c>
      <c r="B182" s="1">
        <v>32</v>
      </c>
      <c r="C182" s="5" t="s">
        <v>178</v>
      </c>
      <c r="D182" s="14">
        <v>9.375E-2</v>
      </c>
      <c r="E182" s="14">
        <v>9.375E-2</v>
      </c>
      <c r="F182" s="14">
        <v>0.4375</v>
      </c>
      <c r="G182" s="14">
        <v>0.375</v>
      </c>
      <c r="H182" s="2">
        <v>1</v>
      </c>
      <c r="I182" s="5" t="s">
        <v>178</v>
      </c>
      <c r="J182" s="14">
        <v>9.375E-2</v>
      </c>
      <c r="K182" s="14">
        <v>0</v>
      </c>
      <c r="L182" s="2">
        <v>0.53125</v>
      </c>
      <c r="M182" s="2">
        <v>0.375</v>
      </c>
      <c r="N182" s="2">
        <v>1</v>
      </c>
      <c r="O182" s="5" t="s">
        <v>178</v>
      </c>
      <c r="P182" s="14">
        <v>0.25</v>
      </c>
      <c r="Q182" s="14">
        <v>0.5</v>
      </c>
      <c r="R182" s="2">
        <v>0.25</v>
      </c>
      <c r="S182" s="2">
        <v>0</v>
      </c>
      <c r="T182" s="2">
        <v>1</v>
      </c>
    </row>
    <row r="183" spans="1:20" x14ac:dyDescent="0.35">
      <c r="A183" s="5" t="s">
        <v>188</v>
      </c>
      <c r="B183" s="1">
        <v>5</v>
      </c>
      <c r="C183" s="5" t="s">
        <v>188</v>
      </c>
      <c r="D183" s="14">
        <v>0</v>
      </c>
      <c r="E183" s="14">
        <v>0</v>
      </c>
      <c r="F183" s="14">
        <v>0.8</v>
      </c>
      <c r="G183" s="14">
        <v>0.2</v>
      </c>
      <c r="H183" s="2">
        <v>1</v>
      </c>
      <c r="I183" s="5" t="s">
        <v>188</v>
      </c>
      <c r="J183" s="14">
        <v>0</v>
      </c>
      <c r="K183" s="14">
        <v>0</v>
      </c>
      <c r="L183" s="2">
        <v>1</v>
      </c>
      <c r="M183" s="2">
        <v>0</v>
      </c>
      <c r="N183" s="2">
        <v>1</v>
      </c>
      <c r="O183" s="5" t="s">
        <v>188</v>
      </c>
      <c r="P183" s="14">
        <v>0</v>
      </c>
      <c r="Q183" s="14">
        <v>0</v>
      </c>
      <c r="R183" s="2">
        <v>1</v>
      </c>
      <c r="S183" s="2">
        <v>0</v>
      </c>
      <c r="T183" s="2">
        <v>1</v>
      </c>
    </row>
    <row r="184" spans="1:20" x14ac:dyDescent="0.35">
      <c r="A184" s="5" t="s">
        <v>194</v>
      </c>
      <c r="B184" s="1">
        <v>5</v>
      </c>
      <c r="C184" s="5" t="s">
        <v>194</v>
      </c>
      <c r="D184" s="14">
        <v>0</v>
      </c>
      <c r="E184" s="14">
        <v>0.4</v>
      </c>
      <c r="F184" s="14">
        <v>0.6</v>
      </c>
      <c r="G184" s="14">
        <v>0</v>
      </c>
      <c r="H184" s="2">
        <v>1</v>
      </c>
      <c r="I184" s="5" t="s">
        <v>194</v>
      </c>
      <c r="J184" s="14">
        <v>0.4</v>
      </c>
      <c r="K184" s="14">
        <v>0.6</v>
      </c>
      <c r="L184" s="2">
        <v>0</v>
      </c>
      <c r="M184" s="2">
        <v>0</v>
      </c>
      <c r="N184" s="2">
        <v>1</v>
      </c>
      <c r="O184" s="5" t="s">
        <v>194</v>
      </c>
      <c r="P184" s="14">
        <v>0.2</v>
      </c>
      <c r="Q184" s="14">
        <v>0.6</v>
      </c>
      <c r="R184" s="2">
        <v>0.2</v>
      </c>
      <c r="S184" s="2">
        <v>0</v>
      </c>
      <c r="T184" s="2">
        <v>1</v>
      </c>
    </row>
    <row r="185" spans="1:20" x14ac:dyDescent="0.35">
      <c r="A185" s="5" t="s">
        <v>201</v>
      </c>
      <c r="B185" s="1">
        <v>11</v>
      </c>
      <c r="C185" s="5" t="s">
        <v>201</v>
      </c>
      <c r="D185" s="14">
        <v>0.63636363636363635</v>
      </c>
      <c r="E185" s="14">
        <v>0.27272727272727271</v>
      </c>
      <c r="F185" s="14">
        <v>9.0909090909090912E-2</v>
      </c>
      <c r="G185" s="14">
        <v>0</v>
      </c>
      <c r="H185" s="2">
        <v>1</v>
      </c>
      <c r="I185" s="5" t="s">
        <v>201</v>
      </c>
      <c r="J185" s="14">
        <v>0.36363636363636365</v>
      </c>
      <c r="K185" s="14">
        <v>9.0909090909090912E-2</v>
      </c>
      <c r="L185" s="2">
        <v>0.54545454545454541</v>
      </c>
      <c r="M185" s="2">
        <v>0</v>
      </c>
      <c r="N185" s="2">
        <v>1</v>
      </c>
      <c r="O185" s="5" t="s">
        <v>201</v>
      </c>
      <c r="P185" s="14">
        <v>0</v>
      </c>
      <c r="Q185" s="14">
        <v>0.90909090909090906</v>
      </c>
      <c r="R185" s="2">
        <v>9.0909090909090912E-2</v>
      </c>
      <c r="S185" s="2">
        <v>0</v>
      </c>
      <c r="T185" s="2">
        <v>1</v>
      </c>
    </row>
    <row r="186" spans="1:20" x14ac:dyDescent="0.35">
      <c r="A186" s="5" t="s">
        <v>202</v>
      </c>
      <c r="B186" s="1">
        <v>18</v>
      </c>
      <c r="C186" s="5" t="s">
        <v>202</v>
      </c>
      <c r="D186" s="14">
        <v>0.1111111111111111</v>
      </c>
      <c r="E186" s="14">
        <v>0</v>
      </c>
      <c r="F186" s="14">
        <v>0.88888888888888884</v>
      </c>
      <c r="G186" s="14">
        <v>0</v>
      </c>
      <c r="H186" s="2">
        <v>1</v>
      </c>
      <c r="I186" s="5" t="s">
        <v>202</v>
      </c>
      <c r="J186" s="14">
        <v>0.1111111111111111</v>
      </c>
      <c r="K186" s="14">
        <v>0.16666666666666666</v>
      </c>
      <c r="L186" s="2">
        <v>0.72222222222222221</v>
      </c>
      <c r="M186" s="2">
        <v>0</v>
      </c>
      <c r="N186" s="2">
        <v>1</v>
      </c>
      <c r="O186" s="5" t="s">
        <v>202</v>
      </c>
      <c r="P186" s="14">
        <v>0</v>
      </c>
      <c r="Q186" s="14">
        <v>0.1111111111111111</v>
      </c>
      <c r="R186" s="2">
        <v>0.88888888888888884</v>
      </c>
      <c r="S186" s="2">
        <v>0</v>
      </c>
      <c r="T186" s="2">
        <v>1</v>
      </c>
    </row>
    <row r="187" spans="1:20" x14ac:dyDescent="0.35">
      <c r="A187" s="3" t="s">
        <v>242</v>
      </c>
      <c r="B187" s="1">
        <v>80</v>
      </c>
      <c r="C187" s="3" t="s">
        <v>242</v>
      </c>
      <c r="D187" s="14">
        <v>0.23749999999999999</v>
      </c>
      <c r="E187" s="14">
        <v>0.3125</v>
      </c>
      <c r="F187" s="14">
        <v>0.45</v>
      </c>
      <c r="G187" s="14">
        <v>0</v>
      </c>
      <c r="H187" s="2">
        <v>1</v>
      </c>
      <c r="I187" s="3" t="s">
        <v>242</v>
      </c>
      <c r="J187" s="14">
        <v>0.46250000000000002</v>
      </c>
      <c r="K187" s="14">
        <v>0.13750000000000001</v>
      </c>
      <c r="L187" s="2">
        <v>0.38750000000000001</v>
      </c>
      <c r="M187" s="2">
        <v>1.2500000000000001E-2</v>
      </c>
      <c r="N187" s="2">
        <v>1</v>
      </c>
      <c r="O187" s="3" t="s">
        <v>242</v>
      </c>
      <c r="P187" s="14">
        <v>0.1875</v>
      </c>
      <c r="Q187" s="14">
        <v>0.5625</v>
      </c>
      <c r="R187" s="2">
        <v>0.25</v>
      </c>
      <c r="S187" s="2">
        <v>0</v>
      </c>
      <c r="T187" s="2">
        <v>1</v>
      </c>
    </row>
    <row r="188" spans="1:20" x14ac:dyDescent="0.35">
      <c r="A188" s="5" t="s">
        <v>109</v>
      </c>
      <c r="B188" s="1">
        <v>11</v>
      </c>
      <c r="C188" s="5" t="s">
        <v>109</v>
      </c>
      <c r="D188" s="14">
        <v>0.27272727272727271</v>
      </c>
      <c r="E188" s="14">
        <v>0.63636363636363635</v>
      </c>
      <c r="F188" s="14">
        <v>9.0909090909090912E-2</v>
      </c>
      <c r="G188" s="14">
        <v>0</v>
      </c>
      <c r="H188" s="2">
        <v>1</v>
      </c>
      <c r="I188" s="5" t="s">
        <v>109</v>
      </c>
      <c r="J188" s="14">
        <v>0.54545454545454541</v>
      </c>
      <c r="K188" s="14">
        <v>0.36363636363636365</v>
      </c>
      <c r="L188" s="2">
        <v>9.0909090909090912E-2</v>
      </c>
      <c r="M188" s="2">
        <v>0</v>
      </c>
      <c r="N188" s="2">
        <v>1</v>
      </c>
      <c r="O188" s="5" t="s">
        <v>109</v>
      </c>
      <c r="P188" s="14">
        <v>9.0909090909090912E-2</v>
      </c>
      <c r="Q188" s="14">
        <v>0.90909090909090906</v>
      </c>
      <c r="R188" s="2">
        <v>0</v>
      </c>
      <c r="S188" s="2">
        <v>0</v>
      </c>
      <c r="T188" s="2">
        <v>1</v>
      </c>
    </row>
    <row r="189" spans="1:20" x14ac:dyDescent="0.35">
      <c r="A189" s="5" t="s">
        <v>110</v>
      </c>
      <c r="B189" s="1">
        <v>26</v>
      </c>
      <c r="C189" s="5" t="s">
        <v>110</v>
      </c>
      <c r="D189" s="14">
        <v>0.26923076923076922</v>
      </c>
      <c r="E189" s="14">
        <v>0.15384615384615385</v>
      </c>
      <c r="F189" s="14">
        <v>0.57692307692307687</v>
      </c>
      <c r="G189" s="14">
        <v>0</v>
      </c>
      <c r="H189" s="2">
        <v>1</v>
      </c>
      <c r="I189" s="5" t="s">
        <v>110</v>
      </c>
      <c r="J189" s="14">
        <v>0.34615384615384615</v>
      </c>
      <c r="K189" s="14">
        <v>3.8461538461538464E-2</v>
      </c>
      <c r="L189" s="2">
        <v>0.61538461538461542</v>
      </c>
      <c r="M189" s="2">
        <v>0</v>
      </c>
      <c r="N189" s="2">
        <v>1</v>
      </c>
      <c r="O189" s="5" t="s">
        <v>110</v>
      </c>
      <c r="P189" s="14">
        <v>0.26923076923076922</v>
      </c>
      <c r="Q189" s="14">
        <v>0.23076923076923078</v>
      </c>
      <c r="R189" s="2">
        <v>0.5</v>
      </c>
      <c r="S189" s="2">
        <v>0</v>
      </c>
      <c r="T189" s="2">
        <v>1</v>
      </c>
    </row>
    <row r="190" spans="1:20" x14ac:dyDescent="0.35">
      <c r="A190" s="5" t="s">
        <v>125</v>
      </c>
      <c r="B190" s="1">
        <v>13</v>
      </c>
      <c r="C190" s="5" t="s">
        <v>125</v>
      </c>
      <c r="D190" s="14">
        <v>0</v>
      </c>
      <c r="E190" s="14">
        <v>0.61538461538461542</v>
      </c>
      <c r="F190" s="14">
        <v>0.38461538461538464</v>
      </c>
      <c r="G190" s="14">
        <v>0</v>
      </c>
      <c r="H190" s="2">
        <v>1</v>
      </c>
      <c r="I190" s="5" t="s">
        <v>125</v>
      </c>
      <c r="J190" s="14">
        <v>0.30769230769230771</v>
      </c>
      <c r="K190" s="14">
        <v>0.23076923076923078</v>
      </c>
      <c r="L190" s="2">
        <v>0.46153846153846156</v>
      </c>
      <c r="M190" s="2">
        <v>0</v>
      </c>
      <c r="N190" s="2">
        <v>1</v>
      </c>
      <c r="O190" s="5" t="s">
        <v>125</v>
      </c>
      <c r="P190" s="14">
        <v>0.15384615384615385</v>
      </c>
      <c r="Q190" s="14">
        <v>0.69230769230769229</v>
      </c>
      <c r="R190" s="2">
        <v>0.15384615384615385</v>
      </c>
      <c r="S190" s="2">
        <v>0</v>
      </c>
      <c r="T190" s="2">
        <v>1</v>
      </c>
    </row>
    <row r="191" spans="1:20" x14ac:dyDescent="0.35">
      <c r="A191" s="5" t="s">
        <v>203</v>
      </c>
      <c r="B191" s="1">
        <v>16</v>
      </c>
      <c r="C191" s="5" t="s">
        <v>203</v>
      </c>
      <c r="D191" s="14">
        <v>0.3125</v>
      </c>
      <c r="E191" s="14">
        <v>0.1875</v>
      </c>
      <c r="F191" s="14">
        <v>0.5</v>
      </c>
      <c r="G191" s="14">
        <v>0</v>
      </c>
      <c r="H191" s="2">
        <v>1</v>
      </c>
      <c r="I191" s="5" t="s">
        <v>203</v>
      </c>
      <c r="J191" s="14">
        <v>0.5625</v>
      </c>
      <c r="K191" s="14">
        <v>6.25E-2</v>
      </c>
      <c r="L191" s="2">
        <v>0.3125</v>
      </c>
      <c r="M191" s="2">
        <v>6.25E-2</v>
      </c>
      <c r="N191" s="2">
        <v>1</v>
      </c>
      <c r="O191" s="5" t="s">
        <v>203</v>
      </c>
      <c r="P191" s="14">
        <v>0.25</v>
      </c>
      <c r="Q191" s="14">
        <v>0.5</v>
      </c>
      <c r="R191" s="2">
        <v>0.25</v>
      </c>
      <c r="S191" s="2">
        <v>0</v>
      </c>
      <c r="T191" s="2">
        <v>1</v>
      </c>
    </row>
    <row r="192" spans="1:20" x14ac:dyDescent="0.35">
      <c r="A192" s="5" t="s">
        <v>204</v>
      </c>
      <c r="B192" s="1">
        <v>14</v>
      </c>
      <c r="C192" s="5" t="s">
        <v>204</v>
      </c>
      <c r="D192" s="14">
        <v>0.2857142857142857</v>
      </c>
      <c r="E192" s="14">
        <v>0.21428571428571427</v>
      </c>
      <c r="F192" s="14">
        <v>0.5</v>
      </c>
      <c r="G192" s="14">
        <v>0</v>
      </c>
      <c r="H192" s="2">
        <v>1</v>
      </c>
      <c r="I192" s="5" t="s">
        <v>204</v>
      </c>
      <c r="J192" s="14">
        <v>0.6428571428571429</v>
      </c>
      <c r="K192" s="14">
        <v>0.14285714285714285</v>
      </c>
      <c r="L192" s="2">
        <v>0.21428571428571427</v>
      </c>
      <c r="M192" s="2">
        <v>0</v>
      </c>
      <c r="N192" s="2">
        <v>1</v>
      </c>
      <c r="O192" s="5" t="s">
        <v>204</v>
      </c>
      <c r="P192" s="14">
        <v>7.1428571428571425E-2</v>
      </c>
      <c r="Q192" s="14">
        <v>0.8571428571428571</v>
      </c>
      <c r="R192" s="2">
        <v>7.1428571428571425E-2</v>
      </c>
      <c r="S192" s="2">
        <v>0</v>
      </c>
      <c r="T192" s="2">
        <v>1</v>
      </c>
    </row>
    <row r="193" spans="1:20" x14ac:dyDescent="0.35">
      <c r="A193" s="3" t="s">
        <v>241</v>
      </c>
      <c r="B193" s="1">
        <v>137</v>
      </c>
      <c r="C193" s="3" t="s">
        <v>241</v>
      </c>
      <c r="D193" s="14">
        <v>0.40145985401459855</v>
      </c>
      <c r="E193" s="14">
        <v>0.37226277372262773</v>
      </c>
      <c r="F193" s="14">
        <v>0.22627737226277372</v>
      </c>
      <c r="G193" s="14">
        <v>0</v>
      </c>
      <c r="H193" s="2">
        <v>1</v>
      </c>
      <c r="I193" s="3" t="s">
        <v>241</v>
      </c>
      <c r="J193" s="14">
        <v>0.51094890510948909</v>
      </c>
      <c r="K193" s="14">
        <v>0.23357664233576642</v>
      </c>
      <c r="L193" s="2">
        <v>0.24817518248175183</v>
      </c>
      <c r="M193" s="2">
        <v>7.2992700729927005E-3</v>
      </c>
      <c r="N193" s="2">
        <v>1</v>
      </c>
      <c r="O193" s="3" t="s">
        <v>241</v>
      </c>
      <c r="P193" s="14">
        <v>7.2992700729927001E-2</v>
      </c>
      <c r="Q193" s="14">
        <v>0.81751824817518248</v>
      </c>
      <c r="R193" s="2">
        <v>0.10948905109489052</v>
      </c>
      <c r="S193" s="2">
        <v>0</v>
      </c>
      <c r="T193" s="2">
        <v>1</v>
      </c>
    </row>
    <row r="194" spans="1:20" x14ac:dyDescent="0.35">
      <c r="A194" s="5" t="s">
        <v>20</v>
      </c>
      <c r="B194" s="1">
        <v>11</v>
      </c>
      <c r="C194" s="5" t="s">
        <v>20</v>
      </c>
      <c r="D194" s="14">
        <v>0.63636363636363635</v>
      </c>
      <c r="E194" s="14">
        <v>9.0909090909090912E-2</v>
      </c>
      <c r="F194" s="14">
        <v>0.27272727272727271</v>
      </c>
      <c r="G194" s="14">
        <v>0</v>
      </c>
      <c r="H194" s="2">
        <v>1</v>
      </c>
      <c r="I194" s="5" t="s">
        <v>20</v>
      </c>
      <c r="J194" s="14">
        <v>0.36363636363636365</v>
      </c>
      <c r="K194" s="14">
        <v>0.18181818181818182</v>
      </c>
      <c r="L194" s="2">
        <v>0.45454545454545453</v>
      </c>
      <c r="M194" s="2">
        <v>0</v>
      </c>
      <c r="N194" s="2">
        <v>1</v>
      </c>
      <c r="O194" s="5" t="s">
        <v>20</v>
      </c>
      <c r="P194" s="14">
        <v>0</v>
      </c>
      <c r="Q194" s="14">
        <v>0.81818181818181823</v>
      </c>
      <c r="R194" s="2">
        <v>0.18181818181818182</v>
      </c>
      <c r="S194" s="2">
        <v>0</v>
      </c>
      <c r="T194" s="2">
        <v>1</v>
      </c>
    </row>
    <row r="195" spans="1:20" x14ac:dyDescent="0.35">
      <c r="A195" s="5" t="s">
        <v>28</v>
      </c>
      <c r="B195" s="1">
        <v>1</v>
      </c>
      <c r="C195" s="5" t="s">
        <v>28</v>
      </c>
      <c r="D195" s="14">
        <v>1</v>
      </c>
      <c r="E195" s="14">
        <v>0</v>
      </c>
      <c r="F195" s="14">
        <v>0</v>
      </c>
      <c r="G195" s="14">
        <v>0</v>
      </c>
      <c r="H195" s="2">
        <v>1</v>
      </c>
      <c r="I195" s="5" t="s">
        <v>28</v>
      </c>
      <c r="J195" s="14">
        <v>1</v>
      </c>
      <c r="K195" s="14">
        <v>0</v>
      </c>
      <c r="L195" s="2">
        <v>0</v>
      </c>
      <c r="M195" s="2">
        <v>0</v>
      </c>
      <c r="N195" s="2">
        <v>1</v>
      </c>
      <c r="O195" s="5" t="s">
        <v>28</v>
      </c>
      <c r="P195" s="14">
        <v>0</v>
      </c>
      <c r="Q195" s="14">
        <v>1</v>
      </c>
      <c r="R195" s="2">
        <v>0</v>
      </c>
      <c r="S195" s="2">
        <v>0</v>
      </c>
      <c r="T195" s="2">
        <v>1</v>
      </c>
    </row>
    <row r="196" spans="1:20" x14ac:dyDescent="0.35">
      <c r="A196" s="5" t="s">
        <v>32</v>
      </c>
      <c r="B196" s="1">
        <v>13</v>
      </c>
      <c r="C196" s="5" t="s">
        <v>32</v>
      </c>
      <c r="D196" s="14">
        <v>0.23076923076923078</v>
      </c>
      <c r="E196" s="14">
        <v>0.38461538461538464</v>
      </c>
      <c r="F196" s="14">
        <v>0.38461538461538464</v>
      </c>
      <c r="G196" s="14">
        <v>0</v>
      </c>
      <c r="H196" s="2">
        <v>1</v>
      </c>
      <c r="I196" s="5" t="s">
        <v>32</v>
      </c>
      <c r="J196" s="14">
        <v>0.61538461538461542</v>
      </c>
      <c r="K196" s="14">
        <v>0.23076923076923078</v>
      </c>
      <c r="L196" s="2">
        <v>0.15384615384615385</v>
      </c>
      <c r="M196" s="2">
        <v>0</v>
      </c>
      <c r="N196" s="2">
        <v>1</v>
      </c>
      <c r="O196" s="5" t="s">
        <v>32</v>
      </c>
      <c r="P196" s="14">
        <v>0</v>
      </c>
      <c r="Q196" s="14">
        <v>0.84615384615384615</v>
      </c>
      <c r="R196" s="2">
        <v>0.15384615384615385</v>
      </c>
      <c r="S196" s="2">
        <v>0</v>
      </c>
      <c r="T196" s="2">
        <v>1</v>
      </c>
    </row>
    <row r="197" spans="1:20" x14ac:dyDescent="0.35">
      <c r="A197" s="5" t="s">
        <v>36</v>
      </c>
      <c r="B197" s="1">
        <v>25</v>
      </c>
      <c r="C197" s="5" t="s">
        <v>36</v>
      </c>
      <c r="D197" s="14">
        <v>0.44</v>
      </c>
      <c r="E197" s="14">
        <v>0.52</v>
      </c>
      <c r="F197" s="14">
        <v>0.04</v>
      </c>
      <c r="G197" s="14">
        <v>0</v>
      </c>
      <c r="H197" s="2">
        <v>1</v>
      </c>
      <c r="I197" s="5" t="s">
        <v>36</v>
      </c>
      <c r="J197" s="14">
        <v>0.52</v>
      </c>
      <c r="K197" s="14">
        <v>0.4</v>
      </c>
      <c r="L197" s="2">
        <v>0.08</v>
      </c>
      <c r="M197" s="2">
        <v>0</v>
      </c>
      <c r="N197" s="2">
        <v>1</v>
      </c>
      <c r="O197" s="5" t="s">
        <v>36</v>
      </c>
      <c r="P197" s="14">
        <v>0.04</v>
      </c>
      <c r="Q197" s="14">
        <v>0.96</v>
      </c>
      <c r="R197" s="2">
        <v>0</v>
      </c>
      <c r="S197" s="2">
        <v>0</v>
      </c>
      <c r="T197" s="2">
        <v>1</v>
      </c>
    </row>
    <row r="198" spans="1:20" x14ac:dyDescent="0.35">
      <c r="A198" s="5" t="s">
        <v>43</v>
      </c>
      <c r="B198" s="1">
        <v>10</v>
      </c>
      <c r="C198" s="5" t="s">
        <v>43</v>
      </c>
      <c r="D198" s="14">
        <v>0.2</v>
      </c>
      <c r="E198" s="14">
        <v>0.6</v>
      </c>
      <c r="F198" s="14">
        <v>0.2</v>
      </c>
      <c r="G198" s="14">
        <v>0</v>
      </c>
      <c r="H198" s="2">
        <v>1</v>
      </c>
      <c r="I198" s="5" t="s">
        <v>43</v>
      </c>
      <c r="J198" s="14">
        <v>0.6</v>
      </c>
      <c r="K198" s="14">
        <v>0.1</v>
      </c>
      <c r="L198" s="2">
        <v>0.3</v>
      </c>
      <c r="M198" s="2">
        <v>0</v>
      </c>
      <c r="N198" s="2">
        <v>1</v>
      </c>
      <c r="O198" s="5" t="s">
        <v>43</v>
      </c>
      <c r="P198" s="14">
        <v>0</v>
      </c>
      <c r="Q198" s="14">
        <v>0.8</v>
      </c>
      <c r="R198" s="2">
        <v>0.2</v>
      </c>
      <c r="S198" s="2">
        <v>0</v>
      </c>
      <c r="T198" s="2">
        <v>1</v>
      </c>
    </row>
    <row r="199" spans="1:20" x14ac:dyDescent="0.35">
      <c r="A199" s="5" t="s">
        <v>67</v>
      </c>
      <c r="B199" s="1">
        <v>18</v>
      </c>
      <c r="C199" s="5" t="s">
        <v>67</v>
      </c>
      <c r="D199" s="14">
        <v>0.33333333333333331</v>
      </c>
      <c r="E199" s="14">
        <v>0.44444444444444442</v>
      </c>
      <c r="F199" s="14">
        <v>0.22222222222222221</v>
      </c>
      <c r="G199" s="14">
        <v>0</v>
      </c>
      <c r="H199" s="2">
        <v>1</v>
      </c>
      <c r="I199" s="5" t="s">
        <v>67</v>
      </c>
      <c r="J199" s="14">
        <v>0.66666666666666663</v>
      </c>
      <c r="K199" s="14">
        <v>5.5555555555555552E-2</v>
      </c>
      <c r="L199" s="2">
        <v>0.22222222222222221</v>
      </c>
      <c r="M199" s="2">
        <v>5.5555555555555552E-2</v>
      </c>
      <c r="N199" s="2">
        <v>1</v>
      </c>
      <c r="O199" s="5" t="s">
        <v>67</v>
      </c>
      <c r="P199" s="14">
        <v>0.44444444444444442</v>
      </c>
      <c r="Q199" s="14">
        <v>0.3888888888888889</v>
      </c>
      <c r="R199" s="2">
        <v>0.16666666666666666</v>
      </c>
      <c r="S199" s="2">
        <v>0</v>
      </c>
      <c r="T199" s="2">
        <v>1</v>
      </c>
    </row>
    <row r="200" spans="1:20" x14ac:dyDescent="0.35">
      <c r="A200" s="5" t="s">
        <v>71</v>
      </c>
      <c r="B200" s="1">
        <v>1</v>
      </c>
      <c r="C200" s="5" t="s">
        <v>71</v>
      </c>
      <c r="D200" s="14">
        <v>1</v>
      </c>
      <c r="E200" s="14">
        <v>0</v>
      </c>
      <c r="F200" s="14">
        <v>0</v>
      </c>
      <c r="G200" s="14">
        <v>0</v>
      </c>
      <c r="H200" s="2">
        <v>1</v>
      </c>
      <c r="I200" s="5" t="s">
        <v>71</v>
      </c>
      <c r="J200" s="14">
        <v>1</v>
      </c>
      <c r="K200" s="14">
        <v>0</v>
      </c>
      <c r="L200" s="2">
        <v>0</v>
      </c>
      <c r="M200" s="2">
        <v>0</v>
      </c>
      <c r="N200" s="2">
        <v>1</v>
      </c>
      <c r="O200" s="5" t="s">
        <v>71</v>
      </c>
      <c r="P200" s="14">
        <v>0</v>
      </c>
      <c r="Q200" s="14">
        <v>1</v>
      </c>
      <c r="R200" s="2">
        <v>0</v>
      </c>
      <c r="S200" s="2">
        <v>0</v>
      </c>
      <c r="T200" s="2">
        <v>1</v>
      </c>
    </row>
    <row r="201" spans="1:20" x14ac:dyDescent="0.35">
      <c r="A201" s="5" t="s">
        <v>113</v>
      </c>
      <c r="B201" s="1">
        <v>20</v>
      </c>
      <c r="C201" s="5" t="s">
        <v>113</v>
      </c>
      <c r="D201" s="14">
        <v>0.3</v>
      </c>
      <c r="E201" s="14">
        <v>0.4</v>
      </c>
      <c r="F201" s="14">
        <v>0.3</v>
      </c>
      <c r="G201" s="14">
        <v>0</v>
      </c>
      <c r="H201" s="2">
        <v>1</v>
      </c>
      <c r="I201" s="5" t="s">
        <v>113</v>
      </c>
      <c r="J201" s="14">
        <v>0.55000000000000004</v>
      </c>
      <c r="K201" s="14">
        <v>0.15</v>
      </c>
      <c r="L201" s="2">
        <v>0.3</v>
      </c>
      <c r="M201" s="2">
        <v>0</v>
      </c>
      <c r="N201" s="2">
        <v>1</v>
      </c>
      <c r="O201" s="5" t="s">
        <v>113</v>
      </c>
      <c r="P201" s="14">
        <v>0</v>
      </c>
      <c r="Q201" s="14">
        <v>1</v>
      </c>
      <c r="R201" s="2">
        <v>0</v>
      </c>
      <c r="S201" s="2">
        <v>0</v>
      </c>
      <c r="T201" s="2">
        <v>1</v>
      </c>
    </row>
    <row r="202" spans="1:20" x14ac:dyDescent="0.35">
      <c r="A202" s="5" t="s">
        <v>134</v>
      </c>
      <c r="B202" s="1">
        <v>27</v>
      </c>
      <c r="C202" s="5" t="s">
        <v>134</v>
      </c>
      <c r="D202" s="14">
        <v>0.40740740740740738</v>
      </c>
      <c r="E202" s="14">
        <v>0.37037037037037035</v>
      </c>
      <c r="F202" s="14">
        <v>0.22222222222222221</v>
      </c>
      <c r="G202" s="14">
        <v>0</v>
      </c>
      <c r="H202" s="2">
        <v>1</v>
      </c>
      <c r="I202" s="5" t="s">
        <v>134</v>
      </c>
      <c r="J202" s="14">
        <v>0.37037037037037035</v>
      </c>
      <c r="K202" s="14">
        <v>0.37037037037037035</v>
      </c>
      <c r="L202" s="2">
        <v>0.25925925925925924</v>
      </c>
      <c r="M202" s="2">
        <v>0</v>
      </c>
      <c r="N202" s="2">
        <v>1</v>
      </c>
      <c r="O202" s="5" t="s">
        <v>134</v>
      </c>
      <c r="P202" s="14">
        <v>3.7037037037037035E-2</v>
      </c>
      <c r="Q202" s="14">
        <v>0.85185185185185186</v>
      </c>
      <c r="R202" s="2">
        <v>0.1111111111111111</v>
      </c>
      <c r="S202" s="2">
        <v>0</v>
      </c>
      <c r="T202" s="2">
        <v>1</v>
      </c>
    </row>
    <row r="203" spans="1:20" x14ac:dyDescent="0.35">
      <c r="A203" s="5" t="s">
        <v>159</v>
      </c>
      <c r="B203" s="1">
        <v>1</v>
      </c>
      <c r="C203" s="5" t="s">
        <v>159</v>
      </c>
      <c r="D203" s="14">
        <v>1</v>
      </c>
      <c r="E203" s="14">
        <v>0</v>
      </c>
      <c r="F203" s="14">
        <v>0</v>
      </c>
      <c r="G203" s="14">
        <v>0</v>
      </c>
      <c r="H203" s="2">
        <v>1</v>
      </c>
      <c r="I203" s="5" t="s">
        <v>159</v>
      </c>
      <c r="J203" s="14">
        <v>0</v>
      </c>
      <c r="K203" s="14">
        <v>1</v>
      </c>
      <c r="L203" s="2">
        <v>0</v>
      </c>
      <c r="M203" s="2">
        <v>0</v>
      </c>
      <c r="N203" s="2">
        <v>1</v>
      </c>
      <c r="O203" s="5" t="s">
        <v>159</v>
      </c>
      <c r="P203" s="14">
        <v>0</v>
      </c>
      <c r="Q203" s="14">
        <v>1</v>
      </c>
      <c r="R203" s="2">
        <v>0</v>
      </c>
      <c r="S203" s="2">
        <v>0</v>
      </c>
      <c r="T203" s="2">
        <v>1</v>
      </c>
    </row>
    <row r="204" spans="1:20" x14ac:dyDescent="0.35">
      <c r="A204" s="5" t="s">
        <v>162</v>
      </c>
      <c r="B204" s="1">
        <v>9</v>
      </c>
      <c r="C204" s="5" t="s">
        <v>162</v>
      </c>
      <c r="D204" s="14">
        <v>0.55555555555555558</v>
      </c>
      <c r="E204" s="14">
        <v>0</v>
      </c>
      <c r="F204" s="14">
        <v>0.44444444444444442</v>
      </c>
      <c r="G204" s="14">
        <v>0</v>
      </c>
      <c r="H204" s="2">
        <v>1</v>
      </c>
      <c r="I204" s="5" t="s">
        <v>162</v>
      </c>
      <c r="J204" s="14">
        <v>0.44444444444444442</v>
      </c>
      <c r="K204" s="14">
        <v>0</v>
      </c>
      <c r="L204" s="2">
        <v>0.55555555555555558</v>
      </c>
      <c r="M204" s="2">
        <v>0</v>
      </c>
      <c r="N204" s="2">
        <v>1</v>
      </c>
      <c r="O204" s="5" t="s">
        <v>162</v>
      </c>
      <c r="P204" s="14">
        <v>0</v>
      </c>
      <c r="Q204" s="14">
        <v>0.66666666666666663</v>
      </c>
      <c r="R204" s="2">
        <v>0.33333333333333331</v>
      </c>
      <c r="S204" s="2">
        <v>0</v>
      </c>
      <c r="T204" s="2">
        <v>1</v>
      </c>
    </row>
    <row r="205" spans="1:20" x14ac:dyDescent="0.35">
      <c r="A205" s="5" t="s">
        <v>184</v>
      </c>
      <c r="B205" s="1">
        <v>1</v>
      </c>
      <c r="C205" s="5" t="s">
        <v>184</v>
      </c>
      <c r="D205" s="14">
        <v>1</v>
      </c>
      <c r="E205" s="14">
        <v>0</v>
      </c>
      <c r="F205" s="14">
        <v>0</v>
      </c>
      <c r="G205" s="14">
        <v>0</v>
      </c>
      <c r="H205" s="2">
        <v>1</v>
      </c>
      <c r="I205" s="5" t="s">
        <v>184</v>
      </c>
      <c r="J205" s="14">
        <v>0</v>
      </c>
      <c r="K205" s="14">
        <v>1</v>
      </c>
      <c r="L205" s="2">
        <v>0</v>
      </c>
      <c r="M205" s="2">
        <v>0</v>
      </c>
      <c r="N205" s="2">
        <v>1</v>
      </c>
      <c r="O205" s="5" t="s">
        <v>184</v>
      </c>
      <c r="P205" s="14">
        <v>0</v>
      </c>
      <c r="Q205" s="14">
        <v>1</v>
      </c>
      <c r="R205" s="2">
        <v>0</v>
      </c>
      <c r="S205" s="2">
        <v>0</v>
      </c>
      <c r="T205" s="2">
        <v>1</v>
      </c>
    </row>
    <row r="206" spans="1:20" x14ac:dyDescent="0.35">
      <c r="A206" s="3" t="s">
        <v>237</v>
      </c>
      <c r="B206" s="1">
        <v>11</v>
      </c>
      <c r="C206" s="3" t="s">
        <v>237</v>
      </c>
      <c r="D206" s="14">
        <v>0.36363636363636365</v>
      </c>
      <c r="E206" s="14">
        <v>0.18181818181818182</v>
      </c>
      <c r="F206" s="14">
        <v>0.18181818181818182</v>
      </c>
      <c r="G206" s="14">
        <v>0.27272727272727271</v>
      </c>
      <c r="H206" s="2">
        <v>1</v>
      </c>
      <c r="I206" s="3" t="s">
        <v>237</v>
      </c>
      <c r="J206" s="14">
        <v>0.27272727272727271</v>
      </c>
      <c r="K206" s="14">
        <v>0.36363636363636365</v>
      </c>
      <c r="L206" s="2">
        <v>0.36363636363636365</v>
      </c>
      <c r="M206" s="2">
        <v>0</v>
      </c>
      <c r="N206" s="2">
        <v>1</v>
      </c>
      <c r="O206" s="3" t="s">
        <v>237</v>
      </c>
      <c r="P206" s="14">
        <v>0</v>
      </c>
      <c r="Q206" s="14">
        <v>0.45454545454545453</v>
      </c>
      <c r="R206" s="2">
        <v>0.27272727272727271</v>
      </c>
      <c r="S206" s="2">
        <v>0.27272727272727271</v>
      </c>
      <c r="T206" s="2">
        <v>1</v>
      </c>
    </row>
    <row r="207" spans="1:20" x14ac:dyDescent="0.35">
      <c r="A207" s="5" t="s">
        <v>33</v>
      </c>
      <c r="B207" s="1">
        <v>4</v>
      </c>
      <c r="C207" s="5" t="s">
        <v>33</v>
      </c>
      <c r="D207" s="14">
        <v>0.25</v>
      </c>
      <c r="E207" s="14">
        <v>0.25</v>
      </c>
      <c r="F207" s="14">
        <v>0.5</v>
      </c>
      <c r="G207" s="14">
        <v>0</v>
      </c>
      <c r="H207" s="2">
        <v>1</v>
      </c>
      <c r="I207" s="5" t="s">
        <v>33</v>
      </c>
      <c r="J207" s="14">
        <v>0.5</v>
      </c>
      <c r="K207" s="14">
        <v>0.25</v>
      </c>
      <c r="L207" s="2">
        <v>0.25</v>
      </c>
      <c r="M207" s="2">
        <v>0</v>
      </c>
      <c r="N207" s="2">
        <v>1</v>
      </c>
      <c r="O207" s="5" t="s">
        <v>33</v>
      </c>
      <c r="P207" s="14">
        <v>0</v>
      </c>
      <c r="Q207" s="14">
        <v>0.5</v>
      </c>
      <c r="R207" s="2">
        <v>0.5</v>
      </c>
      <c r="S207" s="2">
        <v>0</v>
      </c>
      <c r="T207" s="2">
        <v>1</v>
      </c>
    </row>
    <row r="208" spans="1:20" x14ac:dyDescent="0.35">
      <c r="A208" s="5" t="s">
        <v>195</v>
      </c>
      <c r="B208" s="1">
        <v>7</v>
      </c>
      <c r="C208" s="5" t="s">
        <v>195</v>
      </c>
      <c r="D208" s="14">
        <v>0.42857142857142855</v>
      </c>
      <c r="E208" s="14">
        <v>0.14285714285714285</v>
      </c>
      <c r="F208" s="14">
        <v>0</v>
      </c>
      <c r="G208" s="14">
        <v>0.42857142857142855</v>
      </c>
      <c r="H208" s="2">
        <v>1</v>
      </c>
      <c r="I208" s="5" t="s">
        <v>195</v>
      </c>
      <c r="J208" s="14">
        <v>0.14285714285714285</v>
      </c>
      <c r="K208" s="14">
        <v>0.42857142857142855</v>
      </c>
      <c r="L208" s="2">
        <v>0.42857142857142855</v>
      </c>
      <c r="M208" s="2">
        <v>0</v>
      </c>
      <c r="N208" s="2">
        <v>1</v>
      </c>
      <c r="O208" s="5" t="s">
        <v>195</v>
      </c>
      <c r="P208" s="14">
        <v>0</v>
      </c>
      <c r="Q208" s="14">
        <v>0.42857142857142855</v>
      </c>
      <c r="R208" s="2">
        <v>0.14285714285714285</v>
      </c>
      <c r="S208" s="2">
        <v>0.42857142857142855</v>
      </c>
      <c r="T208" s="2">
        <v>1</v>
      </c>
    </row>
    <row r="209" spans="1:20" x14ac:dyDescent="0.35">
      <c r="A209" s="3" t="s">
        <v>236</v>
      </c>
      <c r="B209" s="1">
        <v>1044</v>
      </c>
      <c r="C209" s="3" t="s">
        <v>236</v>
      </c>
      <c r="D209" s="14">
        <v>0.29022988505747127</v>
      </c>
      <c r="E209" s="14">
        <v>0.25766283524904215</v>
      </c>
      <c r="F209" s="14">
        <v>0.41091954022988508</v>
      </c>
      <c r="G209" s="14">
        <v>4.1187739463601533E-2</v>
      </c>
      <c r="H209" s="2">
        <v>1</v>
      </c>
      <c r="I209" s="3" t="s">
        <v>236</v>
      </c>
      <c r="J209" s="14">
        <v>0.43869731800766282</v>
      </c>
      <c r="K209" s="14">
        <v>0.18582375478927204</v>
      </c>
      <c r="L209" s="2">
        <v>0.3457854406130268</v>
      </c>
      <c r="M209" s="2">
        <v>2.9693486590038315E-2</v>
      </c>
      <c r="N209" s="2">
        <v>1</v>
      </c>
      <c r="O209" s="3" t="s">
        <v>236</v>
      </c>
      <c r="P209" s="14">
        <v>0.1388888888888889</v>
      </c>
      <c r="Q209" s="14">
        <v>0.56896551724137934</v>
      </c>
      <c r="R209" s="2">
        <v>0.28352490421455939</v>
      </c>
      <c r="S209" s="2">
        <v>8.6206896551724137E-3</v>
      </c>
      <c r="T209" s="2">
        <v>1</v>
      </c>
    </row>
  </sheetData>
  <mergeCells count="1">
    <mergeCell ref="C9:J9"/>
  </mergeCells>
  <conditionalFormatting sqref="M12:M107">
    <cfRule type="containsText" dxfId="4" priority="1" operator="containsText" text="TRUE">
      <formula>NOT(ISERROR(SEARCH("TRUE",M12)))</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0"/>
  <sheetViews>
    <sheetView workbookViewId="0">
      <pane xSplit="1" ySplit="4" topLeftCell="B5" activePane="bottomRight" state="frozen"/>
      <selection activeCell="D1" sqref="D1"/>
      <selection pane="topRight" activeCell="D1" sqref="D1"/>
      <selection pane="bottomLeft" activeCell="D1" sqref="D1"/>
      <selection pane="bottomRight" activeCell="D1" sqref="D1"/>
    </sheetView>
  </sheetViews>
  <sheetFormatPr defaultColWidth="9.1796875" defaultRowHeight="14.5" x14ac:dyDescent="0.35"/>
  <cols>
    <col min="1" max="1" width="37" style="1" customWidth="1"/>
    <col min="2" max="2" width="16.26953125" style="1" customWidth="1"/>
    <col min="3" max="3" width="28.81640625" style="1" customWidth="1"/>
    <col min="4" max="4" width="58.1796875" style="1" customWidth="1"/>
    <col min="5" max="5" width="32" style="1" customWidth="1"/>
    <col min="6" max="6" width="11.26953125" style="1" customWidth="1"/>
    <col min="7" max="7" width="58.1796875" style="1" customWidth="1"/>
    <col min="8" max="8" width="32" style="1" customWidth="1"/>
    <col min="9" max="9" width="11.26953125" style="1" customWidth="1"/>
    <col min="10" max="16384" width="9.1796875" style="1"/>
  </cols>
  <sheetData>
    <row r="1" spans="1:6" x14ac:dyDescent="0.35">
      <c r="D1" s="1" t="s">
        <v>14031</v>
      </c>
    </row>
    <row r="3" spans="1:6" x14ac:dyDescent="0.35">
      <c r="A3" s="4" t="s">
        <v>249</v>
      </c>
      <c r="B3" s="4" t="s">
        <v>248</v>
      </c>
    </row>
    <row r="4" spans="1:6" x14ac:dyDescent="0.35">
      <c r="A4" s="4" t="s">
        <v>247</v>
      </c>
      <c r="C4" s="1" t="s">
        <v>246</v>
      </c>
      <c r="D4" s="1" t="s">
        <v>245</v>
      </c>
      <c r="E4" s="1" t="s">
        <v>244</v>
      </c>
      <c r="F4" s="1" t="s">
        <v>236</v>
      </c>
    </row>
    <row r="5" spans="1:6" x14ac:dyDescent="0.35">
      <c r="A5" s="3" t="s">
        <v>243</v>
      </c>
      <c r="B5" s="2"/>
      <c r="C5" s="2"/>
      <c r="D5" s="2"/>
      <c r="E5" s="2"/>
      <c r="F5" s="2"/>
    </row>
    <row r="6" spans="1:6" x14ac:dyDescent="0.35">
      <c r="A6" s="5" t="s">
        <v>30</v>
      </c>
      <c r="B6" s="2">
        <v>0.23076923076923078</v>
      </c>
      <c r="C6" s="2">
        <v>7.6923076923076927E-2</v>
      </c>
      <c r="D6" s="2">
        <v>0.61538461538461542</v>
      </c>
      <c r="E6" s="2">
        <v>7.6923076923076927E-2</v>
      </c>
      <c r="F6" s="2">
        <v>1</v>
      </c>
    </row>
    <row r="7" spans="1:6" x14ac:dyDescent="0.35">
      <c r="A7" s="5" t="s">
        <v>14031</v>
      </c>
      <c r="B7" s="2">
        <v>0</v>
      </c>
      <c r="C7" s="2">
        <v>0.26666666666666666</v>
      </c>
      <c r="D7" s="2">
        <v>0.53333333333333333</v>
      </c>
      <c r="E7" s="2">
        <v>0.2</v>
      </c>
      <c r="F7" s="2">
        <v>1</v>
      </c>
    </row>
    <row r="8" spans="1:6" x14ac:dyDescent="0.35">
      <c r="A8" s="5" t="s">
        <v>59</v>
      </c>
      <c r="B8" s="2">
        <v>2.9411764705882353E-2</v>
      </c>
      <c r="C8" s="2">
        <v>0.67647058823529416</v>
      </c>
      <c r="D8" s="2">
        <v>0.29411764705882354</v>
      </c>
      <c r="E8" s="2">
        <v>0</v>
      </c>
      <c r="F8" s="2">
        <v>1</v>
      </c>
    </row>
    <row r="9" spans="1:6" x14ac:dyDescent="0.35">
      <c r="A9" s="5" t="s">
        <v>91</v>
      </c>
      <c r="B9" s="2">
        <v>5.4054054054054057E-2</v>
      </c>
      <c r="C9" s="2">
        <v>0.48648648648648651</v>
      </c>
      <c r="D9" s="2">
        <v>0.29729729729729731</v>
      </c>
      <c r="E9" s="2">
        <v>0.16216216216216217</v>
      </c>
      <c r="F9" s="2">
        <v>1</v>
      </c>
    </row>
    <row r="10" spans="1:6" x14ac:dyDescent="0.35">
      <c r="A10" s="5" t="s">
        <v>151</v>
      </c>
      <c r="B10" s="2">
        <v>0</v>
      </c>
      <c r="C10" s="2">
        <v>0.2</v>
      </c>
      <c r="D10" s="2">
        <v>0.6</v>
      </c>
      <c r="E10" s="2">
        <v>0.2</v>
      </c>
      <c r="F10" s="2">
        <v>1</v>
      </c>
    </row>
    <row r="11" spans="1:6" x14ac:dyDescent="0.35">
      <c r="A11" s="5" t="s">
        <v>168</v>
      </c>
      <c r="B11" s="2">
        <v>3.8461538461538464E-2</v>
      </c>
      <c r="C11" s="2">
        <v>0.65384615384615385</v>
      </c>
      <c r="D11" s="2">
        <v>0.30769230769230771</v>
      </c>
      <c r="E11" s="2">
        <v>0</v>
      </c>
      <c r="F11" s="2">
        <v>1</v>
      </c>
    </row>
    <row r="12" spans="1:6" x14ac:dyDescent="0.35">
      <c r="A12" s="5" t="s">
        <v>170</v>
      </c>
      <c r="B12" s="2">
        <v>0</v>
      </c>
      <c r="C12" s="2">
        <v>0.18181818181818182</v>
      </c>
      <c r="D12" s="2">
        <v>0.54545454545454541</v>
      </c>
      <c r="E12" s="2">
        <v>0.27272727272727271</v>
      </c>
      <c r="F12" s="2">
        <v>1</v>
      </c>
    </row>
    <row r="13" spans="1:6" x14ac:dyDescent="0.35">
      <c r="A13" s="5" t="s">
        <v>173</v>
      </c>
      <c r="B13" s="2">
        <v>0</v>
      </c>
      <c r="C13" s="2">
        <v>0.65</v>
      </c>
      <c r="D13" s="2">
        <v>0.35</v>
      </c>
      <c r="E13" s="2">
        <v>0</v>
      </c>
      <c r="F13" s="2">
        <v>1</v>
      </c>
    </row>
    <row r="14" spans="1:6" x14ac:dyDescent="0.35">
      <c r="A14" s="5" t="s">
        <v>181</v>
      </c>
      <c r="B14" s="2">
        <v>0</v>
      </c>
      <c r="C14" s="2">
        <v>0.625</v>
      </c>
      <c r="D14" s="2">
        <v>0.375</v>
      </c>
      <c r="E14" s="2">
        <v>0</v>
      </c>
      <c r="F14" s="2">
        <v>1</v>
      </c>
    </row>
    <row r="15" spans="1:6" x14ac:dyDescent="0.35">
      <c r="A15" s="5" t="s">
        <v>191</v>
      </c>
      <c r="B15" s="2">
        <v>0</v>
      </c>
      <c r="C15" s="2">
        <v>0.125</v>
      </c>
      <c r="D15" s="2">
        <v>0.75</v>
      </c>
      <c r="E15" s="2">
        <v>0.125</v>
      </c>
      <c r="F15" s="2">
        <v>1</v>
      </c>
    </row>
    <row r="16" spans="1:6" x14ac:dyDescent="0.35">
      <c r="A16" s="3" t="s">
        <v>256</v>
      </c>
      <c r="B16" s="2">
        <v>3.5000000000000003E-2</v>
      </c>
      <c r="C16" s="2">
        <v>0.44500000000000001</v>
      </c>
      <c r="D16" s="2">
        <v>0.42499999999999999</v>
      </c>
      <c r="E16" s="2">
        <v>9.5000000000000001E-2</v>
      </c>
      <c r="F16" s="2">
        <v>1</v>
      </c>
    </row>
    <row r="17" spans="1:6" x14ac:dyDescent="0.35">
      <c r="A17" s="3" t="s">
        <v>242</v>
      </c>
      <c r="B17" s="2"/>
      <c r="C17" s="2"/>
      <c r="D17" s="2"/>
      <c r="E17" s="2"/>
      <c r="F17" s="2"/>
    </row>
    <row r="18" spans="1:6" x14ac:dyDescent="0.35">
      <c r="A18" s="5" t="s">
        <v>109</v>
      </c>
      <c r="B18" s="2">
        <v>0</v>
      </c>
      <c r="C18" s="2">
        <v>0.72727272727272729</v>
      </c>
      <c r="D18" s="2">
        <v>0.27272727272727271</v>
      </c>
      <c r="E18" s="2">
        <v>0</v>
      </c>
      <c r="F18" s="2">
        <v>1</v>
      </c>
    </row>
    <row r="19" spans="1:6" x14ac:dyDescent="0.35">
      <c r="A19" s="5" t="s">
        <v>110</v>
      </c>
      <c r="B19" s="2">
        <v>0</v>
      </c>
      <c r="C19" s="2">
        <v>0.42307692307692307</v>
      </c>
      <c r="D19" s="2">
        <v>0.57692307692307687</v>
      </c>
      <c r="E19" s="2">
        <v>0</v>
      </c>
      <c r="F19" s="2">
        <v>1</v>
      </c>
    </row>
    <row r="20" spans="1:6" x14ac:dyDescent="0.35">
      <c r="A20" s="5" t="s">
        <v>125</v>
      </c>
      <c r="B20" s="2">
        <v>0</v>
      </c>
      <c r="C20" s="2">
        <v>0.69230769230769229</v>
      </c>
      <c r="D20" s="2">
        <v>0.30769230769230771</v>
      </c>
      <c r="E20" s="2">
        <v>0</v>
      </c>
      <c r="F20" s="2">
        <v>1</v>
      </c>
    </row>
    <row r="21" spans="1:6" x14ac:dyDescent="0.35">
      <c r="A21" s="5" t="s">
        <v>203</v>
      </c>
      <c r="B21" s="2">
        <v>0</v>
      </c>
      <c r="C21" s="2">
        <v>0.375</v>
      </c>
      <c r="D21" s="2">
        <v>0.5625</v>
      </c>
      <c r="E21" s="2">
        <v>6.25E-2</v>
      </c>
      <c r="F21" s="2">
        <v>1</v>
      </c>
    </row>
    <row r="22" spans="1:6" x14ac:dyDescent="0.35">
      <c r="A22" s="5" t="s">
        <v>204</v>
      </c>
      <c r="B22" s="2">
        <v>0</v>
      </c>
      <c r="C22" s="2">
        <v>0.35714285714285715</v>
      </c>
      <c r="D22" s="2">
        <v>0.6428571428571429</v>
      </c>
      <c r="E22" s="2">
        <v>0</v>
      </c>
      <c r="F22" s="2">
        <v>1</v>
      </c>
    </row>
    <row r="23" spans="1:6" x14ac:dyDescent="0.35">
      <c r="A23" s="3" t="s">
        <v>255</v>
      </c>
      <c r="B23" s="2">
        <v>0</v>
      </c>
      <c r="C23" s="2">
        <v>0.48749999999999999</v>
      </c>
      <c r="D23" s="2">
        <v>0.5</v>
      </c>
      <c r="E23" s="2">
        <v>1.2500000000000001E-2</v>
      </c>
      <c r="F23" s="2">
        <v>1</v>
      </c>
    </row>
    <row r="24" spans="1:6" x14ac:dyDescent="0.35">
      <c r="A24" s="3" t="s">
        <v>241</v>
      </c>
      <c r="B24" s="2"/>
      <c r="C24" s="2"/>
      <c r="D24" s="2"/>
      <c r="E24" s="2"/>
      <c r="F24" s="2"/>
    </row>
    <row r="25" spans="1:6" x14ac:dyDescent="0.35">
      <c r="A25" s="5" t="s">
        <v>20</v>
      </c>
      <c r="B25" s="2">
        <v>0</v>
      </c>
      <c r="C25" s="2">
        <v>0.36363636363636365</v>
      </c>
      <c r="D25" s="2">
        <v>0.45454545454545453</v>
      </c>
      <c r="E25" s="2">
        <v>0.18181818181818182</v>
      </c>
      <c r="F25" s="2">
        <v>1</v>
      </c>
    </row>
    <row r="26" spans="1:6" x14ac:dyDescent="0.35">
      <c r="A26" s="5" t="s">
        <v>28</v>
      </c>
      <c r="B26" s="2">
        <v>0</v>
      </c>
      <c r="C26" s="2">
        <v>0</v>
      </c>
      <c r="D26" s="2">
        <v>1</v>
      </c>
      <c r="E26" s="2">
        <v>0</v>
      </c>
      <c r="F26" s="2">
        <v>1</v>
      </c>
    </row>
    <row r="27" spans="1:6" x14ac:dyDescent="0.35">
      <c r="A27" s="5" t="s">
        <v>32</v>
      </c>
      <c r="B27" s="2">
        <v>7.6923076923076927E-2</v>
      </c>
      <c r="C27" s="2">
        <v>0.15384615384615385</v>
      </c>
      <c r="D27" s="2">
        <v>0.61538461538461542</v>
      </c>
      <c r="E27" s="2">
        <v>0.15384615384615385</v>
      </c>
      <c r="F27" s="2">
        <v>1</v>
      </c>
    </row>
    <row r="28" spans="1:6" x14ac:dyDescent="0.35">
      <c r="A28" s="5" t="s">
        <v>36</v>
      </c>
      <c r="B28" s="2">
        <v>0</v>
      </c>
      <c r="C28" s="2">
        <v>0.16</v>
      </c>
      <c r="D28" s="2">
        <v>0.76</v>
      </c>
      <c r="E28" s="2">
        <v>0.08</v>
      </c>
      <c r="F28" s="2">
        <v>1</v>
      </c>
    </row>
    <row r="29" spans="1:6" x14ac:dyDescent="0.35">
      <c r="A29" s="5" t="s">
        <v>43</v>
      </c>
      <c r="B29" s="2">
        <v>0</v>
      </c>
      <c r="C29" s="2">
        <v>0.5</v>
      </c>
      <c r="D29" s="2">
        <v>0.5</v>
      </c>
      <c r="E29" s="2">
        <v>0</v>
      </c>
      <c r="F29" s="2">
        <v>1</v>
      </c>
    </row>
    <row r="30" spans="1:6" x14ac:dyDescent="0.35">
      <c r="A30" s="5" t="s">
        <v>67</v>
      </c>
      <c r="B30" s="2">
        <v>0.1111111111111111</v>
      </c>
      <c r="C30" s="2">
        <v>0.61111111111111116</v>
      </c>
      <c r="D30" s="2">
        <v>0.27777777777777779</v>
      </c>
      <c r="E30" s="2">
        <v>0</v>
      </c>
      <c r="F30" s="2">
        <v>1</v>
      </c>
    </row>
    <row r="31" spans="1:6" x14ac:dyDescent="0.35">
      <c r="A31" s="5" t="s">
        <v>71</v>
      </c>
      <c r="B31" s="2">
        <v>0</v>
      </c>
      <c r="C31" s="2">
        <v>1</v>
      </c>
      <c r="D31" s="2">
        <v>0</v>
      </c>
      <c r="E31" s="2">
        <v>0</v>
      </c>
      <c r="F31" s="2">
        <v>1</v>
      </c>
    </row>
    <row r="32" spans="1:6" x14ac:dyDescent="0.35">
      <c r="A32" s="5" t="s">
        <v>113</v>
      </c>
      <c r="B32" s="2">
        <v>0</v>
      </c>
      <c r="C32" s="2">
        <v>0.5</v>
      </c>
      <c r="D32" s="2">
        <v>0.45</v>
      </c>
      <c r="E32" s="2">
        <v>0.05</v>
      </c>
      <c r="F32" s="2">
        <v>1</v>
      </c>
    </row>
    <row r="33" spans="1:6" x14ac:dyDescent="0.35">
      <c r="A33" s="5" t="s">
        <v>134</v>
      </c>
      <c r="B33" s="2">
        <v>0</v>
      </c>
      <c r="C33" s="2">
        <v>0.48148148148148145</v>
      </c>
      <c r="D33" s="2">
        <v>0.40740740740740738</v>
      </c>
      <c r="E33" s="2">
        <v>0.1111111111111111</v>
      </c>
      <c r="F33" s="2">
        <v>1</v>
      </c>
    </row>
    <row r="34" spans="1:6" x14ac:dyDescent="0.35">
      <c r="A34" s="5" t="s">
        <v>159</v>
      </c>
      <c r="B34" s="2">
        <v>0</v>
      </c>
      <c r="C34" s="2">
        <v>1</v>
      </c>
      <c r="D34" s="2">
        <v>0</v>
      </c>
      <c r="E34" s="2">
        <v>0</v>
      </c>
      <c r="F34" s="2">
        <v>1</v>
      </c>
    </row>
    <row r="35" spans="1:6" x14ac:dyDescent="0.35">
      <c r="A35" s="5" t="s">
        <v>162</v>
      </c>
      <c r="B35" s="2">
        <v>0</v>
      </c>
      <c r="C35" s="2">
        <v>0.55555555555555558</v>
      </c>
      <c r="D35" s="2">
        <v>0.44444444444444442</v>
      </c>
      <c r="E35" s="2">
        <v>0</v>
      </c>
      <c r="F35" s="2">
        <v>1</v>
      </c>
    </row>
    <row r="36" spans="1:6" x14ac:dyDescent="0.35">
      <c r="A36" s="5" t="s">
        <v>184</v>
      </c>
      <c r="B36" s="2">
        <v>0</v>
      </c>
      <c r="C36" s="2">
        <v>0</v>
      </c>
      <c r="D36" s="2">
        <v>0</v>
      </c>
      <c r="E36" s="2">
        <v>1</v>
      </c>
      <c r="F36" s="2">
        <v>1</v>
      </c>
    </row>
    <row r="37" spans="1:6" x14ac:dyDescent="0.35">
      <c r="A37" s="3" t="s">
        <v>254</v>
      </c>
      <c r="B37" s="2">
        <v>2.1897810218978103E-2</v>
      </c>
      <c r="C37" s="2">
        <v>0.40875912408759124</v>
      </c>
      <c r="D37" s="2">
        <v>0.48905109489051096</v>
      </c>
      <c r="E37" s="2">
        <v>8.0291970802919707E-2</v>
      </c>
      <c r="F37" s="2">
        <v>1</v>
      </c>
    </row>
    <row r="38" spans="1:6" x14ac:dyDescent="0.35">
      <c r="A38" s="3" t="s">
        <v>240</v>
      </c>
      <c r="B38" s="2"/>
      <c r="C38" s="2"/>
      <c r="D38" s="2"/>
      <c r="E38" s="2"/>
      <c r="F38" s="2"/>
    </row>
    <row r="39" spans="1:6" x14ac:dyDescent="0.35">
      <c r="A39" s="5" t="s">
        <v>2</v>
      </c>
      <c r="B39" s="2">
        <v>0.21428571428571427</v>
      </c>
      <c r="C39" s="2">
        <v>0.5</v>
      </c>
      <c r="D39" s="2">
        <v>0.17857142857142858</v>
      </c>
      <c r="E39" s="2">
        <v>0.10714285714285714</v>
      </c>
      <c r="F39" s="2">
        <v>1</v>
      </c>
    </row>
    <row r="40" spans="1:6" x14ac:dyDescent="0.35">
      <c r="A40" s="5" t="s">
        <v>11</v>
      </c>
      <c r="B40" s="2">
        <v>0</v>
      </c>
      <c r="C40" s="2">
        <v>0</v>
      </c>
      <c r="D40" s="2">
        <v>1</v>
      </c>
      <c r="E40" s="2">
        <v>0</v>
      </c>
      <c r="F40" s="2">
        <v>1</v>
      </c>
    </row>
    <row r="41" spans="1:6" x14ac:dyDescent="0.35">
      <c r="A41" s="5" t="s">
        <v>16</v>
      </c>
      <c r="B41" s="2">
        <v>0</v>
      </c>
      <c r="C41" s="2">
        <v>0.38636363636363635</v>
      </c>
      <c r="D41" s="2">
        <v>0.54545454545454541</v>
      </c>
      <c r="E41" s="2">
        <v>6.8181818181818177E-2</v>
      </c>
      <c r="F41" s="2">
        <v>1</v>
      </c>
    </row>
    <row r="42" spans="1:6" x14ac:dyDescent="0.35">
      <c r="A42" s="5" t="s">
        <v>31</v>
      </c>
      <c r="B42" s="2">
        <v>0</v>
      </c>
      <c r="C42" s="2">
        <v>0.35483870967741937</v>
      </c>
      <c r="D42" s="2">
        <v>0.54838709677419351</v>
      </c>
      <c r="E42" s="2">
        <v>9.6774193548387094E-2</v>
      </c>
      <c r="F42" s="2">
        <v>1</v>
      </c>
    </row>
    <row r="43" spans="1:6" x14ac:dyDescent="0.35">
      <c r="A43" s="5" t="s">
        <v>60</v>
      </c>
      <c r="B43" s="2">
        <v>0</v>
      </c>
      <c r="C43" s="2">
        <v>1</v>
      </c>
      <c r="D43" s="2">
        <v>0</v>
      </c>
      <c r="E43" s="2">
        <v>0</v>
      </c>
      <c r="F43" s="2">
        <v>1</v>
      </c>
    </row>
    <row r="44" spans="1:6" x14ac:dyDescent="0.35">
      <c r="A44" s="5" t="s">
        <v>80</v>
      </c>
      <c r="B44" s="2">
        <v>0</v>
      </c>
      <c r="C44" s="2">
        <v>0.79166666666666663</v>
      </c>
      <c r="D44" s="2">
        <v>0.14583333333333334</v>
      </c>
      <c r="E44" s="2">
        <v>6.25E-2</v>
      </c>
      <c r="F44" s="2">
        <v>1</v>
      </c>
    </row>
    <row r="45" spans="1:6" x14ac:dyDescent="0.35">
      <c r="A45" s="5" t="s">
        <v>81</v>
      </c>
      <c r="B45" s="2">
        <v>0</v>
      </c>
      <c r="C45" s="2">
        <v>0.5</v>
      </c>
      <c r="D45" s="2">
        <v>0.5</v>
      </c>
      <c r="E45" s="2">
        <v>0</v>
      </c>
      <c r="F45" s="2">
        <v>1</v>
      </c>
    </row>
    <row r="46" spans="1:6" x14ac:dyDescent="0.35">
      <c r="A46" s="5" t="s">
        <v>88</v>
      </c>
      <c r="B46" s="2">
        <v>0</v>
      </c>
      <c r="C46" s="2">
        <v>0</v>
      </c>
      <c r="D46" s="2">
        <v>1</v>
      </c>
      <c r="E46" s="2">
        <v>0</v>
      </c>
      <c r="F46" s="2">
        <v>1</v>
      </c>
    </row>
    <row r="47" spans="1:6" x14ac:dyDescent="0.35">
      <c r="A47" s="5" t="s">
        <v>98</v>
      </c>
      <c r="B47" s="2">
        <v>0</v>
      </c>
      <c r="C47" s="2">
        <v>0.73333333333333328</v>
      </c>
      <c r="D47" s="2">
        <v>0.13333333333333333</v>
      </c>
      <c r="E47" s="2">
        <v>0.13333333333333333</v>
      </c>
      <c r="F47" s="2">
        <v>1</v>
      </c>
    </row>
    <row r="48" spans="1:6" x14ac:dyDescent="0.35">
      <c r="A48" s="5" t="s">
        <v>126</v>
      </c>
      <c r="B48" s="2">
        <v>8.3333333333333329E-2</v>
      </c>
      <c r="C48" s="2">
        <v>0.33333333333333331</v>
      </c>
      <c r="D48" s="2">
        <v>0.41666666666666669</v>
      </c>
      <c r="E48" s="2">
        <v>0.16666666666666666</v>
      </c>
      <c r="F48" s="2">
        <v>1</v>
      </c>
    </row>
    <row r="49" spans="1:6" x14ac:dyDescent="0.35">
      <c r="A49" s="5" t="s">
        <v>129</v>
      </c>
      <c r="B49" s="2">
        <v>2.4390243902439025E-2</v>
      </c>
      <c r="C49" s="2">
        <v>0.26829268292682928</v>
      </c>
      <c r="D49" s="2">
        <v>0.63414634146341464</v>
      </c>
      <c r="E49" s="2">
        <v>7.3170731707317069E-2</v>
      </c>
      <c r="F49" s="2">
        <v>1</v>
      </c>
    </row>
    <row r="50" spans="1:6" x14ac:dyDescent="0.35">
      <c r="A50" s="5" t="s">
        <v>138</v>
      </c>
      <c r="B50" s="2">
        <v>0.21428571428571427</v>
      </c>
      <c r="C50" s="2">
        <v>0.5</v>
      </c>
      <c r="D50" s="2">
        <v>0.14285714285714285</v>
      </c>
      <c r="E50" s="2">
        <v>0.14285714285714285</v>
      </c>
      <c r="F50" s="2">
        <v>1</v>
      </c>
    </row>
    <row r="51" spans="1:6" x14ac:dyDescent="0.35">
      <c r="A51" s="5" t="s">
        <v>142</v>
      </c>
      <c r="B51" s="2">
        <v>6.6666666666666666E-2</v>
      </c>
      <c r="C51" s="2">
        <v>0.2</v>
      </c>
      <c r="D51" s="2">
        <v>0.73333333333333328</v>
      </c>
      <c r="E51" s="2">
        <v>0</v>
      </c>
      <c r="F51" s="2">
        <v>1</v>
      </c>
    </row>
    <row r="52" spans="1:6" x14ac:dyDescent="0.35">
      <c r="A52" s="5" t="s">
        <v>145</v>
      </c>
      <c r="B52" s="2">
        <v>0</v>
      </c>
      <c r="C52" s="2">
        <v>0</v>
      </c>
      <c r="D52" s="2">
        <v>1</v>
      </c>
      <c r="E52" s="2">
        <v>0</v>
      </c>
      <c r="F52" s="2">
        <v>1</v>
      </c>
    </row>
    <row r="53" spans="1:6" x14ac:dyDescent="0.35">
      <c r="A53" s="5" t="s">
        <v>172</v>
      </c>
      <c r="B53" s="2">
        <v>7.6923076923076927E-2</v>
      </c>
      <c r="C53" s="2">
        <v>0.69230769230769229</v>
      </c>
      <c r="D53" s="2">
        <v>7.6923076923076927E-2</v>
      </c>
      <c r="E53" s="2">
        <v>0.15384615384615385</v>
      </c>
      <c r="F53" s="2">
        <v>1</v>
      </c>
    </row>
    <row r="54" spans="1:6" x14ac:dyDescent="0.35">
      <c r="A54" s="5" t="s">
        <v>182</v>
      </c>
      <c r="B54" s="2">
        <v>5.8823529411764705E-2</v>
      </c>
      <c r="C54" s="2">
        <v>0.29411764705882354</v>
      </c>
      <c r="D54" s="2">
        <v>0.35294117647058826</v>
      </c>
      <c r="E54" s="2">
        <v>0.29411764705882354</v>
      </c>
      <c r="F54" s="2">
        <v>1</v>
      </c>
    </row>
    <row r="55" spans="1:6" x14ac:dyDescent="0.35">
      <c r="A55" s="5" t="s">
        <v>183</v>
      </c>
      <c r="B55" s="2">
        <v>0</v>
      </c>
      <c r="C55" s="2">
        <v>0.88888888888888884</v>
      </c>
      <c r="D55" s="2">
        <v>0.1111111111111111</v>
      </c>
      <c r="E55" s="2">
        <v>0</v>
      </c>
      <c r="F55" s="2">
        <v>1</v>
      </c>
    </row>
    <row r="56" spans="1:6" x14ac:dyDescent="0.35">
      <c r="A56" s="5" t="s">
        <v>198</v>
      </c>
      <c r="B56" s="2">
        <v>0</v>
      </c>
      <c r="C56" s="2">
        <v>0</v>
      </c>
      <c r="D56" s="2">
        <v>1</v>
      </c>
      <c r="E56" s="2">
        <v>0</v>
      </c>
      <c r="F56" s="2">
        <v>1</v>
      </c>
    </row>
    <row r="57" spans="1:6" x14ac:dyDescent="0.35">
      <c r="A57" s="5" t="s">
        <v>200</v>
      </c>
      <c r="B57" s="2">
        <v>0</v>
      </c>
      <c r="C57" s="2">
        <v>0.375</v>
      </c>
      <c r="D57" s="2">
        <v>0.5</v>
      </c>
      <c r="E57" s="2">
        <v>0.125</v>
      </c>
      <c r="F57" s="2">
        <v>1</v>
      </c>
    </row>
    <row r="58" spans="1:6" x14ac:dyDescent="0.35">
      <c r="A58" s="3" t="s">
        <v>253</v>
      </c>
      <c r="B58" s="2">
        <v>4.2553191489361701E-2</v>
      </c>
      <c r="C58" s="2">
        <v>0.45896656534954405</v>
      </c>
      <c r="D58" s="2">
        <v>0.40729483282674772</v>
      </c>
      <c r="E58" s="2">
        <v>9.1185410334346503E-2</v>
      </c>
      <c r="F58" s="2">
        <v>1</v>
      </c>
    </row>
    <row r="59" spans="1:6" x14ac:dyDescent="0.35">
      <c r="A59" s="3" t="s">
        <v>239</v>
      </c>
      <c r="B59" s="2"/>
      <c r="C59" s="2"/>
      <c r="D59" s="2"/>
      <c r="E59" s="2"/>
      <c r="F59" s="2"/>
    </row>
    <row r="60" spans="1:6" x14ac:dyDescent="0.35">
      <c r="A60" s="5" t="s">
        <v>22</v>
      </c>
      <c r="B60" s="2">
        <v>0</v>
      </c>
      <c r="C60" s="2">
        <v>0.75</v>
      </c>
      <c r="D60" s="2">
        <v>0</v>
      </c>
      <c r="E60" s="2">
        <v>0.25</v>
      </c>
      <c r="F60" s="2">
        <v>1</v>
      </c>
    </row>
    <row r="61" spans="1:6" x14ac:dyDescent="0.35">
      <c r="A61" s="5" t="s">
        <v>25</v>
      </c>
      <c r="B61" s="2">
        <v>0</v>
      </c>
      <c r="C61" s="2">
        <v>1</v>
      </c>
      <c r="D61" s="2">
        <v>0</v>
      </c>
      <c r="E61" s="2">
        <v>0</v>
      </c>
      <c r="F61" s="2">
        <v>1</v>
      </c>
    </row>
    <row r="62" spans="1:6" x14ac:dyDescent="0.35">
      <c r="A62" s="5" t="s">
        <v>45</v>
      </c>
      <c r="B62" s="2">
        <v>0</v>
      </c>
      <c r="C62" s="2">
        <v>0.66666666666666663</v>
      </c>
      <c r="D62" s="2">
        <v>0</v>
      </c>
      <c r="E62" s="2">
        <v>0.33333333333333331</v>
      </c>
      <c r="F62" s="2">
        <v>1</v>
      </c>
    </row>
    <row r="63" spans="1:6" x14ac:dyDescent="0.35">
      <c r="A63" s="5" t="s">
        <v>52</v>
      </c>
      <c r="B63" s="2">
        <v>0</v>
      </c>
      <c r="C63" s="2">
        <v>1</v>
      </c>
      <c r="D63" s="2">
        <v>0</v>
      </c>
      <c r="E63" s="2">
        <v>0</v>
      </c>
      <c r="F63" s="2">
        <v>1</v>
      </c>
    </row>
    <row r="64" spans="1:6" x14ac:dyDescent="0.35">
      <c r="A64" s="5" t="s">
        <v>53</v>
      </c>
      <c r="B64" s="2">
        <v>0</v>
      </c>
      <c r="C64" s="2">
        <v>0.2857142857142857</v>
      </c>
      <c r="D64" s="2">
        <v>0.6428571428571429</v>
      </c>
      <c r="E64" s="2">
        <v>7.1428571428571425E-2</v>
      </c>
      <c r="F64" s="2">
        <v>1</v>
      </c>
    </row>
    <row r="65" spans="1:6" x14ac:dyDescent="0.35">
      <c r="A65" s="5" t="s">
        <v>70</v>
      </c>
      <c r="B65" s="2">
        <v>0</v>
      </c>
      <c r="C65" s="2">
        <v>0.35714285714285715</v>
      </c>
      <c r="D65" s="2">
        <v>0.6428571428571429</v>
      </c>
      <c r="E65" s="2">
        <v>0</v>
      </c>
      <c r="F65" s="2">
        <v>1</v>
      </c>
    </row>
    <row r="66" spans="1:6" x14ac:dyDescent="0.35">
      <c r="A66" s="5" t="s">
        <v>74</v>
      </c>
      <c r="B66" s="2">
        <v>0</v>
      </c>
      <c r="C66" s="2">
        <v>0.55555555555555558</v>
      </c>
      <c r="D66" s="2">
        <v>0.44444444444444442</v>
      </c>
      <c r="E66" s="2">
        <v>0</v>
      </c>
      <c r="F66" s="2">
        <v>1</v>
      </c>
    </row>
    <row r="67" spans="1:6" x14ac:dyDescent="0.35">
      <c r="A67" s="5" t="s">
        <v>76</v>
      </c>
      <c r="B67" s="2">
        <v>0</v>
      </c>
      <c r="C67" s="2">
        <v>0.41666666666666669</v>
      </c>
      <c r="D67" s="2">
        <v>0.58333333333333337</v>
      </c>
      <c r="E67" s="2">
        <v>0</v>
      </c>
      <c r="F67" s="2">
        <v>1</v>
      </c>
    </row>
    <row r="68" spans="1:6" x14ac:dyDescent="0.35">
      <c r="A68" s="5" t="s">
        <v>118</v>
      </c>
      <c r="B68" s="2">
        <v>0</v>
      </c>
      <c r="C68" s="2">
        <v>1</v>
      </c>
      <c r="D68" s="2">
        <v>0</v>
      </c>
      <c r="E68" s="2">
        <v>0</v>
      </c>
      <c r="F68" s="2">
        <v>1</v>
      </c>
    </row>
    <row r="69" spans="1:6" x14ac:dyDescent="0.35">
      <c r="A69" s="5" t="s">
        <v>133</v>
      </c>
      <c r="B69" s="2">
        <v>0</v>
      </c>
      <c r="C69" s="2">
        <v>0</v>
      </c>
      <c r="D69" s="2">
        <v>1</v>
      </c>
      <c r="E69" s="2">
        <v>0</v>
      </c>
      <c r="F69" s="2">
        <v>1</v>
      </c>
    </row>
    <row r="70" spans="1:6" x14ac:dyDescent="0.35">
      <c r="A70" s="5" t="s">
        <v>141</v>
      </c>
      <c r="B70" s="2">
        <v>0</v>
      </c>
      <c r="C70" s="2">
        <v>1</v>
      </c>
      <c r="D70" s="2">
        <v>0</v>
      </c>
      <c r="E70" s="2">
        <v>0</v>
      </c>
      <c r="F70" s="2">
        <v>1</v>
      </c>
    </row>
    <row r="71" spans="1:6" x14ac:dyDescent="0.35">
      <c r="A71" s="5" t="s">
        <v>144</v>
      </c>
      <c r="B71" s="2">
        <v>6.25E-2</v>
      </c>
      <c r="C71" s="2">
        <v>0.53125</v>
      </c>
      <c r="D71" s="2">
        <v>0.375</v>
      </c>
      <c r="E71" s="2">
        <v>3.125E-2</v>
      </c>
      <c r="F71" s="2">
        <v>1</v>
      </c>
    </row>
    <row r="72" spans="1:6" x14ac:dyDescent="0.35">
      <c r="A72" s="3" t="s">
        <v>252</v>
      </c>
      <c r="B72" s="2">
        <v>2.1505376344086023E-2</v>
      </c>
      <c r="C72" s="2">
        <v>0.4838709677419355</v>
      </c>
      <c r="D72" s="2">
        <v>0.45161290322580644</v>
      </c>
      <c r="E72" s="2">
        <v>4.3010752688172046E-2</v>
      </c>
      <c r="F72" s="2">
        <v>1</v>
      </c>
    </row>
    <row r="73" spans="1:6" x14ac:dyDescent="0.35">
      <c r="A73" s="3" t="s">
        <v>238</v>
      </c>
      <c r="B73" s="2"/>
      <c r="C73" s="2"/>
      <c r="D73" s="2"/>
      <c r="E73" s="2"/>
      <c r="F73" s="2"/>
    </row>
    <row r="74" spans="1:6" x14ac:dyDescent="0.35">
      <c r="A74" s="5" t="s">
        <v>3</v>
      </c>
      <c r="B74" s="2">
        <v>0</v>
      </c>
      <c r="C74" s="2">
        <v>0</v>
      </c>
      <c r="D74" s="2">
        <v>0</v>
      </c>
      <c r="E74" s="2">
        <v>1</v>
      </c>
      <c r="F74" s="2">
        <v>1</v>
      </c>
    </row>
    <row r="75" spans="1:6" x14ac:dyDescent="0.35">
      <c r="A75" s="5" t="s">
        <v>9</v>
      </c>
      <c r="B75" s="2">
        <v>0</v>
      </c>
      <c r="C75" s="2">
        <v>0</v>
      </c>
      <c r="D75" s="2">
        <v>1</v>
      </c>
      <c r="E75" s="2">
        <v>0</v>
      </c>
      <c r="F75" s="2">
        <v>1</v>
      </c>
    </row>
    <row r="76" spans="1:6" x14ac:dyDescent="0.35">
      <c r="A76" s="5" t="s">
        <v>12</v>
      </c>
      <c r="B76" s="2">
        <v>0</v>
      </c>
      <c r="C76" s="2">
        <v>1</v>
      </c>
      <c r="D76" s="2">
        <v>0</v>
      </c>
      <c r="E76" s="2">
        <v>0</v>
      </c>
      <c r="F76" s="2">
        <v>1</v>
      </c>
    </row>
    <row r="77" spans="1:6" x14ac:dyDescent="0.35">
      <c r="A77" s="5" t="s">
        <v>13</v>
      </c>
      <c r="B77" s="2">
        <v>0</v>
      </c>
      <c r="C77" s="2">
        <v>0</v>
      </c>
      <c r="D77" s="2">
        <v>1</v>
      </c>
      <c r="E77" s="2">
        <v>0</v>
      </c>
      <c r="F77" s="2">
        <v>1</v>
      </c>
    </row>
    <row r="78" spans="1:6" x14ac:dyDescent="0.35">
      <c r="A78" s="5" t="s">
        <v>23</v>
      </c>
      <c r="B78" s="2">
        <v>0</v>
      </c>
      <c r="C78" s="2">
        <v>0.2857142857142857</v>
      </c>
      <c r="D78" s="2">
        <v>0.2857142857142857</v>
      </c>
      <c r="E78" s="2">
        <v>0.42857142857142855</v>
      </c>
      <c r="F78" s="2">
        <v>1</v>
      </c>
    </row>
    <row r="79" spans="1:6" x14ac:dyDescent="0.35">
      <c r="A79" s="5" t="s">
        <v>44</v>
      </c>
      <c r="B79" s="2">
        <v>0</v>
      </c>
      <c r="C79" s="2">
        <v>0</v>
      </c>
      <c r="D79" s="2">
        <v>0.75</v>
      </c>
      <c r="E79" s="2">
        <v>0.25</v>
      </c>
      <c r="F79" s="2">
        <v>1</v>
      </c>
    </row>
    <row r="80" spans="1:6" x14ac:dyDescent="0.35">
      <c r="A80" s="5" t="s">
        <v>48</v>
      </c>
      <c r="B80" s="2">
        <v>1</v>
      </c>
      <c r="C80" s="2">
        <v>0</v>
      </c>
      <c r="D80" s="2">
        <v>0</v>
      </c>
      <c r="E80" s="2">
        <v>0</v>
      </c>
      <c r="F80" s="2">
        <v>1</v>
      </c>
    </row>
    <row r="81" spans="1:6" x14ac:dyDescent="0.35">
      <c r="A81" s="5" t="s">
        <v>49</v>
      </c>
      <c r="B81" s="2">
        <v>0.4</v>
      </c>
      <c r="C81" s="2">
        <v>0.6</v>
      </c>
      <c r="D81" s="2">
        <v>0</v>
      </c>
      <c r="E81" s="2">
        <v>0</v>
      </c>
      <c r="F81" s="2">
        <v>1</v>
      </c>
    </row>
    <row r="82" spans="1:6" x14ac:dyDescent="0.35">
      <c r="A82" s="5" t="s">
        <v>54</v>
      </c>
      <c r="B82" s="2">
        <v>4.3478260869565216E-2</v>
      </c>
      <c r="C82" s="2">
        <v>0.60869565217391308</v>
      </c>
      <c r="D82" s="2">
        <v>0.13043478260869565</v>
      </c>
      <c r="E82" s="2">
        <v>0.21739130434782608</v>
      </c>
      <c r="F82" s="2">
        <v>1</v>
      </c>
    </row>
    <row r="83" spans="1:6" x14ac:dyDescent="0.35">
      <c r="A83" s="5" t="s">
        <v>62</v>
      </c>
      <c r="B83" s="2">
        <v>0</v>
      </c>
      <c r="C83" s="2">
        <v>0.66666666666666663</v>
      </c>
      <c r="D83" s="2">
        <v>0.33333333333333331</v>
      </c>
      <c r="E83" s="2">
        <v>0</v>
      </c>
      <c r="F83" s="2">
        <v>1</v>
      </c>
    </row>
    <row r="84" spans="1:6" x14ac:dyDescent="0.35">
      <c r="A84" s="5" t="s">
        <v>65</v>
      </c>
      <c r="B84" s="2">
        <v>0</v>
      </c>
      <c r="C84" s="2">
        <v>0.2</v>
      </c>
      <c r="D84" s="2">
        <v>0.6</v>
      </c>
      <c r="E84" s="2">
        <v>0.2</v>
      </c>
      <c r="F84" s="2">
        <v>1</v>
      </c>
    </row>
    <row r="85" spans="1:6" x14ac:dyDescent="0.35">
      <c r="A85" s="5" t="s">
        <v>66</v>
      </c>
      <c r="B85" s="2">
        <v>0</v>
      </c>
      <c r="C85" s="2">
        <v>0</v>
      </c>
      <c r="D85" s="2">
        <v>1</v>
      </c>
      <c r="E85" s="2">
        <v>0</v>
      </c>
      <c r="F85" s="2">
        <v>1</v>
      </c>
    </row>
    <row r="86" spans="1:6" x14ac:dyDescent="0.35">
      <c r="A86" s="5" t="s">
        <v>83</v>
      </c>
      <c r="B86" s="2">
        <v>0</v>
      </c>
      <c r="C86" s="2">
        <v>1</v>
      </c>
      <c r="D86" s="2">
        <v>0</v>
      </c>
      <c r="E86" s="2">
        <v>0</v>
      </c>
      <c r="F86" s="2">
        <v>1</v>
      </c>
    </row>
    <row r="87" spans="1:6" x14ac:dyDescent="0.35">
      <c r="A87" s="5" t="s">
        <v>89</v>
      </c>
      <c r="B87" s="2">
        <v>0</v>
      </c>
      <c r="C87" s="2">
        <v>0</v>
      </c>
      <c r="D87" s="2">
        <v>0.68</v>
      </c>
      <c r="E87" s="2">
        <v>0.32</v>
      </c>
      <c r="F87" s="2">
        <v>1</v>
      </c>
    </row>
    <row r="88" spans="1:6" x14ac:dyDescent="0.35">
      <c r="A88" s="5" t="s">
        <v>95</v>
      </c>
      <c r="B88" s="2">
        <v>0</v>
      </c>
      <c r="C88" s="2">
        <v>0.5</v>
      </c>
      <c r="D88" s="2">
        <v>0</v>
      </c>
      <c r="E88" s="2">
        <v>0.5</v>
      </c>
      <c r="F88" s="2">
        <v>1</v>
      </c>
    </row>
    <row r="89" spans="1:6" x14ac:dyDescent="0.35">
      <c r="A89" s="5" t="s">
        <v>100</v>
      </c>
      <c r="B89" s="2">
        <v>0</v>
      </c>
      <c r="C89" s="2">
        <v>0.14285714285714285</v>
      </c>
      <c r="D89" s="2">
        <v>0.8571428571428571</v>
      </c>
      <c r="E89" s="2">
        <v>0</v>
      </c>
      <c r="F89" s="2">
        <v>1</v>
      </c>
    </row>
    <row r="90" spans="1:6" x14ac:dyDescent="0.35">
      <c r="A90" s="5" t="s">
        <v>108</v>
      </c>
      <c r="B90" s="2">
        <v>0</v>
      </c>
      <c r="C90" s="2">
        <v>1</v>
      </c>
      <c r="D90" s="2">
        <v>0</v>
      </c>
      <c r="E90" s="2">
        <v>0</v>
      </c>
      <c r="F90" s="2">
        <v>1</v>
      </c>
    </row>
    <row r="91" spans="1:6" x14ac:dyDescent="0.35">
      <c r="A91" s="5" t="s">
        <v>123</v>
      </c>
      <c r="B91" s="2">
        <v>0</v>
      </c>
      <c r="C91" s="2">
        <v>0</v>
      </c>
      <c r="D91" s="2">
        <v>1</v>
      </c>
      <c r="E91" s="2">
        <v>0</v>
      </c>
      <c r="F91" s="2">
        <v>1</v>
      </c>
    </row>
    <row r="92" spans="1:6" x14ac:dyDescent="0.35">
      <c r="A92" s="5" t="s">
        <v>124</v>
      </c>
      <c r="B92" s="2">
        <v>0</v>
      </c>
      <c r="C92" s="2">
        <v>0.8</v>
      </c>
      <c r="D92" s="2">
        <v>0.2</v>
      </c>
      <c r="E92" s="2">
        <v>0</v>
      </c>
      <c r="F92" s="2">
        <v>1</v>
      </c>
    </row>
    <row r="93" spans="1:6" x14ac:dyDescent="0.35">
      <c r="A93" s="5" t="s">
        <v>136</v>
      </c>
      <c r="B93" s="2">
        <v>0</v>
      </c>
      <c r="C93" s="2">
        <v>0.2</v>
      </c>
      <c r="D93" s="2">
        <v>0.6</v>
      </c>
      <c r="E93" s="2">
        <v>0.2</v>
      </c>
      <c r="F93" s="2">
        <v>1</v>
      </c>
    </row>
    <row r="94" spans="1:6" x14ac:dyDescent="0.35">
      <c r="A94" s="5" t="s">
        <v>149</v>
      </c>
      <c r="B94" s="2">
        <v>0</v>
      </c>
      <c r="C94" s="2">
        <v>0</v>
      </c>
      <c r="D94" s="2">
        <v>1</v>
      </c>
      <c r="E94" s="2">
        <v>0</v>
      </c>
      <c r="F94" s="2">
        <v>1</v>
      </c>
    </row>
    <row r="95" spans="1:6" x14ac:dyDescent="0.35">
      <c r="A95" s="5" t="s">
        <v>160</v>
      </c>
      <c r="B95" s="2">
        <v>0</v>
      </c>
      <c r="C95" s="2">
        <v>0</v>
      </c>
      <c r="D95" s="2">
        <v>0.81818181818181823</v>
      </c>
      <c r="E95" s="2">
        <v>0.18181818181818182</v>
      </c>
      <c r="F95" s="2">
        <v>1</v>
      </c>
    </row>
    <row r="96" spans="1:6" x14ac:dyDescent="0.35">
      <c r="A96" s="5" t="s">
        <v>177</v>
      </c>
      <c r="B96" s="2">
        <v>0</v>
      </c>
      <c r="C96" s="2">
        <v>0</v>
      </c>
      <c r="D96" s="2">
        <v>1</v>
      </c>
      <c r="E96" s="2">
        <v>0</v>
      </c>
      <c r="F96" s="2">
        <v>1</v>
      </c>
    </row>
    <row r="97" spans="1:9" x14ac:dyDescent="0.35">
      <c r="A97" s="5" t="s">
        <v>178</v>
      </c>
      <c r="B97" s="2">
        <v>0.375</v>
      </c>
      <c r="C97" s="2">
        <v>0.4375</v>
      </c>
      <c r="D97" s="2">
        <v>0.1875</v>
      </c>
      <c r="E97" s="2">
        <v>0</v>
      </c>
      <c r="F97" s="2">
        <v>1</v>
      </c>
    </row>
    <row r="98" spans="1:9" x14ac:dyDescent="0.35">
      <c r="A98" s="5" t="s">
        <v>188</v>
      </c>
      <c r="B98" s="2">
        <v>0</v>
      </c>
      <c r="C98" s="2">
        <v>0.2</v>
      </c>
      <c r="D98" s="2">
        <v>0.8</v>
      </c>
      <c r="E98" s="2">
        <v>0</v>
      </c>
      <c r="F98" s="2">
        <v>1</v>
      </c>
    </row>
    <row r="99" spans="1:9" x14ac:dyDescent="0.35">
      <c r="A99" s="5" t="s">
        <v>194</v>
      </c>
      <c r="B99" s="2">
        <v>0</v>
      </c>
      <c r="C99" s="2">
        <v>1</v>
      </c>
      <c r="D99" s="2">
        <v>0</v>
      </c>
      <c r="E99" s="2">
        <v>0</v>
      </c>
      <c r="F99" s="2">
        <v>1</v>
      </c>
    </row>
    <row r="100" spans="1:9" x14ac:dyDescent="0.35">
      <c r="A100" s="5" t="s">
        <v>201</v>
      </c>
      <c r="B100" s="2">
        <v>0</v>
      </c>
      <c r="C100" s="2">
        <v>0.27272727272727271</v>
      </c>
      <c r="D100" s="2">
        <v>0.72727272727272729</v>
      </c>
      <c r="E100" s="2">
        <v>0</v>
      </c>
      <c r="F100" s="2">
        <v>1</v>
      </c>
    </row>
    <row r="101" spans="1:9" x14ac:dyDescent="0.35">
      <c r="A101" s="5" t="s">
        <v>202</v>
      </c>
      <c r="B101" s="2">
        <v>0</v>
      </c>
      <c r="C101" s="2">
        <v>5.5555555555555552E-2</v>
      </c>
      <c r="D101" s="2">
        <v>0.94444444444444442</v>
      </c>
      <c r="E101" s="2">
        <v>0</v>
      </c>
      <c r="F101" s="2">
        <v>1</v>
      </c>
    </row>
    <row r="102" spans="1:9" x14ac:dyDescent="0.35">
      <c r="A102" s="3" t="s">
        <v>251</v>
      </c>
      <c r="B102" s="2">
        <v>8.247422680412371E-2</v>
      </c>
      <c r="C102" s="2">
        <v>0.32989690721649484</v>
      </c>
      <c r="D102" s="2">
        <v>0.46907216494845361</v>
      </c>
      <c r="E102" s="2">
        <v>0.11855670103092783</v>
      </c>
      <c r="F102" s="2">
        <v>1</v>
      </c>
    </row>
    <row r="103" spans="1:9" x14ac:dyDescent="0.35">
      <c r="A103" s="3" t="s">
        <v>237</v>
      </c>
      <c r="B103" s="2"/>
      <c r="C103" s="2"/>
      <c r="D103" s="2"/>
      <c r="E103" s="2"/>
      <c r="F103" s="2"/>
    </row>
    <row r="104" spans="1:9" x14ac:dyDescent="0.35">
      <c r="A104" s="5" t="s">
        <v>33</v>
      </c>
      <c r="B104" s="2">
        <v>0</v>
      </c>
      <c r="C104" s="2">
        <v>0.75</v>
      </c>
      <c r="D104" s="2">
        <v>0.25</v>
      </c>
      <c r="E104" s="2">
        <v>0</v>
      </c>
      <c r="F104" s="2">
        <v>1</v>
      </c>
    </row>
    <row r="105" spans="1:9" x14ac:dyDescent="0.35">
      <c r="A105" s="5" t="s">
        <v>195</v>
      </c>
      <c r="B105" s="2">
        <v>0.2857142857142857</v>
      </c>
      <c r="C105" s="2">
        <v>0.14285714285714285</v>
      </c>
      <c r="D105" s="2">
        <v>0.42857142857142855</v>
      </c>
      <c r="E105" s="2">
        <v>0.14285714285714285</v>
      </c>
      <c r="F105" s="2">
        <v>1</v>
      </c>
    </row>
    <row r="106" spans="1:9" x14ac:dyDescent="0.35">
      <c r="A106" s="3" t="s">
        <v>250</v>
      </c>
      <c r="B106" s="2">
        <v>0.18181818181818182</v>
      </c>
      <c r="C106" s="2">
        <v>0.36363636363636365</v>
      </c>
      <c r="D106" s="2">
        <v>0.36363636363636365</v>
      </c>
      <c r="E106" s="2">
        <v>9.0909090909090912E-2</v>
      </c>
      <c r="F106" s="2">
        <v>1</v>
      </c>
    </row>
    <row r="107" spans="1:9" x14ac:dyDescent="0.35">
      <c r="A107" s="3" t="s">
        <v>236</v>
      </c>
      <c r="B107" s="2">
        <v>4.2145593869731802E-2</v>
      </c>
      <c r="C107" s="2">
        <v>0.42911877394636017</v>
      </c>
      <c r="D107" s="2">
        <v>0.4434865900383142</v>
      </c>
      <c r="E107" s="2">
        <v>8.5249042145593867E-2</v>
      </c>
      <c r="F107" s="2">
        <v>1</v>
      </c>
    </row>
    <row r="111" spans="1:9" x14ac:dyDescent="0.35">
      <c r="A111" s="4" t="s">
        <v>249</v>
      </c>
      <c r="B111" s="4" t="s">
        <v>248</v>
      </c>
    </row>
    <row r="112" spans="1:9" x14ac:dyDescent="0.35">
      <c r="A112" s="4" t="s">
        <v>247</v>
      </c>
      <c r="C112" s="1" t="s">
        <v>246</v>
      </c>
      <c r="D112" s="1" t="s">
        <v>245</v>
      </c>
      <c r="E112" s="1" t="s">
        <v>244</v>
      </c>
      <c r="F112" s="1" t="s">
        <v>236</v>
      </c>
      <c r="G112" s="4"/>
      <c r="H112" s="4"/>
      <c r="I112" s="4"/>
    </row>
    <row r="113" spans="1:6" x14ac:dyDescent="0.35">
      <c r="A113" s="3" t="s">
        <v>243</v>
      </c>
      <c r="B113" s="2">
        <v>3.5000000000000003E-2</v>
      </c>
      <c r="C113" s="2">
        <v>0.44500000000000001</v>
      </c>
      <c r="D113" s="2">
        <v>0.42499999999999999</v>
      </c>
      <c r="E113" s="2">
        <v>9.5000000000000001E-2</v>
      </c>
      <c r="F113" s="2">
        <v>1</v>
      </c>
    </row>
    <row r="114" spans="1:6" x14ac:dyDescent="0.35">
      <c r="A114" s="3" t="s">
        <v>242</v>
      </c>
      <c r="B114" s="2">
        <v>0</v>
      </c>
      <c r="C114" s="2">
        <v>0.48749999999999999</v>
      </c>
      <c r="D114" s="2">
        <v>0.5</v>
      </c>
      <c r="E114" s="2">
        <v>1.2500000000000001E-2</v>
      </c>
      <c r="F114" s="2">
        <v>1</v>
      </c>
    </row>
    <row r="115" spans="1:6" x14ac:dyDescent="0.35">
      <c r="A115" s="3" t="s">
        <v>241</v>
      </c>
      <c r="B115" s="2">
        <v>2.1897810218978103E-2</v>
      </c>
      <c r="C115" s="2">
        <v>0.40875912408759124</v>
      </c>
      <c r="D115" s="2">
        <v>0.48905109489051096</v>
      </c>
      <c r="E115" s="2">
        <v>8.0291970802919707E-2</v>
      </c>
      <c r="F115" s="2">
        <v>1</v>
      </c>
    </row>
    <row r="116" spans="1:6" x14ac:dyDescent="0.35">
      <c r="A116" s="3" t="s">
        <v>240</v>
      </c>
      <c r="B116" s="2">
        <v>4.2553191489361701E-2</v>
      </c>
      <c r="C116" s="2">
        <v>0.45896656534954405</v>
      </c>
      <c r="D116" s="2">
        <v>0.40729483282674772</v>
      </c>
      <c r="E116" s="2">
        <v>9.1185410334346503E-2</v>
      </c>
      <c r="F116" s="2">
        <v>1</v>
      </c>
    </row>
    <row r="117" spans="1:6" x14ac:dyDescent="0.35">
      <c r="A117" s="3" t="s">
        <v>239</v>
      </c>
      <c r="B117" s="2">
        <v>2.1505376344086023E-2</v>
      </c>
      <c r="C117" s="2">
        <v>0.4838709677419355</v>
      </c>
      <c r="D117" s="2">
        <v>0.45161290322580644</v>
      </c>
      <c r="E117" s="2">
        <v>4.3010752688172046E-2</v>
      </c>
      <c r="F117" s="2">
        <v>1</v>
      </c>
    </row>
    <row r="118" spans="1:6" x14ac:dyDescent="0.35">
      <c r="A118" s="3" t="s">
        <v>238</v>
      </c>
      <c r="B118" s="2">
        <v>8.247422680412371E-2</v>
      </c>
      <c r="C118" s="2">
        <v>0.32989690721649484</v>
      </c>
      <c r="D118" s="2">
        <v>0.46907216494845361</v>
      </c>
      <c r="E118" s="2">
        <v>0.11855670103092783</v>
      </c>
      <c r="F118" s="2">
        <v>1</v>
      </c>
    </row>
    <row r="119" spans="1:6" x14ac:dyDescent="0.35">
      <c r="A119" s="3" t="s">
        <v>237</v>
      </c>
      <c r="B119" s="2">
        <v>0.18181818181818182</v>
      </c>
      <c r="C119" s="2">
        <v>0.36363636363636365</v>
      </c>
      <c r="D119" s="2">
        <v>0.36363636363636365</v>
      </c>
      <c r="E119" s="2">
        <v>9.0909090909090912E-2</v>
      </c>
      <c r="F119" s="2">
        <v>1</v>
      </c>
    </row>
    <row r="120" spans="1:6" x14ac:dyDescent="0.35">
      <c r="A120" s="3" t="s">
        <v>236</v>
      </c>
      <c r="B120" s="2">
        <v>4.2145593869731802E-2</v>
      </c>
      <c r="C120" s="2">
        <v>0.42911877394636017</v>
      </c>
      <c r="D120" s="2">
        <v>0.4434865900383142</v>
      </c>
      <c r="E120" s="2">
        <v>8.5249042145593867E-2</v>
      </c>
      <c r="F120" s="2">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18"/>
  <sheetViews>
    <sheetView workbookViewId="0">
      <pane xSplit="1" ySplit="4" topLeftCell="B5" activePane="bottomRight" state="frozen"/>
      <selection activeCell="D1" sqref="D1"/>
      <selection pane="topRight" activeCell="D1" sqref="D1"/>
      <selection pane="bottomLeft" activeCell="D1" sqref="D1"/>
      <selection pane="bottomRight" activeCell="D1" sqref="D1"/>
    </sheetView>
  </sheetViews>
  <sheetFormatPr defaultColWidth="41" defaultRowHeight="14.5" x14ac:dyDescent="0.35"/>
  <cols>
    <col min="1" max="16384" width="41" style="1"/>
  </cols>
  <sheetData>
    <row r="1" spans="1:7" x14ac:dyDescent="0.35">
      <c r="D1" s="1" t="s">
        <v>14031</v>
      </c>
    </row>
    <row r="3" spans="1:7" x14ac:dyDescent="0.35">
      <c r="A3" s="4" t="s">
        <v>261</v>
      </c>
      <c r="B3" s="4" t="s">
        <v>248</v>
      </c>
    </row>
    <row r="4" spans="1:7" x14ac:dyDescent="0.35">
      <c r="A4" s="4" t="s">
        <v>247</v>
      </c>
      <c r="C4" s="1" t="s">
        <v>260</v>
      </c>
      <c r="D4" s="1" t="s">
        <v>259</v>
      </c>
      <c r="E4" s="1" t="s">
        <v>258</v>
      </c>
      <c r="F4" s="1" t="s">
        <v>257</v>
      </c>
      <c r="G4" s="1" t="s">
        <v>236</v>
      </c>
    </row>
    <row r="5" spans="1:7" x14ac:dyDescent="0.35">
      <c r="A5" s="3" t="s">
        <v>243</v>
      </c>
      <c r="B5" s="2"/>
      <c r="C5" s="2"/>
      <c r="D5" s="2"/>
      <c r="E5" s="2"/>
      <c r="F5" s="2"/>
      <c r="G5" s="2"/>
    </row>
    <row r="6" spans="1:7" x14ac:dyDescent="0.35">
      <c r="A6" s="5" t="s">
        <v>30</v>
      </c>
      <c r="B6" s="2">
        <v>0.23076923076923078</v>
      </c>
      <c r="C6" s="2">
        <v>0.69230769230769229</v>
      </c>
      <c r="D6" s="2">
        <v>7.6923076923076927E-2</v>
      </c>
      <c r="E6" s="2">
        <v>0</v>
      </c>
      <c r="F6" s="2">
        <v>0</v>
      </c>
      <c r="G6" s="2">
        <v>1</v>
      </c>
    </row>
    <row r="7" spans="1:7" x14ac:dyDescent="0.35">
      <c r="A7" s="5" t="s">
        <v>14031</v>
      </c>
      <c r="B7" s="2">
        <v>0</v>
      </c>
      <c r="C7" s="2">
        <v>0.6</v>
      </c>
      <c r="D7" s="2">
        <v>0</v>
      </c>
      <c r="E7" s="2">
        <v>0.26666666666666666</v>
      </c>
      <c r="F7" s="2">
        <v>0.13333333333333333</v>
      </c>
      <c r="G7" s="2">
        <v>1</v>
      </c>
    </row>
    <row r="8" spans="1:7" x14ac:dyDescent="0.35">
      <c r="A8" s="5" t="s">
        <v>59</v>
      </c>
      <c r="B8" s="2">
        <v>0</v>
      </c>
      <c r="C8" s="2">
        <v>0.41176470588235292</v>
      </c>
      <c r="D8" s="2">
        <v>0.29411764705882354</v>
      </c>
      <c r="E8" s="2">
        <v>0.26470588235294118</v>
      </c>
      <c r="F8" s="2">
        <v>2.9411764705882353E-2</v>
      </c>
      <c r="G8" s="2">
        <v>1</v>
      </c>
    </row>
    <row r="9" spans="1:7" x14ac:dyDescent="0.35">
      <c r="A9" s="5" t="s">
        <v>91</v>
      </c>
      <c r="B9" s="2">
        <v>8.1081081081081086E-2</v>
      </c>
      <c r="C9" s="2">
        <v>0.16216216216216217</v>
      </c>
      <c r="D9" s="2">
        <v>0.40540540540540543</v>
      </c>
      <c r="E9" s="2">
        <v>0.21621621621621623</v>
      </c>
      <c r="F9" s="2">
        <v>0.13513513513513514</v>
      </c>
      <c r="G9" s="2">
        <v>1</v>
      </c>
    </row>
    <row r="10" spans="1:7" x14ac:dyDescent="0.35">
      <c r="A10" s="5" t="s">
        <v>151</v>
      </c>
      <c r="B10" s="2">
        <v>0</v>
      </c>
      <c r="C10" s="2">
        <v>0.75</v>
      </c>
      <c r="D10" s="2">
        <v>0.2</v>
      </c>
      <c r="E10" s="2">
        <v>0</v>
      </c>
      <c r="F10" s="2">
        <v>0.05</v>
      </c>
      <c r="G10" s="2">
        <v>1</v>
      </c>
    </row>
    <row r="11" spans="1:7" x14ac:dyDescent="0.35">
      <c r="A11" s="5" t="s">
        <v>168</v>
      </c>
      <c r="B11" s="2">
        <v>0</v>
      </c>
      <c r="C11" s="2">
        <v>0.11538461538461539</v>
      </c>
      <c r="D11" s="2">
        <v>0.38461538461538464</v>
      </c>
      <c r="E11" s="2">
        <v>0.15384615384615385</v>
      </c>
      <c r="F11" s="2">
        <v>0.34615384615384615</v>
      </c>
      <c r="G11" s="2">
        <v>1</v>
      </c>
    </row>
    <row r="12" spans="1:7" x14ac:dyDescent="0.35">
      <c r="A12" s="5" t="s">
        <v>170</v>
      </c>
      <c r="B12" s="2">
        <v>9.0909090909090912E-2</v>
      </c>
      <c r="C12" s="2">
        <v>0.27272727272727271</v>
      </c>
      <c r="D12" s="2">
        <v>0.63636363636363635</v>
      </c>
      <c r="E12" s="2">
        <v>0</v>
      </c>
      <c r="F12" s="2">
        <v>0</v>
      </c>
      <c r="G12" s="2">
        <v>1</v>
      </c>
    </row>
    <row r="13" spans="1:7" x14ac:dyDescent="0.35">
      <c r="A13" s="5" t="s">
        <v>173</v>
      </c>
      <c r="B13" s="2">
        <v>0</v>
      </c>
      <c r="C13" s="2">
        <v>0.3</v>
      </c>
      <c r="D13" s="2">
        <v>0.1</v>
      </c>
      <c r="E13" s="2">
        <v>0.35</v>
      </c>
      <c r="F13" s="2">
        <v>0.25</v>
      </c>
      <c r="G13" s="2">
        <v>1</v>
      </c>
    </row>
    <row r="14" spans="1:7" x14ac:dyDescent="0.35">
      <c r="A14" s="5" t="s">
        <v>181</v>
      </c>
      <c r="B14" s="2">
        <v>0</v>
      </c>
      <c r="C14" s="2">
        <v>0.5</v>
      </c>
      <c r="D14" s="2">
        <v>0</v>
      </c>
      <c r="E14" s="2">
        <v>0.25</v>
      </c>
      <c r="F14" s="2">
        <v>0.25</v>
      </c>
      <c r="G14" s="2">
        <v>1</v>
      </c>
    </row>
    <row r="15" spans="1:7" x14ac:dyDescent="0.35">
      <c r="A15" s="5" t="s">
        <v>191</v>
      </c>
      <c r="B15" s="2">
        <v>0</v>
      </c>
      <c r="C15" s="2">
        <v>0.3125</v>
      </c>
      <c r="D15" s="2">
        <v>0.125</v>
      </c>
      <c r="E15" s="2">
        <v>0.375</v>
      </c>
      <c r="F15" s="2">
        <v>0.1875</v>
      </c>
      <c r="G15" s="2">
        <v>1</v>
      </c>
    </row>
    <row r="16" spans="1:7" x14ac:dyDescent="0.35">
      <c r="A16" s="3" t="s">
        <v>256</v>
      </c>
      <c r="B16" s="2">
        <v>3.5000000000000003E-2</v>
      </c>
      <c r="C16" s="2">
        <v>0.37</v>
      </c>
      <c r="D16" s="2">
        <v>0.255</v>
      </c>
      <c r="E16" s="2">
        <v>0.2</v>
      </c>
      <c r="F16" s="2">
        <v>0.14000000000000001</v>
      </c>
      <c r="G16" s="2">
        <v>1</v>
      </c>
    </row>
    <row r="17" spans="1:7" x14ac:dyDescent="0.35">
      <c r="A17" s="3" t="s">
        <v>242</v>
      </c>
      <c r="B17" s="2"/>
      <c r="C17" s="2"/>
      <c r="D17" s="2"/>
      <c r="E17" s="2"/>
      <c r="F17" s="2"/>
      <c r="G17" s="2"/>
    </row>
    <row r="18" spans="1:7" x14ac:dyDescent="0.35">
      <c r="A18" s="5" t="s">
        <v>109</v>
      </c>
      <c r="B18" s="2">
        <v>0</v>
      </c>
      <c r="C18" s="2">
        <v>0.27272727272727271</v>
      </c>
      <c r="D18" s="2">
        <v>0</v>
      </c>
      <c r="E18" s="2">
        <v>0.45454545454545453</v>
      </c>
      <c r="F18" s="2">
        <v>0.27272727272727271</v>
      </c>
      <c r="G18" s="2">
        <v>1</v>
      </c>
    </row>
    <row r="19" spans="1:7" x14ac:dyDescent="0.35">
      <c r="A19" s="5" t="s">
        <v>110</v>
      </c>
      <c r="B19" s="2">
        <v>0</v>
      </c>
      <c r="C19" s="2">
        <v>0.23076923076923078</v>
      </c>
      <c r="D19" s="2">
        <v>0.38461538461538464</v>
      </c>
      <c r="E19" s="2">
        <v>0.11538461538461539</v>
      </c>
      <c r="F19" s="2">
        <v>0.26923076923076922</v>
      </c>
      <c r="G19" s="2">
        <v>1</v>
      </c>
    </row>
    <row r="20" spans="1:7" x14ac:dyDescent="0.35">
      <c r="A20" s="5" t="s">
        <v>125</v>
      </c>
      <c r="B20" s="2">
        <v>0</v>
      </c>
      <c r="C20" s="2">
        <v>0.30769230769230771</v>
      </c>
      <c r="D20" s="2">
        <v>0.30769230769230771</v>
      </c>
      <c r="E20" s="2">
        <v>0.23076923076923078</v>
      </c>
      <c r="F20" s="2">
        <v>0.15384615384615385</v>
      </c>
      <c r="G20" s="2">
        <v>1</v>
      </c>
    </row>
    <row r="21" spans="1:7" x14ac:dyDescent="0.35">
      <c r="A21" s="5" t="s">
        <v>203</v>
      </c>
      <c r="B21" s="2">
        <v>0</v>
      </c>
      <c r="C21" s="2">
        <v>0.5625</v>
      </c>
      <c r="D21" s="2">
        <v>0</v>
      </c>
      <c r="E21" s="2">
        <v>0.1875</v>
      </c>
      <c r="F21" s="2">
        <v>0.25</v>
      </c>
      <c r="G21" s="2">
        <v>1</v>
      </c>
    </row>
    <row r="22" spans="1:7" x14ac:dyDescent="0.35">
      <c r="A22" s="5" t="s">
        <v>204</v>
      </c>
      <c r="B22" s="2">
        <v>0</v>
      </c>
      <c r="C22" s="2">
        <v>0.42857142857142855</v>
      </c>
      <c r="D22" s="2">
        <v>0.21428571428571427</v>
      </c>
      <c r="E22" s="2">
        <v>0.2857142857142857</v>
      </c>
      <c r="F22" s="2">
        <v>7.1428571428571425E-2</v>
      </c>
      <c r="G22" s="2">
        <v>1</v>
      </c>
    </row>
    <row r="23" spans="1:7" x14ac:dyDescent="0.35">
      <c r="A23" s="3" t="s">
        <v>255</v>
      </c>
      <c r="B23" s="2">
        <v>0</v>
      </c>
      <c r="C23" s="2">
        <v>0.35</v>
      </c>
      <c r="D23" s="2">
        <v>0.21249999999999999</v>
      </c>
      <c r="E23" s="2">
        <v>0.22500000000000001</v>
      </c>
      <c r="F23" s="2">
        <v>0.21249999999999999</v>
      </c>
      <c r="G23" s="2">
        <v>1</v>
      </c>
    </row>
    <row r="24" spans="1:7" x14ac:dyDescent="0.35">
      <c r="A24" s="3" t="s">
        <v>241</v>
      </c>
      <c r="B24" s="2"/>
      <c r="C24" s="2"/>
      <c r="D24" s="2"/>
      <c r="E24" s="2"/>
      <c r="F24" s="2"/>
      <c r="G24" s="2"/>
    </row>
    <row r="25" spans="1:7" x14ac:dyDescent="0.35">
      <c r="A25" s="5" t="s">
        <v>20</v>
      </c>
      <c r="B25" s="2">
        <v>0</v>
      </c>
      <c r="C25" s="2">
        <v>0.54545454545454541</v>
      </c>
      <c r="D25" s="2">
        <v>0</v>
      </c>
      <c r="E25" s="2">
        <v>9.0909090909090912E-2</v>
      </c>
      <c r="F25" s="2">
        <v>0.36363636363636365</v>
      </c>
      <c r="G25" s="2">
        <v>1</v>
      </c>
    </row>
    <row r="26" spans="1:7" x14ac:dyDescent="0.35">
      <c r="A26" s="5" t="s">
        <v>28</v>
      </c>
      <c r="B26" s="2">
        <v>0</v>
      </c>
      <c r="C26" s="2">
        <v>0</v>
      </c>
      <c r="D26" s="2">
        <v>1</v>
      </c>
      <c r="E26" s="2">
        <v>0</v>
      </c>
      <c r="F26" s="2">
        <v>0</v>
      </c>
      <c r="G26" s="2">
        <v>1</v>
      </c>
    </row>
    <row r="27" spans="1:7" x14ac:dyDescent="0.35">
      <c r="A27" s="5" t="s">
        <v>32</v>
      </c>
      <c r="B27" s="2">
        <v>0</v>
      </c>
      <c r="C27" s="2">
        <v>0.46153846153846156</v>
      </c>
      <c r="D27" s="2">
        <v>0</v>
      </c>
      <c r="E27" s="2">
        <v>0.38461538461538464</v>
      </c>
      <c r="F27" s="2">
        <v>0.15384615384615385</v>
      </c>
      <c r="G27" s="2">
        <v>1</v>
      </c>
    </row>
    <row r="28" spans="1:7" x14ac:dyDescent="0.35">
      <c r="A28" s="5" t="s">
        <v>36</v>
      </c>
      <c r="B28" s="2">
        <v>0</v>
      </c>
      <c r="C28" s="2">
        <v>0.24</v>
      </c>
      <c r="D28" s="2">
        <v>0.16</v>
      </c>
      <c r="E28" s="2">
        <v>0.24</v>
      </c>
      <c r="F28" s="2">
        <v>0.36</v>
      </c>
      <c r="G28" s="2">
        <v>1</v>
      </c>
    </row>
    <row r="29" spans="1:7" x14ac:dyDescent="0.35">
      <c r="A29" s="5" t="s">
        <v>43</v>
      </c>
      <c r="B29" s="2">
        <v>0</v>
      </c>
      <c r="C29" s="2">
        <v>0.4</v>
      </c>
      <c r="D29" s="2">
        <v>0.1</v>
      </c>
      <c r="E29" s="2">
        <v>0.5</v>
      </c>
      <c r="F29" s="2">
        <v>0</v>
      </c>
      <c r="G29" s="2">
        <v>1</v>
      </c>
    </row>
    <row r="30" spans="1:7" x14ac:dyDescent="0.35">
      <c r="A30" s="5" t="s">
        <v>67</v>
      </c>
      <c r="B30" s="2">
        <v>0</v>
      </c>
      <c r="C30" s="2">
        <v>0.5</v>
      </c>
      <c r="D30" s="2">
        <v>0</v>
      </c>
      <c r="E30" s="2">
        <v>0.16666666666666666</v>
      </c>
      <c r="F30" s="2">
        <v>0.33333333333333331</v>
      </c>
      <c r="G30" s="2">
        <v>1</v>
      </c>
    </row>
    <row r="31" spans="1:7" x14ac:dyDescent="0.35">
      <c r="A31" s="5" t="s">
        <v>71</v>
      </c>
      <c r="B31" s="2">
        <v>0</v>
      </c>
      <c r="C31" s="2">
        <v>0</v>
      </c>
      <c r="D31" s="2">
        <v>0</v>
      </c>
      <c r="E31" s="2">
        <v>0</v>
      </c>
      <c r="F31" s="2">
        <v>1</v>
      </c>
      <c r="G31" s="2">
        <v>1</v>
      </c>
    </row>
    <row r="32" spans="1:7" x14ac:dyDescent="0.35">
      <c r="A32" s="5" t="s">
        <v>113</v>
      </c>
      <c r="B32" s="2">
        <v>0</v>
      </c>
      <c r="C32" s="2">
        <v>0.6</v>
      </c>
      <c r="D32" s="2">
        <v>0.1</v>
      </c>
      <c r="E32" s="2">
        <v>0.3</v>
      </c>
      <c r="F32" s="2">
        <v>0</v>
      </c>
      <c r="G32" s="2">
        <v>1</v>
      </c>
    </row>
    <row r="33" spans="1:7" x14ac:dyDescent="0.35">
      <c r="A33" s="5" t="s">
        <v>134</v>
      </c>
      <c r="B33" s="2">
        <v>0</v>
      </c>
      <c r="C33" s="2">
        <v>0.59259259259259256</v>
      </c>
      <c r="D33" s="2">
        <v>0.1111111111111111</v>
      </c>
      <c r="E33" s="2">
        <v>0.14814814814814814</v>
      </c>
      <c r="F33" s="2">
        <v>0.14814814814814814</v>
      </c>
      <c r="G33" s="2">
        <v>1</v>
      </c>
    </row>
    <row r="34" spans="1:7" x14ac:dyDescent="0.35">
      <c r="A34" s="5" t="s">
        <v>159</v>
      </c>
      <c r="B34" s="2">
        <v>0</v>
      </c>
      <c r="C34" s="2">
        <v>1</v>
      </c>
      <c r="D34" s="2">
        <v>0</v>
      </c>
      <c r="E34" s="2">
        <v>0</v>
      </c>
      <c r="F34" s="2">
        <v>0</v>
      </c>
      <c r="G34" s="2">
        <v>1</v>
      </c>
    </row>
    <row r="35" spans="1:7" x14ac:dyDescent="0.35">
      <c r="A35" s="5" t="s">
        <v>162</v>
      </c>
      <c r="B35" s="2">
        <v>0</v>
      </c>
      <c r="C35" s="2">
        <v>0.55555555555555558</v>
      </c>
      <c r="D35" s="2">
        <v>0.1111111111111111</v>
      </c>
      <c r="E35" s="2">
        <v>0.22222222222222221</v>
      </c>
      <c r="F35" s="2">
        <v>0.1111111111111111</v>
      </c>
      <c r="G35" s="2">
        <v>1</v>
      </c>
    </row>
    <row r="36" spans="1:7" x14ac:dyDescent="0.35">
      <c r="A36" s="5" t="s">
        <v>184</v>
      </c>
      <c r="B36" s="2">
        <v>0</v>
      </c>
      <c r="C36" s="2">
        <v>0</v>
      </c>
      <c r="D36" s="2">
        <v>0</v>
      </c>
      <c r="E36" s="2">
        <v>1</v>
      </c>
      <c r="F36" s="2">
        <v>0</v>
      </c>
      <c r="G36" s="2">
        <v>1</v>
      </c>
    </row>
    <row r="37" spans="1:7" x14ac:dyDescent="0.35">
      <c r="A37" s="3" t="s">
        <v>254</v>
      </c>
      <c r="B37" s="2">
        <v>0</v>
      </c>
      <c r="C37" s="2">
        <v>0.47445255474452552</v>
      </c>
      <c r="D37" s="2">
        <v>8.7591240875912413E-2</v>
      </c>
      <c r="E37" s="2">
        <v>0.24087591240875914</v>
      </c>
      <c r="F37" s="2">
        <v>0.19708029197080293</v>
      </c>
      <c r="G37" s="2">
        <v>1</v>
      </c>
    </row>
    <row r="38" spans="1:7" x14ac:dyDescent="0.35">
      <c r="A38" s="3" t="s">
        <v>240</v>
      </c>
      <c r="B38" s="2"/>
      <c r="C38" s="2"/>
      <c r="D38" s="2"/>
      <c r="E38" s="2"/>
      <c r="F38" s="2"/>
      <c r="G38" s="2"/>
    </row>
    <row r="39" spans="1:7" x14ac:dyDescent="0.35">
      <c r="A39" s="5" t="s">
        <v>2</v>
      </c>
      <c r="B39" s="2">
        <v>0.17857142857142858</v>
      </c>
      <c r="C39" s="2">
        <v>0.14285714285714285</v>
      </c>
      <c r="D39" s="2">
        <v>0.5714285714285714</v>
      </c>
      <c r="E39" s="2">
        <v>3.5714285714285712E-2</v>
      </c>
      <c r="F39" s="2">
        <v>7.1428571428571425E-2</v>
      </c>
      <c r="G39" s="2">
        <v>1</v>
      </c>
    </row>
    <row r="40" spans="1:7" x14ac:dyDescent="0.35">
      <c r="A40" s="5" t="s">
        <v>11</v>
      </c>
      <c r="B40" s="2">
        <v>0</v>
      </c>
      <c r="C40" s="2">
        <v>0</v>
      </c>
      <c r="D40" s="2">
        <v>0</v>
      </c>
      <c r="E40" s="2">
        <v>0</v>
      </c>
      <c r="F40" s="2">
        <v>1</v>
      </c>
      <c r="G40" s="2">
        <v>1</v>
      </c>
    </row>
    <row r="41" spans="1:7" x14ac:dyDescent="0.35">
      <c r="A41" s="5" t="s">
        <v>16</v>
      </c>
      <c r="B41" s="2">
        <v>0</v>
      </c>
      <c r="C41" s="2">
        <v>0.18181818181818182</v>
      </c>
      <c r="D41" s="2">
        <v>0.45454545454545453</v>
      </c>
      <c r="E41" s="2">
        <v>0.22727272727272727</v>
      </c>
      <c r="F41" s="2">
        <v>0.13636363636363635</v>
      </c>
      <c r="G41" s="2">
        <v>1</v>
      </c>
    </row>
    <row r="42" spans="1:7" x14ac:dyDescent="0.35">
      <c r="A42" s="5" t="s">
        <v>31</v>
      </c>
      <c r="B42" s="2">
        <v>0</v>
      </c>
      <c r="C42" s="2">
        <v>3.2258064516129031E-2</v>
      </c>
      <c r="D42" s="2">
        <v>0.41935483870967744</v>
      </c>
      <c r="E42" s="2">
        <v>0.35483870967741937</v>
      </c>
      <c r="F42" s="2">
        <v>0.19354838709677419</v>
      </c>
      <c r="G42" s="2">
        <v>1</v>
      </c>
    </row>
    <row r="43" spans="1:7" x14ac:dyDescent="0.35">
      <c r="A43" s="5" t="s">
        <v>60</v>
      </c>
      <c r="B43" s="2">
        <v>0</v>
      </c>
      <c r="C43" s="2">
        <v>1</v>
      </c>
      <c r="D43" s="2">
        <v>0</v>
      </c>
      <c r="E43" s="2">
        <v>0</v>
      </c>
      <c r="F43" s="2">
        <v>0</v>
      </c>
      <c r="G43" s="2">
        <v>1</v>
      </c>
    </row>
    <row r="44" spans="1:7" x14ac:dyDescent="0.35">
      <c r="A44" s="5" t="s">
        <v>80</v>
      </c>
      <c r="B44" s="2">
        <v>2.0833333333333332E-2</v>
      </c>
      <c r="C44" s="2">
        <v>0.27083333333333331</v>
      </c>
      <c r="D44" s="2">
        <v>0.3125</v>
      </c>
      <c r="E44" s="2">
        <v>0.125</v>
      </c>
      <c r="F44" s="2">
        <v>0.27083333333333331</v>
      </c>
      <c r="G44" s="2">
        <v>1</v>
      </c>
    </row>
    <row r="45" spans="1:7" x14ac:dyDescent="0.35">
      <c r="A45" s="5" t="s">
        <v>81</v>
      </c>
      <c r="B45" s="2">
        <v>0</v>
      </c>
      <c r="C45" s="2">
        <v>0.1</v>
      </c>
      <c r="D45" s="2">
        <v>0.1</v>
      </c>
      <c r="E45" s="2">
        <v>0.3</v>
      </c>
      <c r="F45" s="2">
        <v>0.5</v>
      </c>
      <c r="G45" s="2">
        <v>1</v>
      </c>
    </row>
    <row r="46" spans="1:7" x14ac:dyDescent="0.35">
      <c r="A46" s="5" t="s">
        <v>88</v>
      </c>
      <c r="B46" s="2">
        <v>0</v>
      </c>
      <c r="C46" s="2">
        <v>1</v>
      </c>
      <c r="D46" s="2">
        <v>0</v>
      </c>
      <c r="E46" s="2">
        <v>0</v>
      </c>
      <c r="F46" s="2">
        <v>0</v>
      </c>
      <c r="G46" s="2">
        <v>1</v>
      </c>
    </row>
    <row r="47" spans="1:7" x14ac:dyDescent="0.35">
      <c r="A47" s="5" t="s">
        <v>98</v>
      </c>
      <c r="B47" s="2">
        <v>0</v>
      </c>
      <c r="C47" s="2">
        <v>0.66666666666666663</v>
      </c>
      <c r="D47" s="2">
        <v>6.6666666666666666E-2</v>
      </c>
      <c r="E47" s="2">
        <v>0.2</v>
      </c>
      <c r="F47" s="2">
        <v>6.6666666666666666E-2</v>
      </c>
      <c r="G47" s="2">
        <v>1</v>
      </c>
    </row>
    <row r="48" spans="1:7" x14ac:dyDescent="0.35">
      <c r="A48" s="5" t="s">
        <v>126</v>
      </c>
      <c r="B48" s="2">
        <v>0</v>
      </c>
      <c r="C48" s="2">
        <v>0.25</v>
      </c>
      <c r="D48" s="2">
        <v>0.33333333333333331</v>
      </c>
      <c r="E48" s="2">
        <v>0.25</v>
      </c>
      <c r="F48" s="2">
        <v>0.16666666666666666</v>
      </c>
      <c r="G48" s="2">
        <v>1</v>
      </c>
    </row>
    <row r="49" spans="1:7" x14ac:dyDescent="0.35">
      <c r="A49" s="5" t="s">
        <v>129</v>
      </c>
      <c r="B49" s="2">
        <v>2.4390243902439025E-2</v>
      </c>
      <c r="C49" s="2">
        <v>0.43902439024390244</v>
      </c>
      <c r="D49" s="2">
        <v>4.878048780487805E-2</v>
      </c>
      <c r="E49" s="2">
        <v>0.46341463414634149</v>
      </c>
      <c r="F49" s="2">
        <v>2.4390243902439025E-2</v>
      </c>
      <c r="G49" s="2">
        <v>1</v>
      </c>
    </row>
    <row r="50" spans="1:7" x14ac:dyDescent="0.35">
      <c r="A50" s="5" t="s">
        <v>138</v>
      </c>
      <c r="B50" s="2">
        <v>7.1428571428571425E-2</v>
      </c>
      <c r="C50" s="2">
        <v>0.8571428571428571</v>
      </c>
      <c r="D50" s="2">
        <v>0</v>
      </c>
      <c r="E50" s="2">
        <v>7.1428571428571425E-2</v>
      </c>
      <c r="F50" s="2">
        <v>0</v>
      </c>
      <c r="G50" s="2">
        <v>1</v>
      </c>
    </row>
    <row r="51" spans="1:7" x14ac:dyDescent="0.35">
      <c r="A51" s="5" t="s">
        <v>142</v>
      </c>
      <c r="B51" s="2">
        <v>6.6666666666666666E-2</v>
      </c>
      <c r="C51" s="2">
        <v>0.13333333333333333</v>
      </c>
      <c r="D51" s="2">
        <v>6.6666666666666666E-2</v>
      </c>
      <c r="E51" s="2">
        <v>0.33333333333333331</v>
      </c>
      <c r="F51" s="2">
        <v>0.4</v>
      </c>
      <c r="G51" s="2">
        <v>1</v>
      </c>
    </row>
    <row r="52" spans="1:7" x14ac:dyDescent="0.35">
      <c r="A52" s="5" t="s">
        <v>145</v>
      </c>
      <c r="B52" s="2">
        <v>0</v>
      </c>
      <c r="C52" s="2">
        <v>0.2</v>
      </c>
      <c r="D52" s="2">
        <v>0</v>
      </c>
      <c r="E52" s="2">
        <v>0.8</v>
      </c>
      <c r="F52" s="2">
        <v>0</v>
      </c>
      <c r="G52" s="2">
        <v>1</v>
      </c>
    </row>
    <row r="53" spans="1:7" x14ac:dyDescent="0.35">
      <c r="A53" s="5" t="s">
        <v>172</v>
      </c>
      <c r="B53" s="2">
        <v>7.6923076923076927E-2</v>
      </c>
      <c r="C53" s="2">
        <v>0.30769230769230771</v>
      </c>
      <c r="D53" s="2">
        <v>0</v>
      </c>
      <c r="E53" s="2">
        <v>0.15384615384615385</v>
      </c>
      <c r="F53" s="2">
        <v>0.46153846153846156</v>
      </c>
      <c r="G53" s="2">
        <v>1</v>
      </c>
    </row>
    <row r="54" spans="1:7" x14ac:dyDescent="0.35">
      <c r="A54" s="5" t="s">
        <v>182</v>
      </c>
      <c r="B54" s="2">
        <v>0</v>
      </c>
      <c r="C54" s="2">
        <v>0</v>
      </c>
      <c r="D54" s="2">
        <v>0.58823529411764708</v>
      </c>
      <c r="E54" s="2">
        <v>0.35294117647058826</v>
      </c>
      <c r="F54" s="2">
        <v>5.8823529411764705E-2</v>
      </c>
      <c r="G54" s="2">
        <v>1</v>
      </c>
    </row>
    <row r="55" spans="1:7" x14ac:dyDescent="0.35">
      <c r="A55" s="5" t="s">
        <v>183</v>
      </c>
      <c r="B55" s="2">
        <v>0.1111111111111111</v>
      </c>
      <c r="C55" s="2">
        <v>0</v>
      </c>
      <c r="D55" s="2">
        <v>0.55555555555555558</v>
      </c>
      <c r="E55" s="2">
        <v>0</v>
      </c>
      <c r="F55" s="2">
        <v>0.33333333333333331</v>
      </c>
      <c r="G55" s="2">
        <v>1</v>
      </c>
    </row>
    <row r="56" spans="1:7" x14ac:dyDescent="0.35">
      <c r="A56" s="5" t="s">
        <v>198</v>
      </c>
      <c r="B56" s="2">
        <v>0.14285714285714285</v>
      </c>
      <c r="C56" s="2">
        <v>0.42857142857142855</v>
      </c>
      <c r="D56" s="2">
        <v>0</v>
      </c>
      <c r="E56" s="2">
        <v>0.42857142857142855</v>
      </c>
      <c r="F56" s="2">
        <v>0</v>
      </c>
      <c r="G56" s="2">
        <v>1</v>
      </c>
    </row>
    <row r="57" spans="1:7" x14ac:dyDescent="0.35">
      <c r="A57" s="5" t="s">
        <v>200</v>
      </c>
      <c r="B57" s="2">
        <v>0</v>
      </c>
      <c r="C57" s="2">
        <v>0.3125</v>
      </c>
      <c r="D57" s="2">
        <v>0</v>
      </c>
      <c r="E57" s="2">
        <v>0.625</v>
      </c>
      <c r="F57" s="2">
        <v>6.25E-2</v>
      </c>
      <c r="G57" s="2">
        <v>1</v>
      </c>
    </row>
    <row r="58" spans="1:7" x14ac:dyDescent="0.35">
      <c r="A58" s="3" t="s">
        <v>253</v>
      </c>
      <c r="B58" s="2">
        <v>3.64741641337386E-2</v>
      </c>
      <c r="C58" s="2">
        <v>0.26747720364741639</v>
      </c>
      <c r="D58" s="2">
        <v>0.26747720364741639</v>
      </c>
      <c r="E58" s="2">
        <v>0.26443768996960487</v>
      </c>
      <c r="F58" s="2">
        <v>0.1641337386018237</v>
      </c>
      <c r="G58" s="2">
        <v>1</v>
      </c>
    </row>
    <row r="59" spans="1:7" x14ac:dyDescent="0.35">
      <c r="A59" s="3" t="s">
        <v>239</v>
      </c>
      <c r="B59" s="2"/>
      <c r="C59" s="2"/>
      <c r="D59" s="2"/>
      <c r="E59" s="2"/>
      <c r="F59" s="2"/>
      <c r="G59" s="2"/>
    </row>
    <row r="60" spans="1:7" x14ac:dyDescent="0.35">
      <c r="A60" s="5" t="s">
        <v>22</v>
      </c>
      <c r="B60" s="2">
        <v>0</v>
      </c>
      <c r="C60" s="2">
        <v>0.75</v>
      </c>
      <c r="D60" s="2">
        <v>0</v>
      </c>
      <c r="E60" s="2">
        <v>0.25</v>
      </c>
      <c r="F60" s="2">
        <v>0</v>
      </c>
      <c r="G60" s="2">
        <v>1</v>
      </c>
    </row>
    <row r="61" spans="1:7" x14ac:dyDescent="0.35">
      <c r="A61" s="5" t="s">
        <v>25</v>
      </c>
      <c r="B61" s="2">
        <v>0</v>
      </c>
      <c r="C61" s="2">
        <v>1</v>
      </c>
      <c r="D61" s="2">
        <v>0</v>
      </c>
      <c r="E61" s="2">
        <v>0</v>
      </c>
      <c r="F61" s="2">
        <v>0</v>
      </c>
      <c r="G61" s="2">
        <v>1</v>
      </c>
    </row>
    <row r="62" spans="1:7" x14ac:dyDescent="0.35">
      <c r="A62" s="5" t="s">
        <v>45</v>
      </c>
      <c r="B62" s="2">
        <v>0</v>
      </c>
      <c r="C62" s="2">
        <v>0.66666666666666663</v>
      </c>
      <c r="D62" s="2">
        <v>0.33333333333333331</v>
      </c>
      <c r="E62" s="2">
        <v>0</v>
      </c>
      <c r="F62" s="2">
        <v>0</v>
      </c>
      <c r="G62" s="2">
        <v>1</v>
      </c>
    </row>
    <row r="63" spans="1:7" x14ac:dyDescent="0.35">
      <c r="A63" s="5" t="s">
        <v>52</v>
      </c>
      <c r="B63" s="2">
        <v>0</v>
      </c>
      <c r="C63" s="2">
        <v>1</v>
      </c>
      <c r="D63" s="2">
        <v>0</v>
      </c>
      <c r="E63" s="2">
        <v>0</v>
      </c>
      <c r="F63" s="2">
        <v>0</v>
      </c>
      <c r="G63" s="2">
        <v>1</v>
      </c>
    </row>
    <row r="64" spans="1:7" x14ac:dyDescent="0.35">
      <c r="A64" s="5" t="s">
        <v>53</v>
      </c>
      <c r="B64" s="2">
        <v>0</v>
      </c>
      <c r="C64" s="2">
        <v>7.1428571428571425E-2</v>
      </c>
      <c r="D64" s="2">
        <v>7.1428571428571425E-2</v>
      </c>
      <c r="E64" s="2">
        <v>0.35714285714285715</v>
      </c>
      <c r="F64" s="2">
        <v>0.5</v>
      </c>
      <c r="G64" s="2">
        <v>1</v>
      </c>
    </row>
    <row r="65" spans="1:7" x14ac:dyDescent="0.35">
      <c r="A65" s="5" t="s">
        <v>70</v>
      </c>
      <c r="B65" s="2">
        <v>0</v>
      </c>
      <c r="C65" s="2">
        <v>0.21428571428571427</v>
      </c>
      <c r="D65" s="2">
        <v>7.1428571428571425E-2</v>
      </c>
      <c r="E65" s="2">
        <v>0.5</v>
      </c>
      <c r="F65" s="2">
        <v>0.21428571428571427</v>
      </c>
      <c r="G65" s="2">
        <v>1</v>
      </c>
    </row>
    <row r="66" spans="1:7" x14ac:dyDescent="0.35">
      <c r="A66" s="5" t="s">
        <v>74</v>
      </c>
      <c r="B66" s="2">
        <v>0</v>
      </c>
      <c r="C66" s="2">
        <v>0.33333333333333331</v>
      </c>
      <c r="D66" s="2">
        <v>0.22222222222222221</v>
      </c>
      <c r="E66" s="2">
        <v>0.1111111111111111</v>
      </c>
      <c r="F66" s="2">
        <v>0.33333333333333331</v>
      </c>
      <c r="G66" s="2">
        <v>1</v>
      </c>
    </row>
    <row r="67" spans="1:7" x14ac:dyDescent="0.35">
      <c r="A67" s="5" t="s">
        <v>76</v>
      </c>
      <c r="B67" s="2">
        <v>0</v>
      </c>
      <c r="C67" s="2">
        <v>0.25</v>
      </c>
      <c r="D67" s="2">
        <v>0</v>
      </c>
      <c r="E67" s="2">
        <v>0.75</v>
      </c>
      <c r="F67" s="2">
        <v>0</v>
      </c>
      <c r="G67" s="2">
        <v>1</v>
      </c>
    </row>
    <row r="68" spans="1:7" x14ac:dyDescent="0.35">
      <c r="A68" s="5" t="s">
        <v>118</v>
      </c>
      <c r="B68" s="2">
        <v>0</v>
      </c>
      <c r="C68" s="2">
        <v>1</v>
      </c>
      <c r="D68" s="2">
        <v>0</v>
      </c>
      <c r="E68" s="2">
        <v>0</v>
      </c>
      <c r="F68" s="2">
        <v>0</v>
      </c>
      <c r="G68" s="2">
        <v>1</v>
      </c>
    </row>
    <row r="69" spans="1:7" x14ac:dyDescent="0.35">
      <c r="A69" s="5" t="s">
        <v>133</v>
      </c>
      <c r="B69" s="2">
        <v>0</v>
      </c>
      <c r="C69" s="2">
        <v>0</v>
      </c>
      <c r="D69" s="2">
        <v>0</v>
      </c>
      <c r="E69" s="2">
        <v>0</v>
      </c>
      <c r="F69" s="2">
        <v>1</v>
      </c>
      <c r="G69" s="2">
        <v>1</v>
      </c>
    </row>
    <row r="70" spans="1:7" x14ac:dyDescent="0.35">
      <c r="A70" s="5" t="s">
        <v>141</v>
      </c>
      <c r="B70" s="2">
        <v>0</v>
      </c>
      <c r="C70" s="2">
        <v>1</v>
      </c>
      <c r="D70" s="2">
        <v>0</v>
      </c>
      <c r="E70" s="2">
        <v>0</v>
      </c>
      <c r="F70" s="2">
        <v>0</v>
      </c>
      <c r="G70" s="2">
        <v>1</v>
      </c>
    </row>
    <row r="71" spans="1:7" x14ac:dyDescent="0.35">
      <c r="A71" s="5" t="s">
        <v>144</v>
      </c>
      <c r="B71" s="2">
        <v>0.21875</v>
      </c>
      <c r="C71" s="2">
        <v>6.25E-2</v>
      </c>
      <c r="D71" s="2">
        <v>0.34375</v>
      </c>
      <c r="E71" s="2">
        <v>6.25E-2</v>
      </c>
      <c r="F71" s="2">
        <v>0.3125</v>
      </c>
      <c r="G71" s="2">
        <v>1</v>
      </c>
    </row>
    <row r="72" spans="1:7" x14ac:dyDescent="0.35">
      <c r="A72" s="3" t="s">
        <v>252</v>
      </c>
      <c r="B72" s="2">
        <v>7.5268817204301078E-2</v>
      </c>
      <c r="C72" s="2">
        <v>0.22580645161290322</v>
      </c>
      <c r="D72" s="2">
        <v>0.17204301075268819</v>
      </c>
      <c r="E72" s="2">
        <v>0.26881720430107525</v>
      </c>
      <c r="F72" s="2">
        <v>0.25806451612903225</v>
      </c>
      <c r="G72" s="2">
        <v>1</v>
      </c>
    </row>
    <row r="73" spans="1:7" x14ac:dyDescent="0.35">
      <c r="A73" s="3" t="s">
        <v>238</v>
      </c>
      <c r="B73" s="2"/>
      <c r="C73" s="2"/>
      <c r="D73" s="2"/>
      <c r="E73" s="2"/>
      <c r="F73" s="2"/>
      <c r="G73" s="2"/>
    </row>
    <row r="74" spans="1:7" x14ac:dyDescent="0.35">
      <c r="A74" s="5" t="s">
        <v>3</v>
      </c>
      <c r="B74" s="2">
        <v>0</v>
      </c>
      <c r="C74" s="2">
        <v>0</v>
      </c>
      <c r="D74" s="2">
        <v>0</v>
      </c>
      <c r="E74" s="2">
        <v>1</v>
      </c>
      <c r="F74" s="2">
        <v>0</v>
      </c>
      <c r="G74" s="2">
        <v>1</v>
      </c>
    </row>
    <row r="75" spans="1:7" x14ac:dyDescent="0.35">
      <c r="A75" s="5" t="s">
        <v>9</v>
      </c>
      <c r="B75" s="2">
        <v>0</v>
      </c>
      <c r="C75" s="2">
        <v>0</v>
      </c>
      <c r="D75" s="2">
        <v>0</v>
      </c>
      <c r="E75" s="2">
        <v>1</v>
      </c>
      <c r="F75" s="2">
        <v>0</v>
      </c>
      <c r="G75" s="2">
        <v>1</v>
      </c>
    </row>
    <row r="76" spans="1:7" x14ac:dyDescent="0.35">
      <c r="A76" s="5" t="s">
        <v>12</v>
      </c>
      <c r="B76" s="2">
        <v>0</v>
      </c>
      <c r="C76" s="2">
        <v>1</v>
      </c>
      <c r="D76" s="2">
        <v>0</v>
      </c>
      <c r="E76" s="2">
        <v>0</v>
      </c>
      <c r="F76" s="2">
        <v>0</v>
      </c>
      <c r="G76" s="2">
        <v>1</v>
      </c>
    </row>
    <row r="77" spans="1:7" x14ac:dyDescent="0.35">
      <c r="A77" s="5" t="s">
        <v>13</v>
      </c>
      <c r="B77" s="2">
        <v>0</v>
      </c>
      <c r="C77" s="2">
        <v>0</v>
      </c>
      <c r="D77" s="2">
        <v>0</v>
      </c>
      <c r="E77" s="2">
        <v>1</v>
      </c>
      <c r="F77" s="2">
        <v>0</v>
      </c>
      <c r="G77" s="2">
        <v>1</v>
      </c>
    </row>
    <row r="78" spans="1:7" x14ac:dyDescent="0.35">
      <c r="A78" s="5" t="s">
        <v>23</v>
      </c>
      <c r="B78" s="2">
        <v>0</v>
      </c>
      <c r="C78" s="2">
        <v>0.7142857142857143</v>
      </c>
      <c r="D78" s="2">
        <v>0</v>
      </c>
      <c r="E78" s="2">
        <v>0.2857142857142857</v>
      </c>
      <c r="F78" s="2">
        <v>0</v>
      </c>
      <c r="G78" s="2">
        <v>1</v>
      </c>
    </row>
    <row r="79" spans="1:7" x14ac:dyDescent="0.35">
      <c r="A79" s="5" t="s">
        <v>44</v>
      </c>
      <c r="B79" s="2">
        <v>0</v>
      </c>
      <c r="C79" s="2">
        <v>0.75</v>
      </c>
      <c r="D79" s="2">
        <v>0</v>
      </c>
      <c r="E79" s="2">
        <v>0.25</v>
      </c>
      <c r="F79" s="2">
        <v>0</v>
      </c>
      <c r="G79" s="2">
        <v>1</v>
      </c>
    </row>
    <row r="80" spans="1:7" x14ac:dyDescent="0.35">
      <c r="A80" s="5" t="s">
        <v>48</v>
      </c>
      <c r="B80" s="2">
        <v>1</v>
      </c>
      <c r="C80" s="2">
        <v>0</v>
      </c>
      <c r="D80" s="2">
        <v>0</v>
      </c>
      <c r="E80" s="2">
        <v>0</v>
      </c>
      <c r="F80" s="2">
        <v>0</v>
      </c>
      <c r="G80" s="2">
        <v>1</v>
      </c>
    </row>
    <row r="81" spans="1:7" x14ac:dyDescent="0.35">
      <c r="A81" s="5" t="s">
        <v>49</v>
      </c>
      <c r="B81" s="2">
        <v>0.2</v>
      </c>
      <c r="C81" s="2">
        <v>0.2</v>
      </c>
      <c r="D81" s="2">
        <v>0.2</v>
      </c>
      <c r="E81" s="2">
        <v>0.2</v>
      </c>
      <c r="F81" s="2">
        <v>0.2</v>
      </c>
      <c r="G81" s="2">
        <v>1</v>
      </c>
    </row>
    <row r="82" spans="1:7" x14ac:dyDescent="0.35">
      <c r="A82" s="5" t="s">
        <v>54</v>
      </c>
      <c r="B82" s="2">
        <v>4.3478260869565216E-2</v>
      </c>
      <c r="C82" s="2">
        <v>0.52173913043478259</v>
      </c>
      <c r="D82" s="2">
        <v>0.17391304347826086</v>
      </c>
      <c r="E82" s="2">
        <v>8.6956521739130432E-2</v>
      </c>
      <c r="F82" s="2">
        <v>0.17391304347826086</v>
      </c>
      <c r="G82" s="2">
        <v>1</v>
      </c>
    </row>
    <row r="83" spans="1:7" x14ac:dyDescent="0.35">
      <c r="A83" s="5" t="s">
        <v>62</v>
      </c>
      <c r="B83" s="2">
        <v>0</v>
      </c>
      <c r="C83" s="2">
        <v>0.33333333333333331</v>
      </c>
      <c r="D83" s="2">
        <v>0</v>
      </c>
      <c r="E83" s="2">
        <v>0.33333333333333331</v>
      </c>
      <c r="F83" s="2">
        <v>0.33333333333333331</v>
      </c>
      <c r="G83" s="2">
        <v>1</v>
      </c>
    </row>
    <row r="84" spans="1:7" x14ac:dyDescent="0.35">
      <c r="A84" s="5" t="s">
        <v>65</v>
      </c>
      <c r="B84" s="2">
        <v>0</v>
      </c>
      <c r="C84" s="2">
        <v>0.4</v>
      </c>
      <c r="D84" s="2">
        <v>0.2</v>
      </c>
      <c r="E84" s="2">
        <v>0.4</v>
      </c>
      <c r="F84" s="2">
        <v>0</v>
      </c>
      <c r="G84" s="2">
        <v>1</v>
      </c>
    </row>
    <row r="85" spans="1:7" x14ac:dyDescent="0.35">
      <c r="A85" s="5" t="s">
        <v>66</v>
      </c>
      <c r="B85" s="2">
        <v>0</v>
      </c>
      <c r="C85" s="2">
        <v>0</v>
      </c>
      <c r="D85" s="2">
        <v>0</v>
      </c>
      <c r="E85" s="2">
        <v>0</v>
      </c>
      <c r="F85" s="2">
        <v>1</v>
      </c>
      <c r="G85" s="2">
        <v>1</v>
      </c>
    </row>
    <row r="86" spans="1:7" x14ac:dyDescent="0.35">
      <c r="A86" s="5" t="s">
        <v>83</v>
      </c>
      <c r="B86" s="2">
        <v>0.125</v>
      </c>
      <c r="C86" s="2">
        <v>0.75</v>
      </c>
      <c r="D86" s="2">
        <v>0</v>
      </c>
      <c r="E86" s="2">
        <v>0.125</v>
      </c>
      <c r="F86" s="2">
        <v>0</v>
      </c>
      <c r="G86" s="2">
        <v>1</v>
      </c>
    </row>
    <row r="87" spans="1:7" x14ac:dyDescent="0.35">
      <c r="A87" s="5" t="s">
        <v>89</v>
      </c>
      <c r="B87" s="2">
        <v>0</v>
      </c>
      <c r="C87" s="2">
        <v>0.12</v>
      </c>
      <c r="D87" s="2">
        <v>0.52</v>
      </c>
      <c r="E87" s="2">
        <v>0.04</v>
      </c>
      <c r="F87" s="2">
        <v>0.32</v>
      </c>
      <c r="G87" s="2">
        <v>1</v>
      </c>
    </row>
    <row r="88" spans="1:7" x14ac:dyDescent="0.35">
      <c r="A88" s="5" t="s">
        <v>95</v>
      </c>
      <c r="B88" s="2">
        <v>0</v>
      </c>
      <c r="C88" s="2">
        <v>0.5</v>
      </c>
      <c r="D88" s="2">
        <v>0</v>
      </c>
      <c r="E88" s="2">
        <v>0.5</v>
      </c>
      <c r="F88" s="2">
        <v>0</v>
      </c>
      <c r="G88" s="2">
        <v>1</v>
      </c>
    </row>
    <row r="89" spans="1:7" x14ac:dyDescent="0.35">
      <c r="A89" s="5" t="s">
        <v>100</v>
      </c>
      <c r="B89" s="2">
        <v>0</v>
      </c>
      <c r="C89" s="2">
        <v>0.42857142857142855</v>
      </c>
      <c r="D89" s="2">
        <v>0</v>
      </c>
      <c r="E89" s="2">
        <v>0.2857142857142857</v>
      </c>
      <c r="F89" s="2">
        <v>0.2857142857142857</v>
      </c>
      <c r="G89" s="2">
        <v>1</v>
      </c>
    </row>
    <row r="90" spans="1:7" x14ac:dyDescent="0.35">
      <c r="A90" s="5" t="s">
        <v>108</v>
      </c>
      <c r="B90" s="2">
        <v>0</v>
      </c>
      <c r="C90" s="2">
        <v>1</v>
      </c>
      <c r="D90" s="2">
        <v>0</v>
      </c>
      <c r="E90" s="2">
        <v>0</v>
      </c>
      <c r="F90" s="2">
        <v>0</v>
      </c>
      <c r="G90" s="2">
        <v>1</v>
      </c>
    </row>
    <row r="91" spans="1:7" x14ac:dyDescent="0.35">
      <c r="A91" s="5" t="s">
        <v>123</v>
      </c>
      <c r="B91" s="2">
        <v>0</v>
      </c>
      <c r="C91" s="2">
        <v>1</v>
      </c>
      <c r="D91" s="2">
        <v>0</v>
      </c>
      <c r="E91" s="2">
        <v>0</v>
      </c>
      <c r="F91" s="2">
        <v>0</v>
      </c>
      <c r="G91" s="2">
        <v>1</v>
      </c>
    </row>
    <row r="92" spans="1:7" x14ac:dyDescent="0.35">
      <c r="A92" s="5" t="s">
        <v>124</v>
      </c>
      <c r="B92" s="2">
        <v>0</v>
      </c>
      <c r="C92" s="2">
        <v>0.8</v>
      </c>
      <c r="D92" s="2">
        <v>0</v>
      </c>
      <c r="E92" s="2">
        <v>0.2</v>
      </c>
      <c r="F92" s="2">
        <v>0</v>
      </c>
      <c r="G92" s="2">
        <v>1</v>
      </c>
    </row>
    <row r="93" spans="1:7" x14ac:dyDescent="0.35">
      <c r="A93" s="5" t="s">
        <v>136</v>
      </c>
      <c r="B93" s="2">
        <v>0</v>
      </c>
      <c r="C93" s="2">
        <v>0.4</v>
      </c>
      <c r="D93" s="2">
        <v>0.6</v>
      </c>
      <c r="E93" s="2">
        <v>0</v>
      </c>
      <c r="F93" s="2">
        <v>0</v>
      </c>
      <c r="G93" s="2">
        <v>1</v>
      </c>
    </row>
    <row r="94" spans="1:7" x14ac:dyDescent="0.35">
      <c r="A94" s="5" t="s">
        <v>149</v>
      </c>
      <c r="B94" s="2">
        <v>0</v>
      </c>
      <c r="C94" s="2">
        <v>1</v>
      </c>
      <c r="D94" s="2">
        <v>0</v>
      </c>
      <c r="E94" s="2">
        <v>0</v>
      </c>
      <c r="F94" s="2">
        <v>0</v>
      </c>
      <c r="G94" s="2">
        <v>1</v>
      </c>
    </row>
    <row r="95" spans="1:7" x14ac:dyDescent="0.35">
      <c r="A95" s="5" t="s">
        <v>160</v>
      </c>
      <c r="B95" s="2">
        <v>0</v>
      </c>
      <c r="C95" s="2">
        <v>0.90909090909090906</v>
      </c>
      <c r="D95" s="2">
        <v>0</v>
      </c>
      <c r="E95" s="2">
        <v>9.0909090909090912E-2</v>
      </c>
      <c r="F95" s="2">
        <v>0</v>
      </c>
      <c r="G95" s="2">
        <v>1</v>
      </c>
    </row>
    <row r="96" spans="1:7" x14ac:dyDescent="0.35">
      <c r="A96" s="5" t="s">
        <v>177</v>
      </c>
      <c r="B96" s="2">
        <v>0</v>
      </c>
      <c r="C96" s="2">
        <v>1</v>
      </c>
      <c r="D96" s="2">
        <v>0</v>
      </c>
      <c r="E96" s="2">
        <v>0</v>
      </c>
      <c r="F96" s="2">
        <v>0</v>
      </c>
      <c r="G96" s="2">
        <v>1</v>
      </c>
    </row>
    <row r="97" spans="1:9" x14ac:dyDescent="0.35">
      <c r="A97" s="5" t="s">
        <v>178</v>
      </c>
      <c r="B97" s="2">
        <v>0.3125</v>
      </c>
      <c r="C97" s="2">
        <v>0.6875</v>
      </c>
      <c r="D97" s="2">
        <v>0</v>
      </c>
      <c r="E97" s="2">
        <v>0</v>
      </c>
      <c r="F97" s="2">
        <v>0</v>
      </c>
      <c r="G97" s="2">
        <v>1</v>
      </c>
    </row>
    <row r="98" spans="1:9" x14ac:dyDescent="0.35">
      <c r="A98" s="5" t="s">
        <v>188</v>
      </c>
      <c r="B98" s="2">
        <v>0.2</v>
      </c>
      <c r="C98" s="2">
        <v>0</v>
      </c>
      <c r="D98" s="2">
        <v>0.8</v>
      </c>
      <c r="E98" s="2">
        <v>0</v>
      </c>
      <c r="F98" s="2">
        <v>0</v>
      </c>
      <c r="G98" s="2">
        <v>1</v>
      </c>
    </row>
    <row r="99" spans="1:9" x14ac:dyDescent="0.35">
      <c r="A99" s="5" t="s">
        <v>194</v>
      </c>
      <c r="B99" s="2">
        <v>0</v>
      </c>
      <c r="C99" s="2">
        <v>0</v>
      </c>
      <c r="D99" s="2">
        <v>0</v>
      </c>
      <c r="E99" s="2">
        <v>0.6</v>
      </c>
      <c r="F99" s="2">
        <v>0.4</v>
      </c>
      <c r="G99" s="2">
        <v>1</v>
      </c>
    </row>
    <row r="100" spans="1:9" x14ac:dyDescent="0.35">
      <c r="A100" s="5" t="s">
        <v>201</v>
      </c>
      <c r="B100" s="2">
        <v>0</v>
      </c>
      <c r="C100" s="2">
        <v>1</v>
      </c>
      <c r="D100" s="2">
        <v>0</v>
      </c>
      <c r="E100" s="2">
        <v>0</v>
      </c>
      <c r="F100" s="2">
        <v>0</v>
      </c>
      <c r="G100" s="2">
        <v>1</v>
      </c>
    </row>
    <row r="101" spans="1:9" x14ac:dyDescent="0.35">
      <c r="A101" s="5" t="s">
        <v>202</v>
      </c>
      <c r="B101" s="2">
        <v>0</v>
      </c>
      <c r="C101" s="2">
        <v>5.5555555555555552E-2</v>
      </c>
      <c r="D101" s="2">
        <v>0.3888888888888889</v>
      </c>
      <c r="E101" s="2">
        <v>5.5555555555555552E-2</v>
      </c>
      <c r="F101" s="2">
        <v>0.5</v>
      </c>
      <c r="G101" s="2">
        <v>1</v>
      </c>
    </row>
    <row r="102" spans="1:9" x14ac:dyDescent="0.35">
      <c r="A102" s="3" t="s">
        <v>251</v>
      </c>
      <c r="B102" s="2">
        <v>7.7319587628865982E-2</v>
      </c>
      <c r="C102" s="2">
        <v>0.48969072164948452</v>
      </c>
      <c r="D102" s="2">
        <v>0.17010309278350516</v>
      </c>
      <c r="E102" s="2">
        <v>0.11855670103092783</v>
      </c>
      <c r="F102" s="2">
        <v>0.14432989690721648</v>
      </c>
      <c r="G102" s="2">
        <v>1</v>
      </c>
    </row>
    <row r="103" spans="1:9" x14ac:dyDescent="0.35">
      <c r="A103" s="3" t="s">
        <v>237</v>
      </c>
      <c r="B103" s="2"/>
      <c r="C103" s="2"/>
      <c r="D103" s="2"/>
      <c r="E103" s="2"/>
      <c r="F103" s="2"/>
      <c r="G103" s="2"/>
    </row>
    <row r="104" spans="1:9" x14ac:dyDescent="0.35">
      <c r="A104" s="5" t="s">
        <v>33</v>
      </c>
      <c r="B104" s="2">
        <v>0</v>
      </c>
      <c r="C104" s="2">
        <v>0.75</v>
      </c>
      <c r="D104" s="2">
        <v>0.25</v>
      </c>
      <c r="E104" s="2">
        <v>0</v>
      </c>
      <c r="F104" s="2">
        <v>0</v>
      </c>
      <c r="G104" s="2">
        <v>1</v>
      </c>
    </row>
    <row r="105" spans="1:9" x14ac:dyDescent="0.35">
      <c r="A105" s="5" t="s">
        <v>195</v>
      </c>
      <c r="B105" s="2">
        <v>0.42857142857142855</v>
      </c>
      <c r="C105" s="2">
        <v>0</v>
      </c>
      <c r="D105" s="2">
        <v>0.14285714285714285</v>
      </c>
      <c r="E105" s="2">
        <v>0.14285714285714285</v>
      </c>
      <c r="F105" s="2">
        <v>0.2857142857142857</v>
      </c>
      <c r="G105" s="2">
        <v>1</v>
      </c>
    </row>
    <row r="106" spans="1:9" x14ac:dyDescent="0.35">
      <c r="A106" s="3" t="s">
        <v>250</v>
      </c>
      <c r="B106" s="2">
        <v>0.27272727272727271</v>
      </c>
      <c r="C106" s="2">
        <v>0.27272727272727271</v>
      </c>
      <c r="D106" s="2">
        <v>0.18181818181818182</v>
      </c>
      <c r="E106" s="2">
        <v>9.0909090909090912E-2</v>
      </c>
      <c r="F106" s="2">
        <v>0.18181818181818182</v>
      </c>
      <c r="G106" s="2">
        <v>1</v>
      </c>
    </row>
    <row r="107" spans="1:9" x14ac:dyDescent="0.35">
      <c r="A107" s="3" t="s">
        <v>236</v>
      </c>
      <c r="B107" s="2">
        <v>4.2145593869731802E-2</v>
      </c>
      <c r="C107" s="2">
        <v>0.35823754789272033</v>
      </c>
      <c r="D107" s="2">
        <v>0.20977011494252873</v>
      </c>
      <c r="E107" s="2">
        <v>0.21743295019157088</v>
      </c>
      <c r="F107" s="2">
        <v>0.17241379310344829</v>
      </c>
      <c r="G107" s="2">
        <v>1</v>
      </c>
    </row>
    <row r="109" spans="1:9" x14ac:dyDescent="0.35">
      <c r="A109" s="4" t="s">
        <v>261</v>
      </c>
      <c r="B109" s="4" t="s">
        <v>248</v>
      </c>
    </row>
    <row r="110" spans="1:9" x14ac:dyDescent="0.35">
      <c r="A110" s="4" t="s">
        <v>247</v>
      </c>
      <c r="C110" s="1" t="s">
        <v>260</v>
      </c>
      <c r="D110" s="1" t="s">
        <v>259</v>
      </c>
      <c r="E110" s="1" t="s">
        <v>258</v>
      </c>
      <c r="F110" s="1" t="s">
        <v>257</v>
      </c>
      <c r="G110" s="1" t="s">
        <v>236</v>
      </c>
      <c r="H110" s="4"/>
      <c r="I110" s="4"/>
    </row>
    <row r="111" spans="1:9" x14ac:dyDescent="0.35">
      <c r="A111" s="3" t="s">
        <v>243</v>
      </c>
      <c r="B111" s="2">
        <v>3.5000000000000003E-2</v>
      </c>
      <c r="C111" s="2">
        <v>0.37</v>
      </c>
      <c r="D111" s="2">
        <v>0.255</v>
      </c>
      <c r="E111" s="2">
        <v>0.2</v>
      </c>
      <c r="F111" s="2">
        <v>0.14000000000000001</v>
      </c>
      <c r="G111" s="2">
        <v>1</v>
      </c>
    </row>
    <row r="112" spans="1:9" x14ac:dyDescent="0.35">
      <c r="A112" s="3" t="s">
        <v>242</v>
      </c>
      <c r="B112" s="2">
        <v>0</v>
      </c>
      <c r="C112" s="2">
        <v>0.35</v>
      </c>
      <c r="D112" s="2">
        <v>0.21249999999999999</v>
      </c>
      <c r="E112" s="2">
        <v>0.22500000000000001</v>
      </c>
      <c r="F112" s="2">
        <v>0.21249999999999999</v>
      </c>
      <c r="G112" s="2">
        <v>1</v>
      </c>
    </row>
    <row r="113" spans="1:7" x14ac:dyDescent="0.35">
      <c r="A113" s="3" t="s">
        <v>241</v>
      </c>
      <c r="B113" s="2">
        <v>0</v>
      </c>
      <c r="C113" s="2">
        <v>0.47445255474452552</v>
      </c>
      <c r="D113" s="2">
        <v>8.7591240875912413E-2</v>
      </c>
      <c r="E113" s="2">
        <v>0.24087591240875914</v>
      </c>
      <c r="F113" s="2">
        <v>0.19708029197080293</v>
      </c>
      <c r="G113" s="2">
        <v>1</v>
      </c>
    </row>
    <row r="114" spans="1:7" x14ac:dyDescent="0.35">
      <c r="A114" s="3" t="s">
        <v>240</v>
      </c>
      <c r="B114" s="2">
        <v>3.64741641337386E-2</v>
      </c>
      <c r="C114" s="2">
        <v>0.26747720364741639</v>
      </c>
      <c r="D114" s="2">
        <v>0.26747720364741639</v>
      </c>
      <c r="E114" s="2">
        <v>0.26443768996960487</v>
      </c>
      <c r="F114" s="2">
        <v>0.1641337386018237</v>
      </c>
      <c r="G114" s="2">
        <v>1</v>
      </c>
    </row>
    <row r="115" spans="1:7" x14ac:dyDescent="0.35">
      <c r="A115" s="3" t="s">
        <v>239</v>
      </c>
      <c r="B115" s="2">
        <v>7.5268817204301078E-2</v>
      </c>
      <c r="C115" s="2">
        <v>0.22580645161290322</v>
      </c>
      <c r="D115" s="2">
        <v>0.17204301075268819</v>
      </c>
      <c r="E115" s="2">
        <v>0.26881720430107525</v>
      </c>
      <c r="F115" s="2">
        <v>0.25806451612903225</v>
      </c>
      <c r="G115" s="2">
        <v>1</v>
      </c>
    </row>
    <row r="116" spans="1:7" x14ac:dyDescent="0.35">
      <c r="A116" s="3" t="s">
        <v>238</v>
      </c>
      <c r="B116" s="2">
        <v>7.7319587628865982E-2</v>
      </c>
      <c r="C116" s="2">
        <v>0.48969072164948452</v>
      </c>
      <c r="D116" s="2">
        <v>0.17010309278350516</v>
      </c>
      <c r="E116" s="2">
        <v>0.11855670103092783</v>
      </c>
      <c r="F116" s="2">
        <v>0.14432989690721648</v>
      </c>
      <c r="G116" s="2">
        <v>1</v>
      </c>
    </row>
    <row r="117" spans="1:7" x14ac:dyDescent="0.35">
      <c r="A117" s="3" t="s">
        <v>237</v>
      </c>
      <c r="B117" s="2">
        <v>0.27272727272727271</v>
      </c>
      <c r="C117" s="2">
        <v>0.27272727272727271</v>
      </c>
      <c r="D117" s="2">
        <v>0.18181818181818182</v>
      </c>
      <c r="E117" s="2">
        <v>9.0909090909090912E-2</v>
      </c>
      <c r="F117" s="2">
        <v>0.18181818181818182</v>
      </c>
      <c r="G117" s="2">
        <v>1</v>
      </c>
    </row>
    <row r="118" spans="1:7" x14ac:dyDescent="0.35">
      <c r="A118" s="3" t="s">
        <v>236</v>
      </c>
      <c r="B118" s="2">
        <v>4.2145593869731802E-2</v>
      </c>
      <c r="C118" s="2">
        <v>0.35823754789272033</v>
      </c>
      <c r="D118" s="2">
        <v>0.20977011494252873</v>
      </c>
      <c r="E118" s="2">
        <v>0.21743295019157088</v>
      </c>
      <c r="F118" s="2">
        <v>0.17241379310344829</v>
      </c>
      <c r="G118" s="2">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20"/>
  <sheetViews>
    <sheetView workbookViewId="0">
      <pane xSplit="1" ySplit="4" topLeftCell="D39" activePane="bottomRight" state="frozen"/>
      <selection activeCell="D1" sqref="D1"/>
      <selection pane="topRight" activeCell="D1" sqref="D1"/>
      <selection pane="bottomLeft" activeCell="D1" sqref="D1"/>
      <selection pane="bottomRight" activeCell="D1" sqref="D1"/>
    </sheetView>
  </sheetViews>
  <sheetFormatPr defaultColWidth="29.7265625" defaultRowHeight="14.5" x14ac:dyDescent="0.35"/>
  <cols>
    <col min="1" max="16384" width="29.7265625" style="1"/>
  </cols>
  <sheetData>
    <row r="1" spans="1:6" x14ac:dyDescent="0.35">
      <c r="D1" s="1" t="s">
        <v>14031</v>
      </c>
    </row>
    <row r="3" spans="1:6" x14ac:dyDescent="0.35">
      <c r="A3" s="4" t="s">
        <v>265</v>
      </c>
      <c r="B3" s="4" t="s">
        <v>248</v>
      </c>
    </row>
    <row r="4" spans="1:6" x14ac:dyDescent="0.35">
      <c r="A4" s="4" t="s">
        <v>247</v>
      </c>
      <c r="C4" s="1" t="s">
        <v>264</v>
      </c>
      <c r="D4" s="1" t="s">
        <v>263</v>
      </c>
      <c r="E4" s="1" t="s">
        <v>262</v>
      </c>
      <c r="F4" s="1" t="s">
        <v>236</v>
      </c>
    </row>
    <row r="5" spans="1:6" x14ac:dyDescent="0.35">
      <c r="A5" s="3" t="s">
        <v>243</v>
      </c>
      <c r="B5" s="2"/>
      <c r="C5" s="2"/>
      <c r="D5" s="2"/>
      <c r="E5" s="2"/>
      <c r="F5" s="2"/>
    </row>
    <row r="6" spans="1:6" x14ac:dyDescent="0.35">
      <c r="A6" s="5" t="s">
        <v>30</v>
      </c>
      <c r="B6" s="2">
        <v>0.38461538461538464</v>
      </c>
      <c r="C6" s="2">
        <v>0.15384615384615385</v>
      </c>
      <c r="D6" s="2">
        <v>0.46153846153846156</v>
      </c>
      <c r="E6" s="2">
        <v>0</v>
      </c>
      <c r="F6" s="2">
        <v>1</v>
      </c>
    </row>
    <row r="7" spans="1:6" x14ac:dyDescent="0.35">
      <c r="A7" s="5" t="s">
        <v>14031</v>
      </c>
      <c r="B7" s="2">
        <v>0</v>
      </c>
      <c r="C7" s="2">
        <v>0.13333333333333333</v>
      </c>
      <c r="D7" s="2">
        <v>0.73333333333333328</v>
      </c>
      <c r="E7" s="2">
        <v>0.13333333333333333</v>
      </c>
      <c r="F7" s="2">
        <v>1</v>
      </c>
    </row>
    <row r="8" spans="1:6" x14ac:dyDescent="0.35">
      <c r="A8" s="5" t="s">
        <v>59</v>
      </c>
      <c r="B8" s="2">
        <v>0.14705882352941177</v>
      </c>
      <c r="C8" s="2">
        <v>0.17647058823529413</v>
      </c>
      <c r="D8" s="2">
        <v>2.9411764705882353E-2</v>
      </c>
      <c r="E8" s="2">
        <v>0.6470588235294118</v>
      </c>
      <c r="F8" s="2">
        <v>1</v>
      </c>
    </row>
    <row r="9" spans="1:6" x14ac:dyDescent="0.35">
      <c r="A9" s="5" t="s">
        <v>91</v>
      </c>
      <c r="B9" s="2">
        <v>8.1081081081081086E-2</v>
      </c>
      <c r="C9" s="2">
        <v>0.10810810810810811</v>
      </c>
      <c r="D9" s="2">
        <v>0.10810810810810811</v>
      </c>
      <c r="E9" s="2">
        <v>0.70270270270270274</v>
      </c>
      <c r="F9" s="2">
        <v>1</v>
      </c>
    </row>
    <row r="10" spans="1:6" x14ac:dyDescent="0.35">
      <c r="A10" s="5" t="s">
        <v>151</v>
      </c>
      <c r="B10" s="2">
        <v>0.2</v>
      </c>
      <c r="C10" s="2">
        <v>0.05</v>
      </c>
      <c r="D10" s="2">
        <v>0.3</v>
      </c>
      <c r="E10" s="2">
        <v>0.45</v>
      </c>
      <c r="F10" s="2">
        <v>1</v>
      </c>
    </row>
    <row r="11" spans="1:6" x14ac:dyDescent="0.35">
      <c r="A11" s="5" t="s">
        <v>168</v>
      </c>
      <c r="B11" s="2">
        <v>7.6923076923076927E-2</v>
      </c>
      <c r="C11" s="2">
        <v>3.8461538461538464E-2</v>
      </c>
      <c r="D11" s="2">
        <v>0.19230769230769232</v>
      </c>
      <c r="E11" s="2">
        <v>0.69230769230769229</v>
      </c>
      <c r="F11" s="2">
        <v>1</v>
      </c>
    </row>
    <row r="12" spans="1:6" x14ac:dyDescent="0.35">
      <c r="A12" s="5" t="s">
        <v>170</v>
      </c>
      <c r="B12" s="2">
        <v>0.27272727272727271</v>
      </c>
      <c r="C12" s="2">
        <v>0.18181818181818182</v>
      </c>
      <c r="D12" s="2">
        <v>9.0909090909090912E-2</v>
      </c>
      <c r="E12" s="2">
        <v>0.45454545454545453</v>
      </c>
      <c r="F12" s="2">
        <v>1</v>
      </c>
    </row>
    <row r="13" spans="1:6" x14ac:dyDescent="0.35">
      <c r="A13" s="5" t="s">
        <v>173</v>
      </c>
      <c r="B13" s="2">
        <v>0.05</v>
      </c>
      <c r="C13" s="2">
        <v>0</v>
      </c>
      <c r="D13" s="2">
        <v>0.85</v>
      </c>
      <c r="E13" s="2">
        <v>0.1</v>
      </c>
      <c r="F13" s="2">
        <v>1</v>
      </c>
    </row>
    <row r="14" spans="1:6" x14ac:dyDescent="0.35">
      <c r="A14" s="5" t="s">
        <v>181</v>
      </c>
      <c r="B14" s="2">
        <v>0</v>
      </c>
      <c r="C14" s="2">
        <v>0</v>
      </c>
      <c r="D14" s="2">
        <v>0.5</v>
      </c>
      <c r="E14" s="2">
        <v>0.5</v>
      </c>
      <c r="F14" s="2">
        <v>1</v>
      </c>
    </row>
    <row r="15" spans="1:6" x14ac:dyDescent="0.35">
      <c r="A15" s="5" t="s">
        <v>191</v>
      </c>
      <c r="B15" s="2">
        <v>0</v>
      </c>
      <c r="C15" s="2">
        <v>0.125</v>
      </c>
      <c r="D15" s="2">
        <v>0.5</v>
      </c>
      <c r="E15" s="2">
        <v>0.375</v>
      </c>
      <c r="F15" s="2">
        <v>1</v>
      </c>
    </row>
    <row r="16" spans="1:6" x14ac:dyDescent="0.35">
      <c r="A16" s="3" t="s">
        <v>256</v>
      </c>
      <c r="B16" s="2">
        <v>0.115</v>
      </c>
      <c r="C16" s="2">
        <v>0.1</v>
      </c>
      <c r="D16" s="2">
        <v>0.315</v>
      </c>
      <c r="E16" s="2">
        <v>0.47</v>
      </c>
      <c r="F16" s="2">
        <v>1</v>
      </c>
    </row>
    <row r="17" spans="1:6" x14ac:dyDescent="0.35">
      <c r="A17" s="3" t="s">
        <v>242</v>
      </c>
      <c r="B17" s="2"/>
      <c r="C17" s="2"/>
      <c r="D17" s="2"/>
      <c r="E17" s="2"/>
      <c r="F17" s="2"/>
    </row>
    <row r="18" spans="1:6" x14ac:dyDescent="0.35">
      <c r="A18" s="5" t="s">
        <v>109</v>
      </c>
      <c r="B18" s="2">
        <v>0</v>
      </c>
      <c r="C18" s="2">
        <v>0.45454545454545453</v>
      </c>
      <c r="D18" s="2">
        <v>0.18181818181818182</v>
      </c>
      <c r="E18" s="2">
        <v>0.36363636363636365</v>
      </c>
      <c r="F18" s="2">
        <v>1</v>
      </c>
    </row>
    <row r="19" spans="1:6" x14ac:dyDescent="0.35">
      <c r="A19" s="5" t="s">
        <v>110</v>
      </c>
      <c r="B19" s="2">
        <v>0</v>
      </c>
      <c r="C19" s="2">
        <v>0.26923076923076922</v>
      </c>
      <c r="D19" s="2">
        <v>0.23076923076923078</v>
      </c>
      <c r="E19" s="2">
        <v>0.5</v>
      </c>
      <c r="F19" s="2">
        <v>1</v>
      </c>
    </row>
    <row r="20" spans="1:6" x14ac:dyDescent="0.35">
      <c r="A20" s="5" t="s">
        <v>125</v>
      </c>
      <c r="B20" s="2">
        <v>0</v>
      </c>
      <c r="C20" s="2">
        <v>0.15384615384615385</v>
      </c>
      <c r="D20" s="2">
        <v>0.38461538461538464</v>
      </c>
      <c r="E20" s="2">
        <v>0.46153846153846156</v>
      </c>
      <c r="F20" s="2">
        <v>1</v>
      </c>
    </row>
    <row r="21" spans="1:6" x14ac:dyDescent="0.35">
      <c r="A21" s="5" t="s">
        <v>203</v>
      </c>
      <c r="B21" s="2">
        <v>6.25E-2</v>
      </c>
      <c r="C21" s="2">
        <v>0.1875</v>
      </c>
      <c r="D21" s="2">
        <v>0.1875</v>
      </c>
      <c r="E21" s="2">
        <v>0.5625</v>
      </c>
      <c r="F21" s="2">
        <v>1</v>
      </c>
    </row>
    <row r="22" spans="1:6" x14ac:dyDescent="0.35">
      <c r="A22" s="5" t="s">
        <v>204</v>
      </c>
      <c r="B22" s="2">
        <v>7.1428571428571425E-2</v>
      </c>
      <c r="C22" s="2">
        <v>7.1428571428571425E-2</v>
      </c>
      <c r="D22" s="2">
        <v>0.14285714285714285</v>
      </c>
      <c r="E22" s="2">
        <v>0.7142857142857143</v>
      </c>
      <c r="F22" s="2">
        <v>1</v>
      </c>
    </row>
    <row r="23" spans="1:6" x14ac:dyDescent="0.35">
      <c r="A23" s="3" t="s">
        <v>255</v>
      </c>
      <c r="B23" s="2">
        <v>2.5000000000000001E-2</v>
      </c>
      <c r="C23" s="2">
        <v>0.22500000000000001</v>
      </c>
      <c r="D23" s="2">
        <v>0.22500000000000001</v>
      </c>
      <c r="E23" s="2">
        <v>0.52500000000000002</v>
      </c>
      <c r="F23" s="2">
        <v>1</v>
      </c>
    </row>
    <row r="24" spans="1:6" x14ac:dyDescent="0.35">
      <c r="A24" s="3" t="s">
        <v>241</v>
      </c>
      <c r="B24" s="2"/>
      <c r="C24" s="2"/>
      <c r="D24" s="2"/>
      <c r="E24" s="2"/>
      <c r="F24" s="2"/>
    </row>
    <row r="25" spans="1:6" x14ac:dyDescent="0.35">
      <c r="A25" s="5" t="s">
        <v>20</v>
      </c>
      <c r="B25" s="2">
        <v>0</v>
      </c>
      <c r="C25" s="2">
        <v>0.27272727272727271</v>
      </c>
      <c r="D25" s="2">
        <v>9.0909090909090912E-2</v>
      </c>
      <c r="E25" s="2">
        <v>0.63636363636363635</v>
      </c>
      <c r="F25" s="2">
        <v>1</v>
      </c>
    </row>
    <row r="26" spans="1:6" x14ac:dyDescent="0.35">
      <c r="A26" s="5" t="s">
        <v>28</v>
      </c>
      <c r="B26" s="2">
        <v>0</v>
      </c>
      <c r="C26" s="2">
        <v>0</v>
      </c>
      <c r="D26" s="2">
        <v>1</v>
      </c>
      <c r="E26" s="2">
        <v>0</v>
      </c>
      <c r="F26" s="2">
        <v>1</v>
      </c>
    </row>
    <row r="27" spans="1:6" x14ac:dyDescent="0.35">
      <c r="A27" s="5" t="s">
        <v>32</v>
      </c>
      <c r="B27" s="2">
        <v>0</v>
      </c>
      <c r="C27" s="2">
        <v>0.15384615384615385</v>
      </c>
      <c r="D27" s="2">
        <v>0.53846153846153844</v>
      </c>
      <c r="E27" s="2">
        <v>0.30769230769230771</v>
      </c>
      <c r="F27" s="2">
        <v>1</v>
      </c>
    </row>
    <row r="28" spans="1:6" x14ac:dyDescent="0.35">
      <c r="A28" s="5" t="s">
        <v>36</v>
      </c>
      <c r="B28" s="2">
        <v>0</v>
      </c>
      <c r="C28" s="2">
        <v>0.44</v>
      </c>
      <c r="D28" s="2">
        <v>0.48</v>
      </c>
      <c r="E28" s="2">
        <v>0.08</v>
      </c>
      <c r="F28" s="2">
        <v>1</v>
      </c>
    </row>
    <row r="29" spans="1:6" x14ac:dyDescent="0.35">
      <c r="A29" s="5" t="s">
        <v>43</v>
      </c>
      <c r="B29" s="2">
        <v>0</v>
      </c>
      <c r="C29" s="2">
        <v>0.3</v>
      </c>
      <c r="D29" s="2">
        <v>0.6</v>
      </c>
      <c r="E29" s="2">
        <v>0.1</v>
      </c>
      <c r="F29" s="2">
        <v>1</v>
      </c>
    </row>
    <row r="30" spans="1:6" x14ac:dyDescent="0.35">
      <c r="A30" s="5" t="s">
        <v>67</v>
      </c>
      <c r="B30" s="2">
        <v>0.1111111111111111</v>
      </c>
      <c r="C30" s="2">
        <v>0.33333333333333331</v>
      </c>
      <c r="D30" s="2">
        <v>0.27777777777777779</v>
      </c>
      <c r="E30" s="2">
        <v>0.27777777777777779</v>
      </c>
      <c r="F30" s="2">
        <v>1</v>
      </c>
    </row>
    <row r="31" spans="1:6" x14ac:dyDescent="0.35">
      <c r="A31" s="5" t="s">
        <v>71</v>
      </c>
      <c r="B31" s="2">
        <v>1</v>
      </c>
      <c r="C31" s="2">
        <v>0</v>
      </c>
      <c r="D31" s="2">
        <v>0</v>
      </c>
      <c r="E31" s="2">
        <v>0</v>
      </c>
      <c r="F31" s="2">
        <v>1</v>
      </c>
    </row>
    <row r="32" spans="1:6" x14ac:dyDescent="0.35">
      <c r="A32" s="5" t="s">
        <v>113</v>
      </c>
      <c r="B32" s="2">
        <v>0.05</v>
      </c>
      <c r="C32" s="2">
        <v>0.35</v>
      </c>
      <c r="D32" s="2">
        <v>0.5</v>
      </c>
      <c r="E32" s="2">
        <v>0.1</v>
      </c>
      <c r="F32" s="2">
        <v>1</v>
      </c>
    </row>
    <row r="33" spans="1:6" x14ac:dyDescent="0.35">
      <c r="A33" s="5" t="s">
        <v>134</v>
      </c>
      <c r="B33" s="2">
        <v>7.407407407407407E-2</v>
      </c>
      <c r="C33" s="2">
        <v>0.18518518518518517</v>
      </c>
      <c r="D33" s="2">
        <v>0.51851851851851849</v>
      </c>
      <c r="E33" s="2">
        <v>0.22222222222222221</v>
      </c>
      <c r="F33" s="2">
        <v>1</v>
      </c>
    </row>
    <row r="34" spans="1:6" x14ac:dyDescent="0.35">
      <c r="A34" s="5" t="s">
        <v>159</v>
      </c>
      <c r="B34" s="2">
        <v>0</v>
      </c>
      <c r="C34" s="2">
        <v>0</v>
      </c>
      <c r="D34" s="2">
        <v>1</v>
      </c>
      <c r="E34" s="2">
        <v>0</v>
      </c>
      <c r="F34" s="2">
        <v>1</v>
      </c>
    </row>
    <row r="35" spans="1:6" x14ac:dyDescent="0.35">
      <c r="A35" s="5" t="s">
        <v>162</v>
      </c>
      <c r="B35" s="2">
        <v>0.22222222222222221</v>
      </c>
      <c r="C35" s="2">
        <v>0.1111111111111111</v>
      </c>
      <c r="D35" s="2">
        <v>0.33333333333333331</v>
      </c>
      <c r="E35" s="2">
        <v>0.33333333333333331</v>
      </c>
      <c r="F35" s="2">
        <v>1</v>
      </c>
    </row>
    <row r="36" spans="1:6" x14ac:dyDescent="0.35">
      <c r="A36" s="5" t="s">
        <v>184</v>
      </c>
      <c r="B36" s="2">
        <v>0</v>
      </c>
      <c r="C36" s="2">
        <v>0</v>
      </c>
      <c r="D36" s="2">
        <v>1</v>
      </c>
      <c r="E36" s="2">
        <v>0</v>
      </c>
      <c r="F36" s="2">
        <v>1</v>
      </c>
    </row>
    <row r="37" spans="1:6" x14ac:dyDescent="0.35">
      <c r="A37" s="3" t="s">
        <v>254</v>
      </c>
      <c r="B37" s="2">
        <v>5.8394160583941604E-2</v>
      </c>
      <c r="C37" s="2">
        <v>0.27737226277372262</v>
      </c>
      <c r="D37" s="2">
        <v>0.44525547445255476</v>
      </c>
      <c r="E37" s="2">
        <v>0.21897810218978103</v>
      </c>
      <c r="F37" s="2">
        <v>1</v>
      </c>
    </row>
    <row r="38" spans="1:6" x14ac:dyDescent="0.35">
      <c r="A38" s="3" t="s">
        <v>240</v>
      </c>
      <c r="B38" s="2"/>
      <c r="C38" s="2"/>
      <c r="D38" s="2"/>
      <c r="E38" s="2"/>
      <c r="F38" s="2"/>
    </row>
    <row r="39" spans="1:6" x14ac:dyDescent="0.35">
      <c r="A39" s="5" t="s">
        <v>2</v>
      </c>
      <c r="B39" s="2">
        <v>0.5</v>
      </c>
      <c r="C39" s="2">
        <v>0.14285714285714285</v>
      </c>
      <c r="D39" s="2">
        <v>0.17857142857142858</v>
      </c>
      <c r="E39" s="2">
        <v>0.17857142857142858</v>
      </c>
      <c r="F39" s="2">
        <v>1</v>
      </c>
    </row>
    <row r="40" spans="1:6" x14ac:dyDescent="0.35">
      <c r="A40" s="5" t="s">
        <v>11</v>
      </c>
      <c r="B40" s="2">
        <v>0</v>
      </c>
      <c r="C40" s="2">
        <v>0</v>
      </c>
      <c r="D40" s="2">
        <v>1</v>
      </c>
      <c r="E40" s="2">
        <v>0</v>
      </c>
      <c r="F40" s="2">
        <v>1</v>
      </c>
    </row>
    <row r="41" spans="1:6" x14ac:dyDescent="0.35">
      <c r="A41" s="5" t="s">
        <v>16</v>
      </c>
      <c r="B41" s="2">
        <v>0</v>
      </c>
      <c r="C41" s="2">
        <v>0.34090909090909088</v>
      </c>
      <c r="D41" s="2">
        <v>0.25</v>
      </c>
      <c r="E41" s="2">
        <v>0.40909090909090912</v>
      </c>
      <c r="F41" s="2">
        <v>1</v>
      </c>
    </row>
    <row r="42" spans="1:6" x14ac:dyDescent="0.35">
      <c r="A42" s="5" t="s">
        <v>31</v>
      </c>
      <c r="B42" s="2">
        <v>0</v>
      </c>
      <c r="C42" s="2">
        <v>0.38709677419354838</v>
      </c>
      <c r="D42" s="2">
        <v>0.19354838709677419</v>
      </c>
      <c r="E42" s="2">
        <v>0.41935483870967744</v>
      </c>
      <c r="F42" s="2">
        <v>1</v>
      </c>
    </row>
    <row r="43" spans="1:6" x14ac:dyDescent="0.35">
      <c r="A43" s="5" t="s">
        <v>60</v>
      </c>
      <c r="B43" s="2">
        <v>0</v>
      </c>
      <c r="C43" s="2">
        <v>1</v>
      </c>
      <c r="D43" s="2">
        <v>0</v>
      </c>
      <c r="E43" s="2">
        <v>0</v>
      </c>
      <c r="F43" s="2">
        <v>1</v>
      </c>
    </row>
    <row r="44" spans="1:6" x14ac:dyDescent="0.35">
      <c r="A44" s="5" t="s">
        <v>80</v>
      </c>
      <c r="B44" s="2">
        <v>4.1666666666666664E-2</v>
      </c>
      <c r="C44" s="2">
        <v>0.22916666666666666</v>
      </c>
      <c r="D44" s="2">
        <v>0.16666666666666666</v>
      </c>
      <c r="E44" s="2">
        <v>0.5625</v>
      </c>
      <c r="F44" s="2">
        <v>1</v>
      </c>
    </row>
    <row r="45" spans="1:6" x14ac:dyDescent="0.35">
      <c r="A45" s="5" t="s">
        <v>81</v>
      </c>
      <c r="B45" s="2">
        <v>0</v>
      </c>
      <c r="C45" s="2">
        <v>0.2</v>
      </c>
      <c r="D45" s="2">
        <v>0.5</v>
      </c>
      <c r="E45" s="2">
        <v>0.3</v>
      </c>
      <c r="F45" s="2">
        <v>1</v>
      </c>
    </row>
    <row r="46" spans="1:6" x14ac:dyDescent="0.35">
      <c r="A46" s="5" t="s">
        <v>88</v>
      </c>
      <c r="B46" s="2">
        <v>1</v>
      </c>
      <c r="C46" s="2">
        <v>0</v>
      </c>
      <c r="D46" s="2">
        <v>0</v>
      </c>
      <c r="E46" s="2">
        <v>0</v>
      </c>
      <c r="F46" s="2">
        <v>1</v>
      </c>
    </row>
    <row r="47" spans="1:6" x14ac:dyDescent="0.35">
      <c r="A47" s="5" t="s">
        <v>98</v>
      </c>
      <c r="B47" s="2">
        <v>0</v>
      </c>
      <c r="C47" s="2">
        <v>0.13333333333333333</v>
      </c>
      <c r="D47" s="2">
        <v>0.66666666666666663</v>
      </c>
      <c r="E47" s="2">
        <v>0.2</v>
      </c>
      <c r="F47" s="2">
        <v>1</v>
      </c>
    </row>
    <row r="48" spans="1:6" x14ac:dyDescent="0.35">
      <c r="A48" s="5" t="s">
        <v>126</v>
      </c>
      <c r="B48" s="2">
        <v>8.3333333333333329E-2</v>
      </c>
      <c r="C48" s="2">
        <v>0.16666666666666666</v>
      </c>
      <c r="D48" s="2">
        <v>0.5</v>
      </c>
      <c r="E48" s="2">
        <v>0.25</v>
      </c>
      <c r="F48" s="2">
        <v>1</v>
      </c>
    </row>
    <row r="49" spans="1:6" x14ac:dyDescent="0.35">
      <c r="A49" s="5" t="s">
        <v>129</v>
      </c>
      <c r="B49" s="2">
        <v>2.4390243902439025E-2</v>
      </c>
      <c r="C49" s="2">
        <v>0.65853658536585369</v>
      </c>
      <c r="D49" s="2">
        <v>0.1951219512195122</v>
      </c>
      <c r="E49" s="2">
        <v>0.12195121951219512</v>
      </c>
      <c r="F49" s="2">
        <v>1</v>
      </c>
    </row>
    <row r="50" spans="1:6" x14ac:dyDescent="0.35">
      <c r="A50" s="5" t="s">
        <v>138</v>
      </c>
      <c r="B50" s="2">
        <v>0.14285714285714285</v>
      </c>
      <c r="C50" s="2">
        <v>0.35714285714285715</v>
      </c>
      <c r="D50" s="2">
        <v>0.2857142857142857</v>
      </c>
      <c r="E50" s="2">
        <v>0.21428571428571427</v>
      </c>
      <c r="F50" s="2">
        <v>1</v>
      </c>
    </row>
    <row r="51" spans="1:6" x14ac:dyDescent="0.35">
      <c r="A51" s="5" t="s">
        <v>142</v>
      </c>
      <c r="B51" s="2">
        <v>0.13333333333333333</v>
      </c>
      <c r="C51" s="2">
        <v>0.33333333333333331</v>
      </c>
      <c r="D51" s="2">
        <v>0</v>
      </c>
      <c r="E51" s="2">
        <v>0.53333333333333333</v>
      </c>
      <c r="F51" s="2">
        <v>1</v>
      </c>
    </row>
    <row r="52" spans="1:6" x14ac:dyDescent="0.35">
      <c r="A52" s="5" t="s">
        <v>145</v>
      </c>
      <c r="B52" s="2">
        <v>0</v>
      </c>
      <c r="C52" s="2">
        <v>0.2</v>
      </c>
      <c r="D52" s="2">
        <v>0.8</v>
      </c>
      <c r="E52" s="2">
        <v>0</v>
      </c>
      <c r="F52" s="2">
        <v>1</v>
      </c>
    </row>
    <row r="53" spans="1:6" x14ac:dyDescent="0.35">
      <c r="A53" s="5" t="s">
        <v>172</v>
      </c>
      <c r="B53" s="2">
        <v>7.6923076923076927E-2</v>
      </c>
      <c r="C53" s="2">
        <v>0.15384615384615385</v>
      </c>
      <c r="D53" s="2">
        <v>0.23076923076923078</v>
      </c>
      <c r="E53" s="2">
        <v>0.53846153846153844</v>
      </c>
      <c r="F53" s="2">
        <v>1</v>
      </c>
    </row>
    <row r="54" spans="1:6" x14ac:dyDescent="0.35">
      <c r="A54" s="5" t="s">
        <v>182</v>
      </c>
      <c r="B54" s="2">
        <v>5.8823529411764705E-2</v>
      </c>
      <c r="C54" s="2">
        <v>0</v>
      </c>
      <c r="D54" s="2">
        <v>0.23529411764705882</v>
      </c>
      <c r="E54" s="2">
        <v>0.70588235294117652</v>
      </c>
      <c r="F54" s="2">
        <v>1</v>
      </c>
    </row>
    <row r="55" spans="1:6" x14ac:dyDescent="0.35">
      <c r="A55" s="5" t="s">
        <v>183</v>
      </c>
      <c r="B55" s="2">
        <v>0.33333333333333331</v>
      </c>
      <c r="C55" s="2">
        <v>0.1111111111111111</v>
      </c>
      <c r="D55" s="2">
        <v>0</v>
      </c>
      <c r="E55" s="2">
        <v>0.55555555555555558</v>
      </c>
      <c r="F55" s="2">
        <v>1</v>
      </c>
    </row>
    <row r="56" spans="1:6" x14ac:dyDescent="0.35">
      <c r="A56" s="5" t="s">
        <v>198</v>
      </c>
      <c r="B56" s="2">
        <v>0.14285714285714285</v>
      </c>
      <c r="C56" s="2">
        <v>0.2857142857142857</v>
      </c>
      <c r="D56" s="2">
        <v>0.42857142857142855</v>
      </c>
      <c r="E56" s="2">
        <v>0.14285714285714285</v>
      </c>
      <c r="F56" s="2">
        <v>1</v>
      </c>
    </row>
    <row r="57" spans="1:6" x14ac:dyDescent="0.35">
      <c r="A57" s="5" t="s">
        <v>200</v>
      </c>
      <c r="B57" s="2">
        <v>0.125</v>
      </c>
      <c r="C57" s="2">
        <v>0.3125</v>
      </c>
      <c r="D57" s="2">
        <v>0.4375</v>
      </c>
      <c r="E57" s="2">
        <v>0.125</v>
      </c>
      <c r="F57" s="2">
        <v>1</v>
      </c>
    </row>
    <row r="58" spans="1:6" x14ac:dyDescent="0.35">
      <c r="A58" s="3" t="s">
        <v>253</v>
      </c>
      <c r="B58" s="2">
        <v>9.4224924012158054E-2</v>
      </c>
      <c r="C58" s="2">
        <v>0.2978723404255319</v>
      </c>
      <c r="D58" s="2">
        <v>0.25835866261398177</v>
      </c>
      <c r="E58" s="2">
        <v>0.34954407294832829</v>
      </c>
      <c r="F58" s="2">
        <v>1</v>
      </c>
    </row>
    <row r="59" spans="1:6" x14ac:dyDescent="0.35">
      <c r="A59" s="3" t="s">
        <v>239</v>
      </c>
      <c r="B59" s="2"/>
      <c r="C59" s="2"/>
      <c r="D59" s="2"/>
      <c r="E59" s="2"/>
      <c r="F59" s="2"/>
    </row>
    <row r="60" spans="1:6" x14ac:dyDescent="0.35">
      <c r="A60" s="5" t="s">
        <v>22</v>
      </c>
      <c r="B60" s="2">
        <v>0</v>
      </c>
      <c r="C60" s="2">
        <v>0</v>
      </c>
      <c r="D60" s="2">
        <v>1</v>
      </c>
      <c r="E60" s="2">
        <v>0</v>
      </c>
      <c r="F60" s="2">
        <v>1</v>
      </c>
    </row>
    <row r="61" spans="1:6" x14ac:dyDescent="0.35">
      <c r="A61" s="5" t="s">
        <v>25</v>
      </c>
      <c r="B61" s="2">
        <v>0</v>
      </c>
      <c r="C61" s="2">
        <v>0</v>
      </c>
      <c r="D61" s="2">
        <v>1</v>
      </c>
      <c r="E61" s="2">
        <v>0</v>
      </c>
      <c r="F61" s="2">
        <v>1</v>
      </c>
    </row>
    <row r="62" spans="1:6" x14ac:dyDescent="0.35">
      <c r="A62" s="5" t="s">
        <v>45</v>
      </c>
      <c r="B62" s="2">
        <v>0</v>
      </c>
      <c r="C62" s="2">
        <v>1</v>
      </c>
      <c r="D62" s="2">
        <v>0</v>
      </c>
      <c r="E62" s="2">
        <v>0</v>
      </c>
      <c r="F62" s="2">
        <v>1</v>
      </c>
    </row>
    <row r="63" spans="1:6" x14ac:dyDescent="0.35">
      <c r="A63" s="5" t="s">
        <v>52</v>
      </c>
      <c r="B63" s="2">
        <v>0</v>
      </c>
      <c r="C63" s="2">
        <v>0</v>
      </c>
      <c r="D63" s="2">
        <v>0</v>
      </c>
      <c r="E63" s="2">
        <v>1</v>
      </c>
      <c r="F63" s="2">
        <v>1</v>
      </c>
    </row>
    <row r="64" spans="1:6" x14ac:dyDescent="0.35">
      <c r="A64" s="5" t="s">
        <v>53</v>
      </c>
      <c r="B64" s="2">
        <v>0</v>
      </c>
      <c r="C64" s="2">
        <v>0.14285714285714285</v>
      </c>
      <c r="D64" s="2">
        <v>0.2857142857142857</v>
      </c>
      <c r="E64" s="2">
        <v>0.5714285714285714</v>
      </c>
      <c r="F64" s="2">
        <v>1</v>
      </c>
    </row>
    <row r="65" spans="1:6" x14ac:dyDescent="0.35">
      <c r="A65" s="5" t="s">
        <v>70</v>
      </c>
      <c r="B65" s="2">
        <v>0</v>
      </c>
      <c r="C65" s="2">
        <v>0.14285714285714285</v>
      </c>
      <c r="D65" s="2">
        <v>0.42857142857142855</v>
      </c>
      <c r="E65" s="2">
        <v>0.42857142857142855</v>
      </c>
      <c r="F65" s="2">
        <v>1</v>
      </c>
    </row>
    <row r="66" spans="1:6" x14ac:dyDescent="0.35">
      <c r="A66" s="5" t="s">
        <v>74</v>
      </c>
      <c r="B66" s="2">
        <v>0</v>
      </c>
      <c r="C66" s="2">
        <v>0.22222222222222221</v>
      </c>
      <c r="D66" s="2">
        <v>0.44444444444444442</v>
      </c>
      <c r="E66" s="2">
        <v>0.33333333333333331</v>
      </c>
      <c r="F66" s="2">
        <v>1</v>
      </c>
    </row>
    <row r="67" spans="1:6" x14ac:dyDescent="0.35">
      <c r="A67" s="5" t="s">
        <v>76</v>
      </c>
      <c r="B67" s="2">
        <v>0</v>
      </c>
      <c r="C67" s="2">
        <v>0.16666666666666666</v>
      </c>
      <c r="D67" s="2">
        <v>0.75</v>
      </c>
      <c r="E67" s="2">
        <v>8.3333333333333329E-2</v>
      </c>
      <c r="F67" s="2">
        <v>1</v>
      </c>
    </row>
    <row r="68" spans="1:6" x14ac:dyDescent="0.35">
      <c r="A68" s="5" t="s">
        <v>118</v>
      </c>
      <c r="B68" s="2">
        <v>0</v>
      </c>
      <c r="C68" s="2">
        <v>0</v>
      </c>
      <c r="D68" s="2">
        <v>1</v>
      </c>
      <c r="E68" s="2">
        <v>0</v>
      </c>
      <c r="F68" s="2">
        <v>1</v>
      </c>
    </row>
    <row r="69" spans="1:6" x14ac:dyDescent="0.35">
      <c r="A69" s="5" t="s">
        <v>133</v>
      </c>
      <c r="B69" s="2">
        <v>1</v>
      </c>
      <c r="C69" s="2">
        <v>0</v>
      </c>
      <c r="D69" s="2">
        <v>0</v>
      </c>
      <c r="E69" s="2">
        <v>0</v>
      </c>
      <c r="F69" s="2">
        <v>1</v>
      </c>
    </row>
    <row r="70" spans="1:6" x14ac:dyDescent="0.35">
      <c r="A70" s="5" t="s">
        <v>141</v>
      </c>
      <c r="B70" s="2">
        <v>0</v>
      </c>
      <c r="C70" s="2">
        <v>0</v>
      </c>
      <c r="D70" s="2">
        <v>0</v>
      </c>
      <c r="E70" s="2">
        <v>1</v>
      </c>
      <c r="F70" s="2">
        <v>1</v>
      </c>
    </row>
    <row r="71" spans="1:6" x14ac:dyDescent="0.35">
      <c r="A71" s="5" t="s">
        <v>144</v>
      </c>
      <c r="B71" s="2">
        <v>0.8125</v>
      </c>
      <c r="C71" s="2">
        <v>9.375E-2</v>
      </c>
      <c r="D71" s="2">
        <v>6.25E-2</v>
      </c>
      <c r="E71" s="2">
        <v>3.125E-2</v>
      </c>
      <c r="F71" s="2">
        <v>1</v>
      </c>
    </row>
    <row r="72" spans="1:6" x14ac:dyDescent="0.35">
      <c r="A72" s="3" t="s">
        <v>252</v>
      </c>
      <c r="B72" s="2">
        <v>0.29032258064516131</v>
      </c>
      <c r="C72" s="2">
        <v>0.15053763440860216</v>
      </c>
      <c r="D72" s="2">
        <v>0.33333333333333331</v>
      </c>
      <c r="E72" s="2">
        <v>0.22580645161290322</v>
      </c>
      <c r="F72" s="2">
        <v>1</v>
      </c>
    </row>
    <row r="73" spans="1:6" x14ac:dyDescent="0.35">
      <c r="A73" s="3" t="s">
        <v>238</v>
      </c>
      <c r="B73" s="2"/>
      <c r="C73" s="2"/>
      <c r="D73" s="2"/>
      <c r="E73" s="2"/>
      <c r="F73" s="2"/>
    </row>
    <row r="74" spans="1:6" x14ac:dyDescent="0.35">
      <c r="A74" s="5" t="s">
        <v>3</v>
      </c>
      <c r="B74" s="2">
        <v>0</v>
      </c>
      <c r="C74" s="2">
        <v>0</v>
      </c>
      <c r="D74" s="2">
        <v>1</v>
      </c>
      <c r="E74" s="2">
        <v>0</v>
      </c>
      <c r="F74" s="2">
        <v>1</v>
      </c>
    </row>
    <row r="75" spans="1:6" x14ac:dyDescent="0.35">
      <c r="A75" s="5" t="s">
        <v>9</v>
      </c>
      <c r="B75" s="2">
        <v>0</v>
      </c>
      <c r="C75" s="2">
        <v>1</v>
      </c>
      <c r="D75" s="2">
        <v>0</v>
      </c>
      <c r="E75" s="2">
        <v>0</v>
      </c>
      <c r="F75" s="2">
        <v>1</v>
      </c>
    </row>
    <row r="76" spans="1:6" x14ac:dyDescent="0.35">
      <c r="A76" s="5" t="s">
        <v>12</v>
      </c>
      <c r="B76" s="2">
        <v>0</v>
      </c>
      <c r="C76" s="2">
        <v>1</v>
      </c>
      <c r="D76" s="2">
        <v>0</v>
      </c>
      <c r="E76" s="2">
        <v>0</v>
      </c>
      <c r="F76" s="2">
        <v>1</v>
      </c>
    </row>
    <row r="77" spans="1:6" x14ac:dyDescent="0.35">
      <c r="A77" s="5" t="s">
        <v>13</v>
      </c>
      <c r="B77" s="2">
        <v>0</v>
      </c>
      <c r="C77" s="2">
        <v>1</v>
      </c>
      <c r="D77" s="2">
        <v>0</v>
      </c>
      <c r="E77" s="2">
        <v>0</v>
      </c>
      <c r="F77" s="2">
        <v>1</v>
      </c>
    </row>
    <row r="78" spans="1:6" x14ac:dyDescent="0.35">
      <c r="A78" s="5" t="s">
        <v>23</v>
      </c>
      <c r="B78" s="2">
        <v>0</v>
      </c>
      <c r="C78" s="2">
        <v>0</v>
      </c>
      <c r="D78" s="2">
        <v>1</v>
      </c>
      <c r="E78" s="2">
        <v>0</v>
      </c>
      <c r="F78" s="2">
        <v>1</v>
      </c>
    </row>
    <row r="79" spans="1:6" x14ac:dyDescent="0.35">
      <c r="A79" s="5" t="s">
        <v>44</v>
      </c>
      <c r="B79" s="2">
        <v>0</v>
      </c>
      <c r="C79" s="2">
        <v>0.75</v>
      </c>
      <c r="D79" s="2">
        <v>0.25</v>
      </c>
      <c r="E79" s="2">
        <v>0</v>
      </c>
      <c r="F79" s="2">
        <v>1</v>
      </c>
    </row>
    <row r="80" spans="1:6" x14ac:dyDescent="0.35">
      <c r="A80" s="5" t="s">
        <v>48</v>
      </c>
      <c r="B80" s="2">
        <v>0</v>
      </c>
      <c r="C80" s="2">
        <v>1</v>
      </c>
      <c r="D80" s="2">
        <v>0</v>
      </c>
      <c r="E80" s="2">
        <v>0</v>
      </c>
      <c r="F80" s="2">
        <v>1</v>
      </c>
    </row>
    <row r="81" spans="1:6" x14ac:dyDescent="0.35">
      <c r="A81" s="5" t="s">
        <v>49</v>
      </c>
      <c r="B81" s="2">
        <v>0.4</v>
      </c>
      <c r="C81" s="2">
        <v>0</v>
      </c>
      <c r="D81" s="2">
        <v>0.4</v>
      </c>
      <c r="E81" s="2">
        <v>0.2</v>
      </c>
      <c r="F81" s="2">
        <v>1</v>
      </c>
    </row>
    <row r="82" spans="1:6" x14ac:dyDescent="0.35">
      <c r="A82" s="5" t="s">
        <v>54</v>
      </c>
      <c r="B82" s="2">
        <v>0.13043478260869565</v>
      </c>
      <c r="C82" s="2">
        <v>8.6956521739130432E-2</v>
      </c>
      <c r="D82" s="2">
        <v>0.65217391304347827</v>
      </c>
      <c r="E82" s="2">
        <v>0.13043478260869565</v>
      </c>
      <c r="F82" s="2">
        <v>1</v>
      </c>
    </row>
    <row r="83" spans="1:6" x14ac:dyDescent="0.35">
      <c r="A83" s="5" t="s">
        <v>62</v>
      </c>
      <c r="B83" s="2">
        <v>0</v>
      </c>
      <c r="C83" s="2">
        <v>0</v>
      </c>
      <c r="D83" s="2">
        <v>0.33333333333333331</v>
      </c>
      <c r="E83" s="2">
        <v>0.66666666666666663</v>
      </c>
      <c r="F83" s="2">
        <v>1</v>
      </c>
    </row>
    <row r="84" spans="1:6" x14ac:dyDescent="0.35">
      <c r="A84" s="5" t="s">
        <v>65</v>
      </c>
      <c r="B84" s="2">
        <v>0</v>
      </c>
      <c r="C84" s="2">
        <v>0.4</v>
      </c>
      <c r="D84" s="2">
        <v>0.4</v>
      </c>
      <c r="E84" s="2">
        <v>0.2</v>
      </c>
      <c r="F84" s="2">
        <v>1</v>
      </c>
    </row>
    <row r="85" spans="1:6" x14ac:dyDescent="0.35">
      <c r="A85" s="5" t="s">
        <v>66</v>
      </c>
      <c r="B85" s="2">
        <v>0</v>
      </c>
      <c r="C85" s="2">
        <v>0</v>
      </c>
      <c r="D85" s="2">
        <v>1</v>
      </c>
      <c r="E85" s="2">
        <v>0</v>
      </c>
      <c r="F85" s="2">
        <v>1</v>
      </c>
    </row>
    <row r="86" spans="1:6" x14ac:dyDescent="0.35">
      <c r="A86" s="5" t="s">
        <v>83</v>
      </c>
      <c r="B86" s="2">
        <v>0.25</v>
      </c>
      <c r="C86" s="2">
        <v>0</v>
      </c>
      <c r="D86" s="2">
        <v>0</v>
      </c>
      <c r="E86" s="2">
        <v>0.75</v>
      </c>
      <c r="F86" s="2">
        <v>1</v>
      </c>
    </row>
    <row r="87" spans="1:6" x14ac:dyDescent="0.35">
      <c r="A87" s="5" t="s">
        <v>89</v>
      </c>
      <c r="B87" s="2">
        <v>0.16</v>
      </c>
      <c r="C87" s="2">
        <v>0.12</v>
      </c>
      <c r="D87" s="2">
        <v>0.56000000000000005</v>
      </c>
      <c r="E87" s="2">
        <v>0.16</v>
      </c>
      <c r="F87" s="2">
        <v>1</v>
      </c>
    </row>
    <row r="88" spans="1:6" x14ac:dyDescent="0.35">
      <c r="A88" s="5" t="s">
        <v>95</v>
      </c>
      <c r="B88" s="2">
        <v>0</v>
      </c>
      <c r="C88" s="2">
        <v>0.5</v>
      </c>
      <c r="D88" s="2">
        <v>0.5</v>
      </c>
      <c r="E88" s="2">
        <v>0</v>
      </c>
      <c r="F88" s="2">
        <v>1</v>
      </c>
    </row>
    <row r="89" spans="1:6" x14ac:dyDescent="0.35">
      <c r="A89" s="5" t="s">
        <v>100</v>
      </c>
      <c r="B89" s="2">
        <v>0.14285714285714285</v>
      </c>
      <c r="C89" s="2">
        <v>0.2857142857142857</v>
      </c>
      <c r="D89" s="2">
        <v>0.42857142857142855</v>
      </c>
      <c r="E89" s="2">
        <v>0.14285714285714285</v>
      </c>
      <c r="F89" s="2">
        <v>1</v>
      </c>
    </row>
    <row r="90" spans="1:6" x14ac:dyDescent="0.35">
      <c r="A90" s="5" t="s">
        <v>108</v>
      </c>
      <c r="B90" s="2">
        <v>0</v>
      </c>
      <c r="C90" s="2">
        <v>0</v>
      </c>
      <c r="D90" s="2">
        <v>1</v>
      </c>
      <c r="E90" s="2">
        <v>0</v>
      </c>
      <c r="F90" s="2">
        <v>1</v>
      </c>
    </row>
    <row r="91" spans="1:6" x14ac:dyDescent="0.35">
      <c r="A91" s="5" t="s">
        <v>123</v>
      </c>
      <c r="B91" s="2">
        <v>0</v>
      </c>
      <c r="C91" s="2">
        <v>0</v>
      </c>
      <c r="D91" s="2">
        <v>1</v>
      </c>
      <c r="E91" s="2">
        <v>0</v>
      </c>
      <c r="F91" s="2">
        <v>1</v>
      </c>
    </row>
    <row r="92" spans="1:6" x14ac:dyDescent="0.35">
      <c r="A92" s="5" t="s">
        <v>124</v>
      </c>
      <c r="B92" s="2">
        <v>0</v>
      </c>
      <c r="C92" s="2">
        <v>0.6</v>
      </c>
      <c r="D92" s="2">
        <v>0.4</v>
      </c>
      <c r="E92" s="2">
        <v>0</v>
      </c>
      <c r="F92" s="2">
        <v>1</v>
      </c>
    </row>
    <row r="93" spans="1:6" x14ac:dyDescent="0.35">
      <c r="A93" s="5" t="s">
        <v>136</v>
      </c>
      <c r="B93" s="2">
        <v>0</v>
      </c>
      <c r="C93" s="2">
        <v>0.2</v>
      </c>
      <c r="D93" s="2">
        <v>0.4</v>
      </c>
      <c r="E93" s="2">
        <v>0.4</v>
      </c>
      <c r="F93" s="2">
        <v>1</v>
      </c>
    </row>
    <row r="94" spans="1:6" x14ac:dyDescent="0.35">
      <c r="A94" s="5" t="s">
        <v>149</v>
      </c>
      <c r="B94" s="2">
        <v>0</v>
      </c>
      <c r="C94" s="2">
        <v>1</v>
      </c>
      <c r="D94" s="2">
        <v>0</v>
      </c>
      <c r="E94" s="2">
        <v>0</v>
      </c>
      <c r="F94" s="2">
        <v>1</v>
      </c>
    </row>
    <row r="95" spans="1:6" x14ac:dyDescent="0.35">
      <c r="A95" s="5" t="s">
        <v>160</v>
      </c>
      <c r="B95" s="2">
        <v>0</v>
      </c>
      <c r="C95" s="2">
        <v>0.72727272727272729</v>
      </c>
      <c r="D95" s="2">
        <v>0.27272727272727271</v>
      </c>
      <c r="E95" s="2">
        <v>0</v>
      </c>
      <c r="F95" s="2">
        <v>1</v>
      </c>
    </row>
    <row r="96" spans="1:6" x14ac:dyDescent="0.35">
      <c r="A96" s="5" t="s">
        <v>177</v>
      </c>
      <c r="B96" s="2">
        <v>1</v>
      </c>
      <c r="C96" s="2">
        <v>0</v>
      </c>
      <c r="D96" s="2">
        <v>0</v>
      </c>
      <c r="E96" s="2">
        <v>0</v>
      </c>
      <c r="F96" s="2">
        <v>1</v>
      </c>
    </row>
    <row r="97" spans="1:6" x14ac:dyDescent="0.35">
      <c r="A97" s="5" t="s">
        <v>178</v>
      </c>
      <c r="B97" s="2">
        <v>0.375</v>
      </c>
      <c r="C97" s="2">
        <v>0.21875</v>
      </c>
      <c r="D97" s="2">
        <v>0.375</v>
      </c>
      <c r="E97" s="2">
        <v>3.125E-2</v>
      </c>
      <c r="F97" s="2">
        <v>1</v>
      </c>
    </row>
    <row r="98" spans="1:6" x14ac:dyDescent="0.35">
      <c r="A98" s="5" t="s">
        <v>188</v>
      </c>
      <c r="B98" s="2">
        <v>0.4</v>
      </c>
      <c r="C98" s="2">
        <v>0</v>
      </c>
      <c r="D98" s="2">
        <v>0</v>
      </c>
      <c r="E98" s="2">
        <v>0.6</v>
      </c>
      <c r="F98" s="2">
        <v>1</v>
      </c>
    </row>
    <row r="99" spans="1:6" x14ac:dyDescent="0.35">
      <c r="A99" s="5" t="s">
        <v>194</v>
      </c>
      <c r="B99" s="2">
        <v>0</v>
      </c>
      <c r="C99" s="2">
        <v>0</v>
      </c>
      <c r="D99" s="2">
        <v>0.2</v>
      </c>
      <c r="E99" s="2">
        <v>0.8</v>
      </c>
      <c r="F99" s="2">
        <v>1</v>
      </c>
    </row>
    <row r="100" spans="1:6" x14ac:dyDescent="0.35">
      <c r="A100" s="5" t="s">
        <v>201</v>
      </c>
      <c r="B100" s="2">
        <v>0</v>
      </c>
      <c r="C100" s="2">
        <v>0.45454545454545453</v>
      </c>
      <c r="D100" s="2">
        <v>0.36363636363636365</v>
      </c>
      <c r="E100" s="2">
        <v>0.18181818181818182</v>
      </c>
      <c r="F100" s="2">
        <v>1</v>
      </c>
    </row>
    <row r="101" spans="1:6" x14ac:dyDescent="0.35">
      <c r="A101" s="5" t="s">
        <v>202</v>
      </c>
      <c r="B101" s="2">
        <v>0.16666666666666666</v>
      </c>
      <c r="C101" s="2">
        <v>0.22222222222222221</v>
      </c>
      <c r="D101" s="2">
        <v>5.5555555555555552E-2</v>
      </c>
      <c r="E101" s="2">
        <v>0.55555555555555558</v>
      </c>
      <c r="F101" s="2">
        <v>1</v>
      </c>
    </row>
    <row r="102" spans="1:6" x14ac:dyDescent="0.35">
      <c r="A102" s="3" t="s">
        <v>251</v>
      </c>
      <c r="B102" s="2">
        <v>0.15463917525773196</v>
      </c>
      <c r="C102" s="2">
        <v>0.2422680412371134</v>
      </c>
      <c r="D102" s="2">
        <v>0.39690721649484534</v>
      </c>
      <c r="E102" s="2">
        <v>0.20618556701030927</v>
      </c>
      <c r="F102" s="2">
        <v>1</v>
      </c>
    </row>
    <row r="103" spans="1:6" x14ac:dyDescent="0.35">
      <c r="A103" s="3" t="s">
        <v>237</v>
      </c>
      <c r="B103" s="2"/>
      <c r="C103" s="2"/>
      <c r="D103" s="2"/>
      <c r="E103" s="2"/>
      <c r="F103" s="2"/>
    </row>
    <row r="104" spans="1:6" x14ac:dyDescent="0.35">
      <c r="A104" s="5" t="s">
        <v>33</v>
      </c>
      <c r="B104" s="2">
        <v>0.5</v>
      </c>
      <c r="C104" s="2">
        <v>0</v>
      </c>
      <c r="D104" s="2">
        <v>0.5</v>
      </c>
      <c r="E104" s="2">
        <v>0</v>
      </c>
      <c r="F104" s="2">
        <v>1</v>
      </c>
    </row>
    <row r="105" spans="1:6" x14ac:dyDescent="0.35">
      <c r="A105" s="5" t="s">
        <v>195</v>
      </c>
      <c r="B105" s="2">
        <v>0.42857142857142855</v>
      </c>
      <c r="C105" s="2">
        <v>0.2857142857142857</v>
      </c>
      <c r="D105" s="2">
        <v>0</v>
      </c>
      <c r="E105" s="2">
        <v>0.2857142857142857</v>
      </c>
      <c r="F105" s="2">
        <v>1</v>
      </c>
    </row>
    <row r="106" spans="1:6" x14ac:dyDescent="0.35">
      <c r="A106" s="3" t="s">
        <v>250</v>
      </c>
      <c r="B106" s="2">
        <v>0.45454545454545453</v>
      </c>
      <c r="C106" s="2">
        <v>0.18181818181818182</v>
      </c>
      <c r="D106" s="2">
        <v>0.18181818181818182</v>
      </c>
      <c r="E106" s="2">
        <v>0.18181818181818182</v>
      </c>
      <c r="F106" s="2">
        <v>1</v>
      </c>
    </row>
    <row r="107" spans="1:6" x14ac:dyDescent="0.35">
      <c r="A107" s="3" t="s">
        <v>236</v>
      </c>
      <c r="B107" s="2">
        <v>0.1206896551724138</v>
      </c>
      <c r="C107" s="2">
        <v>0.22701149425287356</v>
      </c>
      <c r="D107" s="2">
        <v>0.32279693486590039</v>
      </c>
      <c r="E107" s="2">
        <v>0.32950191570881227</v>
      </c>
      <c r="F107" s="2">
        <v>1</v>
      </c>
    </row>
    <row r="111" spans="1:6" x14ac:dyDescent="0.35">
      <c r="A111" s="4" t="s">
        <v>265</v>
      </c>
      <c r="B111" s="4" t="s">
        <v>248</v>
      </c>
    </row>
    <row r="112" spans="1:6" x14ac:dyDescent="0.35">
      <c r="A112" s="4" t="s">
        <v>247</v>
      </c>
      <c r="C112" s="1" t="s">
        <v>264</v>
      </c>
      <c r="D112" s="1" t="s">
        <v>263</v>
      </c>
      <c r="E112" s="1" t="s">
        <v>262</v>
      </c>
      <c r="F112" s="1" t="s">
        <v>236</v>
      </c>
    </row>
    <row r="113" spans="1:6" x14ac:dyDescent="0.35">
      <c r="A113" s="3" t="s">
        <v>243</v>
      </c>
      <c r="B113" s="2">
        <v>0.115</v>
      </c>
      <c r="C113" s="2">
        <v>0.1</v>
      </c>
      <c r="D113" s="2">
        <v>0.315</v>
      </c>
      <c r="E113" s="2">
        <v>0.47</v>
      </c>
      <c r="F113" s="2">
        <v>1</v>
      </c>
    </row>
    <row r="114" spans="1:6" x14ac:dyDescent="0.35">
      <c r="A114" s="3" t="s">
        <v>242</v>
      </c>
      <c r="B114" s="2">
        <v>2.5000000000000001E-2</v>
      </c>
      <c r="C114" s="2">
        <v>0.22500000000000001</v>
      </c>
      <c r="D114" s="2">
        <v>0.22500000000000001</v>
      </c>
      <c r="E114" s="2">
        <v>0.52500000000000002</v>
      </c>
      <c r="F114" s="2">
        <v>1</v>
      </c>
    </row>
    <row r="115" spans="1:6" x14ac:dyDescent="0.35">
      <c r="A115" s="3" t="s">
        <v>241</v>
      </c>
      <c r="B115" s="2">
        <v>5.8394160583941604E-2</v>
      </c>
      <c r="C115" s="2">
        <v>0.27737226277372262</v>
      </c>
      <c r="D115" s="2">
        <v>0.44525547445255476</v>
      </c>
      <c r="E115" s="2">
        <v>0.21897810218978103</v>
      </c>
      <c r="F115" s="2">
        <v>1</v>
      </c>
    </row>
    <row r="116" spans="1:6" x14ac:dyDescent="0.35">
      <c r="A116" s="3" t="s">
        <v>240</v>
      </c>
      <c r="B116" s="2">
        <v>9.4224924012158054E-2</v>
      </c>
      <c r="C116" s="2">
        <v>0.2978723404255319</v>
      </c>
      <c r="D116" s="2">
        <v>0.25835866261398177</v>
      </c>
      <c r="E116" s="2">
        <v>0.34954407294832829</v>
      </c>
      <c r="F116" s="2">
        <v>1</v>
      </c>
    </row>
    <row r="117" spans="1:6" x14ac:dyDescent="0.35">
      <c r="A117" s="3" t="s">
        <v>239</v>
      </c>
      <c r="B117" s="2">
        <v>0.29032258064516131</v>
      </c>
      <c r="C117" s="2">
        <v>0.15053763440860216</v>
      </c>
      <c r="D117" s="2">
        <v>0.33333333333333331</v>
      </c>
      <c r="E117" s="2">
        <v>0.22580645161290322</v>
      </c>
      <c r="F117" s="2">
        <v>1</v>
      </c>
    </row>
    <row r="118" spans="1:6" x14ac:dyDescent="0.35">
      <c r="A118" s="3" t="s">
        <v>238</v>
      </c>
      <c r="B118" s="2">
        <v>0.15463917525773196</v>
      </c>
      <c r="C118" s="2">
        <v>0.2422680412371134</v>
      </c>
      <c r="D118" s="2">
        <v>0.39690721649484534</v>
      </c>
      <c r="E118" s="2">
        <v>0.20618556701030927</v>
      </c>
      <c r="F118" s="2">
        <v>1</v>
      </c>
    </row>
    <row r="119" spans="1:6" x14ac:dyDescent="0.35">
      <c r="A119" s="3" t="s">
        <v>237</v>
      </c>
      <c r="B119" s="2">
        <v>0.45454545454545453</v>
      </c>
      <c r="C119" s="2">
        <v>0.18181818181818182</v>
      </c>
      <c r="D119" s="2">
        <v>0.18181818181818182</v>
      </c>
      <c r="E119" s="2">
        <v>0.18181818181818182</v>
      </c>
      <c r="F119" s="2">
        <v>1</v>
      </c>
    </row>
    <row r="120" spans="1:6" x14ac:dyDescent="0.35">
      <c r="A120" s="3" t="s">
        <v>236</v>
      </c>
      <c r="B120" s="2">
        <v>0.1206896551724138</v>
      </c>
      <c r="C120" s="2">
        <v>0.22701149425287356</v>
      </c>
      <c r="D120" s="2">
        <v>0.32279693486590039</v>
      </c>
      <c r="E120" s="2">
        <v>0.32950191570881227</v>
      </c>
      <c r="F120" s="2">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19"/>
  <sheetViews>
    <sheetView workbookViewId="0">
      <pane xSplit="1" ySplit="4" topLeftCell="C5" activePane="bottomRight" state="frozen"/>
      <selection activeCell="D1" sqref="D1"/>
      <selection pane="topRight" activeCell="D1" sqref="D1"/>
      <selection pane="bottomLeft" activeCell="D1" sqref="D1"/>
      <selection pane="bottomRight" activeCell="D1" sqref="D1"/>
    </sheetView>
  </sheetViews>
  <sheetFormatPr defaultColWidth="42.1796875" defaultRowHeight="14.5" x14ac:dyDescent="0.35"/>
  <cols>
    <col min="1" max="16384" width="42.1796875" style="1"/>
  </cols>
  <sheetData>
    <row r="1" spans="1:7" x14ac:dyDescent="0.35">
      <c r="D1" s="1" t="s">
        <v>14031</v>
      </c>
    </row>
    <row r="3" spans="1:7" x14ac:dyDescent="0.35">
      <c r="A3" s="4" t="s">
        <v>269</v>
      </c>
      <c r="B3" s="4" t="s">
        <v>248</v>
      </c>
    </row>
    <row r="4" spans="1:7" x14ac:dyDescent="0.35">
      <c r="A4" s="4" t="s">
        <v>247</v>
      </c>
      <c r="C4" s="1" t="s">
        <v>268</v>
      </c>
      <c r="D4" s="1" t="s">
        <v>267</v>
      </c>
      <c r="E4" s="1" t="s">
        <v>266</v>
      </c>
      <c r="F4" s="1" t="s">
        <v>236</v>
      </c>
    </row>
    <row r="5" spans="1:7" x14ac:dyDescent="0.35">
      <c r="A5" s="3" t="s">
        <v>243</v>
      </c>
      <c r="B5" s="2"/>
      <c r="C5" s="2"/>
      <c r="D5" s="2"/>
      <c r="E5" s="2"/>
      <c r="F5" s="2"/>
    </row>
    <row r="6" spans="1:7" x14ac:dyDescent="0.35">
      <c r="A6" s="5" t="s">
        <v>30</v>
      </c>
      <c r="B6" s="2">
        <v>0.23076923076923078</v>
      </c>
      <c r="C6" s="2">
        <v>0.69230769230769229</v>
      </c>
      <c r="D6" s="2">
        <v>0</v>
      </c>
      <c r="E6" s="2">
        <v>7.6923076923076927E-2</v>
      </c>
      <c r="F6" s="2">
        <v>1</v>
      </c>
      <c r="G6" s="7"/>
    </row>
    <row r="7" spans="1:7" x14ac:dyDescent="0.35">
      <c r="A7" s="5" t="s">
        <v>14031</v>
      </c>
      <c r="B7" s="2">
        <v>0</v>
      </c>
      <c r="C7" s="2">
        <v>0.53333333333333333</v>
      </c>
      <c r="D7" s="2">
        <v>6.6666666666666666E-2</v>
      </c>
      <c r="E7" s="2">
        <v>0.4</v>
      </c>
      <c r="F7" s="2">
        <v>1</v>
      </c>
      <c r="G7" s="7"/>
    </row>
    <row r="8" spans="1:7" x14ac:dyDescent="0.35">
      <c r="A8" s="5" t="s">
        <v>59</v>
      </c>
      <c r="B8" s="2">
        <v>5.8823529411764705E-2</v>
      </c>
      <c r="C8" s="2">
        <v>0.52941176470588236</v>
      </c>
      <c r="D8" s="2">
        <v>0.17647058823529413</v>
      </c>
      <c r="E8" s="2">
        <v>0.23529411764705882</v>
      </c>
      <c r="F8" s="2">
        <v>1</v>
      </c>
      <c r="G8" s="7"/>
    </row>
    <row r="9" spans="1:7" x14ac:dyDescent="0.35">
      <c r="A9" s="5" t="s">
        <v>91</v>
      </c>
      <c r="B9" s="2">
        <v>8.1081081081081086E-2</v>
      </c>
      <c r="C9" s="2">
        <v>0.64864864864864868</v>
      </c>
      <c r="D9" s="2">
        <v>2.7027027027027029E-2</v>
      </c>
      <c r="E9" s="2">
        <v>0.24324324324324326</v>
      </c>
      <c r="F9" s="2">
        <v>1</v>
      </c>
      <c r="G9" s="7"/>
    </row>
    <row r="10" spans="1:7" x14ac:dyDescent="0.35">
      <c r="A10" s="5" t="s">
        <v>151</v>
      </c>
      <c r="B10" s="2">
        <v>0</v>
      </c>
      <c r="C10" s="2">
        <v>0.9</v>
      </c>
      <c r="D10" s="2">
        <v>0</v>
      </c>
      <c r="E10" s="2">
        <v>0.1</v>
      </c>
      <c r="F10" s="2">
        <v>1</v>
      </c>
      <c r="G10" s="7"/>
    </row>
    <row r="11" spans="1:7" x14ac:dyDescent="0.35">
      <c r="A11" s="5" t="s">
        <v>168</v>
      </c>
      <c r="B11" s="2">
        <v>3.8461538461538464E-2</v>
      </c>
      <c r="C11" s="2">
        <v>0.57692307692307687</v>
      </c>
      <c r="D11" s="2">
        <v>0.11538461538461539</v>
      </c>
      <c r="E11" s="2">
        <v>0.26923076923076922</v>
      </c>
      <c r="F11" s="2">
        <v>1</v>
      </c>
      <c r="G11" s="7"/>
    </row>
    <row r="12" spans="1:7" x14ac:dyDescent="0.35">
      <c r="A12" s="5" t="s">
        <v>170</v>
      </c>
      <c r="B12" s="2">
        <v>9.0909090909090912E-2</v>
      </c>
      <c r="C12" s="2">
        <v>0.45454545454545453</v>
      </c>
      <c r="D12" s="2">
        <v>9.0909090909090912E-2</v>
      </c>
      <c r="E12" s="2">
        <v>0.36363636363636365</v>
      </c>
      <c r="F12" s="2">
        <v>1</v>
      </c>
    </row>
    <row r="13" spans="1:7" x14ac:dyDescent="0.35">
      <c r="A13" s="5" t="s">
        <v>173</v>
      </c>
      <c r="B13" s="2">
        <v>0</v>
      </c>
      <c r="C13" s="2">
        <v>0.45</v>
      </c>
      <c r="D13" s="2">
        <v>0.05</v>
      </c>
      <c r="E13" s="2">
        <v>0.5</v>
      </c>
      <c r="F13" s="2">
        <v>1</v>
      </c>
    </row>
    <row r="14" spans="1:7" x14ac:dyDescent="0.35">
      <c r="A14" s="5" t="s">
        <v>181</v>
      </c>
      <c r="B14" s="2">
        <v>0</v>
      </c>
      <c r="C14" s="2">
        <v>0.5</v>
      </c>
      <c r="D14" s="2">
        <v>0.375</v>
      </c>
      <c r="E14" s="2">
        <v>0.125</v>
      </c>
      <c r="F14" s="2">
        <v>1</v>
      </c>
    </row>
    <row r="15" spans="1:7" x14ac:dyDescent="0.35">
      <c r="A15" s="5" t="s">
        <v>191</v>
      </c>
      <c r="B15" s="2">
        <v>0</v>
      </c>
      <c r="C15" s="2">
        <v>0.5625</v>
      </c>
      <c r="D15" s="2">
        <v>6.25E-2</v>
      </c>
      <c r="E15" s="2">
        <v>0.375</v>
      </c>
      <c r="F15" s="2">
        <v>1</v>
      </c>
    </row>
    <row r="16" spans="1:7" x14ac:dyDescent="0.35">
      <c r="A16" s="3" t="s">
        <v>256</v>
      </c>
      <c r="B16" s="2">
        <v>0.05</v>
      </c>
      <c r="C16" s="2">
        <v>0.59499999999999997</v>
      </c>
      <c r="D16" s="2">
        <v>8.5000000000000006E-2</v>
      </c>
      <c r="E16" s="2">
        <v>0.27</v>
      </c>
      <c r="F16" s="2">
        <v>1</v>
      </c>
    </row>
    <row r="17" spans="1:6" x14ac:dyDescent="0.35">
      <c r="A17" s="3" t="s">
        <v>242</v>
      </c>
      <c r="B17" s="2"/>
      <c r="C17" s="2"/>
      <c r="D17" s="2"/>
      <c r="E17" s="2"/>
      <c r="F17" s="2"/>
    </row>
    <row r="18" spans="1:6" x14ac:dyDescent="0.35">
      <c r="A18" s="5" t="s">
        <v>109</v>
      </c>
      <c r="B18" s="2">
        <v>0</v>
      </c>
      <c r="C18" s="2">
        <v>9.0909090909090912E-2</v>
      </c>
      <c r="D18" s="2">
        <v>0.81818181818181823</v>
      </c>
      <c r="E18" s="2">
        <v>9.0909090909090912E-2</v>
      </c>
      <c r="F18" s="2">
        <v>1</v>
      </c>
    </row>
    <row r="19" spans="1:6" x14ac:dyDescent="0.35">
      <c r="A19" s="5" t="s">
        <v>110</v>
      </c>
      <c r="B19" s="2">
        <v>0</v>
      </c>
      <c r="C19" s="2">
        <v>0.65384615384615385</v>
      </c>
      <c r="D19" s="2">
        <v>0.19230769230769232</v>
      </c>
      <c r="E19" s="2">
        <v>0.15384615384615385</v>
      </c>
      <c r="F19" s="2">
        <v>1</v>
      </c>
    </row>
    <row r="20" spans="1:6" x14ac:dyDescent="0.35">
      <c r="A20" s="5" t="s">
        <v>125</v>
      </c>
      <c r="B20" s="2">
        <v>0</v>
      </c>
      <c r="C20" s="2">
        <v>0.23076923076923078</v>
      </c>
      <c r="D20" s="2">
        <v>0.38461538461538464</v>
      </c>
      <c r="E20" s="2">
        <v>0.38461538461538464</v>
      </c>
      <c r="F20" s="2">
        <v>1</v>
      </c>
    </row>
    <row r="21" spans="1:6" x14ac:dyDescent="0.35">
      <c r="A21" s="5" t="s">
        <v>203</v>
      </c>
      <c r="B21" s="2">
        <v>0</v>
      </c>
      <c r="C21" s="2">
        <v>0.5625</v>
      </c>
      <c r="D21" s="2">
        <v>0</v>
      </c>
      <c r="E21" s="2">
        <v>0.4375</v>
      </c>
      <c r="F21" s="2">
        <v>1</v>
      </c>
    </row>
    <row r="22" spans="1:6" x14ac:dyDescent="0.35">
      <c r="A22" s="5" t="s">
        <v>204</v>
      </c>
      <c r="B22" s="2">
        <v>0</v>
      </c>
      <c r="C22" s="2">
        <v>0.21428571428571427</v>
      </c>
      <c r="D22" s="2">
        <v>7.1428571428571425E-2</v>
      </c>
      <c r="E22" s="2">
        <v>0.7142857142857143</v>
      </c>
      <c r="F22" s="2">
        <v>1</v>
      </c>
    </row>
    <row r="23" spans="1:6" x14ac:dyDescent="0.35">
      <c r="A23" s="3" t="s">
        <v>255</v>
      </c>
      <c r="B23" s="2">
        <v>0</v>
      </c>
      <c r="C23" s="2">
        <v>0.41249999999999998</v>
      </c>
      <c r="D23" s="2">
        <v>0.25</v>
      </c>
      <c r="E23" s="2">
        <v>0.33750000000000002</v>
      </c>
      <c r="F23" s="2">
        <v>1</v>
      </c>
    </row>
    <row r="24" spans="1:6" x14ac:dyDescent="0.35">
      <c r="A24" s="3" t="s">
        <v>241</v>
      </c>
      <c r="B24" s="2"/>
      <c r="C24" s="2"/>
      <c r="D24" s="2"/>
      <c r="E24" s="2"/>
      <c r="F24" s="2"/>
    </row>
    <row r="25" spans="1:6" x14ac:dyDescent="0.35">
      <c r="A25" s="5" t="s">
        <v>20</v>
      </c>
      <c r="B25" s="2">
        <v>0</v>
      </c>
      <c r="C25" s="2">
        <v>0.90909090909090906</v>
      </c>
      <c r="D25" s="2">
        <v>9.0909090909090912E-2</v>
      </c>
      <c r="E25" s="2">
        <v>0</v>
      </c>
      <c r="F25" s="2">
        <v>1</v>
      </c>
    </row>
    <row r="26" spans="1:6" x14ac:dyDescent="0.35">
      <c r="A26" s="5" t="s">
        <v>28</v>
      </c>
      <c r="B26" s="2">
        <v>0</v>
      </c>
      <c r="C26" s="2">
        <v>1</v>
      </c>
      <c r="D26" s="2">
        <v>0</v>
      </c>
      <c r="E26" s="2">
        <v>0</v>
      </c>
      <c r="F26" s="2">
        <v>1</v>
      </c>
    </row>
    <row r="27" spans="1:6" x14ac:dyDescent="0.35">
      <c r="A27" s="5" t="s">
        <v>32</v>
      </c>
      <c r="B27" s="2">
        <v>0</v>
      </c>
      <c r="C27" s="2">
        <v>0.69230769230769229</v>
      </c>
      <c r="D27" s="2">
        <v>0.15384615384615385</v>
      </c>
      <c r="E27" s="2">
        <v>0.15384615384615385</v>
      </c>
      <c r="F27" s="2">
        <v>1</v>
      </c>
    </row>
    <row r="28" spans="1:6" x14ac:dyDescent="0.35">
      <c r="A28" s="5" t="s">
        <v>36</v>
      </c>
      <c r="B28" s="2">
        <v>0</v>
      </c>
      <c r="C28" s="2">
        <v>0.2</v>
      </c>
      <c r="D28" s="2">
        <v>0.44</v>
      </c>
      <c r="E28" s="2">
        <v>0.36</v>
      </c>
      <c r="F28" s="2">
        <v>1</v>
      </c>
    </row>
    <row r="29" spans="1:6" x14ac:dyDescent="0.35">
      <c r="A29" s="5" t="s">
        <v>43</v>
      </c>
      <c r="B29" s="2">
        <v>0</v>
      </c>
      <c r="C29" s="2">
        <v>0.5</v>
      </c>
      <c r="D29" s="2">
        <v>0</v>
      </c>
      <c r="E29" s="2">
        <v>0.5</v>
      </c>
      <c r="F29" s="2">
        <v>1</v>
      </c>
    </row>
    <row r="30" spans="1:6" x14ac:dyDescent="0.35">
      <c r="A30" s="5" t="s">
        <v>67</v>
      </c>
      <c r="B30" s="2">
        <v>0</v>
      </c>
      <c r="C30" s="2">
        <v>0.44444444444444442</v>
      </c>
      <c r="D30" s="2">
        <v>0.16666666666666666</v>
      </c>
      <c r="E30" s="2">
        <v>0.3888888888888889</v>
      </c>
      <c r="F30" s="2">
        <v>1</v>
      </c>
    </row>
    <row r="31" spans="1:6" x14ac:dyDescent="0.35">
      <c r="A31" s="5" t="s">
        <v>71</v>
      </c>
      <c r="B31" s="2">
        <v>0</v>
      </c>
      <c r="C31" s="2">
        <v>0</v>
      </c>
      <c r="D31" s="2">
        <v>1</v>
      </c>
      <c r="E31" s="2">
        <v>0</v>
      </c>
      <c r="F31" s="2">
        <v>1</v>
      </c>
    </row>
    <row r="32" spans="1:6" x14ac:dyDescent="0.35">
      <c r="A32" s="5" t="s">
        <v>113</v>
      </c>
      <c r="B32" s="2">
        <v>0</v>
      </c>
      <c r="C32" s="2">
        <v>0.35</v>
      </c>
      <c r="D32" s="2">
        <v>0.15</v>
      </c>
      <c r="E32" s="2">
        <v>0.5</v>
      </c>
      <c r="F32" s="2">
        <v>1</v>
      </c>
    </row>
    <row r="33" spans="1:6" x14ac:dyDescent="0.35">
      <c r="A33" s="5" t="s">
        <v>134</v>
      </c>
      <c r="B33" s="2">
        <v>0</v>
      </c>
      <c r="C33" s="2">
        <v>0.22222222222222221</v>
      </c>
      <c r="D33" s="2">
        <v>0.25925925925925924</v>
      </c>
      <c r="E33" s="2">
        <v>0.51851851851851849</v>
      </c>
      <c r="F33" s="2">
        <v>1</v>
      </c>
    </row>
    <row r="34" spans="1:6" x14ac:dyDescent="0.35">
      <c r="A34" s="5" t="s">
        <v>159</v>
      </c>
      <c r="B34" s="2">
        <v>0</v>
      </c>
      <c r="C34" s="2">
        <v>0</v>
      </c>
      <c r="D34" s="2">
        <v>0</v>
      </c>
      <c r="E34" s="2">
        <v>1</v>
      </c>
      <c r="F34" s="2">
        <v>1</v>
      </c>
    </row>
    <row r="35" spans="1:6" x14ac:dyDescent="0.35">
      <c r="A35" s="5" t="s">
        <v>162</v>
      </c>
      <c r="B35" s="2">
        <v>0.1111111111111111</v>
      </c>
      <c r="C35" s="2">
        <v>0.66666666666666663</v>
      </c>
      <c r="D35" s="2">
        <v>0.1111111111111111</v>
      </c>
      <c r="E35" s="2">
        <v>0.1111111111111111</v>
      </c>
      <c r="F35" s="2">
        <v>1</v>
      </c>
    </row>
    <row r="36" spans="1:6" x14ac:dyDescent="0.35">
      <c r="A36" s="5" t="s">
        <v>184</v>
      </c>
      <c r="B36" s="2">
        <v>0</v>
      </c>
      <c r="C36" s="2">
        <v>1</v>
      </c>
      <c r="D36" s="2">
        <v>0</v>
      </c>
      <c r="E36" s="2">
        <v>0</v>
      </c>
      <c r="F36" s="2">
        <v>1</v>
      </c>
    </row>
    <row r="37" spans="1:6" x14ac:dyDescent="0.35">
      <c r="A37" s="3" t="s">
        <v>254</v>
      </c>
      <c r="B37" s="2">
        <v>7.2992700729927005E-3</v>
      </c>
      <c r="C37" s="2">
        <v>0.42335766423357662</v>
      </c>
      <c r="D37" s="2">
        <v>0.21167883211678831</v>
      </c>
      <c r="E37" s="2">
        <v>0.35766423357664234</v>
      </c>
      <c r="F37" s="2">
        <v>1</v>
      </c>
    </row>
    <row r="38" spans="1:6" x14ac:dyDescent="0.35">
      <c r="A38" s="3" t="s">
        <v>240</v>
      </c>
      <c r="B38" s="2"/>
      <c r="C38" s="2"/>
      <c r="D38" s="2"/>
      <c r="E38" s="2"/>
      <c r="F38" s="2"/>
    </row>
    <row r="39" spans="1:6" x14ac:dyDescent="0.35">
      <c r="A39" s="5" t="s">
        <v>2</v>
      </c>
      <c r="B39" s="2">
        <v>0.35714285714285715</v>
      </c>
      <c r="C39" s="2">
        <v>0.5714285714285714</v>
      </c>
      <c r="D39" s="2">
        <v>3.5714285714285712E-2</v>
      </c>
      <c r="E39" s="2">
        <v>3.5714285714285712E-2</v>
      </c>
      <c r="F39" s="2">
        <v>1</v>
      </c>
    </row>
    <row r="40" spans="1:6" x14ac:dyDescent="0.35">
      <c r="A40" s="5" t="s">
        <v>11</v>
      </c>
      <c r="B40" s="2">
        <v>0</v>
      </c>
      <c r="C40" s="2">
        <v>1</v>
      </c>
      <c r="D40" s="2">
        <v>0</v>
      </c>
      <c r="E40" s="2">
        <v>0</v>
      </c>
      <c r="F40" s="2">
        <v>1</v>
      </c>
    </row>
    <row r="41" spans="1:6" x14ac:dyDescent="0.35">
      <c r="A41" s="5" t="s">
        <v>16</v>
      </c>
      <c r="B41" s="2">
        <v>0</v>
      </c>
      <c r="C41" s="2">
        <v>0.65909090909090906</v>
      </c>
      <c r="D41" s="2">
        <v>0.11363636363636363</v>
      </c>
      <c r="E41" s="2">
        <v>0.22727272727272727</v>
      </c>
      <c r="F41" s="2">
        <v>1</v>
      </c>
    </row>
    <row r="42" spans="1:6" x14ac:dyDescent="0.35">
      <c r="A42" s="5" t="s">
        <v>31</v>
      </c>
      <c r="B42" s="2">
        <v>0</v>
      </c>
      <c r="C42" s="2">
        <v>0.77419354838709675</v>
      </c>
      <c r="D42" s="2">
        <v>0.12903225806451613</v>
      </c>
      <c r="E42" s="2">
        <v>9.6774193548387094E-2</v>
      </c>
      <c r="F42" s="2">
        <v>1</v>
      </c>
    </row>
    <row r="43" spans="1:6" x14ac:dyDescent="0.35">
      <c r="A43" s="5" t="s">
        <v>60</v>
      </c>
      <c r="B43" s="2">
        <v>0</v>
      </c>
      <c r="C43" s="2">
        <v>1</v>
      </c>
      <c r="D43" s="2">
        <v>0</v>
      </c>
      <c r="E43" s="2">
        <v>0</v>
      </c>
      <c r="F43" s="2">
        <v>1</v>
      </c>
    </row>
    <row r="44" spans="1:6" x14ac:dyDescent="0.35">
      <c r="A44" s="5" t="s">
        <v>80</v>
      </c>
      <c r="B44" s="2">
        <v>6.25E-2</v>
      </c>
      <c r="C44" s="2">
        <v>0.72916666666666663</v>
      </c>
      <c r="D44" s="2">
        <v>6.25E-2</v>
      </c>
      <c r="E44" s="2">
        <v>0.14583333333333334</v>
      </c>
      <c r="F44" s="2">
        <v>1</v>
      </c>
    </row>
    <row r="45" spans="1:6" x14ac:dyDescent="0.35">
      <c r="A45" s="5" t="s">
        <v>81</v>
      </c>
      <c r="B45" s="2">
        <v>0</v>
      </c>
      <c r="C45" s="2">
        <v>0.1</v>
      </c>
      <c r="D45" s="2">
        <v>0</v>
      </c>
      <c r="E45" s="2">
        <v>0.9</v>
      </c>
      <c r="F45" s="2">
        <v>1</v>
      </c>
    </row>
    <row r="46" spans="1:6" x14ac:dyDescent="0.35">
      <c r="A46" s="5" t="s">
        <v>88</v>
      </c>
      <c r="B46" s="2">
        <v>0</v>
      </c>
      <c r="C46" s="2">
        <v>1</v>
      </c>
      <c r="D46" s="2">
        <v>0</v>
      </c>
      <c r="E46" s="2">
        <v>0</v>
      </c>
      <c r="F46" s="2">
        <v>1</v>
      </c>
    </row>
    <row r="47" spans="1:6" x14ac:dyDescent="0.35">
      <c r="A47" s="5" t="s">
        <v>98</v>
      </c>
      <c r="B47" s="2">
        <v>6.6666666666666666E-2</v>
      </c>
      <c r="C47" s="2">
        <v>0.66666666666666663</v>
      </c>
      <c r="D47" s="2">
        <v>0.13333333333333333</v>
      </c>
      <c r="E47" s="2">
        <v>0.13333333333333333</v>
      </c>
      <c r="F47" s="2">
        <v>1</v>
      </c>
    </row>
    <row r="48" spans="1:6" x14ac:dyDescent="0.35">
      <c r="A48" s="5" t="s">
        <v>126</v>
      </c>
      <c r="B48" s="2">
        <v>8.3333333333333329E-2</v>
      </c>
      <c r="C48" s="2">
        <v>0.83333333333333337</v>
      </c>
      <c r="D48" s="2">
        <v>0</v>
      </c>
      <c r="E48" s="2">
        <v>8.3333333333333329E-2</v>
      </c>
      <c r="F48" s="2">
        <v>1</v>
      </c>
    </row>
    <row r="49" spans="1:6" x14ac:dyDescent="0.35">
      <c r="A49" s="5" t="s">
        <v>129</v>
      </c>
      <c r="B49" s="2">
        <v>4.878048780487805E-2</v>
      </c>
      <c r="C49" s="2">
        <v>0.63414634146341464</v>
      </c>
      <c r="D49" s="2">
        <v>9.7560975609756101E-2</v>
      </c>
      <c r="E49" s="2">
        <v>0.21951219512195122</v>
      </c>
      <c r="F49" s="2">
        <v>1</v>
      </c>
    </row>
    <row r="50" spans="1:6" x14ac:dyDescent="0.35">
      <c r="A50" s="5" t="s">
        <v>138</v>
      </c>
      <c r="B50" s="2">
        <v>0.14285714285714285</v>
      </c>
      <c r="C50" s="2">
        <v>0.42857142857142855</v>
      </c>
      <c r="D50" s="2">
        <v>0</v>
      </c>
      <c r="E50" s="2">
        <v>0.42857142857142855</v>
      </c>
      <c r="F50" s="2">
        <v>1</v>
      </c>
    </row>
    <row r="51" spans="1:6" x14ac:dyDescent="0.35">
      <c r="A51" s="5" t="s">
        <v>142</v>
      </c>
      <c r="B51" s="2">
        <v>6.6666666666666666E-2</v>
      </c>
      <c r="C51" s="2">
        <v>0.4</v>
      </c>
      <c r="D51" s="2">
        <v>0</v>
      </c>
      <c r="E51" s="2">
        <v>0.53333333333333333</v>
      </c>
      <c r="F51" s="2">
        <v>1</v>
      </c>
    </row>
    <row r="52" spans="1:6" x14ac:dyDescent="0.35">
      <c r="A52" s="5" t="s">
        <v>145</v>
      </c>
      <c r="B52" s="2">
        <v>0</v>
      </c>
      <c r="C52" s="2">
        <v>0</v>
      </c>
      <c r="D52" s="2">
        <v>0.2</v>
      </c>
      <c r="E52" s="2">
        <v>0.8</v>
      </c>
      <c r="F52" s="2">
        <v>1</v>
      </c>
    </row>
    <row r="53" spans="1:6" x14ac:dyDescent="0.35">
      <c r="A53" s="5" t="s">
        <v>172</v>
      </c>
      <c r="B53" s="2">
        <v>7.6923076923076927E-2</v>
      </c>
      <c r="C53" s="2">
        <v>0.76923076923076927</v>
      </c>
      <c r="D53" s="2">
        <v>0</v>
      </c>
      <c r="E53" s="2">
        <v>0.15384615384615385</v>
      </c>
      <c r="F53" s="2">
        <v>1</v>
      </c>
    </row>
    <row r="54" spans="1:6" x14ac:dyDescent="0.35">
      <c r="A54" s="5" t="s">
        <v>182</v>
      </c>
      <c r="B54" s="2">
        <v>0</v>
      </c>
      <c r="C54" s="2">
        <v>0.94117647058823528</v>
      </c>
      <c r="D54" s="2">
        <v>5.8823529411764705E-2</v>
      </c>
      <c r="E54" s="2">
        <v>0</v>
      </c>
      <c r="F54" s="2">
        <v>1</v>
      </c>
    </row>
    <row r="55" spans="1:6" x14ac:dyDescent="0.35">
      <c r="A55" s="5" t="s">
        <v>183</v>
      </c>
      <c r="B55" s="2">
        <v>0.1111111111111111</v>
      </c>
      <c r="C55" s="2">
        <v>0.22222222222222221</v>
      </c>
      <c r="D55" s="2">
        <v>0.22222222222222221</v>
      </c>
      <c r="E55" s="2">
        <v>0.44444444444444442</v>
      </c>
      <c r="F55" s="2">
        <v>1</v>
      </c>
    </row>
    <row r="56" spans="1:6" x14ac:dyDescent="0.35">
      <c r="A56" s="5" t="s">
        <v>198</v>
      </c>
      <c r="B56" s="2">
        <v>0.14285714285714285</v>
      </c>
      <c r="C56" s="2">
        <v>0.14285714285714285</v>
      </c>
      <c r="D56" s="2">
        <v>0.2857142857142857</v>
      </c>
      <c r="E56" s="2">
        <v>0.42857142857142855</v>
      </c>
      <c r="F56" s="2">
        <v>1</v>
      </c>
    </row>
    <row r="57" spans="1:6" x14ac:dyDescent="0.35">
      <c r="A57" s="5" t="s">
        <v>200</v>
      </c>
      <c r="B57" s="2">
        <v>0</v>
      </c>
      <c r="C57" s="2">
        <v>0.4375</v>
      </c>
      <c r="D57" s="2">
        <v>0.1875</v>
      </c>
      <c r="E57" s="2">
        <v>0.375</v>
      </c>
      <c r="F57" s="2">
        <v>1</v>
      </c>
    </row>
    <row r="58" spans="1:6" x14ac:dyDescent="0.35">
      <c r="A58" s="3" t="s">
        <v>253</v>
      </c>
      <c r="B58" s="2">
        <v>6.9908814589665649E-2</v>
      </c>
      <c r="C58" s="2">
        <v>0.61702127659574468</v>
      </c>
      <c r="D58" s="2">
        <v>8.5106382978723402E-2</v>
      </c>
      <c r="E58" s="2">
        <v>0.22796352583586627</v>
      </c>
      <c r="F58" s="2">
        <v>1</v>
      </c>
    </row>
    <row r="59" spans="1:6" x14ac:dyDescent="0.35">
      <c r="A59" s="3" t="s">
        <v>239</v>
      </c>
      <c r="B59" s="2"/>
      <c r="C59" s="2"/>
      <c r="D59" s="2"/>
      <c r="E59" s="2"/>
      <c r="F59" s="2"/>
    </row>
    <row r="60" spans="1:6" x14ac:dyDescent="0.35">
      <c r="A60" s="5" t="s">
        <v>22</v>
      </c>
      <c r="B60" s="2">
        <v>0</v>
      </c>
      <c r="C60" s="2">
        <v>0.5</v>
      </c>
      <c r="D60" s="2">
        <v>0</v>
      </c>
      <c r="E60" s="2">
        <v>0.5</v>
      </c>
      <c r="F60" s="2">
        <v>1</v>
      </c>
    </row>
    <row r="61" spans="1:6" x14ac:dyDescent="0.35">
      <c r="A61" s="5" t="s">
        <v>25</v>
      </c>
      <c r="B61" s="2">
        <v>0</v>
      </c>
      <c r="C61" s="2">
        <v>0</v>
      </c>
      <c r="D61" s="2">
        <v>0</v>
      </c>
      <c r="E61" s="2">
        <v>1</v>
      </c>
      <c r="F61" s="2">
        <v>1</v>
      </c>
    </row>
    <row r="62" spans="1:6" x14ac:dyDescent="0.35">
      <c r="A62" s="5" t="s">
        <v>45</v>
      </c>
      <c r="B62" s="2">
        <v>0</v>
      </c>
      <c r="C62" s="2">
        <v>0.33333333333333331</v>
      </c>
      <c r="D62" s="2">
        <v>0.33333333333333331</v>
      </c>
      <c r="E62" s="2">
        <v>0.33333333333333331</v>
      </c>
      <c r="F62" s="2">
        <v>1</v>
      </c>
    </row>
    <row r="63" spans="1:6" x14ac:dyDescent="0.35">
      <c r="A63" s="5" t="s">
        <v>52</v>
      </c>
      <c r="B63" s="2">
        <v>0</v>
      </c>
      <c r="C63" s="2">
        <v>1</v>
      </c>
      <c r="D63" s="2">
        <v>0</v>
      </c>
      <c r="E63" s="2">
        <v>0</v>
      </c>
      <c r="F63" s="2">
        <v>1</v>
      </c>
    </row>
    <row r="64" spans="1:6" x14ac:dyDescent="0.35">
      <c r="A64" s="5" t="s">
        <v>53</v>
      </c>
      <c r="B64" s="2">
        <v>0</v>
      </c>
      <c r="C64" s="2">
        <v>0.6428571428571429</v>
      </c>
      <c r="D64" s="2">
        <v>7.1428571428571425E-2</v>
      </c>
      <c r="E64" s="2">
        <v>0.2857142857142857</v>
      </c>
      <c r="F64" s="2">
        <v>1</v>
      </c>
    </row>
    <row r="65" spans="1:6" x14ac:dyDescent="0.35">
      <c r="A65" s="5" t="s">
        <v>70</v>
      </c>
      <c r="B65" s="2">
        <v>0</v>
      </c>
      <c r="C65" s="2">
        <v>0.14285714285714285</v>
      </c>
      <c r="D65" s="2">
        <v>0.5</v>
      </c>
      <c r="E65" s="2">
        <v>0.35714285714285715</v>
      </c>
      <c r="F65" s="2">
        <v>1</v>
      </c>
    </row>
    <row r="66" spans="1:6" x14ac:dyDescent="0.35">
      <c r="A66" s="5" t="s">
        <v>74</v>
      </c>
      <c r="B66" s="2">
        <v>0</v>
      </c>
      <c r="C66" s="2">
        <v>0.55555555555555558</v>
      </c>
      <c r="D66" s="2">
        <v>0.1111111111111111</v>
      </c>
      <c r="E66" s="2">
        <v>0.33333333333333331</v>
      </c>
      <c r="F66" s="2">
        <v>1</v>
      </c>
    </row>
    <row r="67" spans="1:6" x14ac:dyDescent="0.35">
      <c r="A67" s="5" t="s">
        <v>76</v>
      </c>
      <c r="B67" s="2">
        <v>0</v>
      </c>
      <c r="C67" s="2">
        <v>0.25</v>
      </c>
      <c r="D67" s="2">
        <v>0.33333333333333331</v>
      </c>
      <c r="E67" s="2">
        <v>0.41666666666666669</v>
      </c>
      <c r="F67" s="2">
        <v>1</v>
      </c>
    </row>
    <row r="68" spans="1:6" x14ac:dyDescent="0.35">
      <c r="A68" s="5" t="s">
        <v>118</v>
      </c>
      <c r="B68" s="2">
        <v>0</v>
      </c>
      <c r="C68" s="2">
        <v>0</v>
      </c>
      <c r="D68" s="2">
        <v>0</v>
      </c>
      <c r="E68" s="2">
        <v>1</v>
      </c>
      <c r="F68" s="2">
        <v>1</v>
      </c>
    </row>
    <row r="69" spans="1:6" x14ac:dyDescent="0.35">
      <c r="A69" s="5" t="s">
        <v>133</v>
      </c>
      <c r="B69" s="2">
        <v>0</v>
      </c>
      <c r="C69" s="2">
        <v>0</v>
      </c>
      <c r="D69" s="2">
        <v>1</v>
      </c>
      <c r="E69" s="2">
        <v>0</v>
      </c>
      <c r="F69" s="2">
        <v>1</v>
      </c>
    </row>
    <row r="70" spans="1:6" x14ac:dyDescent="0.35">
      <c r="A70" s="5" t="s">
        <v>141</v>
      </c>
      <c r="B70" s="2">
        <v>0</v>
      </c>
      <c r="C70" s="2">
        <v>1</v>
      </c>
      <c r="D70" s="2">
        <v>0</v>
      </c>
      <c r="E70" s="2">
        <v>0</v>
      </c>
      <c r="F70" s="2">
        <v>1</v>
      </c>
    </row>
    <row r="71" spans="1:6" x14ac:dyDescent="0.35">
      <c r="A71" s="5" t="s">
        <v>144</v>
      </c>
      <c r="B71" s="2">
        <v>0.125</v>
      </c>
      <c r="C71" s="2">
        <v>0.28125</v>
      </c>
      <c r="D71" s="2">
        <v>0.3125</v>
      </c>
      <c r="E71" s="2">
        <v>0.28125</v>
      </c>
      <c r="F71" s="2">
        <v>1</v>
      </c>
    </row>
    <row r="72" spans="1:6" x14ac:dyDescent="0.35">
      <c r="A72" s="3" t="s">
        <v>252</v>
      </c>
      <c r="B72" s="2">
        <v>4.3010752688172046E-2</v>
      </c>
      <c r="C72" s="2">
        <v>0.35483870967741937</v>
      </c>
      <c r="D72" s="2">
        <v>0.26881720430107525</v>
      </c>
      <c r="E72" s="2">
        <v>0.33333333333333331</v>
      </c>
      <c r="F72" s="2">
        <v>1</v>
      </c>
    </row>
    <row r="73" spans="1:6" x14ac:dyDescent="0.35">
      <c r="A73" s="3" t="s">
        <v>238</v>
      </c>
      <c r="B73" s="2"/>
      <c r="C73" s="2"/>
      <c r="D73" s="2"/>
      <c r="E73" s="2"/>
      <c r="F73" s="2"/>
    </row>
    <row r="74" spans="1:6" x14ac:dyDescent="0.35">
      <c r="A74" s="5" t="s">
        <v>3</v>
      </c>
      <c r="B74" s="2">
        <v>0</v>
      </c>
      <c r="C74" s="2">
        <v>1</v>
      </c>
      <c r="D74" s="2">
        <v>0</v>
      </c>
      <c r="E74" s="2">
        <v>0</v>
      </c>
      <c r="F74" s="2">
        <v>1</v>
      </c>
    </row>
    <row r="75" spans="1:6" x14ac:dyDescent="0.35">
      <c r="A75" s="5" t="s">
        <v>9</v>
      </c>
      <c r="B75" s="2">
        <v>0</v>
      </c>
      <c r="C75" s="2">
        <v>1</v>
      </c>
      <c r="D75" s="2">
        <v>0</v>
      </c>
      <c r="E75" s="2">
        <v>0</v>
      </c>
      <c r="F75" s="2">
        <v>1</v>
      </c>
    </row>
    <row r="76" spans="1:6" x14ac:dyDescent="0.35">
      <c r="A76" s="5" t="s">
        <v>12</v>
      </c>
      <c r="B76" s="2">
        <v>0</v>
      </c>
      <c r="C76" s="2">
        <v>1</v>
      </c>
      <c r="D76" s="2">
        <v>0</v>
      </c>
      <c r="E76" s="2">
        <v>0</v>
      </c>
      <c r="F76" s="2">
        <v>1</v>
      </c>
    </row>
    <row r="77" spans="1:6" x14ac:dyDescent="0.35">
      <c r="A77" s="5" t="s">
        <v>13</v>
      </c>
      <c r="B77" s="2">
        <v>0</v>
      </c>
      <c r="C77" s="2">
        <v>1</v>
      </c>
      <c r="D77" s="2">
        <v>0</v>
      </c>
      <c r="E77" s="2">
        <v>0</v>
      </c>
      <c r="F77" s="2">
        <v>1</v>
      </c>
    </row>
    <row r="78" spans="1:6" x14ac:dyDescent="0.35">
      <c r="A78" s="5" t="s">
        <v>23</v>
      </c>
      <c r="B78" s="2">
        <v>0</v>
      </c>
      <c r="C78" s="2">
        <v>0.7142857142857143</v>
      </c>
      <c r="D78" s="2">
        <v>0</v>
      </c>
      <c r="E78" s="2">
        <v>0.2857142857142857</v>
      </c>
      <c r="F78" s="2">
        <v>1</v>
      </c>
    </row>
    <row r="79" spans="1:6" x14ac:dyDescent="0.35">
      <c r="A79" s="5" t="s">
        <v>44</v>
      </c>
      <c r="B79" s="2">
        <v>0</v>
      </c>
      <c r="C79" s="2">
        <v>1</v>
      </c>
      <c r="D79" s="2">
        <v>0</v>
      </c>
      <c r="E79" s="2">
        <v>0</v>
      </c>
      <c r="F79" s="2">
        <v>1</v>
      </c>
    </row>
    <row r="80" spans="1:6" x14ac:dyDescent="0.35">
      <c r="A80" s="5" t="s">
        <v>48</v>
      </c>
      <c r="B80" s="2">
        <v>1</v>
      </c>
      <c r="C80" s="2">
        <v>0</v>
      </c>
      <c r="D80" s="2">
        <v>0</v>
      </c>
      <c r="E80" s="2">
        <v>0</v>
      </c>
      <c r="F80" s="2">
        <v>1</v>
      </c>
    </row>
    <row r="81" spans="1:6" x14ac:dyDescent="0.35">
      <c r="A81" s="5" t="s">
        <v>49</v>
      </c>
      <c r="B81" s="2">
        <v>0.2</v>
      </c>
      <c r="C81" s="2">
        <v>0</v>
      </c>
      <c r="D81" s="2">
        <v>0.8</v>
      </c>
      <c r="E81" s="2">
        <v>0</v>
      </c>
      <c r="F81" s="2">
        <v>1</v>
      </c>
    </row>
    <row r="82" spans="1:6" x14ac:dyDescent="0.35">
      <c r="A82" s="5" t="s">
        <v>54</v>
      </c>
      <c r="B82" s="2">
        <v>4.3478260869565216E-2</v>
      </c>
      <c r="C82" s="2">
        <v>0.95652173913043481</v>
      </c>
      <c r="D82" s="2">
        <v>0</v>
      </c>
      <c r="E82" s="2">
        <v>0</v>
      </c>
      <c r="F82" s="2">
        <v>1</v>
      </c>
    </row>
    <row r="83" spans="1:6" x14ac:dyDescent="0.35">
      <c r="A83" s="5" t="s">
        <v>62</v>
      </c>
      <c r="B83" s="2">
        <v>0</v>
      </c>
      <c r="C83" s="2">
        <v>0</v>
      </c>
      <c r="D83" s="2">
        <v>0.66666666666666663</v>
      </c>
      <c r="E83" s="2">
        <v>0.33333333333333331</v>
      </c>
      <c r="F83" s="2">
        <v>1</v>
      </c>
    </row>
    <row r="84" spans="1:6" x14ac:dyDescent="0.35">
      <c r="A84" s="5" t="s">
        <v>65</v>
      </c>
      <c r="B84" s="2">
        <v>0</v>
      </c>
      <c r="C84" s="2">
        <v>0.8</v>
      </c>
      <c r="D84" s="2">
        <v>0</v>
      </c>
      <c r="E84" s="2">
        <v>0.2</v>
      </c>
      <c r="F84" s="2">
        <v>1</v>
      </c>
    </row>
    <row r="85" spans="1:6" x14ac:dyDescent="0.35">
      <c r="A85" s="5" t="s">
        <v>66</v>
      </c>
      <c r="B85" s="2">
        <v>0</v>
      </c>
      <c r="C85" s="2">
        <v>1</v>
      </c>
      <c r="D85" s="2">
        <v>0</v>
      </c>
      <c r="E85" s="2">
        <v>0</v>
      </c>
      <c r="F85" s="2">
        <v>1</v>
      </c>
    </row>
    <row r="86" spans="1:6" x14ac:dyDescent="0.35">
      <c r="A86" s="5" t="s">
        <v>83</v>
      </c>
      <c r="B86" s="2">
        <v>0</v>
      </c>
      <c r="C86" s="2">
        <v>1</v>
      </c>
      <c r="D86" s="2">
        <v>0</v>
      </c>
      <c r="E86" s="2">
        <v>0</v>
      </c>
      <c r="F86" s="2">
        <v>1</v>
      </c>
    </row>
    <row r="87" spans="1:6" x14ac:dyDescent="0.35">
      <c r="A87" s="5" t="s">
        <v>89</v>
      </c>
      <c r="B87" s="2">
        <v>0.04</v>
      </c>
      <c r="C87" s="2">
        <v>0.88</v>
      </c>
      <c r="D87" s="2">
        <v>0.04</v>
      </c>
      <c r="E87" s="2">
        <v>0.04</v>
      </c>
      <c r="F87" s="2">
        <v>1</v>
      </c>
    </row>
    <row r="88" spans="1:6" x14ac:dyDescent="0.35">
      <c r="A88" s="5" t="s">
        <v>95</v>
      </c>
      <c r="B88" s="2">
        <v>0</v>
      </c>
      <c r="C88" s="2">
        <v>0.5</v>
      </c>
      <c r="D88" s="2">
        <v>0</v>
      </c>
      <c r="E88" s="2">
        <v>0.5</v>
      </c>
      <c r="F88" s="2">
        <v>1</v>
      </c>
    </row>
    <row r="89" spans="1:6" x14ac:dyDescent="0.35">
      <c r="A89" s="5" t="s">
        <v>100</v>
      </c>
      <c r="B89" s="2">
        <v>0</v>
      </c>
      <c r="C89" s="2">
        <v>0.8571428571428571</v>
      </c>
      <c r="D89" s="2">
        <v>0</v>
      </c>
      <c r="E89" s="2">
        <v>0.14285714285714285</v>
      </c>
      <c r="F89" s="2">
        <v>1</v>
      </c>
    </row>
    <row r="90" spans="1:6" x14ac:dyDescent="0.35">
      <c r="A90" s="5" t="s">
        <v>108</v>
      </c>
      <c r="B90" s="2">
        <v>0</v>
      </c>
      <c r="C90" s="2">
        <v>1</v>
      </c>
      <c r="D90" s="2">
        <v>0</v>
      </c>
      <c r="E90" s="2">
        <v>0</v>
      </c>
      <c r="F90" s="2">
        <v>1</v>
      </c>
    </row>
    <row r="91" spans="1:6" x14ac:dyDescent="0.35">
      <c r="A91" s="5" t="s">
        <v>123</v>
      </c>
      <c r="B91" s="2">
        <v>0</v>
      </c>
      <c r="C91" s="2">
        <v>0.66666666666666663</v>
      </c>
      <c r="D91" s="2">
        <v>0</v>
      </c>
      <c r="E91" s="2">
        <v>0.33333333333333331</v>
      </c>
      <c r="F91" s="2">
        <v>1</v>
      </c>
    </row>
    <row r="92" spans="1:6" x14ac:dyDescent="0.35">
      <c r="A92" s="5" t="s">
        <v>124</v>
      </c>
      <c r="B92" s="2">
        <v>0</v>
      </c>
      <c r="C92" s="2">
        <v>1</v>
      </c>
      <c r="D92" s="2">
        <v>0</v>
      </c>
      <c r="E92" s="2">
        <v>0</v>
      </c>
      <c r="F92" s="2">
        <v>1</v>
      </c>
    </row>
    <row r="93" spans="1:6" x14ac:dyDescent="0.35">
      <c r="A93" s="5" t="s">
        <v>136</v>
      </c>
      <c r="B93" s="2">
        <v>0</v>
      </c>
      <c r="C93" s="2">
        <v>0.2</v>
      </c>
      <c r="D93" s="2">
        <v>0</v>
      </c>
      <c r="E93" s="2">
        <v>0.8</v>
      </c>
      <c r="F93" s="2">
        <v>1</v>
      </c>
    </row>
    <row r="94" spans="1:6" x14ac:dyDescent="0.35">
      <c r="A94" s="5" t="s">
        <v>149</v>
      </c>
      <c r="B94" s="2">
        <v>0</v>
      </c>
      <c r="C94" s="2">
        <v>1</v>
      </c>
      <c r="D94" s="2">
        <v>0</v>
      </c>
      <c r="E94" s="2">
        <v>0</v>
      </c>
      <c r="F94" s="2">
        <v>1</v>
      </c>
    </row>
    <row r="95" spans="1:6" x14ac:dyDescent="0.35">
      <c r="A95" s="5" t="s">
        <v>160</v>
      </c>
      <c r="B95" s="2">
        <v>0</v>
      </c>
      <c r="C95" s="2">
        <v>1</v>
      </c>
      <c r="D95" s="2">
        <v>0</v>
      </c>
      <c r="E95" s="2">
        <v>0</v>
      </c>
      <c r="F95" s="2">
        <v>1</v>
      </c>
    </row>
    <row r="96" spans="1:6" x14ac:dyDescent="0.35">
      <c r="A96" s="5" t="s">
        <v>177</v>
      </c>
      <c r="B96" s="2">
        <v>0</v>
      </c>
      <c r="C96" s="2">
        <v>0</v>
      </c>
      <c r="D96" s="2">
        <v>0</v>
      </c>
      <c r="E96" s="2">
        <v>1</v>
      </c>
      <c r="F96" s="2">
        <v>1</v>
      </c>
    </row>
    <row r="97" spans="1:9" x14ac:dyDescent="0.35">
      <c r="A97" s="5" t="s">
        <v>178</v>
      </c>
      <c r="B97" s="2">
        <v>0.375</v>
      </c>
      <c r="C97" s="2">
        <v>0.40625</v>
      </c>
      <c r="D97" s="2">
        <v>0</v>
      </c>
      <c r="E97" s="2">
        <v>0.21875</v>
      </c>
      <c r="F97" s="2">
        <v>1</v>
      </c>
    </row>
    <row r="98" spans="1:9" x14ac:dyDescent="0.35">
      <c r="A98" s="5" t="s">
        <v>188</v>
      </c>
      <c r="B98" s="2">
        <v>0.4</v>
      </c>
      <c r="C98" s="2">
        <v>0.6</v>
      </c>
      <c r="D98" s="2">
        <v>0</v>
      </c>
      <c r="E98" s="2">
        <v>0</v>
      </c>
      <c r="F98" s="2">
        <v>1</v>
      </c>
    </row>
    <row r="99" spans="1:9" x14ac:dyDescent="0.35">
      <c r="A99" s="5" t="s">
        <v>194</v>
      </c>
      <c r="B99" s="2">
        <v>0</v>
      </c>
      <c r="C99" s="2">
        <v>1</v>
      </c>
      <c r="D99" s="2">
        <v>0</v>
      </c>
      <c r="E99" s="2">
        <v>0</v>
      </c>
      <c r="F99" s="2">
        <v>1</v>
      </c>
    </row>
    <row r="100" spans="1:9" x14ac:dyDescent="0.35">
      <c r="A100" s="5" t="s">
        <v>201</v>
      </c>
      <c r="B100" s="2">
        <v>0</v>
      </c>
      <c r="C100" s="2">
        <v>0.27272727272727271</v>
      </c>
      <c r="D100" s="2">
        <v>0.36363636363636365</v>
      </c>
      <c r="E100" s="2">
        <v>0.36363636363636365</v>
      </c>
      <c r="F100" s="2">
        <v>1</v>
      </c>
    </row>
    <row r="101" spans="1:9" x14ac:dyDescent="0.35">
      <c r="A101" s="5" t="s">
        <v>202</v>
      </c>
      <c r="B101" s="2">
        <v>0</v>
      </c>
      <c r="C101" s="2">
        <v>0.88888888888888884</v>
      </c>
      <c r="D101" s="2">
        <v>0</v>
      </c>
      <c r="E101" s="2">
        <v>0.1111111111111111</v>
      </c>
      <c r="F101" s="2">
        <v>1</v>
      </c>
    </row>
    <row r="102" spans="1:9" x14ac:dyDescent="0.35">
      <c r="A102" s="3" t="s">
        <v>251</v>
      </c>
      <c r="B102" s="2">
        <v>9.2783505154639179E-2</v>
      </c>
      <c r="C102" s="2">
        <v>0.71649484536082475</v>
      </c>
      <c r="D102" s="2">
        <v>5.6701030927835051E-2</v>
      </c>
      <c r="E102" s="2">
        <v>0.13402061855670103</v>
      </c>
      <c r="F102" s="2">
        <v>1</v>
      </c>
    </row>
    <row r="103" spans="1:9" x14ac:dyDescent="0.35">
      <c r="A103" s="3" t="s">
        <v>237</v>
      </c>
      <c r="B103" s="2"/>
      <c r="C103" s="2"/>
      <c r="D103" s="2"/>
      <c r="E103" s="2"/>
      <c r="F103" s="2"/>
    </row>
    <row r="104" spans="1:9" x14ac:dyDescent="0.35">
      <c r="A104" s="5" t="s">
        <v>33</v>
      </c>
      <c r="B104" s="2">
        <v>0.25</v>
      </c>
      <c r="C104" s="2">
        <v>0.5</v>
      </c>
      <c r="D104" s="2">
        <v>0</v>
      </c>
      <c r="E104" s="2">
        <v>0.25</v>
      </c>
      <c r="F104" s="2">
        <v>1</v>
      </c>
    </row>
    <row r="105" spans="1:9" x14ac:dyDescent="0.35">
      <c r="A105" s="5" t="s">
        <v>195</v>
      </c>
      <c r="B105" s="2">
        <v>0.2857142857142857</v>
      </c>
      <c r="C105" s="2">
        <v>0.42857142857142855</v>
      </c>
      <c r="D105" s="2">
        <v>0.14285714285714285</v>
      </c>
      <c r="E105" s="2">
        <v>0.14285714285714285</v>
      </c>
      <c r="F105" s="2">
        <v>1</v>
      </c>
    </row>
    <row r="106" spans="1:9" x14ac:dyDescent="0.35">
      <c r="A106" s="3" t="s">
        <v>250</v>
      </c>
      <c r="B106" s="2">
        <v>0.27272727272727271</v>
      </c>
      <c r="C106" s="2">
        <v>0.45454545454545453</v>
      </c>
      <c r="D106" s="2">
        <v>9.0909090909090912E-2</v>
      </c>
      <c r="E106" s="2">
        <v>0.18181818181818182</v>
      </c>
      <c r="F106" s="2">
        <v>1</v>
      </c>
    </row>
    <row r="107" spans="1:9" x14ac:dyDescent="0.35">
      <c r="A107" s="3" t="s">
        <v>236</v>
      </c>
      <c r="B107" s="2">
        <v>5.6513409961685822E-2</v>
      </c>
      <c r="C107" s="2">
        <v>0.56513409961685823</v>
      </c>
      <c r="D107" s="2">
        <v>0.12547892720306514</v>
      </c>
      <c r="E107" s="2">
        <v>0.25287356321839083</v>
      </c>
      <c r="F107" s="2">
        <v>1</v>
      </c>
    </row>
    <row r="110" spans="1:9" x14ac:dyDescent="0.35">
      <c r="A110" s="4" t="s">
        <v>269</v>
      </c>
      <c r="B110" s="4" t="s">
        <v>248</v>
      </c>
    </row>
    <row r="111" spans="1:9" x14ac:dyDescent="0.35">
      <c r="A111" s="4" t="s">
        <v>247</v>
      </c>
      <c r="C111" s="1" t="s">
        <v>268</v>
      </c>
      <c r="D111" s="1" t="s">
        <v>267</v>
      </c>
      <c r="E111" s="1" t="s">
        <v>266</v>
      </c>
      <c r="F111" s="1" t="s">
        <v>236</v>
      </c>
      <c r="G111" s="6"/>
      <c r="H111" s="4"/>
      <c r="I111" s="4"/>
    </row>
    <row r="112" spans="1:9" x14ac:dyDescent="0.35">
      <c r="A112" s="3" t="s">
        <v>243</v>
      </c>
      <c r="B112" s="2">
        <v>0.05</v>
      </c>
      <c r="C112" s="2">
        <v>0.59499999999999997</v>
      </c>
      <c r="D112" s="2">
        <v>8.5000000000000006E-2</v>
      </c>
      <c r="E112" s="2">
        <v>0.27</v>
      </c>
      <c r="F112" s="2">
        <v>1</v>
      </c>
      <c r="G112" s="2"/>
    </row>
    <row r="113" spans="1:7" x14ac:dyDescent="0.35">
      <c r="A113" s="3" t="s">
        <v>242</v>
      </c>
      <c r="B113" s="2">
        <v>0</v>
      </c>
      <c r="C113" s="2">
        <v>0.41249999999999998</v>
      </c>
      <c r="D113" s="2">
        <v>0.25</v>
      </c>
      <c r="E113" s="2">
        <v>0.33750000000000002</v>
      </c>
      <c r="F113" s="2">
        <v>1</v>
      </c>
      <c r="G113" s="2"/>
    </row>
    <row r="114" spans="1:7" x14ac:dyDescent="0.35">
      <c r="A114" s="3" t="s">
        <v>241</v>
      </c>
      <c r="B114" s="2">
        <v>7.2992700729927005E-3</v>
      </c>
      <c r="C114" s="2">
        <v>0.42335766423357662</v>
      </c>
      <c r="D114" s="2">
        <v>0.21167883211678831</v>
      </c>
      <c r="E114" s="2">
        <v>0.35766423357664234</v>
      </c>
      <c r="F114" s="2">
        <v>1</v>
      </c>
      <c r="G114" s="2"/>
    </row>
    <row r="115" spans="1:7" x14ac:dyDescent="0.35">
      <c r="A115" s="3" t="s">
        <v>240</v>
      </c>
      <c r="B115" s="2">
        <v>6.9908814589665649E-2</v>
      </c>
      <c r="C115" s="2">
        <v>0.61702127659574468</v>
      </c>
      <c r="D115" s="2">
        <v>8.5106382978723402E-2</v>
      </c>
      <c r="E115" s="2">
        <v>0.22796352583586627</v>
      </c>
      <c r="F115" s="2">
        <v>1</v>
      </c>
      <c r="G115" s="2"/>
    </row>
    <row r="116" spans="1:7" x14ac:dyDescent="0.35">
      <c r="A116" s="3" t="s">
        <v>239</v>
      </c>
      <c r="B116" s="2">
        <v>4.3010752688172046E-2</v>
      </c>
      <c r="C116" s="2">
        <v>0.35483870967741937</v>
      </c>
      <c r="D116" s="2">
        <v>0.26881720430107525</v>
      </c>
      <c r="E116" s="2">
        <v>0.33333333333333331</v>
      </c>
      <c r="F116" s="2">
        <v>1</v>
      </c>
      <c r="G116" s="2"/>
    </row>
    <row r="117" spans="1:7" x14ac:dyDescent="0.35">
      <c r="A117" s="3" t="s">
        <v>238</v>
      </c>
      <c r="B117" s="2">
        <v>9.2783505154639179E-2</v>
      </c>
      <c r="C117" s="2">
        <v>0.71649484536082475</v>
      </c>
      <c r="D117" s="2">
        <v>5.6701030927835051E-2</v>
      </c>
      <c r="E117" s="2">
        <v>0.13402061855670103</v>
      </c>
      <c r="F117" s="2">
        <v>1</v>
      </c>
      <c r="G117" s="2"/>
    </row>
    <row r="118" spans="1:7" x14ac:dyDescent="0.35">
      <c r="A118" s="3" t="s">
        <v>237</v>
      </c>
      <c r="B118" s="2">
        <v>0.27272727272727271</v>
      </c>
      <c r="C118" s="2">
        <v>0.45454545454545453</v>
      </c>
      <c r="D118" s="2">
        <v>9.0909090909090912E-2</v>
      </c>
      <c r="E118" s="2">
        <v>0.18181818181818182</v>
      </c>
      <c r="F118" s="2">
        <v>1</v>
      </c>
      <c r="G118" s="2"/>
    </row>
    <row r="119" spans="1:7" x14ac:dyDescent="0.35">
      <c r="A119" s="3" t="s">
        <v>236</v>
      </c>
      <c r="B119" s="2">
        <v>5.6513409961685822E-2</v>
      </c>
      <c r="C119" s="2">
        <v>0.56513409961685823</v>
      </c>
      <c r="D119" s="2">
        <v>0.12547892720306514</v>
      </c>
      <c r="E119" s="2">
        <v>0.25287356321839083</v>
      </c>
      <c r="F119" s="2">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E1063"/>
  <sheetViews>
    <sheetView zoomScale="90" zoomScaleNormal="90" workbookViewId="0">
      <pane xSplit="6" ySplit="1" topLeftCell="G2" activePane="bottomRight" state="frozen"/>
      <selection activeCell="D1" sqref="D1"/>
      <selection pane="topRight" activeCell="D1" sqref="D1"/>
      <selection pane="bottomLeft" activeCell="D1" sqref="D1"/>
      <selection pane="bottomRight" sqref="A1:XFD1048576"/>
    </sheetView>
  </sheetViews>
  <sheetFormatPr defaultColWidth="11.453125" defaultRowHeight="12" x14ac:dyDescent="0.3"/>
  <cols>
    <col min="1" max="1" width="7.7265625" style="190" customWidth="1"/>
    <col min="2" max="2" width="5.81640625" style="190" customWidth="1"/>
    <col min="3" max="3" width="15.1796875" style="190" customWidth="1"/>
    <col min="4" max="4" width="18" style="190" customWidth="1"/>
    <col min="5" max="5" width="3.7265625" style="190" customWidth="1"/>
    <col min="6" max="6" width="32.81640625" style="190" customWidth="1"/>
    <col min="7" max="16" width="11.453125" style="190" customWidth="1"/>
    <col min="17" max="19" width="11.453125" style="192" customWidth="1"/>
    <col min="20" max="20" width="11.453125" style="190" customWidth="1"/>
    <col min="21" max="21" width="11.453125" style="194" customWidth="1"/>
    <col min="22" max="32" width="11.453125" style="190" customWidth="1"/>
    <col min="33" max="33" width="13.26953125" style="193" customWidth="1"/>
    <col min="34" max="34" width="14.81640625" style="193" customWidth="1"/>
    <col min="35" max="35" width="15" style="193" customWidth="1"/>
    <col min="36" max="36" width="14.453125" style="193" customWidth="1"/>
    <col min="37" max="37" width="14.81640625" style="193" customWidth="1"/>
    <col min="38" max="38" width="16" style="193" customWidth="1"/>
    <col min="39" max="41" width="13.81640625" style="193" customWidth="1"/>
    <col min="42" max="43" width="11.453125" style="193" customWidth="1"/>
    <col min="44" max="44" width="13.54296875" style="193" customWidth="1"/>
    <col min="45" max="45" width="11.453125" style="190" customWidth="1"/>
    <col min="46" max="47" width="11.453125" style="193" customWidth="1"/>
    <col min="48" max="48" width="11.453125" style="190" customWidth="1"/>
    <col min="49" max="50" width="11.453125" style="193" customWidth="1"/>
    <col min="51" max="51" width="11.453125" style="190" customWidth="1"/>
    <col min="52" max="53" width="11.453125" style="193" customWidth="1"/>
    <col min="54" max="54" width="11.453125" style="190" customWidth="1"/>
    <col min="55" max="56" width="11.453125" style="193" customWidth="1"/>
    <col min="57" max="57" width="11.453125" style="190" customWidth="1"/>
    <col min="58" max="59" width="11.453125" style="193" customWidth="1"/>
    <col min="60" max="60" width="11.453125" style="190" customWidth="1"/>
    <col min="61" max="62" width="11.453125" style="193" customWidth="1"/>
    <col min="63" max="63" width="11.453125" style="190" customWidth="1"/>
    <col min="64" max="65" width="11.453125" style="193" customWidth="1"/>
    <col min="66" max="66" width="11.453125" style="190" customWidth="1"/>
    <col min="67" max="68" width="11.453125" style="193" customWidth="1"/>
    <col min="69" max="69" width="11.453125" style="190" customWidth="1"/>
    <col min="70" max="71" width="11.453125" style="193" customWidth="1"/>
    <col min="72" max="72" width="11.453125" style="190" customWidth="1"/>
    <col min="73" max="74" width="11.453125" style="193" customWidth="1"/>
    <col min="75" max="80" width="13.26953125" style="193" customWidth="1"/>
    <col min="81" max="81" width="11.453125" style="190" customWidth="1"/>
    <col min="82" max="83" width="11.453125" style="193" customWidth="1"/>
    <col min="84" max="84" width="11.453125" style="190" customWidth="1"/>
    <col min="85" max="86" width="11.453125" style="193" customWidth="1"/>
    <col min="87" max="87" width="11.453125" style="190" customWidth="1"/>
    <col min="88" max="89" width="11.453125" style="193" customWidth="1"/>
    <col min="90" max="90" width="11.453125" style="190" customWidth="1"/>
    <col min="91" max="92" width="11.453125" style="193" customWidth="1"/>
    <col min="93" max="93" width="11.453125" style="190" customWidth="1"/>
    <col min="94" max="95" width="11.453125" style="202" customWidth="1"/>
    <col min="96" max="96" width="11.453125" style="190" customWidth="1"/>
    <col min="97" max="97" width="11.453125" style="202" customWidth="1"/>
    <col min="98" max="98" width="15" style="193" customWidth="1"/>
    <col min="99" max="99" width="11.453125" style="190" customWidth="1"/>
    <col min="100" max="101" width="11.453125" style="193" customWidth="1"/>
    <col min="102" max="102" width="11.453125" style="203" customWidth="1"/>
    <col min="103" max="104" width="11.453125" style="202" customWidth="1"/>
    <col min="105" max="105" width="11.453125" style="203" customWidth="1"/>
    <col min="106" max="106" width="11.453125" style="202" customWidth="1"/>
    <col min="107" max="107" width="14.1796875" style="202" customWidth="1"/>
    <col min="108" max="108" width="11.453125" style="190" customWidth="1"/>
    <col min="109" max="109" width="13.7265625" style="193" customWidth="1"/>
    <col min="110" max="110" width="14.453125" style="193" customWidth="1"/>
    <col min="111" max="111" width="11.453125" style="190" customWidth="1"/>
    <col min="112" max="113" width="11.453125" style="193" customWidth="1"/>
    <col min="114" max="114" width="11.453125" style="190" customWidth="1"/>
    <col min="115" max="116" width="11.453125" style="193" customWidth="1"/>
    <col min="117" max="117" width="11.453125" style="203" customWidth="1"/>
    <col min="118" max="119" width="11.453125" style="202" customWidth="1"/>
    <col min="120" max="120" width="11.453125" style="203" customWidth="1"/>
    <col min="121" max="121" width="13" style="202" customWidth="1"/>
    <col min="122" max="122" width="12.7265625" style="193" customWidth="1"/>
    <col min="123" max="123" width="11.453125" style="190" customWidth="1"/>
    <col min="124" max="124" width="11.453125" style="193" customWidth="1"/>
    <col min="125" max="125" width="15.453125" style="193" customWidth="1"/>
    <col min="126" max="126" width="11.453125" style="203" customWidth="1"/>
    <col min="127" max="127" width="11.453125" style="202" customWidth="1"/>
    <col min="128" max="128" width="13.1796875" style="193" customWidth="1"/>
    <col min="129" max="156" width="11.453125" style="190" customWidth="1"/>
    <col min="157" max="157" width="71.54296875" style="190" customWidth="1"/>
    <col min="158" max="158" width="11.453125" style="193" customWidth="1"/>
    <col min="159" max="161" width="11.453125" style="190" customWidth="1"/>
    <col min="162" max="162" width="86.7265625" style="190" customWidth="1"/>
    <col min="163" max="172" width="11.453125" style="190" customWidth="1"/>
    <col min="173" max="173" width="13.7265625" style="193" customWidth="1"/>
    <col min="174" max="174" width="14.81640625" style="193" customWidth="1"/>
    <col min="175" max="187" width="11.453125" style="190" customWidth="1"/>
    <col min="188" max="16384" width="11.453125" style="190"/>
  </cols>
  <sheetData>
    <row r="1" spans="1:187" s="184" customFormat="1" ht="69.5" customHeight="1" x14ac:dyDescent="0.3">
      <c r="A1" s="184" t="s">
        <v>13977</v>
      </c>
      <c r="B1" s="184" t="s">
        <v>13976</v>
      </c>
      <c r="C1" s="184" t="s">
        <v>0</v>
      </c>
      <c r="D1" s="184" t="s">
        <v>14031</v>
      </c>
      <c r="E1" s="184" t="s">
        <v>13975</v>
      </c>
      <c r="F1" s="184" t="s">
        <v>13974</v>
      </c>
      <c r="G1" s="184" t="s">
        <v>13973</v>
      </c>
      <c r="H1" s="184" t="s">
        <v>13972</v>
      </c>
      <c r="I1" s="184" t="s">
        <v>13971</v>
      </c>
      <c r="J1" s="184" t="s">
        <v>13970</v>
      </c>
      <c r="K1" s="184" t="s">
        <v>13969</v>
      </c>
      <c r="L1" s="184" t="s">
        <v>13968</v>
      </c>
      <c r="M1" s="184" t="s">
        <v>13967</v>
      </c>
      <c r="N1" s="184" t="s">
        <v>13966</v>
      </c>
      <c r="O1" s="184" t="s">
        <v>13965</v>
      </c>
      <c r="P1" s="184" t="s">
        <v>13964</v>
      </c>
      <c r="Q1" s="185" t="s">
        <v>13963</v>
      </c>
      <c r="R1" s="185" t="s">
        <v>13962</v>
      </c>
      <c r="S1" s="185" t="s">
        <v>13961</v>
      </c>
      <c r="T1" s="184" t="s">
        <v>13960</v>
      </c>
      <c r="U1" s="186" t="s">
        <v>13959</v>
      </c>
      <c r="V1" s="184" t="s">
        <v>13958</v>
      </c>
      <c r="W1" s="184" t="s">
        <v>13957</v>
      </c>
      <c r="X1" s="184" t="s">
        <v>13956</v>
      </c>
      <c r="Y1" s="184" t="s">
        <v>13955</v>
      </c>
      <c r="Z1" s="184" t="s">
        <v>13954</v>
      </c>
      <c r="AA1" s="184" t="s">
        <v>13953</v>
      </c>
      <c r="AB1" s="184" t="s">
        <v>13952</v>
      </c>
      <c r="AC1" s="184" t="s">
        <v>13951</v>
      </c>
      <c r="AD1" s="184" t="s">
        <v>13950</v>
      </c>
      <c r="AE1" s="184" t="s">
        <v>13949</v>
      </c>
      <c r="AF1" s="184" t="s">
        <v>13948</v>
      </c>
      <c r="AG1" s="187" t="s">
        <v>13947</v>
      </c>
      <c r="AH1" s="187" t="s">
        <v>13946</v>
      </c>
      <c r="AI1" s="187" t="s">
        <v>13945</v>
      </c>
      <c r="AJ1" s="187" t="s">
        <v>13944</v>
      </c>
      <c r="AK1" s="187" t="s">
        <v>13943</v>
      </c>
      <c r="AL1" s="187" t="s">
        <v>13942</v>
      </c>
      <c r="AM1" s="187" t="s">
        <v>13941</v>
      </c>
      <c r="AN1" s="187" t="s">
        <v>13940</v>
      </c>
      <c r="AO1" s="187" t="s">
        <v>13939</v>
      </c>
      <c r="AP1" s="187" t="s">
        <v>13938</v>
      </c>
      <c r="AQ1" s="187" t="s">
        <v>13937</v>
      </c>
      <c r="AR1" s="187" t="s">
        <v>13936</v>
      </c>
      <c r="AS1" s="184" t="s">
        <v>13935</v>
      </c>
      <c r="AT1" s="187" t="s">
        <v>13934</v>
      </c>
      <c r="AU1" s="187" t="s">
        <v>13933</v>
      </c>
      <c r="AV1" s="184" t="s">
        <v>13932</v>
      </c>
      <c r="AW1" s="187" t="s">
        <v>13931</v>
      </c>
      <c r="AX1" s="187" t="s">
        <v>13930</v>
      </c>
      <c r="AY1" s="184" t="s">
        <v>13929</v>
      </c>
      <c r="AZ1" s="187" t="s">
        <v>13928</v>
      </c>
      <c r="BA1" s="187" t="s">
        <v>13927</v>
      </c>
      <c r="BB1" s="184" t="s">
        <v>13926</v>
      </c>
      <c r="BC1" s="187" t="s">
        <v>13925</v>
      </c>
      <c r="BD1" s="187" t="s">
        <v>13924</v>
      </c>
      <c r="BE1" s="184" t="s">
        <v>13923</v>
      </c>
      <c r="BF1" s="187" t="s">
        <v>13922</v>
      </c>
      <c r="BG1" s="187" t="s">
        <v>13921</v>
      </c>
      <c r="BH1" s="184" t="s">
        <v>13920</v>
      </c>
      <c r="BI1" s="187" t="s">
        <v>13919</v>
      </c>
      <c r="BJ1" s="187" t="s">
        <v>13918</v>
      </c>
      <c r="BK1" s="184" t="s">
        <v>13917</v>
      </c>
      <c r="BL1" s="187" t="s">
        <v>13916</v>
      </c>
      <c r="BM1" s="187" t="s">
        <v>13915</v>
      </c>
      <c r="BN1" s="184" t="s">
        <v>13914</v>
      </c>
      <c r="BO1" s="187" t="s">
        <v>13913</v>
      </c>
      <c r="BP1" s="187" t="s">
        <v>13912</v>
      </c>
      <c r="BQ1" s="184" t="s">
        <v>13911</v>
      </c>
      <c r="BR1" s="187" t="s">
        <v>13910</v>
      </c>
      <c r="BS1" s="187" t="s">
        <v>13909</v>
      </c>
      <c r="BT1" s="184" t="s">
        <v>13908</v>
      </c>
      <c r="BU1" s="187" t="s">
        <v>13907</v>
      </c>
      <c r="BV1" s="187" t="s">
        <v>13906</v>
      </c>
      <c r="BW1" s="187" t="s">
        <v>13905</v>
      </c>
      <c r="BX1" s="187" t="s">
        <v>13904</v>
      </c>
      <c r="BY1" s="187" t="s">
        <v>13903</v>
      </c>
      <c r="BZ1" s="187" t="s">
        <v>13902</v>
      </c>
      <c r="CA1" s="187" t="s">
        <v>13901</v>
      </c>
      <c r="CB1" s="187" t="s">
        <v>13900</v>
      </c>
      <c r="CC1" s="184" t="s">
        <v>13899</v>
      </c>
      <c r="CD1" s="187" t="s">
        <v>13898</v>
      </c>
      <c r="CE1" s="187" t="s">
        <v>13897</v>
      </c>
      <c r="CF1" s="184" t="s">
        <v>13896</v>
      </c>
      <c r="CG1" s="187" t="s">
        <v>13895</v>
      </c>
      <c r="CH1" s="187" t="s">
        <v>13894</v>
      </c>
      <c r="CI1" s="184" t="s">
        <v>13893</v>
      </c>
      <c r="CJ1" s="187" t="s">
        <v>13892</v>
      </c>
      <c r="CK1" s="187" t="s">
        <v>13891</v>
      </c>
      <c r="CL1" s="184" t="s">
        <v>13890</v>
      </c>
      <c r="CM1" s="187" t="s">
        <v>13889</v>
      </c>
      <c r="CN1" s="187" t="s">
        <v>13888</v>
      </c>
      <c r="CO1" s="184" t="s">
        <v>13887</v>
      </c>
      <c r="CP1" s="188" t="s">
        <v>13886</v>
      </c>
      <c r="CQ1" s="188" t="s">
        <v>13885</v>
      </c>
      <c r="CR1" s="184" t="s">
        <v>13884</v>
      </c>
      <c r="CS1" s="188" t="s">
        <v>13883</v>
      </c>
      <c r="CT1" s="187" t="s">
        <v>13882</v>
      </c>
      <c r="CU1" s="184" t="s">
        <v>13881</v>
      </c>
      <c r="CV1" s="187" t="s">
        <v>13880</v>
      </c>
      <c r="CW1" s="187" t="s">
        <v>13879</v>
      </c>
      <c r="CX1" s="189" t="s">
        <v>13878</v>
      </c>
      <c r="CY1" s="188" t="s">
        <v>13877</v>
      </c>
      <c r="CZ1" s="188" t="s">
        <v>13876</v>
      </c>
      <c r="DA1" s="189" t="s">
        <v>13875</v>
      </c>
      <c r="DB1" s="188" t="s">
        <v>13874</v>
      </c>
      <c r="DC1" s="188" t="s">
        <v>13873</v>
      </c>
      <c r="DD1" s="184" t="s">
        <v>13872</v>
      </c>
      <c r="DE1" s="187" t="s">
        <v>13871</v>
      </c>
      <c r="DF1" s="187" t="s">
        <v>13870</v>
      </c>
      <c r="DG1" s="184" t="s">
        <v>13869</v>
      </c>
      <c r="DH1" s="187" t="s">
        <v>13868</v>
      </c>
      <c r="DI1" s="187" t="s">
        <v>13867</v>
      </c>
      <c r="DJ1" s="184" t="s">
        <v>13866</v>
      </c>
      <c r="DK1" s="187" t="s">
        <v>13865</v>
      </c>
      <c r="DL1" s="187" t="s">
        <v>13864</v>
      </c>
      <c r="DM1" s="189" t="s">
        <v>13863</v>
      </c>
      <c r="DN1" s="188" t="s">
        <v>13862</v>
      </c>
      <c r="DO1" s="188" t="s">
        <v>13861</v>
      </c>
      <c r="DP1" s="189" t="s">
        <v>13860</v>
      </c>
      <c r="DQ1" s="188" t="s">
        <v>13859</v>
      </c>
      <c r="DR1" s="187" t="s">
        <v>13858</v>
      </c>
      <c r="DS1" s="184" t="s">
        <v>13857</v>
      </c>
      <c r="DT1" s="187" t="s">
        <v>13856</v>
      </c>
      <c r="DU1" s="187" t="s">
        <v>13855</v>
      </c>
      <c r="DV1" s="189" t="s">
        <v>13854</v>
      </c>
      <c r="DW1" s="188" t="s">
        <v>13853</v>
      </c>
      <c r="DX1" s="187" t="s">
        <v>13852</v>
      </c>
      <c r="DY1" s="184" t="s">
        <v>13851</v>
      </c>
      <c r="DZ1" s="184" t="s">
        <v>13850</v>
      </c>
      <c r="EA1" s="184" t="s">
        <v>13849</v>
      </c>
      <c r="EB1" s="184" t="s">
        <v>13848</v>
      </c>
      <c r="EC1" s="184" t="s">
        <v>13847</v>
      </c>
      <c r="ED1" s="184" t="s">
        <v>13846</v>
      </c>
      <c r="EE1" s="184" t="s">
        <v>13845</v>
      </c>
      <c r="EF1" s="184" t="s">
        <v>13844</v>
      </c>
      <c r="EG1" s="184" t="s">
        <v>13843</v>
      </c>
      <c r="EH1" s="184" t="s">
        <v>13842</v>
      </c>
      <c r="EI1" s="184" t="s">
        <v>13841</v>
      </c>
      <c r="EJ1" s="184" t="s">
        <v>13840</v>
      </c>
      <c r="EK1" s="184" t="s">
        <v>13839</v>
      </c>
      <c r="EL1" s="184" t="s">
        <v>13838</v>
      </c>
      <c r="EM1" s="184" t="s">
        <v>13837</v>
      </c>
      <c r="EN1" s="184" t="s">
        <v>13836</v>
      </c>
      <c r="EO1" s="184" t="s">
        <v>13835</v>
      </c>
      <c r="EP1" s="184" t="s">
        <v>13834</v>
      </c>
      <c r="EQ1" s="184" t="s">
        <v>13833</v>
      </c>
      <c r="ER1" s="184" t="s">
        <v>13832</v>
      </c>
      <c r="ES1" s="184" t="s">
        <v>13831</v>
      </c>
      <c r="ET1" s="184" t="s">
        <v>13830</v>
      </c>
      <c r="EU1" s="184" t="s">
        <v>13829</v>
      </c>
      <c r="EV1" s="184" t="s">
        <v>13828</v>
      </c>
      <c r="EW1" s="184" t="s">
        <v>13827</v>
      </c>
      <c r="EX1" s="184" t="s">
        <v>13826</v>
      </c>
      <c r="EY1" s="184" t="s">
        <v>13825</v>
      </c>
      <c r="EZ1" s="184" t="s">
        <v>13824</v>
      </c>
      <c r="FA1" s="184" t="s">
        <v>13823</v>
      </c>
      <c r="FB1" s="187" t="s">
        <v>13822</v>
      </c>
      <c r="FC1" s="184" t="s">
        <v>13821</v>
      </c>
      <c r="FD1" s="184" t="s">
        <v>13820</v>
      </c>
      <c r="FE1" s="184" t="s">
        <v>13819</v>
      </c>
      <c r="FF1" s="184" t="s">
        <v>13818</v>
      </c>
      <c r="FG1" s="184" t="s">
        <v>13817</v>
      </c>
      <c r="FH1" s="184" t="s">
        <v>13816</v>
      </c>
      <c r="FI1" s="184" t="s">
        <v>13798</v>
      </c>
      <c r="FJ1" s="184" t="s">
        <v>13797</v>
      </c>
      <c r="FK1" s="184" t="s">
        <v>13796</v>
      </c>
      <c r="FL1" s="184" t="s">
        <v>13795</v>
      </c>
      <c r="FM1" s="184" t="s">
        <v>13794</v>
      </c>
      <c r="FN1" s="184" t="s">
        <v>13793</v>
      </c>
      <c r="FO1" s="184" t="s">
        <v>13815</v>
      </c>
      <c r="FP1" s="184" t="s">
        <v>13814</v>
      </c>
      <c r="FQ1" s="187" t="s">
        <v>13813</v>
      </c>
      <c r="FR1" s="187" t="s">
        <v>13812</v>
      </c>
      <c r="FS1" s="184" t="s">
        <v>13811</v>
      </c>
      <c r="FT1" s="184" t="s">
        <v>13810</v>
      </c>
      <c r="FU1" s="184" t="s">
        <v>13809</v>
      </c>
      <c r="FV1" s="184" t="s">
        <v>13808</v>
      </c>
      <c r="FW1" s="184" t="s">
        <v>13807</v>
      </c>
      <c r="FX1" s="184" t="s">
        <v>13806</v>
      </c>
      <c r="FY1" s="184" t="s">
        <v>13805</v>
      </c>
      <c r="FZ1" s="184" t="s">
        <v>13804</v>
      </c>
      <c r="GA1" s="184" t="s">
        <v>13803</v>
      </c>
      <c r="GB1" s="184" t="s">
        <v>13802</v>
      </c>
      <c r="GC1" s="184" t="s">
        <v>13801</v>
      </c>
      <c r="GD1" s="184" t="s">
        <v>13800</v>
      </c>
      <c r="GE1" s="184" t="s">
        <v>13799</v>
      </c>
    </row>
    <row r="2" spans="1:187" x14ac:dyDescent="0.3">
      <c r="A2" s="190" t="s">
        <v>372</v>
      </c>
      <c r="B2" s="190">
        <v>3530</v>
      </c>
      <c r="C2" s="190" t="s">
        <v>2</v>
      </c>
      <c r="D2" s="190" t="s">
        <v>240</v>
      </c>
      <c r="E2" s="190" t="s">
        <v>13566</v>
      </c>
      <c r="F2" s="190" t="s">
        <v>13565</v>
      </c>
      <c r="G2" s="190" t="s">
        <v>12545</v>
      </c>
      <c r="H2" s="190" t="s">
        <v>369</v>
      </c>
      <c r="I2" s="190" t="s">
        <v>368</v>
      </c>
      <c r="K2" s="190" t="s">
        <v>271</v>
      </c>
      <c r="L2" s="190" t="s">
        <v>271</v>
      </c>
      <c r="N2" s="190" t="s">
        <v>271</v>
      </c>
      <c r="O2" s="190" t="s">
        <v>271</v>
      </c>
      <c r="Q2" s="191">
        <v>42005</v>
      </c>
      <c r="R2" s="191">
        <v>43100</v>
      </c>
      <c r="T2" s="190" t="s">
        <v>549</v>
      </c>
      <c r="U2" s="190"/>
      <c r="AB2" s="190" t="s">
        <v>310</v>
      </c>
      <c r="AD2" s="190" t="s">
        <v>325</v>
      </c>
      <c r="AG2" s="193">
        <v>1349</v>
      </c>
      <c r="AH2" s="193">
        <v>1370</v>
      </c>
      <c r="AI2" s="193">
        <v>2719</v>
      </c>
      <c r="AJ2" s="193">
        <v>507</v>
      </c>
      <c r="AK2" s="193">
        <v>943</v>
      </c>
      <c r="AL2" s="193">
        <v>1450</v>
      </c>
      <c r="AM2" s="193">
        <v>0</v>
      </c>
      <c r="AN2" s="193">
        <v>0</v>
      </c>
      <c r="AO2" s="193">
        <v>0</v>
      </c>
      <c r="AP2" s="193">
        <v>0</v>
      </c>
      <c r="AQ2" s="193">
        <v>0</v>
      </c>
      <c r="AR2" s="193">
        <v>0</v>
      </c>
      <c r="AS2" s="190" t="s">
        <v>271</v>
      </c>
      <c r="AT2" s="193" t="s">
        <v>271</v>
      </c>
      <c r="AU2" s="193" t="s">
        <v>271</v>
      </c>
      <c r="AV2" s="190" t="s">
        <v>271</v>
      </c>
      <c r="AW2" s="193" t="s">
        <v>271</v>
      </c>
      <c r="AX2" s="193" t="s">
        <v>271</v>
      </c>
      <c r="AY2" s="190" t="s">
        <v>271</v>
      </c>
      <c r="AZ2" s="193" t="s">
        <v>271</v>
      </c>
      <c r="BA2" s="193" t="s">
        <v>271</v>
      </c>
      <c r="BB2" s="190" t="s">
        <v>271</v>
      </c>
      <c r="BC2" s="193" t="s">
        <v>271</v>
      </c>
      <c r="BD2" s="193" t="s">
        <v>271</v>
      </c>
      <c r="BE2" s="190" t="s">
        <v>271</v>
      </c>
      <c r="BF2" s="193" t="s">
        <v>271</v>
      </c>
      <c r="BG2" s="193" t="s">
        <v>271</v>
      </c>
      <c r="BH2" s="190" t="s">
        <v>271</v>
      </c>
      <c r="BI2" s="193" t="s">
        <v>271</v>
      </c>
      <c r="BJ2" s="193" t="s">
        <v>271</v>
      </c>
      <c r="BK2" s="190" t="s">
        <v>271</v>
      </c>
      <c r="BL2" s="193" t="s">
        <v>271</v>
      </c>
      <c r="BM2" s="193" t="s">
        <v>271</v>
      </c>
      <c r="BN2" s="190" t="s">
        <v>271</v>
      </c>
      <c r="BO2" s="193" t="s">
        <v>271</v>
      </c>
      <c r="BP2" s="193" t="s">
        <v>271</v>
      </c>
      <c r="BQ2" s="190" t="s">
        <v>271</v>
      </c>
      <c r="BR2" s="193" t="s">
        <v>271</v>
      </c>
      <c r="BS2" s="193" t="s">
        <v>271</v>
      </c>
      <c r="BT2" s="190" t="s">
        <v>271</v>
      </c>
      <c r="BU2" s="193" t="s">
        <v>271</v>
      </c>
      <c r="BV2" s="193" t="s">
        <v>271</v>
      </c>
      <c r="BW2" s="193">
        <v>1349</v>
      </c>
      <c r="BX2" s="193">
        <v>1370</v>
      </c>
      <c r="BY2" s="193">
        <v>2719</v>
      </c>
      <c r="BZ2" s="193">
        <v>507</v>
      </c>
      <c r="CA2" s="193">
        <v>943</v>
      </c>
      <c r="CB2" s="193">
        <v>1450</v>
      </c>
      <c r="CC2" s="190" t="s">
        <v>287</v>
      </c>
      <c r="CD2" s="193">
        <v>900</v>
      </c>
      <c r="CE2" s="193">
        <v>6300</v>
      </c>
      <c r="CF2" s="190" t="s">
        <v>271</v>
      </c>
      <c r="CG2" s="193" t="s">
        <v>271</v>
      </c>
      <c r="CH2" s="193" t="s">
        <v>271</v>
      </c>
      <c r="CI2" s="190" t="s">
        <v>271</v>
      </c>
      <c r="CJ2" s="193" t="s">
        <v>271</v>
      </c>
      <c r="CK2" s="193" t="s">
        <v>271</v>
      </c>
      <c r="CL2" s="190" t="s">
        <v>271</v>
      </c>
      <c r="CM2" s="193" t="s">
        <v>271</v>
      </c>
      <c r="CN2" s="193" t="s">
        <v>271</v>
      </c>
      <c r="CO2" s="190" t="s">
        <v>271</v>
      </c>
      <c r="CP2" s="193" t="s">
        <v>271</v>
      </c>
      <c r="CQ2" s="193" t="s">
        <v>271</v>
      </c>
      <c r="CR2" s="190" t="s">
        <v>271</v>
      </c>
      <c r="CS2" s="193" t="s">
        <v>271</v>
      </c>
      <c r="CT2" s="193" t="s">
        <v>271</v>
      </c>
      <c r="CU2" s="190" t="s">
        <v>287</v>
      </c>
      <c r="CV2" s="193">
        <v>870</v>
      </c>
      <c r="CW2" s="193">
        <v>6090</v>
      </c>
      <c r="CX2" s="190" t="s">
        <v>271</v>
      </c>
      <c r="CY2" s="193" t="s">
        <v>271</v>
      </c>
      <c r="CZ2" s="193" t="s">
        <v>271</v>
      </c>
      <c r="DA2" s="190" t="s">
        <v>271</v>
      </c>
      <c r="DB2" s="193" t="s">
        <v>271</v>
      </c>
      <c r="DC2" s="193" t="s">
        <v>271</v>
      </c>
      <c r="DD2" s="190" t="s">
        <v>271</v>
      </c>
      <c r="DE2" s="193" t="s">
        <v>271</v>
      </c>
      <c r="DF2" s="193" t="s">
        <v>271</v>
      </c>
      <c r="DG2" s="190" t="s">
        <v>287</v>
      </c>
      <c r="DH2" s="193">
        <v>270</v>
      </c>
      <c r="DI2" s="193">
        <v>1890</v>
      </c>
      <c r="DJ2" s="190" t="s">
        <v>271</v>
      </c>
      <c r="DK2" s="193" t="s">
        <v>271</v>
      </c>
      <c r="DL2" s="193" t="s">
        <v>271</v>
      </c>
      <c r="DM2" s="190" t="s">
        <v>287</v>
      </c>
      <c r="DN2" s="193">
        <v>1450</v>
      </c>
      <c r="DO2" s="193">
        <v>10150</v>
      </c>
      <c r="DP2" s="190" t="s">
        <v>271</v>
      </c>
      <c r="DQ2" s="193" t="s">
        <v>271</v>
      </c>
      <c r="DR2" s="193" t="s">
        <v>271</v>
      </c>
      <c r="DS2" s="190" t="s">
        <v>271</v>
      </c>
      <c r="DT2" s="193" t="s">
        <v>271</v>
      </c>
      <c r="DU2" s="193" t="s">
        <v>271</v>
      </c>
      <c r="DV2" s="190" t="s">
        <v>287</v>
      </c>
      <c r="DW2" s="193">
        <v>550</v>
      </c>
      <c r="DX2" s="193">
        <v>3850</v>
      </c>
      <c r="DY2" s="190" t="s">
        <v>356</v>
      </c>
      <c r="DZ2" s="190" t="s">
        <v>272</v>
      </c>
      <c r="EA2" s="190" t="s">
        <v>695</v>
      </c>
      <c r="EB2" s="190" t="s">
        <v>286</v>
      </c>
      <c r="EC2" s="190" t="s">
        <v>272</v>
      </c>
      <c r="ED2" s="190" t="s">
        <v>381</v>
      </c>
      <c r="EE2" s="190" t="s">
        <v>307</v>
      </c>
      <c r="EG2" s="190" t="s">
        <v>352</v>
      </c>
      <c r="EH2" s="190" t="s">
        <v>284</v>
      </c>
      <c r="EI2" s="190" t="s">
        <v>283</v>
      </c>
      <c r="EJ2" s="190" t="s">
        <v>246</v>
      </c>
      <c r="EK2" s="190" t="s">
        <v>271</v>
      </c>
      <c r="EL2" s="190" t="s">
        <v>271</v>
      </c>
      <c r="EM2" s="190" t="s">
        <v>271</v>
      </c>
      <c r="EN2" s="190" t="s">
        <v>271</v>
      </c>
      <c r="EO2" s="190" t="s">
        <v>271</v>
      </c>
      <c r="EP2" s="190" t="s">
        <v>271</v>
      </c>
      <c r="EQ2" s="190" t="s">
        <v>271</v>
      </c>
      <c r="ER2" s="190" t="s">
        <v>349</v>
      </c>
      <c r="ES2" s="190" t="s">
        <v>272</v>
      </c>
      <c r="ET2" s="190" t="s">
        <v>272</v>
      </c>
      <c r="EU2" s="190" t="s">
        <v>272</v>
      </c>
      <c r="EV2" s="190" t="s">
        <v>272</v>
      </c>
      <c r="EW2" s="190" t="s">
        <v>303</v>
      </c>
      <c r="EX2" s="190">
        <v>4</v>
      </c>
      <c r="EY2" s="190" t="s">
        <v>278</v>
      </c>
      <c r="EZ2" s="190" t="s">
        <v>267</v>
      </c>
      <c r="FA2" s="190" t="s">
        <v>259</v>
      </c>
      <c r="FB2" s="190"/>
      <c r="FF2" s="190" t="s">
        <v>271</v>
      </c>
      <c r="FQ2" s="193">
        <v>2719</v>
      </c>
      <c r="FR2" s="193">
        <v>1450</v>
      </c>
      <c r="FS2" s="190" t="s">
        <v>272</v>
      </c>
      <c r="FT2" s="190" t="s">
        <v>297</v>
      </c>
      <c r="FU2" s="190" t="s">
        <v>271</v>
      </c>
      <c r="FV2" s="190" t="s">
        <v>271</v>
      </c>
      <c r="FW2" s="190" t="s">
        <v>271</v>
      </c>
      <c r="FX2" s="190" t="s">
        <v>271</v>
      </c>
      <c r="FY2" s="190" t="s">
        <v>271</v>
      </c>
      <c r="FZ2" s="190" t="s">
        <v>271</v>
      </c>
      <c r="GA2" s="190" t="s">
        <v>272</v>
      </c>
      <c r="GB2" s="190" t="s">
        <v>271</v>
      </c>
      <c r="GC2" s="190" t="s">
        <v>272</v>
      </c>
      <c r="GD2" s="190" t="s">
        <v>271</v>
      </c>
      <c r="GE2" s="190" t="s">
        <v>272</v>
      </c>
    </row>
    <row r="3" spans="1:187" x14ac:dyDescent="0.3">
      <c r="A3" s="190" t="s">
        <v>296</v>
      </c>
      <c r="B3" s="190">
        <v>3705</v>
      </c>
      <c r="C3" s="190" t="s">
        <v>2</v>
      </c>
      <c r="D3" s="190" t="s">
        <v>240</v>
      </c>
      <c r="F3" s="190" t="s">
        <v>12611</v>
      </c>
      <c r="G3" s="190" t="s">
        <v>12545</v>
      </c>
      <c r="Q3" s="190"/>
      <c r="R3" s="190"/>
      <c r="S3" s="190"/>
      <c r="U3" s="190"/>
      <c r="AB3" s="190" t="s">
        <v>310</v>
      </c>
      <c r="AD3" s="190" t="s">
        <v>289</v>
      </c>
      <c r="AG3" s="190"/>
      <c r="AH3" s="190"/>
      <c r="AI3" s="190"/>
      <c r="AJ3" s="190"/>
      <c r="AK3" s="190"/>
      <c r="AL3" s="190"/>
      <c r="AM3" s="193">
        <v>0</v>
      </c>
      <c r="AN3" s="193">
        <v>0</v>
      </c>
      <c r="AO3" s="193">
        <v>0</v>
      </c>
      <c r="AP3" s="193">
        <v>0</v>
      </c>
      <c r="AQ3" s="193">
        <v>0</v>
      </c>
      <c r="AR3" s="193">
        <v>0</v>
      </c>
      <c r="AS3" s="190" t="s">
        <v>271</v>
      </c>
      <c r="AT3" s="193" t="s">
        <v>271</v>
      </c>
      <c r="AU3" s="193" t="s">
        <v>271</v>
      </c>
      <c r="AV3" s="190" t="s">
        <v>271</v>
      </c>
      <c r="AW3" s="193" t="s">
        <v>271</v>
      </c>
      <c r="AX3" s="193" t="s">
        <v>271</v>
      </c>
      <c r="AY3" s="190" t="s">
        <v>271</v>
      </c>
      <c r="AZ3" s="193" t="s">
        <v>271</v>
      </c>
      <c r="BA3" s="193" t="s">
        <v>271</v>
      </c>
      <c r="BB3" s="190" t="s">
        <v>271</v>
      </c>
      <c r="BC3" s="193" t="s">
        <v>271</v>
      </c>
      <c r="BD3" s="193" t="s">
        <v>271</v>
      </c>
      <c r="BE3" s="190" t="s">
        <v>271</v>
      </c>
      <c r="BF3" s="193" t="s">
        <v>271</v>
      </c>
      <c r="BG3" s="193" t="s">
        <v>271</v>
      </c>
      <c r="BH3" s="190" t="s">
        <v>271</v>
      </c>
      <c r="BI3" s="193" t="s">
        <v>271</v>
      </c>
      <c r="BJ3" s="193" t="s">
        <v>271</v>
      </c>
      <c r="BK3" s="190" t="s">
        <v>271</v>
      </c>
      <c r="BL3" s="193" t="s">
        <v>271</v>
      </c>
      <c r="BM3" s="193" t="s">
        <v>271</v>
      </c>
      <c r="BN3" s="190" t="s">
        <v>271</v>
      </c>
      <c r="BO3" s="193" t="s">
        <v>271</v>
      </c>
      <c r="BP3" s="193" t="s">
        <v>271</v>
      </c>
      <c r="BQ3" s="190" t="s">
        <v>271</v>
      </c>
      <c r="BR3" s="193" t="s">
        <v>271</v>
      </c>
      <c r="BS3" s="193" t="s">
        <v>271</v>
      </c>
      <c r="BT3" s="190" t="s">
        <v>271</v>
      </c>
      <c r="BU3" s="193" t="s">
        <v>271</v>
      </c>
      <c r="BV3" s="193" t="s">
        <v>271</v>
      </c>
      <c r="BW3" s="193">
        <v>0</v>
      </c>
      <c r="BX3" s="193">
        <v>0</v>
      </c>
      <c r="BY3" s="193">
        <v>0</v>
      </c>
      <c r="BZ3" s="193">
        <v>0</v>
      </c>
      <c r="CA3" s="193">
        <v>0</v>
      </c>
      <c r="CB3" s="193">
        <v>0</v>
      </c>
      <c r="CC3" s="190" t="s">
        <v>271</v>
      </c>
      <c r="CD3" s="193" t="s">
        <v>271</v>
      </c>
      <c r="CE3" s="193" t="s">
        <v>271</v>
      </c>
      <c r="CF3" s="190" t="s">
        <v>271</v>
      </c>
      <c r="CG3" s="193" t="s">
        <v>271</v>
      </c>
      <c r="CH3" s="193" t="s">
        <v>271</v>
      </c>
      <c r="CI3" s="190" t="s">
        <v>271</v>
      </c>
      <c r="CJ3" s="193" t="s">
        <v>271</v>
      </c>
      <c r="CK3" s="193" t="s">
        <v>271</v>
      </c>
      <c r="CL3" s="190" t="s">
        <v>271</v>
      </c>
      <c r="CM3" s="193" t="s">
        <v>271</v>
      </c>
      <c r="CN3" s="193" t="s">
        <v>271</v>
      </c>
      <c r="CO3" s="190" t="s">
        <v>271</v>
      </c>
      <c r="CP3" s="193" t="s">
        <v>271</v>
      </c>
      <c r="CQ3" s="193" t="s">
        <v>271</v>
      </c>
      <c r="CR3" s="190" t="s">
        <v>287</v>
      </c>
      <c r="CS3" s="193">
        <v>0</v>
      </c>
      <c r="CT3" s="193">
        <v>0</v>
      </c>
      <c r="CU3" s="190" t="s">
        <v>271</v>
      </c>
      <c r="CV3" s="193" t="s">
        <v>271</v>
      </c>
      <c r="CW3" s="193" t="s">
        <v>271</v>
      </c>
      <c r="CX3" s="190" t="s">
        <v>271</v>
      </c>
      <c r="CY3" s="193" t="s">
        <v>271</v>
      </c>
      <c r="CZ3" s="193" t="s">
        <v>271</v>
      </c>
      <c r="DA3" s="190" t="s">
        <v>271</v>
      </c>
      <c r="DB3" s="193" t="s">
        <v>271</v>
      </c>
      <c r="DC3" s="193" t="s">
        <v>271</v>
      </c>
      <c r="DD3" s="190" t="s">
        <v>271</v>
      </c>
      <c r="DE3" s="193" t="s">
        <v>271</v>
      </c>
      <c r="DF3" s="193" t="s">
        <v>271</v>
      </c>
      <c r="DG3" s="190" t="s">
        <v>271</v>
      </c>
      <c r="DH3" s="193" t="s">
        <v>271</v>
      </c>
      <c r="DI3" s="193" t="s">
        <v>271</v>
      </c>
      <c r="DJ3" s="190" t="s">
        <v>271</v>
      </c>
      <c r="DK3" s="193" t="s">
        <v>271</v>
      </c>
      <c r="DL3" s="193" t="s">
        <v>271</v>
      </c>
      <c r="DM3" s="190" t="s">
        <v>271</v>
      </c>
      <c r="DN3" s="193" t="s">
        <v>271</v>
      </c>
      <c r="DO3" s="193" t="s">
        <v>271</v>
      </c>
      <c r="DP3" s="190" t="s">
        <v>271</v>
      </c>
      <c r="DQ3" s="193" t="s">
        <v>271</v>
      </c>
      <c r="DR3" s="193" t="s">
        <v>271</v>
      </c>
      <c r="DS3" s="190" t="s">
        <v>271</v>
      </c>
      <c r="DT3" s="193" t="s">
        <v>271</v>
      </c>
      <c r="DU3" s="193" t="s">
        <v>271</v>
      </c>
      <c r="DV3" s="190" t="s">
        <v>271</v>
      </c>
      <c r="DW3" s="193" t="s">
        <v>271</v>
      </c>
      <c r="DX3" s="193" t="s">
        <v>271</v>
      </c>
      <c r="DY3" s="193"/>
      <c r="DZ3" s="190" t="s">
        <v>297</v>
      </c>
      <c r="EA3" s="190" t="s">
        <v>271</v>
      </c>
      <c r="EB3" s="190" t="s">
        <v>271</v>
      </c>
      <c r="EC3" s="190" t="s">
        <v>297</v>
      </c>
      <c r="ED3" s="190" t="s">
        <v>271</v>
      </c>
      <c r="EE3" s="190" t="s">
        <v>271</v>
      </c>
      <c r="EG3" s="190" t="s">
        <v>285</v>
      </c>
      <c r="EH3" s="190" t="s">
        <v>271</v>
      </c>
      <c r="EI3" s="190" t="s">
        <v>319</v>
      </c>
      <c r="EJ3" s="190" t="s">
        <v>271</v>
      </c>
      <c r="EK3" s="190" t="s">
        <v>271</v>
      </c>
      <c r="EL3" s="190" t="s">
        <v>271</v>
      </c>
      <c r="EM3" s="190" t="s">
        <v>271</v>
      </c>
      <c r="EN3" s="190" t="s">
        <v>271</v>
      </c>
      <c r="EO3" s="190" t="s">
        <v>271</v>
      </c>
      <c r="EP3" s="190" t="s">
        <v>271</v>
      </c>
      <c r="EQ3" s="190" t="s">
        <v>271</v>
      </c>
      <c r="ER3" s="190" t="s">
        <v>271</v>
      </c>
      <c r="ES3" s="190" t="s">
        <v>271</v>
      </c>
      <c r="ET3" s="190" t="s">
        <v>271</v>
      </c>
      <c r="EU3" s="190" t="s">
        <v>271</v>
      </c>
      <c r="EV3" s="190" t="s">
        <v>271</v>
      </c>
      <c r="EW3" s="190" t="s">
        <v>271</v>
      </c>
      <c r="EX3" s="190" t="s">
        <v>271</v>
      </c>
      <c r="EY3" s="190" t="s">
        <v>271</v>
      </c>
      <c r="EZ3" s="190" t="s">
        <v>271</v>
      </c>
      <c r="FA3" s="190" t="s">
        <v>271</v>
      </c>
      <c r="FB3" s="190"/>
      <c r="FF3" s="190" t="s">
        <v>271</v>
      </c>
      <c r="FQ3" s="190">
        <v>0</v>
      </c>
      <c r="FR3" s="190">
        <v>0</v>
      </c>
      <c r="FS3" s="190" t="s">
        <v>271</v>
      </c>
      <c r="FT3" s="190" t="s">
        <v>271</v>
      </c>
      <c r="FU3" s="190" t="s">
        <v>271</v>
      </c>
      <c r="FV3" s="190" t="s">
        <v>271</v>
      </c>
      <c r="FW3" s="190" t="s">
        <v>271</v>
      </c>
      <c r="FX3" s="190" t="s">
        <v>271</v>
      </c>
      <c r="FY3" s="190" t="s">
        <v>271</v>
      </c>
      <c r="FZ3" s="190" t="s">
        <v>271</v>
      </c>
      <c r="GA3" s="190" t="s">
        <v>271</v>
      </c>
      <c r="GB3" s="190" t="s">
        <v>271</v>
      </c>
      <c r="GC3" s="190" t="s">
        <v>271</v>
      </c>
      <c r="GD3" s="190" t="s">
        <v>271</v>
      </c>
      <c r="GE3" s="190" t="s">
        <v>297</v>
      </c>
    </row>
    <row r="4" spans="1:187" x14ac:dyDescent="0.3">
      <c r="A4" s="190" t="s">
        <v>296</v>
      </c>
      <c r="B4" s="190">
        <v>3706</v>
      </c>
      <c r="C4" s="190" t="s">
        <v>2</v>
      </c>
      <c r="D4" s="190" t="s">
        <v>240</v>
      </c>
      <c r="F4" s="190" t="s">
        <v>12610</v>
      </c>
      <c r="G4" s="190" t="s">
        <v>12545</v>
      </c>
      <c r="Q4" s="190"/>
      <c r="R4" s="190"/>
      <c r="S4" s="190"/>
      <c r="U4" s="190"/>
      <c r="AB4" s="190" t="s">
        <v>310</v>
      </c>
      <c r="AD4" s="190" t="s">
        <v>325</v>
      </c>
      <c r="AG4" s="190"/>
      <c r="AH4" s="190"/>
      <c r="AI4" s="190"/>
      <c r="AJ4" s="190"/>
      <c r="AK4" s="190"/>
      <c r="AL4" s="190"/>
      <c r="AM4" s="193">
        <v>0</v>
      </c>
      <c r="AN4" s="193">
        <v>0</v>
      </c>
      <c r="AO4" s="193">
        <v>0</v>
      </c>
      <c r="AP4" s="193">
        <v>0</v>
      </c>
      <c r="AQ4" s="193">
        <v>0</v>
      </c>
      <c r="AR4" s="193">
        <v>0</v>
      </c>
      <c r="AS4" s="190" t="s">
        <v>271</v>
      </c>
      <c r="AT4" s="193" t="s">
        <v>271</v>
      </c>
      <c r="AU4" s="193" t="s">
        <v>271</v>
      </c>
      <c r="AV4" s="190" t="s">
        <v>271</v>
      </c>
      <c r="AW4" s="193" t="s">
        <v>271</v>
      </c>
      <c r="AX4" s="193" t="s">
        <v>271</v>
      </c>
      <c r="AY4" s="190" t="s">
        <v>271</v>
      </c>
      <c r="AZ4" s="193" t="s">
        <v>271</v>
      </c>
      <c r="BA4" s="193" t="s">
        <v>271</v>
      </c>
      <c r="BB4" s="190" t="s">
        <v>271</v>
      </c>
      <c r="BC4" s="193" t="s">
        <v>271</v>
      </c>
      <c r="BD4" s="193" t="s">
        <v>271</v>
      </c>
      <c r="BE4" s="190" t="s">
        <v>271</v>
      </c>
      <c r="BF4" s="193" t="s">
        <v>271</v>
      </c>
      <c r="BG4" s="193" t="s">
        <v>271</v>
      </c>
      <c r="BH4" s="190" t="s">
        <v>271</v>
      </c>
      <c r="BI4" s="193" t="s">
        <v>271</v>
      </c>
      <c r="BJ4" s="193" t="s">
        <v>271</v>
      </c>
      <c r="BK4" s="190" t="s">
        <v>271</v>
      </c>
      <c r="BL4" s="193" t="s">
        <v>271</v>
      </c>
      <c r="BM4" s="193" t="s">
        <v>271</v>
      </c>
      <c r="BN4" s="190" t="s">
        <v>271</v>
      </c>
      <c r="BO4" s="193" t="s">
        <v>271</v>
      </c>
      <c r="BP4" s="193" t="s">
        <v>271</v>
      </c>
      <c r="BQ4" s="190" t="s">
        <v>271</v>
      </c>
      <c r="BR4" s="193" t="s">
        <v>271</v>
      </c>
      <c r="BS4" s="193" t="s">
        <v>271</v>
      </c>
      <c r="BT4" s="190" t="s">
        <v>271</v>
      </c>
      <c r="BU4" s="193" t="s">
        <v>271</v>
      </c>
      <c r="BV4" s="193" t="s">
        <v>271</v>
      </c>
      <c r="BW4" s="193">
        <v>0</v>
      </c>
      <c r="BX4" s="193">
        <v>0</v>
      </c>
      <c r="BY4" s="193">
        <v>0</v>
      </c>
      <c r="BZ4" s="193">
        <v>0</v>
      </c>
      <c r="CA4" s="193">
        <v>0</v>
      </c>
      <c r="CB4" s="193">
        <v>0</v>
      </c>
      <c r="CC4" s="190" t="s">
        <v>271</v>
      </c>
      <c r="CD4" s="193" t="s">
        <v>271</v>
      </c>
      <c r="CE4" s="193" t="s">
        <v>271</v>
      </c>
      <c r="CF4" s="190" t="s">
        <v>271</v>
      </c>
      <c r="CG4" s="193" t="s">
        <v>271</v>
      </c>
      <c r="CH4" s="193" t="s">
        <v>271</v>
      </c>
      <c r="CI4" s="190" t="s">
        <v>271</v>
      </c>
      <c r="CJ4" s="193" t="s">
        <v>271</v>
      </c>
      <c r="CK4" s="193" t="s">
        <v>271</v>
      </c>
      <c r="CL4" s="190" t="s">
        <v>271</v>
      </c>
      <c r="CM4" s="193" t="s">
        <v>271</v>
      </c>
      <c r="CN4" s="193" t="s">
        <v>271</v>
      </c>
      <c r="CO4" s="190" t="s">
        <v>271</v>
      </c>
      <c r="CP4" s="193" t="s">
        <v>271</v>
      </c>
      <c r="CQ4" s="193" t="s">
        <v>271</v>
      </c>
      <c r="CR4" s="190" t="s">
        <v>271</v>
      </c>
      <c r="CS4" s="193" t="s">
        <v>271</v>
      </c>
      <c r="CT4" s="193" t="s">
        <v>271</v>
      </c>
      <c r="CU4" s="190" t="s">
        <v>271</v>
      </c>
      <c r="CV4" s="193" t="s">
        <v>271</v>
      </c>
      <c r="CW4" s="193" t="s">
        <v>271</v>
      </c>
      <c r="CX4" s="190" t="s">
        <v>271</v>
      </c>
      <c r="CY4" s="193" t="s">
        <v>271</v>
      </c>
      <c r="CZ4" s="193" t="s">
        <v>271</v>
      </c>
      <c r="DA4" s="190" t="s">
        <v>287</v>
      </c>
      <c r="DB4" s="193">
        <v>0</v>
      </c>
      <c r="DC4" s="193">
        <v>0</v>
      </c>
      <c r="DD4" s="190" t="s">
        <v>271</v>
      </c>
      <c r="DE4" s="193" t="s">
        <v>271</v>
      </c>
      <c r="DF4" s="193" t="s">
        <v>271</v>
      </c>
      <c r="DG4" s="190" t="s">
        <v>271</v>
      </c>
      <c r="DH4" s="193" t="s">
        <v>271</v>
      </c>
      <c r="DI4" s="193" t="s">
        <v>271</v>
      </c>
      <c r="DJ4" s="190" t="s">
        <v>271</v>
      </c>
      <c r="DK4" s="193" t="s">
        <v>271</v>
      </c>
      <c r="DL4" s="193" t="s">
        <v>271</v>
      </c>
      <c r="DM4" s="190" t="s">
        <v>271</v>
      </c>
      <c r="DN4" s="193" t="s">
        <v>271</v>
      </c>
      <c r="DO4" s="193" t="s">
        <v>271</v>
      </c>
      <c r="DP4" s="190" t="s">
        <v>271</v>
      </c>
      <c r="DQ4" s="193" t="s">
        <v>271</v>
      </c>
      <c r="DR4" s="193" t="s">
        <v>271</v>
      </c>
      <c r="DS4" s="190" t="s">
        <v>271</v>
      </c>
      <c r="DT4" s="193" t="s">
        <v>271</v>
      </c>
      <c r="DU4" s="193" t="s">
        <v>271</v>
      </c>
      <c r="DV4" s="190" t="s">
        <v>271</v>
      </c>
      <c r="DW4" s="193" t="s">
        <v>271</v>
      </c>
      <c r="DX4" s="193" t="s">
        <v>271</v>
      </c>
      <c r="DY4" s="193"/>
      <c r="DZ4" s="190" t="s">
        <v>297</v>
      </c>
      <c r="EA4" s="190" t="s">
        <v>271</v>
      </c>
      <c r="EB4" s="190" t="s">
        <v>271</v>
      </c>
      <c r="EC4" s="190" t="s">
        <v>297</v>
      </c>
      <c r="ED4" s="190" t="s">
        <v>271</v>
      </c>
      <c r="EE4" s="190" t="s">
        <v>271</v>
      </c>
      <c r="EG4" s="190" t="s">
        <v>321</v>
      </c>
      <c r="EH4" s="190" t="s">
        <v>380</v>
      </c>
      <c r="EI4" s="190" t="s">
        <v>483</v>
      </c>
      <c r="EJ4" s="190" t="s">
        <v>271</v>
      </c>
      <c r="EK4" s="190" t="s">
        <v>271</v>
      </c>
      <c r="EL4" s="190" t="s">
        <v>271</v>
      </c>
      <c r="EM4" s="190" t="s">
        <v>271</v>
      </c>
      <c r="EN4" s="190" t="s">
        <v>271</v>
      </c>
      <c r="EO4" s="190" t="s">
        <v>271</v>
      </c>
      <c r="EP4" s="190" t="s">
        <v>271</v>
      </c>
      <c r="EQ4" s="190" t="s">
        <v>271</v>
      </c>
      <c r="ER4" s="190" t="s">
        <v>271</v>
      </c>
      <c r="ES4" s="190" t="s">
        <v>271</v>
      </c>
      <c r="ET4" s="190" t="s">
        <v>271</v>
      </c>
      <c r="EU4" s="190" t="s">
        <v>271</v>
      </c>
      <c r="EV4" s="190" t="s">
        <v>271</v>
      </c>
      <c r="EW4" s="190" t="s">
        <v>271</v>
      </c>
      <c r="EX4" s="190" t="s">
        <v>271</v>
      </c>
      <c r="EY4" s="190" t="s">
        <v>271</v>
      </c>
      <c r="EZ4" s="190" t="s">
        <v>271</v>
      </c>
      <c r="FA4" s="190" t="s">
        <v>271</v>
      </c>
      <c r="FB4" s="190"/>
      <c r="FF4" s="190" t="s">
        <v>271</v>
      </c>
      <c r="FQ4" s="190">
        <v>0</v>
      </c>
      <c r="FR4" s="190">
        <v>0</v>
      </c>
      <c r="FS4" s="190" t="s">
        <v>271</v>
      </c>
      <c r="FT4" s="190" t="s">
        <v>271</v>
      </c>
      <c r="FU4" s="190" t="s">
        <v>271</v>
      </c>
      <c r="FV4" s="190" t="s">
        <v>271</v>
      </c>
      <c r="FW4" s="190" t="s">
        <v>271</v>
      </c>
      <c r="FX4" s="190" t="s">
        <v>271</v>
      </c>
      <c r="FY4" s="190" t="s">
        <v>271</v>
      </c>
      <c r="FZ4" s="190" t="s">
        <v>271</v>
      </c>
      <c r="GA4" s="190" t="s">
        <v>271</v>
      </c>
      <c r="GB4" s="190" t="s">
        <v>271</v>
      </c>
      <c r="GC4" s="190" t="s">
        <v>271</v>
      </c>
      <c r="GD4" s="190" t="s">
        <v>271</v>
      </c>
      <c r="GE4" s="190" t="s">
        <v>297</v>
      </c>
    </row>
    <row r="5" spans="1:187" x14ac:dyDescent="0.3">
      <c r="A5" s="190" t="s">
        <v>372</v>
      </c>
      <c r="B5" s="190">
        <v>3517</v>
      </c>
      <c r="C5" s="190" t="s">
        <v>2</v>
      </c>
      <c r="D5" s="190" t="s">
        <v>240</v>
      </c>
      <c r="E5" s="190" t="s">
        <v>12542</v>
      </c>
      <c r="F5" s="190" t="s">
        <v>12536</v>
      </c>
      <c r="G5" s="190" t="s">
        <v>4028</v>
      </c>
      <c r="H5" s="190" t="s">
        <v>2239</v>
      </c>
      <c r="I5" s="190" t="s">
        <v>301</v>
      </c>
      <c r="K5" s="190" t="s">
        <v>271</v>
      </c>
      <c r="L5" s="190" t="s">
        <v>271</v>
      </c>
      <c r="N5" s="190" t="s">
        <v>271</v>
      </c>
      <c r="O5" s="190" t="s">
        <v>271</v>
      </c>
      <c r="Q5" s="191">
        <v>42461</v>
      </c>
      <c r="R5" s="191">
        <v>42825</v>
      </c>
      <c r="T5" s="190" t="s">
        <v>366</v>
      </c>
      <c r="U5" s="190"/>
      <c r="AB5" s="190" t="s">
        <v>310</v>
      </c>
      <c r="AD5" s="190" t="s">
        <v>325</v>
      </c>
      <c r="AG5" s="193">
        <v>430</v>
      </c>
      <c r="AH5" s="193">
        <v>326</v>
      </c>
      <c r="AI5" s="193">
        <v>756</v>
      </c>
      <c r="AJ5" s="193">
        <v>108</v>
      </c>
      <c r="AK5" s="193">
        <v>0</v>
      </c>
      <c r="AL5" s="193">
        <v>108</v>
      </c>
      <c r="AM5" s="193">
        <v>0</v>
      </c>
      <c r="AN5" s="193">
        <v>0</v>
      </c>
      <c r="AO5" s="193">
        <v>0</v>
      </c>
      <c r="AP5" s="193">
        <v>0</v>
      </c>
      <c r="AQ5" s="193">
        <v>0</v>
      </c>
      <c r="AR5" s="193">
        <v>0</v>
      </c>
      <c r="AS5" s="190" t="s">
        <v>271</v>
      </c>
      <c r="AT5" s="193" t="s">
        <v>271</v>
      </c>
      <c r="AU5" s="193" t="s">
        <v>271</v>
      </c>
      <c r="AV5" s="190" t="s">
        <v>271</v>
      </c>
      <c r="AW5" s="193" t="s">
        <v>271</v>
      </c>
      <c r="AX5" s="193" t="s">
        <v>271</v>
      </c>
      <c r="AY5" s="190" t="s">
        <v>271</v>
      </c>
      <c r="AZ5" s="193" t="s">
        <v>271</v>
      </c>
      <c r="BA5" s="193" t="s">
        <v>271</v>
      </c>
      <c r="BB5" s="190" t="s">
        <v>271</v>
      </c>
      <c r="BC5" s="193" t="s">
        <v>271</v>
      </c>
      <c r="BD5" s="193" t="s">
        <v>271</v>
      </c>
      <c r="BE5" s="190" t="s">
        <v>271</v>
      </c>
      <c r="BF5" s="193" t="s">
        <v>271</v>
      </c>
      <c r="BG5" s="193" t="s">
        <v>271</v>
      </c>
      <c r="BH5" s="190" t="s">
        <v>271</v>
      </c>
      <c r="BI5" s="193" t="s">
        <v>271</v>
      </c>
      <c r="BJ5" s="193" t="s">
        <v>271</v>
      </c>
      <c r="BK5" s="190" t="s">
        <v>271</v>
      </c>
      <c r="BL5" s="193" t="s">
        <v>271</v>
      </c>
      <c r="BM5" s="193" t="s">
        <v>271</v>
      </c>
      <c r="BN5" s="190" t="s">
        <v>271</v>
      </c>
      <c r="BO5" s="193" t="s">
        <v>271</v>
      </c>
      <c r="BP5" s="193" t="s">
        <v>271</v>
      </c>
      <c r="BQ5" s="190" t="s">
        <v>271</v>
      </c>
      <c r="BR5" s="193" t="s">
        <v>271</v>
      </c>
      <c r="BS5" s="193" t="s">
        <v>271</v>
      </c>
      <c r="BT5" s="190" t="s">
        <v>271</v>
      </c>
      <c r="BU5" s="193" t="s">
        <v>271</v>
      </c>
      <c r="BV5" s="193" t="s">
        <v>271</v>
      </c>
      <c r="BW5" s="193">
        <v>430</v>
      </c>
      <c r="BX5" s="193">
        <v>326</v>
      </c>
      <c r="BY5" s="193">
        <v>756</v>
      </c>
      <c r="BZ5" s="193">
        <v>108</v>
      </c>
      <c r="CA5" s="193">
        <v>0</v>
      </c>
      <c r="CB5" s="193">
        <v>108</v>
      </c>
      <c r="CC5" s="190" t="s">
        <v>271</v>
      </c>
      <c r="CD5" s="193" t="s">
        <v>271</v>
      </c>
      <c r="CE5" s="193" t="s">
        <v>271</v>
      </c>
      <c r="CF5" s="190" t="s">
        <v>271</v>
      </c>
      <c r="CG5" s="193" t="s">
        <v>271</v>
      </c>
      <c r="CH5" s="193" t="s">
        <v>271</v>
      </c>
      <c r="CI5" s="190" t="s">
        <v>271</v>
      </c>
      <c r="CJ5" s="193" t="s">
        <v>271</v>
      </c>
      <c r="CK5" s="193" t="s">
        <v>271</v>
      </c>
      <c r="CL5" s="190" t="s">
        <v>271</v>
      </c>
      <c r="CM5" s="193" t="s">
        <v>271</v>
      </c>
      <c r="CN5" s="193" t="s">
        <v>271</v>
      </c>
      <c r="CO5" s="190" t="s">
        <v>271</v>
      </c>
      <c r="CP5" s="193" t="s">
        <v>271</v>
      </c>
      <c r="CQ5" s="193" t="s">
        <v>271</v>
      </c>
      <c r="CR5" s="190" t="s">
        <v>287</v>
      </c>
      <c r="CS5" s="193">
        <v>108</v>
      </c>
      <c r="CT5" s="193">
        <v>756</v>
      </c>
      <c r="CU5" s="190" t="s">
        <v>271</v>
      </c>
      <c r="CV5" s="193" t="s">
        <v>271</v>
      </c>
      <c r="CW5" s="193" t="s">
        <v>271</v>
      </c>
      <c r="CX5" s="190" t="s">
        <v>271</v>
      </c>
      <c r="CY5" s="193" t="s">
        <v>271</v>
      </c>
      <c r="CZ5" s="193" t="s">
        <v>271</v>
      </c>
      <c r="DA5" s="190" t="s">
        <v>271</v>
      </c>
      <c r="DB5" s="193" t="s">
        <v>271</v>
      </c>
      <c r="DC5" s="193" t="s">
        <v>271</v>
      </c>
      <c r="DD5" s="190" t="s">
        <v>271</v>
      </c>
      <c r="DE5" s="193" t="s">
        <v>271</v>
      </c>
      <c r="DF5" s="193" t="s">
        <v>271</v>
      </c>
      <c r="DG5" s="190" t="s">
        <v>271</v>
      </c>
      <c r="DH5" s="193" t="s">
        <v>271</v>
      </c>
      <c r="DI5" s="193" t="s">
        <v>271</v>
      </c>
      <c r="DJ5" s="190" t="s">
        <v>271</v>
      </c>
      <c r="DK5" s="193" t="s">
        <v>271</v>
      </c>
      <c r="DL5" s="193" t="s">
        <v>271</v>
      </c>
      <c r="DM5" s="190" t="s">
        <v>271</v>
      </c>
      <c r="DN5" s="193" t="s">
        <v>271</v>
      </c>
      <c r="DO5" s="193" t="s">
        <v>271</v>
      </c>
      <c r="DP5" s="190" t="s">
        <v>271</v>
      </c>
      <c r="DQ5" s="193" t="s">
        <v>271</v>
      </c>
      <c r="DR5" s="193" t="s">
        <v>271</v>
      </c>
      <c r="DS5" s="190" t="s">
        <v>271</v>
      </c>
      <c r="DT5" s="193" t="s">
        <v>271</v>
      </c>
      <c r="DU5" s="193" t="s">
        <v>271</v>
      </c>
      <c r="DV5" s="190" t="s">
        <v>271</v>
      </c>
      <c r="DW5" s="193" t="s">
        <v>271</v>
      </c>
      <c r="DX5" s="193" t="s">
        <v>271</v>
      </c>
      <c r="DY5" s="190" t="s">
        <v>356</v>
      </c>
      <c r="DZ5" s="190" t="s">
        <v>297</v>
      </c>
      <c r="EA5" s="190" t="s">
        <v>271</v>
      </c>
      <c r="EB5" s="190" t="s">
        <v>271</v>
      </c>
      <c r="EC5" s="190" t="s">
        <v>297</v>
      </c>
      <c r="ED5" s="190" t="s">
        <v>271</v>
      </c>
      <c r="EE5" s="190" t="s">
        <v>271</v>
      </c>
      <c r="EG5" s="190" t="s">
        <v>321</v>
      </c>
      <c r="EH5" s="190" t="s">
        <v>380</v>
      </c>
      <c r="EI5" s="190" t="s">
        <v>283</v>
      </c>
      <c r="EJ5" s="190" t="s">
        <v>246</v>
      </c>
      <c r="EK5" s="190" t="s">
        <v>271</v>
      </c>
      <c r="EL5" s="190" t="s">
        <v>271</v>
      </c>
      <c r="EM5" s="190" t="s">
        <v>271</v>
      </c>
      <c r="EN5" s="190" t="s">
        <v>271</v>
      </c>
      <c r="EO5" s="190" t="s">
        <v>271</v>
      </c>
      <c r="EP5" s="190" t="s">
        <v>271</v>
      </c>
      <c r="EQ5" s="190" t="s">
        <v>271</v>
      </c>
      <c r="ER5" s="190" t="s">
        <v>271</v>
      </c>
      <c r="ES5" s="190" t="s">
        <v>271</v>
      </c>
      <c r="ET5" s="190" t="s">
        <v>271</v>
      </c>
      <c r="EU5" s="190" t="s">
        <v>271</v>
      </c>
      <c r="EV5" s="190" t="s">
        <v>271</v>
      </c>
      <c r="EW5" s="190" t="s">
        <v>271</v>
      </c>
      <c r="EX5" s="190" t="s">
        <v>271</v>
      </c>
      <c r="EY5" s="190" t="s">
        <v>318</v>
      </c>
      <c r="EZ5" s="190" t="s">
        <v>268</v>
      </c>
      <c r="FA5" s="190" t="s">
        <v>259</v>
      </c>
      <c r="FB5" s="190"/>
      <c r="FF5" s="190" t="s">
        <v>262</v>
      </c>
      <c r="FQ5" s="193">
        <v>756</v>
      </c>
      <c r="FR5" s="193">
        <v>108</v>
      </c>
      <c r="FS5" s="190" t="s">
        <v>297</v>
      </c>
      <c r="FT5" s="190" t="s">
        <v>297</v>
      </c>
      <c r="FU5" s="190" t="s">
        <v>297</v>
      </c>
      <c r="FV5" s="190" t="s">
        <v>297</v>
      </c>
      <c r="FW5" s="190" t="s">
        <v>297</v>
      </c>
      <c r="FX5" s="190" t="s">
        <v>297</v>
      </c>
      <c r="FY5" s="190" t="s">
        <v>297</v>
      </c>
      <c r="FZ5" s="190" t="s">
        <v>297</v>
      </c>
      <c r="GA5" s="190" t="s">
        <v>297</v>
      </c>
      <c r="GB5" s="190" t="s">
        <v>297</v>
      </c>
      <c r="GC5" s="190" t="s">
        <v>272</v>
      </c>
      <c r="GD5" s="190" t="s">
        <v>272</v>
      </c>
      <c r="GE5" s="190" t="s">
        <v>272</v>
      </c>
    </row>
    <row r="6" spans="1:187" x14ac:dyDescent="0.3">
      <c r="A6" s="190" t="s">
        <v>372</v>
      </c>
      <c r="B6" s="190">
        <v>3518</v>
      </c>
      <c r="C6" s="190" t="s">
        <v>2</v>
      </c>
      <c r="D6" s="190" t="s">
        <v>240</v>
      </c>
      <c r="E6" s="190" t="s">
        <v>12541</v>
      </c>
      <c r="F6" s="190" t="s">
        <v>12540</v>
      </c>
      <c r="G6" s="190" t="s">
        <v>4028</v>
      </c>
      <c r="H6" s="190" t="s">
        <v>2239</v>
      </c>
      <c r="I6" s="190" t="s">
        <v>301</v>
      </c>
      <c r="K6" s="190" t="s">
        <v>271</v>
      </c>
      <c r="L6" s="190" t="s">
        <v>271</v>
      </c>
      <c r="N6" s="190" t="s">
        <v>271</v>
      </c>
      <c r="O6" s="190" t="s">
        <v>271</v>
      </c>
      <c r="Q6" s="191">
        <v>42461</v>
      </c>
      <c r="R6" s="191">
        <v>42825</v>
      </c>
      <c r="T6" s="190" t="s">
        <v>366</v>
      </c>
      <c r="U6" s="190"/>
      <c r="AB6" s="190" t="s">
        <v>310</v>
      </c>
      <c r="AD6" s="190" t="s">
        <v>325</v>
      </c>
      <c r="AG6" s="193">
        <v>4962</v>
      </c>
      <c r="AH6" s="193">
        <v>390</v>
      </c>
      <c r="AI6" s="193">
        <v>5352</v>
      </c>
      <c r="AJ6" s="193">
        <v>827</v>
      </c>
      <c r="AK6" s="193">
        <v>65</v>
      </c>
      <c r="AL6" s="193">
        <v>892</v>
      </c>
      <c r="AM6" s="193">
        <v>0</v>
      </c>
      <c r="AN6" s="193">
        <v>0</v>
      </c>
      <c r="AO6" s="193">
        <v>0</v>
      </c>
      <c r="AP6" s="193">
        <v>0</v>
      </c>
      <c r="AQ6" s="193">
        <v>0</v>
      </c>
      <c r="AR6" s="193">
        <v>0</v>
      </c>
      <c r="AS6" s="190" t="s">
        <v>271</v>
      </c>
      <c r="AT6" s="193" t="s">
        <v>271</v>
      </c>
      <c r="AU6" s="193" t="s">
        <v>271</v>
      </c>
      <c r="AV6" s="190" t="s">
        <v>271</v>
      </c>
      <c r="AW6" s="193" t="s">
        <v>271</v>
      </c>
      <c r="AX6" s="193" t="s">
        <v>271</v>
      </c>
      <c r="AY6" s="190" t="s">
        <v>271</v>
      </c>
      <c r="AZ6" s="193" t="s">
        <v>271</v>
      </c>
      <c r="BA6" s="193" t="s">
        <v>271</v>
      </c>
      <c r="BB6" s="190" t="s">
        <v>271</v>
      </c>
      <c r="BC6" s="193" t="s">
        <v>271</v>
      </c>
      <c r="BD6" s="193" t="s">
        <v>271</v>
      </c>
      <c r="BE6" s="190" t="s">
        <v>271</v>
      </c>
      <c r="BF6" s="193" t="s">
        <v>271</v>
      </c>
      <c r="BG6" s="193" t="s">
        <v>271</v>
      </c>
      <c r="BH6" s="190" t="s">
        <v>271</v>
      </c>
      <c r="BI6" s="193" t="s">
        <v>271</v>
      </c>
      <c r="BJ6" s="193" t="s">
        <v>271</v>
      </c>
      <c r="BK6" s="190" t="s">
        <v>271</v>
      </c>
      <c r="BL6" s="193" t="s">
        <v>271</v>
      </c>
      <c r="BM6" s="193" t="s">
        <v>271</v>
      </c>
      <c r="BN6" s="190" t="s">
        <v>271</v>
      </c>
      <c r="BO6" s="193" t="s">
        <v>271</v>
      </c>
      <c r="BP6" s="193" t="s">
        <v>271</v>
      </c>
      <c r="BQ6" s="190" t="s">
        <v>271</v>
      </c>
      <c r="BR6" s="193" t="s">
        <v>271</v>
      </c>
      <c r="BS6" s="193" t="s">
        <v>271</v>
      </c>
      <c r="BT6" s="190" t="s">
        <v>271</v>
      </c>
      <c r="BU6" s="193" t="s">
        <v>271</v>
      </c>
      <c r="BV6" s="193" t="s">
        <v>271</v>
      </c>
      <c r="BW6" s="193">
        <v>4962</v>
      </c>
      <c r="BX6" s="193">
        <v>390</v>
      </c>
      <c r="BY6" s="193">
        <v>5352</v>
      </c>
      <c r="BZ6" s="193">
        <v>827</v>
      </c>
      <c r="CA6" s="193">
        <v>65</v>
      </c>
      <c r="CB6" s="193">
        <v>892</v>
      </c>
      <c r="CC6" s="190" t="s">
        <v>271</v>
      </c>
      <c r="CD6" s="193" t="s">
        <v>271</v>
      </c>
      <c r="CE6" s="193" t="s">
        <v>271</v>
      </c>
      <c r="CF6" s="190" t="s">
        <v>271</v>
      </c>
      <c r="CG6" s="193" t="s">
        <v>271</v>
      </c>
      <c r="CH6" s="193" t="s">
        <v>271</v>
      </c>
      <c r="CI6" s="190" t="s">
        <v>271</v>
      </c>
      <c r="CJ6" s="193" t="s">
        <v>271</v>
      </c>
      <c r="CK6" s="193" t="s">
        <v>271</v>
      </c>
      <c r="CL6" s="190" t="s">
        <v>271</v>
      </c>
      <c r="CM6" s="193" t="s">
        <v>271</v>
      </c>
      <c r="CN6" s="193" t="s">
        <v>271</v>
      </c>
      <c r="CO6" s="190" t="s">
        <v>271</v>
      </c>
      <c r="CP6" s="193" t="s">
        <v>271</v>
      </c>
      <c r="CQ6" s="193" t="s">
        <v>271</v>
      </c>
      <c r="CR6" s="190" t="s">
        <v>287</v>
      </c>
      <c r="CS6" s="193">
        <v>892</v>
      </c>
      <c r="CT6" s="193">
        <v>5352</v>
      </c>
      <c r="CU6" s="190" t="s">
        <v>271</v>
      </c>
      <c r="CV6" s="193" t="s">
        <v>271</v>
      </c>
      <c r="CW6" s="193" t="s">
        <v>271</v>
      </c>
      <c r="CX6" s="190" t="s">
        <v>271</v>
      </c>
      <c r="CY6" s="193" t="s">
        <v>271</v>
      </c>
      <c r="CZ6" s="193" t="s">
        <v>271</v>
      </c>
      <c r="DA6" s="190" t="s">
        <v>271</v>
      </c>
      <c r="DB6" s="193" t="s">
        <v>271</v>
      </c>
      <c r="DC6" s="193" t="s">
        <v>271</v>
      </c>
      <c r="DD6" s="190" t="s">
        <v>271</v>
      </c>
      <c r="DE6" s="193" t="s">
        <v>271</v>
      </c>
      <c r="DF6" s="193" t="s">
        <v>271</v>
      </c>
      <c r="DG6" s="190" t="s">
        <v>271</v>
      </c>
      <c r="DH6" s="193" t="s">
        <v>271</v>
      </c>
      <c r="DI6" s="193" t="s">
        <v>271</v>
      </c>
      <c r="DJ6" s="190" t="s">
        <v>271</v>
      </c>
      <c r="DK6" s="193" t="s">
        <v>271</v>
      </c>
      <c r="DL6" s="193" t="s">
        <v>271</v>
      </c>
      <c r="DM6" s="190" t="s">
        <v>271</v>
      </c>
      <c r="DN6" s="193" t="s">
        <v>271</v>
      </c>
      <c r="DO6" s="193" t="s">
        <v>271</v>
      </c>
      <c r="DP6" s="190" t="s">
        <v>271</v>
      </c>
      <c r="DQ6" s="193" t="s">
        <v>271</v>
      </c>
      <c r="DR6" s="193" t="s">
        <v>271</v>
      </c>
      <c r="DS6" s="190" t="s">
        <v>271</v>
      </c>
      <c r="DT6" s="193" t="s">
        <v>271</v>
      </c>
      <c r="DU6" s="193" t="s">
        <v>271</v>
      </c>
      <c r="DV6" s="190" t="s">
        <v>271</v>
      </c>
      <c r="DW6" s="193" t="s">
        <v>271</v>
      </c>
      <c r="DX6" s="193" t="s">
        <v>271</v>
      </c>
      <c r="DY6" s="190" t="s">
        <v>356</v>
      </c>
      <c r="DZ6" s="190" t="s">
        <v>272</v>
      </c>
      <c r="EA6" s="190" t="s">
        <v>355</v>
      </c>
      <c r="EB6" s="190" t="s">
        <v>307</v>
      </c>
      <c r="EC6" s="190" t="s">
        <v>271</v>
      </c>
      <c r="ED6" s="190" t="s">
        <v>271</v>
      </c>
      <c r="EE6" s="190" t="s">
        <v>271</v>
      </c>
      <c r="EG6" s="190" t="s">
        <v>321</v>
      </c>
      <c r="EH6" s="190" t="s">
        <v>284</v>
      </c>
      <c r="EI6" s="190" t="s">
        <v>283</v>
      </c>
      <c r="EJ6" s="190" t="s">
        <v>246</v>
      </c>
      <c r="EK6" s="190" t="s">
        <v>271</v>
      </c>
      <c r="EL6" s="190" t="s">
        <v>271</v>
      </c>
      <c r="EM6" s="190" t="s">
        <v>271</v>
      </c>
      <c r="EN6" s="190" t="s">
        <v>271</v>
      </c>
      <c r="EO6" s="190" t="s">
        <v>271</v>
      </c>
      <c r="EP6" s="190" t="s">
        <v>271</v>
      </c>
      <c r="EQ6" s="190" t="s">
        <v>271</v>
      </c>
      <c r="ER6" s="190" t="s">
        <v>271</v>
      </c>
      <c r="ES6" s="190" t="s">
        <v>271</v>
      </c>
      <c r="ET6" s="190" t="s">
        <v>271</v>
      </c>
      <c r="EU6" s="190" t="s">
        <v>271</v>
      </c>
      <c r="EV6" s="190" t="s">
        <v>271</v>
      </c>
      <c r="EW6" s="190" t="s">
        <v>271</v>
      </c>
      <c r="EX6" s="190" t="s">
        <v>271</v>
      </c>
      <c r="EY6" s="190" t="s">
        <v>318</v>
      </c>
      <c r="EZ6" s="190" t="s">
        <v>271</v>
      </c>
      <c r="FA6" s="190" t="s">
        <v>259</v>
      </c>
      <c r="FB6" s="190"/>
      <c r="FF6" s="190" t="s">
        <v>271</v>
      </c>
      <c r="FQ6" s="193">
        <v>5352</v>
      </c>
      <c r="FR6" s="193">
        <v>892</v>
      </c>
      <c r="FS6" s="190" t="s">
        <v>271</v>
      </c>
      <c r="FT6" s="190" t="s">
        <v>271</v>
      </c>
      <c r="FU6" s="190" t="s">
        <v>271</v>
      </c>
      <c r="FV6" s="190" t="s">
        <v>271</v>
      </c>
      <c r="FW6" s="190" t="s">
        <v>271</v>
      </c>
      <c r="FX6" s="190" t="s">
        <v>271</v>
      </c>
      <c r="FY6" s="190" t="s">
        <v>271</v>
      </c>
      <c r="FZ6" s="190" t="s">
        <v>271</v>
      </c>
      <c r="GA6" s="190" t="s">
        <v>271</v>
      </c>
      <c r="GB6" s="190" t="s">
        <v>271</v>
      </c>
      <c r="GC6" s="190" t="s">
        <v>272</v>
      </c>
      <c r="GD6" s="190" t="s">
        <v>272</v>
      </c>
      <c r="GE6" s="190" t="s">
        <v>271</v>
      </c>
    </row>
    <row r="7" spans="1:187" x14ac:dyDescent="0.3">
      <c r="A7" s="190" t="s">
        <v>372</v>
      </c>
      <c r="B7" s="190">
        <v>3519</v>
      </c>
      <c r="C7" s="190" t="s">
        <v>2</v>
      </c>
      <c r="D7" s="190" t="s">
        <v>240</v>
      </c>
      <c r="E7" s="190" t="s">
        <v>12539</v>
      </c>
      <c r="F7" s="190" t="s">
        <v>12538</v>
      </c>
      <c r="G7" s="190" t="s">
        <v>4028</v>
      </c>
      <c r="H7" s="190" t="s">
        <v>2239</v>
      </c>
      <c r="I7" s="190" t="s">
        <v>301</v>
      </c>
      <c r="K7" s="190" t="s">
        <v>271</v>
      </c>
      <c r="L7" s="190" t="s">
        <v>271</v>
      </c>
      <c r="N7" s="190" t="s">
        <v>271</v>
      </c>
      <c r="O7" s="190" t="s">
        <v>271</v>
      </c>
      <c r="Q7" s="191">
        <v>42095</v>
      </c>
      <c r="R7" s="191">
        <v>42460</v>
      </c>
      <c r="T7" s="190" t="s">
        <v>366</v>
      </c>
      <c r="U7" s="190"/>
      <c r="AB7" s="190" t="s">
        <v>310</v>
      </c>
      <c r="AD7" s="190" t="s">
        <v>325</v>
      </c>
      <c r="AG7" s="193">
        <v>4962</v>
      </c>
      <c r="AH7" s="193">
        <v>390</v>
      </c>
      <c r="AI7" s="193">
        <v>5352</v>
      </c>
      <c r="AJ7" s="193">
        <v>827</v>
      </c>
      <c r="AK7" s="193">
        <v>65</v>
      </c>
      <c r="AL7" s="193">
        <v>892</v>
      </c>
      <c r="AM7" s="193">
        <v>0</v>
      </c>
      <c r="AN7" s="193">
        <v>0</v>
      </c>
      <c r="AO7" s="193">
        <v>0</v>
      </c>
      <c r="AP7" s="193">
        <v>0</v>
      </c>
      <c r="AQ7" s="193">
        <v>0</v>
      </c>
      <c r="AR7" s="193">
        <v>0</v>
      </c>
      <c r="AS7" s="190" t="s">
        <v>271</v>
      </c>
      <c r="AT7" s="193" t="s">
        <v>271</v>
      </c>
      <c r="AU7" s="193" t="s">
        <v>271</v>
      </c>
      <c r="AV7" s="190" t="s">
        <v>271</v>
      </c>
      <c r="AW7" s="193" t="s">
        <v>271</v>
      </c>
      <c r="AX7" s="193" t="s">
        <v>271</v>
      </c>
      <c r="AY7" s="190" t="s">
        <v>271</v>
      </c>
      <c r="AZ7" s="193" t="s">
        <v>271</v>
      </c>
      <c r="BA7" s="193" t="s">
        <v>271</v>
      </c>
      <c r="BB7" s="190" t="s">
        <v>271</v>
      </c>
      <c r="BC7" s="193" t="s">
        <v>271</v>
      </c>
      <c r="BD7" s="193" t="s">
        <v>271</v>
      </c>
      <c r="BE7" s="190" t="s">
        <v>271</v>
      </c>
      <c r="BF7" s="193" t="s">
        <v>271</v>
      </c>
      <c r="BG7" s="193" t="s">
        <v>271</v>
      </c>
      <c r="BH7" s="190" t="s">
        <v>271</v>
      </c>
      <c r="BI7" s="193" t="s">
        <v>271</v>
      </c>
      <c r="BJ7" s="193" t="s">
        <v>271</v>
      </c>
      <c r="BK7" s="190" t="s">
        <v>271</v>
      </c>
      <c r="BL7" s="193" t="s">
        <v>271</v>
      </c>
      <c r="BM7" s="193" t="s">
        <v>271</v>
      </c>
      <c r="BN7" s="190" t="s">
        <v>271</v>
      </c>
      <c r="BO7" s="193" t="s">
        <v>271</v>
      </c>
      <c r="BP7" s="193" t="s">
        <v>271</v>
      </c>
      <c r="BQ7" s="190" t="s">
        <v>271</v>
      </c>
      <c r="BR7" s="193" t="s">
        <v>271</v>
      </c>
      <c r="BS7" s="193" t="s">
        <v>271</v>
      </c>
      <c r="BT7" s="190" t="s">
        <v>271</v>
      </c>
      <c r="BU7" s="193" t="s">
        <v>271</v>
      </c>
      <c r="BV7" s="193" t="s">
        <v>271</v>
      </c>
      <c r="BW7" s="193">
        <v>4962</v>
      </c>
      <c r="BX7" s="193">
        <v>390</v>
      </c>
      <c r="BY7" s="193">
        <v>5352</v>
      </c>
      <c r="BZ7" s="193">
        <v>827</v>
      </c>
      <c r="CA7" s="193">
        <v>65</v>
      </c>
      <c r="CB7" s="193">
        <v>892</v>
      </c>
      <c r="CC7" s="190" t="s">
        <v>271</v>
      </c>
      <c r="CD7" s="193" t="s">
        <v>271</v>
      </c>
      <c r="CE7" s="193" t="s">
        <v>271</v>
      </c>
      <c r="CF7" s="190" t="s">
        <v>271</v>
      </c>
      <c r="CG7" s="193" t="s">
        <v>271</v>
      </c>
      <c r="CH7" s="193" t="s">
        <v>271</v>
      </c>
      <c r="CI7" s="190" t="s">
        <v>271</v>
      </c>
      <c r="CJ7" s="193" t="s">
        <v>271</v>
      </c>
      <c r="CK7" s="193" t="s">
        <v>271</v>
      </c>
      <c r="CL7" s="190" t="s">
        <v>271</v>
      </c>
      <c r="CM7" s="193" t="s">
        <v>271</v>
      </c>
      <c r="CN7" s="193" t="s">
        <v>271</v>
      </c>
      <c r="CO7" s="190" t="s">
        <v>271</v>
      </c>
      <c r="CP7" s="193" t="s">
        <v>271</v>
      </c>
      <c r="CQ7" s="193" t="s">
        <v>271</v>
      </c>
      <c r="CR7" s="190" t="s">
        <v>287</v>
      </c>
      <c r="CS7" s="193">
        <v>892</v>
      </c>
      <c r="CT7" s="193">
        <v>5352</v>
      </c>
      <c r="CU7" s="190" t="s">
        <v>271</v>
      </c>
      <c r="CV7" s="193" t="s">
        <v>271</v>
      </c>
      <c r="CW7" s="193" t="s">
        <v>271</v>
      </c>
      <c r="CX7" s="190" t="s">
        <v>271</v>
      </c>
      <c r="CY7" s="193" t="s">
        <v>271</v>
      </c>
      <c r="CZ7" s="193" t="s">
        <v>271</v>
      </c>
      <c r="DA7" s="190" t="s">
        <v>271</v>
      </c>
      <c r="DB7" s="193" t="s">
        <v>271</v>
      </c>
      <c r="DC7" s="193" t="s">
        <v>271</v>
      </c>
      <c r="DD7" s="190" t="s">
        <v>271</v>
      </c>
      <c r="DE7" s="193" t="s">
        <v>271</v>
      </c>
      <c r="DF7" s="193" t="s">
        <v>271</v>
      </c>
      <c r="DG7" s="190" t="s">
        <v>271</v>
      </c>
      <c r="DH7" s="193" t="s">
        <v>271</v>
      </c>
      <c r="DI7" s="193" t="s">
        <v>271</v>
      </c>
      <c r="DJ7" s="190" t="s">
        <v>271</v>
      </c>
      <c r="DK7" s="193" t="s">
        <v>271</v>
      </c>
      <c r="DL7" s="193" t="s">
        <v>271</v>
      </c>
      <c r="DM7" s="190" t="s">
        <v>271</v>
      </c>
      <c r="DN7" s="193" t="s">
        <v>271</v>
      </c>
      <c r="DO7" s="193" t="s">
        <v>271</v>
      </c>
      <c r="DP7" s="190" t="s">
        <v>271</v>
      </c>
      <c r="DQ7" s="193" t="s">
        <v>271</v>
      </c>
      <c r="DR7" s="193" t="s">
        <v>271</v>
      </c>
      <c r="DS7" s="190" t="s">
        <v>271</v>
      </c>
      <c r="DT7" s="193" t="s">
        <v>271</v>
      </c>
      <c r="DU7" s="193" t="s">
        <v>271</v>
      </c>
      <c r="DV7" s="190" t="s">
        <v>271</v>
      </c>
      <c r="DW7" s="193" t="s">
        <v>271</v>
      </c>
      <c r="DX7" s="193" t="s">
        <v>271</v>
      </c>
      <c r="DY7" s="190" t="s">
        <v>356</v>
      </c>
      <c r="DZ7" s="190" t="s">
        <v>271</v>
      </c>
      <c r="EA7" s="190" t="s">
        <v>271</v>
      </c>
      <c r="EB7" s="190" t="s">
        <v>271</v>
      </c>
      <c r="EC7" s="190" t="s">
        <v>271</v>
      </c>
      <c r="ED7" s="190" t="s">
        <v>271</v>
      </c>
      <c r="EE7" s="190" t="s">
        <v>271</v>
      </c>
      <c r="EG7" s="190" t="s">
        <v>321</v>
      </c>
      <c r="EH7" s="190" t="s">
        <v>284</v>
      </c>
      <c r="EI7" s="190" t="s">
        <v>283</v>
      </c>
      <c r="EJ7" s="190" t="s">
        <v>246</v>
      </c>
      <c r="EK7" s="190" t="s">
        <v>271</v>
      </c>
      <c r="EL7" s="190" t="s">
        <v>271</v>
      </c>
      <c r="EM7" s="190" t="s">
        <v>271</v>
      </c>
      <c r="EN7" s="190" t="s">
        <v>271</v>
      </c>
      <c r="EO7" s="190" t="s">
        <v>271</v>
      </c>
      <c r="EP7" s="190" t="s">
        <v>271</v>
      </c>
      <c r="EQ7" s="190" t="s">
        <v>271</v>
      </c>
      <c r="ER7" s="190" t="s">
        <v>271</v>
      </c>
      <c r="ES7" s="190" t="s">
        <v>271</v>
      </c>
      <c r="ET7" s="190" t="s">
        <v>271</v>
      </c>
      <c r="EU7" s="190" t="s">
        <v>271</v>
      </c>
      <c r="EV7" s="190" t="s">
        <v>271</v>
      </c>
      <c r="EW7" s="190" t="s">
        <v>271</v>
      </c>
      <c r="EX7" s="190" t="s">
        <v>271</v>
      </c>
      <c r="EY7" s="190" t="s">
        <v>318</v>
      </c>
      <c r="EZ7" s="190" t="s">
        <v>271</v>
      </c>
      <c r="FA7" s="190" t="s">
        <v>259</v>
      </c>
      <c r="FB7" s="190"/>
      <c r="FF7" s="190" t="s">
        <v>271</v>
      </c>
      <c r="FQ7" s="193">
        <v>5352</v>
      </c>
      <c r="FR7" s="193">
        <v>892</v>
      </c>
      <c r="FS7" s="190" t="s">
        <v>271</v>
      </c>
      <c r="FT7" s="190" t="s">
        <v>271</v>
      </c>
      <c r="FU7" s="190" t="s">
        <v>271</v>
      </c>
      <c r="FV7" s="190" t="s">
        <v>271</v>
      </c>
      <c r="FW7" s="190" t="s">
        <v>271</v>
      </c>
      <c r="FX7" s="190" t="s">
        <v>271</v>
      </c>
      <c r="FY7" s="190" t="s">
        <v>271</v>
      </c>
      <c r="FZ7" s="190" t="s">
        <v>271</v>
      </c>
      <c r="GA7" s="190" t="s">
        <v>271</v>
      </c>
      <c r="GB7" s="190" t="s">
        <v>271</v>
      </c>
      <c r="GC7" s="190" t="s">
        <v>271</v>
      </c>
      <c r="GD7" s="190" t="s">
        <v>271</v>
      </c>
      <c r="GE7" s="190" t="s">
        <v>271</v>
      </c>
    </row>
    <row r="8" spans="1:187" x14ac:dyDescent="0.3">
      <c r="A8" s="190" t="s">
        <v>372</v>
      </c>
      <c r="B8" s="190">
        <v>3520</v>
      </c>
      <c r="C8" s="190" t="s">
        <v>2</v>
      </c>
      <c r="D8" s="190" t="s">
        <v>240</v>
      </c>
      <c r="E8" s="190" t="s">
        <v>12537</v>
      </c>
      <c r="F8" s="190" t="s">
        <v>12536</v>
      </c>
      <c r="G8" s="190" t="s">
        <v>4028</v>
      </c>
      <c r="H8" s="190" t="s">
        <v>2239</v>
      </c>
      <c r="I8" s="190" t="s">
        <v>301</v>
      </c>
      <c r="K8" s="190" t="s">
        <v>271</v>
      </c>
      <c r="L8" s="190" t="s">
        <v>271</v>
      </c>
      <c r="N8" s="190" t="s">
        <v>271</v>
      </c>
      <c r="O8" s="190" t="s">
        <v>271</v>
      </c>
      <c r="Q8" s="191">
        <v>42095</v>
      </c>
      <c r="R8" s="191">
        <v>42460</v>
      </c>
      <c r="T8" s="190" t="s">
        <v>366</v>
      </c>
      <c r="U8" s="190"/>
      <c r="AB8" s="190" t="s">
        <v>310</v>
      </c>
      <c r="AD8" s="190" t="s">
        <v>325</v>
      </c>
      <c r="AG8" s="193">
        <v>336</v>
      </c>
      <c r="AH8" s="193" t="s">
        <v>271</v>
      </c>
      <c r="AI8" s="193">
        <v>336</v>
      </c>
      <c r="AJ8" s="193">
        <v>56</v>
      </c>
      <c r="AK8" s="193" t="s">
        <v>271</v>
      </c>
      <c r="AL8" s="193">
        <v>56</v>
      </c>
      <c r="AM8" s="193">
        <v>0</v>
      </c>
      <c r="AN8" s="193">
        <v>0</v>
      </c>
      <c r="AO8" s="193">
        <v>0</v>
      </c>
      <c r="AP8" s="193">
        <v>0</v>
      </c>
      <c r="AQ8" s="193">
        <v>0</v>
      </c>
      <c r="AR8" s="193">
        <v>0</v>
      </c>
      <c r="AS8" s="190" t="s">
        <v>271</v>
      </c>
      <c r="AT8" s="193" t="s">
        <v>271</v>
      </c>
      <c r="AU8" s="193" t="s">
        <v>271</v>
      </c>
      <c r="AV8" s="190" t="s">
        <v>271</v>
      </c>
      <c r="AW8" s="193" t="s">
        <v>271</v>
      </c>
      <c r="AX8" s="193" t="s">
        <v>271</v>
      </c>
      <c r="AY8" s="190" t="s">
        <v>271</v>
      </c>
      <c r="AZ8" s="193" t="s">
        <v>271</v>
      </c>
      <c r="BA8" s="193" t="s">
        <v>271</v>
      </c>
      <c r="BB8" s="190" t="s">
        <v>271</v>
      </c>
      <c r="BC8" s="193" t="s">
        <v>271</v>
      </c>
      <c r="BD8" s="193" t="s">
        <v>271</v>
      </c>
      <c r="BE8" s="190" t="s">
        <v>271</v>
      </c>
      <c r="BF8" s="193" t="s">
        <v>271</v>
      </c>
      <c r="BG8" s="193" t="s">
        <v>271</v>
      </c>
      <c r="BH8" s="190" t="s">
        <v>271</v>
      </c>
      <c r="BI8" s="193" t="s">
        <v>271</v>
      </c>
      <c r="BJ8" s="193" t="s">
        <v>271</v>
      </c>
      <c r="BK8" s="190" t="s">
        <v>271</v>
      </c>
      <c r="BL8" s="193" t="s">
        <v>271</v>
      </c>
      <c r="BM8" s="193" t="s">
        <v>271</v>
      </c>
      <c r="BN8" s="190" t="s">
        <v>271</v>
      </c>
      <c r="BO8" s="193" t="s">
        <v>271</v>
      </c>
      <c r="BP8" s="193" t="s">
        <v>271</v>
      </c>
      <c r="BQ8" s="190" t="s">
        <v>271</v>
      </c>
      <c r="BR8" s="193" t="s">
        <v>271</v>
      </c>
      <c r="BS8" s="193" t="s">
        <v>271</v>
      </c>
      <c r="BT8" s="190" t="s">
        <v>271</v>
      </c>
      <c r="BU8" s="193" t="s">
        <v>271</v>
      </c>
      <c r="BV8" s="193" t="s">
        <v>271</v>
      </c>
      <c r="BW8" s="193">
        <v>336</v>
      </c>
      <c r="BX8" s="193">
        <v>0</v>
      </c>
      <c r="BY8" s="193">
        <v>336</v>
      </c>
      <c r="BZ8" s="193">
        <v>56</v>
      </c>
      <c r="CA8" s="193">
        <v>0</v>
      </c>
      <c r="CB8" s="193">
        <v>56</v>
      </c>
      <c r="CC8" s="190" t="s">
        <v>271</v>
      </c>
      <c r="CD8" s="193" t="s">
        <v>271</v>
      </c>
      <c r="CE8" s="193" t="s">
        <v>271</v>
      </c>
      <c r="CF8" s="190" t="s">
        <v>271</v>
      </c>
      <c r="CG8" s="193" t="s">
        <v>271</v>
      </c>
      <c r="CH8" s="193" t="s">
        <v>271</v>
      </c>
      <c r="CI8" s="190" t="s">
        <v>271</v>
      </c>
      <c r="CJ8" s="193" t="s">
        <v>271</v>
      </c>
      <c r="CK8" s="193" t="s">
        <v>271</v>
      </c>
      <c r="CL8" s="190" t="s">
        <v>271</v>
      </c>
      <c r="CM8" s="193" t="s">
        <v>271</v>
      </c>
      <c r="CN8" s="193" t="s">
        <v>271</v>
      </c>
      <c r="CO8" s="190" t="s">
        <v>271</v>
      </c>
      <c r="CP8" s="193" t="s">
        <v>271</v>
      </c>
      <c r="CQ8" s="193" t="s">
        <v>271</v>
      </c>
      <c r="CR8" s="190" t="s">
        <v>287</v>
      </c>
      <c r="CS8" s="193">
        <v>56</v>
      </c>
      <c r="CT8" s="193">
        <v>336</v>
      </c>
      <c r="CU8" s="190" t="s">
        <v>271</v>
      </c>
      <c r="CV8" s="193" t="s">
        <v>271</v>
      </c>
      <c r="CW8" s="193" t="s">
        <v>271</v>
      </c>
      <c r="CX8" s="190" t="s">
        <v>271</v>
      </c>
      <c r="CY8" s="193" t="s">
        <v>271</v>
      </c>
      <c r="CZ8" s="193" t="s">
        <v>271</v>
      </c>
      <c r="DA8" s="190" t="s">
        <v>271</v>
      </c>
      <c r="DB8" s="193" t="s">
        <v>271</v>
      </c>
      <c r="DC8" s="193" t="s">
        <v>271</v>
      </c>
      <c r="DD8" s="190" t="s">
        <v>271</v>
      </c>
      <c r="DE8" s="193" t="s">
        <v>271</v>
      </c>
      <c r="DF8" s="193" t="s">
        <v>271</v>
      </c>
      <c r="DG8" s="190" t="s">
        <v>271</v>
      </c>
      <c r="DH8" s="193" t="s">
        <v>271</v>
      </c>
      <c r="DI8" s="193" t="s">
        <v>271</v>
      </c>
      <c r="DJ8" s="190" t="s">
        <v>271</v>
      </c>
      <c r="DK8" s="193" t="s">
        <v>271</v>
      </c>
      <c r="DL8" s="193" t="s">
        <v>271</v>
      </c>
      <c r="DM8" s="190" t="s">
        <v>271</v>
      </c>
      <c r="DN8" s="193" t="s">
        <v>271</v>
      </c>
      <c r="DO8" s="193" t="s">
        <v>271</v>
      </c>
      <c r="DP8" s="190" t="s">
        <v>271</v>
      </c>
      <c r="DQ8" s="193" t="s">
        <v>271</v>
      </c>
      <c r="DR8" s="193" t="s">
        <v>271</v>
      </c>
      <c r="DS8" s="190" t="s">
        <v>271</v>
      </c>
      <c r="DT8" s="193" t="s">
        <v>271</v>
      </c>
      <c r="DU8" s="193" t="s">
        <v>271</v>
      </c>
      <c r="DV8" s="190" t="s">
        <v>271</v>
      </c>
      <c r="DW8" s="193" t="s">
        <v>271</v>
      </c>
      <c r="DX8" s="193" t="s">
        <v>271</v>
      </c>
      <c r="DY8" s="190" t="s">
        <v>356</v>
      </c>
      <c r="DZ8" s="190" t="s">
        <v>271</v>
      </c>
      <c r="EA8" s="190" t="s">
        <v>271</v>
      </c>
      <c r="EB8" s="190" t="s">
        <v>271</v>
      </c>
      <c r="EC8" s="190" t="s">
        <v>271</v>
      </c>
      <c r="ED8" s="190" t="s">
        <v>271</v>
      </c>
      <c r="EE8" s="190" t="s">
        <v>271</v>
      </c>
      <c r="EG8" s="190" t="s">
        <v>321</v>
      </c>
      <c r="EH8" s="190" t="s">
        <v>380</v>
      </c>
      <c r="EI8" s="190" t="s">
        <v>283</v>
      </c>
      <c r="EJ8" s="190" t="s">
        <v>271</v>
      </c>
      <c r="EK8" s="190" t="s">
        <v>351</v>
      </c>
      <c r="EL8" s="190" t="s">
        <v>271</v>
      </c>
      <c r="EM8" s="190" t="s">
        <v>271</v>
      </c>
      <c r="EN8" s="190" t="s">
        <v>271</v>
      </c>
      <c r="EO8" s="190" t="s">
        <v>271</v>
      </c>
      <c r="EP8" s="190" t="s">
        <v>305</v>
      </c>
      <c r="EQ8" s="190" t="s">
        <v>271</v>
      </c>
      <c r="ER8" s="190" t="s">
        <v>271</v>
      </c>
      <c r="ES8" s="190" t="s">
        <v>271</v>
      </c>
      <c r="ET8" s="190" t="s">
        <v>271</v>
      </c>
      <c r="EU8" s="190" t="s">
        <v>271</v>
      </c>
      <c r="EV8" s="190" t="s">
        <v>271</v>
      </c>
      <c r="EW8" s="190" t="s">
        <v>271</v>
      </c>
      <c r="EX8" s="190" t="s">
        <v>271</v>
      </c>
      <c r="EY8" s="190" t="s">
        <v>318</v>
      </c>
      <c r="EZ8" s="190" t="s">
        <v>271</v>
      </c>
      <c r="FA8" s="190" t="s">
        <v>259</v>
      </c>
      <c r="FB8" s="190"/>
      <c r="FF8" s="190" t="s">
        <v>271</v>
      </c>
      <c r="FQ8" s="193">
        <v>336</v>
      </c>
      <c r="FR8" s="193">
        <v>56</v>
      </c>
      <c r="FS8" s="190" t="s">
        <v>271</v>
      </c>
      <c r="FT8" s="190" t="s">
        <v>271</v>
      </c>
      <c r="FU8" s="190" t="s">
        <v>271</v>
      </c>
      <c r="FV8" s="190" t="s">
        <v>271</v>
      </c>
      <c r="FW8" s="190" t="s">
        <v>271</v>
      </c>
      <c r="FX8" s="190" t="s">
        <v>271</v>
      </c>
      <c r="FY8" s="190" t="s">
        <v>271</v>
      </c>
      <c r="FZ8" s="190" t="s">
        <v>271</v>
      </c>
      <c r="GA8" s="190" t="s">
        <v>271</v>
      </c>
      <c r="GB8" s="190" t="s">
        <v>271</v>
      </c>
      <c r="GC8" s="190" t="s">
        <v>271</v>
      </c>
      <c r="GD8" s="190" t="s">
        <v>271</v>
      </c>
      <c r="GE8" s="190" t="s">
        <v>271</v>
      </c>
    </row>
    <row r="9" spans="1:187" x14ac:dyDescent="0.3">
      <c r="A9" s="190" t="s">
        <v>372</v>
      </c>
      <c r="B9" s="190">
        <v>3523</v>
      </c>
      <c r="C9" s="190" t="s">
        <v>2</v>
      </c>
      <c r="D9" s="190" t="s">
        <v>240</v>
      </c>
      <c r="E9" s="190" t="s">
        <v>12535</v>
      </c>
      <c r="F9" s="190" t="s">
        <v>12534</v>
      </c>
      <c r="G9" s="190" t="s">
        <v>4028</v>
      </c>
      <c r="H9" s="190" t="s">
        <v>1272</v>
      </c>
      <c r="I9" s="190" t="s">
        <v>301</v>
      </c>
      <c r="K9" s="190" t="s">
        <v>271</v>
      </c>
      <c r="L9" s="190" t="s">
        <v>271</v>
      </c>
      <c r="N9" s="190" t="s">
        <v>271</v>
      </c>
      <c r="O9" s="190" t="s">
        <v>271</v>
      </c>
      <c r="Q9" s="191">
        <v>41698</v>
      </c>
      <c r="R9" s="191">
        <v>42428</v>
      </c>
      <c r="T9" s="190" t="s">
        <v>366</v>
      </c>
      <c r="U9" s="190"/>
      <c r="AB9" s="190" t="s">
        <v>310</v>
      </c>
      <c r="AD9" s="190" t="s">
        <v>325</v>
      </c>
      <c r="AG9" s="193">
        <v>1032</v>
      </c>
      <c r="AH9" s="193">
        <v>510</v>
      </c>
      <c r="AI9" s="193">
        <v>1542</v>
      </c>
      <c r="AJ9" s="193">
        <v>172</v>
      </c>
      <c r="AK9" s="193">
        <v>85</v>
      </c>
      <c r="AL9" s="193">
        <v>257</v>
      </c>
      <c r="AM9" s="193">
        <v>0</v>
      </c>
      <c r="AN9" s="193">
        <v>0</v>
      </c>
      <c r="AO9" s="193">
        <v>0</v>
      </c>
      <c r="AP9" s="193">
        <v>0</v>
      </c>
      <c r="AQ9" s="193">
        <v>0</v>
      </c>
      <c r="AR9" s="193">
        <v>0</v>
      </c>
      <c r="AS9" s="190" t="s">
        <v>271</v>
      </c>
      <c r="AT9" s="193" t="s">
        <v>271</v>
      </c>
      <c r="AU9" s="193" t="s">
        <v>271</v>
      </c>
      <c r="AV9" s="190" t="s">
        <v>271</v>
      </c>
      <c r="AW9" s="193" t="s">
        <v>271</v>
      </c>
      <c r="AX9" s="193" t="s">
        <v>271</v>
      </c>
      <c r="AY9" s="190" t="s">
        <v>271</v>
      </c>
      <c r="AZ9" s="193" t="s">
        <v>271</v>
      </c>
      <c r="BA9" s="193" t="s">
        <v>271</v>
      </c>
      <c r="BB9" s="190" t="s">
        <v>271</v>
      </c>
      <c r="BC9" s="193" t="s">
        <v>271</v>
      </c>
      <c r="BD9" s="193" t="s">
        <v>271</v>
      </c>
      <c r="BE9" s="190" t="s">
        <v>271</v>
      </c>
      <c r="BF9" s="193" t="s">
        <v>271</v>
      </c>
      <c r="BG9" s="193" t="s">
        <v>271</v>
      </c>
      <c r="BH9" s="190" t="s">
        <v>271</v>
      </c>
      <c r="BI9" s="193" t="s">
        <v>271</v>
      </c>
      <c r="BJ9" s="193" t="s">
        <v>271</v>
      </c>
      <c r="BK9" s="190" t="s">
        <v>271</v>
      </c>
      <c r="BL9" s="193" t="s">
        <v>271</v>
      </c>
      <c r="BM9" s="193" t="s">
        <v>271</v>
      </c>
      <c r="BN9" s="190" t="s">
        <v>271</v>
      </c>
      <c r="BO9" s="193" t="s">
        <v>271</v>
      </c>
      <c r="BP9" s="193" t="s">
        <v>271</v>
      </c>
      <c r="BQ9" s="190" t="s">
        <v>271</v>
      </c>
      <c r="BR9" s="193" t="s">
        <v>271</v>
      </c>
      <c r="BS9" s="193" t="s">
        <v>271</v>
      </c>
      <c r="BT9" s="190" t="s">
        <v>271</v>
      </c>
      <c r="BU9" s="193" t="s">
        <v>271</v>
      </c>
      <c r="BV9" s="193" t="s">
        <v>271</v>
      </c>
      <c r="BW9" s="193">
        <v>1032</v>
      </c>
      <c r="BX9" s="193">
        <v>510</v>
      </c>
      <c r="BY9" s="193">
        <v>1542</v>
      </c>
      <c r="BZ9" s="193">
        <v>172</v>
      </c>
      <c r="CA9" s="193">
        <v>85</v>
      </c>
      <c r="CB9" s="193">
        <v>257</v>
      </c>
      <c r="CC9" s="190" t="s">
        <v>271</v>
      </c>
      <c r="CD9" s="193" t="s">
        <v>271</v>
      </c>
      <c r="CE9" s="193" t="s">
        <v>271</v>
      </c>
      <c r="CF9" s="190" t="s">
        <v>271</v>
      </c>
      <c r="CG9" s="193" t="s">
        <v>271</v>
      </c>
      <c r="CH9" s="193" t="s">
        <v>271</v>
      </c>
      <c r="CI9" s="190" t="s">
        <v>271</v>
      </c>
      <c r="CJ9" s="193" t="s">
        <v>271</v>
      </c>
      <c r="CK9" s="193" t="s">
        <v>271</v>
      </c>
      <c r="CL9" s="190" t="s">
        <v>271</v>
      </c>
      <c r="CM9" s="193" t="s">
        <v>271</v>
      </c>
      <c r="CN9" s="193" t="s">
        <v>271</v>
      </c>
      <c r="CO9" s="190" t="s">
        <v>287</v>
      </c>
      <c r="CP9" s="193">
        <v>257</v>
      </c>
      <c r="CQ9" s="193">
        <v>1542</v>
      </c>
      <c r="CR9" s="190" t="s">
        <v>287</v>
      </c>
      <c r="CS9" s="193">
        <v>257</v>
      </c>
      <c r="CT9" s="193">
        <v>1542</v>
      </c>
      <c r="CU9" s="190" t="s">
        <v>271</v>
      </c>
      <c r="CV9" s="193" t="s">
        <v>271</v>
      </c>
      <c r="CW9" s="193" t="s">
        <v>271</v>
      </c>
      <c r="CX9" s="190" t="s">
        <v>271</v>
      </c>
      <c r="CY9" s="193" t="s">
        <v>271</v>
      </c>
      <c r="CZ9" s="193" t="s">
        <v>271</v>
      </c>
      <c r="DA9" s="190" t="s">
        <v>271</v>
      </c>
      <c r="DB9" s="193" t="s">
        <v>271</v>
      </c>
      <c r="DC9" s="193" t="s">
        <v>271</v>
      </c>
      <c r="DD9" s="190" t="s">
        <v>271</v>
      </c>
      <c r="DE9" s="193" t="s">
        <v>271</v>
      </c>
      <c r="DF9" s="193" t="s">
        <v>271</v>
      </c>
      <c r="DG9" s="190" t="s">
        <v>271</v>
      </c>
      <c r="DH9" s="193" t="s">
        <v>271</v>
      </c>
      <c r="DI9" s="193" t="s">
        <v>271</v>
      </c>
      <c r="DJ9" s="190" t="s">
        <v>271</v>
      </c>
      <c r="DK9" s="193" t="s">
        <v>271</v>
      </c>
      <c r="DL9" s="193" t="s">
        <v>271</v>
      </c>
      <c r="DM9" s="190" t="s">
        <v>271</v>
      </c>
      <c r="DN9" s="193" t="s">
        <v>271</v>
      </c>
      <c r="DO9" s="193" t="s">
        <v>271</v>
      </c>
      <c r="DP9" s="190" t="s">
        <v>271</v>
      </c>
      <c r="DQ9" s="193" t="s">
        <v>271</v>
      </c>
      <c r="DR9" s="193" t="s">
        <v>271</v>
      </c>
      <c r="DS9" s="190" t="s">
        <v>271</v>
      </c>
      <c r="DT9" s="193" t="s">
        <v>271</v>
      </c>
      <c r="DU9" s="193" t="s">
        <v>271</v>
      </c>
      <c r="DV9" s="190" t="s">
        <v>287</v>
      </c>
      <c r="DW9" s="193">
        <v>172</v>
      </c>
      <c r="DX9" s="193">
        <v>1032</v>
      </c>
      <c r="DY9" s="190" t="s">
        <v>356</v>
      </c>
      <c r="DZ9" s="190" t="s">
        <v>271</v>
      </c>
      <c r="EA9" s="190" t="s">
        <v>271</v>
      </c>
      <c r="EB9" s="190" t="s">
        <v>271</v>
      </c>
      <c r="EC9" s="190" t="s">
        <v>271</v>
      </c>
      <c r="ED9" s="190" t="s">
        <v>271</v>
      </c>
      <c r="EE9" s="190" t="s">
        <v>271</v>
      </c>
      <c r="EG9" s="190" t="s">
        <v>271</v>
      </c>
      <c r="EH9" s="190" t="s">
        <v>271</v>
      </c>
      <c r="EI9" s="190" t="s">
        <v>319</v>
      </c>
      <c r="EJ9" s="190" t="s">
        <v>271</v>
      </c>
      <c r="EK9" s="190" t="s">
        <v>271</v>
      </c>
      <c r="EL9" s="190" t="s">
        <v>271</v>
      </c>
      <c r="EM9" s="190" t="s">
        <v>271</v>
      </c>
      <c r="EN9" s="190" t="s">
        <v>271</v>
      </c>
      <c r="EO9" s="190" t="s">
        <v>271</v>
      </c>
      <c r="EP9" s="190" t="s">
        <v>271</v>
      </c>
      <c r="EQ9" s="190" t="s">
        <v>271</v>
      </c>
      <c r="ER9" s="190" t="s">
        <v>271</v>
      </c>
      <c r="ES9" s="190" t="s">
        <v>271</v>
      </c>
      <c r="ET9" s="190" t="s">
        <v>271</v>
      </c>
      <c r="EU9" s="190" t="s">
        <v>271</v>
      </c>
      <c r="EV9" s="190" t="s">
        <v>271</v>
      </c>
      <c r="EW9" s="190" t="s">
        <v>271</v>
      </c>
      <c r="EX9" s="190" t="s">
        <v>271</v>
      </c>
      <c r="EY9" s="190" t="s">
        <v>271</v>
      </c>
      <c r="EZ9" s="190" t="s">
        <v>271</v>
      </c>
      <c r="FA9" s="190" t="s">
        <v>271</v>
      </c>
      <c r="FB9" s="190"/>
      <c r="FF9" s="190" t="s">
        <v>271</v>
      </c>
      <c r="FQ9" s="193">
        <v>1542</v>
      </c>
      <c r="FR9" s="193">
        <v>257</v>
      </c>
      <c r="FS9" s="190" t="s">
        <v>271</v>
      </c>
      <c r="FT9" s="190" t="s">
        <v>271</v>
      </c>
      <c r="FU9" s="190" t="s">
        <v>271</v>
      </c>
      <c r="FV9" s="190" t="s">
        <v>271</v>
      </c>
      <c r="FW9" s="190" t="s">
        <v>271</v>
      </c>
      <c r="FX9" s="190" t="s">
        <v>271</v>
      </c>
      <c r="FY9" s="190" t="s">
        <v>271</v>
      </c>
      <c r="FZ9" s="190" t="s">
        <v>271</v>
      </c>
      <c r="GA9" s="190" t="s">
        <v>271</v>
      </c>
      <c r="GB9" s="190" t="s">
        <v>271</v>
      </c>
      <c r="GC9" s="190" t="s">
        <v>272</v>
      </c>
      <c r="GD9" s="190" t="s">
        <v>271</v>
      </c>
      <c r="GE9" s="190" t="s">
        <v>271</v>
      </c>
    </row>
    <row r="10" spans="1:187" x14ac:dyDescent="0.3">
      <c r="A10" s="190" t="s">
        <v>372</v>
      </c>
      <c r="B10" s="190">
        <v>3527</v>
      </c>
      <c r="C10" s="190" t="s">
        <v>2</v>
      </c>
      <c r="D10" s="190" t="s">
        <v>240</v>
      </c>
      <c r="E10" s="190" t="s">
        <v>12533</v>
      </c>
      <c r="F10" s="190" t="s">
        <v>12532</v>
      </c>
      <c r="G10" s="190" t="s">
        <v>4028</v>
      </c>
      <c r="H10" s="190" t="s">
        <v>514</v>
      </c>
      <c r="I10" s="190" t="s">
        <v>513</v>
      </c>
      <c r="K10" s="190" t="s">
        <v>271</v>
      </c>
      <c r="L10" s="190" t="s">
        <v>271</v>
      </c>
      <c r="N10" s="190" t="s">
        <v>271</v>
      </c>
      <c r="O10" s="190" t="s">
        <v>271</v>
      </c>
      <c r="Q10" s="191">
        <v>42156</v>
      </c>
      <c r="R10" s="191">
        <v>42521</v>
      </c>
      <c r="T10" s="190" t="s">
        <v>1332</v>
      </c>
      <c r="U10" s="190"/>
      <c r="AB10" s="190" t="s">
        <v>448</v>
      </c>
      <c r="AD10" s="190" t="s">
        <v>325</v>
      </c>
      <c r="AG10" s="193">
        <v>0</v>
      </c>
      <c r="AH10" s="193">
        <v>0</v>
      </c>
      <c r="AI10" s="193">
        <v>0</v>
      </c>
      <c r="AJ10" s="193">
        <v>4626</v>
      </c>
      <c r="AK10" s="193">
        <v>4551</v>
      </c>
      <c r="AL10" s="193">
        <v>9177</v>
      </c>
      <c r="AM10" s="193">
        <v>0</v>
      </c>
      <c r="AN10" s="193">
        <v>0</v>
      </c>
      <c r="AO10" s="193">
        <v>0</v>
      </c>
      <c r="AP10" s="193">
        <v>4626</v>
      </c>
      <c r="AQ10" s="193">
        <v>4551</v>
      </c>
      <c r="AR10" s="193">
        <v>9177</v>
      </c>
      <c r="AS10" s="190" t="s">
        <v>271</v>
      </c>
      <c r="AT10" s="193" t="s">
        <v>271</v>
      </c>
      <c r="AU10" s="193" t="s">
        <v>271</v>
      </c>
      <c r="AV10" s="190" t="s">
        <v>271</v>
      </c>
      <c r="AW10" s="193" t="s">
        <v>271</v>
      </c>
      <c r="AX10" s="193" t="s">
        <v>271</v>
      </c>
      <c r="AY10" s="190" t="s">
        <v>271</v>
      </c>
      <c r="AZ10" s="193" t="s">
        <v>271</v>
      </c>
      <c r="BA10" s="193" t="s">
        <v>271</v>
      </c>
      <c r="BB10" s="190" t="s">
        <v>271</v>
      </c>
      <c r="BC10" s="193" t="s">
        <v>271</v>
      </c>
      <c r="BD10" s="193" t="s">
        <v>271</v>
      </c>
      <c r="BE10" s="190" t="s">
        <v>271</v>
      </c>
      <c r="BF10" s="193" t="s">
        <v>271</v>
      </c>
      <c r="BG10" s="193" t="s">
        <v>271</v>
      </c>
      <c r="BH10" s="190" t="s">
        <v>287</v>
      </c>
      <c r="BI10" s="193">
        <v>9177</v>
      </c>
      <c r="BJ10" s="193">
        <v>0</v>
      </c>
      <c r="BK10" s="190" t="s">
        <v>271</v>
      </c>
      <c r="BL10" s="193" t="s">
        <v>271</v>
      </c>
      <c r="BM10" s="193" t="s">
        <v>271</v>
      </c>
      <c r="BN10" s="190" t="s">
        <v>271</v>
      </c>
      <c r="BO10" s="193" t="s">
        <v>271</v>
      </c>
      <c r="BP10" s="193" t="s">
        <v>271</v>
      </c>
      <c r="BQ10" s="190" t="s">
        <v>271</v>
      </c>
      <c r="BR10" s="193" t="s">
        <v>271</v>
      </c>
      <c r="BS10" s="193" t="s">
        <v>271</v>
      </c>
      <c r="BT10" s="190" t="s">
        <v>271</v>
      </c>
      <c r="BU10" s="193" t="s">
        <v>271</v>
      </c>
      <c r="BV10" s="193" t="s">
        <v>271</v>
      </c>
      <c r="BW10" s="193">
        <v>0</v>
      </c>
      <c r="BX10" s="193">
        <v>0</v>
      </c>
      <c r="BY10" s="193">
        <v>0</v>
      </c>
      <c r="BZ10" s="193">
        <v>0</v>
      </c>
      <c r="CA10" s="193">
        <v>0</v>
      </c>
      <c r="CB10" s="193">
        <v>0</v>
      </c>
      <c r="CC10" s="190" t="s">
        <v>271</v>
      </c>
      <c r="CD10" s="193" t="s">
        <v>271</v>
      </c>
      <c r="CE10" s="193" t="s">
        <v>271</v>
      </c>
      <c r="CF10" s="190" t="s">
        <v>271</v>
      </c>
      <c r="CG10" s="193" t="s">
        <v>271</v>
      </c>
      <c r="CH10" s="193" t="s">
        <v>271</v>
      </c>
      <c r="CI10" s="190" t="s">
        <v>271</v>
      </c>
      <c r="CJ10" s="193" t="s">
        <v>271</v>
      </c>
      <c r="CK10" s="193" t="s">
        <v>271</v>
      </c>
      <c r="CL10" s="190" t="s">
        <v>271</v>
      </c>
      <c r="CM10" s="193" t="s">
        <v>271</v>
      </c>
      <c r="CN10" s="193" t="s">
        <v>271</v>
      </c>
      <c r="CO10" s="190" t="s">
        <v>271</v>
      </c>
      <c r="CP10" s="193" t="s">
        <v>271</v>
      </c>
      <c r="CQ10" s="193" t="s">
        <v>271</v>
      </c>
      <c r="CR10" s="190" t="s">
        <v>271</v>
      </c>
      <c r="CS10" s="193" t="s">
        <v>271</v>
      </c>
      <c r="CT10" s="193" t="s">
        <v>271</v>
      </c>
      <c r="CU10" s="190" t="s">
        <v>271</v>
      </c>
      <c r="CV10" s="193" t="s">
        <v>271</v>
      </c>
      <c r="CW10" s="193" t="s">
        <v>271</v>
      </c>
      <c r="CX10" s="190" t="s">
        <v>271</v>
      </c>
      <c r="CY10" s="193" t="s">
        <v>271</v>
      </c>
      <c r="CZ10" s="193" t="s">
        <v>271</v>
      </c>
      <c r="DA10" s="190" t="s">
        <v>271</v>
      </c>
      <c r="DB10" s="193" t="s">
        <v>271</v>
      </c>
      <c r="DC10" s="193" t="s">
        <v>271</v>
      </c>
      <c r="DD10" s="190" t="s">
        <v>271</v>
      </c>
      <c r="DE10" s="193" t="s">
        <v>271</v>
      </c>
      <c r="DF10" s="193" t="s">
        <v>271</v>
      </c>
      <c r="DG10" s="190" t="s">
        <v>271</v>
      </c>
      <c r="DH10" s="193" t="s">
        <v>271</v>
      </c>
      <c r="DI10" s="193" t="s">
        <v>271</v>
      </c>
      <c r="DJ10" s="190" t="s">
        <v>271</v>
      </c>
      <c r="DK10" s="193" t="s">
        <v>271</v>
      </c>
      <c r="DL10" s="193" t="s">
        <v>271</v>
      </c>
      <c r="DM10" s="190" t="s">
        <v>271</v>
      </c>
      <c r="DN10" s="193" t="s">
        <v>271</v>
      </c>
      <c r="DO10" s="193" t="s">
        <v>271</v>
      </c>
      <c r="DP10" s="190" t="s">
        <v>271</v>
      </c>
      <c r="DQ10" s="193" t="s">
        <v>271</v>
      </c>
      <c r="DR10" s="193" t="s">
        <v>271</v>
      </c>
      <c r="DS10" s="190" t="s">
        <v>271</v>
      </c>
      <c r="DT10" s="193" t="s">
        <v>271</v>
      </c>
      <c r="DU10" s="193" t="s">
        <v>271</v>
      </c>
      <c r="DV10" s="190" t="s">
        <v>271</v>
      </c>
      <c r="DW10" s="193" t="s">
        <v>271</v>
      </c>
      <c r="DX10" s="193" t="s">
        <v>271</v>
      </c>
      <c r="DY10" s="190" t="s">
        <v>356</v>
      </c>
      <c r="DZ10" s="190" t="s">
        <v>272</v>
      </c>
      <c r="EA10" s="190" t="s">
        <v>868</v>
      </c>
      <c r="EB10" s="190" t="s">
        <v>307</v>
      </c>
      <c r="EC10" s="190" t="s">
        <v>297</v>
      </c>
      <c r="ED10" s="190" t="s">
        <v>271</v>
      </c>
      <c r="EE10" s="190" t="s">
        <v>271</v>
      </c>
      <c r="EG10" s="190" t="s">
        <v>352</v>
      </c>
      <c r="EH10" s="190" t="s">
        <v>284</v>
      </c>
      <c r="EI10" s="190" t="s">
        <v>283</v>
      </c>
      <c r="EJ10" s="190" t="s">
        <v>246</v>
      </c>
      <c r="EK10" s="190" t="s">
        <v>379</v>
      </c>
      <c r="EL10" s="190" t="s">
        <v>272</v>
      </c>
      <c r="EM10" s="190" t="s">
        <v>272</v>
      </c>
      <c r="EN10" s="190" t="s">
        <v>272</v>
      </c>
      <c r="EO10" s="190" t="s">
        <v>272</v>
      </c>
      <c r="EP10" s="190" t="s">
        <v>378</v>
      </c>
      <c r="EQ10" s="190">
        <v>4</v>
      </c>
      <c r="ER10" s="190" t="s">
        <v>271</v>
      </c>
      <c r="ES10" s="190" t="s">
        <v>271</v>
      </c>
      <c r="ET10" s="190" t="s">
        <v>271</v>
      </c>
      <c r="EU10" s="190" t="s">
        <v>271</v>
      </c>
      <c r="EV10" s="190" t="s">
        <v>271</v>
      </c>
      <c r="EW10" s="190" t="s">
        <v>271</v>
      </c>
      <c r="EX10" s="190" t="s">
        <v>271</v>
      </c>
      <c r="EY10" s="190" t="s">
        <v>271</v>
      </c>
      <c r="EZ10" s="190" t="s">
        <v>271</v>
      </c>
      <c r="FA10" s="190" t="s">
        <v>259</v>
      </c>
      <c r="FB10" s="190"/>
      <c r="FF10" s="190" t="s">
        <v>271</v>
      </c>
      <c r="FQ10" s="193">
        <v>0</v>
      </c>
      <c r="FR10" s="193">
        <v>9177</v>
      </c>
      <c r="FS10" s="190" t="s">
        <v>271</v>
      </c>
      <c r="FT10" s="190" t="s">
        <v>271</v>
      </c>
      <c r="FU10" s="190" t="s">
        <v>272</v>
      </c>
      <c r="FV10" s="190" t="s">
        <v>272</v>
      </c>
      <c r="FW10" s="190" t="s">
        <v>271</v>
      </c>
      <c r="FX10" s="190" t="s">
        <v>271</v>
      </c>
      <c r="FY10" s="190" t="s">
        <v>271</v>
      </c>
      <c r="FZ10" s="190" t="s">
        <v>271</v>
      </c>
      <c r="GA10" s="190" t="s">
        <v>271</v>
      </c>
      <c r="GB10" s="190" t="s">
        <v>271</v>
      </c>
      <c r="GC10" s="190" t="s">
        <v>271</v>
      </c>
      <c r="GD10" s="190" t="s">
        <v>271</v>
      </c>
      <c r="GE10" s="190" t="s">
        <v>271</v>
      </c>
    </row>
    <row r="11" spans="1:187" x14ac:dyDescent="0.3">
      <c r="A11" s="190" t="s">
        <v>372</v>
      </c>
      <c r="B11" s="190">
        <v>3529</v>
      </c>
      <c r="C11" s="190" t="s">
        <v>2</v>
      </c>
      <c r="D11" s="190" t="s">
        <v>240</v>
      </c>
      <c r="E11" s="190" t="s">
        <v>12531</v>
      </c>
      <c r="F11" s="190" t="s">
        <v>12530</v>
      </c>
      <c r="G11" s="190" t="s">
        <v>4028</v>
      </c>
      <c r="H11" s="190" t="s">
        <v>369</v>
      </c>
      <c r="I11" s="190" t="s">
        <v>301</v>
      </c>
      <c r="K11" s="190" t="s">
        <v>271</v>
      </c>
      <c r="L11" s="190" t="s">
        <v>271</v>
      </c>
      <c r="N11" s="190" t="s">
        <v>271</v>
      </c>
      <c r="O11" s="190" t="s">
        <v>271</v>
      </c>
      <c r="Q11" s="191">
        <v>42278</v>
      </c>
      <c r="R11" s="191">
        <v>42643</v>
      </c>
      <c r="T11" s="190" t="s">
        <v>366</v>
      </c>
      <c r="U11" s="190"/>
      <c r="AB11" s="190" t="s">
        <v>291</v>
      </c>
      <c r="AD11" s="190" t="s">
        <v>325</v>
      </c>
      <c r="AG11" s="193">
        <v>0</v>
      </c>
      <c r="AH11" s="193">
        <v>0</v>
      </c>
      <c r="AI11" s="193">
        <v>0</v>
      </c>
      <c r="AJ11" s="193">
        <v>210010</v>
      </c>
      <c r="AK11" s="193">
        <v>210011</v>
      </c>
      <c r="AL11" s="193">
        <v>420021</v>
      </c>
      <c r="AM11" s="193">
        <v>0</v>
      </c>
      <c r="AN11" s="193">
        <v>0</v>
      </c>
      <c r="AO11" s="193">
        <v>0</v>
      </c>
      <c r="AP11" s="193">
        <v>210010</v>
      </c>
      <c r="AQ11" s="193">
        <v>210011</v>
      </c>
      <c r="AR11" s="193">
        <v>420021</v>
      </c>
      <c r="AS11" s="190" t="s">
        <v>271</v>
      </c>
      <c r="AT11" s="193" t="s">
        <v>271</v>
      </c>
      <c r="AU11" s="193" t="s">
        <v>271</v>
      </c>
      <c r="AV11" s="190" t="s">
        <v>271</v>
      </c>
      <c r="AW11" s="193" t="s">
        <v>271</v>
      </c>
      <c r="AX11" s="193" t="s">
        <v>271</v>
      </c>
      <c r="AY11" s="190" t="s">
        <v>271</v>
      </c>
      <c r="AZ11" s="193" t="s">
        <v>271</v>
      </c>
      <c r="BA11" s="193" t="s">
        <v>271</v>
      </c>
      <c r="BB11" s="190" t="s">
        <v>271</v>
      </c>
      <c r="BC11" s="193" t="s">
        <v>271</v>
      </c>
      <c r="BD11" s="193" t="s">
        <v>271</v>
      </c>
      <c r="BE11" s="190" t="s">
        <v>271</v>
      </c>
      <c r="BF11" s="193" t="s">
        <v>271</v>
      </c>
      <c r="BG11" s="193" t="s">
        <v>271</v>
      </c>
      <c r="BH11" s="190" t="s">
        <v>287</v>
      </c>
      <c r="BI11" s="193">
        <v>210010</v>
      </c>
      <c r="BJ11" s="193">
        <v>210011</v>
      </c>
      <c r="BK11" s="190" t="s">
        <v>271</v>
      </c>
      <c r="BL11" s="193" t="s">
        <v>271</v>
      </c>
      <c r="BM11" s="193" t="s">
        <v>271</v>
      </c>
      <c r="BN11" s="190" t="s">
        <v>271</v>
      </c>
      <c r="BO11" s="193" t="s">
        <v>271</v>
      </c>
      <c r="BP11" s="193" t="s">
        <v>271</v>
      </c>
      <c r="BQ11" s="190" t="s">
        <v>271</v>
      </c>
      <c r="BR11" s="193" t="s">
        <v>271</v>
      </c>
      <c r="BS11" s="193" t="s">
        <v>271</v>
      </c>
      <c r="BT11" s="190" t="s">
        <v>271</v>
      </c>
      <c r="BU11" s="193" t="s">
        <v>271</v>
      </c>
      <c r="BV11" s="193" t="s">
        <v>271</v>
      </c>
      <c r="BW11" s="193">
        <v>0</v>
      </c>
      <c r="BX11" s="193">
        <v>0</v>
      </c>
      <c r="BY11" s="193">
        <v>0</v>
      </c>
      <c r="BZ11" s="193">
        <v>210010</v>
      </c>
      <c r="CA11" s="193">
        <v>210011</v>
      </c>
      <c r="CB11" s="193">
        <v>420021</v>
      </c>
      <c r="CC11" s="190" t="s">
        <v>271</v>
      </c>
      <c r="CD11" s="193" t="s">
        <v>271</v>
      </c>
      <c r="CE11" s="193" t="s">
        <v>271</v>
      </c>
      <c r="CF11" s="190" t="s">
        <v>271</v>
      </c>
      <c r="CG11" s="193" t="s">
        <v>271</v>
      </c>
      <c r="CH11" s="193" t="s">
        <v>271</v>
      </c>
      <c r="CI11" s="190" t="s">
        <v>271</v>
      </c>
      <c r="CJ11" s="193" t="s">
        <v>271</v>
      </c>
      <c r="CK11" s="193" t="s">
        <v>271</v>
      </c>
      <c r="CL11" s="190" t="s">
        <v>271</v>
      </c>
      <c r="CM11" s="193" t="s">
        <v>271</v>
      </c>
      <c r="CN11" s="193" t="s">
        <v>271</v>
      </c>
      <c r="CO11" s="190" t="s">
        <v>271</v>
      </c>
      <c r="CP11" s="193" t="s">
        <v>271</v>
      </c>
      <c r="CQ11" s="193" t="s">
        <v>271</v>
      </c>
      <c r="CR11" s="190" t="s">
        <v>271</v>
      </c>
      <c r="CS11" s="193" t="s">
        <v>271</v>
      </c>
      <c r="CT11" s="193" t="s">
        <v>271</v>
      </c>
      <c r="CU11" s="190" t="s">
        <v>271</v>
      </c>
      <c r="CV11" s="193" t="s">
        <v>271</v>
      </c>
      <c r="CW11" s="193" t="s">
        <v>271</v>
      </c>
      <c r="CX11" s="190" t="s">
        <v>271</v>
      </c>
      <c r="CY11" s="193" t="s">
        <v>271</v>
      </c>
      <c r="CZ11" s="193" t="s">
        <v>271</v>
      </c>
      <c r="DA11" s="190" t="s">
        <v>287</v>
      </c>
      <c r="DB11" s="193">
        <v>0</v>
      </c>
      <c r="DC11" s="193">
        <v>0</v>
      </c>
      <c r="DD11" s="190" t="s">
        <v>271</v>
      </c>
      <c r="DE11" s="193" t="s">
        <v>271</v>
      </c>
      <c r="DF11" s="193" t="s">
        <v>271</v>
      </c>
      <c r="DG11" s="190" t="s">
        <v>287</v>
      </c>
      <c r="DH11" s="193">
        <v>420021</v>
      </c>
      <c r="DI11" s="193">
        <v>0</v>
      </c>
      <c r="DJ11" s="190" t="s">
        <v>271</v>
      </c>
      <c r="DK11" s="193" t="s">
        <v>271</v>
      </c>
      <c r="DL11" s="193" t="s">
        <v>271</v>
      </c>
      <c r="DM11" s="190" t="s">
        <v>287</v>
      </c>
      <c r="DN11" s="193">
        <v>5190</v>
      </c>
      <c r="DO11" s="193">
        <v>420021</v>
      </c>
      <c r="DP11" s="190" t="s">
        <v>271</v>
      </c>
      <c r="DQ11" s="193" t="s">
        <v>271</v>
      </c>
      <c r="DR11" s="193" t="s">
        <v>271</v>
      </c>
      <c r="DS11" s="190" t="s">
        <v>271</v>
      </c>
      <c r="DT11" s="193" t="s">
        <v>271</v>
      </c>
      <c r="DU11" s="193" t="s">
        <v>271</v>
      </c>
      <c r="DV11" s="190" t="s">
        <v>271</v>
      </c>
      <c r="DW11" s="193" t="s">
        <v>271</v>
      </c>
      <c r="DX11" s="193" t="s">
        <v>271</v>
      </c>
      <c r="DY11" s="190" t="s">
        <v>356</v>
      </c>
      <c r="DZ11" s="190" t="s">
        <v>297</v>
      </c>
      <c r="EA11" s="190" t="s">
        <v>271</v>
      </c>
      <c r="EB11" s="190" t="s">
        <v>271</v>
      </c>
      <c r="EC11" s="190" t="s">
        <v>297</v>
      </c>
      <c r="ED11" s="190" t="s">
        <v>271</v>
      </c>
      <c r="EE11" s="190" t="s">
        <v>271</v>
      </c>
      <c r="EG11" s="190" t="s">
        <v>321</v>
      </c>
      <c r="EH11" s="190" t="s">
        <v>380</v>
      </c>
      <c r="EI11" s="190" t="s">
        <v>283</v>
      </c>
      <c r="EJ11" s="190" t="s">
        <v>245</v>
      </c>
      <c r="EK11" s="190" t="s">
        <v>379</v>
      </c>
      <c r="EL11" s="190" t="s">
        <v>272</v>
      </c>
      <c r="EM11" s="190" t="s">
        <v>272</v>
      </c>
      <c r="EN11" s="190" t="s">
        <v>272</v>
      </c>
      <c r="EO11" s="190" t="s">
        <v>272</v>
      </c>
      <c r="EP11" s="190" t="s">
        <v>378</v>
      </c>
      <c r="EQ11" s="190">
        <v>4</v>
      </c>
      <c r="ER11" s="190" t="s">
        <v>349</v>
      </c>
      <c r="ES11" s="190" t="s">
        <v>272</v>
      </c>
      <c r="ET11" s="190" t="s">
        <v>272</v>
      </c>
      <c r="EU11" s="190" t="s">
        <v>272</v>
      </c>
      <c r="EV11" s="190" t="s">
        <v>272</v>
      </c>
      <c r="EW11" s="190" t="s">
        <v>303</v>
      </c>
      <c r="EX11" s="190">
        <v>4</v>
      </c>
      <c r="EY11" s="190" t="s">
        <v>318</v>
      </c>
      <c r="EZ11" s="190" t="s">
        <v>268</v>
      </c>
      <c r="FA11" s="190" t="s">
        <v>259</v>
      </c>
      <c r="FB11" s="190"/>
      <c r="FF11" s="190" t="s">
        <v>271</v>
      </c>
      <c r="FQ11" s="193">
        <v>0</v>
      </c>
      <c r="FR11" s="193">
        <v>420021</v>
      </c>
      <c r="FS11" s="190" t="s">
        <v>271</v>
      </c>
      <c r="FT11" s="190" t="s">
        <v>271</v>
      </c>
      <c r="FU11" s="190" t="s">
        <v>272</v>
      </c>
      <c r="FV11" s="190" t="s">
        <v>272</v>
      </c>
      <c r="FW11" s="190" t="s">
        <v>271</v>
      </c>
      <c r="FX11" s="190" t="s">
        <v>271</v>
      </c>
      <c r="FY11" s="190" t="s">
        <v>271</v>
      </c>
      <c r="FZ11" s="190" t="s">
        <v>271</v>
      </c>
      <c r="GA11" s="190" t="s">
        <v>271</v>
      </c>
      <c r="GB11" s="190" t="s">
        <v>271</v>
      </c>
      <c r="GC11" s="190" t="s">
        <v>271</v>
      </c>
      <c r="GD11" s="190" t="s">
        <v>271</v>
      </c>
      <c r="GE11" s="190" t="s">
        <v>272</v>
      </c>
    </row>
    <row r="12" spans="1:187" x14ac:dyDescent="0.3">
      <c r="A12" s="190" t="s">
        <v>372</v>
      </c>
      <c r="B12" s="190">
        <v>3536</v>
      </c>
      <c r="C12" s="190" t="s">
        <v>2</v>
      </c>
      <c r="D12" s="190" t="s">
        <v>240</v>
      </c>
      <c r="E12" s="190" t="s">
        <v>12529</v>
      </c>
      <c r="F12" s="190" t="s">
        <v>12528</v>
      </c>
      <c r="G12" s="190" t="s">
        <v>4028</v>
      </c>
      <c r="H12" s="190" t="s">
        <v>1272</v>
      </c>
      <c r="I12" s="190" t="s">
        <v>523</v>
      </c>
      <c r="K12" s="190" t="s">
        <v>271</v>
      </c>
      <c r="L12" s="190" t="s">
        <v>271</v>
      </c>
      <c r="N12" s="190" t="s">
        <v>271</v>
      </c>
      <c r="O12" s="190" t="s">
        <v>271</v>
      </c>
      <c r="Q12" s="191">
        <v>41487</v>
      </c>
      <c r="R12" s="191">
        <v>42643</v>
      </c>
      <c r="T12" s="190" t="s">
        <v>366</v>
      </c>
      <c r="U12" s="190"/>
      <c r="AB12" s="190" t="s">
        <v>291</v>
      </c>
      <c r="AD12" s="190" t="s">
        <v>325</v>
      </c>
      <c r="AG12" s="193">
        <v>720</v>
      </c>
      <c r="AH12" s="193">
        <v>480</v>
      </c>
      <c r="AI12" s="193">
        <v>1200</v>
      </c>
      <c r="AJ12" s="193">
        <v>200</v>
      </c>
      <c r="AK12" s="193">
        <v>0</v>
      </c>
      <c r="AL12" s="193">
        <v>200</v>
      </c>
      <c r="AM12" s="193">
        <v>720</v>
      </c>
      <c r="AN12" s="193">
        <v>480</v>
      </c>
      <c r="AO12" s="193">
        <v>1200</v>
      </c>
      <c r="AP12" s="193">
        <v>200</v>
      </c>
      <c r="AQ12" s="193">
        <v>0</v>
      </c>
      <c r="AR12" s="193">
        <v>200</v>
      </c>
      <c r="AS12" s="190" t="s">
        <v>271</v>
      </c>
      <c r="AT12" s="193" t="s">
        <v>271</v>
      </c>
      <c r="AU12" s="193" t="s">
        <v>271</v>
      </c>
      <c r="AV12" s="190" t="s">
        <v>287</v>
      </c>
      <c r="AW12" s="193">
        <v>200</v>
      </c>
      <c r="AX12" s="193">
        <v>1200</v>
      </c>
      <c r="AY12" s="190" t="s">
        <v>271</v>
      </c>
      <c r="AZ12" s="193" t="s">
        <v>271</v>
      </c>
      <c r="BA12" s="193" t="s">
        <v>271</v>
      </c>
      <c r="BB12" s="190" t="s">
        <v>271</v>
      </c>
      <c r="BC12" s="193" t="s">
        <v>271</v>
      </c>
      <c r="BD12" s="193" t="s">
        <v>271</v>
      </c>
      <c r="BE12" s="190" t="s">
        <v>271</v>
      </c>
      <c r="BF12" s="193" t="s">
        <v>271</v>
      </c>
      <c r="BG12" s="193" t="s">
        <v>271</v>
      </c>
      <c r="BH12" s="190" t="s">
        <v>287</v>
      </c>
      <c r="BI12" s="193">
        <v>200</v>
      </c>
      <c r="BJ12" s="193">
        <v>1200</v>
      </c>
      <c r="BK12" s="190" t="s">
        <v>271</v>
      </c>
      <c r="BL12" s="193" t="s">
        <v>271</v>
      </c>
      <c r="BM12" s="193" t="s">
        <v>271</v>
      </c>
      <c r="BN12" s="190" t="s">
        <v>271</v>
      </c>
      <c r="BO12" s="193" t="s">
        <v>271</v>
      </c>
      <c r="BP12" s="193" t="s">
        <v>271</v>
      </c>
      <c r="BQ12" s="190" t="s">
        <v>271</v>
      </c>
      <c r="BR12" s="193" t="s">
        <v>271</v>
      </c>
      <c r="BS12" s="193" t="s">
        <v>271</v>
      </c>
      <c r="BT12" s="190" t="s">
        <v>271</v>
      </c>
      <c r="BU12" s="193" t="s">
        <v>271</v>
      </c>
      <c r="BV12" s="193" t="s">
        <v>271</v>
      </c>
      <c r="BW12" s="193">
        <v>720</v>
      </c>
      <c r="BX12" s="193">
        <v>480</v>
      </c>
      <c r="BY12" s="193">
        <v>1200</v>
      </c>
      <c r="BZ12" s="193">
        <v>200</v>
      </c>
      <c r="CA12" s="193">
        <v>0</v>
      </c>
      <c r="CB12" s="193">
        <v>200</v>
      </c>
      <c r="CC12" s="190" t="s">
        <v>271</v>
      </c>
      <c r="CD12" s="193" t="s">
        <v>271</v>
      </c>
      <c r="CE12" s="193" t="s">
        <v>271</v>
      </c>
      <c r="CF12" s="190" t="s">
        <v>271</v>
      </c>
      <c r="CG12" s="193" t="s">
        <v>271</v>
      </c>
      <c r="CH12" s="193" t="s">
        <v>271</v>
      </c>
      <c r="CI12" s="190" t="s">
        <v>271</v>
      </c>
      <c r="CJ12" s="193" t="s">
        <v>271</v>
      </c>
      <c r="CK12" s="193" t="s">
        <v>271</v>
      </c>
      <c r="CL12" s="190" t="s">
        <v>271</v>
      </c>
      <c r="CM12" s="193" t="s">
        <v>271</v>
      </c>
      <c r="CN12" s="193" t="s">
        <v>271</v>
      </c>
      <c r="CO12" s="190" t="s">
        <v>287</v>
      </c>
      <c r="CP12" s="193">
        <v>200</v>
      </c>
      <c r="CQ12" s="193">
        <v>1200</v>
      </c>
      <c r="CR12" s="190" t="s">
        <v>287</v>
      </c>
      <c r="CS12" s="193">
        <v>200</v>
      </c>
      <c r="CT12" s="193">
        <v>1200</v>
      </c>
      <c r="CU12" s="190" t="s">
        <v>271</v>
      </c>
      <c r="CV12" s="193" t="s">
        <v>271</v>
      </c>
      <c r="CW12" s="193" t="s">
        <v>271</v>
      </c>
      <c r="CX12" s="190" t="s">
        <v>271</v>
      </c>
      <c r="CY12" s="193" t="s">
        <v>271</v>
      </c>
      <c r="CZ12" s="193" t="s">
        <v>271</v>
      </c>
      <c r="DA12" s="190" t="s">
        <v>271</v>
      </c>
      <c r="DB12" s="193" t="s">
        <v>271</v>
      </c>
      <c r="DC12" s="193" t="s">
        <v>271</v>
      </c>
      <c r="DD12" s="190" t="s">
        <v>271</v>
      </c>
      <c r="DE12" s="193" t="s">
        <v>271</v>
      </c>
      <c r="DF12" s="193" t="s">
        <v>271</v>
      </c>
      <c r="DG12" s="190" t="s">
        <v>271</v>
      </c>
      <c r="DH12" s="193" t="s">
        <v>271</v>
      </c>
      <c r="DI12" s="193" t="s">
        <v>271</v>
      </c>
      <c r="DJ12" s="190" t="s">
        <v>271</v>
      </c>
      <c r="DK12" s="193" t="s">
        <v>271</v>
      </c>
      <c r="DL12" s="193" t="s">
        <v>271</v>
      </c>
      <c r="DM12" s="190" t="s">
        <v>271</v>
      </c>
      <c r="DN12" s="193" t="s">
        <v>271</v>
      </c>
      <c r="DO12" s="193" t="s">
        <v>271</v>
      </c>
      <c r="DP12" s="190" t="s">
        <v>271</v>
      </c>
      <c r="DQ12" s="193" t="s">
        <v>271</v>
      </c>
      <c r="DR12" s="193" t="s">
        <v>271</v>
      </c>
      <c r="DS12" s="190" t="s">
        <v>271</v>
      </c>
      <c r="DT12" s="193" t="s">
        <v>271</v>
      </c>
      <c r="DU12" s="193" t="s">
        <v>271</v>
      </c>
      <c r="DV12" s="190" t="s">
        <v>287</v>
      </c>
      <c r="DW12" s="193">
        <v>200</v>
      </c>
      <c r="DX12" s="193">
        <v>1200</v>
      </c>
      <c r="DY12" s="190" t="s">
        <v>356</v>
      </c>
      <c r="DZ12" s="190" t="s">
        <v>297</v>
      </c>
      <c r="EA12" s="190" t="s">
        <v>271</v>
      </c>
      <c r="EB12" s="190" t="s">
        <v>271</v>
      </c>
      <c r="EC12" s="190" t="s">
        <v>297</v>
      </c>
      <c r="ED12" s="190" t="s">
        <v>271</v>
      </c>
      <c r="EE12" s="190" t="s">
        <v>271</v>
      </c>
      <c r="EG12" s="190" t="s">
        <v>352</v>
      </c>
      <c r="EH12" s="190" t="s">
        <v>284</v>
      </c>
      <c r="EI12" s="190" t="s">
        <v>283</v>
      </c>
      <c r="EJ12" s="190" t="s">
        <v>246</v>
      </c>
      <c r="EK12" s="190" t="s">
        <v>379</v>
      </c>
      <c r="EL12" s="190" t="s">
        <v>297</v>
      </c>
      <c r="EM12" s="190" t="s">
        <v>297</v>
      </c>
      <c r="EN12" s="190" t="s">
        <v>297</v>
      </c>
      <c r="EO12" s="190" t="s">
        <v>297</v>
      </c>
      <c r="EP12" s="190" t="s">
        <v>305</v>
      </c>
      <c r="EQ12" s="190" t="s">
        <v>271</v>
      </c>
      <c r="ER12" s="190" t="s">
        <v>271</v>
      </c>
      <c r="ES12" s="190" t="s">
        <v>271</v>
      </c>
      <c r="ET12" s="190" t="s">
        <v>271</v>
      </c>
      <c r="EU12" s="190" t="s">
        <v>271</v>
      </c>
      <c r="EV12" s="190" t="s">
        <v>271</v>
      </c>
      <c r="EW12" s="190" t="s">
        <v>271</v>
      </c>
      <c r="EX12" s="190" t="s">
        <v>271</v>
      </c>
      <c r="EY12" s="190" t="s">
        <v>278</v>
      </c>
      <c r="EZ12" s="190" t="s">
        <v>268</v>
      </c>
      <c r="FA12" s="190" t="s">
        <v>259</v>
      </c>
      <c r="FB12" s="190"/>
      <c r="FF12" s="190" t="s">
        <v>262</v>
      </c>
      <c r="FQ12" s="193">
        <v>1200</v>
      </c>
      <c r="FR12" s="193">
        <v>200</v>
      </c>
      <c r="FS12" s="190" t="s">
        <v>272</v>
      </c>
      <c r="FT12" s="190" t="s">
        <v>297</v>
      </c>
      <c r="FU12" s="190" t="s">
        <v>297</v>
      </c>
      <c r="FV12" s="190" t="s">
        <v>297</v>
      </c>
      <c r="FW12" s="190" t="s">
        <v>297</v>
      </c>
      <c r="FX12" s="190" t="s">
        <v>297</v>
      </c>
      <c r="FY12" s="190" t="s">
        <v>297</v>
      </c>
      <c r="FZ12" s="190" t="s">
        <v>297</v>
      </c>
      <c r="GA12" s="190" t="s">
        <v>297</v>
      </c>
      <c r="GB12" s="190" t="s">
        <v>297</v>
      </c>
      <c r="GC12" s="190" t="s">
        <v>272</v>
      </c>
      <c r="GD12" s="190" t="s">
        <v>297</v>
      </c>
      <c r="GE12" s="190" t="s">
        <v>297</v>
      </c>
    </row>
    <row r="13" spans="1:187" x14ac:dyDescent="0.3">
      <c r="A13" s="190" t="s">
        <v>372</v>
      </c>
      <c r="B13" s="190">
        <v>3515</v>
      </c>
      <c r="C13" s="190" t="s">
        <v>2</v>
      </c>
      <c r="D13" s="190" t="s">
        <v>240</v>
      </c>
      <c r="E13" s="190" t="s">
        <v>8652</v>
      </c>
      <c r="F13" s="190" t="s">
        <v>8651</v>
      </c>
      <c r="G13" s="190" t="s">
        <v>4001</v>
      </c>
      <c r="H13" s="190" t="s">
        <v>369</v>
      </c>
      <c r="I13" s="190" t="s">
        <v>2128</v>
      </c>
      <c r="K13" s="190" t="s">
        <v>271</v>
      </c>
      <c r="L13" s="190" t="s">
        <v>271</v>
      </c>
      <c r="N13" s="190" t="s">
        <v>271</v>
      </c>
      <c r="O13" s="190" t="s">
        <v>271</v>
      </c>
      <c r="Q13" s="191">
        <v>42370</v>
      </c>
      <c r="R13" s="191">
        <v>43465</v>
      </c>
      <c r="T13" s="190" t="s">
        <v>366</v>
      </c>
      <c r="U13" s="190"/>
      <c r="AB13" s="190" t="s">
        <v>310</v>
      </c>
      <c r="AD13" s="190" t="s">
        <v>325</v>
      </c>
      <c r="AG13" s="193">
        <v>13720</v>
      </c>
      <c r="AH13" s="193">
        <v>14280</v>
      </c>
      <c r="AI13" s="193">
        <v>28000</v>
      </c>
      <c r="AJ13" s="193">
        <v>510</v>
      </c>
      <c r="AK13" s="193">
        <v>350</v>
      </c>
      <c r="AL13" s="193">
        <v>860</v>
      </c>
      <c r="AM13" s="193">
        <v>0</v>
      </c>
      <c r="AN13" s="193">
        <v>0</v>
      </c>
      <c r="AO13" s="193">
        <v>0</v>
      </c>
      <c r="AP13" s="193">
        <v>0</v>
      </c>
      <c r="AQ13" s="193">
        <v>0</v>
      </c>
      <c r="AR13" s="193">
        <v>0</v>
      </c>
      <c r="AS13" s="190" t="s">
        <v>271</v>
      </c>
      <c r="AT13" s="193" t="s">
        <v>271</v>
      </c>
      <c r="AU13" s="193" t="s">
        <v>271</v>
      </c>
      <c r="AV13" s="190" t="s">
        <v>271</v>
      </c>
      <c r="AW13" s="193" t="s">
        <v>271</v>
      </c>
      <c r="AX13" s="193" t="s">
        <v>271</v>
      </c>
      <c r="AY13" s="190" t="s">
        <v>271</v>
      </c>
      <c r="AZ13" s="193" t="s">
        <v>271</v>
      </c>
      <c r="BA13" s="193" t="s">
        <v>271</v>
      </c>
      <c r="BB13" s="190" t="s">
        <v>271</v>
      </c>
      <c r="BC13" s="193" t="s">
        <v>271</v>
      </c>
      <c r="BD13" s="193" t="s">
        <v>271</v>
      </c>
      <c r="BE13" s="190" t="s">
        <v>271</v>
      </c>
      <c r="BF13" s="193" t="s">
        <v>271</v>
      </c>
      <c r="BG13" s="193" t="s">
        <v>271</v>
      </c>
      <c r="BH13" s="190" t="s">
        <v>271</v>
      </c>
      <c r="BI13" s="193" t="s">
        <v>271</v>
      </c>
      <c r="BJ13" s="193" t="s">
        <v>271</v>
      </c>
      <c r="BK13" s="190" t="s">
        <v>271</v>
      </c>
      <c r="BL13" s="193" t="s">
        <v>271</v>
      </c>
      <c r="BM13" s="193" t="s">
        <v>271</v>
      </c>
      <c r="BN13" s="190" t="s">
        <v>271</v>
      </c>
      <c r="BO13" s="193" t="s">
        <v>271</v>
      </c>
      <c r="BP13" s="193" t="s">
        <v>271</v>
      </c>
      <c r="BQ13" s="190" t="s">
        <v>271</v>
      </c>
      <c r="BR13" s="193" t="s">
        <v>271</v>
      </c>
      <c r="BS13" s="193" t="s">
        <v>271</v>
      </c>
      <c r="BT13" s="190" t="s">
        <v>271</v>
      </c>
      <c r="BU13" s="193" t="s">
        <v>271</v>
      </c>
      <c r="BV13" s="193" t="s">
        <v>271</v>
      </c>
      <c r="BW13" s="193">
        <v>13720</v>
      </c>
      <c r="BX13" s="193">
        <v>14280</v>
      </c>
      <c r="BY13" s="193">
        <v>28000</v>
      </c>
      <c r="BZ13" s="193">
        <v>510</v>
      </c>
      <c r="CA13" s="193">
        <v>350</v>
      </c>
      <c r="CB13" s="193">
        <v>860</v>
      </c>
      <c r="CC13" s="190" t="s">
        <v>271</v>
      </c>
      <c r="CD13" s="193" t="s">
        <v>271</v>
      </c>
      <c r="CE13" s="193" t="s">
        <v>271</v>
      </c>
      <c r="CF13" s="190" t="s">
        <v>271</v>
      </c>
      <c r="CG13" s="193" t="s">
        <v>271</v>
      </c>
      <c r="CH13" s="193" t="s">
        <v>271</v>
      </c>
      <c r="CI13" s="190" t="s">
        <v>271</v>
      </c>
      <c r="CJ13" s="193" t="s">
        <v>271</v>
      </c>
      <c r="CK13" s="193" t="s">
        <v>271</v>
      </c>
      <c r="CL13" s="190" t="s">
        <v>271</v>
      </c>
      <c r="CM13" s="193" t="s">
        <v>271</v>
      </c>
      <c r="CN13" s="193" t="s">
        <v>271</v>
      </c>
      <c r="CO13" s="190" t="s">
        <v>271</v>
      </c>
      <c r="CP13" s="193" t="s">
        <v>271</v>
      </c>
      <c r="CQ13" s="193" t="s">
        <v>271</v>
      </c>
      <c r="CR13" s="190" t="s">
        <v>271</v>
      </c>
      <c r="CS13" s="193" t="s">
        <v>271</v>
      </c>
      <c r="CT13" s="193" t="s">
        <v>271</v>
      </c>
      <c r="CU13" s="190" t="s">
        <v>271</v>
      </c>
      <c r="CV13" s="193" t="s">
        <v>271</v>
      </c>
      <c r="CW13" s="193" t="s">
        <v>271</v>
      </c>
      <c r="CX13" s="190" t="s">
        <v>271</v>
      </c>
      <c r="CY13" s="193" t="s">
        <v>271</v>
      </c>
      <c r="CZ13" s="193" t="s">
        <v>271</v>
      </c>
      <c r="DA13" s="190" t="s">
        <v>271</v>
      </c>
      <c r="DB13" s="193" t="s">
        <v>271</v>
      </c>
      <c r="DC13" s="193" t="s">
        <v>271</v>
      </c>
      <c r="DD13" s="190" t="s">
        <v>271</v>
      </c>
      <c r="DE13" s="193" t="s">
        <v>271</v>
      </c>
      <c r="DF13" s="193" t="s">
        <v>271</v>
      </c>
      <c r="DG13" s="190" t="s">
        <v>271</v>
      </c>
      <c r="DH13" s="193" t="s">
        <v>271</v>
      </c>
      <c r="DI13" s="193" t="s">
        <v>271</v>
      </c>
      <c r="DJ13" s="190" t="s">
        <v>271</v>
      </c>
      <c r="DK13" s="193" t="s">
        <v>271</v>
      </c>
      <c r="DL13" s="193" t="s">
        <v>271</v>
      </c>
      <c r="DM13" s="190" t="s">
        <v>287</v>
      </c>
      <c r="DN13" s="193">
        <v>860</v>
      </c>
      <c r="DO13" s="193">
        <v>28000</v>
      </c>
      <c r="DP13" s="190" t="s">
        <v>271</v>
      </c>
      <c r="DQ13" s="193" t="s">
        <v>271</v>
      </c>
      <c r="DR13" s="193" t="s">
        <v>271</v>
      </c>
      <c r="DS13" s="190" t="s">
        <v>271</v>
      </c>
      <c r="DT13" s="193" t="s">
        <v>271</v>
      </c>
      <c r="DU13" s="193" t="s">
        <v>271</v>
      </c>
      <c r="DV13" s="190" t="s">
        <v>271</v>
      </c>
      <c r="DW13" s="193" t="s">
        <v>271</v>
      </c>
      <c r="DX13" s="193" t="s">
        <v>271</v>
      </c>
      <c r="DY13" s="190" t="s">
        <v>356</v>
      </c>
      <c r="DZ13" s="190" t="s">
        <v>297</v>
      </c>
      <c r="EA13" s="190" t="s">
        <v>271</v>
      </c>
      <c r="EB13" s="190" t="s">
        <v>271</v>
      </c>
      <c r="EC13" s="190" t="s">
        <v>272</v>
      </c>
      <c r="ED13" s="190" t="s">
        <v>785</v>
      </c>
      <c r="EE13" s="190" t="s">
        <v>307</v>
      </c>
      <c r="EG13" s="190" t="s">
        <v>321</v>
      </c>
      <c r="EH13" s="190" t="s">
        <v>284</v>
      </c>
      <c r="EI13" s="190" t="s">
        <v>319</v>
      </c>
      <c r="EJ13" s="190" t="s">
        <v>246</v>
      </c>
      <c r="EK13" s="190" t="s">
        <v>379</v>
      </c>
      <c r="EL13" s="190" t="s">
        <v>272</v>
      </c>
      <c r="EM13" s="190" t="s">
        <v>272</v>
      </c>
      <c r="EN13" s="190" t="s">
        <v>272</v>
      </c>
      <c r="EO13" s="190" t="s">
        <v>272</v>
      </c>
      <c r="EP13" s="190" t="s">
        <v>378</v>
      </c>
      <c r="EQ13" s="190">
        <v>4</v>
      </c>
      <c r="ER13" s="190" t="s">
        <v>349</v>
      </c>
      <c r="ES13" s="190" t="s">
        <v>272</v>
      </c>
      <c r="ET13" s="190" t="s">
        <v>272</v>
      </c>
      <c r="EU13" s="190" t="s">
        <v>272</v>
      </c>
      <c r="EV13" s="190" t="s">
        <v>272</v>
      </c>
      <c r="EW13" s="190" t="s">
        <v>303</v>
      </c>
      <c r="EX13" s="190">
        <v>4</v>
      </c>
      <c r="EY13" s="190" t="s">
        <v>302</v>
      </c>
      <c r="EZ13" s="190" t="s">
        <v>268</v>
      </c>
      <c r="FA13" s="190" t="s">
        <v>258</v>
      </c>
      <c r="FB13" s="190"/>
      <c r="FF13" s="190" t="s">
        <v>263</v>
      </c>
      <c r="FQ13" s="193">
        <v>28000</v>
      </c>
      <c r="FR13" s="193">
        <v>860</v>
      </c>
      <c r="FS13" s="190" t="s">
        <v>271</v>
      </c>
      <c r="FT13" s="190" t="s">
        <v>271</v>
      </c>
      <c r="FU13" s="190" t="s">
        <v>271</v>
      </c>
      <c r="FV13" s="190" t="s">
        <v>271</v>
      </c>
      <c r="FW13" s="190" t="s">
        <v>271</v>
      </c>
      <c r="FX13" s="190" t="s">
        <v>271</v>
      </c>
      <c r="FY13" s="190" t="s">
        <v>271</v>
      </c>
      <c r="FZ13" s="190" t="s">
        <v>271</v>
      </c>
      <c r="GA13" s="190" t="s">
        <v>271</v>
      </c>
      <c r="GB13" s="190" t="s">
        <v>271</v>
      </c>
      <c r="GC13" s="190" t="s">
        <v>271</v>
      </c>
      <c r="GD13" s="190" t="s">
        <v>271</v>
      </c>
      <c r="GE13" s="190" t="s">
        <v>272</v>
      </c>
    </row>
    <row r="14" spans="1:187" x14ac:dyDescent="0.3">
      <c r="A14" s="190" t="s">
        <v>372</v>
      </c>
      <c r="B14" s="190">
        <v>3522</v>
      </c>
      <c r="C14" s="190" t="s">
        <v>2</v>
      </c>
      <c r="D14" s="190" t="s">
        <v>240</v>
      </c>
      <c r="E14" s="190" t="s">
        <v>8650</v>
      </c>
      <c r="F14" s="190" t="s">
        <v>8649</v>
      </c>
      <c r="G14" s="190" t="s">
        <v>4001</v>
      </c>
      <c r="H14" s="190" t="s">
        <v>369</v>
      </c>
      <c r="I14" s="190" t="s">
        <v>1514</v>
      </c>
      <c r="K14" s="190" t="s">
        <v>271</v>
      </c>
      <c r="L14" s="190" t="s">
        <v>271</v>
      </c>
      <c r="N14" s="190" t="s">
        <v>271</v>
      </c>
      <c r="O14" s="190" t="s">
        <v>271</v>
      </c>
      <c r="Q14" s="191">
        <v>41452</v>
      </c>
      <c r="R14" s="191">
        <v>42400</v>
      </c>
      <c r="S14" s="191">
        <v>42855</v>
      </c>
      <c r="T14" s="190" t="s">
        <v>366</v>
      </c>
      <c r="U14" s="190"/>
      <c r="AB14" s="190" t="s">
        <v>310</v>
      </c>
      <c r="AD14" s="190" t="s">
        <v>325</v>
      </c>
      <c r="AG14" s="193">
        <v>38166</v>
      </c>
      <c r="AH14" s="193">
        <v>16062</v>
      </c>
      <c r="AI14" s="193">
        <v>54228</v>
      </c>
      <c r="AJ14" s="193">
        <v>6832</v>
      </c>
      <c r="AK14" s="193">
        <v>2677</v>
      </c>
      <c r="AL14" s="193">
        <v>9509</v>
      </c>
      <c r="AM14" s="193">
        <v>0</v>
      </c>
      <c r="AN14" s="193">
        <v>0</v>
      </c>
      <c r="AO14" s="193">
        <v>0</v>
      </c>
      <c r="AP14" s="193">
        <v>0</v>
      </c>
      <c r="AQ14" s="193">
        <v>0</v>
      </c>
      <c r="AR14" s="193">
        <v>0</v>
      </c>
      <c r="AS14" s="190" t="s">
        <v>271</v>
      </c>
      <c r="AT14" s="193" t="s">
        <v>271</v>
      </c>
      <c r="AU14" s="193" t="s">
        <v>271</v>
      </c>
      <c r="AV14" s="190" t="s">
        <v>271</v>
      </c>
      <c r="AW14" s="193" t="s">
        <v>271</v>
      </c>
      <c r="AX14" s="193" t="s">
        <v>271</v>
      </c>
      <c r="AY14" s="190" t="s">
        <v>271</v>
      </c>
      <c r="AZ14" s="193" t="s">
        <v>271</v>
      </c>
      <c r="BA14" s="193" t="s">
        <v>271</v>
      </c>
      <c r="BB14" s="190" t="s">
        <v>271</v>
      </c>
      <c r="BC14" s="193" t="s">
        <v>271</v>
      </c>
      <c r="BD14" s="193" t="s">
        <v>271</v>
      </c>
      <c r="BE14" s="190" t="s">
        <v>271</v>
      </c>
      <c r="BF14" s="193" t="s">
        <v>271</v>
      </c>
      <c r="BG14" s="193" t="s">
        <v>271</v>
      </c>
      <c r="BH14" s="190" t="s">
        <v>271</v>
      </c>
      <c r="BI14" s="193" t="s">
        <v>271</v>
      </c>
      <c r="BJ14" s="193" t="s">
        <v>271</v>
      </c>
      <c r="BK14" s="190" t="s">
        <v>271</v>
      </c>
      <c r="BL14" s="193" t="s">
        <v>271</v>
      </c>
      <c r="BM14" s="193" t="s">
        <v>271</v>
      </c>
      <c r="BN14" s="190" t="s">
        <v>271</v>
      </c>
      <c r="BO14" s="193" t="s">
        <v>271</v>
      </c>
      <c r="BP14" s="193" t="s">
        <v>271</v>
      </c>
      <c r="BQ14" s="190" t="s">
        <v>271</v>
      </c>
      <c r="BR14" s="193" t="s">
        <v>271</v>
      </c>
      <c r="BS14" s="193" t="s">
        <v>271</v>
      </c>
      <c r="BT14" s="190" t="s">
        <v>271</v>
      </c>
      <c r="BU14" s="193" t="s">
        <v>271</v>
      </c>
      <c r="BV14" s="193" t="s">
        <v>271</v>
      </c>
      <c r="BW14" s="193">
        <v>38166</v>
      </c>
      <c r="BX14" s="193">
        <v>16062</v>
      </c>
      <c r="BY14" s="193">
        <v>54228</v>
      </c>
      <c r="BZ14" s="193">
        <v>6832</v>
      </c>
      <c r="CA14" s="193">
        <v>2677</v>
      </c>
      <c r="CB14" s="193">
        <v>9509</v>
      </c>
      <c r="CC14" s="190" t="s">
        <v>271</v>
      </c>
      <c r="CD14" s="193" t="s">
        <v>271</v>
      </c>
      <c r="CE14" s="193" t="s">
        <v>271</v>
      </c>
      <c r="CF14" s="190" t="s">
        <v>271</v>
      </c>
      <c r="CG14" s="193" t="s">
        <v>271</v>
      </c>
      <c r="CH14" s="193" t="s">
        <v>271</v>
      </c>
      <c r="CI14" s="190" t="s">
        <v>287</v>
      </c>
      <c r="CJ14" s="193">
        <v>1008</v>
      </c>
      <c r="CK14" s="193">
        <v>6048</v>
      </c>
      <c r="CL14" s="190" t="s">
        <v>287</v>
      </c>
      <c r="CM14" s="193">
        <v>1008</v>
      </c>
      <c r="CN14" s="193">
        <v>6048</v>
      </c>
      <c r="CO14" s="190" t="s">
        <v>287</v>
      </c>
      <c r="CP14" s="193">
        <v>1202</v>
      </c>
      <c r="CQ14" s="193">
        <v>7212</v>
      </c>
      <c r="CR14" s="190" t="s">
        <v>287</v>
      </c>
      <c r="CS14" s="193">
        <v>9509</v>
      </c>
      <c r="CT14" s="193">
        <v>54228</v>
      </c>
      <c r="CU14" s="190" t="s">
        <v>271</v>
      </c>
      <c r="CV14" s="193" t="s">
        <v>271</v>
      </c>
      <c r="CW14" s="193" t="s">
        <v>271</v>
      </c>
      <c r="CX14" s="190" t="s">
        <v>271</v>
      </c>
      <c r="CY14" s="193" t="s">
        <v>271</v>
      </c>
      <c r="CZ14" s="193" t="s">
        <v>271</v>
      </c>
      <c r="DA14" s="190" t="s">
        <v>271</v>
      </c>
      <c r="DB14" s="193" t="s">
        <v>271</v>
      </c>
      <c r="DC14" s="193" t="s">
        <v>271</v>
      </c>
      <c r="DD14" s="190" t="s">
        <v>287</v>
      </c>
      <c r="DE14" s="193">
        <v>303</v>
      </c>
      <c r="DF14" s="193">
        <v>1818</v>
      </c>
      <c r="DG14" s="190" t="s">
        <v>287</v>
      </c>
      <c r="DH14" s="193">
        <v>9509</v>
      </c>
      <c r="DI14" s="193">
        <v>54228</v>
      </c>
      <c r="DJ14" s="190" t="s">
        <v>271</v>
      </c>
      <c r="DK14" s="193" t="s">
        <v>271</v>
      </c>
      <c r="DL14" s="193" t="s">
        <v>271</v>
      </c>
      <c r="DM14" s="190" t="s">
        <v>271</v>
      </c>
      <c r="DN14" s="193" t="s">
        <v>271</v>
      </c>
      <c r="DO14" s="193" t="s">
        <v>271</v>
      </c>
      <c r="DP14" s="190" t="s">
        <v>271</v>
      </c>
      <c r="DQ14" s="193" t="s">
        <v>271</v>
      </c>
      <c r="DR14" s="193" t="s">
        <v>271</v>
      </c>
      <c r="DS14" s="190" t="s">
        <v>271</v>
      </c>
      <c r="DT14" s="193" t="s">
        <v>271</v>
      </c>
      <c r="DU14" s="193" t="s">
        <v>271</v>
      </c>
      <c r="DV14" s="190" t="s">
        <v>287</v>
      </c>
      <c r="DW14" s="193">
        <v>85</v>
      </c>
      <c r="DX14" s="193">
        <v>510</v>
      </c>
      <c r="DY14" s="190" t="s">
        <v>356</v>
      </c>
      <c r="DZ14" s="190" t="s">
        <v>297</v>
      </c>
      <c r="EA14" s="190" t="s">
        <v>271</v>
      </c>
      <c r="EB14" s="190" t="s">
        <v>271</v>
      </c>
      <c r="EC14" s="190" t="s">
        <v>272</v>
      </c>
      <c r="ED14" s="190" t="s">
        <v>427</v>
      </c>
      <c r="EE14" s="190" t="s">
        <v>426</v>
      </c>
      <c r="EG14" s="190" t="s">
        <v>321</v>
      </c>
      <c r="EH14" s="190" t="s">
        <v>380</v>
      </c>
      <c r="EI14" s="190" t="s">
        <v>319</v>
      </c>
      <c r="EJ14" s="190" t="s">
        <v>246</v>
      </c>
      <c r="EK14" s="190" t="s">
        <v>379</v>
      </c>
      <c r="EL14" s="190" t="s">
        <v>272</v>
      </c>
      <c r="EM14" s="190" t="s">
        <v>272</v>
      </c>
      <c r="EN14" s="190" t="s">
        <v>272</v>
      </c>
      <c r="EO14" s="190" t="s">
        <v>272</v>
      </c>
      <c r="EP14" s="190" t="s">
        <v>378</v>
      </c>
      <c r="EQ14" s="190">
        <v>4</v>
      </c>
      <c r="ER14" s="190" t="s">
        <v>692</v>
      </c>
      <c r="ES14" s="190" t="s">
        <v>272</v>
      </c>
      <c r="ET14" s="190" t="s">
        <v>272</v>
      </c>
      <c r="EU14" s="190" t="s">
        <v>272</v>
      </c>
      <c r="EV14" s="190" t="s">
        <v>272</v>
      </c>
      <c r="EW14" s="190" t="s">
        <v>691</v>
      </c>
      <c r="EX14" s="190">
        <v>4</v>
      </c>
      <c r="EY14" s="190" t="s">
        <v>318</v>
      </c>
      <c r="EZ14" s="190" t="s">
        <v>268</v>
      </c>
      <c r="FA14" s="190" t="s">
        <v>257</v>
      </c>
      <c r="FB14" s="190"/>
      <c r="FF14" s="190" t="s">
        <v>262</v>
      </c>
      <c r="FQ14" s="193">
        <v>54228</v>
      </c>
      <c r="FR14" s="193">
        <v>9509</v>
      </c>
      <c r="FS14" s="190" t="s">
        <v>272</v>
      </c>
      <c r="FT14" s="190" t="s">
        <v>272</v>
      </c>
      <c r="FU14" s="190" t="s">
        <v>297</v>
      </c>
      <c r="FV14" s="190" t="s">
        <v>297</v>
      </c>
      <c r="FW14" s="190" t="s">
        <v>297</v>
      </c>
      <c r="FX14" s="190" t="s">
        <v>297</v>
      </c>
      <c r="FY14" s="190" t="s">
        <v>297</v>
      </c>
      <c r="FZ14" s="190" t="s">
        <v>297</v>
      </c>
      <c r="GA14" s="190" t="s">
        <v>297</v>
      </c>
      <c r="GB14" s="190" t="s">
        <v>297</v>
      </c>
      <c r="GC14" s="190" t="s">
        <v>272</v>
      </c>
      <c r="GD14" s="190" t="s">
        <v>272</v>
      </c>
      <c r="GE14" s="190" t="s">
        <v>272</v>
      </c>
    </row>
    <row r="15" spans="1:187" x14ac:dyDescent="0.3">
      <c r="A15" s="190" t="s">
        <v>372</v>
      </c>
      <c r="B15" s="190">
        <v>3528</v>
      </c>
      <c r="C15" s="190" t="s">
        <v>2</v>
      </c>
      <c r="D15" s="190" t="s">
        <v>240</v>
      </c>
      <c r="E15" s="190" t="s">
        <v>8648</v>
      </c>
      <c r="F15" s="190" t="s">
        <v>8647</v>
      </c>
      <c r="G15" s="190" t="s">
        <v>4001</v>
      </c>
      <c r="H15" s="190" t="s">
        <v>1104</v>
      </c>
      <c r="I15" s="190" t="s">
        <v>301</v>
      </c>
      <c r="K15" s="190" t="s">
        <v>271</v>
      </c>
      <c r="L15" s="190" t="s">
        <v>271</v>
      </c>
      <c r="N15" s="190" t="s">
        <v>271</v>
      </c>
      <c r="O15" s="190" t="s">
        <v>271</v>
      </c>
      <c r="Q15" s="191">
        <v>42095</v>
      </c>
      <c r="R15" s="191">
        <v>43190</v>
      </c>
      <c r="T15" s="190" t="s">
        <v>592</v>
      </c>
      <c r="U15" s="190"/>
      <c r="AB15" s="190" t="s">
        <v>310</v>
      </c>
      <c r="AD15" s="190" t="s">
        <v>325</v>
      </c>
      <c r="AG15" s="193">
        <v>11000</v>
      </c>
      <c r="AH15" s="193">
        <v>10000</v>
      </c>
      <c r="AI15" s="193">
        <v>21000</v>
      </c>
      <c r="AJ15" s="193">
        <v>7000</v>
      </c>
      <c r="AK15" s="193">
        <v>0</v>
      </c>
      <c r="AL15" s="193">
        <v>7000</v>
      </c>
      <c r="AM15" s="193">
        <v>0</v>
      </c>
      <c r="AN15" s="193">
        <v>0</v>
      </c>
      <c r="AO15" s="193">
        <v>0</v>
      </c>
      <c r="AP15" s="193">
        <v>0</v>
      </c>
      <c r="AQ15" s="193">
        <v>0</v>
      </c>
      <c r="AR15" s="193">
        <v>0</v>
      </c>
      <c r="AS15" s="190" t="s">
        <v>271</v>
      </c>
      <c r="AT15" s="193" t="s">
        <v>271</v>
      </c>
      <c r="AU15" s="193" t="s">
        <v>271</v>
      </c>
      <c r="AV15" s="190" t="s">
        <v>271</v>
      </c>
      <c r="AW15" s="193" t="s">
        <v>271</v>
      </c>
      <c r="AX15" s="193" t="s">
        <v>271</v>
      </c>
      <c r="AY15" s="190" t="s">
        <v>271</v>
      </c>
      <c r="AZ15" s="193" t="s">
        <v>271</v>
      </c>
      <c r="BA15" s="193" t="s">
        <v>271</v>
      </c>
      <c r="BB15" s="190" t="s">
        <v>271</v>
      </c>
      <c r="BC15" s="193" t="s">
        <v>271</v>
      </c>
      <c r="BD15" s="193" t="s">
        <v>271</v>
      </c>
      <c r="BE15" s="190" t="s">
        <v>271</v>
      </c>
      <c r="BF15" s="193" t="s">
        <v>271</v>
      </c>
      <c r="BG15" s="193" t="s">
        <v>271</v>
      </c>
      <c r="BH15" s="190" t="s">
        <v>271</v>
      </c>
      <c r="BI15" s="193" t="s">
        <v>271</v>
      </c>
      <c r="BJ15" s="193" t="s">
        <v>271</v>
      </c>
      <c r="BK15" s="190" t="s">
        <v>271</v>
      </c>
      <c r="BL15" s="193" t="s">
        <v>271</v>
      </c>
      <c r="BM15" s="193" t="s">
        <v>271</v>
      </c>
      <c r="BN15" s="190" t="s">
        <v>271</v>
      </c>
      <c r="BO15" s="193" t="s">
        <v>271</v>
      </c>
      <c r="BP15" s="193" t="s">
        <v>271</v>
      </c>
      <c r="BQ15" s="190" t="s">
        <v>271</v>
      </c>
      <c r="BR15" s="193" t="s">
        <v>271</v>
      </c>
      <c r="BS15" s="193" t="s">
        <v>271</v>
      </c>
      <c r="BT15" s="190" t="s">
        <v>271</v>
      </c>
      <c r="BU15" s="193" t="s">
        <v>271</v>
      </c>
      <c r="BV15" s="193" t="s">
        <v>271</v>
      </c>
      <c r="BW15" s="193">
        <v>11000</v>
      </c>
      <c r="BX15" s="193">
        <v>10000</v>
      </c>
      <c r="BY15" s="193">
        <v>21000</v>
      </c>
      <c r="BZ15" s="193">
        <v>7000</v>
      </c>
      <c r="CA15" s="193">
        <v>0</v>
      </c>
      <c r="CB15" s="193">
        <v>7000</v>
      </c>
      <c r="CC15" s="190" t="s">
        <v>271</v>
      </c>
      <c r="CD15" s="193" t="s">
        <v>271</v>
      </c>
      <c r="CE15" s="193" t="s">
        <v>271</v>
      </c>
      <c r="CF15" s="190" t="s">
        <v>271</v>
      </c>
      <c r="CG15" s="193" t="s">
        <v>271</v>
      </c>
      <c r="CH15" s="193" t="s">
        <v>271</v>
      </c>
      <c r="CI15" s="190" t="s">
        <v>271</v>
      </c>
      <c r="CJ15" s="193" t="s">
        <v>271</v>
      </c>
      <c r="CK15" s="193" t="s">
        <v>271</v>
      </c>
      <c r="CL15" s="190" t="s">
        <v>271</v>
      </c>
      <c r="CM15" s="193" t="s">
        <v>271</v>
      </c>
      <c r="CN15" s="193" t="s">
        <v>271</v>
      </c>
      <c r="CO15" s="190" t="s">
        <v>271</v>
      </c>
      <c r="CP15" s="193" t="s">
        <v>271</v>
      </c>
      <c r="CQ15" s="193" t="s">
        <v>271</v>
      </c>
      <c r="CR15" s="190" t="s">
        <v>287</v>
      </c>
      <c r="CS15" s="193">
        <v>380</v>
      </c>
      <c r="CT15" s="193">
        <v>1430</v>
      </c>
      <c r="CU15" s="190" t="s">
        <v>271</v>
      </c>
      <c r="CV15" s="193" t="s">
        <v>271</v>
      </c>
      <c r="CW15" s="193" t="s">
        <v>271</v>
      </c>
      <c r="CX15" s="190" t="s">
        <v>271</v>
      </c>
      <c r="CY15" s="193" t="s">
        <v>271</v>
      </c>
      <c r="CZ15" s="193" t="s">
        <v>271</v>
      </c>
      <c r="DA15" s="190" t="s">
        <v>271</v>
      </c>
      <c r="DB15" s="193" t="s">
        <v>271</v>
      </c>
      <c r="DC15" s="193" t="s">
        <v>271</v>
      </c>
      <c r="DD15" s="190" t="s">
        <v>287</v>
      </c>
      <c r="DE15" s="193">
        <v>422</v>
      </c>
      <c r="DF15" s="193">
        <v>1130</v>
      </c>
      <c r="DG15" s="190" t="s">
        <v>271</v>
      </c>
      <c r="DH15" s="193" t="s">
        <v>271</v>
      </c>
      <c r="DI15" s="193" t="s">
        <v>271</v>
      </c>
      <c r="DJ15" s="190" t="s">
        <v>271</v>
      </c>
      <c r="DK15" s="193" t="s">
        <v>271</v>
      </c>
      <c r="DL15" s="193" t="s">
        <v>271</v>
      </c>
      <c r="DM15" s="190" t="s">
        <v>271</v>
      </c>
      <c r="DN15" s="193" t="s">
        <v>271</v>
      </c>
      <c r="DO15" s="193" t="s">
        <v>271</v>
      </c>
      <c r="DP15" s="190" t="s">
        <v>287</v>
      </c>
      <c r="DQ15" s="193">
        <v>7000</v>
      </c>
      <c r="DR15" s="193">
        <v>21000</v>
      </c>
      <c r="DS15" s="190" t="s">
        <v>287</v>
      </c>
      <c r="DT15" s="193">
        <v>126</v>
      </c>
      <c r="DU15" s="193">
        <v>1430</v>
      </c>
      <c r="DV15" s="190" t="s">
        <v>271</v>
      </c>
      <c r="DW15" s="193" t="s">
        <v>271</v>
      </c>
      <c r="DX15" s="193" t="s">
        <v>271</v>
      </c>
      <c r="DY15" s="190" t="s">
        <v>356</v>
      </c>
      <c r="DZ15" s="190" t="s">
        <v>272</v>
      </c>
      <c r="EA15" s="190" t="s">
        <v>750</v>
      </c>
      <c r="EB15" s="190" t="s">
        <v>307</v>
      </c>
      <c r="EC15" s="190" t="s">
        <v>272</v>
      </c>
      <c r="ED15" s="190" t="s">
        <v>381</v>
      </c>
      <c r="EE15" s="190" t="s">
        <v>426</v>
      </c>
      <c r="EG15" s="190" t="s">
        <v>321</v>
      </c>
      <c r="EH15" s="190" t="s">
        <v>380</v>
      </c>
      <c r="EI15" s="190" t="s">
        <v>319</v>
      </c>
      <c r="EJ15" s="190" t="s">
        <v>245</v>
      </c>
      <c r="EK15" s="190" t="s">
        <v>379</v>
      </c>
      <c r="EL15" s="190" t="s">
        <v>272</v>
      </c>
      <c r="EM15" s="190" t="s">
        <v>272</v>
      </c>
      <c r="EN15" s="190" t="s">
        <v>272</v>
      </c>
      <c r="EO15" s="190" t="s">
        <v>272</v>
      </c>
      <c r="EP15" s="190" t="s">
        <v>378</v>
      </c>
      <c r="EQ15" s="190">
        <v>4</v>
      </c>
      <c r="ER15" s="190" t="s">
        <v>692</v>
      </c>
      <c r="ES15" s="190" t="s">
        <v>297</v>
      </c>
      <c r="ET15" s="190" t="s">
        <v>297</v>
      </c>
      <c r="EU15" s="190" t="s">
        <v>297</v>
      </c>
      <c r="EV15" s="190" t="s">
        <v>297</v>
      </c>
      <c r="EW15" s="190" t="s">
        <v>691</v>
      </c>
      <c r="EX15" s="190" t="s">
        <v>271</v>
      </c>
      <c r="EY15" s="190" t="s">
        <v>318</v>
      </c>
      <c r="EZ15" s="190" t="s">
        <v>268</v>
      </c>
      <c r="FA15" s="190" t="s">
        <v>259</v>
      </c>
      <c r="FB15" s="190"/>
      <c r="FF15" s="190" t="s">
        <v>264</v>
      </c>
      <c r="FQ15" s="193">
        <v>21000</v>
      </c>
      <c r="FR15" s="193">
        <v>7000</v>
      </c>
      <c r="FS15" s="190" t="s">
        <v>297</v>
      </c>
      <c r="FT15" s="190" t="s">
        <v>297</v>
      </c>
      <c r="FU15" s="190" t="s">
        <v>297</v>
      </c>
      <c r="FV15" s="190" t="s">
        <v>297</v>
      </c>
      <c r="FW15" s="190" t="s">
        <v>272</v>
      </c>
      <c r="FX15" s="190" t="s">
        <v>272</v>
      </c>
      <c r="FY15" s="190" t="s">
        <v>297</v>
      </c>
      <c r="FZ15" s="190" t="s">
        <v>297</v>
      </c>
      <c r="GA15" s="190" t="s">
        <v>297</v>
      </c>
      <c r="GB15" s="190" t="s">
        <v>297</v>
      </c>
      <c r="GC15" s="190" t="s">
        <v>297</v>
      </c>
      <c r="GD15" s="190" t="s">
        <v>297</v>
      </c>
      <c r="GE15" s="190" t="s">
        <v>272</v>
      </c>
    </row>
    <row r="16" spans="1:187" x14ac:dyDescent="0.3">
      <c r="A16" s="190" t="s">
        <v>296</v>
      </c>
      <c r="B16" s="190">
        <v>3704</v>
      </c>
      <c r="C16" s="190" t="s">
        <v>2</v>
      </c>
      <c r="D16" s="190" t="s">
        <v>240</v>
      </c>
      <c r="F16" s="190" t="s">
        <v>7588</v>
      </c>
      <c r="G16" s="190" t="s">
        <v>4001</v>
      </c>
      <c r="Q16" s="190"/>
      <c r="R16" s="190"/>
      <c r="S16" s="190"/>
      <c r="U16" s="190"/>
      <c r="AB16" s="190" t="s">
        <v>291</v>
      </c>
      <c r="AD16" s="190" t="s">
        <v>289</v>
      </c>
      <c r="AG16" s="190"/>
      <c r="AH16" s="190"/>
      <c r="AI16" s="190"/>
      <c r="AJ16" s="190"/>
      <c r="AK16" s="190"/>
      <c r="AL16" s="190"/>
      <c r="AM16" s="193">
        <v>0</v>
      </c>
      <c r="AN16" s="193">
        <v>0</v>
      </c>
      <c r="AO16" s="193">
        <v>0</v>
      </c>
      <c r="AP16" s="193">
        <v>0</v>
      </c>
      <c r="AQ16" s="193">
        <v>0</v>
      </c>
      <c r="AR16" s="193">
        <v>0</v>
      </c>
      <c r="AS16" s="190" t="s">
        <v>271</v>
      </c>
      <c r="AT16" s="193" t="s">
        <v>271</v>
      </c>
      <c r="AU16" s="193" t="s">
        <v>271</v>
      </c>
      <c r="AV16" s="190" t="s">
        <v>287</v>
      </c>
      <c r="AW16" s="193">
        <v>0</v>
      </c>
      <c r="AX16" s="193">
        <v>0</v>
      </c>
      <c r="AY16" s="190" t="s">
        <v>271</v>
      </c>
      <c r="AZ16" s="193" t="s">
        <v>271</v>
      </c>
      <c r="BA16" s="193" t="s">
        <v>271</v>
      </c>
      <c r="BB16" s="190" t="s">
        <v>271</v>
      </c>
      <c r="BC16" s="193" t="s">
        <v>271</v>
      </c>
      <c r="BD16" s="193" t="s">
        <v>271</v>
      </c>
      <c r="BE16" s="190" t="s">
        <v>271</v>
      </c>
      <c r="BF16" s="193" t="s">
        <v>271</v>
      </c>
      <c r="BG16" s="193" t="s">
        <v>271</v>
      </c>
      <c r="BH16" s="190" t="s">
        <v>271</v>
      </c>
      <c r="BI16" s="193" t="s">
        <v>271</v>
      </c>
      <c r="BJ16" s="193" t="s">
        <v>271</v>
      </c>
      <c r="BK16" s="190" t="s">
        <v>271</v>
      </c>
      <c r="BL16" s="193" t="s">
        <v>271</v>
      </c>
      <c r="BM16" s="193" t="s">
        <v>271</v>
      </c>
      <c r="BN16" s="190" t="s">
        <v>271</v>
      </c>
      <c r="BO16" s="193" t="s">
        <v>271</v>
      </c>
      <c r="BP16" s="193" t="s">
        <v>271</v>
      </c>
      <c r="BQ16" s="190" t="s">
        <v>271</v>
      </c>
      <c r="BR16" s="193" t="s">
        <v>271</v>
      </c>
      <c r="BS16" s="193" t="s">
        <v>271</v>
      </c>
      <c r="BT16" s="190" t="s">
        <v>271</v>
      </c>
      <c r="BU16" s="193" t="s">
        <v>271</v>
      </c>
      <c r="BV16" s="193" t="s">
        <v>271</v>
      </c>
      <c r="BW16" s="193">
        <v>0</v>
      </c>
      <c r="BX16" s="193">
        <v>0</v>
      </c>
      <c r="BY16" s="193">
        <v>0</v>
      </c>
      <c r="BZ16" s="193">
        <v>0</v>
      </c>
      <c r="CA16" s="193">
        <v>0</v>
      </c>
      <c r="CB16" s="193">
        <v>0</v>
      </c>
      <c r="CC16" s="190" t="s">
        <v>271</v>
      </c>
      <c r="CD16" s="193" t="s">
        <v>271</v>
      </c>
      <c r="CE16" s="193" t="s">
        <v>271</v>
      </c>
      <c r="CF16" s="190" t="s">
        <v>271</v>
      </c>
      <c r="CG16" s="193" t="s">
        <v>271</v>
      </c>
      <c r="CH16" s="193" t="s">
        <v>271</v>
      </c>
      <c r="CI16" s="190" t="s">
        <v>271</v>
      </c>
      <c r="CJ16" s="193" t="s">
        <v>271</v>
      </c>
      <c r="CK16" s="193" t="s">
        <v>271</v>
      </c>
      <c r="CL16" s="190" t="s">
        <v>271</v>
      </c>
      <c r="CM16" s="193" t="s">
        <v>271</v>
      </c>
      <c r="CN16" s="193" t="s">
        <v>271</v>
      </c>
      <c r="CO16" s="190" t="s">
        <v>271</v>
      </c>
      <c r="CP16" s="193" t="s">
        <v>271</v>
      </c>
      <c r="CQ16" s="193" t="s">
        <v>271</v>
      </c>
      <c r="CR16" s="190" t="s">
        <v>287</v>
      </c>
      <c r="CS16" s="193">
        <v>0</v>
      </c>
      <c r="CT16" s="193">
        <v>0</v>
      </c>
      <c r="CU16" s="190" t="s">
        <v>271</v>
      </c>
      <c r="CV16" s="193" t="s">
        <v>271</v>
      </c>
      <c r="CW16" s="193" t="s">
        <v>271</v>
      </c>
      <c r="CX16" s="190" t="s">
        <v>271</v>
      </c>
      <c r="CY16" s="193" t="s">
        <v>271</v>
      </c>
      <c r="CZ16" s="193" t="s">
        <v>271</v>
      </c>
      <c r="DA16" s="190" t="s">
        <v>271</v>
      </c>
      <c r="DB16" s="193" t="s">
        <v>271</v>
      </c>
      <c r="DC16" s="193" t="s">
        <v>271</v>
      </c>
      <c r="DD16" s="190" t="s">
        <v>271</v>
      </c>
      <c r="DE16" s="193" t="s">
        <v>271</v>
      </c>
      <c r="DF16" s="193" t="s">
        <v>271</v>
      </c>
      <c r="DG16" s="190" t="s">
        <v>271</v>
      </c>
      <c r="DH16" s="193" t="s">
        <v>271</v>
      </c>
      <c r="DI16" s="193" t="s">
        <v>271</v>
      </c>
      <c r="DJ16" s="190" t="s">
        <v>271</v>
      </c>
      <c r="DK16" s="193" t="s">
        <v>271</v>
      </c>
      <c r="DL16" s="193" t="s">
        <v>271</v>
      </c>
      <c r="DM16" s="190" t="s">
        <v>271</v>
      </c>
      <c r="DN16" s="193" t="s">
        <v>271</v>
      </c>
      <c r="DO16" s="193" t="s">
        <v>271</v>
      </c>
      <c r="DP16" s="190" t="s">
        <v>271</v>
      </c>
      <c r="DQ16" s="193" t="s">
        <v>271</v>
      </c>
      <c r="DR16" s="193" t="s">
        <v>271</v>
      </c>
      <c r="DS16" s="190" t="s">
        <v>271</v>
      </c>
      <c r="DT16" s="193" t="s">
        <v>271</v>
      </c>
      <c r="DU16" s="193" t="s">
        <v>271</v>
      </c>
      <c r="DV16" s="190" t="s">
        <v>271</v>
      </c>
      <c r="DW16" s="193" t="s">
        <v>271</v>
      </c>
      <c r="DX16" s="193" t="s">
        <v>271</v>
      </c>
      <c r="DY16" s="193"/>
      <c r="DZ16" s="190" t="s">
        <v>271</v>
      </c>
      <c r="EA16" s="190" t="s">
        <v>271</v>
      </c>
      <c r="EB16" s="190" t="s">
        <v>271</v>
      </c>
      <c r="EC16" s="190" t="s">
        <v>271</v>
      </c>
      <c r="ED16" s="190" t="s">
        <v>271</v>
      </c>
      <c r="EE16" s="190" t="s">
        <v>271</v>
      </c>
      <c r="EG16" s="190" t="s">
        <v>321</v>
      </c>
      <c r="EH16" s="190" t="s">
        <v>271</v>
      </c>
      <c r="EI16" s="190" t="s">
        <v>319</v>
      </c>
      <c r="EJ16" s="190" t="s">
        <v>271</v>
      </c>
      <c r="EK16" s="190" t="s">
        <v>271</v>
      </c>
      <c r="EL16" s="190" t="s">
        <v>271</v>
      </c>
      <c r="EM16" s="190" t="s">
        <v>271</v>
      </c>
      <c r="EN16" s="190" t="s">
        <v>271</v>
      </c>
      <c r="EO16" s="190" t="s">
        <v>271</v>
      </c>
      <c r="EP16" s="190" t="s">
        <v>271</v>
      </c>
      <c r="EQ16" s="190" t="s">
        <v>271</v>
      </c>
      <c r="ER16" s="190" t="s">
        <v>271</v>
      </c>
      <c r="ES16" s="190" t="s">
        <v>271</v>
      </c>
      <c r="ET16" s="190" t="s">
        <v>271</v>
      </c>
      <c r="EU16" s="190" t="s">
        <v>271</v>
      </c>
      <c r="EV16" s="190" t="s">
        <v>271</v>
      </c>
      <c r="EW16" s="190" t="s">
        <v>271</v>
      </c>
      <c r="EX16" s="190" t="s">
        <v>271</v>
      </c>
      <c r="EY16" s="190" t="s">
        <v>271</v>
      </c>
      <c r="EZ16" s="190" t="s">
        <v>271</v>
      </c>
      <c r="FA16" s="190" t="s">
        <v>271</v>
      </c>
      <c r="FB16" s="190"/>
      <c r="FF16" s="190" t="s">
        <v>271</v>
      </c>
      <c r="FQ16" s="190">
        <v>0</v>
      </c>
      <c r="FR16" s="190">
        <v>0</v>
      </c>
      <c r="FS16" s="190" t="s">
        <v>271</v>
      </c>
      <c r="FT16" s="190" t="s">
        <v>271</v>
      </c>
      <c r="FU16" s="190" t="s">
        <v>271</v>
      </c>
      <c r="FV16" s="190" t="s">
        <v>271</v>
      </c>
      <c r="FW16" s="190" t="s">
        <v>271</v>
      </c>
      <c r="FX16" s="190" t="s">
        <v>271</v>
      </c>
      <c r="FY16" s="190" t="s">
        <v>271</v>
      </c>
      <c r="FZ16" s="190" t="s">
        <v>271</v>
      </c>
      <c r="GA16" s="190" t="s">
        <v>271</v>
      </c>
      <c r="GB16" s="190" t="s">
        <v>271</v>
      </c>
      <c r="GC16" s="190" t="s">
        <v>271</v>
      </c>
      <c r="GD16" s="190" t="s">
        <v>271</v>
      </c>
      <c r="GE16" s="190" t="s">
        <v>297</v>
      </c>
    </row>
    <row r="17" spans="1:187" x14ac:dyDescent="0.3">
      <c r="A17" s="190" t="s">
        <v>296</v>
      </c>
      <c r="B17" s="190">
        <v>3707</v>
      </c>
      <c r="C17" s="190" t="s">
        <v>2</v>
      </c>
      <c r="D17" s="190" t="s">
        <v>240</v>
      </c>
      <c r="F17" s="190" t="s">
        <v>7587</v>
      </c>
      <c r="G17" s="190" t="s">
        <v>4001</v>
      </c>
      <c r="Q17" s="190"/>
      <c r="R17" s="190"/>
      <c r="S17" s="190"/>
      <c r="U17" s="190"/>
      <c r="AB17" s="190" t="s">
        <v>310</v>
      </c>
      <c r="AD17" s="190" t="s">
        <v>289</v>
      </c>
      <c r="AG17" s="190"/>
      <c r="AH17" s="190"/>
      <c r="AI17" s="190"/>
      <c r="AJ17" s="190"/>
      <c r="AK17" s="190"/>
      <c r="AL17" s="190"/>
      <c r="AM17" s="193">
        <v>0</v>
      </c>
      <c r="AN17" s="193">
        <v>0</v>
      </c>
      <c r="AO17" s="193">
        <v>0</v>
      </c>
      <c r="AP17" s="193">
        <v>0</v>
      </c>
      <c r="AQ17" s="193">
        <v>0</v>
      </c>
      <c r="AR17" s="193">
        <v>0</v>
      </c>
      <c r="AS17" s="190" t="s">
        <v>271</v>
      </c>
      <c r="AT17" s="193" t="s">
        <v>271</v>
      </c>
      <c r="AU17" s="193" t="s">
        <v>271</v>
      </c>
      <c r="AV17" s="190" t="s">
        <v>271</v>
      </c>
      <c r="AW17" s="193" t="s">
        <v>271</v>
      </c>
      <c r="AX17" s="193" t="s">
        <v>271</v>
      </c>
      <c r="AY17" s="190" t="s">
        <v>271</v>
      </c>
      <c r="AZ17" s="193" t="s">
        <v>271</v>
      </c>
      <c r="BA17" s="193" t="s">
        <v>271</v>
      </c>
      <c r="BB17" s="190" t="s">
        <v>271</v>
      </c>
      <c r="BC17" s="193" t="s">
        <v>271</v>
      </c>
      <c r="BD17" s="193" t="s">
        <v>271</v>
      </c>
      <c r="BE17" s="190" t="s">
        <v>271</v>
      </c>
      <c r="BF17" s="193" t="s">
        <v>271</v>
      </c>
      <c r="BG17" s="193" t="s">
        <v>271</v>
      </c>
      <c r="BH17" s="190" t="s">
        <v>271</v>
      </c>
      <c r="BI17" s="193" t="s">
        <v>271</v>
      </c>
      <c r="BJ17" s="193" t="s">
        <v>271</v>
      </c>
      <c r="BK17" s="190" t="s">
        <v>271</v>
      </c>
      <c r="BL17" s="193" t="s">
        <v>271</v>
      </c>
      <c r="BM17" s="193" t="s">
        <v>271</v>
      </c>
      <c r="BN17" s="190" t="s">
        <v>271</v>
      </c>
      <c r="BO17" s="193" t="s">
        <v>271</v>
      </c>
      <c r="BP17" s="193" t="s">
        <v>271</v>
      </c>
      <c r="BQ17" s="190" t="s">
        <v>271</v>
      </c>
      <c r="BR17" s="193" t="s">
        <v>271</v>
      </c>
      <c r="BS17" s="193" t="s">
        <v>271</v>
      </c>
      <c r="BT17" s="190" t="s">
        <v>271</v>
      </c>
      <c r="BU17" s="193" t="s">
        <v>271</v>
      </c>
      <c r="BV17" s="193" t="s">
        <v>271</v>
      </c>
      <c r="BW17" s="193">
        <v>0</v>
      </c>
      <c r="BX17" s="193">
        <v>0</v>
      </c>
      <c r="BY17" s="193">
        <v>0</v>
      </c>
      <c r="BZ17" s="193">
        <v>0</v>
      </c>
      <c r="CA17" s="193">
        <v>0</v>
      </c>
      <c r="CB17" s="193">
        <v>0</v>
      </c>
      <c r="CC17" s="190" t="s">
        <v>271</v>
      </c>
      <c r="CD17" s="193" t="s">
        <v>271</v>
      </c>
      <c r="CE17" s="193" t="s">
        <v>271</v>
      </c>
      <c r="CF17" s="190" t="s">
        <v>271</v>
      </c>
      <c r="CG17" s="193" t="s">
        <v>271</v>
      </c>
      <c r="CH17" s="193" t="s">
        <v>271</v>
      </c>
      <c r="CI17" s="190" t="s">
        <v>271</v>
      </c>
      <c r="CJ17" s="193" t="s">
        <v>271</v>
      </c>
      <c r="CK17" s="193" t="s">
        <v>271</v>
      </c>
      <c r="CL17" s="190" t="s">
        <v>271</v>
      </c>
      <c r="CM17" s="193" t="s">
        <v>271</v>
      </c>
      <c r="CN17" s="193" t="s">
        <v>271</v>
      </c>
      <c r="CO17" s="190" t="s">
        <v>271</v>
      </c>
      <c r="CP17" s="193" t="s">
        <v>271</v>
      </c>
      <c r="CQ17" s="193" t="s">
        <v>271</v>
      </c>
      <c r="CR17" s="190" t="s">
        <v>271</v>
      </c>
      <c r="CS17" s="193" t="s">
        <v>271</v>
      </c>
      <c r="CT17" s="193" t="s">
        <v>271</v>
      </c>
      <c r="CU17" s="190" t="s">
        <v>271</v>
      </c>
      <c r="CV17" s="193" t="s">
        <v>271</v>
      </c>
      <c r="CW17" s="193" t="s">
        <v>271</v>
      </c>
      <c r="CX17" s="190" t="s">
        <v>271</v>
      </c>
      <c r="CY17" s="193" t="s">
        <v>271</v>
      </c>
      <c r="CZ17" s="193" t="s">
        <v>271</v>
      </c>
      <c r="DA17" s="190" t="s">
        <v>271</v>
      </c>
      <c r="DB17" s="193" t="s">
        <v>271</v>
      </c>
      <c r="DC17" s="193" t="s">
        <v>271</v>
      </c>
      <c r="DD17" s="190" t="s">
        <v>271</v>
      </c>
      <c r="DE17" s="193" t="s">
        <v>271</v>
      </c>
      <c r="DF17" s="193" t="s">
        <v>271</v>
      </c>
      <c r="DG17" s="190" t="s">
        <v>271</v>
      </c>
      <c r="DH17" s="193" t="s">
        <v>271</v>
      </c>
      <c r="DI17" s="193" t="s">
        <v>271</v>
      </c>
      <c r="DJ17" s="190" t="s">
        <v>271</v>
      </c>
      <c r="DK17" s="193" t="s">
        <v>271</v>
      </c>
      <c r="DL17" s="193" t="s">
        <v>271</v>
      </c>
      <c r="DM17" s="190" t="s">
        <v>287</v>
      </c>
      <c r="DN17" s="193">
        <v>0</v>
      </c>
      <c r="DO17" s="193">
        <v>0</v>
      </c>
      <c r="DP17" s="190" t="s">
        <v>271</v>
      </c>
      <c r="DQ17" s="193" t="s">
        <v>271</v>
      </c>
      <c r="DR17" s="193" t="s">
        <v>271</v>
      </c>
      <c r="DS17" s="190" t="s">
        <v>271</v>
      </c>
      <c r="DT17" s="193" t="s">
        <v>271</v>
      </c>
      <c r="DU17" s="193" t="s">
        <v>271</v>
      </c>
      <c r="DV17" s="190" t="s">
        <v>271</v>
      </c>
      <c r="DW17" s="193" t="s">
        <v>271</v>
      </c>
      <c r="DX17" s="193" t="s">
        <v>271</v>
      </c>
      <c r="DY17" s="193"/>
      <c r="DZ17" s="190" t="s">
        <v>297</v>
      </c>
      <c r="EA17" s="190" t="s">
        <v>271</v>
      </c>
      <c r="EB17" s="190" t="s">
        <v>271</v>
      </c>
      <c r="EC17" s="190" t="s">
        <v>297</v>
      </c>
      <c r="ED17" s="190" t="s">
        <v>271</v>
      </c>
      <c r="EE17" s="190" t="s">
        <v>271</v>
      </c>
      <c r="EG17" s="190" t="s">
        <v>271</v>
      </c>
      <c r="EH17" s="190" t="s">
        <v>271</v>
      </c>
      <c r="EI17" s="190" t="s">
        <v>271</v>
      </c>
      <c r="EJ17" s="190" t="s">
        <v>271</v>
      </c>
      <c r="EK17" s="190" t="s">
        <v>271</v>
      </c>
      <c r="EL17" s="190" t="s">
        <v>271</v>
      </c>
      <c r="EM17" s="190" t="s">
        <v>271</v>
      </c>
      <c r="EN17" s="190" t="s">
        <v>271</v>
      </c>
      <c r="EO17" s="190" t="s">
        <v>271</v>
      </c>
      <c r="EP17" s="190" t="s">
        <v>271</v>
      </c>
      <c r="EQ17" s="190" t="s">
        <v>271</v>
      </c>
      <c r="ER17" s="190" t="s">
        <v>271</v>
      </c>
      <c r="ES17" s="190" t="s">
        <v>271</v>
      </c>
      <c r="ET17" s="190" t="s">
        <v>271</v>
      </c>
      <c r="EU17" s="190" t="s">
        <v>271</v>
      </c>
      <c r="EV17" s="190" t="s">
        <v>271</v>
      </c>
      <c r="EW17" s="190" t="s">
        <v>271</v>
      </c>
      <c r="EX17" s="190" t="s">
        <v>271</v>
      </c>
      <c r="EY17" s="190" t="s">
        <v>271</v>
      </c>
      <c r="EZ17" s="190" t="s">
        <v>271</v>
      </c>
      <c r="FA17" s="190" t="s">
        <v>271</v>
      </c>
      <c r="FB17" s="190"/>
      <c r="FF17" s="190" t="s">
        <v>271</v>
      </c>
      <c r="FQ17" s="190">
        <v>0</v>
      </c>
      <c r="FR17" s="190">
        <v>0</v>
      </c>
      <c r="FS17" s="190" t="s">
        <v>271</v>
      </c>
      <c r="FT17" s="190" t="s">
        <v>271</v>
      </c>
      <c r="FU17" s="190" t="s">
        <v>271</v>
      </c>
      <c r="FV17" s="190" t="s">
        <v>271</v>
      </c>
      <c r="FW17" s="190" t="s">
        <v>271</v>
      </c>
      <c r="FX17" s="190" t="s">
        <v>271</v>
      </c>
      <c r="FY17" s="190" t="s">
        <v>271</v>
      </c>
      <c r="FZ17" s="190" t="s">
        <v>271</v>
      </c>
      <c r="GA17" s="190" t="s">
        <v>271</v>
      </c>
      <c r="GB17" s="190" t="s">
        <v>271</v>
      </c>
      <c r="GC17" s="190" t="s">
        <v>271</v>
      </c>
      <c r="GD17" s="190" t="s">
        <v>271</v>
      </c>
      <c r="GE17" s="190" t="s">
        <v>297</v>
      </c>
    </row>
    <row r="18" spans="1:187" x14ac:dyDescent="0.3">
      <c r="A18" s="190" t="s">
        <v>372</v>
      </c>
      <c r="B18" s="190">
        <v>3531</v>
      </c>
      <c r="C18" s="190" t="s">
        <v>2</v>
      </c>
      <c r="D18" s="190" t="s">
        <v>240</v>
      </c>
      <c r="E18" s="190" t="s">
        <v>6653</v>
      </c>
      <c r="F18" s="190" t="s">
        <v>6652</v>
      </c>
      <c r="G18" s="190" t="s">
        <v>6357</v>
      </c>
      <c r="H18" s="190" t="s">
        <v>369</v>
      </c>
      <c r="I18" s="190" t="s">
        <v>6421</v>
      </c>
      <c r="K18" s="190" t="s">
        <v>271</v>
      </c>
      <c r="L18" s="190" t="s">
        <v>271</v>
      </c>
      <c r="N18" s="190" t="s">
        <v>271</v>
      </c>
      <c r="O18" s="190" t="s">
        <v>271</v>
      </c>
      <c r="Q18" s="191">
        <v>42346</v>
      </c>
      <c r="R18" s="191">
        <v>42735</v>
      </c>
      <c r="T18" s="190" t="s">
        <v>1721</v>
      </c>
      <c r="U18" s="190"/>
      <c r="AB18" s="190" t="s">
        <v>291</v>
      </c>
      <c r="AD18" s="190" t="s">
        <v>325</v>
      </c>
      <c r="AG18" s="193">
        <v>41753</v>
      </c>
      <c r="AH18" s="193">
        <v>27835</v>
      </c>
      <c r="AI18" s="193">
        <v>69588</v>
      </c>
      <c r="AJ18" s="193">
        <v>11598</v>
      </c>
      <c r="AK18" s="193">
        <v>0</v>
      </c>
      <c r="AL18" s="193">
        <v>11598</v>
      </c>
      <c r="AM18" s="193">
        <v>41753</v>
      </c>
      <c r="AN18" s="193">
        <v>27835</v>
      </c>
      <c r="AO18" s="193">
        <v>69588</v>
      </c>
      <c r="AP18" s="193">
        <v>11598</v>
      </c>
      <c r="AQ18" s="193">
        <v>0</v>
      </c>
      <c r="AR18" s="193">
        <v>11598</v>
      </c>
      <c r="AS18" s="190" t="s">
        <v>271</v>
      </c>
      <c r="AT18" s="193" t="s">
        <v>271</v>
      </c>
      <c r="AU18" s="193" t="s">
        <v>271</v>
      </c>
      <c r="AV18" s="190" t="s">
        <v>287</v>
      </c>
      <c r="AW18" s="193">
        <v>11598</v>
      </c>
      <c r="AX18" s="193">
        <v>69588</v>
      </c>
      <c r="AY18" s="190" t="s">
        <v>271</v>
      </c>
      <c r="AZ18" s="193" t="s">
        <v>271</v>
      </c>
      <c r="BA18" s="193" t="s">
        <v>271</v>
      </c>
      <c r="BB18" s="190" t="s">
        <v>287</v>
      </c>
      <c r="BC18" s="193">
        <v>11598</v>
      </c>
      <c r="BD18" s="193">
        <v>69588</v>
      </c>
      <c r="BE18" s="190" t="s">
        <v>271</v>
      </c>
      <c r="BF18" s="193" t="s">
        <v>271</v>
      </c>
      <c r="BG18" s="193" t="s">
        <v>271</v>
      </c>
      <c r="BH18" s="190" t="s">
        <v>271</v>
      </c>
      <c r="BI18" s="193" t="s">
        <v>271</v>
      </c>
      <c r="BJ18" s="193" t="s">
        <v>271</v>
      </c>
      <c r="BK18" s="190" t="s">
        <v>271</v>
      </c>
      <c r="BL18" s="193" t="s">
        <v>271</v>
      </c>
      <c r="BM18" s="193" t="s">
        <v>271</v>
      </c>
      <c r="BN18" s="190" t="s">
        <v>271</v>
      </c>
      <c r="BO18" s="193" t="s">
        <v>271</v>
      </c>
      <c r="BP18" s="193" t="s">
        <v>271</v>
      </c>
      <c r="BQ18" s="190" t="s">
        <v>271</v>
      </c>
      <c r="BR18" s="193" t="s">
        <v>271</v>
      </c>
      <c r="BS18" s="193" t="s">
        <v>271</v>
      </c>
      <c r="BT18" s="190" t="s">
        <v>271</v>
      </c>
      <c r="BU18" s="193" t="s">
        <v>271</v>
      </c>
      <c r="BV18" s="193" t="s">
        <v>271</v>
      </c>
      <c r="BW18" s="193">
        <v>41753</v>
      </c>
      <c r="BX18" s="193">
        <v>27835</v>
      </c>
      <c r="BY18" s="193">
        <v>69588</v>
      </c>
      <c r="BZ18" s="193">
        <v>11598</v>
      </c>
      <c r="CA18" s="193">
        <v>0</v>
      </c>
      <c r="CB18" s="193">
        <v>11598</v>
      </c>
      <c r="CC18" s="190" t="s">
        <v>271</v>
      </c>
      <c r="CD18" s="193" t="s">
        <v>271</v>
      </c>
      <c r="CE18" s="193" t="s">
        <v>271</v>
      </c>
      <c r="CF18" s="190" t="s">
        <v>271</v>
      </c>
      <c r="CG18" s="193" t="s">
        <v>271</v>
      </c>
      <c r="CH18" s="193" t="s">
        <v>271</v>
      </c>
      <c r="CI18" s="190" t="s">
        <v>287</v>
      </c>
      <c r="CJ18" s="193">
        <v>11598</v>
      </c>
      <c r="CK18" s="193">
        <v>69588</v>
      </c>
      <c r="CL18" s="190" t="s">
        <v>271</v>
      </c>
      <c r="CM18" s="193" t="s">
        <v>271</v>
      </c>
      <c r="CN18" s="193" t="s">
        <v>271</v>
      </c>
      <c r="CO18" s="190" t="s">
        <v>271</v>
      </c>
      <c r="CP18" s="193" t="s">
        <v>271</v>
      </c>
      <c r="CQ18" s="193" t="s">
        <v>271</v>
      </c>
      <c r="CR18" s="190" t="s">
        <v>287</v>
      </c>
      <c r="CS18" s="193">
        <v>11598</v>
      </c>
      <c r="CT18" s="193">
        <v>69588</v>
      </c>
      <c r="CU18" s="190" t="s">
        <v>271</v>
      </c>
      <c r="CV18" s="193" t="s">
        <v>271</v>
      </c>
      <c r="CW18" s="193" t="s">
        <v>271</v>
      </c>
      <c r="CX18" s="190" t="s">
        <v>287</v>
      </c>
      <c r="CY18" s="193">
        <v>11598</v>
      </c>
      <c r="CZ18" s="193">
        <v>69588</v>
      </c>
      <c r="DA18" s="190" t="s">
        <v>287</v>
      </c>
      <c r="DB18" s="193">
        <v>11598</v>
      </c>
      <c r="DC18" s="193">
        <v>69588</v>
      </c>
      <c r="DD18" s="190" t="s">
        <v>271</v>
      </c>
      <c r="DE18" s="193" t="s">
        <v>271</v>
      </c>
      <c r="DF18" s="193" t="s">
        <v>271</v>
      </c>
      <c r="DG18" s="190" t="s">
        <v>271</v>
      </c>
      <c r="DH18" s="193" t="s">
        <v>271</v>
      </c>
      <c r="DI18" s="193" t="s">
        <v>271</v>
      </c>
      <c r="DJ18" s="190" t="s">
        <v>271</v>
      </c>
      <c r="DK18" s="193" t="s">
        <v>271</v>
      </c>
      <c r="DL18" s="193" t="s">
        <v>271</v>
      </c>
      <c r="DM18" s="190" t="s">
        <v>271</v>
      </c>
      <c r="DN18" s="193" t="s">
        <v>271</v>
      </c>
      <c r="DO18" s="193" t="s">
        <v>271</v>
      </c>
      <c r="DP18" s="190" t="s">
        <v>271</v>
      </c>
      <c r="DQ18" s="193" t="s">
        <v>271</v>
      </c>
      <c r="DR18" s="193" t="s">
        <v>271</v>
      </c>
      <c r="DS18" s="190" t="s">
        <v>271</v>
      </c>
      <c r="DT18" s="193" t="s">
        <v>271</v>
      </c>
      <c r="DU18" s="193" t="s">
        <v>271</v>
      </c>
      <c r="DV18" s="190" t="s">
        <v>287</v>
      </c>
      <c r="DW18" s="193">
        <v>11598</v>
      </c>
      <c r="DX18" s="193">
        <v>69588</v>
      </c>
      <c r="DY18" s="190" t="s">
        <v>356</v>
      </c>
      <c r="DZ18" s="190" t="s">
        <v>272</v>
      </c>
      <c r="EA18" s="190" t="s">
        <v>539</v>
      </c>
      <c r="EB18" s="190" t="s">
        <v>354</v>
      </c>
      <c r="EC18" s="190" t="s">
        <v>272</v>
      </c>
      <c r="ED18" s="190" t="s">
        <v>323</v>
      </c>
      <c r="EE18" s="190" t="s">
        <v>307</v>
      </c>
      <c r="EG18" s="190" t="s">
        <v>321</v>
      </c>
      <c r="EH18" s="190" t="s">
        <v>380</v>
      </c>
      <c r="EI18" s="190" t="s">
        <v>283</v>
      </c>
      <c r="EJ18" s="190" t="s">
        <v>245</v>
      </c>
      <c r="EK18" s="190" t="s">
        <v>351</v>
      </c>
      <c r="EL18" s="190" t="s">
        <v>272</v>
      </c>
      <c r="EM18" s="190" t="s">
        <v>272</v>
      </c>
      <c r="EN18" s="190" t="s">
        <v>272</v>
      </c>
      <c r="EO18" s="190" t="s">
        <v>272</v>
      </c>
      <c r="EP18" s="190" t="s">
        <v>350</v>
      </c>
      <c r="EQ18" s="190">
        <v>4</v>
      </c>
      <c r="ER18" s="190" t="s">
        <v>349</v>
      </c>
      <c r="ES18" s="190" t="s">
        <v>272</v>
      </c>
      <c r="ET18" s="190" t="s">
        <v>297</v>
      </c>
      <c r="EU18" s="190" t="s">
        <v>272</v>
      </c>
      <c r="EV18" s="190" t="s">
        <v>272</v>
      </c>
      <c r="EW18" s="190" t="s">
        <v>303</v>
      </c>
      <c r="EX18" s="190">
        <v>3</v>
      </c>
      <c r="EY18" s="190" t="s">
        <v>318</v>
      </c>
      <c r="EZ18" s="190" t="s">
        <v>268</v>
      </c>
      <c r="FA18" s="190" t="s">
        <v>259</v>
      </c>
      <c r="FB18" s="190"/>
      <c r="FF18" s="190" t="s">
        <v>263</v>
      </c>
      <c r="FQ18" s="193">
        <v>69588</v>
      </c>
      <c r="FR18" s="193">
        <v>11598</v>
      </c>
      <c r="FS18" s="190" t="s">
        <v>271</v>
      </c>
      <c r="FT18" s="190" t="s">
        <v>271</v>
      </c>
      <c r="FU18" s="190" t="s">
        <v>272</v>
      </c>
      <c r="FV18" s="190" t="s">
        <v>271</v>
      </c>
      <c r="FW18" s="190" t="s">
        <v>271</v>
      </c>
      <c r="FX18" s="190" t="s">
        <v>271</v>
      </c>
      <c r="FY18" s="190" t="s">
        <v>272</v>
      </c>
      <c r="FZ18" s="190" t="s">
        <v>271</v>
      </c>
      <c r="GA18" s="190" t="s">
        <v>271</v>
      </c>
      <c r="GB18" s="190" t="s">
        <v>271</v>
      </c>
      <c r="GC18" s="190" t="s">
        <v>272</v>
      </c>
      <c r="GD18" s="190" t="s">
        <v>271</v>
      </c>
      <c r="GE18" s="190" t="s">
        <v>271</v>
      </c>
    </row>
    <row r="19" spans="1:187" x14ac:dyDescent="0.3">
      <c r="A19" s="190" t="s">
        <v>372</v>
      </c>
      <c r="B19" s="190">
        <v>3532</v>
      </c>
      <c r="C19" s="190" t="s">
        <v>2</v>
      </c>
      <c r="D19" s="190" t="s">
        <v>240</v>
      </c>
      <c r="E19" s="190" t="s">
        <v>6653</v>
      </c>
      <c r="F19" s="190" t="s">
        <v>6652</v>
      </c>
      <c r="G19" s="190" t="s">
        <v>6357</v>
      </c>
      <c r="H19" s="190" t="s">
        <v>369</v>
      </c>
      <c r="I19" s="190" t="s">
        <v>6421</v>
      </c>
      <c r="K19" s="190" t="s">
        <v>271</v>
      </c>
      <c r="L19" s="190" t="s">
        <v>271</v>
      </c>
      <c r="N19" s="190" t="s">
        <v>271</v>
      </c>
      <c r="O19" s="190" t="s">
        <v>271</v>
      </c>
      <c r="Q19" s="191">
        <v>42346</v>
      </c>
      <c r="R19" s="191">
        <v>42735</v>
      </c>
      <c r="T19" s="190" t="s">
        <v>1721</v>
      </c>
      <c r="U19" s="190"/>
      <c r="AB19" s="190" t="s">
        <v>291</v>
      </c>
      <c r="AD19" s="190" t="s">
        <v>325</v>
      </c>
      <c r="AG19" s="193">
        <v>41753</v>
      </c>
      <c r="AH19" s="193">
        <v>27835</v>
      </c>
      <c r="AI19" s="193">
        <v>69588</v>
      </c>
      <c r="AJ19" s="193">
        <v>11598</v>
      </c>
      <c r="AK19" s="193">
        <v>0</v>
      </c>
      <c r="AL19" s="193">
        <v>11598</v>
      </c>
      <c r="AM19" s="193">
        <v>41753</v>
      </c>
      <c r="AN19" s="193">
        <v>27835</v>
      </c>
      <c r="AO19" s="193">
        <v>69588</v>
      </c>
      <c r="AP19" s="193">
        <v>11598</v>
      </c>
      <c r="AQ19" s="193">
        <v>0</v>
      </c>
      <c r="AR19" s="193">
        <v>11598</v>
      </c>
      <c r="AS19" s="190" t="s">
        <v>271</v>
      </c>
      <c r="AT19" s="193" t="s">
        <v>271</v>
      </c>
      <c r="AU19" s="193" t="s">
        <v>271</v>
      </c>
      <c r="AV19" s="190" t="s">
        <v>287</v>
      </c>
      <c r="AW19" s="193">
        <v>11598</v>
      </c>
      <c r="AX19" s="193">
        <v>69588</v>
      </c>
      <c r="AY19" s="190" t="s">
        <v>271</v>
      </c>
      <c r="AZ19" s="193" t="s">
        <v>271</v>
      </c>
      <c r="BA19" s="193" t="s">
        <v>271</v>
      </c>
      <c r="BB19" s="190" t="s">
        <v>287</v>
      </c>
      <c r="BC19" s="193">
        <v>11598</v>
      </c>
      <c r="BD19" s="193">
        <v>69588</v>
      </c>
      <c r="BE19" s="190" t="s">
        <v>271</v>
      </c>
      <c r="BF19" s="193" t="s">
        <v>271</v>
      </c>
      <c r="BG19" s="193" t="s">
        <v>271</v>
      </c>
      <c r="BH19" s="190" t="s">
        <v>287</v>
      </c>
      <c r="BI19" s="193">
        <v>2460</v>
      </c>
      <c r="BJ19" s="193">
        <v>14760</v>
      </c>
      <c r="BK19" s="190" t="s">
        <v>271</v>
      </c>
      <c r="BL19" s="193" t="s">
        <v>271</v>
      </c>
      <c r="BM19" s="193" t="s">
        <v>271</v>
      </c>
      <c r="BN19" s="190" t="s">
        <v>271</v>
      </c>
      <c r="BO19" s="193" t="s">
        <v>271</v>
      </c>
      <c r="BP19" s="193" t="s">
        <v>271</v>
      </c>
      <c r="BQ19" s="190" t="s">
        <v>271</v>
      </c>
      <c r="BR19" s="193" t="s">
        <v>271</v>
      </c>
      <c r="BS19" s="193" t="s">
        <v>271</v>
      </c>
      <c r="BT19" s="190" t="s">
        <v>271</v>
      </c>
      <c r="BU19" s="193" t="s">
        <v>271</v>
      </c>
      <c r="BV19" s="193" t="s">
        <v>271</v>
      </c>
      <c r="BW19" s="193">
        <v>41753</v>
      </c>
      <c r="BX19" s="193">
        <v>27835</v>
      </c>
      <c r="BY19" s="193">
        <v>69588</v>
      </c>
      <c r="BZ19" s="193">
        <v>11598</v>
      </c>
      <c r="CA19" s="193">
        <v>0</v>
      </c>
      <c r="CB19" s="193">
        <v>11598</v>
      </c>
      <c r="CC19" s="190" t="s">
        <v>271</v>
      </c>
      <c r="CD19" s="193" t="s">
        <v>271</v>
      </c>
      <c r="CE19" s="193" t="s">
        <v>271</v>
      </c>
      <c r="CF19" s="190" t="s">
        <v>271</v>
      </c>
      <c r="CG19" s="193" t="s">
        <v>271</v>
      </c>
      <c r="CH19" s="193" t="s">
        <v>271</v>
      </c>
      <c r="CI19" s="190" t="s">
        <v>287</v>
      </c>
      <c r="CJ19" s="193">
        <v>11598</v>
      </c>
      <c r="CK19" s="193">
        <v>69588</v>
      </c>
      <c r="CL19" s="190" t="s">
        <v>271</v>
      </c>
      <c r="CM19" s="193" t="s">
        <v>271</v>
      </c>
      <c r="CN19" s="193" t="s">
        <v>271</v>
      </c>
      <c r="CO19" s="190" t="s">
        <v>271</v>
      </c>
      <c r="CP19" s="193" t="s">
        <v>271</v>
      </c>
      <c r="CQ19" s="193" t="s">
        <v>271</v>
      </c>
      <c r="CR19" s="190" t="s">
        <v>287</v>
      </c>
      <c r="CS19" s="193">
        <v>11598</v>
      </c>
      <c r="CT19" s="193">
        <v>69588</v>
      </c>
      <c r="CU19" s="190" t="s">
        <v>271</v>
      </c>
      <c r="CV19" s="193" t="s">
        <v>271</v>
      </c>
      <c r="CW19" s="193" t="s">
        <v>271</v>
      </c>
      <c r="CX19" s="190" t="s">
        <v>287</v>
      </c>
      <c r="CY19" s="193">
        <v>11598</v>
      </c>
      <c r="CZ19" s="193">
        <v>69588</v>
      </c>
      <c r="DA19" s="190" t="s">
        <v>287</v>
      </c>
      <c r="DB19" s="193">
        <v>11598</v>
      </c>
      <c r="DC19" s="193">
        <v>69588</v>
      </c>
      <c r="DD19" s="190" t="s">
        <v>271</v>
      </c>
      <c r="DE19" s="193" t="s">
        <v>271</v>
      </c>
      <c r="DF19" s="193" t="s">
        <v>271</v>
      </c>
      <c r="DG19" s="190" t="s">
        <v>271</v>
      </c>
      <c r="DH19" s="193" t="s">
        <v>271</v>
      </c>
      <c r="DI19" s="193" t="s">
        <v>271</v>
      </c>
      <c r="DJ19" s="190" t="s">
        <v>271</v>
      </c>
      <c r="DK19" s="193" t="s">
        <v>271</v>
      </c>
      <c r="DL19" s="193" t="s">
        <v>271</v>
      </c>
      <c r="DM19" s="190" t="s">
        <v>271</v>
      </c>
      <c r="DN19" s="193" t="s">
        <v>271</v>
      </c>
      <c r="DO19" s="193" t="s">
        <v>271</v>
      </c>
      <c r="DP19" s="190" t="s">
        <v>271</v>
      </c>
      <c r="DQ19" s="193" t="s">
        <v>271</v>
      </c>
      <c r="DR19" s="193" t="s">
        <v>271</v>
      </c>
      <c r="DS19" s="190" t="s">
        <v>271</v>
      </c>
      <c r="DT19" s="193" t="s">
        <v>271</v>
      </c>
      <c r="DU19" s="193" t="s">
        <v>271</v>
      </c>
      <c r="DV19" s="190" t="s">
        <v>287</v>
      </c>
      <c r="DW19" s="193">
        <v>11598</v>
      </c>
      <c r="DX19" s="193">
        <v>69588</v>
      </c>
      <c r="DY19" s="190" t="s">
        <v>356</v>
      </c>
      <c r="DZ19" s="190" t="s">
        <v>271</v>
      </c>
      <c r="EA19" s="190" t="s">
        <v>271</v>
      </c>
      <c r="EB19" s="190" t="s">
        <v>271</v>
      </c>
      <c r="EC19" s="190" t="s">
        <v>272</v>
      </c>
      <c r="ED19" s="190" t="s">
        <v>785</v>
      </c>
      <c r="EE19" s="190" t="s">
        <v>307</v>
      </c>
      <c r="EG19" s="190" t="s">
        <v>321</v>
      </c>
      <c r="EH19" s="190" t="s">
        <v>320</v>
      </c>
      <c r="EI19" s="190" t="s">
        <v>319</v>
      </c>
      <c r="EJ19" s="190" t="s">
        <v>244</v>
      </c>
      <c r="EK19" s="190" t="s">
        <v>351</v>
      </c>
      <c r="EL19" s="190" t="s">
        <v>272</v>
      </c>
      <c r="EM19" s="190" t="s">
        <v>272</v>
      </c>
      <c r="EN19" s="190" t="s">
        <v>272</v>
      </c>
      <c r="EO19" s="190" t="s">
        <v>272</v>
      </c>
      <c r="EP19" s="190" t="s">
        <v>350</v>
      </c>
      <c r="EQ19" s="190">
        <v>4</v>
      </c>
      <c r="ER19" s="190" t="s">
        <v>349</v>
      </c>
      <c r="ES19" s="190" t="s">
        <v>272</v>
      </c>
      <c r="ET19" s="190" t="s">
        <v>297</v>
      </c>
      <c r="EU19" s="190" t="s">
        <v>272</v>
      </c>
      <c r="EV19" s="190" t="s">
        <v>272</v>
      </c>
      <c r="EW19" s="190" t="s">
        <v>303</v>
      </c>
      <c r="EX19" s="190">
        <v>3</v>
      </c>
      <c r="EY19" s="190" t="s">
        <v>318</v>
      </c>
      <c r="EZ19" s="190" t="s">
        <v>268</v>
      </c>
      <c r="FA19" s="190" t="s">
        <v>259</v>
      </c>
      <c r="FB19" s="190"/>
      <c r="FF19" s="190" t="s">
        <v>263</v>
      </c>
      <c r="FQ19" s="193">
        <v>69588</v>
      </c>
      <c r="FR19" s="193">
        <v>11598</v>
      </c>
      <c r="FS19" s="190" t="s">
        <v>271</v>
      </c>
      <c r="FT19" s="190" t="s">
        <v>271</v>
      </c>
      <c r="FU19" s="190" t="s">
        <v>272</v>
      </c>
      <c r="FV19" s="190" t="s">
        <v>271</v>
      </c>
      <c r="FW19" s="190" t="s">
        <v>271</v>
      </c>
      <c r="FX19" s="190" t="s">
        <v>271</v>
      </c>
      <c r="FY19" s="190" t="s">
        <v>272</v>
      </c>
      <c r="FZ19" s="190" t="s">
        <v>271</v>
      </c>
      <c r="GA19" s="190" t="s">
        <v>271</v>
      </c>
      <c r="GB19" s="190" t="s">
        <v>271</v>
      </c>
      <c r="GC19" s="190" t="s">
        <v>272</v>
      </c>
      <c r="GD19" s="190" t="s">
        <v>271</v>
      </c>
      <c r="GE19" s="190" t="s">
        <v>271</v>
      </c>
    </row>
    <row r="20" spans="1:187" x14ac:dyDescent="0.3">
      <c r="A20" s="190" t="s">
        <v>372</v>
      </c>
      <c r="B20" s="190">
        <v>3514</v>
      </c>
      <c r="C20" s="190" t="s">
        <v>2</v>
      </c>
      <c r="D20" s="190" t="s">
        <v>240</v>
      </c>
      <c r="E20" s="190" t="s">
        <v>6356</v>
      </c>
      <c r="F20" s="190" t="s">
        <v>5593</v>
      </c>
      <c r="G20" s="190" t="s">
        <v>5395</v>
      </c>
      <c r="H20" s="190" t="s">
        <v>369</v>
      </c>
      <c r="I20" s="190" t="s">
        <v>3695</v>
      </c>
      <c r="K20" s="190" t="s">
        <v>271</v>
      </c>
      <c r="L20" s="190" t="s">
        <v>271</v>
      </c>
      <c r="N20" s="190" t="s">
        <v>271</v>
      </c>
      <c r="O20" s="190" t="s">
        <v>271</v>
      </c>
      <c r="Q20" s="191">
        <v>42370</v>
      </c>
      <c r="R20" s="191">
        <v>44196</v>
      </c>
      <c r="T20" s="190" t="s">
        <v>366</v>
      </c>
      <c r="U20" s="190"/>
      <c r="AB20" s="190" t="s">
        <v>291</v>
      </c>
      <c r="AD20" s="190" t="s">
        <v>325</v>
      </c>
      <c r="AG20" s="193">
        <v>8925</v>
      </c>
      <c r="AH20" s="193">
        <v>2975</v>
      </c>
      <c r="AI20" s="193">
        <v>11900</v>
      </c>
      <c r="AJ20" s="193">
        <v>1200</v>
      </c>
      <c r="AK20" s="193">
        <v>500</v>
      </c>
      <c r="AL20" s="193">
        <v>1700</v>
      </c>
      <c r="AM20" s="193">
        <v>8925</v>
      </c>
      <c r="AN20" s="193">
        <v>2975</v>
      </c>
      <c r="AO20" s="193">
        <v>11900</v>
      </c>
      <c r="AP20" s="193">
        <v>1200</v>
      </c>
      <c r="AQ20" s="193">
        <v>500</v>
      </c>
      <c r="AR20" s="193">
        <v>1700</v>
      </c>
      <c r="AS20" s="190" t="s">
        <v>271</v>
      </c>
      <c r="AT20" s="193" t="s">
        <v>271</v>
      </c>
      <c r="AU20" s="193" t="s">
        <v>271</v>
      </c>
      <c r="AV20" s="190" t="s">
        <v>271</v>
      </c>
      <c r="AW20" s="193" t="s">
        <v>271</v>
      </c>
      <c r="AX20" s="193" t="s">
        <v>271</v>
      </c>
      <c r="AY20" s="190" t="s">
        <v>271</v>
      </c>
      <c r="AZ20" s="193" t="s">
        <v>271</v>
      </c>
      <c r="BA20" s="193" t="s">
        <v>271</v>
      </c>
      <c r="BB20" s="190" t="s">
        <v>271</v>
      </c>
      <c r="BC20" s="193" t="s">
        <v>271</v>
      </c>
      <c r="BD20" s="193" t="s">
        <v>271</v>
      </c>
      <c r="BE20" s="190" t="s">
        <v>271</v>
      </c>
      <c r="BF20" s="193" t="s">
        <v>271</v>
      </c>
      <c r="BG20" s="193" t="s">
        <v>271</v>
      </c>
      <c r="BH20" s="190" t="s">
        <v>287</v>
      </c>
      <c r="BI20" s="193">
        <v>1700</v>
      </c>
      <c r="BJ20" s="193">
        <v>11900</v>
      </c>
      <c r="BK20" s="190" t="s">
        <v>271</v>
      </c>
      <c r="BL20" s="193" t="s">
        <v>271</v>
      </c>
      <c r="BM20" s="193" t="s">
        <v>271</v>
      </c>
      <c r="BN20" s="190" t="s">
        <v>271</v>
      </c>
      <c r="BO20" s="193" t="s">
        <v>271</v>
      </c>
      <c r="BP20" s="193" t="s">
        <v>271</v>
      </c>
      <c r="BQ20" s="190" t="s">
        <v>271</v>
      </c>
      <c r="BR20" s="193" t="s">
        <v>271</v>
      </c>
      <c r="BS20" s="193" t="s">
        <v>271</v>
      </c>
      <c r="BT20" s="190" t="s">
        <v>271</v>
      </c>
      <c r="BU20" s="193" t="s">
        <v>271</v>
      </c>
      <c r="BV20" s="193" t="s">
        <v>271</v>
      </c>
      <c r="BW20" s="193">
        <v>8925</v>
      </c>
      <c r="BX20" s="193">
        <v>2975</v>
      </c>
      <c r="BY20" s="193">
        <v>11900</v>
      </c>
      <c r="BZ20" s="193">
        <v>1200</v>
      </c>
      <c r="CA20" s="193">
        <v>500</v>
      </c>
      <c r="CB20" s="193">
        <v>1700</v>
      </c>
      <c r="CC20" s="190" t="s">
        <v>271</v>
      </c>
      <c r="CD20" s="193" t="s">
        <v>271</v>
      </c>
      <c r="CE20" s="193" t="s">
        <v>271</v>
      </c>
      <c r="CF20" s="190" t="s">
        <v>271</v>
      </c>
      <c r="CG20" s="193" t="s">
        <v>271</v>
      </c>
      <c r="CH20" s="193" t="s">
        <v>271</v>
      </c>
      <c r="CI20" s="190" t="s">
        <v>271</v>
      </c>
      <c r="CJ20" s="193" t="s">
        <v>271</v>
      </c>
      <c r="CK20" s="193" t="s">
        <v>271</v>
      </c>
      <c r="CL20" s="190" t="s">
        <v>271</v>
      </c>
      <c r="CM20" s="193" t="s">
        <v>271</v>
      </c>
      <c r="CN20" s="193" t="s">
        <v>271</v>
      </c>
      <c r="CO20" s="190" t="s">
        <v>271</v>
      </c>
      <c r="CP20" s="193" t="s">
        <v>271</v>
      </c>
      <c r="CQ20" s="193" t="s">
        <v>271</v>
      </c>
      <c r="CR20" s="190" t="s">
        <v>271</v>
      </c>
      <c r="CS20" s="193" t="s">
        <v>271</v>
      </c>
      <c r="CT20" s="193" t="s">
        <v>271</v>
      </c>
      <c r="CU20" s="190" t="s">
        <v>271</v>
      </c>
      <c r="CV20" s="193" t="s">
        <v>271</v>
      </c>
      <c r="CW20" s="193" t="s">
        <v>271</v>
      </c>
      <c r="CX20" s="190" t="s">
        <v>271</v>
      </c>
      <c r="CY20" s="193" t="s">
        <v>271</v>
      </c>
      <c r="CZ20" s="193" t="s">
        <v>271</v>
      </c>
      <c r="DA20" s="190" t="s">
        <v>287</v>
      </c>
      <c r="DB20" s="193">
        <v>1700</v>
      </c>
      <c r="DC20" s="193">
        <v>11900</v>
      </c>
      <c r="DD20" s="190" t="s">
        <v>271</v>
      </c>
      <c r="DE20" s="193" t="s">
        <v>271</v>
      </c>
      <c r="DF20" s="193" t="s">
        <v>271</v>
      </c>
      <c r="DG20" s="190" t="s">
        <v>271</v>
      </c>
      <c r="DH20" s="193" t="s">
        <v>271</v>
      </c>
      <c r="DI20" s="193" t="s">
        <v>271</v>
      </c>
      <c r="DJ20" s="190" t="s">
        <v>271</v>
      </c>
      <c r="DK20" s="193" t="s">
        <v>271</v>
      </c>
      <c r="DL20" s="193" t="s">
        <v>271</v>
      </c>
      <c r="DM20" s="190" t="s">
        <v>271</v>
      </c>
      <c r="DN20" s="193" t="s">
        <v>271</v>
      </c>
      <c r="DO20" s="193" t="s">
        <v>271</v>
      </c>
      <c r="DP20" s="190" t="s">
        <v>271</v>
      </c>
      <c r="DQ20" s="193" t="s">
        <v>271</v>
      </c>
      <c r="DR20" s="193" t="s">
        <v>271</v>
      </c>
      <c r="DS20" s="190" t="s">
        <v>271</v>
      </c>
      <c r="DT20" s="193" t="s">
        <v>271</v>
      </c>
      <c r="DU20" s="193" t="s">
        <v>271</v>
      </c>
      <c r="DV20" s="190" t="s">
        <v>271</v>
      </c>
      <c r="DW20" s="193" t="s">
        <v>271</v>
      </c>
      <c r="DX20" s="193" t="s">
        <v>271</v>
      </c>
      <c r="DY20" s="190" t="s">
        <v>356</v>
      </c>
      <c r="DZ20" s="190" t="s">
        <v>297</v>
      </c>
      <c r="EA20" s="190" t="s">
        <v>271</v>
      </c>
      <c r="EB20" s="190" t="s">
        <v>271</v>
      </c>
      <c r="EC20" s="190" t="s">
        <v>272</v>
      </c>
      <c r="ED20" s="190" t="s">
        <v>785</v>
      </c>
      <c r="EE20" s="190" t="s">
        <v>307</v>
      </c>
      <c r="EG20" s="190" t="s">
        <v>285</v>
      </c>
      <c r="EH20" s="190" t="s">
        <v>320</v>
      </c>
      <c r="EI20" s="190" t="s">
        <v>319</v>
      </c>
      <c r="EJ20" s="190" t="s">
        <v>245</v>
      </c>
      <c r="EK20" s="190" t="s">
        <v>379</v>
      </c>
      <c r="EL20" s="190" t="s">
        <v>272</v>
      </c>
      <c r="EM20" s="190" t="s">
        <v>272</v>
      </c>
      <c r="EN20" s="190" t="s">
        <v>272</v>
      </c>
      <c r="EO20" s="190" t="s">
        <v>272</v>
      </c>
      <c r="EP20" s="190" t="s">
        <v>378</v>
      </c>
      <c r="EQ20" s="190">
        <v>4</v>
      </c>
      <c r="ER20" s="190" t="s">
        <v>349</v>
      </c>
      <c r="ES20" s="190" t="s">
        <v>272</v>
      </c>
      <c r="ET20" s="190" t="s">
        <v>272</v>
      </c>
      <c r="EU20" s="190" t="s">
        <v>272</v>
      </c>
      <c r="EV20" s="190" t="s">
        <v>272</v>
      </c>
      <c r="EW20" s="190" t="s">
        <v>303</v>
      </c>
      <c r="EX20" s="190">
        <v>4</v>
      </c>
      <c r="EY20" s="190" t="s">
        <v>302</v>
      </c>
      <c r="EZ20" s="190" t="s">
        <v>268</v>
      </c>
      <c r="FA20" s="190" t="s">
        <v>260</v>
      </c>
      <c r="FB20" s="190"/>
      <c r="FF20" s="190" t="s">
        <v>263</v>
      </c>
      <c r="FQ20" s="193">
        <v>11900</v>
      </c>
      <c r="FR20" s="193">
        <v>1700</v>
      </c>
      <c r="FS20" s="190" t="s">
        <v>271</v>
      </c>
      <c r="FT20" s="190" t="s">
        <v>271</v>
      </c>
      <c r="FU20" s="190" t="s">
        <v>271</v>
      </c>
      <c r="FV20" s="190" t="s">
        <v>271</v>
      </c>
      <c r="FW20" s="190" t="s">
        <v>271</v>
      </c>
      <c r="FX20" s="190" t="s">
        <v>271</v>
      </c>
      <c r="FY20" s="190" t="s">
        <v>272</v>
      </c>
      <c r="FZ20" s="190" t="s">
        <v>272</v>
      </c>
      <c r="GA20" s="190" t="s">
        <v>271</v>
      </c>
      <c r="GB20" s="190" t="s">
        <v>271</v>
      </c>
      <c r="GC20" s="190" t="s">
        <v>271</v>
      </c>
      <c r="GD20" s="190" t="s">
        <v>271</v>
      </c>
      <c r="GE20" s="190" t="s">
        <v>272</v>
      </c>
    </row>
    <row r="21" spans="1:187" x14ac:dyDescent="0.3">
      <c r="A21" s="190" t="s">
        <v>372</v>
      </c>
      <c r="B21" s="190">
        <v>3533</v>
      </c>
      <c r="C21" s="190" t="s">
        <v>2</v>
      </c>
      <c r="D21" s="190" t="s">
        <v>240</v>
      </c>
      <c r="E21" s="190" t="s">
        <v>6355</v>
      </c>
      <c r="F21" s="190" t="s">
        <v>5732</v>
      </c>
      <c r="G21" s="190" t="s">
        <v>5395</v>
      </c>
      <c r="H21" s="190" t="s">
        <v>369</v>
      </c>
      <c r="I21" s="190" t="s">
        <v>3695</v>
      </c>
      <c r="K21" s="190" t="s">
        <v>271</v>
      </c>
      <c r="L21" s="190" t="s">
        <v>271</v>
      </c>
      <c r="N21" s="190" t="s">
        <v>271</v>
      </c>
      <c r="O21" s="190" t="s">
        <v>271</v>
      </c>
      <c r="Q21" s="191">
        <v>41091</v>
      </c>
      <c r="R21" s="191">
        <v>42551</v>
      </c>
      <c r="T21" s="190" t="s">
        <v>1721</v>
      </c>
      <c r="U21" s="190"/>
      <c r="AB21" s="190" t="s">
        <v>291</v>
      </c>
      <c r="AD21" s="190" t="s">
        <v>325</v>
      </c>
      <c r="AG21" s="193">
        <v>21600</v>
      </c>
      <c r="AH21" s="193">
        <v>14400</v>
      </c>
      <c r="AI21" s="193">
        <v>36000</v>
      </c>
      <c r="AJ21" s="193">
        <v>6000</v>
      </c>
      <c r="AK21" s="193">
        <v>0</v>
      </c>
      <c r="AL21" s="193">
        <v>6000</v>
      </c>
      <c r="AM21" s="193">
        <v>21600</v>
      </c>
      <c r="AN21" s="193">
        <v>14400</v>
      </c>
      <c r="AO21" s="193">
        <v>36000</v>
      </c>
      <c r="AP21" s="193">
        <v>5021</v>
      </c>
      <c r="AQ21" s="193">
        <v>0</v>
      </c>
      <c r="AR21" s="193">
        <v>5021</v>
      </c>
      <c r="AS21" s="190" t="s">
        <v>271</v>
      </c>
      <c r="AT21" s="193" t="s">
        <v>271</v>
      </c>
      <c r="AU21" s="193" t="s">
        <v>271</v>
      </c>
      <c r="AV21" s="190" t="s">
        <v>287</v>
      </c>
      <c r="AW21" s="193">
        <v>5021</v>
      </c>
      <c r="AX21" s="193">
        <v>36000</v>
      </c>
      <c r="AY21" s="190" t="s">
        <v>271</v>
      </c>
      <c r="AZ21" s="193" t="s">
        <v>271</v>
      </c>
      <c r="BA21" s="193" t="s">
        <v>271</v>
      </c>
      <c r="BB21" s="190" t="s">
        <v>287</v>
      </c>
      <c r="BC21" s="193">
        <v>5021</v>
      </c>
      <c r="BD21" s="193">
        <v>36000</v>
      </c>
      <c r="BE21" s="190" t="s">
        <v>271</v>
      </c>
      <c r="BF21" s="193" t="s">
        <v>271</v>
      </c>
      <c r="BG21" s="193" t="s">
        <v>271</v>
      </c>
      <c r="BH21" s="190" t="s">
        <v>287</v>
      </c>
      <c r="BI21" s="193">
        <v>1750</v>
      </c>
      <c r="BJ21" s="193">
        <v>10500</v>
      </c>
      <c r="BK21" s="190" t="s">
        <v>271</v>
      </c>
      <c r="BL21" s="193" t="s">
        <v>271</v>
      </c>
      <c r="BM21" s="193" t="s">
        <v>271</v>
      </c>
      <c r="BN21" s="190" t="s">
        <v>271</v>
      </c>
      <c r="BO21" s="193" t="s">
        <v>271</v>
      </c>
      <c r="BP21" s="193" t="s">
        <v>271</v>
      </c>
      <c r="BQ21" s="190" t="s">
        <v>271</v>
      </c>
      <c r="BR21" s="193" t="s">
        <v>271</v>
      </c>
      <c r="BS21" s="193" t="s">
        <v>271</v>
      </c>
      <c r="BT21" s="190" t="s">
        <v>271</v>
      </c>
      <c r="BU21" s="193" t="s">
        <v>271</v>
      </c>
      <c r="BV21" s="193" t="s">
        <v>271</v>
      </c>
      <c r="BW21" s="193">
        <v>21600</v>
      </c>
      <c r="BX21" s="193">
        <v>14400</v>
      </c>
      <c r="BY21" s="193">
        <v>36000</v>
      </c>
      <c r="BZ21" s="193">
        <v>5021</v>
      </c>
      <c r="CA21" s="193">
        <v>0</v>
      </c>
      <c r="CB21" s="193">
        <v>5021</v>
      </c>
      <c r="CC21" s="190" t="s">
        <v>271</v>
      </c>
      <c r="CD21" s="193" t="s">
        <v>271</v>
      </c>
      <c r="CE21" s="193" t="s">
        <v>271</v>
      </c>
      <c r="CF21" s="190" t="s">
        <v>271</v>
      </c>
      <c r="CG21" s="193" t="s">
        <v>271</v>
      </c>
      <c r="CH21" s="193" t="s">
        <v>271</v>
      </c>
      <c r="CI21" s="190" t="s">
        <v>287</v>
      </c>
      <c r="CJ21" s="193">
        <v>5021</v>
      </c>
      <c r="CK21" s="193">
        <v>36000</v>
      </c>
      <c r="CL21" s="190" t="s">
        <v>271</v>
      </c>
      <c r="CM21" s="193" t="s">
        <v>271</v>
      </c>
      <c r="CN21" s="193" t="s">
        <v>271</v>
      </c>
      <c r="CO21" s="190" t="s">
        <v>287</v>
      </c>
      <c r="CP21" s="193">
        <v>1750</v>
      </c>
      <c r="CQ21" s="193">
        <v>10500</v>
      </c>
      <c r="CR21" s="190" t="s">
        <v>287</v>
      </c>
      <c r="CS21" s="193">
        <v>5021</v>
      </c>
      <c r="CT21" s="193">
        <v>36000</v>
      </c>
      <c r="CU21" s="190" t="s">
        <v>271</v>
      </c>
      <c r="CV21" s="193" t="s">
        <v>271</v>
      </c>
      <c r="CW21" s="193" t="s">
        <v>271</v>
      </c>
      <c r="CX21" s="190" t="s">
        <v>287</v>
      </c>
      <c r="CY21" s="193">
        <v>5021</v>
      </c>
      <c r="CZ21" s="193">
        <v>36000</v>
      </c>
      <c r="DA21" s="190" t="s">
        <v>287</v>
      </c>
      <c r="DB21" s="193">
        <v>5021</v>
      </c>
      <c r="DC21" s="193">
        <v>36000</v>
      </c>
      <c r="DD21" s="190" t="s">
        <v>271</v>
      </c>
      <c r="DE21" s="193" t="s">
        <v>271</v>
      </c>
      <c r="DF21" s="193" t="s">
        <v>271</v>
      </c>
      <c r="DG21" s="190" t="s">
        <v>271</v>
      </c>
      <c r="DH21" s="193" t="s">
        <v>271</v>
      </c>
      <c r="DI21" s="193" t="s">
        <v>271</v>
      </c>
      <c r="DJ21" s="190" t="s">
        <v>271</v>
      </c>
      <c r="DK21" s="193" t="s">
        <v>271</v>
      </c>
      <c r="DL21" s="193" t="s">
        <v>271</v>
      </c>
      <c r="DM21" s="190" t="s">
        <v>271</v>
      </c>
      <c r="DN21" s="193" t="s">
        <v>271</v>
      </c>
      <c r="DO21" s="193" t="s">
        <v>271</v>
      </c>
      <c r="DP21" s="190" t="s">
        <v>271</v>
      </c>
      <c r="DQ21" s="193" t="s">
        <v>271</v>
      </c>
      <c r="DR21" s="193" t="s">
        <v>271</v>
      </c>
      <c r="DS21" s="190" t="s">
        <v>271</v>
      </c>
      <c r="DT21" s="193" t="s">
        <v>271</v>
      </c>
      <c r="DU21" s="193" t="s">
        <v>271</v>
      </c>
      <c r="DV21" s="190" t="s">
        <v>287</v>
      </c>
      <c r="DW21" s="193">
        <v>1750</v>
      </c>
      <c r="DX21" s="193">
        <v>10500</v>
      </c>
      <c r="DY21" s="190" t="s">
        <v>356</v>
      </c>
      <c r="DZ21" s="190" t="s">
        <v>297</v>
      </c>
      <c r="EA21" s="190" t="s">
        <v>271</v>
      </c>
      <c r="EB21" s="190" t="s">
        <v>271</v>
      </c>
      <c r="EC21" s="190" t="s">
        <v>272</v>
      </c>
      <c r="ED21" s="190" t="s">
        <v>785</v>
      </c>
      <c r="EE21" s="190" t="s">
        <v>307</v>
      </c>
      <c r="EG21" s="190" t="s">
        <v>321</v>
      </c>
      <c r="EH21" s="190" t="s">
        <v>320</v>
      </c>
      <c r="EI21" s="190" t="s">
        <v>319</v>
      </c>
      <c r="EJ21" s="190" t="s">
        <v>245</v>
      </c>
      <c r="EK21" s="190" t="s">
        <v>351</v>
      </c>
      <c r="EL21" s="190" t="s">
        <v>272</v>
      </c>
      <c r="EM21" s="190" t="s">
        <v>272</v>
      </c>
      <c r="EN21" s="190" t="s">
        <v>272</v>
      </c>
      <c r="EO21" s="190" t="s">
        <v>272</v>
      </c>
      <c r="EP21" s="190" t="s">
        <v>350</v>
      </c>
      <c r="EQ21" s="190">
        <v>4</v>
      </c>
      <c r="ER21" s="190" t="s">
        <v>349</v>
      </c>
      <c r="ES21" s="190" t="s">
        <v>272</v>
      </c>
      <c r="ET21" s="190" t="s">
        <v>297</v>
      </c>
      <c r="EU21" s="190" t="s">
        <v>272</v>
      </c>
      <c r="EV21" s="190" t="s">
        <v>297</v>
      </c>
      <c r="EW21" s="190" t="s">
        <v>601</v>
      </c>
      <c r="EX21" s="190">
        <v>2</v>
      </c>
      <c r="EY21" s="190" t="s">
        <v>318</v>
      </c>
      <c r="EZ21" s="190" t="s">
        <v>268</v>
      </c>
      <c r="FA21" s="190" t="s">
        <v>260</v>
      </c>
      <c r="FB21" s="190"/>
      <c r="FF21" s="190" t="s">
        <v>264</v>
      </c>
      <c r="FQ21" s="193">
        <v>36000</v>
      </c>
      <c r="FR21" s="193">
        <v>5021</v>
      </c>
      <c r="FS21" s="190" t="s">
        <v>271</v>
      </c>
      <c r="FT21" s="190" t="s">
        <v>271</v>
      </c>
      <c r="FU21" s="190" t="s">
        <v>271</v>
      </c>
      <c r="FV21" s="190" t="s">
        <v>271</v>
      </c>
      <c r="FW21" s="190" t="s">
        <v>271</v>
      </c>
      <c r="FX21" s="190" t="s">
        <v>271</v>
      </c>
      <c r="FY21" s="190" t="s">
        <v>271</v>
      </c>
      <c r="FZ21" s="190" t="s">
        <v>271</v>
      </c>
      <c r="GA21" s="190" t="s">
        <v>271</v>
      </c>
      <c r="GB21" s="190" t="s">
        <v>271</v>
      </c>
      <c r="GC21" s="190" t="s">
        <v>271</v>
      </c>
      <c r="GD21" s="190" t="s">
        <v>271</v>
      </c>
      <c r="GE21" s="190" t="s">
        <v>271</v>
      </c>
    </row>
    <row r="22" spans="1:187" x14ac:dyDescent="0.3">
      <c r="A22" s="190" t="s">
        <v>372</v>
      </c>
      <c r="B22" s="190">
        <v>3534</v>
      </c>
      <c r="C22" s="190" t="s">
        <v>2</v>
      </c>
      <c r="D22" s="190" t="s">
        <v>240</v>
      </c>
      <c r="E22" s="190" t="s">
        <v>6354</v>
      </c>
      <c r="F22" s="190" t="s">
        <v>5732</v>
      </c>
      <c r="G22" s="190" t="s">
        <v>5395</v>
      </c>
      <c r="H22" s="190" t="s">
        <v>369</v>
      </c>
      <c r="I22" s="190" t="s">
        <v>3695</v>
      </c>
      <c r="K22" s="190" t="s">
        <v>271</v>
      </c>
      <c r="L22" s="190" t="s">
        <v>271</v>
      </c>
      <c r="N22" s="190" t="s">
        <v>271</v>
      </c>
      <c r="O22" s="190" t="s">
        <v>271</v>
      </c>
      <c r="Q22" s="191">
        <v>41091</v>
      </c>
      <c r="R22" s="191">
        <v>42490</v>
      </c>
      <c r="T22" s="190" t="s">
        <v>1721</v>
      </c>
      <c r="U22" s="190"/>
      <c r="AB22" s="190" t="s">
        <v>291</v>
      </c>
      <c r="AD22" s="190" t="s">
        <v>325</v>
      </c>
      <c r="AG22" s="193">
        <v>14400</v>
      </c>
      <c r="AH22" s="193">
        <v>9600</v>
      </c>
      <c r="AI22" s="193">
        <v>24000</v>
      </c>
      <c r="AJ22" s="193">
        <v>4000</v>
      </c>
      <c r="AK22" s="193">
        <v>0</v>
      </c>
      <c r="AL22" s="193">
        <v>4000</v>
      </c>
      <c r="AM22" s="193">
        <v>14400</v>
      </c>
      <c r="AN22" s="193">
        <v>9600</v>
      </c>
      <c r="AO22" s="193">
        <v>24000</v>
      </c>
      <c r="AP22" s="193">
        <v>4000</v>
      </c>
      <c r="AQ22" s="193">
        <v>0</v>
      </c>
      <c r="AR22" s="193">
        <v>4000</v>
      </c>
      <c r="AS22" s="190" t="s">
        <v>271</v>
      </c>
      <c r="AT22" s="193" t="s">
        <v>271</v>
      </c>
      <c r="AU22" s="193" t="s">
        <v>271</v>
      </c>
      <c r="AV22" s="190" t="s">
        <v>287</v>
      </c>
      <c r="AW22" s="193">
        <v>4000</v>
      </c>
      <c r="AX22" s="193">
        <v>24000</v>
      </c>
      <c r="AY22" s="190" t="s">
        <v>271</v>
      </c>
      <c r="AZ22" s="193" t="s">
        <v>271</v>
      </c>
      <c r="BA22" s="193" t="s">
        <v>271</v>
      </c>
      <c r="BB22" s="190" t="s">
        <v>287</v>
      </c>
      <c r="BC22" s="193">
        <v>4000</v>
      </c>
      <c r="BD22" s="193">
        <v>24000</v>
      </c>
      <c r="BE22" s="190" t="s">
        <v>271</v>
      </c>
      <c r="BF22" s="193" t="s">
        <v>271</v>
      </c>
      <c r="BG22" s="193" t="s">
        <v>271</v>
      </c>
      <c r="BH22" s="190" t="s">
        <v>271</v>
      </c>
      <c r="BI22" s="193" t="s">
        <v>271</v>
      </c>
      <c r="BJ22" s="193" t="s">
        <v>271</v>
      </c>
      <c r="BK22" s="190" t="s">
        <v>271</v>
      </c>
      <c r="BL22" s="193" t="s">
        <v>271</v>
      </c>
      <c r="BM22" s="193" t="s">
        <v>271</v>
      </c>
      <c r="BN22" s="190" t="s">
        <v>271</v>
      </c>
      <c r="BO22" s="193" t="s">
        <v>271</v>
      </c>
      <c r="BP22" s="193" t="s">
        <v>271</v>
      </c>
      <c r="BQ22" s="190" t="s">
        <v>271</v>
      </c>
      <c r="BR22" s="193" t="s">
        <v>271</v>
      </c>
      <c r="BS22" s="193" t="s">
        <v>271</v>
      </c>
      <c r="BT22" s="190" t="s">
        <v>271</v>
      </c>
      <c r="BU22" s="193" t="s">
        <v>271</v>
      </c>
      <c r="BV22" s="193" t="s">
        <v>271</v>
      </c>
      <c r="BW22" s="193">
        <v>14400</v>
      </c>
      <c r="BX22" s="193">
        <v>9600</v>
      </c>
      <c r="BY22" s="193">
        <v>24000</v>
      </c>
      <c r="BZ22" s="193">
        <v>4000</v>
      </c>
      <c r="CA22" s="193">
        <v>0</v>
      </c>
      <c r="CB22" s="193">
        <v>4000</v>
      </c>
      <c r="CC22" s="190" t="s">
        <v>271</v>
      </c>
      <c r="CD22" s="193" t="s">
        <v>271</v>
      </c>
      <c r="CE22" s="193" t="s">
        <v>271</v>
      </c>
      <c r="CF22" s="190" t="s">
        <v>271</v>
      </c>
      <c r="CG22" s="193" t="s">
        <v>271</v>
      </c>
      <c r="CH22" s="193" t="s">
        <v>271</v>
      </c>
      <c r="CI22" s="190" t="s">
        <v>287</v>
      </c>
      <c r="CJ22" s="193">
        <v>4000</v>
      </c>
      <c r="CK22" s="193">
        <v>24000</v>
      </c>
      <c r="CL22" s="190" t="s">
        <v>271</v>
      </c>
      <c r="CM22" s="193" t="s">
        <v>271</v>
      </c>
      <c r="CN22" s="193" t="s">
        <v>271</v>
      </c>
      <c r="CO22" s="190" t="s">
        <v>271</v>
      </c>
      <c r="CP22" s="193" t="s">
        <v>271</v>
      </c>
      <c r="CQ22" s="193" t="s">
        <v>271</v>
      </c>
      <c r="CR22" s="190" t="s">
        <v>287</v>
      </c>
      <c r="CS22" s="193">
        <v>4000</v>
      </c>
      <c r="CT22" s="193">
        <v>24000</v>
      </c>
      <c r="CU22" s="190" t="s">
        <v>271</v>
      </c>
      <c r="CV22" s="193" t="s">
        <v>271</v>
      </c>
      <c r="CW22" s="193" t="s">
        <v>271</v>
      </c>
      <c r="CX22" s="190" t="s">
        <v>287</v>
      </c>
      <c r="CY22" s="193">
        <v>4000</v>
      </c>
      <c r="CZ22" s="193">
        <v>24000</v>
      </c>
      <c r="DA22" s="190" t="s">
        <v>287</v>
      </c>
      <c r="DB22" s="193">
        <v>4000</v>
      </c>
      <c r="DC22" s="193">
        <v>24000</v>
      </c>
      <c r="DD22" s="190" t="s">
        <v>271</v>
      </c>
      <c r="DE22" s="193" t="s">
        <v>271</v>
      </c>
      <c r="DF22" s="193" t="s">
        <v>271</v>
      </c>
      <c r="DG22" s="190" t="s">
        <v>271</v>
      </c>
      <c r="DH22" s="193" t="s">
        <v>271</v>
      </c>
      <c r="DI22" s="193" t="s">
        <v>271</v>
      </c>
      <c r="DJ22" s="190" t="s">
        <v>271</v>
      </c>
      <c r="DK22" s="193" t="s">
        <v>271</v>
      </c>
      <c r="DL22" s="193" t="s">
        <v>271</v>
      </c>
      <c r="DM22" s="190" t="s">
        <v>271</v>
      </c>
      <c r="DN22" s="193" t="s">
        <v>271</v>
      </c>
      <c r="DO22" s="193" t="s">
        <v>271</v>
      </c>
      <c r="DP22" s="190" t="s">
        <v>271</v>
      </c>
      <c r="DQ22" s="193" t="s">
        <v>271</v>
      </c>
      <c r="DR22" s="193" t="s">
        <v>271</v>
      </c>
      <c r="DS22" s="190" t="s">
        <v>271</v>
      </c>
      <c r="DT22" s="193" t="s">
        <v>271</v>
      </c>
      <c r="DU22" s="193" t="s">
        <v>271</v>
      </c>
      <c r="DV22" s="190" t="s">
        <v>271</v>
      </c>
      <c r="DW22" s="193" t="s">
        <v>271</v>
      </c>
      <c r="DX22" s="193" t="s">
        <v>271</v>
      </c>
      <c r="DY22" s="190" t="s">
        <v>356</v>
      </c>
      <c r="DZ22" s="190" t="s">
        <v>297</v>
      </c>
      <c r="EA22" s="190" t="s">
        <v>271</v>
      </c>
      <c r="EB22" s="190" t="s">
        <v>271</v>
      </c>
      <c r="EC22" s="190" t="s">
        <v>272</v>
      </c>
      <c r="ED22" s="190" t="s">
        <v>785</v>
      </c>
      <c r="EE22" s="190" t="s">
        <v>307</v>
      </c>
      <c r="EG22" s="190" t="s">
        <v>321</v>
      </c>
      <c r="EH22" s="190" t="s">
        <v>320</v>
      </c>
      <c r="EI22" s="190" t="s">
        <v>319</v>
      </c>
      <c r="EJ22" s="190" t="s">
        <v>244</v>
      </c>
      <c r="EK22" s="190" t="s">
        <v>351</v>
      </c>
      <c r="EL22" s="190" t="s">
        <v>272</v>
      </c>
      <c r="EM22" s="190" t="s">
        <v>272</v>
      </c>
      <c r="EN22" s="190" t="s">
        <v>272</v>
      </c>
      <c r="EO22" s="190" t="s">
        <v>272</v>
      </c>
      <c r="EP22" s="190" t="s">
        <v>350</v>
      </c>
      <c r="EQ22" s="190">
        <v>4</v>
      </c>
      <c r="ER22" s="190" t="s">
        <v>404</v>
      </c>
      <c r="ES22" s="190" t="s">
        <v>272</v>
      </c>
      <c r="ET22" s="190" t="s">
        <v>297</v>
      </c>
      <c r="EU22" s="190" t="s">
        <v>272</v>
      </c>
      <c r="EV22" s="190" t="s">
        <v>297</v>
      </c>
      <c r="EW22" s="190" t="s">
        <v>281</v>
      </c>
      <c r="EX22" s="190">
        <v>2</v>
      </c>
      <c r="EY22" s="190" t="s">
        <v>302</v>
      </c>
      <c r="EZ22" s="190" t="s">
        <v>268</v>
      </c>
      <c r="FA22" s="190" t="s">
        <v>260</v>
      </c>
      <c r="FB22" s="190"/>
      <c r="FF22" s="190" t="s">
        <v>264</v>
      </c>
      <c r="FQ22" s="193">
        <v>24000</v>
      </c>
      <c r="FR22" s="193">
        <v>4000</v>
      </c>
      <c r="FS22" s="190" t="s">
        <v>271</v>
      </c>
      <c r="FT22" s="190" t="s">
        <v>271</v>
      </c>
      <c r="FU22" s="190" t="s">
        <v>271</v>
      </c>
      <c r="FV22" s="190" t="s">
        <v>271</v>
      </c>
      <c r="FW22" s="190" t="s">
        <v>271</v>
      </c>
      <c r="FX22" s="190" t="s">
        <v>271</v>
      </c>
      <c r="FY22" s="190" t="s">
        <v>271</v>
      </c>
      <c r="FZ22" s="190" t="s">
        <v>271</v>
      </c>
      <c r="GA22" s="190" t="s">
        <v>271</v>
      </c>
      <c r="GB22" s="190" t="s">
        <v>271</v>
      </c>
      <c r="GC22" s="190" t="s">
        <v>271</v>
      </c>
      <c r="GD22" s="190" t="s">
        <v>271</v>
      </c>
      <c r="GE22" s="190" t="s">
        <v>271</v>
      </c>
    </row>
    <row r="23" spans="1:187" x14ac:dyDescent="0.3">
      <c r="A23" s="190" t="s">
        <v>372</v>
      </c>
      <c r="B23" s="190">
        <v>3535</v>
      </c>
      <c r="C23" s="190" t="s">
        <v>2</v>
      </c>
      <c r="D23" s="190" t="s">
        <v>240</v>
      </c>
      <c r="E23" s="190" t="s">
        <v>6353</v>
      </c>
      <c r="F23" s="190" t="s">
        <v>5732</v>
      </c>
      <c r="G23" s="190" t="s">
        <v>5395</v>
      </c>
      <c r="H23" s="190" t="s">
        <v>369</v>
      </c>
      <c r="I23" s="190" t="s">
        <v>3695</v>
      </c>
      <c r="K23" s="190" t="s">
        <v>271</v>
      </c>
      <c r="L23" s="190" t="s">
        <v>271</v>
      </c>
      <c r="N23" s="190" t="s">
        <v>271</v>
      </c>
      <c r="O23" s="190" t="s">
        <v>271</v>
      </c>
      <c r="Q23" s="191">
        <v>41091</v>
      </c>
      <c r="R23" s="191">
        <v>42490</v>
      </c>
      <c r="T23" s="190" t="s">
        <v>1332</v>
      </c>
      <c r="U23" s="190"/>
      <c r="AB23" s="190" t="s">
        <v>291</v>
      </c>
      <c r="AD23" s="190" t="s">
        <v>325</v>
      </c>
      <c r="AG23" s="193">
        <v>2448</v>
      </c>
      <c r="AH23" s="193">
        <v>1632</v>
      </c>
      <c r="AI23" s="193">
        <v>4080</v>
      </c>
      <c r="AJ23" s="193">
        <v>680</v>
      </c>
      <c r="AK23" s="193">
        <v>0</v>
      </c>
      <c r="AL23" s="193">
        <v>680</v>
      </c>
      <c r="AM23" s="193">
        <v>2448</v>
      </c>
      <c r="AN23" s="193">
        <v>1632</v>
      </c>
      <c r="AO23" s="193">
        <v>4080</v>
      </c>
      <c r="AP23" s="193">
        <v>680</v>
      </c>
      <c r="AQ23" s="193">
        <v>0</v>
      </c>
      <c r="AR23" s="193">
        <v>680</v>
      </c>
      <c r="AS23" s="190" t="s">
        <v>271</v>
      </c>
      <c r="AT23" s="193" t="s">
        <v>271</v>
      </c>
      <c r="AU23" s="193" t="s">
        <v>271</v>
      </c>
      <c r="AV23" s="190" t="s">
        <v>287</v>
      </c>
      <c r="AW23" s="193">
        <v>680</v>
      </c>
      <c r="AX23" s="193">
        <v>4080</v>
      </c>
      <c r="AY23" s="190" t="s">
        <v>271</v>
      </c>
      <c r="AZ23" s="193" t="s">
        <v>271</v>
      </c>
      <c r="BA23" s="193" t="s">
        <v>271</v>
      </c>
      <c r="BB23" s="190" t="s">
        <v>271</v>
      </c>
      <c r="BC23" s="193" t="s">
        <v>271</v>
      </c>
      <c r="BD23" s="193" t="s">
        <v>271</v>
      </c>
      <c r="BE23" s="190" t="s">
        <v>271</v>
      </c>
      <c r="BF23" s="193" t="s">
        <v>271</v>
      </c>
      <c r="BG23" s="193" t="s">
        <v>271</v>
      </c>
      <c r="BH23" s="190" t="s">
        <v>287</v>
      </c>
      <c r="BI23" s="193">
        <v>680</v>
      </c>
      <c r="BJ23" s="193">
        <v>4080</v>
      </c>
      <c r="BK23" s="190" t="s">
        <v>271</v>
      </c>
      <c r="BL23" s="193" t="s">
        <v>271</v>
      </c>
      <c r="BM23" s="193" t="s">
        <v>271</v>
      </c>
      <c r="BN23" s="190" t="s">
        <v>271</v>
      </c>
      <c r="BO23" s="193" t="s">
        <v>271</v>
      </c>
      <c r="BP23" s="193" t="s">
        <v>271</v>
      </c>
      <c r="BQ23" s="190" t="s">
        <v>271</v>
      </c>
      <c r="BR23" s="193" t="s">
        <v>271</v>
      </c>
      <c r="BS23" s="193" t="s">
        <v>271</v>
      </c>
      <c r="BT23" s="190" t="s">
        <v>271</v>
      </c>
      <c r="BU23" s="193" t="s">
        <v>271</v>
      </c>
      <c r="BV23" s="193" t="s">
        <v>271</v>
      </c>
      <c r="BW23" s="193">
        <v>2448</v>
      </c>
      <c r="BX23" s="193">
        <v>1632</v>
      </c>
      <c r="BY23" s="193">
        <v>4080</v>
      </c>
      <c r="BZ23" s="193">
        <v>680</v>
      </c>
      <c r="CA23" s="193">
        <v>0</v>
      </c>
      <c r="CB23" s="193">
        <v>680</v>
      </c>
      <c r="CC23" s="190" t="s">
        <v>271</v>
      </c>
      <c r="CD23" s="193" t="s">
        <v>271</v>
      </c>
      <c r="CE23" s="193" t="s">
        <v>271</v>
      </c>
      <c r="CF23" s="190" t="s">
        <v>271</v>
      </c>
      <c r="CG23" s="193" t="s">
        <v>271</v>
      </c>
      <c r="CH23" s="193" t="s">
        <v>271</v>
      </c>
      <c r="CI23" s="190" t="s">
        <v>287</v>
      </c>
      <c r="CJ23" s="193">
        <v>680</v>
      </c>
      <c r="CK23" s="193">
        <v>4080</v>
      </c>
      <c r="CL23" s="190" t="s">
        <v>271</v>
      </c>
      <c r="CM23" s="193" t="s">
        <v>271</v>
      </c>
      <c r="CN23" s="193" t="s">
        <v>271</v>
      </c>
      <c r="CO23" s="190" t="s">
        <v>287</v>
      </c>
      <c r="CP23" s="193">
        <v>680</v>
      </c>
      <c r="CQ23" s="193">
        <v>4080</v>
      </c>
      <c r="CR23" s="190" t="s">
        <v>287</v>
      </c>
      <c r="CS23" s="193">
        <v>680</v>
      </c>
      <c r="CT23" s="193">
        <v>4080</v>
      </c>
      <c r="CU23" s="190" t="s">
        <v>271</v>
      </c>
      <c r="CV23" s="193" t="s">
        <v>271</v>
      </c>
      <c r="CW23" s="193" t="s">
        <v>271</v>
      </c>
      <c r="CX23" s="190" t="s">
        <v>271</v>
      </c>
      <c r="CY23" s="193" t="s">
        <v>271</v>
      </c>
      <c r="CZ23" s="193" t="s">
        <v>271</v>
      </c>
      <c r="DA23" s="190" t="s">
        <v>271</v>
      </c>
      <c r="DB23" s="193" t="s">
        <v>271</v>
      </c>
      <c r="DC23" s="193" t="s">
        <v>271</v>
      </c>
      <c r="DD23" s="190" t="s">
        <v>271</v>
      </c>
      <c r="DE23" s="193" t="s">
        <v>271</v>
      </c>
      <c r="DF23" s="193" t="s">
        <v>271</v>
      </c>
      <c r="DG23" s="190" t="s">
        <v>271</v>
      </c>
      <c r="DH23" s="193" t="s">
        <v>271</v>
      </c>
      <c r="DI23" s="193" t="s">
        <v>271</v>
      </c>
      <c r="DJ23" s="190" t="s">
        <v>271</v>
      </c>
      <c r="DK23" s="193" t="s">
        <v>271</v>
      </c>
      <c r="DL23" s="193" t="s">
        <v>271</v>
      </c>
      <c r="DM23" s="190" t="s">
        <v>271</v>
      </c>
      <c r="DN23" s="193" t="s">
        <v>271</v>
      </c>
      <c r="DO23" s="193" t="s">
        <v>271</v>
      </c>
      <c r="DP23" s="190" t="s">
        <v>271</v>
      </c>
      <c r="DQ23" s="193" t="s">
        <v>271</v>
      </c>
      <c r="DR23" s="193" t="s">
        <v>271</v>
      </c>
      <c r="DS23" s="190" t="s">
        <v>271</v>
      </c>
      <c r="DT23" s="193" t="s">
        <v>271</v>
      </c>
      <c r="DU23" s="193" t="s">
        <v>271</v>
      </c>
      <c r="DV23" s="190" t="s">
        <v>287</v>
      </c>
      <c r="DW23" s="193">
        <v>680</v>
      </c>
      <c r="DX23" s="193">
        <v>4080</v>
      </c>
      <c r="DY23" s="190" t="s">
        <v>356</v>
      </c>
      <c r="DZ23" s="190" t="s">
        <v>297</v>
      </c>
      <c r="EA23" s="190" t="s">
        <v>271</v>
      </c>
      <c r="EB23" s="190" t="s">
        <v>271</v>
      </c>
      <c r="EC23" s="190" t="s">
        <v>272</v>
      </c>
      <c r="ED23" s="190" t="s">
        <v>785</v>
      </c>
      <c r="EE23" s="190" t="s">
        <v>307</v>
      </c>
      <c r="EG23" s="190" t="s">
        <v>321</v>
      </c>
      <c r="EH23" s="190" t="s">
        <v>320</v>
      </c>
      <c r="EI23" s="190" t="s">
        <v>319</v>
      </c>
      <c r="EJ23" s="190" t="s">
        <v>244</v>
      </c>
      <c r="EK23" s="190" t="s">
        <v>351</v>
      </c>
      <c r="EL23" s="190" t="s">
        <v>272</v>
      </c>
      <c r="EM23" s="190" t="s">
        <v>272</v>
      </c>
      <c r="EN23" s="190" t="s">
        <v>272</v>
      </c>
      <c r="EO23" s="190" t="s">
        <v>272</v>
      </c>
      <c r="EP23" s="190" t="s">
        <v>350</v>
      </c>
      <c r="EQ23" s="190">
        <v>4</v>
      </c>
      <c r="ER23" s="190" t="s">
        <v>349</v>
      </c>
      <c r="ES23" s="190" t="s">
        <v>272</v>
      </c>
      <c r="ET23" s="190" t="s">
        <v>297</v>
      </c>
      <c r="EU23" s="190" t="s">
        <v>272</v>
      </c>
      <c r="EV23" s="190" t="s">
        <v>272</v>
      </c>
      <c r="EW23" s="190" t="s">
        <v>303</v>
      </c>
      <c r="EX23" s="190">
        <v>3</v>
      </c>
      <c r="EY23" s="190" t="s">
        <v>302</v>
      </c>
      <c r="EZ23" s="190" t="s">
        <v>268</v>
      </c>
      <c r="FA23" s="190" t="s">
        <v>260</v>
      </c>
      <c r="FB23" s="190"/>
      <c r="FF23" s="190" t="s">
        <v>264</v>
      </c>
      <c r="FQ23" s="193">
        <v>4080</v>
      </c>
      <c r="FR23" s="193">
        <v>680</v>
      </c>
      <c r="FS23" s="190" t="s">
        <v>271</v>
      </c>
      <c r="FT23" s="190" t="s">
        <v>271</v>
      </c>
      <c r="FU23" s="190" t="s">
        <v>271</v>
      </c>
      <c r="FV23" s="190" t="s">
        <v>271</v>
      </c>
      <c r="FW23" s="190" t="s">
        <v>271</v>
      </c>
      <c r="FX23" s="190" t="s">
        <v>271</v>
      </c>
      <c r="FY23" s="190" t="s">
        <v>271</v>
      </c>
      <c r="FZ23" s="190" t="s">
        <v>271</v>
      </c>
      <c r="GA23" s="190" t="s">
        <v>271</v>
      </c>
      <c r="GB23" s="190" t="s">
        <v>271</v>
      </c>
      <c r="GC23" s="190" t="s">
        <v>271</v>
      </c>
      <c r="GD23" s="190" t="s">
        <v>271</v>
      </c>
      <c r="GE23" s="190" t="s">
        <v>271</v>
      </c>
    </row>
    <row r="24" spans="1:187" x14ac:dyDescent="0.3">
      <c r="A24" s="190" t="s">
        <v>372</v>
      </c>
      <c r="B24" s="190">
        <v>3516</v>
      </c>
      <c r="C24" s="190" t="s">
        <v>2</v>
      </c>
      <c r="D24" s="190" t="s">
        <v>240</v>
      </c>
      <c r="E24" s="190" t="s">
        <v>2288</v>
      </c>
      <c r="F24" s="190" t="s">
        <v>2287</v>
      </c>
      <c r="G24" s="190" t="s">
        <v>1337</v>
      </c>
      <c r="H24" s="190" t="s">
        <v>369</v>
      </c>
      <c r="I24" s="190" t="s">
        <v>1543</v>
      </c>
      <c r="K24" s="190" t="s">
        <v>271</v>
      </c>
      <c r="L24" s="190" t="s">
        <v>271</v>
      </c>
      <c r="N24" s="190" t="s">
        <v>271</v>
      </c>
      <c r="O24" s="190" t="s">
        <v>271</v>
      </c>
      <c r="Q24" s="191">
        <v>41730</v>
      </c>
      <c r="R24" s="191">
        <v>43555</v>
      </c>
      <c r="T24" s="190" t="s">
        <v>366</v>
      </c>
      <c r="U24" s="190"/>
      <c r="AB24" s="190" t="s">
        <v>310</v>
      </c>
      <c r="AD24" s="190" t="s">
        <v>325</v>
      </c>
      <c r="AG24" s="193">
        <v>12863</v>
      </c>
      <c r="AH24" s="193">
        <v>11815</v>
      </c>
      <c r="AI24" s="193">
        <v>24678</v>
      </c>
      <c r="AJ24" s="193">
        <v>2144</v>
      </c>
      <c r="AK24" s="193">
        <v>1969</v>
      </c>
      <c r="AL24" s="193">
        <v>4113</v>
      </c>
      <c r="AM24" s="193">
        <v>0</v>
      </c>
      <c r="AN24" s="193">
        <v>0</v>
      </c>
      <c r="AO24" s="193">
        <v>0</v>
      </c>
      <c r="AP24" s="193">
        <v>0</v>
      </c>
      <c r="AQ24" s="193">
        <v>0</v>
      </c>
      <c r="AR24" s="193">
        <v>0</v>
      </c>
      <c r="AS24" s="190" t="s">
        <v>271</v>
      </c>
      <c r="AT24" s="193" t="s">
        <v>271</v>
      </c>
      <c r="AU24" s="193" t="s">
        <v>271</v>
      </c>
      <c r="AV24" s="190" t="s">
        <v>271</v>
      </c>
      <c r="AW24" s="193" t="s">
        <v>271</v>
      </c>
      <c r="AX24" s="193" t="s">
        <v>271</v>
      </c>
      <c r="AY24" s="190" t="s">
        <v>271</v>
      </c>
      <c r="AZ24" s="193" t="s">
        <v>271</v>
      </c>
      <c r="BA24" s="193" t="s">
        <v>271</v>
      </c>
      <c r="BB24" s="190" t="s">
        <v>271</v>
      </c>
      <c r="BC24" s="193" t="s">
        <v>271</v>
      </c>
      <c r="BD24" s="193" t="s">
        <v>271</v>
      </c>
      <c r="BE24" s="190" t="s">
        <v>271</v>
      </c>
      <c r="BF24" s="193" t="s">
        <v>271</v>
      </c>
      <c r="BG24" s="193" t="s">
        <v>271</v>
      </c>
      <c r="BH24" s="190" t="s">
        <v>271</v>
      </c>
      <c r="BI24" s="193" t="s">
        <v>271</v>
      </c>
      <c r="BJ24" s="193" t="s">
        <v>271</v>
      </c>
      <c r="BK24" s="190" t="s">
        <v>271</v>
      </c>
      <c r="BL24" s="193" t="s">
        <v>271</v>
      </c>
      <c r="BM24" s="193" t="s">
        <v>271</v>
      </c>
      <c r="BN24" s="190" t="s">
        <v>271</v>
      </c>
      <c r="BO24" s="193" t="s">
        <v>271</v>
      </c>
      <c r="BP24" s="193" t="s">
        <v>271</v>
      </c>
      <c r="BQ24" s="190" t="s">
        <v>271</v>
      </c>
      <c r="BR24" s="193" t="s">
        <v>271</v>
      </c>
      <c r="BS24" s="193" t="s">
        <v>271</v>
      </c>
      <c r="BT24" s="190" t="s">
        <v>271</v>
      </c>
      <c r="BU24" s="193" t="s">
        <v>271</v>
      </c>
      <c r="BV24" s="193" t="s">
        <v>271</v>
      </c>
      <c r="BW24" s="193">
        <v>14298</v>
      </c>
      <c r="BX24" s="193">
        <v>9606</v>
      </c>
      <c r="BY24" s="193">
        <v>23904</v>
      </c>
      <c r="BZ24" s="193">
        <v>2383</v>
      </c>
      <c r="CA24" s="193">
        <v>1601</v>
      </c>
      <c r="CB24" s="193">
        <v>3984</v>
      </c>
      <c r="CC24" s="190" t="s">
        <v>271</v>
      </c>
      <c r="CD24" s="193" t="s">
        <v>271</v>
      </c>
      <c r="CE24" s="193" t="s">
        <v>271</v>
      </c>
      <c r="CF24" s="190" t="s">
        <v>271</v>
      </c>
      <c r="CG24" s="193" t="s">
        <v>271</v>
      </c>
      <c r="CH24" s="193" t="s">
        <v>271</v>
      </c>
      <c r="CI24" s="190" t="s">
        <v>287</v>
      </c>
      <c r="CJ24" s="193">
        <v>429</v>
      </c>
      <c r="CK24" s="193">
        <v>2574</v>
      </c>
      <c r="CL24" s="190" t="s">
        <v>271</v>
      </c>
      <c r="CM24" s="193" t="s">
        <v>271</v>
      </c>
      <c r="CN24" s="193" t="s">
        <v>271</v>
      </c>
      <c r="CO24" s="190" t="s">
        <v>287</v>
      </c>
      <c r="CP24" s="193">
        <v>110</v>
      </c>
      <c r="CQ24" s="193">
        <v>660</v>
      </c>
      <c r="CR24" s="190" t="s">
        <v>287</v>
      </c>
      <c r="CS24" s="193">
        <v>3984</v>
      </c>
      <c r="CT24" s="193">
        <v>23904</v>
      </c>
      <c r="CU24" s="190" t="s">
        <v>271</v>
      </c>
      <c r="CV24" s="193" t="s">
        <v>271</v>
      </c>
      <c r="CW24" s="193" t="s">
        <v>271</v>
      </c>
      <c r="CX24" s="190" t="s">
        <v>271</v>
      </c>
      <c r="CY24" s="193" t="s">
        <v>271</v>
      </c>
      <c r="CZ24" s="193" t="s">
        <v>271</v>
      </c>
      <c r="DA24" s="190" t="s">
        <v>287</v>
      </c>
      <c r="DB24" s="193">
        <v>3984</v>
      </c>
      <c r="DC24" s="193">
        <v>23904</v>
      </c>
      <c r="DD24" s="190" t="s">
        <v>271</v>
      </c>
      <c r="DE24" s="193" t="s">
        <v>271</v>
      </c>
      <c r="DF24" s="193" t="s">
        <v>271</v>
      </c>
      <c r="DG24" s="190" t="s">
        <v>271</v>
      </c>
      <c r="DH24" s="193" t="s">
        <v>271</v>
      </c>
      <c r="DI24" s="193" t="s">
        <v>271</v>
      </c>
      <c r="DJ24" s="190" t="s">
        <v>271</v>
      </c>
      <c r="DK24" s="193" t="s">
        <v>271</v>
      </c>
      <c r="DL24" s="193" t="s">
        <v>271</v>
      </c>
      <c r="DM24" s="190" t="s">
        <v>271</v>
      </c>
      <c r="DN24" s="193" t="s">
        <v>271</v>
      </c>
      <c r="DO24" s="193" t="s">
        <v>271</v>
      </c>
      <c r="DP24" s="190" t="s">
        <v>271</v>
      </c>
      <c r="DQ24" s="193" t="s">
        <v>271</v>
      </c>
      <c r="DR24" s="193" t="s">
        <v>271</v>
      </c>
      <c r="DS24" s="190" t="s">
        <v>271</v>
      </c>
      <c r="DT24" s="193" t="s">
        <v>271</v>
      </c>
      <c r="DU24" s="193" t="s">
        <v>271</v>
      </c>
      <c r="DV24" s="190" t="s">
        <v>287</v>
      </c>
      <c r="DW24" s="193">
        <v>25</v>
      </c>
      <c r="DX24" s="193">
        <v>150</v>
      </c>
      <c r="DY24" s="190" t="s">
        <v>356</v>
      </c>
      <c r="DZ24" s="190" t="s">
        <v>297</v>
      </c>
      <c r="EA24" s="190" t="s">
        <v>271</v>
      </c>
      <c r="EB24" s="190" t="s">
        <v>271</v>
      </c>
      <c r="EC24" s="190" t="s">
        <v>297</v>
      </c>
      <c r="ED24" s="190" t="s">
        <v>271</v>
      </c>
      <c r="EE24" s="190" t="s">
        <v>271</v>
      </c>
      <c r="EG24" s="190" t="s">
        <v>321</v>
      </c>
      <c r="EH24" s="190" t="s">
        <v>380</v>
      </c>
      <c r="EI24" s="190" t="s">
        <v>283</v>
      </c>
      <c r="EJ24" s="190" t="s">
        <v>246</v>
      </c>
      <c r="EK24" s="190" t="s">
        <v>379</v>
      </c>
      <c r="EL24" s="190" t="s">
        <v>272</v>
      </c>
      <c r="EM24" s="190" t="s">
        <v>272</v>
      </c>
      <c r="EN24" s="190" t="s">
        <v>272</v>
      </c>
      <c r="EO24" s="190" t="s">
        <v>272</v>
      </c>
      <c r="EP24" s="190" t="s">
        <v>378</v>
      </c>
      <c r="EQ24" s="190">
        <v>4</v>
      </c>
      <c r="ER24" s="190" t="s">
        <v>692</v>
      </c>
      <c r="ES24" s="190" t="s">
        <v>271</v>
      </c>
      <c r="ET24" s="190" t="s">
        <v>271</v>
      </c>
      <c r="EU24" s="190" t="s">
        <v>271</v>
      </c>
      <c r="EV24" s="190" t="s">
        <v>271</v>
      </c>
      <c r="EW24" s="190" t="s">
        <v>691</v>
      </c>
      <c r="EX24" s="190" t="s">
        <v>271</v>
      </c>
      <c r="EY24" s="190" t="s">
        <v>318</v>
      </c>
      <c r="EZ24" s="190" t="s">
        <v>268</v>
      </c>
      <c r="FA24" s="190" t="s">
        <v>259</v>
      </c>
      <c r="FB24" s="190"/>
      <c r="FF24" s="190" t="s">
        <v>262</v>
      </c>
      <c r="FQ24" s="193">
        <v>23904</v>
      </c>
      <c r="FR24" s="193">
        <v>3984</v>
      </c>
      <c r="FS24" s="190" t="s">
        <v>272</v>
      </c>
      <c r="FT24" s="190" t="s">
        <v>272</v>
      </c>
      <c r="FU24" s="190" t="s">
        <v>297</v>
      </c>
      <c r="FV24" s="190" t="s">
        <v>297</v>
      </c>
      <c r="FW24" s="190" t="s">
        <v>297</v>
      </c>
      <c r="FX24" s="190" t="s">
        <v>297</v>
      </c>
      <c r="FY24" s="190" t="s">
        <v>297</v>
      </c>
      <c r="FZ24" s="190" t="s">
        <v>297</v>
      </c>
      <c r="GA24" s="190" t="s">
        <v>297</v>
      </c>
      <c r="GB24" s="190" t="s">
        <v>297</v>
      </c>
      <c r="GC24" s="190" t="s">
        <v>272</v>
      </c>
      <c r="GD24" s="190" t="s">
        <v>272</v>
      </c>
      <c r="GE24" s="190" t="s">
        <v>272</v>
      </c>
    </row>
    <row r="25" spans="1:187" x14ac:dyDescent="0.3">
      <c r="A25" s="190" t="s">
        <v>372</v>
      </c>
      <c r="B25" s="190">
        <v>3524</v>
      </c>
      <c r="C25" s="190" t="s">
        <v>2</v>
      </c>
      <c r="D25" s="190" t="s">
        <v>240</v>
      </c>
      <c r="E25" s="190" t="s">
        <v>2286</v>
      </c>
      <c r="F25" s="190" t="s">
        <v>2285</v>
      </c>
      <c r="G25" s="190" t="s">
        <v>1337</v>
      </c>
      <c r="H25" s="190" t="s">
        <v>369</v>
      </c>
      <c r="I25" s="190" t="s">
        <v>1543</v>
      </c>
      <c r="K25" s="190" t="s">
        <v>271</v>
      </c>
      <c r="L25" s="190" t="s">
        <v>271</v>
      </c>
      <c r="N25" s="190" t="s">
        <v>271</v>
      </c>
      <c r="O25" s="190" t="s">
        <v>271</v>
      </c>
      <c r="Q25" s="191">
        <v>40988</v>
      </c>
      <c r="R25" s="191">
        <v>42428</v>
      </c>
      <c r="T25" s="190" t="s">
        <v>366</v>
      </c>
      <c r="U25" s="190"/>
      <c r="AB25" s="190" t="s">
        <v>310</v>
      </c>
      <c r="AD25" s="190" t="s">
        <v>325</v>
      </c>
      <c r="AG25" s="193">
        <v>16823</v>
      </c>
      <c r="AH25" s="193">
        <v>5701</v>
      </c>
      <c r="AI25" s="193">
        <v>22524</v>
      </c>
      <c r="AJ25" s="193">
        <v>3494</v>
      </c>
      <c r="AK25" s="193">
        <v>1184</v>
      </c>
      <c r="AL25" s="193">
        <v>4678</v>
      </c>
      <c r="AM25" s="193">
        <v>0</v>
      </c>
      <c r="AN25" s="193">
        <v>0</v>
      </c>
      <c r="AO25" s="193">
        <v>0</v>
      </c>
      <c r="AP25" s="193">
        <v>0</v>
      </c>
      <c r="AQ25" s="193">
        <v>0</v>
      </c>
      <c r="AR25" s="193">
        <v>0</v>
      </c>
      <c r="AS25" s="190" t="s">
        <v>271</v>
      </c>
      <c r="AT25" s="193" t="s">
        <v>271</v>
      </c>
      <c r="AU25" s="193" t="s">
        <v>271</v>
      </c>
      <c r="AV25" s="190" t="s">
        <v>271</v>
      </c>
      <c r="AW25" s="193" t="s">
        <v>271</v>
      </c>
      <c r="AX25" s="193" t="s">
        <v>271</v>
      </c>
      <c r="AY25" s="190" t="s">
        <v>271</v>
      </c>
      <c r="AZ25" s="193" t="s">
        <v>271</v>
      </c>
      <c r="BA25" s="193" t="s">
        <v>271</v>
      </c>
      <c r="BB25" s="190" t="s">
        <v>271</v>
      </c>
      <c r="BC25" s="193" t="s">
        <v>271</v>
      </c>
      <c r="BD25" s="193" t="s">
        <v>271</v>
      </c>
      <c r="BE25" s="190" t="s">
        <v>271</v>
      </c>
      <c r="BF25" s="193" t="s">
        <v>271</v>
      </c>
      <c r="BG25" s="193" t="s">
        <v>271</v>
      </c>
      <c r="BH25" s="190" t="s">
        <v>271</v>
      </c>
      <c r="BI25" s="193" t="s">
        <v>271</v>
      </c>
      <c r="BJ25" s="193" t="s">
        <v>271</v>
      </c>
      <c r="BK25" s="190" t="s">
        <v>271</v>
      </c>
      <c r="BL25" s="193" t="s">
        <v>271</v>
      </c>
      <c r="BM25" s="193" t="s">
        <v>271</v>
      </c>
      <c r="BN25" s="190" t="s">
        <v>271</v>
      </c>
      <c r="BO25" s="193" t="s">
        <v>271</v>
      </c>
      <c r="BP25" s="193" t="s">
        <v>271</v>
      </c>
      <c r="BQ25" s="190" t="s">
        <v>271</v>
      </c>
      <c r="BR25" s="193" t="s">
        <v>271</v>
      </c>
      <c r="BS25" s="193" t="s">
        <v>271</v>
      </c>
      <c r="BT25" s="190" t="s">
        <v>271</v>
      </c>
      <c r="BU25" s="193" t="s">
        <v>271</v>
      </c>
      <c r="BV25" s="193" t="s">
        <v>271</v>
      </c>
      <c r="BW25" s="193">
        <v>16823</v>
      </c>
      <c r="BX25" s="193">
        <v>5701</v>
      </c>
      <c r="BY25" s="193">
        <v>22524</v>
      </c>
      <c r="BZ25" s="193">
        <v>3494</v>
      </c>
      <c r="CA25" s="193">
        <v>1184</v>
      </c>
      <c r="CB25" s="193">
        <v>4678</v>
      </c>
      <c r="CC25" s="190" t="s">
        <v>271</v>
      </c>
      <c r="CD25" s="193" t="s">
        <v>271</v>
      </c>
      <c r="CE25" s="193" t="s">
        <v>271</v>
      </c>
      <c r="CF25" s="190" t="s">
        <v>271</v>
      </c>
      <c r="CG25" s="193" t="s">
        <v>271</v>
      </c>
      <c r="CH25" s="193" t="s">
        <v>271</v>
      </c>
      <c r="CI25" s="190" t="s">
        <v>271</v>
      </c>
      <c r="CJ25" s="193" t="s">
        <v>271</v>
      </c>
      <c r="CK25" s="193" t="s">
        <v>271</v>
      </c>
      <c r="CL25" s="190" t="s">
        <v>271</v>
      </c>
      <c r="CM25" s="193" t="s">
        <v>271</v>
      </c>
      <c r="CN25" s="193" t="s">
        <v>271</v>
      </c>
      <c r="CO25" s="190" t="s">
        <v>271</v>
      </c>
      <c r="CP25" s="193" t="s">
        <v>271</v>
      </c>
      <c r="CQ25" s="193" t="s">
        <v>271</v>
      </c>
      <c r="CR25" s="190" t="s">
        <v>287</v>
      </c>
      <c r="CS25" s="193">
        <v>4678</v>
      </c>
      <c r="CT25" s="193">
        <v>22524</v>
      </c>
      <c r="CU25" s="190" t="s">
        <v>271</v>
      </c>
      <c r="CV25" s="193" t="s">
        <v>271</v>
      </c>
      <c r="CW25" s="193" t="s">
        <v>271</v>
      </c>
      <c r="CX25" s="190" t="s">
        <v>271</v>
      </c>
      <c r="CY25" s="193" t="s">
        <v>271</v>
      </c>
      <c r="CZ25" s="193" t="s">
        <v>271</v>
      </c>
      <c r="DA25" s="190" t="s">
        <v>271</v>
      </c>
      <c r="DB25" s="193" t="s">
        <v>271</v>
      </c>
      <c r="DC25" s="193" t="s">
        <v>271</v>
      </c>
      <c r="DD25" s="190" t="s">
        <v>271</v>
      </c>
      <c r="DE25" s="193" t="s">
        <v>271</v>
      </c>
      <c r="DF25" s="193" t="s">
        <v>271</v>
      </c>
      <c r="DG25" s="190" t="s">
        <v>271</v>
      </c>
      <c r="DH25" s="193" t="s">
        <v>271</v>
      </c>
      <c r="DI25" s="193" t="s">
        <v>271</v>
      </c>
      <c r="DJ25" s="190" t="s">
        <v>271</v>
      </c>
      <c r="DK25" s="193" t="s">
        <v>271</v>
      </c>
      <c r="DL25" s="193" t="s">
        <v>271</v>
      </c>
      <c r="DM25" s="190" t="s">
        <v>271</v>
      </c>
      <c r="DN25" s="193" t="s">
        <v>271</v>
      </c>
      <c r="DO25" s="193" t="s">
        <v>271</v>
      </c>
      <c r="DP25" s="190" t="s">
        <v>271</v>
      </c>
      <c r="DQ25" s="193" t="s">
        <v>271</v>
      </c>
      <c r="DR25" s="193" t="s">
        <v>271</v>
      </c>
      <c r="DS25" s="190" t="s">
        <v>271</v>
      </c>
      <c r="DT25" s="193" t="s">
        <v>271</v>
      </c>
      <c r="DU25" s="193" t="s">
        <v>271</v>
      </c>
      <c r="DV25" s="190" t="s">
        <v>287</v>
      </c>
      <c r="DW25" s="193">
        <v>4678</v>
      </c>
      <c r="DX25" s="193">
        <v>22524</v>
      </c>
      <c r="DY25" s="190" t="s">
        <v>356</v>
      </c>
      <c r="DZ25" s="190" t="s">
        <v>297</v>
      </c>
      <c r="EA25" s="190" t="s">
        <v>271</v>
      </c>
      <c r="EB25" s="190" t="s">
        <v>271</v>
      </c>
      <c r="EC25" s="190" t="s">
        <v>297</v>
      </c>
      <c r="ED25" s="190" t="s">
        <v>271</v>
      </c>
      <c r="EE25" s="190" t="s">
        <v>271</v>
      </c>
      <c r="EG25" s="190" t="s">
        <v>352</v>
      </c>
      <c r="EH25" s="190" t="s">
        <v>284</v>
      </c>
      <c r="EI25" s="190" t="s">
        <v>283</v>
      </c>
      <c r="EJ25" s="190" t="s">
        <v>246</v>
      </c>
      <c r="EK25" s="190" t="s">
        <v>379</v>
      </c>
      <c r="EL25" s="190" t="s">
        <v>272</v>
      </c>
      <c r="EM25" s="190" t="s">
        <v>272</v>
      </c>
      <c r="EN25" s="190" t="s">
        <v>272</v>
      </c>
      <c r="EO25" s="190" t="s">
        <v>272</v>
      </c>
      <c r="EP25" s="190" t="s">
        <v>378</v>
      </c>
      <c r="EQ25" s="190">
        <v>4</v>
      </c>
      <c r="ER25" s="190" t="s">
        <v>692</v>
      </c>
      <c r="ES25" s="190" t="s">
        <v>297</v>
      </c>
      <c r="ET25" s="190" t="s">
        <v>297</v>
      </c>
      <c r="EU25" s="190" t="s">
        <v>297</v>
      </c>
      <c r="EV25" s="190" t="s">
        <v>297</v>
      </c>
      <c r="EW25" s="190" t="s">
        <v>691</v>
      </c>
      <c r="EX25" s="190" t="s">
        <v>271</v>
      </c>
      <c r="EY25" s="190" t="s">
        <v>318</v>
      </c>
      <c r="EZ25" s="190" t="s">
        <v>268</v>
      </c>
      <c r="FA25" s="190" t="s">
        <v>259</v>
      </c>
      <c r="FB25" s="190"/>
      <c r="FF25" s="190" t="s">
        <v>271</v>
      </c>
      <c r="FQ25" s="193">
        <v>22524</v>
      </c>
      <c r="FR25" s="193">
        <v>4678</v>
      </c>
      <c r="FS25" s="190" t="s">
        <v>271</v>
      </c>
      <c r="FT25" s="190" t="s">
        <v>271</v>
      </c>
      <c r="FU25" s="190" t="s">
        <v>271</v>
      </c>
      <c r="FV25" s="190" t="s">
        <v>271</v>
      </c>
      <c r="FW25" s="190" t="s">
        <v>271</v>
      </c>
      <c r="FX25" s="190" t="s">
        <v>271</v>
      </c>
      <c r="FY25" s="190" t="s">
        <v>271</v>
      </c>
      <c r="FZ25" s="190" t="s">
        <v>271</v>
      </c>
      <c r="GA25" s="190" t="s">
        <v>271</v>
      </c>
      <c r="GB25" s="190" t="s">
        <v>271</v>
      </c>
      <c r="GC25" s="190" t="s">
        <v>272</v>
      </c>
      <c r="GD25" s="190" t="s">
        <v>297</v>
      </c>
      <c r="GE25" s="190" t="s">
        <v>271</v>
      </c>
    </row>
    <row r="26" spans="1:187" x14ac:dyDescent="0.3">
      <c r="A26" s="190" t="s">
        <v>372</v>
      </c>
      <c r="B26" s="190">
        <v>3525</v>
      </c>
      <c r="C26" s="190" t="s">
        <v>2</v>
      </c>
      <c r="D26" s="190" t="s">
        <v>240</v>
      </c>
      <c r="E26" s="190" t="s">
        <v>2284</v>
      </c>
      <c r="F26" s="190" t="s">
        <v>2283</v>
      </c>
      <c r="G26" s="190" t="s">
        <v>1337</v>
      </c>
      <c r="H26" s="190" t="s">
        <v>369</v>
      </c>
      <c r="I26" s="190" t="s">
        <v>1543</v>
      </c>
      <c r="K26" s="190" t="s">
        <v>271</v>
      </c>
      <c r="L26" s="190" t="s">
        <v>271</v>
      </c>
      <c r="N26" s="190" t="s">
        <v>271</v>
      </c>
      <c r="O26" s="190" t="s">
        <v>271</v>
      </c>
      <c r="Q26" s="191">
        <v>42093</v>
      </c>
      <c r="R26" s="191">
        <v>42460</v>
      </c>
      <c r="T26" s="190" t="s">
        <v>1332</v>
      </c>
      <c r="U26" s="190"/>
      <c r="AB26" s="190" t="s">
        <v>448</v>
      </c>
      <c r="AD26" s="190" t="s">
        <v>325</v>
      </c>
      <c r="AG26" s="193">
        <v>7313</v>
      </c>
      <c r="AH26" s="193">
        <v>7270</v>
      </c>
      <c r="AI26" s="193">
        <v>14583</v>
      </c>
      <c r="AJ26" s="193">
        <v>5985</v>
      </c>
      <c r="AK26" s="193">
        <v>5367</v>
      </c>
      <c r="AL26" s="193">
        <v>11352</v>
      </c>
      <c r="AM26" s="193">
        <v>0</v>
      </c>
      <c r="AN26" s="193">
        <v>0</v>
      </c>
      <c r="AO26" s="193">
        <v>0</v>
      </c>
      <c r="AP26" s="193">
        <v>13298</v>
      </c>
      <c r="AQ26" s="193">
        <v>12637</v>
      </c>
      <c r="AR26" s="193">
        <v>25935</v>
      </c>
      <c r="AS26" s="190" t="s">
        <v>271</v>
      </c>
      <c r="AT26" s="193" t="s">
        <v>271</v>
      </c>
      <c r="AU26" s="193" t="s">
        <v>271</v>
      </c>
      <c r="AV26" s="190" t="s">
        <v>271</v>
      </c>
      <c r="AW26" s="193" t="s">
        <v>271</v>
      </c>
      <c r="AX26" s="193" t="s">
        <v>271</v>
      </c>
      <c r="AY26" s="190" t="s">
        <v>271</v>
      </c>
      <c r="AZ26" s="193" t="s">
        <v>271</v>
      </c>
      <c r="BA26" s="193" t="s">
        <v>271</v>
      </c>
      <c r="BB26" s="190" t="s">
        <v>271</v>
      </c>
      <c r="BC26" s="193" t="s">
        <v>271</v>
      </c>
      <c r="BD26" s="193" t="s">
        <v>271</v>
      </c>
      <c r="BE26" s="190" t="s">
        <v>271</v>
      </c>
      <c r="BF26" s="193" t="s">
        <v>271</v>
      </c>
      <c r="BG26" s="193" t="s">
        <v>271</v>
      </c>
      <c r="BH26" s="190" t="s">
        <v>287</v>
      </c>
      <c r="BI26" s="193">
        <v>13236</v>
      </c>
      <c r="BJ26" s="193">
        <v>0</v>
      </c>
      <c r="BK26" s="190" t="s">
        <v>271</v>
      </c>
      <c r="BL26" s="193" t="s">
        <v>271</v>
      </c>
      <c r="BM26" s="193" t="s">
        <v>271</v>
      </c>
      <c r="BN26" s="190" t="s">
        <v>271</v>
      </c>
      <c r="BO26" s="193" t="s">
        <v>271</v>
      </c>
      <c r="BP26" s="193" t="s">
        <v>271</v>
      </c>
      <c r="BQ26" s="190" t="s">
        <v>287</v>
      </c>
      <c r="BR26" s="193">
        <v>1347</v>
      </c>
      <c r="BS26" s="193">
        <v>0</v>
      </c>
      <c r="BT26" s="190" t="s">
        <v>287</v>
      </c>
      <c r="BU26" s="193">
        <v>11352</v>
      </c>
      <c r="BV26" s="193">
        <v>0</v>
      </c>
      <c r="BW26" s="193">
        <v>0</v>
      </c>
      <c r="BX26" s="193">
        <v>0</v>
      </c>
      <c r="BY26" s="193">
        <v>0</v>
      </c>
      <c r="BZ26" s="193">
        <v>0</v>
      </c>
      <c r="CA26" s="193">
        <v>0</v>
      </c>
      <c r="CB26" s="193">
        <v>0</v>
      </c>
      <c r="CC26" s="190" t="s">
        <v>271</v>
      </c>
      <c r="CD26" s="193" t="s">
        <v>271</v>
      </c>
      <c r="CE26" s="193" t="s">
        <v>271</v>
      </c>
      <c r="CF26" s="190" t="s">
        <v>271</v>
      </c>
      <c r="CG26" s="193" t="s">
        <v>271</v>
      </c>
      <c r="CH26" s="193" t="s">
        <v>271</v>
      </c>
      <c r="CI26" s="190" t="s">
        <v>271</v>
      </c>
      <c r="CJ26" s="193" t="s">
        <v>271</v>
      </c>
      <c r="CK26" s="193" t="s">
        <v>271</v>
      </c>
      <c r="CL26" s="190" t="s">
        <v>271</v>
      </c>
      <c r="CM26" s="193" t="s">
        <v>271</v>
      </c>
      <c r="CN26" s="193" t="s">
        <v>271</v>
      </c>
      <c r="CO26" s="190" t="s">
        <v>271</v>
      </c>
      <c r="CP26" s="193" t="s">
        <v>271</v>
      </c>
      <c r="CQ26" s="193" t="s">
        <v>271</v>
      </c>
      <c r="CR26" s="190" t="s">
        <v>271</v>
      </c>
      <c r="CS26" s="193" t="s">
        <v>271</v>
      </c>
      <c r="CT26" s="193" t="s">
        <v>271</v>
      </c>
      <c r="CU26" s="190" t="s">
        <v>271</v>
      </c>
      <c r="CV26" s="193" t="s">
        <v>271</v>
      </c>
      <c r="CW26" s="193" t="s">
        <v>271</v>
      </c>
      <c r="CX26" s="190" t="s">
        <v>271</v>
      </c>
      <c r="CY26" s="193" t="s">
        <v>271</v>
      </c>
      <c r="CZ26" s="193" t="s">
        <v>271</v>
      </c>
      <c r="DA26" s="190" t="s">
        <v>271</v>
      </c>
      <c r="DB26" s="193" t="s">
        <v>271</v>
      </c>
      <c r="DC26" s="193" t="s">
        <v>271</v>
      </c>
      <c r="DD26" s="190" t="s">
        <v>271</v>
      </c>
      <c r="DE26" s="193" t="s">
        <v>271</v>
      </c>
      <c r="DF26" s="193" t="s">
        <v>271</v>
      </c>
      <c r="DG26" s="190" t="s">
        <v>271</v>
      </c>
      <c r="DH26" s="193" t="s">
        <v>271</v>
      </c>
      <c r="DI26" s="193" t="s">
        <v>271</v>
      </c>
      <c r="DJ26" s="190" t="s">
        <v>271</v>
      </c>
      <c r="DK26" s="193" t="s">
        <v>271</v>
      </c>
      <c r="DL26" s="193" t="s">
        <v>271</v>
      </c>
      <c r="DM26" s="190" t="s">
        <v>271</v>
      </c>
      <c r="DN26" s="193" t="s">
        <v>271</v>
      </c>
      <c r="DO26" s="193" t="s">
        <v>271</v>
      </c>
      <c r="DP26" s="190" t="s">
        <v>271</v>
      </c>
      <c r="DQ26" s="193" t="s">
        <v>271</v>
      </c>
      <c r="DR26" s="193" t="s">
        <v>271</v>
      </c>
      <c r="DS26" s="190" t="s">
        <v>271</v>
      </c>
      <c r="DT26" s="193" t="s">
        <v>271</v>
      </c>
      <c r="DU26" s="193" t="s">
        <v>271</v>
      </c>
      <c r="DV26" s="190" t="s">
        <v>271</v>
      </c>
      <c r="DW26" s="193" t="s">
        <v>271</v>
      </c>
      <c r="DX26" s="193" t="s">
        <v>271</v>
      </c>
      <c r="DY26" s="190" t="s">
        <v>356</v>
      </c>
      <c r="DZ26" s="190" t="s">
        <v>272</v>
      </c>
      <c r="EA26" s="190" t="s">
        <v>695</v>
      </c>
      <c r="EB26" s="190" t="s">
        <v>286</v>
      </c>
      <c r="EC26" s="190" t="s">
        <v>272</v>
      </c>
      <c r="ED26" s="190" t="s">
        <v>355</v>
      </c>
      <c r="EE26" s="190" t="s">
        <v>307</v>
      </c>
      <c r="EG26" s="190" t="s">
        <v>352</v>
      </c>
      <c r="EH26" s="190" t="s">
        <v>284</v>
      </c>
      <c r="EI26" s="190" t="s">
        <v>283</v>
      </c>
      <c r="EJ26" s="190" t="s">
        <v>246</v>
      </c>
      <c r="EK26" s="190" t="s">
        <v>271</v>
      </c>
      <c r="EL26" s="190" t="s">
        <v>271</v>
      </c>
      <c r="EM26" s="190" t="s">
        <v>271</v>
      </c>
      <c r="EN26" s="190" t="s">
        <v>271</v>
      </c>
      <c r="EO26" s="190" t="s">
        <v>271</v>
      </c>
      <c r="EP26" s="190" t="s">
        <v>271</v>
      </c>
      <c r="EQ26" s="190" t="s">
        <v>271</v>
      </c>
      <c r="ER26" s="190" t="s">
        <v>271</v>
      </c>
      <c r="ES26" s="190" t="s">
        <v>271</v>
      </c>
      <c r="ET26" s="190" t="s">
        <v>271</v>
      </c>
      <c r="EU26" s="190" t="s">
        <v>271</v>
      </c>
      <c r="EV26" s="190" t="s">
        <v>271</v>
      </c>
      <c r="EW26" s="190" t="s">
        <v>271</v>
      </c>
      <c r="EX26" s="190" t="s">
        <v>271</v>
      </c>
      <c r="EY26" s="190" t="s">
        <v>271</v>
      </c>
      <c r="EZ26" s="190" t="s">
        <v>271</v>
      </c>
      <c r="FA26" s="190" t="s">
        <v>259</v>
      </c>
      <c r="FB26" s="190"/>
      <c r="FF26" s="190" t="s">
        <v>271</v>
      </c>
      <c r="FQ26" s="193">
        <v>0</v>
      </c>
      <c r="FR26" s="193">
        <v>25935</v>
      </c>
      <c r="FS26" s="190" t="s">
        <v>271</v>
      </c>
      <c r="FT26" s="190" t="s">
        <v>271</v>
      </c>
      <c r="FU26" s="190" t="s">
        <v>272</v>
      </c>
      <c r="FV26" s="190" t="s">
        <v>272</v>
      </c>
      <c r="FW26" s="190" t="s">
        <v>271</v>
      </c>
      <c r="FX26" s="190" t="s">
        <v>271</v>
      </c>
      <c r="FY26" s="190" t="s">
        <v>271</v>
      </c>
      <c r="FZ26" s="190" t="s">
        <v>271</v>
      </c>
      <c r="GA26" s="190" t="s">
        <v>271</v>
      </c>
      <c r="GB26" s="190" t="s">
        <v>271</v>
      </c>
      <c r="GC26" s="190" t="s">
        <v>271</v>
      </c>
      <c r="GD26" s="190" t="s">
        <v>271</v>
      </c>
      <c r="GE26" s="190" t="s">
        <v>271</v>
      </c>
    </row>
    <row r="27" spans="1:187" x14ac:dyDescent="0.3">
      <c r="A27" s="190" t="s">
        <v>372</v>
      </c>
      <c r="B27" s="190">
        <v>3526</v>
      </c>
      <c r="C27" s="190" t="s">
        <v>2</v>
      </c>
      <c r="D27" s="190" t="s">
        <v>240</v>
      </c>
      <c r="E27" s="190" t="s">
        <v>2282</v>
      </c>
      <c r="F27" s="190" t="s">
        <v>2281</v>
      </c>
      <c r="G27" s="190" t="s">
        <v>1337</v>
      </c>
      <c r="H27" s="190" t="s">
        <v>369</v>
      </c>
      <c r="I27" s="190" t="s">
        <v>1543</v>
      </c>
      <c r="K27" s="190" t="s">
        <v>271</v>
      </c>
      <c r="L27" s="190" t="s">
        <v>271</v>
      </c>
      <c r="N27" s="190" t="s">
        <v>271</v>
      </c>
      <c r="O27" s="190" t="s">
        <v>271</v>
      </c>
      <c r="Q27" s="191">
        <v>42445</v>
      </c>
      <c r="R27" s="191">
        <v>43008</v>
      </c>
      <c r="T27" s="190" t="s">
        <v>1332</v>
      </c>
      <c r="U27" s="190"/>
      <c r="AB27" s="190" t="s">
        <v>448</v>
      </c>
      <c r="AD27" s="190" t="s">
        <v>325</v>
      </c>
      <c r="AG27" s="193">
        <v>0</v>
      </c>
      <c r="AH27" s="193">
        <v>0</v>
      </c>
      <c r="AI27" s="193">
        <v>0</v>
      </c>
      <c r="AJ27" s="193">
        <v>11700</v>
      </c>
      <c r="AK27" s="193">
        <v>11700</v>
      </c>
      <c r="AL27" s="193">
        <v>23400</v>
      </c>
      <c r="AM27" s="193">
        <v>0</v>
      </c>
      <c r="AN27" s="193">
        <v>0</v>
      </c>
      <c r="AO27" s="193">
        <v>0</v>
      </c>
      <c r="AP27" s="193">
        <v>11700</v>
      </c>
      <c r="AQ27" s="193">
        <v>11700</v>
      </c>
      <c r="AR27" s="193">
        <v>23400</v>
      </c>
      <c r="AS27" s="190" t="s">
        <v>271</v>
      </c>
      <c r="AT27" s="193" t="s">
        <v>271</v>
      </c>
      <c r="AU27" s="193" t="s">
        <v>271</v>
      </c>
      <c r="AV27" s="190" t="s">
        <v>271</v>
      </c>
      <c r="AW27" s="193" t="s">
        <v>271</v>
      </c>
      <c r="AX27" s="193" t="s">
        <v>271</v>
      </c>
      <c r="AY27" s="190" t="s">
        <v>271</v>
      </c>
      <c r="AZ27" s="193" t="s">
        <v>271</v>
      </c>
      <c r="BA27" s="193" t="s">
        <v>271</v>
      </c>
      <c r="BB27" s="190" t="s">
        <v>271</v>
      </c>
      <c r="BC27" s="193" t="s">
        <v>271</v>
      </c>
      <c r="BD27" s="193" t="s">
        <v>271</v>
      </c>
      <c r="BE27" s="190" t="s">
        <v>271</v>
      </c>
      <c r="BF27" s="193" t="s">
        <v>271</v>
      </c>
      <c r="BG27" s="193" t="s">
        <v>271</v>
      </c>
      <c r="BH27" s="190" t="s">
        <v>287</v>
      </c>
      <c r="BI27" s="193">
        <v>7200</v>
      </c>
      <c r="BJ27" s="193">
        <v>0</v>
      </c>
      <c r="BK27" s="190" t="s">
        <v>271</v>
      </c>
      <c r="BL27" s="193" t="s">
        <v>271</v>
      </c>
      <c r="BM27" s="193" t="s">
        <v>271</v>
      </c>
      <c r="BN27" s="190" t="s">
        <v>271</v>
      </c>
      <c r="BO27" s="193" t="s">
        <v>271</v>
      </c>
      <c r="BP27" s="193" t="s">
        <v>271</v>
      </c>
      <c r="BQ27" s="190" t="s">
        <v>287</v>
      </c>
      <c r="BR27" s="193">
        <v>1800</v>
      </c>
      <c r="BS27" s="193">
        <v>0</v>
      </c>
      <c r="BT27" s="190" t="s">
        <v>287</v>
      </c>
      <c r="BU27" s="193">
        <v>14400</v>
      </c>
      <c r="BV27" s="193">
        <v>0</v>
      </c>
      <c r="BW27" s="193">
        <v>0</v>
      </c>
      <c r="BX27" s="193">
        <v>0</v>
      </c>
      <c r="BY27" s="193">
        <v>0</v>
      </c>
      <c r="BZ27" s="193">
        <v>0</v>
      </c>
      <c r="CA27" s="193">
        <v>0</v>
      </c>
      <c r="CB27" s="193">
        <v>0</v>
      </c>
      <c r="CC27" s="190" t="s">
        <v>271</v>
      </c>
      <c r="CD27" s="193" t="s">
        <v>271</v>
      </c>
      <c r="CE27" s="193" t="s">
        <v>271</v>
      </c>
      <c r="CF27" s="190" t="s">
        <v>271</v>
      </c>
      <c r="CG27" s="193" t="s">
        <v>271</v>
      </c>
      <c r="CH27" s="193" t="s">
        <v>271</v>
      </c>
      <c r="CI27" s="190" t="s">
        <v>271</v>
      </c>
      <c r="CJ27" s="193" t="s">
        <v>271</v>
      </c>
      <c r="CK27" s="193" t="s">
        <v>271</v>
      </c>
      <c r="CL27" s="190" t="s">
        <v>271</v>
      </c>
      <c r="CM27" s="193" t="s">
        <v>271</v>
      </c>
      <c r="CN27" s="193" t="s">
        <v>271</v>
      </c>
      <c r="CO27" s="190" t="s">
        <v>271</v>
      </c>
      <c r="CP27" s="193" t="s">
        <v>271</v>
      </c>
      <c r="CQ27" s="193" t="s">
        <v>271</v>
      </c>
      <c r="CR27" s="190" t="s">
        <v>271</v>
      </c>
      <c r="CS27" s="193" t="s">
        <v>271</v>
      </c>
      <c r="CT27" s="193" t="s">
        <v>271</v>
      </c>
      <c r="CU27" s="190" t="s">
        <v>271</v>
      </c>
      <c r="CV27" s="193" t="s">
        <v>271</v>
      </c>
      <c r="CW27" s="193" t="s">
        <v>271</v>
      </c>
      <c r="CX27" s="190" t="s">
        <v>271</v>
      </c>
      <c r="CY27" s="193" t="s">
        <v>271</v>
      </c>
      <c r="CZ27" s="193" t="s">
        <v>271</v>
      </c>
      <c r="DA27" s="190" t="s">
        <v>271</v>
      </c>
      <c r="DB27" s="193" t="s">
        <v>271</v>
      </c>
      <c r="DC27" s="193" t="s">
        <v>271</v>
      </c>
      <c r="DD27" s="190" t="s">
        <v>271</v>
      </c>
      <c r="DE27" s="193" t="s">
        <v>271</v>
      </c>
      <c r="DF27" s="193" t="s">
        <v>271</v>
      </c>
      <c r="DG27" s="190" t="s">
        <v>271</v>
      </c>
      <c r="DH27" s="193" t="s">
        <v>271</v>
      </c>
      <c r="DI27" s="193" t="s">
        <v>271</v>
      </c>
      <c r="DJ27" s="190" t="s">
        <v>271</v>
      </c>
      <c r="DK27" s="193" t="s">
        <v>271</v>
      </c>
      <c r="DL27" s="193" t="s">
        <v>271</v>
      </c>
      <c r="DM27" s="190" t="s">
        <v>271</v>
      </c>
      <c r="DN27" s="193" t="s">
        <v>271</v>
      </c>
      <c r="DO27" s="193" t="s">
        <v>271</v>
      </c>
      <c r="DP27" s="190" t="s">
        <v>271</v>
      </c>
      <c r="DQ27" s="193" t="s">
        <v>271</v>
      </c>
      <c r="DR27" s="193" t="s">
        <v>271</v>
      </c>
      <c r="DS27" s="190" t="s">
        <v>271</v>
      </c>
      <c r="DT27" s="193" t="s">
        <v>271</v>
      </c>
      <c r="DU27" s="193" t="s">
        <v>271</v>
      </c>
      <c r="DV27" s="190" t="s">
        <v>271</v>
      </c>
      <c r="DW27" s="193" t="s">
        <v>271</v>
      </c>
      <c r="DX27" s="193" t="s">
        <v>271</v>
      </c>
      <c r="DY27" s="190" t="s">
        <v>356</v>
      </c>
      <c r="DZ27" s="190" t="s">
        <v>297</v>
      </c>
      <c r="EA27" s="190" t="s">
        <v>271</v>
      </c>
      <c r="EB27" s="190" t="s">
        <v>271</v>
      </c>
      <c r="EC27" s="190" t="s">
        <v>272</v>
      </c>
      <c r="ED27" s="190" t="s">
        <v>308</v>
      </c>
      <c r="EE27" s="190" t="s">
        <v>307</v>
      </c>
      <c r="EG27" s="190" t="s">
        <v>352</v>
      </c>
      <c r="EH27" s="190" t="s">
        <v>284</v>
      </c>
      <c r="EI27" s="190" t="s">
        <v>283</v>
      </c>
      <c r="EJ27" s="190" t="s">
        <v>246</v>
      </c>
      <c r="EK27" s="190" t="s">
        <v>271</v>
      </c>
      <c r="EL27" s="190" t="s">
        <v>271</v>
      </c>
      <c r="EM27" s="190" t="s">
        <v>271</v>
      </c>
      <c r="EN27" s="190" t="s">
        <v>271</v>
      </c>
      <c r="EO27" s="190" t="s">
        <v>271</v>
      </c>
      <c r="EP27" s="190" t="s">
        <v>271</v>
      </c>
      <c r="EQ27" s="190" t="s">
        <v>271</v>
      </c>
      <c r="ER27" s="190" t="s">
        <v>271</v>
      </c>
      <c r="ES27" s="190" t="s">
        <v>271</v>
      </c>
      <c r="ET27" s="190" t="s">
        <v>271</v>
      </c>
      <c r="EU27" s="190" t="s">
        <v>271</v>
      </c>
      <c r="EV27" s="190" t="s">
        <v>271</v>
      </c>
      <c r="EW27" s="190" t="s">
        <v>271</v>
      </c>
      <c r="EX27" s="190" t="s">
        <v>271</v>
      </c>
      <c r="EY27" s="190" t="s">
        <v>318</v>
      </c>
      <c r="EZ27" s="190" t="s">
        <v>266</v>
      </c>
      <c r="FA27" s="190" t="s">
        <v>259</v>
      </c>
      <c r="FB27" s="190"/>
      <c r="FF27" s="190" t="s">
        <v>271</v>
      </c>
      <c r="FQ27" s="193">
        <v>0</v>
      </c>
      <c r="FR27" s="193">
        <v>23400</v>
      </c>
      <c r="FS27" s="190" t="s">
        <v>271</v>
      </c>
      <c r="FT27" s="190" t="s">
        <v>271</v>
      </c>
      <c r="FU27" s="190" t="s">
        <v>272</v>
      </c>
      <c r="FV27" s="190" t="s">
        <v>272</v>
      </c>
      <c r="FW27" s="190" t="s">
        <v>271</v>
      </c>
      <c r="FX27" s="190" t="s">
        <v>271</v>
      </c>
      <c r="FY27" s="190" t="s">
        <v>271</v>
      </c>
      <c r="FZ27" s="190" t="s">
        <v>271</v>
      </c>
      <c r="GA27" s="190" t="s">
        <v>271</v>
      </c>
      <c r="GB27" s="190" t="s">
        <v>271</v>
      </c>
      <c r="GC27" s="190" t="s">
        <v>271</v>
      </c>
      <c r="GD27" s="190" t="s">
        <v>271</v>
      </c>
      <c r="GE27" s="190" t="s">
        <v>271</v>
      </c>
    </row>
    <row r="28" spans="1:187" x14ac:dyDescent="0.3">
      <c r="A28" s="190" t="s">
        <v>372</v>
      </c>
      <c r="B28" s="190">
        <v>3521</v>
      </c>
      <c r="C28" s="190" t="s">
        <v>2</v>
      </c>
      <c r="D28" s="190" t="s">
        <v>240</v>
      </c>
      <c r="E28" s="190" t="s">
        <v>1336</v>
      </c>
      <c r="F28" s="190" t="s">
        <v>1335</v>
      </c>
      <c r="G28" s="190" t="s">
        <v>270</v>
      </c>
      <c r="H28" s="190" t="s">
        <v>369</v>
      </c>
      <c r="I28" s="190" t="s">
        <v>368</v>
      </c>
      <c r="K28" s="190" t="s">
        <v>271</v>
      </c>
      <c r="L28" s="190" t="s">
        <v>271</v>
      </c>
      <c r="N28" s="190" t="s">
        <v>271</v>
      </c>
      <c r="O28" s="190" t="s">
        <v>271</v>
      </c>
      <c r="Q28" s="191">
        <v>40673</v>
      </c>
      <c r="R28" s="191">
        <v>42916</v>
      </c>
      <c r="T28" s="190" t="s">
        <v>366</v>
      </c>
      <c r="U28" s="190"/>
      <c r="AB28" s="190" t="s">
        <v>310</v>
      </c>
      <c r="AD28" s="190" t="s">
        <v>325</v>
      </c>
      <c r="AG28" s="193">
        <v>24654</v>
      </c>
      <c r="AH28" s="193">
        <v>10362</v>
      </c>
      <c r="AI28" s="193">
        <v>35016</v>
      </c>
      <c r="AJ28" s="193">
        <v>4109</v>
      </c>
      <c r="AK28" s="193">
        <v>1727</v>
      </c>
      <c r="AL28" s="193">
        <v>5836</v>
      </c>
      <c r="AM28" s="193">
        <v>0</v>
      </c>
      <c r="AN28" s="193">
        <v>0</v>
      </c>
      <c r="AO28" s="193">
        <v>0</v>
      </c>
      <c r="AP28" s="193">
        <v>0</v>
      </c>
      <c r="AQ28" s="193">
        <v>0</v>
      </c>
      <c r="AR28" s="193">
        <v>0</v>
      </c>
      <c r="AS28" s="190" t="s">
        <v>271</v>
      </c>
      <c r="AT28" s="193" t="s">
        <v>271</v>
      </c>
      <c r="AU28" s="193" t="s">
        <v>271</v>
      </c>
      <c r="AV28" s="190" t="s">
        <v>271</v>
      </c>
      <c r="AW28" s="193" t="s">
        <v>271</v>
      </c>
      <c r="AX28" s="193" t="s">
        <v>271</v>
      </c>
      <c r="AY28" s="190" t="s">
        <v>271</v>
      </c>
      <c r="AZ28" s="193" t="s">
        <v>271</v>
      </c>
      <c r="BA28" s="193" t="s">
        <v>271</v>
      </c>
      <c r="BB28" s="190" t="s">
        <v>271</v>
      </c>
      <c r="BC28" s="193" t="s">
        <v>271</v>
      </c>
      <c r="BD28" s="193" t="s">
        <v>271</v>
      </c>
      <c r="BE28" s="190" t="s">
        <v>271</v>
      </c>
      <c r="BF28" s="193" t="s">
        <v>271</v>
      </c>
      <c r="BG28" s="193" t="s">
        <v>271</v>
      </c>
      <c r="BH28" s="190" t="s">
        <v>271</v>
      </c>
      <c r="BI28" s="193" t="s">
        <v>271</v>
      </c>
      <c r="BJ28" s="193" t="s">
        <v>271</v>
      </c>
      <c r="BK28" s="190" t="s">
        <v>271</v>
      </c>
      <c r="BL28" s="193" t="s">
        <v>271</v>
      </c>
      <c r="BM28" s="193" t="s">
        <v>271</v>
      </c>
      <c r="BN28" s="190" t="s">
        <v>271</v>
      </c>
      <c r="BO28" s="193" t="s">
        <v>271</v>
      </c>
      <c r="BP28" s="193" t="s">
        <v>271</v>
      </c>
      <c r="BQ28" s="190" t="s">
        <v>271</v>
      </c>
      <c r="BR28" s="193" t="s">
        <v>271</v>
      </c>
      <c r="BS28" s="193" t="s">
        <v>271</v>
      </c>
      <c r="BT28" s="190" t="s">
        <v>271</v>
      </c>
      <c r="BU28" s="193" t="s">
        <v>271</v>
      </c>
      <c r="BV28" s="193" t="s">
        <v>271</v>
      </c>
      <c r="BW28" s="193">
        <v>24654</v>
      </c>
      <c r="BX28" s="193">
        <v>10362</v>
      </c>
      <c r="BY28" s="193">
        <v>35016</v>
      </c>
      <c r="BZ28" s="193">
        <v>4109</v>
      </c>
      <c r="CA28" s="193">
        <v>1727</v>
      </c>
      <c r="CB28" s="193">
        <v>5836</v>
      </c>
      <c r="CC28" s="190" t="s">
        <v>271</v>
      </c>
      <c r="CD28" s="193" t="s">
        <v>271</v>
      </c>
      <c r="CE28" s="193" t="s">
        <v>271</v>
      </c>
      <c r="CF28" s="190" t="s">
        <v>271</v>
      </c>
      <c r="CG28" s="193" t="s">
        <v>271</v>
      </c>
      <c r="CH28" s="193" t="s">
        <v>271</v>
      </c>
      <c r="CI28" s="190" t="s">
        <v>287</v>
      </c>
      <c r="CJ28" s="193">
        <v>609</v>
      </c>
      <c r="CK28" s="193">
        <v>3654</v>
      </c>
      <c r="CL28" s="190" t="s">
        <v>287</v>
      </c>
      <c r="CM28" s="193">
        <v>609</v>
      </c>
      <c r="CN28" s="193">
        <v>3654</v>
      </c>
      <c r="CO28" s="190" t="s">
        <v>287</v>
      </c>
      <c r="CP28" s="193">
        <v>855</v>
      </c>
      <c r="CQ28" s="193">
        <v>5130</v>
      </c>
      <c r="CR28" s="190" t="s">
        <v>287</v>
      </c>
      <c r="CS28" s="193">
        <v>5836</v>
      </c>
      <c r="CT28" s="193">
        <v>35016</v>
      </c>
      <c r="CU28" s="190" t="s">
        <v>271</v>
      </c>
      <c r="CV28" s="193" t="s">
        <v>271</v>
      </c>
      <c r="CW28" s="193" t="s">
        <v>271</v>
      </c>
      <c r="CX28" s="190" t="s">
        <v>271</v>
      </c>
      <c r="CY28" s="193" t="s">
        <v>271</v>
      </c>
      <c r="CZ28" s="193" t="s">
        <v>271</v>
      </c>
      <c r="DA28" s="190" t="s">
        <v>271</v>
      </c>
      <c r="DB28" s="193" t="s">
        <v>271</v>
      </c>
      <c r="DC28" s="193" t="s">
        <v>271</v>
      </c>
      <c r="DD28" s="190" t="s">
        <v>271</v>
      </c>
      <c r="DE28" s="193" t="s">
        <v>271</v>
      </c>
      <c r="DF28" s="193" t="s">
        <v>271</v>
      </c>
      <c r="DG28" s="190" t="s">
        <v>271</v>
      </c>
      <c r="DH28" s="193" t="s">
        <v>271</v>
      </c>
      <c r="DI28" s="193" t="s">
        <v>271</v>
      </c>
      <c r="DJ28" s="190" t="s">
        <v>271</v>
      </c>
      <c r="DK28" s="193" t="s">
        <v>271</v>
      </c>
      <c r="DL28" s="193" t="s">
        <v>271</v>
      </c>
      <c r="DM28" s="190" t="s">
        <v>271</v>
      </c>
      <c r="DN28" s="193" t="s">
        <v>271</v>
      </c>
      <c r="DO28" s="193" t="s">
        <v>271</v>
      </c>
      <c r="DP28" s="190" t="s">
        <v>271</v>
      </c>
      <c r="DQ28" s="193" t="s">
        <v>271</v>
      </c>
      <c r="DR28" s="193" t="s">
        <v>271</v>
      </c>
      <c r="DS28" s="190" t="s">
        <v>271</v>
      </c>
      <c r="DT28" s="193" t="s">
        <v>271</v>
      </c>
      <c r="DU28" s="193" t="s">
        <v>271</v>
      </c>
      <c r="DV28" s="190" t="s">
        <v>287</v>
      </c>
      <c r="DW28" s="193">
        <v>88</v>
      </c>
      <c r="DX28" s="193">
        <v>528</v>
      </c>
      <c r="DY28" s="190" t="s">
        <v>356</v>
      </c>
      <c r="DZ28" s="190" t="s">
        <v>272</v>
      </c>
      <c r="EA28" s="190" t="s">
        <v>785</v>
      </c>
      <c r="EB28" s="190" t="s">
        <v>286</v>
      </c>
      <c r="EC28" s="190" t="s">
        <v>272</v>
      </c>
      <c r="ED28" s="190" t="s">
        <v>355</v>
      </c>
      <c r="EE28" s="190" t="s">
        <v>426</v>
      </c>
      <c r="EG28" s="190" t="s">
        <v>321</v>
      </c>
      <c r="EH28" s="190" t="s">
        <v>380</v>
      </c>
      <c r="EI28" s="190" t="s">
        <v>319</v>
      </c>
      <c r="EJ28" s="190" t="s">
        <v>246</v>
      </c>
      <c r="EK28" s="190" t="s">
        <v>379</v>
      </c>
      <c r="EL28" s="190" t="s">
        <v>272</v>
      </c>
      <c r="EM28" s="190" t="s">
        <v>272</v>
      </c>
      <c r="EN28" s="190" t="s">
        <v>272</v>
      </c>
      <c r="EO28" s="190" t="s">
        <v>272</v>
      </c>
      <c r="EP28" s="190" t="s">
        <v>378</v>
      </c>
      <c r="EQ28" s="190">
        <v>4</v>
      </c>
      <c r="ER28" s="190" t="s">
        <v>692</v>
      </c>
      <c r="ES28" s="190" t="s">
        <v>272</v>
      </c>
      <c r="ET28" s="190" t="s">
        <v>272</v>
      </c>
      <c r="EU28" s="190" t="s">
        <v>272</v>
      </c>
      <c r="EV28" s="190" t="s">
        <v>272</v>
      </c>
      <c r="EW28" s="190" t="s">
        <v>691</v>
      </c>
      <c r="EX28" s="190">
        <v>4</v>
      </c>
      <c r="EY28" s="190" t="s">
        <v>318</v>
      </c>
      <c r="EZ28" s="190" t="s">
        <v>268</v>
      </c>
      <c r="FA28" s="190" t="s">
        <v>257</v>
      </c>
      <c r="FB28" s="190"/>
      <c r="FF28" s="190" t="s">
        <v>262</v>
      </c>
      <c r="FQ28" s="193">
        <v>35016</v>
      </c>
      <c r="FR28" s="193">
        <v>5836</v>
      </c>
      <c r="FS28" s="190" t="s">
        <v>272</v>
      </c>
      <c r="FT28" s="190" t="s">
        <v>272</v>
      </c>
      <c r="FU28" s="190" t="s">
        <v>297</v>
      </c>
      <c r="FV28" s="190" t="s">
        <v>297</v>
      </c>
      <c r="FW28" s="190" t="s">
        <v>297</v>
      </c>
      <c r="FX28" s="190" t="s">
        <v>297</v>
      </c>
      <c r="FY28" s="190" t="s">
        <v>297</v>
      </c>
      <c r="FZ28" s="190" t="s">
        <v>297</v>
      </c>
      <c r="GA28" s="190" t="s">
        <v>297</v>
      </c>
      <c r="GB28" s="190" t="s">
        <v>297</v>
      </c>
      <c r="GC28" s="190" t="s">
        <v>272</v>
      </c>
      <c r="GD28" s="190" t="s">
        <v>272</v>
      </c>
      <c r="GE28" s="190" t="s">
        <v>272</v>
      </c>
    </row>
    <row r="29" spans="1:187" x14ac:dyDescent="0.3">
      <c r="A29" s="190" t="s">
        <v>372</v>
      </c>
      <c r="B29" s="190">
        <v>3537</v>
      </c>
      <c r="C29" s="190" t="s">
        <v>2</v>
      </c>
      <c r="D29" s="190" t="s">
        <v>240</v>
      </c>
      <c r="E29" s="190" t="s">
        <v>1334</v>
      </c>
      <c r="F29" s="190" t="s">
        <v>1333</v>
      </c>
      <c r="G29" s="190" t="s">
        <v>270</v>
      </c>
      <c r="H29" s="190" t="s">
        <v>369</v>
      </c>
      <c r="I29" s="190" t="s">
        <v>368</v>
      </c>
      <c r="K29" s="190" t="s">
        <v>271</v>
      </c>
      <c r="L29" s="190" t="s">
        <v>271</v>
      </c>
      <c r="N29" s="190" t="s">
        <v>271</v>
      </c>
      <c r="O29" s="190" t="s">
        <v>271</v>
      </c>
      <c r="Q29" s="191">
        <v>41801</v>
      </c>
      <c r="R29" s="191">
        <v>42369</v>
      </c>
      <c r="T29" s="190" t="s">
        <v>1332</v>
      </c>
      <c r="U29" s="190"/>
      <c r="AB29" s="190" t="s">
        <v>448</v>
      </c>
      <c r="AD29" s="190" t="s">
        <v>325</v>
      </c>
      <c r="AG29" s="193">
        <v>0</v>
      </c>
      <c r="AH29" s="193">
        <v>0</v>
      </c>
      <c r="AI29" s="193">
        <v>0</v>
      </c>
      <c r="AJ29" s="193">
        <v>9254</v>
      </c>
      <c r="AK29" s="193">
        <v>9436</v>
      </c>
      <c r="AL29" s="193">
        <v>18690</v>
      </c>
      <c r="AM29" s="193">
        <v>0</v>
      </c>
      <c r="AN29" s="193">
        <v>0</v>
      </c>
      <c r="AO29" s="193">
        <v>0</v>
      </c>
      <c r="AP29" s="193">
        <v>9254</v>
      </c>
      <c r="AQ29" s="193">
        <v>9436</v>
      </c>
      <c r="AR29" s="193">
        <v>18690</v>
      </c>
      <c r="AS29" s="190" t="s">
        <v>271</v>
      </c>
      <c r="AT29" s="193" t="s">
        <v>271</v>
      </c>
      <c r="AU29" s="193" t="s">
        <v>271</v>
      </c>
      <c r="AV29" s="190" t="s">
        <v>271</v>
      </c>
      <c r="AW29" s="193" t="s">
        <v>271</v>
      </c>
      <c r="AX29" s="193" t="s">
        <v>271</v>
      </c>
      <c r="AY29" s="190" t="s">
        <v>271</v>
      </c>
      <c r="AZ29" s="193" t="s">
        <v>271</v>
      </c>
      <c r="BA29" s="193" t="s">
        <v>271</v>
      </c>
      <c r="BB29" s="190" t="s">
        <v>271</v>
      </c>
      <c r="BC29" s="193" t="s">
        <v>271</v>
      </c>
      <c r="BD29" s="193" t="s">
        <v>271</v>
      </c>
      <c r="BE29" s="190" t="s">
        <v>271</v>
      </c>
      <c r="BF29" s="193" t="s">
        <v>271</v>
      </c>
      <c r="BG29" s="193" t="s">
        <v>271</v>
      </c>
      <c r="BH29" s="190" t="s">
        <v>287</v>
      </c>
      <c r="BI29" s="193">
        <v>14832</v>
      </c>
      <c r="BJ29" s="193">
        <v>0</v>
      </c>
      <c r="BK29" s="190" t="s">
        <v>271</v>
      </c>
      <c r="BL29" s="193" t="s">
        <v>271</v>
      </c>
      <c r="BM29" s="193" t="s">
        <v>271</v>
      </c>
      <c r="BN29" s="190" t="s">
        <v>271</v>
      </c>
      <c r="BO29" s="193" t="s">
        <v>271</v>
      </c>
      <c r="BP29" s="193" t="s">
        <v>271</v>
      </c>
      <c r="BQ29" s="190" t="s">
        <v>271</v>
      </c>
      <c r="BR29" s="193" t="s">
        <v>271</v>
      </c>
      <c r="BS29" s="193" t="s">
        <v>271</v>
      </c>
      <c r="BT29" s="190" t="s">
        <v>287</v>
      </c>
      <c r="BU29" s="193">
        <v>3987</v>
      </c>
      <c r="BV29" s="193">
        <v>0</v>
      </c>
      <c r="BW29" s="193">
        <v>0</v>
      </c>
      <c r="BX29" s="193">
        <v>0</v>
      </c>
      <c r="BY29" s="193">
        <v>0</v>
      </c>
      <c r="BZ29" s="193">
        <v>0</v>
      </c>
      <c r="CA29" s="193">
        <v>0</v>
      </c>
      <c r="CB29" s="193">
        <v>0</v>
      </c>
      <c r="CC29" s="190" t="s">
        <v>271</v>
      </c>
      <c r="CD29" s="193" t="s">
        <v>271</v>
      </c>
      <c r="CE29" s="193" t="s">
        <v>271</v>
      </c>
      <c r="CF29" s="190" t="s">
        <v>271</v>
      </c>
      <c r="CG29" s="193" t="s">
        <v>271</v>
      </c>
      <c r="CH29" s="193" t="s">
        <v>271</v>
      </c>
      <c r="CI29" s="190" t="s">
        <v>271</v>
      </c>
      <c r="CJ29" s="193" t="s">
        <v>271</v>
      </c>
      <c r="CK29" s="193" t="s">
        <v>271</v>
      </c>
      <c r="CL29" s="190" t="s">
        <v>271</v>
      </c>
      <c r="CM29" s="193" t="s">
        <v>271</v>
      </c>
      <c r="CN29" s="193" t="s">
        <v>271</v>
      </c>
      <c r="CO29" s="190" t="s">
        <v>271</v>
      </c>
      <c r="CP29" s="193" t="s">
        <v>271</v>
      </c>
      <c r="CQ29" s="193" t="s">
        <v>271</v>
      </c>
      <c r="CR29" s="190" t="s">
        <v>271</v>
      </c>
      <c r="CS29" s="193" t="s">
        <v>271</v>
      </c>
      <c r="CT29" s="193" t="s">
        <v>271</v>
      </c>
      <c r="CU29" s="190" t="s">
        <v>271</v>
      </c>
      <c r="CV29" s="193" t="s">
        <v>271</v>
      </c>
      <c r="CW29" s="193" t="s">
        <v>271</v>
      </c>
      <c r="CX29" s="190" t="s">
        <v>271</v>
      </c>
      <c r="CY29" s="193" t="s">
        <v>271</v>
      </c>
      <c r="CZ29" s="193" t="s">
        <v>271</v>
      </c>
      <c r="DA29" s="190" t="s">
        <v>271</v>
      </c>
      <c r="DB29" s="193" t="s">
        <v>271</v>
      </c>
      <c r="DC29" s="193" t="s">
        <v>271</v>
      </c>
      <c r="DD29" s="190" t="s">
        <v>271</v>
      </c>
      <c r="DE29" s="193" t="s">
        <v>271</v>
      </c>
      <c r="DF29" s="193" t="s">
        <v>271</v>
      </c>
      <c r="DG29" s="190" t="s">
        <v>271</v>
      </c>
      <c r="DH29" s="193" t="s">
        <v>271</v>
      </c>
      <c r="DI29" s="193" t="s">
        <v>271</v>
      </c>
      <c r="DJ29" s="190" t="s">
        <v>271</v>
      </c>
      <c r="DK29" s="193" t="s">
        <v>271</v>
      </c>
      <c r="DL29" s="193" t="s">
        <v>271</v>
      </c>
      <c r="DM29" s="190" t="s">
        <v>271</v>
      </c>
      <c r="DN29" s="193" t="s">
        <v>271</v>
      </c>
      <c r="DO29" s="193" t="s">
        <v>271</v>
      </c>
      <c r="DP29" s="190" t="s">
        <v>271</v>
      </c>
      <c r="DQ29" s="193" t="s">
        <v>271</v>
      </c>
      <c r="DR29" s="193" t="s">
        <v>271</v>
      </c>
      <c r="DS29" s="190" t="s">
        <v>271</v>
      </c>
      <c r="DT29" s="193" t="s">
        <v>271</v>
      </c>
      <c r="DU29" s="193" t="s">
        <v>271</v>
      </c>
      <c r="DV29" s="190" t="s">
        <v>271</v>
      </c>
      <c r="DW29" s="193" t="s">
        <v>271</v>
      </c>
      <c r="DX29" s="193" t="s">
        <v>271</v>
      </c>
      <c r="DY29" s="190" t="s">
        <v>356</v>
      </c>
      <c r="DZ29" s="190" t="s">
        <v>272</v>
      </c>
      <c r="EA29" s="190" t="s">
        <v>323</v>
      </c>
      <c r="EB29" s="190" t="s">
        <v>286</v>
      </c>
      <c r="EC29" s="190" t="s">
        <v>297</v>
      </c>
      <c r="ED29" s="190" t="s">
        <v>271</v>
      </c>
      <c r="EE29" s="190" t="s">
        <v>271</v>
      </c>
      <c r="EG29" s="190" t="s">
        <v>352</v>
      </c>
      <c r="EH29" s="190" t="s">
        <v>284</v>
      </c>
      <c r="EI29" s="190" t="s">
        <v>283</v>
      </c>
      <c r="EJ29" s="190" t="s">
        <v>246</v>
      </c>
      <c r="EK29" s="190" t="s">
        <v>379</v>
      </c>
      <c r="EL29" s="190" t="s">
        <v>272</v>
      </c>
      <c r="EM29" s="190" t="s">
        <v>272</v>
      </c>
      <c r="EN29" s="190" t="s">
        <v>272</v>
      </c>
      <c r="EO29" s="190" t="s">
        <v>272</v>
      </c>
      <c r="EP29" s="190" t="s">
        <v>378</v>
      </c>
      <c r="EQ29" s="190">
        <v>4</v>
      </c>
      <c r="ER29" s="190" t="s">
        <v>271</v>
      </c>
      <c r="ES29" s="190" t="s">
        <v>271</v>
      </c>
      <c r="ET29" s="190" t="s">
        <v>271</v>
      </c>
      <c r="EU29" s="190" t="s">
        <v>271</v>
      </c>
      <c r="EV29" s="190" t="s">
        <v>271</v>
      </c>
      <c r="EW29" s="190" t="s">
        <v>271</v>
      </c>
      <c r="EX29" s="190" t="s">
        <v>271</v>
      </c>
      <c r="EY29" s="190" t="s">
        <v>318</v>
      </c>
      <c r="EZ29" s="190" t="s">
        <v>268</v>
      </c>
      <c r="FA29" s="190" t="s">
        <v>259</v>
      </c>
      <c r="FB29" s="190"/>
      <c r="FF29" s="190" t="s">
        <v>263</v>
      </c>
      <c r="FQ29" s="193">
        <v>0</v>
      </c>
      <c r="FR29" s="193">
        <v>18690</v>
      </c>
      <c r="FS29" s="190" t="s">
        <v>271</v>
      </c>
      <c r="FT29" s="190" t="s">
        <v>271</v>
      </c>
      <c r="FU29" s="190" t="s">
        <v>272</v>
      </c>
      <c r="FV29" s="190" t="s">
        <v>272</v>
      </c>
      <c r="FW29" s="190" t="s">
        <v>271</v>
      </c>
      <c r="FX29" s="190" t="s">
        <v>271</v>
      </c>
      <c r="FY29" s="190" t="s">
        <v>271</v>
      </c>
      <c r="FZ29" s="190" t="s">
        <v>271</v>
      </c>
      <c r="GA29" s="190" t="s">
        <v>271</v>
      </c>
      <c r="GB29" s="190" t="s">
        <v>271</v>
      </c>
      <c r="GC29" s="190" t="s">
        <v>271</v>
      </c>
      <c r="GD29" s="190" t="s">
        <v>271</v>
      </c>
      <c r="GE29" s="190" t="s">
        <v>271</v>
      </c>
    </row>
    <row r="30" spans="1:187" x14ac:dyDescent="0.3">
      <c r="A30" s="190" t="s">
        <v>372</v>
      </c>
      <c r="B30" s="190">
        <v>2749</v>
      </c>
      <c r="C30" s="190" t="s">
        <v>3</v>
      </c>
      <c r="D30" s="190" t="s">
        <v>238</v>
      </c>
      <c r="E30" s="190" t="s">
        <v>6767</v>
      </c>
      <c r="F30" s="190" t="s">
        <v>3785</v>
      </c>
      <c r="G30" s="190" t="s">
        <v>6654</v>
      </c>
      <c r="H30" s="190" t="s">
        <v>369</v>
      </c>
      <c r="I30" s="190" t="s">
        <v>3316</v>
      </c>
      <c r="J30" s="190" t="s">
        <v>6729</v>
      </c>
      <c r="K30" s="190" t="s">
        <v>1272</v>
      </c>
      <c r="L30" s="190" t="s">
        <v>301</v>
      </c>
      <c r="M30" s="190" t="s">
        <v>3314</v>
      </c>
      <c r="N30" s="190" t="s">
        <v>271</v>
      </c>
      <c r="O30" s="190" t="s">
        <v>271</v>
      </c>
      <c r="P30" s="190" t="s">
        <v>271</v>
      </c>
      <c r="Q30" s="191">
        <v>41609</v>
      </c>
      <c r="R30" s="191">
        <v>42704</v>
      </c>
      <c r="T30" s="190" t="s">
        <v>471</v>
      </c>
      <c r="U30" s="194">
        <v>1471221</v>
      </c>
      <c r="V30" s="190" t="s">
        <v>3784</v>
      </c>
      <c r="W30" s="190" t="s">
        <v>3783</v>
      </c>
      <c r="X30" s="190" t="s">
        <v>3782</v>
      </c>
      <c r="Y30" s="190" t="s">
        <v>3781</v>
      </c>
      <c r="Z30" s="190" t="s">
        <v>3780</v>
      </c>
      <c r="AA30" s="190" t="s">
        <v>3779</v>
      </c>
      <c r="AB30" s="190" t="s">
        <v>310</v>
      </c>
      <c r="AC30" s="190" t="s">
        <v>3778</v>
      </c>
      <c r="AD30" s="190" t="s">
        <v>674</v>
      </c>
      <c r="AE30" s="190" t="s">
        <v>3777</v>
      </c>
      <c r="AF30" s="190" t="s">
        <v>3776</v>
      </c>
      <c r="AG30" s="193">
        <v>1000</v>
      </c>
      <c r="AH30" s="193">
        <v>4000</v>
      </c>
      <c r="AI30" s="193">
        <v>5000</v>
      </c>
      <c r="AJ30" s="193">
        <v>31</v>
      </c>
      <c r="AK30" s="193">
        <v>123</v>
      </c>
      <c r="AL30" s="193">
        <v>154</v>
      </c>
      <c r="AM30" s="193">
        <v>0</v>
      </c>
      <c r="AN30" s="193">
        <v>0</v>
      </c>
      <c r="AO30" s="193">
        <v>0</v>
      </c>
      <c r="AP30" s="193">
        <v>0</v>
      </c>
      <c r="AQ30" s="193">
        <v>0</v>
      </c>
      <c r="AR30" s="193">
        <v>0</v>
      </c>
      <c r="AS30" s="190" t="s">
        <v>271</v>
      </c>
      <c r="AT30" s="193" t="s">
        <v>271</v>
      </c>
      <c r="AU30" s="193" t="s">
        <v>271</v>
      </c>
      <c r="AV30" s="190" t="s">
        <v>271</v>
      </c>
      <c r="AW30" s="193" t="s">
        <v>271</v>
      </c>
      <c r="AX30" s="193" t="s">
        <v>271</v>
      </c>
      <c r="AY30" s="190" t="s">
        <v>271</v>
      </c>
      <c r="AZ30" s="193" t="s">
        <v>271</v>
      </c>
      <c r="BA30" s="193" t="s">
        <v>271</v>
      </c>
      <c r="BB30" s="190" t="s">
        <v>271</v>
      </c>
      <c r="BC30" s="193" t="s">
        <v>271</v>
      </c>
      <c r="BD30" s="193" t="s">
        <v>271</v>
      </c>
      <c r="BE30" s="190" t="s">
        <v>271</v>
      </c>
      <c r="BF30" s="193" t="s">
        <v>271</v>
      </c>
      <c r="BG30" s="193" t="s">
        <v>271</v>
      </c>
      <c r="BH30" s="190" t="s">
        <v>271</v>
      </c>
      <c r="BI30" s="193" t="s">
        <v>271</v>
      </c>
      <c r="BJ30" s="193" t="s">
        <v>271</v>
      </c>
      <c r="BK30" s="190" t="s">
        <v>271</v>
      </c>
      <c r="BL30" s="193" t="s">
        <v>271</v>
      </c>
      <c r="BM30" s="193" t="s">
        <v>271</v>
      </c>
      <c r="BN30" s="190" t="s">
        <v>271</v>
      </c>
      <c r="BO30" s="193" t="s">
        <v>271</v>
      </c>
      <c r="BP30" s="193" t="s">
        <v>271</v>
      </c>
      <c r="BQ30" s="190" t="s">
        <v>271</v>
      </c>
      <c r="BR30" s="193" t="s">
        <v>271</v>
      </c>
      <c r="BS30" s="193" t="s">
        <v>271</v>
      </c>
      <c r="BT30" s="190" t="s">
        <v>271</v>
      </c>
      <c r="BU30" s="193" t="s">
        <v>271</v>
      </c>
      <c r="BV30" s="193" t="s">
        <v>271</v>
      </c>
      <c r="BW30" s="193">
        <v>402</v>
      </c>
      <c r="BX30" s="193">
        <v>592</v>
      </c>
      <c r="BY30" s="193">
        <v>994</v>
      </c>
      <c r="BZ30" s="193">
        <v>227</v>
      </c>
      <c r="CA30" s="193">
        <v>745</v>
      </c>
      <c r="CB30" s="193">
        <v>972</v>
      </c>
      <c r="CC30" s="190" t="s">
        <v>271</v>
      </c>
      <c r="CD30" s="193" t="s">
        <v>271</v>
      </c>
      <c r="CE30" s="193" t="s">
        <v>271</v>
      </c>
      <c r="CF30" s="190" t="s">
        <v>271</v>
      </c>
      <c r="CG30" s="193" t="s">
        <v>271</v>
      </c>
      <c r="CH30" s="193" t="s">
        <v>271</v>
      </c>
      <c r="CI30" s="190" t="s">
        <v>271</v>
      </c>
      <c r="CJ30" s="193" t="s">
        <v>271</v>
      </c>
      <c r="CK30" s="193" t="s">
        <v>271</v>
      </c>
      <c r="CL30" s="190" t="s">
        <v>271</v>
      </c>
      <c r="CM30" s="193" t="s">
        <v>271</v>
      </c>
      <c r="CN30" s="193" t="s">
        <v>271</v>
      </c>
      <c r="CO30" s="190" t="s">
        <v>271</v>
      </c>
      <c r="CP30" s="193" t="s">
        <v>271</v>
      </c>
      <c r="CQ30" s="193" t="s">
        <v>271</v>
      </c>
      <c r="CR30" s="190" t="s">
        <v>271</v>
      </c>
      <c r="CS30" s="193" t="s">
        <v>271</v>
      </c>
      <c r="CT30" s="193" t="s">
        <v>271</v>
      </c>
      <c r="CU30" s="190" t="s">
        <v>271</v>
      </c>
      <c r="CV30" s="193" t="s">
        <v>271</v>
      </c>
      <c r="CW30" s="193" t="s">
        <v>271</v>
      </c>
      <c r="CX30" s="190" t="s">
        <v>287</v>
      </c>
      <c r="CY30" s="193">
        <v>600</v>
      </c>
      <c r="CZ30" s="193">
        <v>694</v>
      </c>
      <c r="DA30" s="190" t="s">
        <v>287</v>
      </c>
      <c r="DB30" s="193">
        <v>372</v>
      </c>
      <c r="DC30" s="193">
        <v>300</v>
      </c>
      <c r="DD30" s="190" t="s">
        <v>271</v>
      </c>
      <c r="DE30" s="193" t="s">
        <v>271</v>
      </c>
      <c r="DF30" s="193" t="s">
        <v>271</v>
      </c>
      <c r="DG30" s="190" t="s">
        <v>271</v>
      </c>
      <c r="DH30" s="193" t="s">
        <v>271</v>
      </c>
      <c r="DI30" s="193" t="s">
        <v>271</v>
      </c>
      <c r="DJ30" s="190" t="s">
        <v>271</v>
      </c>
      <c r="DK30" s="193" t="s">
        <v>271</v>
      </c>
      <c r="DL30" s="193" t="s">
        <v>271</v>
      </c>
      <c r="DM30" s="190" t="s">
        <v>271</v>
      </c>
      <c r="DN30" s="193" t="s">
        <v>271</v>
      </c>
      <c r="DO30" s="193" t="s">
        <v>271</v>
      </c>
      <c r="DP30" s="190" t="s">
        <v>271</v>
      </c>
      <c r="DQ30" s="193" t="s">
        <v>271</v>
      </c>
      <c r="DR30" s="193" t="s">
        <v>271</v>
      </c>
      <c r="DS30" s="190" t="s">
        <v>271</v>
      </c>
      <c r="DT30" s="193" t="s">
        <v>271</v>
      </c>
      <c r="DU30" s="193" t="s">
        <v>271</v>
      </c>
      <c r="DV30" s="190" t="s">
        <v>271</v>
      </c>
      <c r="DW30" s="193" t="s">
        <v>271</v>
      </c>
      <c r="DX30" s="193" t="s">
        <v>271</v>
      </c>
      <c r="DY30" s="190" t="s">
        <v>356</v>
      </c>
      <c r="DZ30" s="190" t="s">
        <v>297</v>
      </c>
      <c r="EA30" s="190" t="s">
        <v>271</v>
      </c>
      <c r="EB30" s="190" t="s">
        <v>271</v>
      </c>
      <c r="EC30" s="190" t="s">
        <v>272</v>
      </c>
      <c r="ED30" s="190" t="s">
        <v>785</v>
      </c>
      <c r="EE30" s="190" t="s">
        <v>307</v>
      </c>
      <c r="EF30" s="190" t="s">
        <v>3775</v>
      </c>
      <c r="EG30" s="190" t="s">
        <v>285</v>
      </c>
      <c r="EH30" s="190" t="s">
        <v>284</v>
      </c>
      <c r="EI30" s="190" t="s">
        <v>319</v>
      </c>
      <c r="EJ30" s="190" t="s">
        <v>244</v>
      </c>
      <c r="EK30" s="190" t="s">
        <v>351</v>
      </c>
      <c r="EL30" s="190" t="s">
        <v>272</v>
      </c>
      <c r="EM30" s="190" t="s">
        <v>272</v>
      </c>
      <c r="EN30" s="190" t="s">
        <v>272</v>
      </c>
      <c r="EO30" s="190" t="s">
        <v>272</v>
      </c>
      <c r="EP30" s="190" t="s">
        <v>350</v>
      </c>
      <c r="EQ30" s="190">
        <v>4</v>
      </c>
      <c r="ER30" s="190" t="s">
        <v>349</v>
      </c>
      <c r="ES30" s="190" t="s">
        <v>272</v>
      </c>
      <c r="ET30" s="190" t="s">
        <v>272</v>
      </c>
      <c r="EU30" s="190" t="s">
        <v>272</v>
      </c>
      <c r="EV30" s="190" t="s">
        <v>272</v>
      </c>
      <c r="EW30" s="190" t="s">
        <v>303</v>
      </c>
      <c r="EX30" s="190">
        <v>4</v>
      </c>
      <c r="EY30" s="190" t="s">
        <v>278</v>
      </c>
      <c r="EZ30" s="190" t="s">
        <v>268</v>
      </c>
      <c r="FA30" s="190" t="s">
        <v>258</v>
      </c>
      <c r="FB30" s="193">
        <v>1</v>
      </c>
      <c r="FC30" s="190" t="s">
        <v>271</v>
      </c>
      <c r="FD30" s="190" t="s">
        <v>442</v>
      </c>
      <c r="FE30" s="190" t="s">
        <v>348</v>
      </c>
      <c r="FF30" s="190" t="s">
        <v>263</v>
      </c>
      <c r="FG30" s="190" t="s">
        <v>3774</v>
      </c>
      <c r="FH30" s="190" t="s">
        <v>3773</v>
      </c>
      <c r="FI30" s="190" t="s">
        <v>3772</v>
      </c>
      <c r="FJ30" s="190" t="s">
        <v>3771</v>
      </c>
      <c r="FK30" s="190" t="s">
        <v>3770</v>
      </c>
      <c r="FL30" s="190" t="s">
        <v>3769</v>
      </c>
      <c r="FM30" s="190" t="s">
        <v>3768</v>
      </c>
      <c r="FN30" s="190" t="s">
        <v>3767</v>
      </c>
      <c r="FO30" s="190" t="s">
        <v>3766</v>
      </c>
      <c r="FP30" s="190" t="s">
        <v>7280</v>
      </c>
      <c r="FQ30" s="193">
        <v>994</v>
      </c>
      <c r="FR30" s="193">
        <v>972</v>
      </c>
      <c r="FS30" s="190" t="s">
        <v>297</v>
      </c>
      <c r="FT30" s="190" t="s">
        <v>297</v>
      </c>
      <c r="FU30" s="190" t="s">
        <v>297</v>
      </c>
      <c r="FV30" s="190" t="s">
        <v>297</v>
      </c>
      <c r="FW30" s="190" t="s">
        <v>297</v>
      </c>
      <c r="FX30" s="190" t="s">
        <v>297</v>
      </c>
      <c r="FY30" s="190" t="s">
        <v>272</v>
      </c>
      <c r="FZ30" s="190" t="s">
        <v>297</v>
      </c>
      <c r="GA30" s="190" t="s">
        <v>297</v>
      </c>
      <c r="GB30" s="190" t="s">
        <v>297</v>
      </c>
      <c r="GC30" s="190" t="s">
        <v>297</v>
      </c>
      <c r="GD30" s="190" t="s">
        <v>297</v>
      </c>
      <c r="GE30" s="190" t="s">
        <v>271</v>
      </c>
    </row>
    <row r="31" spans="1:187" x14ac:dyDescent="0.3">
      <c r="A31" s="190" t="s">
        <v>372</v>
      </c>
      <c r="B31" s="190">
        <v>3538</v>
      </c>
      <c r="C31" s="190" t="s">
        <v>9</v>
      </c>
      <c r="D31" s="190" t="s">
        <v>238</v>
      </c>
      <c r="E31" s="190" t="s">
        <v>7092</v>
      </c>
      <c r="F31" s="190" t="s">
        <v>7091</v>
      </c>
      <c r="G31" s="190" t="s">
        <v>6654</v>
      </c>
      <c r="H31" s="190" t="s">
        <v>514</v>
      </c>
      <c r="I31" s="190" t="s">
        <v>2128</v>
      </c>
      <c r="J31" s="190" t="s">
        <v>7090</v>
      </c>
      <c r="K31" s="190" t="s">
        <v>271</v>
      </c>
      <c r="L31" s="190" t="s">
        <v>271</v>
      </c>
      <c r="M31" s="190" t="s">
        <v>271</v>
      </c>
      <c r="N31" s="190" t="s">
        <v>271</v>
      </c>
      <c r="O31" s="190" t="s">
        <v>271</v>
      </c>
      <c r="P31" s="190" t="s">
        <v>271</v>
      </c>
      <c r="Q31" s="191">
        <v>41671</v>
      </c>
      <c r="R31" s="191">
        <v>42155</v>
      </c>
      <c r="S31" s="191">
        <v>42338</v>
      </c>
      <c r="T31" s="190" t="s">
        <v>366</v>
      </c>
      <c r="U31" s="194" t="s">
        <v>271</v>
      </c>
      <c r="V31" s="190" t="s">
        <v>7089</v>
      </c>
      <c r="W31" s="190" t="s">
        <v>7088</v>
      </c>
      <c r="X31" s="190" t="s">
        <v>7087</v>
      </c>
      <c r="Y31" s="190" t="s">
        <v>271</v>
      </c>
      <c r="Z31" s="190" t="s">
        <v>271</v>
      </c>
      <c r="AA31" s="190" t="s">
        <v>271</v>
      </c>
      <c r="AB31" s="190" t="s">
        <v>310</v>
      </c>
      <c r="AC31" s="190" t="s">
        <v>7086</v>
      </c>
      <c r="AD31" s="190" t="s">
        <v>674</v>
      </c>
      <c r="AE31" s="190" t="s">
        <v>7085</v>
      </c>
      <c r="AF31" s="190" t="s">
        <v>7084</v>
      </c>
      <c r="AG31" s="193">
        <v>0</v>
      </c>
      <c r="AH31" s="193">
        <v>0</v>
      </c>
      <c r="AI31" s="193">
        <v>0</v>
      </c>
      <c r="AJ31" s="193">
        <v>0</v>
      </c>
      <c r="AK31" s="193">
        <v>0</v>
      </c>
      <c r="AL31" s="193">
        <v>0</v>
      </c>
      <c r="AM31" s="193">
        <v>0</v>
      </c>
      <c r="AN31" s="193">
        <v>0</v>
      </c>
      <c r="AO31" s="193">
        <v>0</v>
      </c>
      <c r="AP31" s="193">
        <v>0</v>
      </c>
      <c r="AQ31" s="193">
        <v>0</v>
      </c>
      <c r="AR31" s="193">
        <v>0</v>
      </c>
      <c r="AS31" s="190" t="s">
        <v>271</v>
      </c>
      <c r="AT31" s="193" t="s">
        <v>271</v>
      </c>
      <c r="AU31" s="193" t="s">
        <v>271</v>
      </c>
      <c r="AV31" s="190" t="s">
        <v>271</v>
      </c>
      <c r="AW31" s="193" t="s">
        <v>271</v>
      </c>
      <c r="AX31" s="193" t="s">
        <v>271</v>
      </c>
      <c r="AY31" s="190" t="s">
        <v>271</v>
      </c>
      <c r="AZ31" s="193" t="s">
        <v>271</v>
      </c>
      <c r="BA31" s="193" t="s">
        <v>271</v>
      </c>
      <c r="BB31" s="190" t="s">
        <v>271</v>
      </c>
      <c r="BC31" s="193" t="s">
        <v>271</v>
      </c>
      <c r="BD31" s="193" t="s">
        <v>271</v>
      </c>
      <c r="BE31" s="190" t="s">
        <v>271</v>
      </c>
      <c r="BF31" s="193" t="s">
        <v>271</v>
      </c>
      <c r="BG31" s="193" t="s">
        <v>271</v>
      </c>
      <c r="BH31" s="190" t="s">
        <v>271</v>
      </c>
      <c r="BI31" s="193" t="s">
        <v>271</v>
      </c>
      <c r="BJ31" s="193" t="s">
        <v>271</v>
      </c>
      <c r="BK31" s="190" t="s">
        <v>271</v>
      </c>
      <c r="BL31" s="193" t="s">
        <v>271</v>
      </c>
      <c r="BM31" s="193" t="s">
        <v>271</v>
      </c>
      <c r="BN31" s="190" t="s">
        <v>271</v>
      </c>
      <c r="BO31" s="193" t="s">
        <v>271</v>
      </c>
      <c r="BP31" s="193" t="s">
        <v>271</v>
      </c>
      <c r="BQ31" s="190" t="s">
        <v>271</v>
      </c>
      <c r="BR31" s="193" t="s">
        <v>271</v>
      </c>
      <c r="BS31" s="193" t="s">
        <v>271</v>
      </c>
      <c r="BT31" s="190" t="s">
        <v>271</v>
      </c>
      <c r="BU31" s="193" t="s">
        <v>271</v>
      </c>
      <c r="BV31" s="193" t="s">
        <v>271</v>
      </c>
      <c r="BW31" s="193">
        <v>0</v>
      </c>
      <c r="BX31" s="193">
        <v>0</v>
      </c>
      <c r="BY31" s="193">
        <v>0</v>
      </c>
      <c r="BZ31" s="193">
        <v>0</v>
      </c>
      <c r="CA31" s="193">
        <v>0</v>
      </c>
      <c r="CB31" s="193">
        <v>0</v>
      </c>
      <c r="CC31" s="190" t="s">
        <v>271</v>
      </c>
      <c r="CD31" s="193" t="s">
        <v>271</v>
      </c>
      <c r="CE31" s="193" t="s">
        <v>271</v>
      </c>
      <c r="CF31" s="190" t="s">
        <v>271</v>
      </c>
      <c r="CG31" s="193" t="s">
        <v>271</v>
      </c>
      <c r="CH31" s="193" t="s">
        <v>271</v>
      </c>
      <c r="CI31" s="190" t="s">
        <v>287</v>
      </c>
      <c r="CJ31" s="193">
        <v>0</v>
      </c>
      <c r="CK31" s="193">
        <v>0</v>
      </c>
      <c r="CL31" s="190" t="s">
        <v>271</v>
      </c>
      <c r="CM31" s="193" t="s">
        <v>271</v>
      </c>
      <c r="CN31" s="193" t="s">
        <v>271</v>
      </c>
      <c r="CO31" s="190" t="s">
        <v>271</v>
      </c>
      <c r="CP31" s="193" t="s">
        <v>271</v>
      </c>
      <c r="CQ31" s="193" t="s">
        <v>271</v>
      </c>
      <c r="CR31" s="190" t="s">
        <v>271</v>
      </c>
      <c r="CS31" s="193" t="s">
        <v>271</v>
      </c>
      <c r="CT31" s="193" t="s">
        <v>271</v>
      </c>
      <c r="CU31" s="190" t="s">
        <v>271</v>
      </c>
      <c r="CV31" s="193" t="s">
        <v>271</v>
      </c>
      <c r="CW31" s="193" t="s">
        <v>271</v>
      </c>
      <c r="CX31" s="190" t="s">
        <v>271</v>
      </c>
      <c r="CY31" s="193" t="s">
        <v>271</v>
      </c>
      <c r="CZ31" s="193" t="s">
        <v>271</v>
      </c>
      <c r="DA31" s="190" t="s">
        <v>287</v>
      </c>
      <c r="DB31" s="193">
        <v>0</v>
      </c>
      <c r="DC31" s="193">
        <v>0</v>
      </c>
      <c r="DD31" s="190" t="s">
        <v>271</v>
      </c>
      <c r="DE31" s="193" t="s">
        <v>271</v>
      </c>
      <c r="DF31" s="193" t="s">
        <v>271</v>
      </c>
      <c r="DG31" s="190" t="s">
        <v>271</v>
      </c>
      <c r="DH31" s="193" t="s">
        <v>271</v>
      </c>
      <c r="DI31" s="193" t="s">
        <v>271</v>
      </c>
      <c r="DJ31" s="190" t="s">
        <v>271</v>
      </c>
      <c r="DK31" s="193" t="s">
        <v>271</v>
      </c>
      <c r="DL31" s="193" t="s">
        <v>271</v>
      </c>
      <c r="DM31" s="190" t="s">
        <v>287</v>
      </c>
      <c r="DN31" s="193">
        <v>0</v>
      </c>
      <c r="DO31" s="193">
        <v>0</v>
      </c>
      <c r="DP31" s="190" t="s">
        <v>271</v>
      </c>
      <c r="DQ31" s="193" t="s">
        <v>271</v>
      </c>
      <c r="DR31" s="193" t="s">
        <v>271</v>
      </c>
      <c r="DS31" s="190" t="s">
        <v>271</v>
      </c>
      <c r="DT31" s="193" t="s">
        <v>271</v>
      </c>
      <c r="DU31" s="193" t="s">
        <v>271</v>
      </c>
      <c r="DV31" s="190" t="s">
        <v>287</v>
      </c>
      <c r="DW31" s="193">
        <v>0</v>
      </c>
      <c r="DX31" s="193">
        <v>0</v>
      </c>
      <c r="DY31" s="190" t="s">
        <v>655</v>
      </c>
      <c r="DZ31" s="190" t="s">
        <v>272</v>
      </c>
      <c r="EA31" s="190" t="s">
        <v>323</v>
      </c>
      <c r="EB31" s="190" t="s">
        <v>286</v>
      </c>
      <c r="EC31" s="190" t="s">
        <v>297</v>
      </c>
      <c r="ED31" s="190" t="s">
        <v>271</v>
      </c>
      <c r="EE31" s="190" t="s">
        <v>271</v>
      </c>
      <c r="EF31" s="190" t="s">
        <v>271</v>
      </c>
      <c r="EG31" s="190" t="s">
        <v>321</v>
      </c>
      <c r="EH31" s="190" t="s">
        <v>380</v>
      </c>
      <c r="EI31" s="190" t="s">
        <v>483</v>
      </c>
      <c r="EJ31" s="190" t="s">
        <v>245</v>
      </c>
      <c r="EK31" s="190" t="s">
        <v>379</v>
      </c>
      <c r="EL31" s="190" t="s">
        <v>272</v>
      </c>
      <c r="EM31" s="190" t="s">
        <v>272</v>
      </c>
      <c r="EN31" s="190" t="s">
        <v>272</v>
      </c>
      <c r="EO31" s="190" t="s">
        <v>272</v>
      </c>
      <c r="EP31" s="190" t="s">
        <v>378</v>
      </c>
      <c r="EQ31" s="190">
        <v>4</v>
      </c>
      <c r="ER31" s="190" t="s">
        <v>349</v>
      </c>
      <c r="ES31" s="190" t="s">
        <v>272</v>
      </c>
      <c r="ET31" s="190" t="s">
        <v>272</v>
      </c>
      <c r="EU31" s="190" t="s">
        <v>272</v>
      </c>
      <c r="EV31" s="190" t="s">
        <v>272</v>
      </c>
      <c r="EW31" s="190" t="s">
        <v>303</v>
      </c>
      <c r="EX31" s="190">
        <v>4</v>
      </c>
      <c r="EY31" s="190" t="s">
        <v>318</v>
      </c>
      <c r="EZ31" s="190" t="s">
        <v>268</v>
      </c>
      <c r="FA31" s="190" t="s">
        <v>258</v>
      </c>
      <c r="FB31" s="193">
        <v>2</v>
      </c>
      <c r="FC31" s="190" t="s">
        <v>276</v>
      </c>
      <c r="FD31" s="190" t="s">
        <v>271</v>
      </c>
      <c r="FE31" s="190" t="s">
        <v>271</v>
      </c>
      <c r="FF31" s="190" t="s">
        <v>264</v>
      </c>
      <c r="FG31" s="190" t="s">
        <v>271</v>
      </c>
      <c r="FH31" s="190" t="s">
        <v>7083</v>
      </c>
      <c r="FI31" s="190" t="s">
        <v>7082</v>
      </c>
      <c r="FJ31" s="190" t="s">
        <v>7081</v>
      </c>
      <c r="FK31" s="190" t="s">
        <v>7080</v>
      </c>
      <c r="FL31" s="190" t="s">
        <v>7079</v>
      </c>
      <c r="FM31" s="190" t="s">
        <v>7078</v>
      </c>
      <c r="FN31" s="190" t="s">
        <v>7077</v>
      </c>
      <c r="FO31" s="190" t="s">
        <v>7267</v>
      </c>
      <c r="FP31" s="190" t="s">
        <v>7075</v>
      </c>
      <c r="FQ31" s="193">
        <v>0</v>
      </c>
      <c r="FR31" s="193">
        <v>0</v>
      </c>
      <c r="FS31" s="190" t="s">
        <v>271</v>
      </c>
      <c r="FT31" s="190" t="s">
        <v>271</v>
      </c>
      <c r="FU31" s="190" t="s">
        <v>271</v>
      </c>
      <c r="FV31" s="190" t="s">
        <v>271</v>
      </c>
      <c r="FW31" s="190" t="s">
        <v>271</v>
      </c>
      <c r="FX31" s="190" t="s">
        <v>271</v>
      </c>
      <c r="FY31" s="190" t="s">
        <v>271</v>
      </c>
      <c r="FZ31" s="190" t="s">
        <v>271</v>
      </c>
      <c r="GA31" s="190" t="s">
        <v>271</v>
      </c>
      <c r="GB31" s="190" t="s">
        <v>271</v>
      </c>
      <c r="GC31" s="190" t="s">
        <v>272</v>
      </c>
      <c r="GD31" s="190" t="s">
        <v>272</v>
      </c>
      <c r="GE31" s="190" t="s">
        <v>272</v>
      </c>
    </row>
    <row r="32" spans="1:187" x14ac:dyDescent="0.3">
      <c r="A32" s="190" t="s">
        <v>296</v>
      </c>
      <c r="B32" s="190">
        <v>3708</v>
      </c>
      <c r="C32" s="190" t="s">
        <v>11</v>
      </c>
      <c r="D32" s="190" t="s">
        <v>240</v>
      </c>
      <c r="F32" s="190" t="s">
        <v>340</v>
      </c>
      <c r="G32" s="190" t="s">
        <v>270</v>
      </c>
      <c r="Q32" s="190"/>
      <c r="R32" s="190"/>
      <c r="S32" s="190"/>
      <c r="U32" s="190"/>
      <c r="V32" s="190" t="s">
        <v>339</v>
      </c>
      <c r="W32" s="190" t="s">
        <v>338</v>
      </c>
      <c r="X32" s="190" t="s">
        <v>337</v>
      </c>
      <c r="Y32" s="190" t="s">
        <v>271</v>
      </c>
      <c r="Z32" s="190" t="s">
        <v>271</v>
      </c>
      <c r="AA32" s="190" t="s">
        <v>271</v>
      </c>
      <c r="AB32" s="190" t="s">
        <v>291</v>
      </c>
      <c r="AC32" s="190" t="s">
        <v>336</v>
      </c>
      <c r="AD32" s="190" t="s">
        <v>289</v>
      </c>
      <c r="AE32" s="190" t="s">
        <v>11</v>
      </c>
      <c r="AG32" s="190"/>
      <c r="AH32" s="190"/>
      <c r="AI32" s="190"/>
      <c r="AJ32" s="190"/>
      <c r="AK32" s="190"/>
      <c r="AL32" s="190"/>
      <c r="AM32" s="193">
        <v>0</v>
      </c>
      <c r="AN32" s="193">
        <v>0</v>
      </c>
      <c r="AO32" s="193">
        <v>0</v>
      </c>
      <c r="AP32" s="193">
        <v>0</v>
      </c>
      <c r="AQ32" s="193">
        <v>0</v>
      </c>
      <c r="AR32" s="193">
        <v>0</v>
      </c>
      <c r="AS32" s="190" t="s">
        <v>271</v>
      </c>
      <c r="AT32" s="193" t="s">
        <v>271</v>
      </c>
      <c r="AU32" s="193" t="s">
        <v>271</v>
      </c>
      <c r="AV32" s="190" t="s">
        <v>271</v>
      </c>
      <c r="AW32" s="193" t="s">
        <v>271</v>
      </c>
      <c r="AX32" s="193" t="s">
        <v>271</v>
      </c>
      <c r="AY32" s="190" t="s">
        <v>271</v>
      </c>
      <c r="AZ32" s="193" t="s">
        <v>271</v>
      </c>
      <c r="BA32" s="193" t="s">
        <v>271</v>
      </c>
      <c r="BB32" s="190" t="s">
        <v>287</v>
      </c>
      <c r="BC32" s="193">
        <v>0</v>
      </c>
      <c r="BD32" s="193">
        <v>0</v>
      </c>
      <c r="BE32" s="190" t="s">
        <v>271</v>
      </c>
      <c r="BF32" s="193" t="s">
        <v>271</v>
      </c>
      <c r="BG32" s="193" t="s">
        <v>271</v>
      </c>
      <c r="BH32" s="190" t="s">
        <v>271</v>
      </c>
      <c r="BI32" s="193" t="s">
        <v>271</v>
      </c>
      <c r="BJ32" s="193" t="s">
        <v>271</v>
      </c>
      <c r="BK32" s="190" t="s">
        <v>271</v>
      </c>
      <c r="BL32" s="193" t="s">
        <v>271</v>
      </c>
      <c r="BM32" s="193" t="s">
        <v>271</v>
      </c>
      <c r="BN32" s="190" t="s">
        <v>287</v>
      </c>
      <c r="BO32" s="193">
        <v>0</v>
      </c>
      <c r="BP32" s="193">
        <v>0</v>
      </c>
      <c r="BQ32" s="190" t="s">
        <v>271</v>
      </c>
      <c r="BR32" s="193" t="s">
        <v>271</v>
      </c>
      <c r="BS32" s="193" t="s">
        <v>271</v>
      </c>
      <c r="BT32" s="190" t="s">
        <v>271</v>
      </c>
      <c r="BU32" s="193" t="s">
        <v>271</v>
      </c>
      <c r="BV32" s="193" t="s">
        <v>271</v>
      </c>
      <c r="BW32" s="193">
        <v>0</v>
      </c>
      <c r="BX32" s="193">
        <v>0</v>
      </c>
      <c r="BY32" s="193">
        <v>0</v>
      </c>
      <c r="BZ32" s="193">
        <v>30</v>
      </c>
      <c r="CA32" s="193">
        <v>20</v>
      </c>
      <c r="CB32" s="193">
        <v>50</v>
      </c>
      <c r="CC32" s="190" t="s">
        <v>271</v>
      </c>
      <c r="CD32" s="193" t="s">
        <v>271</v>
      </c>
      <c r="CE32" s="193" t="s">
        <v>271</v>
      </c>
      <c r="CF32" s="190" t="s">
        <v>271</v>
      </c>
      <c r="CG32" s="193" t="s">
        <v>271</v>
      </c>
      <c r="CH32" s="193" t="s">
        <v>271</v>
      </c>
      <c r="CI32" s="190" t="s">
        <v>271</v>
      </c>
      <c r="CJ32" s="193" t="s">
        <v>271</v>
      </c>
      <c r="CK32" s="193" t="s">
        <v>271</v>
      </c>
      <c r="CL32" s="190" t="s">
        <v>271</v>
      </c>
      <c r="CM32" s="193" t="s">
        <v>271</v>
      </c>
      <c r="CN32" s="193" t="s">
        <v>271</v>
      </c>
      <c r="CO32" s="190" t="s">
        <v>271</v>
      </c>
      <c r="CP32" s="193" t="s">
        <v>271</v>
      </c>
      <c r="CQ32" s="193" t="s">
        <v>271</v>
      </c>
      <c r="CR32" s="190" t="s">
        <v>271</v>
      </c>
      <c r="CS32" s="193" t="s">
        <v>271</v>
      </c>
      <c r="CT32" s="193" t="s">
        <v>271</v>
      </c>
      <c r="CU32" s="190" t="s">
        <v>271</v>
      </c>
      <c r="CV32" s="193" t="s">
        <v>271</v>
      </c>
      <c r="CW32" s="193" t="s">
        <v>271</v>
      </c>
      <c r="CX32" s="190" t="s">
        <v>287</v>
      </c>
      <c r="CY32" s="193">
        <v>50</v>
      </c>
      <c r="CZ32" s="193">
        <v>0</v>
      </c>
      <c r="DA32" s="190" t="s">
        <v>287</v>
      </c>
      <c r="DB32" s="193">
        <v>50</v>
      </c>
      <c r="DC32" s="193">
        <v>0</v>
      </c>
      <c r="DD32" s="190" t="s">
        <v>271</v>
      </c>
      <c r="DE32" s="193" t="s">
        <v>271</v>
      </c>
      <c r="DF32" s="193" t="s">
        <v>271</v>
      </c>
      <c r="DG32" s="190" t="s">
        <v>271</v>
      </c>
      <c r="DH32" s="193" t="s">
        <v>271</v>
      </c>
      <c r="DI32" s="193" t="s">
        <v>271</v>
      </c>
      <c r="DJ32" s="190" t="s">
        <v>271</v>
      </c>
      <c r="DK32" s="193" t="s">
        <v>271</v>
      </c>
      <c r="DL32" s="193" t="s">
        <v>271</v>
      </c>
      <c r="DM32" s="190" t="s">
        <v>271</v>
      </c>
      <c r="DN32" s="193" t="s">
        <v>271</v>
      </c>
      <c r="DO32" s="193" t="s">
        <v>271</v>
      </c>
      <c r="DP32" s="190" t="s">
        <v>287</v>
      </c>
      <c r="DQ32" s="193">
        <v>50</v>
      </c>
      <c r="DR32" s="193">
        <v>0</v>
      </c>
      <c r="DS32" s="190" t="s">
        <v>271</v>
      </c>
      <c r="DT32" s="193" t="s">
        <v>271</v>
      </c>
      <c r="DU32" s="193" t="s">
        <v>271</v>
      </c>
      <c r="DV32" s="190" t="s">
        <v>271</v>
      </c>
      <c r="DW32" s="193" t="s">
        <v>271</v>
      </c>
      <c r="DX32" s="193" t="s">
        <v>271</v>
      </c>
      <c r="DY32" s="193"/>
      <c r="DZ32" s="190" t="s">
        <v>297</v>
      </c>
      <c r="EA32" s="190" t="s">
        <v>271</v>
      </c>
      <c r="EB32" s="190" t="s">
        <v>271</v>
      </c>
      <c r="EC32" s="190" t="s">
        <v>297</v>
      </c>
      <c r="ED32" s="190" t="s">
        <v>271</v>
      </c>
      <c r="EE32" s="190" t="s">
        <v>271</v>
      </c>
      <c r="EF32" s="190" t="s">
        <v>271</v>
      </c>
      <c r="EG32" s="190" t="s">
        <v>285</v>
      </c>
      <c r="EH32" s="190" t="s">
        <v>284</v>
      </c>
      <c r="EI32" s="190" t="s">
        <v>319</v>
      </c>
      <c r="EJ32" s="190" t="s">
        <v>245</v>
      </c>
      <c r="EK32" s="190" t="s">
        <v>271</v>
      </c>
      <c r="EL32" s="190" t="s">
        <v>271</v>
      </c>
      <c r="EM32" s="190" t="s">
        <v>271</v>
      </c>
      <c r="EN32" s="190" t="s">
        <v>271</v>
      </c>
      <c r="EO32" s="190" t="s">
        <v>271</v>
      </c>
      <c r="EP32" s="190" t="s">
        <v>271</v>
      </c>
      <c r="EQ32" s="190" t="s">
        <v>271</v>
      </c>
      <c r="ER32" s="190" t="s">
        <v>271</v>
      </c>
      <c r="ES32" s="190" t="s">
        <v>271</v>
      </c>
      <c r="ET32" s="190" t="s">
        <v>271</v>
      </c>
      <c r="EU32" s="190" t="s">
        <v>271</v>
      </c>
      <c r="EV32" s="190" t="s">
        <v>271</v>
      </c>
      <c r="EW32" s="190" t="s">
        <v>271</v>
      </c>
      <c r="EX32" s="190" t="s">
        <v>271</v>
      </c>
      <c r="EY32" s="190" t="s">
        <v>302</v>
      </c>
      <c r="EZ32" s="190" t="s">
        <v>268</v>
      </c>
      <c r="FA32" s="190" t="s">
        <v>257</v>
      </c>
      <c r="FB32" s="190">
        <v>8</v>
      </c>
      <c r="FC32" s="190" t="s">
        <v>300</v>
      </c>
      <c r="FD32" s="190" t="s">
        <v>271</v>
      </c>
      <c r="FE32" s="190" t="s">
        <v>271</v>
      </c>
      <c r="FF32" s="190" t="s">
        <v>263</v>
      </c>
      <c r="FG32" s="190" t="s">
        <v>335</v>
      </c>
      <c r="FO32" s="190" t="s">
        <v>271</v>
      </c>
      <c r="FP32" s="190" t="s">
        <v>334</v>
      </c>
      <c r="FQ32" s="190">
        <v>0</v>
      </c>
      <c r="FR32" s="190">
        <v>50</v>
      </c>
      <c r="FS32" s="190" t="s">
        <v>271</v>
      </c>
      <c r="FT32" s="190" t="s">
        <v>271</v>
      </c>
      <c r="FU32" s="190" t="s">
        <v>271</v>
      </c>
      <c r="FV32" s="190" t="s">
        <v>271</v>
      </c>
      <c r="FW32" s="190" t="s">
        <v>271</v>
      </c>
      <c r="FX32" s="190" t="s">
        <v>271</v>
      </c>
      <c r="FY32" s="190" t="s">
        <v>271</v>
      </c>
      <c r="FZ32" s="190" t="s">
        <v>271</v>
      </c>
      <c r="GA32" s="190" t="s">
        <v>271</v>
      </c>
      <c r="GB32" s="190" t="s">
        <v>271</v>
      </c>
      <c r="GC32" s="190" t="s">
        <v>271</v>
      </c>
      <c r="GD32" s="190" t="s">
        <v>271</v>
      </c>
      <c r="GE32" s="190" t="s">
        <v>272</v>
      </c>
    </row>
    <row r="33" spans="1:187" x14ac:dyDescent="0.3">
      <c r="A33" s="190" t="s">
        <v>372</v>
      </c>
      <c r="B33" s="190">
        <v>3539</v>
      </c>
      <c r="C33" s="190" t="s">
        <v>12</v>
      </c>
      <c r="D33" s="190" t="s">
        <v>238</v>
      </c>
      <c r="E33" s="190" t="s">
        <v>7279</v>
      </c>
      <c r="F33" s="190" t="s">
        <v>7278</v>
      </c>
      <c r="G33" s="190" t="s">
        <v>6654</v>
      </c>
      <c r="H33" s="190" t="s">
        <v>301</v>
      </c>
      <c r="I33" s="190" t="s">
        <v>301</v>
      </c>
      <c r="J33" s="190" t="s">
        <v>6654</v>
      </c>
      <c r="K33" s="190" t="s">
        <v>271</v>
      </c>
      <c r="L33" s="190" t="s">
        <v>271</v>
      </c>
      <c r="M33" s="190" t="s">
        <v>271</v>
      </c>
      <c r="N33" s="190" t="s">
        <v>271</v>
      </c>
      <c r="O33" s="190" t="s">
        <v>271</v>
      </c>
      <c r="P33" s="190" t="s">
        <v>271</v>
      </c>
      <c r="Q33" s="191">
        <v>41456</v>
      </c>
      <c r="R33" s="191">
        <v>42004</v>
      </c>
      <c r="S33" s="191">
        <v>42735</v>
      </c>
      <c r="T33" s="190" t="s">
        <v>366</v>
      </c>
      <c r="U33" s="194">
        <v>65317</v>
      </c>
      <c r="V33" s="190" t="s">
        <v>7273</v>
      </c>
      <c r="W33" s="190" t="s">
        <v>680</v>
      </c>
      <c r="X33" s="190" t="s">
        <v>7272</v>
      </c>
      <c r="Y33" s="190" t="s">
        <v>271</v>
      </c>
      <c r="Z33" s="190" t="s">
        <v>271</v>
      </c>
      <c r="AA33" s="190" t="s">
        <v>271</v>
      </c>
      <c r="AB33" s="190" t="s">
        <v>310</v>
      </c>
      <c r="AC33" s="190" t="s">
        <v>7277</v>
      </c>
      <c r="AD33" s="190" t="s">
        <v>325</v>
      </c>
      <c r="AE33" s="190" t="s">
        <v>7270</v>
      </c>
      <c r="AF33" s="190" t="s">
        <v>7276</v>
      </c>
      <c r="AG33" s="193">
        <v>38</v>
      </c>
      <c r="AH33" s="193">
        <v>20</v>
      </c>
      <c r="AI33" s="193">
        <v>58</v>
      </c>
      <c r="AJ33" s="193">
        <v>7</v>
      </c>
      <c r="AK33" s="193">
        <v>45</v>
      </c>
      <c r="AL33" s="193">
        <v>52</v>
      </c>
      <c r="AM33" s="193">
        <v>0</v>
      </c>
      <c r="AN33" s="193">
        <v>0</v>
      </c>
      <c r="AO33" s="193">
        <v>0</v>
      </c>
      <c r="AP33" s="193">
        <v>0</v>
      </c>
      <c r="AQ33" s="193">
        <v>0</v>
      </c>
      <c r="AR33" s="193">
        <v>0</v>
      </c>
      <c r="AS33" s="190" t="s">
        <v>271</v>
      </c>
      <c r="AT33" s="193" t="s">
        <v>271</v>
      </c>
      <c r="AU33" s="193" t="s">
        <v>271</v>
      </c>
      <c r="AV33" s="190" t="s">
        <v>271</v>
      </c>
      <c r="AW33" s="193" t="s">
        <v>271</v>
      </c>
      <c r="AX33" s="193" t="s">
        <v>271</v>
      </c>
      <c r="AY33" s="190" t="s">
        <v>271</v>
      </c>
      <c r="AZ33" s="193" t="s">
        <v>271</v>
      </c>
      <c r="BA33" s="193" t="s">
        <v>271</v>
      </c>
      <c r="BB33" s="190" t="s">
        <v>271</v>
      </c>
      <c r="BC33" s="193" t="s">
        <v>271</v>
      </c>
      <c r="BD33" s="193" t="s">
        <v>271</v>
      </c>
      <c r="BE33" s="190" t="s">
        <v>271</v>
      </c>
      <c r="BF33" s="193" t="s">
        <v>271</v>
      </c>
      <c r="BG33" s="193" t="s">
        <v>271</v>
      </c>
      <c r="BH33" s="190" t="s">
        <v>271</v>
      </c>
      <c r="BI33" s="193" t="s">
        <v>271</v>
      </c>
      <c r="BJ33" s="193" t="s">
        <v>271</v>
      </c>
      <c r="BK33" s="190" t="s">
        <v>271</v>
      </c>
      <c r="BL33" s="193" t="s">
        <v>271</v>
      </c>
      <c r="BM33" s="193" t="s">
        <v>271</v>
      </c>
      <c r="BN33" s="190" t="s">
        <v>271</v>
      </c>
      <c r="BO33" s="193" t="s">
        <v>271</v>
      </c>
      <c r="BP33" s="193" t="s">
        <v>271</v>
      </c>
      <c r="BQ33" s="190" t="s">
        <v>271</v>
      </c>
      <c r="BR33" s="193" t="s">
        <v>271</v>
      </c>
      <c r="BS33" s="193" t="s">
        <v>271</v>
      </c>
      <c r="BT33" s="190" t="s">
        <v>271</v>
      </c>
      <c r="BU33" s="193" t="s">
        <v>271</v>
      </c>
      <c r="BV33" s="193" t="s">
        <v>271</v>
      </c>
      <c r="BW33" s="193">
        <v>13</v>
      </c>
      <c r="BX33" s="193">
        <v>6</v>
      </c>
      <c r="BY33" s="193">
        <v>19</v>
      </c>
      <c r="BZ33" s="193">
        <v>2</v>
      </c>
      <c r="CA33" s="193">
        <v>15</v>
      </c>
      <c r="CB33" s="193">
        <v>17</v>
      </c>
      <c r="CC33" s="190" t="s">
        <v>271</v>
      </c>
      <c r="CD33" s="193" t="s">
        <v>271</v>
      </c>
      <c r="CE33" s="193" t="s">
        <v>271</v>
      </c>
      <c r="CF33" s="190" t="s">
        <v>271</v>
      </c>
      <c r="CG33" s="193" t="s">
        <v>271</v>
      </c>
      <c r="CH33" s="193" t="s">
        <v>271</v>
      </c>
      <c r="CI33" s="190" t="s">
        <v>271</v>
      </c>
      <c r="CJ33" s="193" t="s">
        <v>271</v>
      </c>
      <c r="CK33" s="193" t="s">
        <v>271</v>
      </c>
      <c r="CL33" s="190" t="s">
        <v>271</v>
      </c>
      <c r="CM33" s="193" t="s">
        <v>271</v>
      </c>
      <c r="CN33" s="193" t="s">
        <v>271</v>
      </c>
      <c r="CO33" s="190" t="s">
        <v>271</v>
      </c>
      <c r="CP33" s="193" t="s">
        <v>271</v>
      </c>
      <c r="CQ33" s="193" t="s">
        <v>271</v>
      </c>
      <c r="CR33" s="190" t="s">
        <v>271</v>
      </c>
      <c r="CS33" s="193" t="s">
        <v>271</v>
      </c>
      <c r="CT33" s="193" t="s">
        <v>271</v>
      </c>
      <c r="CU33" s="190" t="s">
        <v>271</v>
      </c>
      <c r="CV33" s="193" t="s">
        <v>271</v>
      </c>
      <c r="CW33" s="193" t="s">
        <v>271</v>
      </c>
      <c r="CX33" s="190" t="s">
        <v>271</v>
      </c>
      <c r="CY33" s="193" t="s">
        <v>271</v>
      </c>
      <c r="CZ33" s="193" t="s">
        <v>271</v>
      </c>
      <c r="DA33" s="190" t="s">
        <v>271</v>
      </c>
      <c r="DB33" s="193" t="s">
        <v>271</v>
      </c>
      <c r="DC33" s="193" t="s">
        <v>271</v>
      </c>
      <c r="DD33" s="190" t="s">
        <v>271</v>
      </c>
      <c r="DE33" s="193" t="s">
        <v>271</v>
      </c>
      <c r="DF33" s="193" t="s">
        <v>271</v>
      </c>
      <c r="DG33" s="190" t="s">
        <v>271</v>
      </c>
      <c r="DH33" s="193" t="s">
        <v>271</v>
      </c>
      <c r="DI33" s="193" t="s">
        <v>271</v>
      </c>
      <c r="DJ33" s="190" t="s">
        <v>271</v>
      </c>
      <c r="DK33" s="193" t="s">
        <v>271</v>
      </c>
      <c r="DL33" s="193" t="s">
        <v>271</v>
      </c>
      <c r="DM33" s="190" t="s">
        <v>287</v>
      </c>
      <c r="DN33" s="193">
        <v>17</v>
      </c>
      <c r="DO33" s="193">
        <v>19</v>
      </c>
      <c r="DP33" s="190" t="s">
        <v>271</v>
      </c>
      <c r="DQ33" s="193" t="s">
        <v>271</v>
      </c>
      <c r="DR33" s="193" t="s">
        <v>271</v>
      </c>
      <c r="DS33" s="190" t="s">
        <v>271</v>
      </c>
      <c r="DT33" s="193" t="s">
        <v>271</v>
      </c>
      <c r="DU33" s="193" t="s">
        <v>271</v>
      </c>
      <c r="DV33" s="190" t="s">
        <v>271</v>
      </c>
      <c r="DW33" s="193" t="s">
        <v>271</v>
      </c>
      <c r="DX33" s="193" t="s">
        <v>271</v>
      </c>
      <c r="DY33" s="190" t="s">
        <v>1295</v>
      </c>
      <c r="DZ33" s="190" t="s">
        <v>297</v>
      </c>
      <c r="EA33" s="190" t="s">
        <v>271</v>
      </c>
      <c r="EB33" s="190" t="s">
        <v>271</v>
      </c>
      <c r="EC33" s="190" t="s">
        <v>297</v>
      </c>
      <c r="ED33" s="190" t="s">
        <v>271</v>
      </c>
      <c r="EE33" s="190" t="s">
        <v>271</v>
      </c>
      <c r="EF33" s="190" t="s">
        <v>271</v>
      </c>
      <c r="EG33" s="190" t="s">
        <v>352</v>
      </c>
      <c r="EH33" s="190" t="s">
        <v>284</v>
      </c>
      <c r="EI33" s="190" t="s">
        <v>283</v>
      </c>
      <c r="EJ33" s="190" t="s">
        <v>246</v>
      </c>
      <c r="EK33" s="190" t="s">
        <v>379</v>
      </c>
      <c r="EL33" s="190" t="s">
        <v>272</v>
      </c>
      <c r="EM33" s="190" t="s">
        <v>272</v>
      </c>
      <c r="EN33" s="190" t="s">
        <v>272</v>
      </c>
      <c r="EO33" s="190" t="s">
        <v>272</v>
      </c>
      <c r="EP33" s="190" t="s">
        <v>378</v>
      </c>
      <c r="EQ33" s="190">
        <v>4</v>
      </c>
      <c r="ER33" s="190" t="s">
        <v>349</v>
      </c>
      <c r="ES33" s="190" t="s">
        <v>272</v>
      </c>
      <c r="ET33" s="190" t="s">
        <v>272</v>
      </c>
      <c r="EU33" s="190" t="s">
        <v>272</v>
      </c>
      <c r="EV33" s="190" t="s">
        <v>272</v>
      </c>
      <c r="EW33" s="190" t="s">
        <v>303</v>
      </c>
      <c r="EX33" s="190">
        <v>4</v>
      </c>
      <c r="EY33" s="190" t="s">
        <v>302</v>
      </c>
      <c r="EZ33" s="190" t="s">
        <v>268</v>
      </c>
      <c r="FA33" s="190" t="s">
        <v>260</v>
      </c>
      <c r="FB33" s="193">
        <v>1</v>
      </c>
      <c r="FC33" s="190" t="s">
        <v>271</v>
      </c>
      <c r="FD33" s="190" t="s">
        <v>271</v>
      </c>
      <c r="FE33" s="190" t="s">
        <v>271</v>
      </c>
      <c r="FF33" s="190" t="s">
        <v>264</v>
      </c>
      <c r="FG33" s="190" t="s">
        <v>271</v>
      </c>
      <c r="FH33" s="190" t="s">
        <v>271</v>
      </c>
      <c r="FI33" s="190" t="s">
        <v>271</v>
      </c>
      <c r="FJ33" s="190" t="s">
        <v>271</v>
      </c>
      <c r="FK33" s="190" t="s">
        <v>271</v>
      </c>
      <c r="FL33" s="190" t="s">
        <v>271</v>
      </c>
      <c r="FM33" s="190" t="s">
        <v>271</v>
      </c>
      <c r="FN33" s="190" t="s">
        <v>271</v>
      </c>
      <c r="FO33" s="190" t="s">
        <v>271</v>
      </c>
      <c r="FP33" s="190" t="s">
        <v>271</v>
      </c>
      <c r="FQ33" s="193">
        <v>19</v>
      </c>
      <c r="FR33" s="193">
        <v>17</v>
      </c>
      <c r="FS33" s="190" t="s">
        <v>297</v>
      </c>
      <c r="FT33" s="190" t="s">
        <v>271</v>
      </c>
      <c r="FU33" s="190" t="s">
        <v>297</v>
      </c>
      <c r="FV33" s="190" t="s">
        <v>271</v>
      </c>
      <c r="FW33" s="190" t="s">
        <v>297</v>
      </c>
      <c r="FX33" s="190" t="s">
        <v>271</v>
      </c>
      <c r="FY33" s="190" t="s">
        <v>297</v>
      </c>
      <c r="FZ33" s="190" t="s">
        <v>271</v>
      </c>
      <c r="GA33" s="190" t="s">
        <v>297</v>
      </c>
      <c r="GB33" s="190" t="s">
        <v>271</v>
      </c>
      <c r="GC33" s="190" t="s">
        <v>297</v>
      </c>
      <c r="GD33" s="190" t="s">
        <v>271</v>
      </c>
      <c r="GE33" s="190" t="s">
        <v>297</v>
      </c>
    </row>
    <row r="34" spans="1:187" x14ac:dyDescent="0.3">
      <c r="A34" s="190" t="s">
        <v>372</v>
      </c>
      <c r="B34" s="190">
        <v>3540</v>
      </c>
      <c r="C34" s="190" t="s">
        <v>12</v>
      </c>
      <c r="D34" s="190" t="s">
        <v>238</v>
      </c>
      <c r="E34" s="190" t="s">
        <v>7275</v>
      </c>
      <c r="F34" s="190" t="s">
        <v>7274</v>
      </c>
      <c r="G34" s="190" t="s">
        <v>6654</v>
      </c>
      <c r="H34" s="190" t="s">
        <v>301</v>
      </c>
      <c r="I34" s="190" t="s">
        <v>301</v>
      </c>
      <c r="J34" s="190" t="s">
        <v>6654</v>
      </c>
      <c r="K34" s="190" t="s">
        <v>271</v>
      </c>
      <c r="L34" s="190" t="s">
        <v>271</v>
      </c>
      <c r="M34" s="190" t="s">
        <v>271</v>
      </c>
      <c r="N34" s="190" t="s">
        <v>271</v>
      </c>
      <c r="O34" s="190" t="s">
        <v>271</v>
      </c>
      <c r="P34" s="190" t="s">
        <v>271</v>
      </c>
      <c r="Q34" s="191">
        <v>41548</v>
      </c>
      <c r="R34" s="191">
        <v>42004</v>
      </c>
      <c r="S34" s="191">
        <v>42735</v>
      </c>
      <c r="T34" s="190" t="s">
        <v>366</v>
      </c>
      <c r="U34" s="194">
        <v>71128</v>
      </c>
      <c r="V34" s="190" t="s">
        <v>7273</v>
      </c>
      <c r="W34" s="190" t="s">
        <v>680</v>
      </c>
      <c r="X34" s="190" t="s">
        <v>7272</v>
      </c>
      <c r="Y34" s="190" t="s">
        <v>271</v>
      </c>
      <c r="Z34" s="190" t="s">
        <v>271</v>
      </c>
      <c r="AA34" s="190" t="s">
        <v>271</v>
      </c>
      <c r="AB34" s="190" t="s">
        <v>310</v>
      </c>
      <c r="AC34" s="190" t="s">
        <v>7271</v>
      </c>
      <c r="AD34" s="190" t="s">
        <v>325</v>
      </c>
      <c r="AE34" s="190" t="s">
        <v>7270</v>
      </c>
      <c r="AF34" s="190" t="s">
        <v>7269</v>
      </c>
      <c r="AG34" s="193">
        <v>0</v>
      </c>
      <c r="AH34" s="193">
        <v>0</v>
      </c>
      <c r="AI34" s="193">
        <v>0</v>
      </c>
      <c r="AJ34" s="193">
        <v>73</v>
      </c>
      <c r="AK34" s="193">
        <v>160</v>
      </c>
      <c r="AL34" s="193">
        <v>233</v>
      </c>
      <c r="AM34" s="193">
        <v>0</v>
      </c>
      <c r="AN34" s="193">
        <v>0</v>
      </c>
      <c r="AO34" s="193">
        <v>0</v>
      </c>
      <c r="AP34" s="193">
        <v>0</v>
      </c>
      <c r="AQ34" s="193">
        <v>0</v>
      </c>
      <c r="AR34" s="193">
        <v>0</v>
      </c>
      <c r="AS34" s="190" t="s">
        <v>271</v>
      </c>
      <c r="AT34" s="193" t="s">
        <v>271</v>
      </c>
      <c r="AU34" s="193" t="s">
        <v>271</v>
      </c>
      <c r="AV34" s="190" t="s">
        <v>271</v>
      </c>
      <c r="AW34" s="193" t="s">
        <v>271</v>
      </c>
      <c r="AX34" s="193" t="s">
        <v>271</v>
      </c>
      <c r="AY34" s="190" t="s">
        <v>271</v>
      </c>
      <c r="AZ34" s="193" t="s">
        <v>271</v>
      </c>
      <c r="BA34" s="193" t="s">
        <v>271</v>
      </c>
      <c r="BB34" s="190" t="s">
        <v>271</v>
      </c>
      <c r="BC34" s="193" t="s">
        <v>271</v>
      </c>
      <c r="BD34" s="193" t="s">
        <v>271</v>
      </c>
      <c r="BE34" s="190" t="s">
        <v>271</v>
      </c>
      <c r="BF34" s="193" t="s">
        <v>271</v>
      </c>
      <c r="BG34" s="193" t="s">
        <v>271</v>
      </c>
      <c r="BH34" s="190" t="s">
        <v>271</v>
      </c>
      <c r="BI34" s="193" t="s">
        <v>271</v>
      </c>
      <c r="BJ34" s="193" t="s">
        <v>271</v>
      </c>
      <c r="BK34" s="190" t="s">
        <v>271</v>
      </c>
      <c r="BL34" s="193" t="s">
        <v>271</v>
      </c>
      <c r="BM34" s="193" t="s">
        <v>271</v>
      </c>
      <c r="BN34" s="190" t="s">
        <v>271</v>
      </c>
      <c r="BO34" s="193" t="s">
        <v>271</v>
      </c>
      <c r="BP34" s="193" t="s">
        <v>271</v>
      </c>
      <c r="BQ34" s="190" t="s">
        <v>271</v>
      </c>
      <c r="BR34" s="193" t="s">
        <v>271</v>
      </c>
      <c r="BS34" s="193" t="s">
        <v>271</v>
      </c>
      <c r="BT34" s="190" t="s">
        <v>271</v>
      </c>
      <c r="BU34" s="193" t="s">
        <v>271</v>
      </c>
      <c r="BV34" s="193" t="s">
        <v>271</v>
      </c>
      <c r="BW34" s="193">
        <v>0</v>
      </c>
      <c r="BX34" s="193">
        <v>0</v>
      </c>
      <c r="BY34" s="193">
        <v>0</v>
      </c>
      <c r="BZ34" s="193">
        <v>18</v>
      </c>
      <c r="CA34" s="193">
        <v>40</v>
      </c>
      <c r="CB34" s="193">
        <v>58</v>
      </c>
      <c r="CC34" s="190" t="s">
        <v>271</v>
      </c>
      <c r="CD34" s="193" t="s">
        <v>271</v>
      </c>
      <c r="CE34" s="193" t="s">
        <v>271</v>
      </c>
      <c r="CF34" s="190" t="s">
        <v>271</v>
      </c>
      <c r="CG34" s="193" t="s">
        <v>271</v>
      </c>
      <c r="CH34" s="193" t="s">
        <v>271</v>
      </c>
      <c r="CI34" s="190" t="s">
        <v>287</v>
      </c>
      <c r="CJ34" s="193">
        <v>58</v>
      </c>
      <c r="CK34" s="193">
        <v>0</v>
      </c>
      <c r="CL34" s="190" t="s">
        <v>271</v>
      </c>
      <c r="CM34" s="193" t="s">
        <v>271</v>
      </c>
      <c r="CN34" s="193" t="s">
        <v>271</v>
      </c>
      <c r="CO34" s="190" t="s">
        <v>271</v>
      </c>
      <c r="CP34" s="193" t="s">
        <v>271</v>
      </c>
      <c r="CQ34" s="193" t="s">
        <v>271</v>
      </c>
      <c r="CR34" s="190" t="s">
        <v>271</v>
      </c>
      <c r="CS34" s="193" t="s">
        <v>271</v>
      </c>
      <c r="CT34" s="193" t="s">
        <v>271</v>
      </c>
      <c r="CU34" s="190" t="s">
        <v>271</v>
      </c>
      <c r="CV34" s="193" t="s">
        <v>271</v>
      </c>
      <c r="CW34" s="193" t="s">
        <v>271</v>
      </c>
      <c r="CX34" s="190" t="s">
        <v>271</v>
      </c>
      <c r="CY34" s="193" t="s">
        <v>271</v>
      </c>
      <c r="CZ34" s="193" t="s">
        <v>271</v>
      </c>
      <c r="DA34" s="190" t="s">
        <v>271</v>
      </c>
      <c r="DB34" s="193" t="s">
        <v>271</v>
      </c>
      <c r="DC34" s="193" t="s">
        <v>271</v>
      </c>
      <c r="DD34" s="190" t="s">
        <v>271</v>
      </c>
      <c r="DE34" s="193" t="s">
        <v>271</v>
      </c>
      <c r="DF34" s="193" t="s">
        <v>271</v>
      </c>
      <c r="DG34" s="190" t="s">
        <v>271</v>
      </c>
      <c r="DH34" s="193" t="s">
        <v>271</v>
      </c>
      <c r="DI34" s="193" t="s">
        <v>271</v>
      </c>
      <c r="DJ34" s="190" t="s">
        <v>271</v>
      </c>
      <c r="DK34" s="193" t="s">
        <v>271</v>
      </c>
      <c r="DL34" s="193" t="s">
        <v>271</v>
      </c>
      <c r="DM34" s="190" t="s">
        <v>271</v>
      </c>
      <c r="DN34" s="193" t="s">
        <v>271</v>
      </c>
      <c r="DO34" s="193" t="s">
        <v>271</v>
      </c>
      <c r="DP34" s="190" t="s">
        <v>271</v>
      </c>
      <c r="DQ34" s="193" t="s">
        <v>271</v>
      </c>
      <c r="DR34" s="193" t="s">
        <v>271</v>
      </c>
      <c r="DS34" s="190" t="s">
        <v>271</v>
      </c>
      <c r="DT34" s="193" t="s">
        <v>271</v>
      </c>
      <c r="DU34" s="193" t="s">
        <v>271</v>
      </c>
      <c r="DV34" s="190" t="s">
        <v>271</v>
      </c>
      <c r="DW34" s="193" t="s">
        <v>271</v>
      </c>
      <c r="DX34" s="193" t="s">
        <v>271</v>
      </c>
      <c r="DY34" s="190" t="s">
        <v>1295</v>
      </c>
      <c r="DZ34" s="190" t="s">
        <v>297</v>
      </c>
      <c r="EA34" s="190" t="s">
        <v>271</v>
      </c>
      <c r="EB34" s="190" t="s">
        <v>271</v>
      </c>
      <c r="EC34" s="190" t="s">
        <v>297</v>
      </c>
      <c r="ED34" s="190" t="s">
        <v>271</v>
      </c>
      <c r="EE34" s="190" t="s">
        <v>271</v>
      </c>
      <c r="EF34" s="190" t="s">
        <v>271</v>
      </c>
      <c r="EG34" s="190" t="s">
        <v>352</v>
      </c>
      <c r="EH34" s="190" t="s">
        <v>284</v>
      </c>
      <c r="EI34" s="190" t="s">
        <v>283</v>
      </c>
      <c r="EJ34" s="190" t="s">
        <v>246</v>
      </c>
      <c r="EK34" s="190" t="s">
        <v>379</v>
      </c>
      <c r="EL34" s="190" t="s">
        <v>272</v>
      </c>
      <c r="EM34" s="190" t="s">
        <v>272</v>
      </c>
      <c r="EN34" s="190" t="s">
        <v>272</v>
      </c>
      <c r="EO34" s="190" t="s">
        <v>272</v>
      </c>
      <c r="EP34" s="190" t="s">
        <v>378</v>
      </c>
      <c r="EQ34" s="190">
        <v>4</v>
      </c>
      <c r="ER34" s="190" t="s">
        <v>349</v>
      </c>
      <c r="ES34" s="190" t="s">
        <v>272</v>
      </c>
      <c r="ET34" s="190" t="s">
        <v>272</v>
      </c>
      <c r="EU34" s="190" t="s">
        <v>272</v>
      </c>
      <c r="EV34" s="190" t="s">
        <v>272</v>
      </c>
      <c r="EW34" s="190" t="s">
        <v>303</v>
      </c>
      <c r="EX34" s="190">
        <v>4</v>
      </c>
      <c r="EY34" s="190" t="s">
        <v>302</v>
      </c>
      <c r="EZ34" s="190" t="s">
        <v>268</v>
      </c>
      <c r="FA34" s="190" t="s">
        <v>260</v>
      </c>
      <c r="FB34" s="193">
        <v>1</v>
      </c>
      <c r="FC34" s="190" t="s">
        <v>271</v>
      </c>
      <c r="FD34" s="190" t="s">
        <v>271</v>
      </c>
      <c r="FE34" s="190" t="s">
        <v>271</v>
      </c>
      <c r="FF34" s="190" t="s">
        <v>264</v>
      </c>
      <c r="FG34" s="190" t="s">
        <v>271</v>
      </c>
      <c r="FH34" s="190" t="s">
        <v>271</v>
      </c>
      <c r="FI34" s="190" t="s">
        <v>271</v>
      </c>
      <c r="FJ34" s="190" t="s">
        <v>271</v>
      </c>
      <c r="FK34" s="190" t="s">
        <v>271</v>
      </c>
      <c r="FL34" s="190" t="s">
        <v>271</v>
      </c>
      <c r="FM34" s="190" t="s">
        <v>271</v>
      </c>
      <c r="FN34" s="190" t="s">
        <v>271</v>
      </c>
      <c r="FO34" s="190" t="s">
        <v>271</v>
      </c>
      <c r="FP34" s="190" t="s">
        <v>271</v>
      </c>
      <c r="FQ34" s="193">
        <v>0</v>
      </c>
      <c r="FR34" s="193">
        <v>58</v>
      </c>
      <c r="FS34" s="190" t="s">
        <v>297</v>
      </c>
      <c r="FT34" s="190" t="s">
        <v>271</v>
      </c>
      <c r="FU34" s="190" t="s">
        <v>297</v>
      </c>
      <c r="FV34" s="190" t="s">
        <v>271</v>
      </c>
      <c r="FW34" s="190" t="s">
        <v>297</v>
      </c>
      <c r="FX34" s="190" t="s">
        <v>271</v>
      </c>
      <c r="FY34" s="190" t="s">
        <v>297</v>
      </c>
      <c r="FZ34" s="190" t="s">
        <v>271</v>
      </c>
      <c r="GA34" s="190" t="s">
        <v>297</v>
      </c>
      <c r="GB34" s="190" t="s">
        <v>271</v>
      </c>
      <c r="GC34" s="190" t="s">
        <v>297</v>
      </c>
      <c r="GD34" s="190" t="s">
        <v>271</v>
      </c>
      <c r="GE34" s="190" t="s">
        <v>297</v>
      </c>
    </row>
    <row r="35" spans="1:187" x14ac:dyDescent="0.3">
      <c r="A35" s="190" t="s">
        <v>372</v>
      </c>
      <c r="B35" s="190">
        <v>3541</v>
      </c>
      <c r="C35" s="190" t="s">
        <v>13</v>
      </c>
      <c r="D35" s="190" t="s">
        <v>238</v>
      </c>
      <c r="E35" s="190" t="s">
        <v>7092</v>
      </c>
      <c r="F35" s="190" t="s">
        <v>7091</v>
      </c>
      <c r="G35" s="190" t="s">
        <v>6654</v>
      </c>
      <c r="H35" s="190" t="s">
        <v>514</v>
      </c>
      <c r="I35" s="190" t="s">
        <v>2128</v>
      </c>
      <c r="J35" s="190" t="s">
        <v>7090</v>
      </c>
      <c r="K35" s="190" t="s">
        <v>271</v>
      </c>
      <c r="L35" s="190" t="s">
        <v>271</v>
      </c>
      <c r="M35" s="190" t="s">
        <v>271</v>
      </c>
      <c r="N35" s="190" t="s">
        <v>271</v>
      </c>
      <c r="O35" s="190" t="s">
        <v>271</v>
      </c>
      <c r="P35" s="190" t="s">
        <v>271</v>
      </c>
      <c r="Q35" s="191">
        <v>41671</v>
      </c>
      <c r="R35" s="191">
        <v>42155</v>
      </c>
      <c r="S35" s="191">
        <v>42338</v>
      </c>
      <c r="T35" s="190" t="s">
        <v>366</v>
      </c>
      <c r="U35" s="194">
        <v>166122</v>
      </c>
      <c r="V35" s="190" t="s">
        <v>7089</v>
      </c>
      <c r="W35" s="190" t="s">
        <v>7088</v>
      </c>
      <c r="X35" s="190" t="s">
        <v>7087</v>
      </c>
      <c r="Y35" s="190" t="s">
        <v>271</v>
      </c>
      <c r="Z35" s="190" t="s">
        <v>271</v>
      </c>
      <c r="AA35" s="190" t="s">
        <v>271</v>
      </c>
      <c r="AB35" s="190" t="s">
        <v>310</v>
      </c>
      <c r="AC35" s="190" t="s">
        <v>7086</v>
      </c>
      <c r="AD35" s="190" t="s">
        <v>674</v>
      </c>
      <c r="AE35" s="190" t="s">
        <v>7268</v>
      </c>
      <c r="AF35" s="190" t="s">
        <v>7084</v>
      </c>
      <c r="AG35" s="193">
        <v>0</v>
      </c>
      <c r="AH35" s="193">
        <v>0</v>
      </c>
      <c r="AI35" s="193">
        <v>0</v>
      </c>
      <c r="AJ35" s="193">
        <v>0</v>
      </c>
      <c r="AK35" s="193">
        <v>0</v>
      </c>
      <c r="AL35" s="193">
        <v>0</v>
      </c>
      <c r="AM35" s="193">
        <v>0</v>
      </c>
      <c r="AN35" s="193">
        <v>0</v>
      </c>
      <c r="AO35" s="193">
        <v>0</v>
      </c>
      <c r="AP35" s="193">
        <v>0</v>
      </c>
      <c r="AQ35" s="193">
        <v>0</v>
      </c>
      <c r="AR35" s="193">
        <v>0</v>
      </c>
      <c r="AS35" s="190" t="s">
        <v>271</v>
      </c>
      <c r="AT35" s="193" t="s">
        <v>271</v>
      </c>
      <c r="AU35" s="193" t="s">
        <v>271</v>
      </c>
      <c r="AV35" s="190" t="s">
        <v>271</v>
      </c>
      <c r="AW35" s="193" t="s">
        <v>271</v>
      </c>
      <c r="AX35" s="193" t="s">
        <v>271</v>
      </c>
      <c r="AY35" s="190" t="s">
        <v>271</v>
      </c>
      <c r="AZ35" s="193" t="s">
        <v>271</v>
      </c>
      <c r="BA35" s="193" t="s">
        <v>271</v>
      </c>
      <c r="BB35" s="190" t="s">
        <v>271</v>
      </c>
      <c r="BC35" s="193" t="s">
        <v>271</v>
      </c>
      <c r="BD35" s="193" t="s">
        <v>271</v>
      </c>
      <c r="BE35" s="190" t="s">
        <v>271</v>
      </c>
      <c r="BF35" s="193" t="s">
        <v>271</v>
      </c>
      <c r="BG35" s="193" t="s">
        <v>271</v>
      </c>
      <c r="BH35" s="190" t="s">
        <v>271</v>
      </c>
      <c r="BI35" s="193" t="s">
        <v>271</v>
      </c>
      <c r="BJ35" s="193" t="s">
        <v>271</v>
      </c>
      <c r="BK35" s="190" t="s">
        <v>271</v>
      </c>
      <c r="BL35" s="193" t="s">
        <v>271</v>
      </c>
      <c r="BM35" s="193" t="s">
        <v>271</v>
      </c>
      <c r="BN35" s="190" t="s">
        <v>271</v>
      </c>
      <c r="BO35" s="193" t="s">
        <v>271</v>
      </c>
      <c r="BP35" s="193" t="s">
        <v>271</v>
      </c>
      <c r="BQ35" s="190" t="s">
        <v>271</v>
      </c>
      <c r="BR35" s="193" t="s">
        <v>271</v>
      </c>
      <c r="BS35" s="193" t="s">
        <v>271</v>
      </c>
      <c r="BT35" s="190" t="s">
        <v>271</v>
      </c>
      <c r="BU35" s="193" t="s">
        <v>271</v>
      </c>
      <c r="BV35" s="193" t="s">
        <v>271</v>
      </c>
      <c r="BW35" s="193">
        <v>0</v>
      </c>
      <c r="BX35" s="193">
        <v>0</v>
      </c>
      <c r="BY35" s="193">
        <v>0</v>
      </c>
      <c r="BZ35" s="193">
        <v>0</v>
      </c>
      <c r="CA35" s="193">
        <v>0</v>
      </c>
      <c r="CB35" s="193">
        <v>0</v>
      </c>
      <c r="CC35" s="190" t="s">
        <v>271</v>
      </c>
      <c r="CD35" s="193" t="s">
        <v>271</v>
      </c>
      <c r="CE35" s="193" t="s">
        <v>271</v>
      </c>
      <c r="CF35" s="190" t="s">
        <v>271</v>
      </c>
      <c r="CG35" s="193" t="s">
        <v>271</v>
      </c>
      <c r="CH35" s="193" t="s">
        <v>271</v>
      </c>
      <c r="CI35" s="190" t="s">
        <v>287</v>
      </c>
      <c r="CJ35" s="193">
        <v>0</v>
      </c>
      <c r="CK35" s="193">
        <v>0</v>
      </c>
      <c r="CL35" s="190" t="s">
        <v>271</v>
      </c>
      <c r="CM35" s="193" t="s">
        <v>271</v>
      </c>
      <c r="CN35" s="193" t="s">
        <v>271</v>
      </c>
      <c r="CO35" s="190" t="s">
        <v>271</v>
      </c>
      <c r="CP35" s="193" t="s">
        <v>271</v>
      </c>
      <c r="CQ35" s="193" t="s">
        <v>271</v>
      </c>
      <c r="CR35" s="190" t="s">
        <v>271</v>
      </c>
      <c r="CS35" s="193" t="s">
        <v>271</v>
      </c>
      <c r="CT35" s="193" t="s">
        <v>271</v>
      </c>
      <c r="CU35" s="190" t="s">
        <v>271</v>
      </c>
      <c r="CV35" s="193" t="s">
        <v>271</v>
      </c>
      <c r="CW35" s="193" t="s">
        <v>271</v>
      </c>
      <c r="CX35" s="190" t="s">
        <v>271</v>
      </c>
      <c r="CY35" s="193" t="s">
        <v>271</v>
      </c>
      <c r="CZ35" s="193" t="s">
        <v>271</v>
      </c>
      <c r="DA35" s="190" t="s">
        <v>287</v>
      </c>
      <c r="DB35" s="193">
        <v>0</v>
      </c>
      <c r="DC35" s="193">
        <v>0</v>
      </c>
      <c r="DD35" s="190" t="s">
        <v>271</v>
      </c>
      <c r="DE35" s="193" t="s">
        <v>271</v>
      </c>
      <c r="DF35" s="193" t="s">
        <v>271</v>
      </c>
      <c r="DG35" s="190" t="s">
        <v>271</v>
      </c>
      <c r="DH35" s="193" t="s">
        <v>271</v>
      </c>
      <c r="DI35" s="193" t="s">
        <v>271</v>
      </c>
      <c r="DJ35" s="190" t="s">
        <v>271</v>
      </c>
      <c r="DK35" s="193" t="s">
        <v>271</v>
      </c>
      <c r="DL35" s="193" t="s">
        <v>271</v>
      </c>
      <c r="DM35" s="190" t="s">
        <v>287</v>
      </c>
      <c r="DN35" s="193">
        <v>0</v>
      </c>
      <c r="DO35" s="193">
        <v>0</v>
      </c>
      <c r="DP35" s="190" t="s">
        <v>271</v>
      </c>
      <c r="DQ35" s="193" t="s">
        <v>271</v>
      </c>
      <c r="DR35" s="193" t="s">
        <v>271</v>
      </c>
      <c r="DS35" s="190" t="s">
        <v>271</v>
      </c>
      <c r="DT35" s="193" t="s">
        <v>271</v>
      </c>
      <c r="DU35" s="193" t="s">
        <v>271</v>
      </c>
      <c r="DV35" s="190" t="s">
        <v>287</v>
      </c>
      <c r="DW35" s="193">
        <v>0</v>
      </c>
      <c r="DX35" s="193">
        <v>0</v>
      </c>
      <c r="DY35" s="190" t="s">
        <v>655</v>
      </c>
      <c r="DZ35" s="190" t="s">
        <v>272</v>
      </c>
      <c r="EA35" s="190" t="s">
        <v>323</v>
      </c>
      <c r="EB35" s="190" t="s">
        <v>286</v>
      </c>
      <c r="EC35" s="190" t="s">
        <v>297</v>
      </c>
      <c r="ED35" s="190" t="s">
        <v>271</v>
      </c>
      <c r="EE35" s="190" t="s">
        <v>271</v>
      </c>
      <c r="EF35" s="190" t="s">
        <v>271</v>
      </c>
      <c r="EG35" s="190" t="s">
        <v>321</v>
      </c>
      <c r="EH35" s="190" t="s">
        <v>380</v>
      </c>
      <c r="EI35" s="190" t="s">
        <v>483</v>
      </c>
      <c r="EJ35" s="190" t="s">
        <v>245</v>
      </c>
      <c r="EK35" s="190" t="s">
        <v>379</v>
      </c>
      <c r="EL35" s="190" t="s">
        <v>272</v>
      </c>
      <c r="EM35" s="190" t="s">
        <v>272</v>
      </c>
      <c r="EN35" s="190" t="s">
        <v>272</v>
      </c>
      <c r="EO35" s="190" t="s">
        <v>272</v>
      </c>
      <c r="EP35" s="190" t="s">
        <v>378</v>
      </c>
      <c r="EQ35" s="190">
        <v>4</v>
      </c>
      <c r="ER35" s="190" t="s">
        <v>349</v>
      </c>
      <c r="ES35" s="190" t="s">
        <v>272</v>
      </c>
      <c r="ET35" s="190" t="s">
        <v>272</v>
      </c>
      <c r="EU35" s="190" t="s">
        <v>272</v>
      </c>
      <c r="EV35" s="190" t="s">
        <v>272</v>
      </c>
      <c r="EW35" s="190" t="s">
        <v>303</v>
      </c>
      <c r="EX35" s="190">
        <v>4</v>
      </c>
      <c r="EY35" s="190" t="s">
        <v>318</v>
      </c>
      <c r="EZ35" s="190" t="s">
        <v>268</v>
      </c>
      <c r="FA35" s="190" t="s">
        <v>258</v>
      </c>
      <c r="FB35" s="193">
        <v>2</v>
      </c>
      <c r="FC35" s="190" t="s">
        <v>276</v>
      </c>
      <c r="FD35" s="190" t="s">
        <v>271</v>
      </c>
      <c r="FE35" s="190" t="s">
        <v>271</v>
      </c>
      <c r="FF35" s="190" t="s">
        <v>264</v>
      </c>
      <c r="FG35" s="190" t="s">
        <v>271</v>
      </c>
      <c r="FH35" s="190" t="s">
        <v>7083</v>
      </c>
      <c r="FI35" s="190" t="s">
        <v>7082</v>
      </c>
      <c r="FJ35" s="190" t="s">
        <v>7081</v>
      </c>
      <c r="FK35" s="190" t="s">
        <v>7080</v>
      </c>
      <c r="FL35" s="190" t="s">
        <v>7079</v>
      </c>
      <c r="FM35" s="190" t="s">
        <v>7078</v>
      </c>
      <c r="FN35" s="190" t="s">
        <v>7077</v>
      </c>
      <c r="FO35" s="190" t="s">
        <v>7267</v>
      </c>
      <c r="FP35" s="190" t="s">
        <v>7075</v>
      </c>
      <c r="FQ35" s="193">
        <v>0</v>
      </c>
      <c r="FR35" s="193">
        <v>0</v>
      </c>
      <c r="FS35" s="190" t="s">
        <v>271</v>
      </c>
      <c r="FT35" s="190" t="s">
        <v>271</v>
      </c>
      <c r="FU35" s="190" t="s">
        <v>271</v>
      </c>
      <c r="FV35" s="190" t="s">
        <v>271</v>
      </c>
      <c r="FW35" s="190" t="s">
        <v>271</v>
      </c>
      <c r="FX35" s="190" t="s">
        <v>271</v>
      </c>
      <c r="FY35" s="190" t="s">
        <v>271</v>
      </c>
      <c r="FZ35" s="190" t="s">
        <v>271</v>
      </c>
      <c r="GA35" s="190" t="s">
        <v>271</v>
      </c>
      <c r="GB35" s="190" t="s">
        <v>271</v>
      </c>
      <c r="GC35" s="190" t="s">
        <v>272</v>
      </c>
      <c r="GD35" s="190" t="s">
        <v>272</v>
      </c>
      <c r="GE35" s="190" t="s">
        <v>272</v>
      </c>
    </row>
    <row r="36" spans="1:187" x14ac:dyDescent="0.3">
      <c r="A36" s="190" t="s">
        <v>372</v>
      </c>
      <c r="B36" s="190">
        <v>2750</v>
      </c>
      <c r="C36" s="190" t="s">
        <v>16</v>
      </c>
      <c r="D36" s="190" t="s">
        <v>240</v>
      </c>
      <c r="E36" s="190" t="s">
        <v>13564</v>
      </c>
      <c r="F36" s="190" t="s">
        <v>13563</v>
      </c>
      <c r="G36" s="190" t="s">
        <v>12545</v>
      </c>
      <c r="H36" s="190" t="s">
        <v>514</v>
      </c>
      <c r="I36" s="190" t="s">
        <v>513</v>
      </c>
      <c r="J36" s="190" t="s">
        <v>512</v>
      </c>
      <c r="K36" s="190" t="s">
        <v>271</v>
      </c>
      <c r="L36" s="190" t="s">
        <v>271</v>
      </c>
      <c r="M36" s="190" t="s">
        <v>271</v>
      </c>
      <c r="N36" s="190" t="s">
        <v>271</v>
      </c>
      <c r="O36" s="190" t="s">
        <v>271</v>
      </c>
      <c r="P36" s="190" t="s">
        <v>271</v>
      </c>
      <c r="Q36" s="191">
        <v>42217</v>
      </c>
      <c r="R36" s="191">
        <v>42460</v>
      </c>
      <c r="S36" s="191">
        <v>42643</v>
      </c>
      <c r="T36" s="190" t="s">
        <v>366</v>
      </c>
      <c r="U36" s="194">
        <v>168773</v>
      </c>
      <c r="V36" s="190" t="s">
        <v>8562</v>
      </c>
      <c r="W36" s="190" t="s">
        <v>13549</v>
      </c>
      <c r="X36" s="190" t="s">
        <v>8560</v>
      </c>
      <c r="Y36" s="190" t="s">
        <v>13548</v>
      </c>
      <c r="Z36" s="190" t="s">
        <v>2912</v>
      </c>
      <c r="AA36" s="190" t="s">
        <v>13547</v>
      </c>
      <c r="AB36" s="190" t="s">
        <v>310</v>
      </c>
      <c r="AC36" s="190" t="s">
        <v>13562</v>
      </c>
      <c r="AD36" s="190" t="s">
        <v>289</v>
      </c>
      <c r="AE36" s="190" t="s">
        <v>13561</v>
      </c>
      <c r="AF36" s="190" t="s">
        <v>13560</v>
      </c>
      <c r="AG36" s="193">
        <v>0</v>
      </c>
      <c r="AH36" s="193">
        <v>0</v>
      </c>
      <c r="AI36" s="193">
        <v>0</v>
      </c>
      <c r="AJ36" s="193">
        <v>12056</v>
      </c>
      <c r="AK36" s="193">
        <v>13594</v>
      </c>
      <c r="AL36" s="193">
        <v>25650</v>
      </c>
      <c r="AM36" s="193">
        <v>0</v>
      </c>
      <c r="AN36" s="193">
        <v>0</v>
      </c>
      <c r="AO36" s="193">
        <v>0</v>
      </c>
      <c r="AP36" s="193">
        <v>0</v>
      </c>
      <c r="AQ36" s="193">
        <v>0</v>
      </c>
      <c r="AR36" s="193">
        <v>0</v>
      </c>
      <c r="AS36" s="190" t="s">
        <v>271</v>
      </c>
      <c r="AT36" s="193" t="s">
        <v>271</v>
      </c>
      <c r="AU36" s="193" t="s">
        <v>271</v>
      </c>
      <c r="AV36" s="190" t="s">
        <v>271</v>
      </c>
      <c r="AW36" s="193" t="s">
        <v>271</v>
      </c>
      <c r="AX36" s="193" t="s">
        <v>271</v>
      </c>
      <c r="AY36" s="190" t="s">
        <v>271</v>
      </c>
      <c r="AZ36" s="193" t="s">
        <v>271</v>
      </c>
      <c r="BA36" s="193" t="s">
        <v>271</v>
      </c>
      <c r="BB36" s="190" t="s">
        <v>271</v>
      </c>
      <c r="BC36" s="193" t="s">
        <v>271</v>
      </c>
      <c r="BD36" s="193" t="s">
        <v>271</v>
      </c>
      <c r="BE36" s="190" t="s">
        <v>271</v>
      </c>
      <c r="BF36" s="193" t="s">
        <v>271</v>
      </c>
      <c r="BG36" s="193" t="s">
        <v>271</v>
      </c>
      <c r="BH36" s="190" t="s">
        <v>271</v>
      </c>
      <c r="BI36" s="193" t="s">
        <v>271</v>
      </c>
      <c r="BJ36" s="193" t="s">
        <v>271</v>
      </c>
      <c r="BK36" s="190" t="s">
        <v>271</v>
      </c>
      <c r="BL36" s="193" t="s">
        <v>271</v>
      </c>
      <c r="BM36" s="193" t="s">
        <v>271</v>
      </c>
      <c r="BN36" s="190" t="s">
        <v>271</v>
      </c>
      <c r="BO36" s="193" t="s">
        <v>271</v>
      </c>
      <c r="BP36" s="193" t="s">
        <v>271</v>
      </c>
      <c r="BQ36" s="190" t="s">
        <v>271</v>
      </c>
      <c r="BR36" s="193" t="s">
        <v>271</v>
      </c>
      <c r="BS36" s="193" t="s">
        <v>271</v>
      </c>
      <c r="BT36" s="190" t="s">
        <v>271</v>
      </c>
      <c r="BU36" s="193" t="s">
        <v>271</v>
      </c>
      <c r="BV36" s="193" t="s">
        <v>271</v>
      </c>
      <c r="BW36" s="193">
        <v>0</v>
      </c>
      <c r="BX36" s="193">
        <v>0</v>
      </c>
      <c r="BY36" s="193">
        <v>0</v>
      </c>
      <c r="BZ36" s="193">
        <v>12056</v>
      </c>
      <c r="CA36" s="193">
        <v>13594</v>
      </c>
      <c r="CB36" s="193">
        <v>25650</v>
      </c>
      <c r="CC36" s="190" t="s">
        <v>271</v>
      </c>
      <c r="CD36" s="193" t="s">
        <v>271</v>
      </c>
      <c r="CE36" s="193" t="s">
        <v>271</v>
      </c>
      <c r="CF36" s="190" t="s">
        <v>271</v>
      </c>
      <c r="CG36" s="193" t="s">
        <v>271</v>
      </c>
      <c r="CH36" s="193" t="s">
        <v>271</v>
      </c>
      <c r="CI36" s="190" t="s">
        <v>271</v>
      </c>
      <c r="CJ36" s="193" t="s">
        <v>271</v>
      </c>
      <c r="CK36" s="193" t="s">
        <v>271</v>
      </c>
      <c r="CL36" s="190" t="s">
        <v>271</v>
      </c>
      <c r="CM36" s="193" t="s">
        <v>271</v>
      </c>
      <c r="CN36" s="193" t="s">
        <v>271</v>
      </c>
      <c r="CO36" s="190" t="s">
        <v>271</v>
      </c>
      <c r="CP36" s="193" t="s">
        <v>271</v>
      </c>
      <c r="CQ36" s="193" t="s">
        <v>271</v>
      </c>
      <c r="CR36" s="190" t="s">
        <v>271</v>
      </c>
      <c r="CS36" s="193" t="s">
        <v>271</v>
      </c>
      <c r="CT36" s="193" t="s">
        <v>271</v>
      </c>
      <c r="CU36" s="190" t="s">
        <v>271</v>
      </c>
      <c r="CV36" s="193" t="s">
        <v>271</v>
      </c>
      <c r="CW36" s="193" t="s">
        <v>271</v>
      </c>
      <c r="CX36" s="190" t="s">
        <v>287</v>
      </c>
      <c r="CY36" s="193">
        <v>25650</v>
      </c>
      <c r="CZ36" s="193">
        <v>0</v>
      </c>
      <c r="DA36" s="190" t="s">
        <v>271</v>
      </c>
      <c r="DB36" s="193" t="s">
        <v>271</v>
      </c>
      <c r="DC36" s="193" t="s">
        <v>271</v>
      </c>
      <c r="DD36" s="190" t="s">
        <v>271</v>
      </c>
      <c r="DE36" s="193" t="s">
        <v>271</v>
      </c>
      <c r="DF36" s="193" t="s">
        <v>271</v>
      </c>
      <c r="DG36" s="190" t="s">
        <v>287</v>
      </c>
      <c r="DH36" s="193">
        <v>10573</v>
      </c>
      <c r="DI36" s="193">
        <v>0</v>
      </c>
      <c r="DJ36" s="190" t="s">
        <v>271</v>
      </c>
      <c r="DK36" s="193" t="s">
        <v>271</v>
      </c>
      <c r="DL36" s="193" t="s">
        <v>271</v>
      </c>
      <c r="DM36" s="190" t="s">
        <v>271</v>
      </c>
      <c r="DN36" s="193" t="s">
        <v>271</v>
      </c>
      <c r="DO36" s="193" t="s">
        <v>271</v>
      </c>
      <c r="DP36" s="190" t="s">
        <v>271</v>
      </c>
      <c r="DQ36" s="193" t="s">
        <v>271</v>
      </c>
      <c r="DR36" s="193" t="s">
        <v>271</v>
      </c>
      <c r="DS36" s="190" t="s">
        <v>287</v>
      </c>
      <c r="DT36" s="193">
        <v>10573</v>
      </c>
      <c r="DU36" s="193">
        <v>0</v>
      </c>
      <c r="DV36" s="190" t="s">
        <v>271</v>
      </c>
      <c r="DW36" s="193" t="s">
        <v>271</v>
      </c>
      <c r="DX36" s="193" t="s">
        <v>271</v>
      </c>
      <c r="DY36" s="190" t="s">
        <v>356</v>
      </c>
      <c r="DZ36" s="190" t="s">
        <v>297</v>
      </c>
      <c r="EA36" s="190" t="s">
        <v>271</v>
      </c>
      <c r="EB36" s="190" t="s">
        <v>271</v>
      </c>
      <c r="EC36" s="190" t="s">
        <v>272</v>
      </c>
      <c r="ED36" s="190" t="s">
        <v>355</v>
      </c>
      <c r="EE36" s="190" t="s">
        <v>307</v>
      </c>
      <c r="EF36" s="190" t="s">
        <v>271</v>
      </c>
      <c r="EG36" s="190" t="s">
        <v>352</v>
      </c>
      <c r="EH36" s="190" t="s">
        <v>380</v>
      </c>
      <c r="EI36" s="190" t="s">
        <v>319</v>
      </c>
      <c r="EJ36" s="190" t="s">
        <v>244</v>
      </c>
      <c r="EK36" s="190" t="s">
        <v>379</v>
      </c>
      <c r="EL36" s="190" t="s">
        <v>272</v>
      </c>
      <c r="EM36" s="190" t="s">
        <v>272</v>
      </c>
      <c r="EN36" s="190" t="s">
        <v>272</v>
      </c>
      <c r="EO36" s="190" t="s">
        <v>272</v>
      </c>
      <c r="EP36" s="190" t="s">
        <v>378</v>
      </c>
      <c r="EQ36" s="190">
        <v>4</v>
      </c>
      <c r="ER36" s="190" t="s">
        <v>349</v>
      </c>
      <c r="ES36" s="190" t="s">
        <v>272</v>
      </c>
      <c r="ET36" s="190" t="s">
        <v>272</v>
      </c>
      <c r="EU36" s="190" t="s">
        <v>272</v>
      </c>
      <c r="EV36" s="190" t="s">
        <v>272</v>
      </c>
      <c r="EW36" s="190" t="s">
        <v>303</v>
      </c>
      <c r="EX36" s="190">
        <v>4</v>
      </c>
      <c r="EY36" s="190" t="s">
        <v>318</v>
      </c>
      <c r="EZ36" s="190" t="s">
        <v>268</v>
      </c>
      <c r="FA36" s="190" t="s">
        <v>259</v>
      </c>
      <c r="FB36" s="193">
        <v>0</v>
      </c>
      <c r="FC36" s="190" t="s">
        <v>271</v>
      </c>
      <c r="FD36" s="190" t="s">
        <v>271</v>
      </c>
      <c r="FE36" s="190" t="s">
        <v>271</v>
      </c>
      <c r="FF36" s="190" t="s">
        <v>264</v>
      </c>
      <c r="FG36" s="190" t="s">
        <v>13559</v>
      </c>
      <c r="FH36" s="190" t="s">
        <v>271</v>
      </c>
      <c r="FI36" s="190" t="s">
        <v>13558</v>
      </c>
      <c r="FJ36" s="190" t="s">
        <v>13557</v>
      </c>
      <c r="FK36" s="190" t="s">
        <v>13556</v>
      </c>
      <c r="FL36" s="190" t="s">
        <v>13555</v>
      </c>
      <c r="FM36" s="190" t="s">
        <v>13554</v>
      </c>
      <c r="FN36" s="190" t="s">
        <v>13553</v>
      </c>
      <c r="FO36" s="190" t="s">
        <v>13537</v>
      </c>
      <c r="FP36" s="190" t="s">
        <v>13552</v>
      </c>
      <c r="FQ36" s="193">
        <v>0</v>
      </c>
      <c r="FR36" s="193">
        <v>25650</v>
      </c>
      <c r="FS36" s="190" t="s">
        <v>297</v>
      </c>
      <c r="FT36" s="190" t="s">
        <v>297</v>
      </c>
      <c r="FU36" s="190" t="s">
        <v>272</v>
      </c>
      <c r="FV36" s="190" t="s">
        <v>272</v>
      </c>
      <c r="FW36" s="190" t="s">
        <v>297</v>
      </c>
      <c r="FX36" s="190" t="s">
        <v>297</v>
      </c>
      <c r="FY36" s="190" t="s">
        <v>272</v>
      </c>
      <c r="FZ36" s="190" t="s">
        <v>272</v>
      </c>
      <c r="GA36" s="190" t="s">
        <v>297</v>
      </c>
      <c r="GB36" s="190" t="s">
        <v>297</v>
      </c>
      <c r="GC36" s="190" t="s">
        <v>297</v>
      </c>
      <c r="GD36" s="190" t="s">
        <v>297</v>
      </c>
      <c r="GE36" s="190" t="s">
        <v>297</v>
      </c>
    </row>
    <row r="37" spans="1:187" x14ac:dyDescent="0.3">
      <c r="A37" s="190" t="s">
        <v>372</v>
      </c>
      <c r="B37" s="190">
        <v>2753</v>
      </c>
      <c r="C37" s="190" t="s">
        <v>16</v>
      </c>
      <c r="D37" s="190" t="s">
        <v>240</v>
      </c>
      <c r="E37" s="190" t="s">
        <v>13551</v>
      </c>
      <c r="F37" s="190" t="s">
        <v>13550</v>
      </c>
      <c r="G37" s="190" t="s">
        <v>12545</v>
      </c>
      <c r="H37" s="190" t="s">
        <v>514</v>
      </c>
      <c r="I37" s="190" t="s">
        <v>513</v>
      </c>
      <c r="J37" s="190" t="s">
        <v>512</v>
      </c>
      <c r="K37" s="190" t="s">
        <v>271</v>
      </c>
      <c r="L37" s="190" t="s">
        <v>271</v>
      </c>
      <c r="M37" s="190" t="s">
        <v>271</v>
      </c>
      <c r="N37" s="190" t="s">
        <v>271</v>
      </c>
      <c r="O37" s="190" t="s">
        <v>271</v>
      </c>
      <c r="P37" s="190" t="s">
        <v>271</v>
      </c>
      <c r="Q37" s="191">
        <v>41927</v>
      </c>
      <c r="R37" s="191">
        <v>42460</v>
      </c>
      <c r="S37" s="191">
        <v>42643</v>
      </c>
      <c r="T37" s="190" t="s">
        <v>366</v>
      </c>
      <c r="U37" s="194">
        <v>1381875.47</v>
      </c>
      <c r="V37" s="190" t="s">
        <v>8562</v>
      </c>
      <c r="W37" s="190" t="s">
        <v>13549</v>
      </c>
      <c r="X37" s="190" t="s">
        <v>8560</v>
      </c>
      <c r="Y37" s="190" t="s">
        <v>13548</v>
      </c>
      <c r="Z37" s="190" t="s">
        <v>2912</v>
      </c>
      <c r="AA37" s="190" t="s">
        <v>13547</v>
      </c>
      <c r="AB37" s="190" t="s">
        <v>310</v>
      </c>
      <c r="AC37" s="190" t="s">
        <v>13546</v>
      </c>
      <c r="AD37" s="190" t="s">
        <v>289</v>
      </c>
      <c r="AE37" s="190" t="s">
        <v>13545</v>
      </c>
      <c r="AF37" s="190" t="s">
        <v>13544</v>
      </c>
      <c r="AG37" s="193">
        <v>0</v>
      </c>
      <c r="AH37" s="193">
        <v>0</v>
      </c>
      <c r="AI37" s="193">
        <v>0</v>
      </c>
      <c r="AJ37" s="193">
        <v>166267</v>
      </c>
      <c r="AK37" s="193">
        <v>166733</v>
      </c>
      <c r="AL37" s="193">
        <v>333000</v>
      </c>
      <c r="AM37" s="193">
        <v>0</v>
      </c>
      <c r="AN37" s="193">
        <v>0</v>
      </c>
      <c r="AO37" s="193">
        <v>0</v>
      </c>
      <c r="AP37" s="193">
        <v>0</v>
      </c>
      <c r="AQ37" s="193">
        <v>0</v>
      </c>
      <c r="AR37" s="193">
        <v>0</v>
      </c>
      <c r="AS37" s="190" t="s">
        <v>271</v>
      </c>
      <c r="AT37" s="193" t="s">
        <v>271</v>
      </c>
      <c r="AU37" s="193" t="s">
        <v>271</v>
      </c>
      <c r="AV37" s="190" t="s">
        <v>271</v>
      </c>
      <c r="AW37" s="193" t="s">
        <v>271</v>
      </c>
      <c r="AX37" s="193" t="s">
        <v>271</v>
      </c>
      <c r="AY37" s="190" t="s">
        <v>271</v>
      </c>
      <c r="AZ37" s="193" t="s">
        <v>271</v>
      </c>
      <c r="BA37" s="193" t="s">
        <v>271</v>
      </c>
      <c r="BB37" s="190" t="s">
        <v>271</v>
      </c>
      <c r="BC37" s="193" t="s">
        <v>271</v>
      </c>
      <c r="BD37" s="193" t="s">
        <v>271</v>
      </c>
      <c r="BE37" s="190" t="s">
        <v>271</v>
      </c>
      <c r="BF37" s="193" t="s">
        <v>271</v>
      </c>
      <c r="BG37" s="193" t="s">
        <v>271</v>
      </c>
      <c r="BH37" s="190" t="s">
        <v>271</v>
      </c>
      <c r="BI37" s="193" t="s">
        <v>271</v>
      </c>
      <c r="BJ37" s="193" t="s">
        <v>271</v>
      </c>
      <c r="BK37" s="190" t="s">
        <v>271</v>
      </c>
      <c r="BL37" s="193" t="s">
        <v>271</v>
      </c>
      <c r="BM37" s="193" t="s">
        <v>271</v>
      </c>
      <c r="BN37" s="190" t="s">
        <v>271</v>
      </c>
      <c r="BO37" s="193" t="s">
        <v>271</v>
      </c>
      <c r="BP37" s="193" t="s">
        <v>271</v>
      </c>
      <c r="BQ37" s="190" t="s">
        <v>271</v>
      </c>
      <c r="BR37" s="193" t="s">
        <v>271</v>
      </c>
      <c r="BS37" s="193" t="s">
        <v>271</v>
      </c>
      <c r="BT37" s="190" t="s">
        <v>271</v>
      </c>
      <c r="BU37" s="193" t="s">
        <v>271</v>
      </c>
      <c r="BV37" s="193" t="s">
        <v>271</v>
      </c>
      <c r="BW37" s="193">
        <v>0</v>
      </c>
      <c r="BX37" s="193">
        <v>0</v>
      </c>
      <c r="BY37" s="193">
        <v>0</v>
      </c>
      <c r="BZ37" s="193">
        <v>166267</v>
      </c>
      <c r="CA37" s="193">
        <v>166733</v>
      </c>
      <c r="CB37" s="193">
        <v>333000</v>
      </c>
      <c r="CC37" s="190" t="s">
        <v>271</v>
      </c>
      <c r="CD37" s="193" t="s">
        <v>271</v>
      </c>
      <c r="CE37" s="193" t="s">
        <v>271</v>
      </c>
      <c r="CF37" s="190" t="s">
        <v>271</v>
      </c>
      <c r="CG37" s="193" t="s">
        <v>271</v>
      </c>
      <c r="CH37" s="193" t="s">
        <v>271</v>
      </c>
      <c r="CI37" s="190" t="s">
        <v>271</v>
      </c>
      <c r="CJ37" s="193" t="s">
        <v>271</v>
      </c>
      <c r="CK37" s="193" t="s">
        <v>271</v>
      </c>
      <c r="CL37" s="190" t="s">
        <v>271</v>
      </c>
      <c r="CM37" s="193" t="s">
        <v>271</v>
      </c>
      <c r="CN37" s="193" t="s">
        <v>271</v>
      </c>
      <c r="CO37" s="190" t="s">
        <v>271</v>
      </c>
      <c r="CP37" s="193" t="s">
        <v>271</v>
      </c>
      <c r="CQ37" s="193" t="s">
        <v>271</v>
      </c>
      <c r="CR37" s="190" t="s">
        <v>271</v>
      </c>
      <c r="CS37" s="193" t="s">
        <v>271</v>
      </c>
      <c r="CT37" s="193" t="s">
        <v>271</v>
      </c>
      <c r="CU37" s="190" t="s">
        <v>271</v>
      </c>
      <c r="CV37" s="193" t="s">
        <v>271</v>
      </c>
      <c r="CW37" s="193" t="s">
        <v>271</v>
      </c>
      <c r="CX37" s="190" t="s">
        <v>271</v>
      </c>
      <c r="CY37" s="193" t="s">
        <v>271</v>
      </c>
      <c r="CZ37" s="193" t="s">
        <v>271</v>
      </c>
      <c r="DA37" s="190" t="s">
        <v>271</v>
      </c>
      <c r="DB37" s="193" t="s">
        <v>271</v>
      </c>
      <c r="DC37" s="193" t="s">
        <v>271</v>
      </c>
      <c r="DD37" s="190" t="s">
        <v>271</v>
      </c>
      <c r="DE37" s="193" t="s">
        <v>271</v>
      </c>
      <c r="DF37" s="193" t="s">
        <v>271</v>
      </c>
      <c r="DG37" s="190" t="s">
        <v>287</v>
      </c>
      <c r="DH37" s="193">
        <v>49600</v>
      </c>
      <c r="DI37" s="193">
        <v>0</v>
      </c>
      <c r="DJ37" s="190" t="s">
        <v>271</v>
      </c>
      <c r="DK37" s="193" t="s">
        <v>271</v>
      </c>
      <c r="DL37" s="193" t="s">
        <v>271</v>
      </c>
      <c r="DM37" s="190" t="s">
        <v>271</v>
      </c>
      <c r="DN37" s="193" t="s">
        <v>271</v>
      </c>
      <c r="DO37" s="193" t="s">
        <v>271</v>
      </c>
      <c r="DP37" s="190" t="s">
        <v>271</v>
      </c>
      <c r="DQ37" s="193" t="s">
        <v>271</v>
      </c>
      <c r="DR37" s="193" t="s">
        <v>271</v>
      </c>
      <c r="DS37" s="190" t="s">
        <v>287</v>
      </c>
      <c r="DT37" s="193">
        <v>333000</v>
      </c>
      <c r="DU37" s="193">
        <v>0</v>
      </c>
      <c r="DV37" s="190" t="s">
        <v>271</v>
      </c>
      <c r="DW37" s="193" t="s">
        <v>271</v>
      </c>
      <c r="DX37" s="193" t="s">
        <v>271</v>
      </c>
      <c r="DY37" s="190" t="s">
        <v>356</v>
      </c>
      <c r="DZ37" s="190" t="s">
        <v>272</v>
      </c>
      <c r="EA37" s="190" t="s">
        <v>355</v>
      </c>
      <c r="EB37" s="190" t="s">
        <v>286</v>
      </c>
      <c r="EC37" s="190" t="s">
        <v>272</v>
      </c>
      <c r="ED37" s="190" t="s">
        <v>564</v>
      </c>
      <c r="EE37" s="190" t="s">
        <v>307</v>
      </c>
      <c r="EF37" s="190" t="s">
        <v>271</v>
      </c>
      <c r="EG37" s="190" t="s">
        <v>352</v>
      </c>
      <c r="EH37" s="190" t="s">
        <v>380</v>
      </c>
      <c r="EI37" s="190" t="s">
        <v>483</v>
      </c>
      <c r="EJ37" s="190" t="s">
        <v>245</v>
      </c>
      <c r="EK37" s="190" t="s">
        <v>379</v>
      </c>
      <c r="EL37" s="190" t="s">
        <v>272</v>
      </c>
      <c r="EM37" s="190" t="s">
        <v>272</v>
      </c>
      <c r="EN37" s="190" t="s">
        <v>272</v>
      </c>
      <c r="EO37" s="190" t="s">
        <v>297</v>
      </c>
      <c r="EP37" s="190" t="s">
        <v>464</v>
      </c>
      <c r="EQ37" s="190">
        <v>3</v>
      </c>
      <c r="ER37" s="190" t="s">
        <v>349</v>
      </c>
      <c r="ES37" s="190" t="s">
        <v>272</v>
      </c>
      <c r="ET37" s="190" t="s">
        <v>272</v>
      </c>
      <c r="EU37" s="190" t="s">
        <v>272</v>
      </c>
      <c r="EV37" s="190" t="s">
        <v>272</v>
      </c>
      <c r="EW37" s="190" t="s">
        <v>303</v>
      </c>
      <c r="EX37" s="190">
        <v>4</v>
      </c>
      <c r="EY37" s="190" t="s">
        <v>318</v>
      </c>
      <c r="EZ37" s="190" t="s">
        <v>268</v>
      </c>
      <c r="FA37" s="190" t="s">
        <v>259</v>
      </c>
      <c r="FB37" s="193">
        <v>0</v>
      </c>
      <c r="FC37" s="190" t="s">
        <v>271</v>
      </c>
      <c r="FD37" s="190" t="s">
        <v>271</v>
      </c>
      <c r="FE37" s="190" t="s">
        <v>271</v>
      </c>
      <c r="FF37" s="190" t="s">
        <v>264</v>
      </c>
      <c r="FG37" s="190" t="s">
        <v>271</v>
      </c>
      <c r="FH37" s="190" t="s">
        <v>271</v>
      </c>
      <c r="FI37" s="190" t="s">
        <v>13543</v>
      </c>
      <c r="FJ37" s="190" t="s">
        <v>13542</v>
      </c>
      <c r="FK37" s="190" t="s">
        <v>13541</v>
      </c>
      <c r="FL37" s="190" t="s">
        <v>13540</v>
      </c>
      <c r="FM37" s="190" t="s">
        <v>13539</v>
      </c>
      <c r="FN37" s="190" t="s">
        <v>13538</v>
      </c>
      <c r="FO37" s="190" t="s">
        <v>13537</v>
      </c>
      <c r="FP37" s="190" t="s">
        <v>13536</v>
      </c>
      <c r="FQ37" s="193">
        <v>0</v>
      </c>
      <c r="FR37" s="193">
        <v>333000</v>
      </c>
      <c r="FS37" s="190" t="s">
        <v>297</v>
      </c>
      <c r="FT37" s="190" t="s">
        <v>297</v>
      </c>
      <c r="FU37" s="190" t="s">
        <v>272</v>
      </c>
      <c r="FV37" s="190" t="s">
        <v>272</v>
      </c>
      <c r="FW37" s="190" t="s">
        <v>297</v>
      </c>
      <c r="FX37" s="190" t="s">
        <v>297</v>
      </c>
      <c r="FY37" s="190" t="s">
        <v>297</v>
      </c>
      <c r="FZ37" s="190" t="s">
        <v>297</v>
      </c>
      <c r="GA37" s="190" t="s">
        <v>297</v>
      </c>
      <c r="GB37" s="190" t="s">
        <v>297</v>
      </c>
      <c r="GC37" s="190" t="s">
        <v>297</v>
      </c>
      <c r="GD37" s="190" t="s">
        <v>297</v>
      </c>
      <c r="GE37" s="190" t="s">
        <v>272</v>
      </c>
    </row>
    <row r="38" spans="1:187" x14ac:dyDescent="0.3">
      <c r="A38" s="190" t="s">
        <v>372</v>
      </c>
      <c r="B38" s="190">
        <v>2751</v>
      </c>
      <c r="C38" s="190" t="s">
        <v>16</v>
      </c>
      <c r="D38" s="190" t="s">
        <v>240</v>
      </c>
      <c r="E38" s="190" t="s">
        <v>12527</v>
      </c>
      <c r="F38" s="190" t="s">
        <v>12526</v>
      </c>
      <c r="G38" s="190" t="s">
        <v>4028</v>
      </c>
      <c r="H38" s="190" t="s">
        <v>301</v>
      </c>
      <c r="I38" s="190" t="s">
        <v>301</v>
      </c>
      <c r="J38" s="190" t="s">
        <v>12525</v>
      </c>
      <c r="K38" s="190" t="s">
        <v>271</v>
      </c>
      <c r="L38" s="190" t="s">
        <v>271</v>
      </c>
      <c r="M38" s="190" t="s">
        <v>271</v>
      </c>
      <c r="N38" s="190" t="s">
        <v>271</v>
      </c>
      <c r="O38" s="190" t="s">
        <v>271</v>
      </c>
      <c r="P38" s="190" t="s">
        <v>271</v>
      </c>
      <c r="Q38" s="191">
        <v>41205</v>
      </c>
      <c r="R38" s="191">
        <v>43030</v>
      </c>
      <c r="T38" s="190" t="s">
        <v>549</v>
      </c>
      <c r="U38" s="194">
        <v>3871144</v>
      </c>
      <c r="V38" s="190" t="s">
        <v>8562</v>
      </c>
      <c r="W38" s="190" t="s">
        <v>12524</v>
      </c>
      <c r="X38" s="190" t="s">
        <v>8560</v>
      </c>
      <c r="Y38" s="190" t="s">
        <v>12523</v>
      </c>
      <c r="Z38" s="190" t="s">
        <v>12522</v>
      </c>
      <c r="AA38" s="190" t="s">
        <v>12521</v>
      </c>
      <c r="AB38" s="190" t="s">
        <v>310</v>
      </c>
      <c r="AC38" s="190" t="s">
        <v>12520</v>
      </c>
      <c r="AD38" s="190" t="s">
        <v>325</v>
      </c>
      <c r="AE38" s="190" t="s">
        <v>12519</v>
      </c>
      <c r="AF38" s="190" t="s">
        <v>12518</v>
      </c>
      <c r="AG38" s="193">
        <v>116340</v>
      </c>
      <c r="AH38" s="193">
        <v>271460</v>
      </c>
      <c r="AI38" s="193">
        <v>387800</v>
      </c>
      <c r="AJ38" s="193">
        <v>33240</v>
      </c>
      <c r="AK38" s="193">
        <v>77560</v>
      </c>
      <c r="AL38" s="193">
        <v>110800</v>
      </c>
      <c r="AM38" s="193">
        <v>0</v>
      </c>
      <c r="AN38" s="193">
        <v>0</v>
      </c>
      <c r="AO38" s="193">
        <v>0</v>
      </c>
      <c r="AP38" s="193">
        <v>0</v>
      </c>
      <c r="AQ38" s="193">
        <v>0</v>
      </c>
      <c r="AR38" s="193">
        <v>0</v>
      </c>
      <c r="AS38" s="190" t="s">
        <v>271</v>
      </c>
      <c r="AT38" s="193" t="s">
        <v>271</v>
      </c>
      <c r="AU38" s="193" t="s">
        <v>271</v>
      </c>
      <c r="AV38" s="190" t="s">
        <v>271</v>
      </c>
      <c r="AW38" s="193" t="s">
        <v>271</v>
      </c>
      <c r="AX38" s="193" t="s">
        <v>271</v>
      </c>
      <c r="AY38" s="190" t="s">
        <v>271</v>
      </c>
      <c r="AZ38" s="193" t="s">
        <v>271</v>
      </c>
      <c r="BA38" s="193" t="s">
        <v>271</v>
      </c>
      <c r="BB38" s="190" t="s">
        <v>271</v>
      </c>
      <c r="BC38" s="193" t="s">
        <v>271</v>
      </c>
      <c r="BD38" s="193" t="s">
        <v>271</v>
      </c>
      <c r="BE38" s="190" t="s">
        <v>271</v>
      </c>
      <c r="BF38" s="193" t="s">
        <v>271</v>
      </c>
      <c r="BG38" s="193" t="s">
        <v>271</v>
      </c>
      <c r="BH38" s="190" t="s">
        <v>271</v>
      </c>
      <c r="BI38" s="193" t="s">
        <v>271</v>
      </c>
      <c r="BJ38" s="193" t="s">
        <v>271</v>
      </c>
      <c r="BK38" s="190" t="s">
        <v>271</v>
      </c>
      <c r="BL38" s="193" t="s">
        <v>271</v>
      </c>
      <c r="BM38" s="193" t="s">
        <v>271</v>
      </c>
      <c r="BN38" s="190" t="s">
        <v>271</v>
      </c>
      <c r="BO38" s="193" t="s">
        <v>271</v>
      </c>
      <c r="BP38" s="193" t="s">
        <v>271</v>
      </c>
      <c r="BQ38" s="190" t="s">
        <v>271</v>
      </c>
      <c r="BR38" s="193" t="s">
        <v>271</v>
      </c>
      <c r="BS38" s="193" t="s">
        <v>271</v>
      </c>
      <c r="BT38" s="190" t="s">
        <v>271</v>
      </c>
      <c r="BU38" s="193" t="s">
        <v>271</v>
      </c>
      <c r="BV38" s="193" t="s">
        <v>271</v>
      </c>
      <c r="BW38" s="193">
        <v>182452</v>
      </c>
      <c r="BX38" s="193">
        <v>199332</v>
      </c>
      <c r="BY38" s="193">
        <v>381784</v>
      </c>
      <c r="BZ38" s="193">
        <v>52129</v>
      </c>
      <c r="CA38" s="193">
        <v>56952</v>
      </c>
      <c r="CB38" s="193">
        <v>109081</v>
      </c>
      <c r="CC38" s="190" t="s">
        <v>287</v>
      </c>
      <c r="CD38" s="193">
        <v>108223</v>
      </c>
      <c r="CE38" s="193">
        <v>378781</v>
      </c>
      <c r="CF38" s="190" t="s">
        <v>287</v>
      </c>
      <c r="CG38" s="193">
        <v>0</v>
      </c>
      <c r="CH38" s="193">
        <v>0</v>
      </c>
      <c r="CI38" s="190" t="s">
        <v>271</v>
      </c>
      <c r="CJ38" s="193" t="s">
        <v>271</v>
      </c>
      <c r="CK38" s="193" t="s">
        <v>271</v>
      </c>
      <c r="CL38" s="190" t="s">
        <v>271</v>
      </c>
      <c r="CM38" s="193" t="s">
        <v>271</v>
      </c>
      <c r="CN38" s="193" t="s">
        <v>271</v>
      </c>
      <c r="CO38" s="190" t="s">
        <v>287</v>
      </c>
      <c r="CP38" s="193">
        <v>108223</v>
      </c>
      <c r="CQ38" s="193">
        <v>378781</v>
      </c>
      <c r="CR38" s="190" t="s">
        <v>271</v>
      </c>
      <c r="CS38" s="193" t="s">
        <v>271</v>
      </c>
      <c r="CT38" s="193" t="s">
        <v>271</v>
      </c>
      <c r="CU38" s="190" t="s">
        <v>287</v>
      </c>
      <c r="CV38" s="193">
        <v>108223</v>
      </c>
      <c r="CW38" s="193">
        <v>378781</v>
      </c>
      <c r="CX38" s="190" t="s">
        <v>271</v>
      </c>
      <c r="CY38" s="193" t="s">
        <v>271</v>
      </c>
      <c r="CZ38" s="193" t="s">
        <v>271</v>
      </c>
      <c r="DA38" s="190" t="s">
        <v>287</v>
      </c>
      <c r="DB38" s="193">
        <v>108233</v>
      </c>
      <c r="DC38" s="193">
        <v>378816</v>
      </c>
      <c r="DD38" s="190" t="s">
        <v>271</v>
      </c>
      <c r="DE38" s="193" t="s">
        <v>271</v>
      </c>
      <c r="DF38" s="193" t="s">
        <v>271</v>
      </c>
      <c r="DG38" s="190" t="s">
        <v>271</v>
      </c>
      <c r="DH38" s="193" t="s">
        <v>271</v>
      </c>
      <c r="DI38" s="193" t="s">
        <v>271</v>
      </c>
      <c r="DJ38" s="190" t="s">
        <v>271</v>
      </c>
      <c r="DK38" s="193" t="s">
        <v>271</v>
      </c>
      <c r="DL38" s="193" t="s">
        <v>271</v>
      </c>
      <c r="DM38" s="190" t="s">
        <v>271</v>
      </c>
      <c r="DN38" s="193" t="s">
        <v>271</v>
      </c>
      <c r="DO38" s="193" t="s">
        <v>271</v>
      </c>
      <c r="DP38" s="190" t="s">
        <v>271</v>
      </c>
      <c r="DQ38" s="193" t="s">
        <v>271</v>
      </c>
      <c r="DR38" s="193" t="s">
        <v>271</v>
      </c>
      <c r="DS38" s="190" t="s">
        <v>271</v>
      </c>
      <c r="DT38" s="193" t="s">
        <v>271</v>
      </c>
      <c r="DU38" s="193" t="s">
        <v>271</v>
      </c>
      <c r="DV38" s="190" t="s">
        <v>287</v>
      </c>
      <c r="DW38" s="193">
        <v>52022</v>
      </c>
      <c r="DX38" s="193">
        <v>182077</v>
      </c>
      <c r="DY38" s="190" t="s">
        <v>356</v>
      </c>
      <c r="DZ38" s="190" t="s">
        <v>272</v>
      </c>
      <c r="EA38" s="190" t="s">
        <v>427</v>
      </c>
      <c r="EB38" s="190" t="s">
        <v>307</v>
      </c>
      <c r="EC38" s="190" t="s">
        <v>272</v>
      </c>
      <c r="ED38" s="190" t="s">
        <v>695</v>
      </c>
      <c r="EE38" s="190" t="s">
        <v>307</v>
      </c>
      <c r="EF38" s="190" t="s">
        <v>12517</v>
      </c>
      <c r="EG38" s="190" t="s">
        <v>352</v>
      </c>
      <c r="EH38" s="190" t="s">
        <v>380</v>
      </c>
      <c r="EI38" s="190" t="s">
        <v>283</v>
      </c>
      <c r="EJ38" s="190" t="s">
        <v>246</v>
      </c>
      <c r="EK38" s="190" t="s">
        <v>379</v>
      </c>
      <c r="EL38" s="190" t="s">
        <v>272</v>
      </c>
      <c r="EM38" s="190" t="s">
        <v>272</v>
      </c>
      <c r="EN38" s="190" t="s">
        <v>272</v>
      </c>
      <c r="EO38" s="190" t="s">
        <v>272</v>
      </c>
      <c r="EP38" s="190" t="s">
        <v>378</v>
      </c>
      <c r="EQ38" s="190">
        <v>4</v>
      </c>
      <c r="ER38" s="190" t="s">
        <v>349</v>
      </c>
      <c r="ES38" s="190" t="s">
        <v>297</v>
      </c>
      <c r="ET38" s="190" t="s">
        <v>272</v>
      </c>
      <c r="EU38" s="190" t="s">
        <v>272</v>
      </c>
      <c r="EV38" s="190" t="s">
        <v>272</v>
      </c>
      <c r="EW38" s="190" t="s">
        <v>303</v>
      </c>
      <c r="EX38" s="190">
        <v>3</v>
      </c>
      <c r="EY38" s="190" t="s">
        <v>302</v>
      </c>
      <c r="EZ38" s="190" t="s">
        <v>268</v>
      </c>
      <c r="FA38" s="190" t="s">
        <v>260</v>
      </c>
      <c r="FB38" s="193">
        <v>9</v>
      </c>
      <c r="FC38" s="190" t="s">
        <v>537</v>
      </c>
      <c r="FD38" s="190" t="s">
        <v>271</v>
      </c>
      <c r="FE38" s="190" t="s">
        <v>377</v>
      </c>
      <c r="FF38" s="190" t="s">
        <v>262</v>
      </c>
      <c r="FG38" s="190" t="s">
        <v>271</v>
      </c>
      <c r="FH38" s="190" t="s">
        <v>12516</v>
      </c>
      <c r="FI38" s="190" t="s">
        <v>12515</v>
      </c>
      <c r="FJ38" s="190" t="s">
        <v>12514</v>
      </c>
      <c r="FK38" s="190" t="s">
        <v>12513</v>
      </c>
      <c r="FL38" s="190" t="s">
        <v>12512</v>
      </c>
      <c r="FM38" s="190" t="s">
        <v>12511</v>
      </c>
      <c r="FN38" s="190" t="s">
        <v>12510</v>
      </c>
      <c r="FO38" s="190" t="s">
        <v>12509</v>
      </c>
      <c r="FP38" s="190" t="s">
        <v>12508</v>
      </c>
      <c r="FQ38" s="193">
        <v>381784</v>
      </c>
      <c r="FR38" s="193">
        <v>109081</v>
      </c>
      <c r="FS38" s="190" t="s">
        <v>297</v>
      </c>
      <c r="FT38" s="190" t="s">
        <v>297</v>
      </c>
      <c r="FU38" s="190" t="s">
        <v>297</v>
      </c>
      <c r="FV38" s="190" t="s">
        <v>297</v>
      </c>
      <c r="FW38" s="190" t="s">
        <v>297</v>
      </c>
      <c r="FX38" s="190" t="s">
        <v>297</v>
      </c>
      <c r="FY38" s="190" t="s">
        <v>297</v>
      </c>
      <c r="FZ38" s="190" t="s">
        <v>297</v>
      </c>
      <c r="GA38" s="190" t="s">
        <v>272</v>
      </c>
      <c r="GB38" s="190" t="s">
        <v>297</v>
      </c>
      <c r="GC38" s="190" t="s">
        <v>272</v>
      </c>
      <c r="GD38" s="190" t="s">
        <v>297</v>
      </c>
      <c r="GE38" s="190" t="s">
        <v>297</v>
      </c>
    </row>
    <row r="39" spans="1:187" x14ac:dyDescent="0.3">
      <c r="A39" s="190" t="s">
        <v>372</v>
      </c>
      <c r="B39" s="190">
        <v>2752</v>
      </c>
      <c r="C39" s="190" t="s">
        <v>16</v>
      </c>
      <c r="D39" s="190" t="s">
        <v>240</v>
      </c>
      <c r="E39" s="190" t="s">
        <v>12507</v>
      </c>
      <c r="F39" s="190" t="s">
        <v>12506</v>
      </c>
      <c r="G39" s="190" t="s">
        <v>4028</v>
      </c>
      <c r="H39" s="190" t="s">
        <v>1272</v>
      </c>
      <c r="I39" s="190" t="s">
        <v>301</v>
      </c>
      <c r="J39" s="190" t="s">
        <v>12505</v>
      </c>
      <c r="K39" s="190" t="s">
        <v>271</v>
      </c>
      <c r="L39" s="190" t="s">
        <v>271</v>
      </c>
      <c r="M39" s="190" t="s">
        <v>271</v>
      </c>
      <c r="N39" s="190" t="s">
        <v>271</v>
      </c>
      <c r="O39" s="190" t="s">
        <v>271</v>
      </c>
      <c r="P39" s="190" t="s">
        <v>271</v>
      </c>
      <c r="Q39" s="191">
        <v>41642</v>
      </c>
      <c r="R39" s="191">
        <v>43039</v>
      </c>
      <c r="T39" s="190" t="s">
        <v>366</v>
      </c>
      <c r="U39" s="194">
        <v>1735266</v>
      </c>
      <c r="V39" s="190" t="s">
        <v>8805</v>
      </c>
      <c r="W39" s="190" t="s">
        <v>8804</v>
      </c>
      <c r="X39" s="190" t="s">
        <v>8803</v>
      </c>
      <c r="Y39" s="190" t="s">
        <v>8802</v>
      </c>
      <c r="Z39" s="190" t="s">
        <v>8801</v>
      </c>
      <c r="AA39" s="190" t="s">
        <v>8800</v>
      </c>
      <c r="AB39" s="190" t="s">
        <v>291</v>
      </c>
      <c r="AC39" s="190" t="s">
        <v>12504</v>
      </c>
      <c r="AD39" s="190" t="s">
        <v>325</v>
      </c>
      <c r="AE39" s="190" t="s">
        <v>12503</v>
      </c>
      <c r="AF39" s="190" t="s">
        <v>12502</v>
      </c>
      <c r="AG39" s="193" t="s">
        <v>271</v>
      </c>
      <c r="AH39" s="193" t="s">
        <v>271</v>
      </c>
      <c r="AI39" s="193" t="s">
        <v>271</v>
      </c>
      <c r="AJ39" s="193" t="s">
        <v>271</v>
      </c>
      <c r="AK39" s="193" t="s">
        <v>271</v>
      </c>
      <c r="AL39" s="193" t="s">
        <v>271</v>
      </c>
      <c r="AM39" s="193">
        <v>72</v>
      </c>
      <c r="AN39" s="193">
        <v>59</v>
      </c>
      <c r="AO39" s="193">
        <v>131</v>
      </c>
      <c r="AP39" s="193">
        <v>14</v>
      </c>
      <c r="AQ39" s="193">
        <v>19</v>
      </c>
      <c r="AR39" s="193">
        <v>33</v>
      </c>
      <c r="AS39" s="190" t="s">
        <v>271</v>
      </c>
      <c r="AT39" s="193" t="s">
        <v>271</v>
      </c>
      <c r="AU39" s="193" t="s">
        <v>271</v>
      </c>
      <c r="AV39" s="190" t="s">
        <v>271</v>
      </c>
      <c r="AW39" s="193" t="s">
        <v>271</v>
      </c>
      <c r="AX39" s="193" t="s">
        <v>271</v>
      </c>
      <c r="AY39" s="190" t="s">
        <v>271</v>
      </c>
      <c r="AZ39" s="193" t="s">
        <v>271</v>
      </c>
      <c r="BA39" s="193" t="s">
        <v>271</v>
      </c>
      <c r="BB39" s="190" t="s">
        <v>271</v>
      </c>
      <c r="BC39" s="193" t="s">
        <v>271</v>
      </c>
      <c r="BD39" s="193" t="s">
        <v>271</v>
      </c>
      <c r="BE39" s="190" t="s">
        <v>271</v>
      </c>
      <c r="BF39" s="193" t="s">
        <v>271</v>
      </c>
      <c r="BG39" s="193" t="s">
        <v>271</v>
      </c>
      <c r="BH39" s="190" t="s">
        <v>287</v>
      </c>
      <c r="BI39" s="193">
        <v>33</v>
      </c>
      <c r="BJ39" s="193">
        <v>131</v>
      </c>
      <c r="BK39" s="190" t="s">
        <v>271</v>
      </c>
      <c r="BL39" s="193" t="s">
        <v>271</v>
      </c>
      <c r="BM39" s="193" t="s">
        <v>271</v>
      </c>
      <c r="BN39" s="190" t="s">
        <v>271</v>
      </c>
      <c r="BO39" s="193" t="s">
        <v>271</v>
      </c>
      <c r="BP39" s="193" t="s">
        <v>271</v>
      </c>
      <c r="BQ39" s="190" t="s">
        <v>271</v>
      </c>
      <c r="BR39" s="193" t="s">
        <v>271</v>
      </c>
      <c r="BS39" s="193" t="s">
        <v>271</v>
      </c>
      <c r="BT39" s="190" t="s">
        <v>271</v>
      </c>
      <c r="BU39" s="193" t="s">
        <v>271</v>
      </c>
      <c r="BV39" s="193" t="s">
        <v>271</v>
      </c>
      <c r="BW39" s="193">
        <v>18060</v>
      </c>
      <c r="BX39" s="193">
        <v>18179</v>
      </c>
      <c r="BY39" s="193">
        <v>36239</v>
      </c>
      <c r="BZ39" s="193">
        <v>1012</v>
      </c>
      <c r="CA39" s="193">
        <v>882</v>
      </c>
      <c r="CB39" s="193">
        <v>1894</v>
      </c>
      <c r="CC39" s="190" t="s">
        <v>271</v>
      </c>
      <c r="CD39" s="193" t="s">
        <v>271</v>
      </c>
      <c r="CE39" s="193" t="s">
        <v>271</v>
      </c>
      <c r="CF39" s="190" t="s">
        <v>287</v>
      </c>
      <c r="CG39" s="193">
        <v>1834</v>
      </c>
      <c r="CH39" s="193">
        <v>36239</v>
      </c>
      <c r="CI39" s="190" t="s">
        <v>271</v>
      </c>
      <c r="CJ39" s="193" t="s">
        <v>271</v>
      </c>
      <c r="CK39" s="193" t="s">
        <v>271</v>
      </c>
      <c r="CL39" s="190" t="s">
        <v>287</v>
      </c>
      <c r="CM39" s="193">
        <v>1119</v>
      </c>
      <c r="CN39" s="193">
        <v>25784</v>
      </c>
      <c r="CO39" s="190" t="s">
        <v>271</v>
      </c>
      <c r="CP39" s="193" t="s">
        <v>271</v>
      </c>
      <c r="CQ39" s="193" t="s">
        <v>271</v>
      </c>
      <c r="CR39" s="190" t="s">
        <v>271</v>
      </c>
      <c r="CS39" s="193" t="s">
        <v>271</v>
      </c>
      <c r="CT39" s="193" t="s">
        <v>271</v>
      </c>
      <c r="CU39" s="190" t="s">
        <v>271</v>
      </c>
      <c r="CV39" s="193" t="s">
        <v>271</v>
      </c>
      <c r="CW39" s="193" t="s">
        <v>271</v>
      </c>
      <c r="CX39" s="190" t="s">
        <v>287</v>
      </c>
      <c r="CY39" s="193">
        <v>869</v>
      </c>
      <c r="CZ39" s="193">
        <v>23503</v>
      </c>
      <c r="DA39" s="190" t="s">
        <v>287</v>
      </c>
      <c r="DB39" s="193">
        <v>1553</v>
      </c>
      <c r="DC39" s="193">
        <v>23503</v>
      </c>
      <c r="DD39" s="190" t="s">
        <v>271</v>
      </c>
      <c r="DE39" s="193" t="s">
        <v>271</v>
      </c>
      <c r="DF39" s="193" t="s">
        <v>271</v>
      </c>
      <c r="DG39" s="190" t="s">
        <v>271</v>
      </c>
      <c r="DH39" s="193" t="s">
        <v>271</v>
      </c>
      <c r="DI39" s="193" t="s">
        <v>271</v>
      </c>
      <c r="DJ39" s="190" t="s">
        <v>271</v>
      </c>
      <c r="DK39" s="193" t="s">
        <v>271</v>
      </c>
      <c r="DL39" s="193" t="s">
        <v>271</v>
      </c>
      <c r="DM39" s="190" t="s">
        <v>287</v>
      </c>
      <c r="DN39" s="193">
        <v>188</v>
      </c>
      <c r="DO39" s="193">
        <v>507</v>
      </c>
      <c r="DP39" s="190" t="s">
        <v>271</v>
      </c>
      <c r="DQ39" s="193" t="s">
        <v>271</v>
      </c>
      <c r="DR39" s="193" t="s">
        <v>271</v>
      </c>
      <c r="DS39" s="190" t="s">
        <v>287</v>
      </c>
      <c r="DT39" s="193">
        <v>845</v>
      </c>
      <c r="DU39" s="193">
        <v>1017</v>
      </c>
      <c r="DV39" s="190" t="s">
        <v>287</v>
      </c>
      <c r="DW39" s="193">
        <v>841</v>
      </c>
      <c r="DX39" s="193">
        <v>2944</v>
      </c>
      <c r="DY39" s="190" t="s">
        <v>356</v>
      </c>
      <c r="DZ39" s="190" t="s">
        <v>297</v>
      </c>
      <c r="EA39" s="190" t="s">
        <v>271</v>
      </c>
      <c r="EB39" s="190" t="s">
        <v>271</v>
      </c>
      <c r="EC39" s="190" t="s">
        <v>297</v>
      </c>
      <c r="ED39" s="190" t="s">
        <v>271</v>
      </c>
      <c r="EE39" s="190" t="s">
        <v>271</v>
      </c>
      <c r="EF39" s="190" t="s">
        <v>12501</v>
      </c>
      <c r="EG39" s="190" t="s">
        <v>321</v>
      </c>
      <c r="EH39" s="190" t="s">
        <v>380</v>
      </c>
      <c r="EI39" s="190" t="s">
        <v>319</v>
      </c>
      <c r="EJ39" s="190" t="s">
        <v>245</v>
      </c>
      <c r="EK39" s="190" t="s">
        <v>351</v>
      </c>
      <c r="EL39" s="190" t="s">
        <v>272</v>
      </c>
      <c r="EM39" s="190" t="s">
        <v>272</v>
      </c>
      <c r="EN39" s="190" t="s">
        <v>272</v>
      </c>
      <c r="EO39" s="190" t="s">
        <v>272</v>
      </c>
      <c r="EP39" s="190" t="s">
        <v>350</v>
      </c>
      <c r="EQ39" s="190">
        <v>4</v>
      </c>
      <c r="ER39" s="190" t="s">
        <v>404</v>
      </c>
      <c r="ES39" s="190" t="s">
        <v>272</v>
      </c>
      <c r="ET39" s="190" t="s">
        <v>272</v>
      </c>
      <c r="EU39" s="190" t="s">
        <v>272</v>
      </c>
      <c r="EV39" s="190" t="s">
        <v>297</v>
      </c>
      <c r="EW39" s="190" t="s">
        <v>281</v>
      </c>
      <c r="EX39" s="190">
        <v>3</v>
      </c>
      <c r="EY39" s="190" t="s">
        <v>278</v>
      </c>
      <c r="EZ39" s="190" t="s">
        <v>266</v>
      </c>
      <c r="FA39" s="190" t="s">
        <v>258</v>
      </c>
      <c r="FB39" s="193">
        <v>3</v>
      </c>
      <c r="FC39" s="190" t="s">
        <v>276</v>
      </c>
      <c r="FD39" s="190" t="s">
        <v>537</v>
      </c>
      <c r="FE39" s="190" t="s">
        <v>1041</v>
      </c>
      <c r="FF39" s="190" t="s">
        <v>264</v>
      </c>
      <c r="FG39" s="190" t="s">
        <v>12500</v>
      </c>
      <c r="FH39" s="190" t="s">
        <v>12499</v>
      </c>
      <c r="FI39" s="190" t="s">
        <v>12498</v>
      </c>
      <c r="FJ39" s="190" t="s">
        <v>12497</v>
      </c>
      <c r="FK39" s="190" t="s">
        <v>12496</v>
      </c>
      <c r="FL39" s="190" t="s">
        <v>12495</v>
      </c>
      <c r="FM39" s="190" t="s">
        <v>12494</v>
      </c>
      <c r="FN39" s="190" t="s">
        <v>12493</v>
      </c>
      <c r="FO39" s="190" t="s">
        <v>271</v>
      </c>
      <c r="FP39" s="190" t="s">
        <v>271</v>
      </c>
      <c r="FQ39" s="193">
        <v>36239</v>
      </c>
      <c r="FR39" s="193">
        <v>1894</v>
      </c>
      <c r="FS39" s="190" t="s">
        <v>272</v>
      </c>
      <c r="FT39" s="190" t="s">
        <v>297</v>
      </c>
      <c r="FU39" s="190" t="s">
        <v>272</v>
      </c>
      <c r="FV39" s="190" t="s">
        <v>272</v>
      </c>
      <c r="FW39" s="190" t="s">
        <v>297</v>
      </c>
      <c r="FX39" s="190" t="s">
        <v>297</v>
      </c>
      <c r="FY39" s="190" t="s">
        <v>272</v>
      </c>
      <c r="FZ39" s="190" t="s">
        <v>272</v>
      </c>
      <c r="GA39" s="190" t="s">
        <v>272</v>
      </c>
      <c r="GB39" s="190" t="s">
        <v>297</v>
      </c>
      <c r="GC39" s="190" t="s">
        <v>272</v>
      </c>
      <c r="GD39" s="190" t="s">
        <v>272</v>
      </c>
      <c r="GE39" s="190" t="s">
        <v>272</v>
      </c>
    </row>
    <row r="40" spans="1:187" x14ac:dyDescent="0.3">
      <c r="A40" s="190" t="s">
        <v>372</v>
      </c>
      <c r="B40" s="190">
        <v>2758</v>
      </c>
      <c r="C40" s="190" t="s">
        <v>16</v>
      </c>
      <c r="D40" s="190" t="s">
        <v>240</v>
      </c>
      <c r="E40" s="190" t="s">
        <v>12492</v>
      </c>
      <c r="F40" s="190" t="s">
        <v>12491</v>
      </c>
      <c r="G40" s="190" t="s">
        <v>4028</v>
      </c>
      <c r="H40" s="190" t="s">
        <v>1104</v>
      </c>
      <c r="I40" s="190" t="s">
        <v>301</v>
      </c>
      <c r="J40" s="190" t="s">
        <v>12490</v>
      </c>
      <c r="K40" s="190" t="s">
        <v>271</v>
      </c>
      <c r="L40" s="190" t="s">
        <v>271</v>
      </c>
      <c r="M40" s="190" t="s">
        <v>271</v>
      </c>
      <c r="N40" s="190" t="s">
        <v>271</v>
      </c>
      <c r="O40" s="190" t="s">
        <v>271</v>
      </c>
      <c r="P40" s="190" t="s">
        <v>271</v>
      </c>
      <c r="Q40" s="191">
        <v>40330</v>
      </c>
      <c r="R40" s="191">
        <v>42400</v>
      </c>
      <c r="T40" s="190" t="s">
        <v>366</v>
      </c>
      <c r="U40" s="194">
        <v>895888.87</v>
      </c>
      <c r="V40" s="190" t="s">
        <v>12414</v>
      </c>
      <c r="W40" s="190" t="s">
        <v>12413</v>
      </c>
      <c r="X40" s="190" t="s">
        <v>12412</v>
      </c>
      <c r="Y40" s="190" t="s">
        <v>12411</v>
      </c>
      <c r="Z40" s="190" t="s">
        <v>12410</v>
      </c>
      <c r="AA40" s="190" t="s">
        <v>12409</v>
      </c>
      <c r="AB40" s="190" t="s">
        <v>310</v>
      </c>
      <c r="AC40" s="190" t="s">
        <v>12489</v>
      </c>
      <c r="AD40" s="190" t="s">
        <v>325</v>
      </c>
      <c r="AE40" s="190" t="s">
        <v>12488</v>
      </c>
      <c r="AF40" s="190" t="s">
        <v>12487</v>
      </c>
      <c r="AG40" s="193">
        <v>16366</v>
      </c>
      <c r="AH40" s="193">
        <v>17034</v>
      </c>
      <c r="AI40" s="193">
        <v>33400</v>
      </c>
      <c r="AJ40" s="193">
        <v>3273</v>
      </c>
      <c r="AK40" s="193">
        <v>3407</v>
      </c>
      <c r="AL40" s="193">
        <v>6680</v>
      </c>
      <c r="AM40" s="193">
        <v>0</v>
      </c>
      <c r="AN40" s="193">
        <v>0</v>
      </c>
      <c r="AO40" s="193">
        <v>0</v>
      </c>
      <c r="AP40" s="193">
        <v>0</v>
      </c>
      <c r="AQ40" s="193">
        <v>0</v>
      </c>
      <c r="AR40" s="193">
        <v>0</v>
      </c>
      <c r="AS40" s="190" t="s">
        <v>271</v>
      </c>
      <c r="AT40" s="193" t="s">
        <v>271</v>
      </c>
      <c r="AU40" s="193" t="s">
        <v>271</v>
      </c>
      <c r="AV40" s="190" t="s">
        <v>271</v>
      </c>
      <c r="AW40" s="193" t="s">
        <v>271</v>
      </c>
      <c r="AX40" s="193" t="s">
        <v>271</v>
      </c>
      <c r="AY40" s="190" t="s">
        <v>271</v>
      </c>
      <c r="AZ40" s="193" t="s">
        <v>271</v>
      </c>
      <c r="BA40" s="193" t="s">
        <v>271</v>
      </c>
      <c r="BB40" s="190" t="s">
        <v>271</v>
      </c>
      <c r="BC40" s="193" t="s">
        <v>271</v>
      </c>
      <c r="BD40" s="193" t="s">
        <v>271</v>
      </c>
      <c r="BE40" s="190" t="s">
        <v>271</v>
      </c>
      <c r="BF40" s="193" t="s">
        <v>271</v>
      </c>
      <c r="BG40" s="193" t="s">
        <v>271</v>
      </c>
      <c r="BH40" s="190" t="s">
        <v>271</v>
      </c>
      <c r="BI40" s="193" t="s">
        <v>271</v>
      </c>
      <c r="BJ40" s="193" t="s">
        <v>271</v>
      </c>
      <c r="BK40" s="190" t="s">
        <v>271</v>
      </c>
      <c r="BL40" s="193" t="s">
        <v>271</v>
      </c>
      <c r="BM40" s="193" t="s">
        <v>271</v>
      </c>
      <c r="BN40" s="190" t="s">
        <v>271</v>
      </c>
      <c r="BO40" s="193" t="s">
        <v>271</v>
      </c>
      <c r="BP40" s="193" t="s">
        <v>271</v>
      </c>
      <c r="BQ40" s="190" t="s">
        <v>271</v>
      </c>
      <c r="BR40" s="193" t="s">
        <v>271</v>
      </c>
      <c r="BS40" s="193" t="s">
        <v>271</v>
      </c>
      <c r="BT40" s="190" t="s">
        <v>271</v>
      </c>
      <c r="BU40" s="193" t="s">
        <v>271</v>
      </c>
      <c r="BV40" s="193" t="s">
        <v>271</v>
      </c>
      <c r="BW40" s="193">
        <v>16366</v>
      </c>
      <c r="BX40" s="193">
        <v>17034</v>
      </c>
      <c r="BY40" s="193">
        <v>33400</v>
      </c>
      <c r="BZ40" s="193">
        <v>3273</v>
      </c>
      <c r="CA40" s="193">
        <v>3407</v>
      </c>
      <c r="CB40" s="193">
        <v>6680</v>
      </c>
      <c r="CC40" s="190" t="s">
        <v>271</v>
      </c>
      <c r="CD40" s="193" t="s">
        <v>271</v>
      </c>
      <c r="CE40" s="193" t="s">
        <v>271</v>
      </c>
      <c r="CF40" s="190" t="s">
        <v>271</v>
      </c>
      <c r="CG40" s="193" t="s">
        <v>271</v>
      </c>
      <c r="CH40" s="193" t="s">
        <v>271</v>
      </c>
      <c r="CI40" s="190" t="s">
        <v>271</v>
      </c>
      <c r="CJ40" s="193" t="s">
        <v>271</v>
      </c>
      <c r="CK40" s="193" t="s">
        <v>271</v>
      </c>
      <c r="CL40" s="190" t="s">
        <v>271</v>
      </c>
      <c r="CM40" s="193" t="s">
        <v>271</v>
      </c>
      <c r="CN40" s="193" t="s">
        <v>271</v>
      </c>
      <c r="CO40" s="190" t="s">
        <v>271</v>
      </c>
      <c r="CP40" s="193" t="s">
        <v>271</v>
      </c>
      <c r="CQ40" s="193" t="s">
        <v>271</v>
      </c>
      <c r="CR40" s="190" t="s">
        <v>287</v>
      </c>
      <c r="CS40" s="193">
        <v>6680</v>
      </c>
      <c r="CT40" s="193">
        <v>33400</v>
      </c>
      <c r="CU40" s="190" t="s">
        <v>287</v>
      </c>
      <c r="CV40" s="193">
        <v>6680</v>
      </c>
      <c r="CW40" s="193">
        <v>33400</v>
      </c>
      <c r="CX40" s="190" t="s">
        <v>271</v>
      </c>
      <c r="CY40" s="193" t="s">
        <v>271</v>
      </c>
      <c r="CZ40" s="193" t="s">
        <v>271</v>
      </c>
      <c r="DA40" s="190" t="s">
        <v>271</v>
      </c>
      <c r="DB40" s="193" t="s">
        <v>271</v>
      </c>
      <c r="DC40" s="193" t="s">
        <v>271</v>
      </c>
      <c r="DD40" s="190" t="s">
        <v>271</v>
      </c>
      <c r="DE40" s="193" t="s">
        <v>271</v>
      </c>
      <c r="DF40" s="193" t="s">
        <v>271</v>
      </c>
      <c r="DG40" s="190" t="s">
        <v>271</v>
      </c>
      <c r="DH40" s="193" t="s">
        <v>271</v>
      </c>
      <c r="DI40" s="193" t="s">
        <v>271</v>
      </c>
      <c r="DJ40" s="190" t="s">
        <v>271</v>
      </c>
      <c r="DK40" s="193" t="s">
        <v>271</v>
      </c>
      <c r="DL40" s="193" t="s">
        <v>271</v>
      </c>
      <c r="DM40" s="190" t="s">
        <v>287</v>
      </c>
      <c r="DN40" s="193">
        <v>1620</v>
      </c>
      <c r="DO40" s="193">
        <v>1980</v>
      </c>
      <c r="DP40" s="190" t="s">
        <v>271</v>
      </c>
      <c r="DQ40" s="193" t="s">
        <v>271</v>
      </c>
      <c r="DR40" s="193" t="s">
        <v>271</v>
      </c>
      <c r="DS40" s="190" t="s">
        <v>287</v>
      </c>
      <c r="DT40" s="193">
        <v>6680</v>
      </c>
      <c r="DU40" s="193">
        <v>33400</v>
      </c>
      <c r="DV40" s="190" t="s">
        <v>271</v>
      </c>
      <c r="DW40" s="193" t="s">
        <v>271</v>
      </c>
      <c r="DX40" s="193" t="s">
        <v>271</v>
      </c>
      <c r="DY40" s="190" t="s">
        <v>356</v>
      </c>
      <c r="DZ40" s="190" t="s">
        <v>272</v>
      </c>
      <c r="EA40" s="190" t="s">
        <v>785</v>
      </c>
      <c r="EB40" s="190" t="s">
        <v>286</v>
      </c>
      <c r="EC40" s="190" t="s">
        <v>297</v>
      </c>
      <c r="ED40" s="190" t="s">
        <v>271</v>
      </c>
      <c r="EE40" s="190" t="s">
        <v>271</v>
      </c>
      <c r="EF40" s="190" t="s">
        <v>271</v>
      </c>
      <c r="EG40" s="190" t="s">
        <v>321</v>
      </c>
      <c r="EH40" s="190" t="s">
        <v>284</v>
      </c>
      <c r="EI40" s="190" t="s">
        <v>283</v>
      </c>
      <c r="EJ40" s="190" t="s">
        <v>246</v>
      </c>
      <c r="EK40" s="190" t="s">
        <v>1765</v>
      </c>
      <c r="EL40" s="190" t="s">
        <v>297</v>
      </c>
      <c r="EM40" s="190" t="s">
        <v>297</v>
      </c>
      <c r="EN40" s="190" t="s">
        <v>272</v>
      </c>
      <c r="EO40" s="190" t="s">
        <v>297</v>
      </c>
      <c r="EP40" s="190" t="s">
        <v>305</v>
      </c>
      <c r="EQ40" s="190">
        <v>1</v>
      </c>
      <c r="ER40" s="190" t="s">
        <v>349</v>
      </c>
      <c r="ES40" s="190" t="s">
        <v>272</v>
      </c>
      <c r="ET40" s="190" t="s">
        <v>272</v>
      </c>
      <c r="EU40" s="190" t="s">
        <v>272</v>
      </c>
      <c r="EV40" s="190" t="s">
        <v>272</v>
      </c>
      <c r="EW40" s="190" t="s">
        <v>303</v>
      </c>
      <c r="EX40" s="190">
        <v>4</v>
      </c>
      <c r="EY40" s="190" t="s">
        <v>302</v>
      </c>
      <c r="EZ40" s="190" t="s">
        <v>268</v>
      </c>
      <c r="FA40" s="190" t="s">
        <v>259</v>
      </c>
      <c r="FB40" s="193">
        <v>1</v>
      </c>
      <c r="FC40" s="190" t="s">
        <v>537</v>
      </c>
      <c r="FD40" s="190" t="s">
        <v>271</v>
      </c>
      <c r="FE40" s="190" t="s">
        <v>271</v>
      </c>
      <c r="FF40" s="190" t="s">
        <v>262</v>
      </c>
      <c r="FG40" s="190" t="s">
        <v>271</v>
      </c>
      <c r="FH40" s="190" t="s">
        <v>297</v>
      </c>
      <c r="FI40" s="190" t="s">
        <v>12486</v>
      </c>
      <c r="FJ40" s="190" t="s">
        <v>12485</v>
      </c>
      <c r="FK40" s="190" t="s">
        <v>271</v>
      </c>
      <c r="FL40" s="190" t="s">
        <v>12484</v>
      </c>
      <c r="FM40" s="190" t="s">
        <v>12483</v>
      </c>
      <c r="FN40" s="190" t="s">
        <v>271</v>
      </c>
      <c r="FO40" s="190" t="s">
        <v>271</v>
      </c>
      <c r="FP40" s="190" t="s">
        <v>271</v>
      </c>
      <c r="FQ40" s="193">
        <v>33400</v>
      </c>
      <c r="FR40" s="193">
        <v>6680</v>
      </c>
      <c r="FS40" s="190" t="s">
        <v>272</v>
      </c>
      <c r="FT40" s="190" t="s">
        <v>272</v>
      </c>
      <c r="FU40" s="190" t="s">
        <v>297</v>
      </c>
      <c r="FV40" s="190" t="s">
        <v>297</v>
      </c>
      <c r="FW40" s="190" t="s">
        <v>297</v>
      </c>
      <c r="FX40" s="190" t="s">
        <v>297</v>
      </c>
      <c r="FY40" s="190" t="s">
        <v>297</v>
      </c>
      <c r="FZ40" s="190" t="s">
        <v>297</v>
      </c>
      <c r="GA40" s="190" t="s">
        <v>297</v>
      </c>
      <c r="GB40" s="190" t="s">
        <v>297</v>
      </c>
      <c r="GC40" s="190" t="s">
        <v>272</v>
      </c>
      <c r="GD40" s="190" t="s">
        <v>272</v>
      </c>
      <c r="GE40" s="190" t="s">
        <v>297</v>
      </c>
    </row>
    <row r="41" spans="1:187" x14ac:dyDescent="0.3">
      <c r="A41" s="190" t="s">
        <v>372</v>
      </c>
      <c r="B41" s="190">
        <v>2759</v>
      </c>
      <c r="C41" s="190" t="s">
        <v>16</v>
      </c>
      <c r="D41" s="190" t="s">
        <v>240</v>
      </c>
      <c r="E41" s="190" t="s">
        <v>12482</v>
      </c>
      <c r="F41" s="190" t="s">
        <v>12481</v>
      </c>
      <c r="G41" s="190" t="s">
        <v>4028</v>
      </c>
      <c r="H41" s="190" t="s">
        <v>514</v>
      </c>
      <c r="I41" s="190" t="s">
        <v>513</v>
      </c>
      <c r="J41" s="190" t="s">
        <v>9994</v>
      </c>
      <c r="K41" s="190" t="s">
        <v>271</v>
      </c>
      <c r="L41" s="190" t="s">
        <v>271</v>
      </c>
      <c r="M41" s="190" t="s">
        <v>271</v>
      </c>
      <c r="N41" s="190" t="s">
        <v>271</v>
      </c>
      <c r="O41" s="190" t="s">
        <v>271</v>
      </c>
      <c r="P41" s="190" t="s">
        <v>271</v>
      </c>
      <c r="Q41" s="191">
        <v>41579</v>
      </c>
      <c r="R41" s="191">
        <v>42369</v>
      </c>
      <c r="T41" s="190" t="s">
        <v>592</v>
      </c>
      <c r="U41" s="194">
        <v>381551</v>
      </c>
      <c r="V41" s="190" t="s">
        <v>1328</v>
      </c>
      <c r="W41" s="190" t="s">
        <v>1327</v>
      </c>
      <c r="X41" s="190" t="s">
        <v>1326</v>
      </c>
      <c r="Y41" s="190" t="s">
        <v>271</v>
      </c>
      <c r="Z41" s="190" t="s">
        <v>271</v>
      </c>
      <c r="AA41" s="190" t="s">
        <v>271</v>
      </c>
      <c r="AB41" s="190" t="s">
        <v>310</v>
      </c>
      <c r="AC41" s="190" t="s">
        <v>12480</v>
      </c>
      <c r="AD41" s="190" t="s">
        <v>325</v>
      </c>
      <c r="AE41" s="190" t="s">
        <v>12479</v>
      </c>
      <c r="AF41" s="190" t="s">
        <v>12478</v>
      </c>
      <c r="AG41" s="193">
        <v>338286</v>
      </c>
      <c r="AH41" s="193">
        <v>331142</v>
      </c>
      <c r="AI41" s="193">
        <v>669428</v>
      </c>
      <c r="AJ41" s="193">
        <v>195009</v>
      </c>
      <c r="AK41" s="193">
        <v>201431</v>
      </c>
      <c r="AL41" s="193">
        <v>396440</v>
      </c>
      <c r="AM41" s="193">
        <v>0</v>
      </c>
      <c r="AN41" s="193">
        <v>0</v>
      </c>
      <c r="AO41" s="193">
        <v>0</v>
      </c>
      <c r="AP41" s="193">
        <v>0</v>
      </c>
      <c r="AQ41" s="193">
        <v>0</v>
      </c>
      <c r="AR41" s="193">
        <v>0</v>
      </c>
      <c r="AS41" s="190" t="s">
        <v>271</v>
      </c>
      <c r="AT41" s="193" t="s">
        <v>271</v>
      </c>
      <c r="AU41" s="193" t="s">
        <v>271</v>
      </c>
      <c r="AV41" s="190" t="s">
        <v>271</v>
      </c>
      <c r="AW41" s="193" t="s">
        <v>271</v>
      </c>
      <c r="AX41" s="193" t="s">
        <v>271</v>
      </c>
      <c r="AY41" s="190" t="s">
        <v>271</v>
      </c>
      <c r="AZ41" s="193" t="s">
        <v>271</v>
      </c>
      <c r="BA41" s="193" t="s">
        <v>271</v>
      </c>
      <c r="BB41" s="190" t="s">
        <v>271</v>
      </c>
      <c r="BC41" s="193" t="s">
        <v>271</v>
      </c>
      <c r="BD41" s="193" t="s">
        <v>271</v>
      </c>
      <c r="BE41" s="190" t="s">
        <v>271</v>
      </c>
      <c r="BF41" s="193" t="s">
        <v>271</v>
      </c>
      <c r="BG41" s="193" t="s">
        <v>271</v>
      </c>
      <c r="BH41" s="190" t="s">
        <v>271</v>
      </c>
      <c r="BI41" s="193" t="s">
        <v>271</v>
      </c>
      <c r="BJ41" s="193" t="s">
        <v>271</v>
      </c>
      <c r="BK41" s="190" t="s">
        <v>271</v>
      </c>
      <c r="BL41" s="193" t="s">
        <v>271</v>
      </c>
      <c r="BM41" s="193" t="s">
        <v>271</v>
      </c>
      <c r="BN41" s="190" t="s">
        <v>271</v>
      </c>
      <c r="BO41" s="193" t="s">
        <v>271</v>
      </c>
      <c r="BP41" s="193" t="s">
        <v>271</v>
      </c>
      <c r="BQ41" s="190" t="s">
        <v>271</v>
      </c>
      <c r="BR41" s="193" t="s">
        <v>271</v>
      </c>
      <c r="BS41" s="193" t="s">
        <v>271</v>
      </c>
      <c r="BT41" s="190" t="s">
        <v>271</v>
      </c>
      <c r="BU41" s="193" t="s">
        <v>271</v>
      </c>
      <c r="BV41" s="193" t="s">
        <v>271</v>
      </c>
      <c r="BW41" s="193">
        <v>169143</v>
      </c>
      <c r="BX41" s="193">
        <v>165571</v>
      </c>
      <c r="BY41" s="193">
        <v>334714</v>
      </c>
      <c r="BZ41" s="193">
        <v>975045</v>
      </c>
      <c r="CA41" s="193">
        <v>1007155</v>
      </c>
      <c r="CB41" s="193">
        <v>1982200</v>
      </c>
      <c r="CC41" s="190" t="s">
        <v>271</v>
      </c>
      <c r="CD41" s="193" t="s">
        <v>271</v>
      </c>
      <c r="CE41" s="193" t="s">
        <v>271</v>
      </c>
      <c r="CF41" s="190" t="s">
        <v>271</v>
      </c>
      <c r="CG41" s="193" t="s">
        <v>271</v>
      </c>
      <c r="CH41" s="193" t="s">
        <v>271</v>
      </c>
      <c r="CI41" s="190" t="s">
        <v>271</v>
      </c>
      <c r="CJ41" s="193" t="s">
        <v>271</v>
      </c>
      <c r="CK41" s="193" t="s">
        <v>271</v>
      </c>
      <c r="CL41" s="190" t="s">
        <v>271</v>
      </c>
      <c r="CM41" s="193" t="s">
        <v>271</v>
      </c>
      <c r="CN41" s="193" t="s">
        <v>271</v>
      </c>
      <c r="CO41" s="190" t="s">
        <v>271</v>
      </c>
      <c r="CP41" s="193" t="s">
        <v>271</v>
      </c>
      <c r="CQ41" s="193" t="s">
        <v>271</v>
      </c>
      <c r="CR41" s="190" t="s">
        <v>287</v>
      </c>
      <c r="CS41" s="193">
        <v>1982200</v>
      </c>
      <c r="CT41" s="193">
        <v>334714</v>
      </c>
      <c r="CU41" s="190" t="s">
        <v>271</v>
      </c>
      <c r="CV41" s="193" t="s">
        <v>271</v>
      </c>
      <c r="CW41" s="193" t="s">
        <v>271</v>
      </c>
      <c r="CX41" s="190" t="s">
        <v>271</v>
      </c>
      <c r="CY41" s="193" t="s">
        <v>271</v>
      </c>
      <c r="CZ41" s="193" t="s">
        <v>271</v>
      </c>
      <c r="DA41" s="190" t="s">
        <v>271</v>
      </c>
      <c r="DB41" s="193" t="s">
        <v>271</v>
      </c>
      <c r="DC41" s="193" t="s">
        <v>271</v>
      </c>
      <c r="DD41" s="190" t="s">
        <v>271</v>
      </c>
      <c r="DE41" s="193" t="s">
        <v>271</v>
      </c>
      <c r="DF41" s="193" t="s">
        <v>271</v>
      </c>
      <c r="DG41" s="190" t="s">
        <v>271</v>
      </c>
      <c r="DH41" s="193" t="s">
        <v>271</v>
      </c>
      <c r="DI41" s="193" t="s">
        <v>271</v>
      </c>
      <c r="DJ41" s="190" t="s">
        <v>271</v>
      </c>
      <c r="DK41" s="193" t="s">
        <v>271</v>
      </c>
      <c r="DL41" s="193" t="s">
        <v>271</v>
      </c>
      <c r="DM41" s="190" t="s">
        <v>271</v>
      </c>
      <c r="DN41" s="193" t="s">
        <v>271</v>
      </c>
      <c r="DO41" s="193" t="s">
        <v>271</v>
      </c>
      <c r="DP41" s="190" t="s">
        <v>287</v>
      </c>
      <c r="DQ41" s="193">
        <v>1982200</v>
      </c>
      <c r="DR41" s="193">
        <v>334714</v>
      </c>
      <c r="DS41" s="190" t="s">
        <v>271</v>
      </c>
      <c r="DT41" s="193" t="s">
        <v>271</v>
      </c>
      <c r="DU41" s="193" t="s">
        <v>271</v>
      </c>
      <c r="DV41" s="190" t="s">
        <v>271</v>
      </c>
      <c r="DW41" s="193" t="s">
        <v>271</v>
      </c>
      <c r="DX41" s="193" t="s">
        <v>271</v>
      </c>
      <c r="DY41" s="190" t="s">
        <v>356</v>
      </c>
      <c r="DZ41" s="190" t="s">
        <v>272</v>
      </c>
      <c r="EA41" s="190" t="s">
        <v>381</v>
      </c>
      <c r="EB41" s="190" t="s">
        <v>286</v>
      </c>
      <c r="EC41" s="190" t="s">
        <v>297</v>
      </c>
      <c r="ED41" s="190" t="s">
        <v>271</v>
      </c>
      <c r="EE41" s="190" t="s">
        <v>271</v>
      </c>
      <c r="EF41" s="190" t="s">
        <v>271</v>
      </c>
      <c r="EG41" s="190" t="s">
        <v>352</v>
      </c>
      <c r="EH41" s="190" t="s">
        <v>320</v>
      </c>
      <c r="EI41" s="190" t="s">
        <v>283</v>
      </c>
      <c r="EJ41" s="190" t="s">
        <v>245</v>
      </c>
      <c r="EK41" s="190" t="s">
        <v>379</v>
      </c>
      <c r="EL41" s="190" t="s">
        <v>297</v>
      </c>
      <c r="EM41" s="190" t="s">
        <v>272</v>
      </c>
      <c r="EN41" s="190" t="s">
        <v>272</v>
      </c>
      <c r="EO41" s="190" t="s">
        <v>297</v>
      </c>
      <c r="EP41" s="190" t="s">
        <v>464</v>
      </c>
      <c r="EQ41" s="190">
        <v>2</v>
      </c>
      <c r="ER41" s="190" t="s">
        <v>349</v>
      </c>
      <c r="ES41" s="190" t="s">
        <v>272</v>
      </c>
      <c r="ET41" s="190" t="s">
        <v>272</v>
      </c>
      <c r="EU41" s="190" t="s">
        <v>272</v>
      </c>
      <c r="EV41" s="190" t="s">
        <v>272</v>
      </c>
      <c r="EW41" s="190" t="s">
        <v>303</v>
      </c>
      <c r="EX41" s="190">
        <v>4</v>
      </c>
      <c r="EY41" s="190" t="s">
        <v>302</v>
      </c>
      <c r="EZ41" s="190" t="s">
        <v>268</v>
      </c>
      <c r="FA41" s="190" t="s">
        <v>259</v>
      </c>
      <c r="FB41" s="193">
        <v>2</v>
      </c>
      <c r="FC41" s="190" t="s">
        <v>537</v>
      </c>
      <c r="FD41" s="190" t="s">
        <v>348</v>
      </c>
      <c r="FE41" s="190" t="s">
        <v>271</v>
      </c>
      <c r="FF41" s="190" t="s">
        <v>262</v>
      </c>
      <c r="FG41" s="190" t="s">
        <v>271</v>
      </c>
      <c r="FH41" s="190" t="s">
        <v>12477</v>
      </c>
      <c r="FI41" s="190" t="s">
        <v>12476</v>
      </c>
      <c r="FJ41" s="190" t="s">
        <v>12475</v>
      </c>
      <c r="FK41" s="190" t="s">
        <v>12474</v>
      </c>
      <c r="FL41" s="190" t="s">
        <v>12473</v>
      </c>
      <c r="FM41" s="190" t="s">
        <v>12472</v>
      </c>
      <c r="FN41" s="190" t="s">
        <v>12471</v>
      </c>
      <c r="FO41" s="190" t="s">
        <v>271</v>
      </c>
      <c r="FP41" s="190" t="s">
        <v>271</v>
      </c>
      <c r="FQ41" s="193">
        <v>334714</v>
      </c>
      <c r="FR41" s="193">
        <v>1982200</v>
      </c>
      <c r="FS41" s="190" t="s">
        <v>272</v>
      </c>
      <c r="FT41" s="190" t="s">
        <v>272</v>
      </c>
      <c r="FU41" s="190" t="s">
        <v>297</v>
      </c>
      <c r="FV41" s="190" t="s">
        <v>297</v>
      </c>
      <c r="FW41" s="190" t="s">
        <v>272</v>
      </c>
      <c r="FX41" s="190" t="s">
        <v>272</v>
      </c>
      <c r="FY41" s="190" t="s">
        <v>297</v>
      </c>
      <c r="FZ41" s="190" t="s">
        <v>297</v>
      </c>
      <c r="GA41" s="190" t="s">
        <v>297</v>
      </c>
      <c r="GB41" s="190" t="s">
        <v>297</v>
      </c>
      <c r="GC41" s="190" t="s">
        <v>297</v>
      </c>
      <c r="GD41" s="190" t="s">
        <v>297</v>
      </c>
      <c r="GE41" s="190" t="s">
        <v>272</v>
      </c>
    </row>
    <row r="42" spans="1:187" x14ac:dyDescent="0.3">
      <c r="A42" s="190" t="s">
        <v>372</v>
      </c>
      <c r="B42" s="190">
        <v>2762</v>
      </c>
      <c r="C42" s="190" t="s">
        <v>16</v>
      </c>
      <c r="D42" s="190" t="s">
        <v>240</v>
      </c>
      <c r="E42" s="190" t="s">
        <v>12470</v>
      </c>
      <c r="F42" s="190" t="s">
        <v>12469</v>
      </c>
      <c r="G42" s="190" t="s">
        <v>4028</v>
      </c>
      <c r="H42" s="190" t="s">
        <v>1272</v>
      </c>
      <c r="I42" s="190" t="s">
        <v>4945</v>
      </c>
      <c r="J42" s="190" t="s">
        <v>271</v>
      </c>
      <c r="K42" s="190" t="s">
        <v>271</v>
      </c>
      <c r="L42" s="190" t="s">
        <v>271</v>
      </c>
      <c r="M42" s="190" t="s">
        <v>271</v>
      </c>
      <c r="N42" s="190" t="s">
        <v>271</v>
      </c>
      <c r="O42" s="190" t="s">
        <v>271</v>
      </c>
      <c r="P42" s="190" t="s">
        <v>271</v>
      </c>
      <c r="Q42" s="191">
        <v>41641</v>
      </c>
      <c r="R42" s="191">
        <v>42735</v>
      </c>
      <c r="T42" s="190" t="s">
        <v>471</v>
      </c>
      <c r="U42" s="194">
        <v>90005</v>
      </c>
      <c r="V42" s="190" t="s">
        <v>4890</v>
      </c>
      <c r="W42" s="190" t="s">
        <v>12185</v>
      </c>
      <c r="X42" s="190" t="s">
        <v>4888</v>
      </c>
      <c r="Y42" s="190" t="s">
        <v>12184</v>
      </c>
      <c r="Z42" s="190" t="s">
        <v>364</v>
      </c>
      <c r="AA42" s="190" t="s">
        <v>12183</v>
      </c>
      <c r="AB42" s="190" t="s">
        <v>310</v>
      </c>
      <c r="AC42" s="190" t="s">
        <v>12468</v>
      </c>
      <c r="AD42" s="190" t="s">
        <v>674</v>
      </c>
      <c r="AE42" s="190" t="s">
        <v>12467</v>
      </c>
      <c r="AF42" s="190" t="s">
        <v>12466</v>
      </c>
      <c r="AG42" s="193">
        <v>3000</v>
      </c>
      <c r="AH42" s="193">
        <v>5000</v>
      </c>
      <c r="AI42" s="193">
        <v>8000</v>
      </c>
      <c r="AJ42" s="193">
        <v>150</v>
      </c>
      <c r="AK42" s="193">
        <v>250</v>
      </c>
      <c r="AL42" s="193">
        <v>400</v>
      </c>
      <c r="AM42" s="193">
        <v>0</v>
      </c>
      <c r="AN42" s="193">
        <v>0</v>
      </c>
      <c r="AO42" s="193">
        <v>0</v>
      </c>
      <c r="AP42" s="193">
        <v>0</v>
      </c>
      <c r="AQ42" s="193">
        <v>0</v>
      </c>
      <c r="AR42" s="193">
        <v>0</v>
      </c>
      <c r="AS42" s="190" t="s">
        <v>271</v>
      </c>
      <c r="AT42" s="193" t="s">
        <v>271</v>
      </c>
      <c r="AU42" s="193" t="s">
        <v>271</v>
      </c>
      <c r="AV42" s="190" t="s">
        <v>271</v>
      </c>
      <c r="AW42" s="193" t="s">
        <v>271</v>
      </c>
      <c r="AX42" s="193" t="s">
        <v>271</v>
      </c>
      <c r="AY42" s="190" t="s">
        <v>271</v>
      </c>
      <c r="AZ42" s="193" t="s">
        <v>271</v>
      </c>
      <c r="BA42" s="193" t="s">
        <v>271</v>
      </c>
      <c r="BB42" s="190" t="s">
        <v>271</v>
      </c>
      <c r="BC42" s="193" t="s">
        <v>271</v>
      </c>
      <c r="BD42" s="193" t="s">
        <v>271</v>
      </c>
      <c r="BE42" s="190" t="s">
        <v>271</v>
      </c>
      <c r="BF42" s="193" t="s">
        <v>271</v>
      </c>
      <c r="BG42" s="193" t="s">
        <v>271</v>
      </c>
      <c r="BH42" s="190" t="s">
        <v>271</v>
      </c>
      <c r="BI42" s="193" t="s">
        <v>271</v>
      </c>
      <c r="BJ42" s="193" t="s">
        <v>271</v>
      </c>
      <c r="BK42" s="190" t="s">
        <v>271</v>
      </c>
      <c r="BL42" s="193" t="s">
        <v>271</v>
      </c>
      <c r="BM42" s="193" t="s">
        <v>271</v>
      </c>
      <c r="BN42" s="190" t="s">
        <v>271</v>
      </c>
      <c r="BO42" s="193" t="s">
        <v>271</v>
      </c>
      <c r="BP42" s="193" t="s">
        <v>271</v>
      </c>
      <c r="BQ42" s="190" t="s">
        <v>271</v>
      </c>
      <c r="BR42" s="193" t="s">
        <v>271</v>
      </c>
      <c r="BS42" s="193" t="s">
        <v>271</v>
      </c>
      <c r="BT42" s="190" t="s">
        <v>271</v>
      </c>
      <c r="BU42" s="193" t="s">
        <v>271</v>
      </c>
      <c r="BV42" s="193" t="s">
        <v>271</v>
      </c>
      <c r="BW42" s="193">
        <v>800</v>
      </c>
      <c r="BX42" s="193">
        <v>1200</v>
      </c>
      <c r="BY42" s="193">
        <v>2000</v>
      </c>
      <c r="BZ42" s="193">
        <v>40</v>
      </c>
      <c r="CA42" s="193">
        <v>60</v>
      </c>
      <c r="CB42" s="193">
        <v>100</v>
      </c>
      <c r="CC42" s="190" t="s">
        <v>271</v>
      </c>
      <c r="CD42" s="193" t="s">
        <v>271</v>
      </c>
      <c r="CE42" s="193" t="s">
        <v>271</v>
      </c>
      <c r="CF42" s="190" t="s">
        <v>271</v>
      </c>
      <c r="CG42" s="193" t="s">
        <v>271</v>
      </c>
      <c r="CH42" s="193" t="s">
        <v>271</v>
      </c>
      <c r="CI42" s="190" t="s">
        <v>271</v>
      </c>
      <c r="CJ42" s="193" t="s">
        <v>271</v>
      </c>
      <c r="CK42" s="193" t="s">
        <v>271</v>
      </c>
      <c r="CL42" s="190" t="s">
        <v>271</v>
      </c>
      <c r="CM42" s="193" t="s">
        <v>271</v>
      </c>
      <c r="CN42" s="193" t="s">
        <v>271</v>
      </c>
      <c r="CO42" s="190" t="s">
        <v>271</v>
      </c>
      <c r="CP42" s="193" t="s">
        <v>271</v>
      </c>
      <c r="CQ42" s="193" t="s">
        <v>271</v>
      </c>
      <c r="CR42" s="190" t="s">
        <v>271</v>
      </c>
      <c r="CS42" s="193" t="s">
        <v>271</v>
      </c>
      <c r="CT42" s="193" t="s">
        <v>271</v>
      </c>
      <c r="CU42" s="190" t="s">
        <v>271</v>
      </c>
      <c r="CV42" s="193" t="s">
        <v>271</v>
      </c>
      <c r="CW42" s="193" t="s">
        <v>271</v>
      </c>
      <c r="CX42" s="190" t="s">
        <v>287</v>
      </c>
      <c r="CY42" s="193">
        <v>100</v>
      </c>
      <c r="CZ42" s="193">
        <v>2000</v>
      </c>
      <c r="DA42" s="190" t="s">
        <v>271</v>
      </c>
      <c r="DB42" s="193" t="s">
        <v>271</v>
      </c>
      <c r="DC42" s="193" t="s">
        <v>271</v>
      </c>
      <c r="DD42" s="190" t="s">
        <v>271</v>
      </c>
      <c r="DE42" s="193" t="s">
        <v>271</v>
      </c>
      <c r="DF42" s="193" t="s">
        <v>271</v>
      </c>
      <c r="DG42" s="190" t="s">
        <v>271</v>
      </c>
      <c r="DH42" s="193" t="s">
        <v>271</v>
      </c>
      <c r="DI42" s="193" t="s">
        <v>271</v>
      </c>
      <c r="DJ42" s="190" t="s">
        <v>271</v>
      </c>
      <c r="DK42" s="193" t="s">
        <v>271</v>
      </c>
      <c r="DL42" s="193" t="s">
        <v>271</v>
      </c>
      <c r="DM42" s="190" t="s">
        <v>271</v>
      </c>
      <c r="DN42" s="193" t="s">
        <v>271</v>
      </c>
      <c r="DO42" s="193" t="s">
        <v>271</v>
      </c>
      <c r="DP42" s="190" t="s">
        <v>271</v>
      </c>
      <c r="DQ42" s="193" t="s">
        <v>271</v>
      </c>
      <c r="DR42" s="193" t="s">
        <v>271</v>
      </c>
      <c r="DS42" s="190" t="s">
        <v>271</v>
      </c>
      <c r="DT42" s="193" t="s">
        <v>271</v>
      </c>
      <c r="DU42" s="193" t="s">
        <v>271</v>
      </c>
      <c r="DV42" s="190" t="s">
        <v>271</v>
      </c>
      <c r="DW42" s="193" t="s">
        <v>271</v>
      </c>
      <c r="DX42" s="193" t="s">
        <v>271</v>
      </c>
      <c r="DY42" s="190" t="s">
        <v>1295</v>
      </c>
      <c r="DZ42" s="190" t="s">
        <v>297</v>
      </c>
      <c r="EA42" s="190" t="s">
        <v>271</v>
      </c>
      <c r="EB42" s="190" t="s">
        <v>271</v>
      </c>
      <c r="EC42" s="190" t="s">
        <v>297</v>
      </c>
      <c r="ED42" s="190" t="s">
        <v>271</v>
      </c>
      <c r="EE42" s="190" t="s">
        <v>271</v>
      </c>
      <c r="EF42" s="190" t="s">
        <v>271</v>
      </c>
      <c r="EG42" s="190" t="s">
        <v>285</v>
      </c>
      <c r="EH42" s="190" t="s">
        <v>284</v>
      </c>
      <c r="EI42" s="190" t="s">
        <v>319</v>
      </c>
      <c r="EJ42" s="190" t="s">
        <v>244</v>
      </c>
      <c r="EK42" s="190" t="s">
        <v>351</v>
      </c>
      <c r="EL42" s="190" t="s">
        <v>272</v>
      </c>
      <c r="EM42" s="190" t="s">
        <v>272</v>
      </c>
      <c r="EN42" s="190" t="s">
        <v>272</v>
      </c>
      <c r="EO42" s="190" t="s">
        <v>297</v>
      </c>
      <c r="EP42" s="190" t="s">
        <v>281</v>
      </c>
      <c r="EQ42" s="190">
        <v>3</v>
      </c>
      <c r="ER42" s="190" t="s">
        <v>349</v>
      </c>
      <c r="ES42" s="190" t="s">
        <v>272</v>
      </c>
      <c r="ET42" s="190" t="s">
        <v>272</v>
      </c>
      <c r="EU42" s="190" t="s">
        <v>272</v>
      </c>
      <c r="EV42" s="190" t="s">
        <v>297</v>
      </c>
      <c r="EW42" s="190" t="s">
        <v>303</v>
      </c>
      <c r="EX42" s="190">
        <v>3</v>
      </c>
      <c r="EY42" s="190" t="s">
        <v>302</v>
      </c>
      <c r="EZ42" s="190" t="s">
        <v>268</v>
      </c>
      <c r="FA42" s="190" t="s">
        <v>259</v>
      </c>
      <c r="FB42" s="193">
        <v>1</v>
      </c>
      <c r="FC42" s="190" t="s">
        <v>482</v>
      </c>
      <c r="FD42" s="190" t="s">
        <v>271</v>
      </c>
      <c r="FE42" s="190" t="s">
        <v>271</v>
      </c>
      <c r="FF42" s="190" t="s">
        <v>264</v>
      </c>
      <c r="FG42" s="190" t="s">
        <v>12465</v>
      </c>
      <c r="FH42" s="190" t="s">
        <v>271</v>
      </c>
      <c r="FI42" s="190" t="s">
        <v>12464</v>
      </c>
      <c r="FJ42" s="190" t="s">
        <v>12463</v>
      </c>
      <c r="FK42" s="190" t="s">
        <v>12462</v>
      </c>
      <c r="FL42" s="190" t="s">
        <v>12461</v>
      </c>
      <c r="FM42" s="190" t="s">
        <v>12460</v>
      </c>
      <c r="FN42" s="190" t="s">
        <v>12459</v>
      </c>
      <c r="FO42" s="190" t="s">
        <v>12458</v>
      </c>
      <c r="FP42" s="190" t="s">
        <v>12457</v>
      </c>
      <c r="FQ42" s="193">
        <v>2000</v>
      </c>
      <c r="FR42" s="193">
        <v>100</v>
      </c>
      <c r="FS42" s="190" t="s">
        <v>297</v>
      </c>
      <c r="FT42" s="190" t="s">
        <v>297</v>
      </c>
      <c r="FU42" s="190" t="s">
        <v>297</v>
      </c>
      <c r="FV42" s="190" t="s">
        <v>297</v>
      </c>
      <c r="FW42" s="190" t="s">
        <v>297</v>
      </c>
      <c r="FX42" s="190" t="s">
        <v>297</v>
      </c>
      <c r="FY42" s="190" t="s">
        <v>272</v>
      </c>
      <c r="FZ42" s="190" t="s">
        <v>297</v>
      </c>
      <c r="GA42" s="190" t="s">
        <v>297</v>
      </c>
      <c r="GB42" s="190" t="s">
        <v>297</v>
      </c>
      <c r="GC42" s="190" t="s">
        <v>297</v>
      </c>
      <c r="GD42" s="190" t="s">
        <v>297</v>
      </c>
      <c r="GE42" s="190" t="s">
        <v>297</v>
      </c>
    </row>
    <row r="43" spans="1:187" x14ac:dyDescent="0.3">
      <c r="A43" s="190" t="s">
        <v>372</v>
      </c>
      <c r="B43" s="190">
        <v>2763</v>
      </c>
      <c r="C43" s="190" t="s">
        <v>16</v>
      </c>
      <c r="D43" s="190" t="s">
        <v>240</v>
      </c>
      <c r="E43" s="190" t="s">
        <v>12456</v>
      </c>
      <c r="F43" s="190" t="s">
        <v>12455</v>
      </c>
      <c r="G43" s="190" t="s">
        <v>4028</v>
      </c>
      <c r="H43" s="190" t="s">
        <v>369</v>
      </c>
      <c r="I43" s="190" t="s">
        <v>3695</v>
      </c>
      <c r="J43" s="190" t="s">
        <v>12454</v>
      </c>
      <c r="K43" s="190" t="s">
        <v>271</v>
      </c>
      <c r="L43" s="190" t="s">
        <v>271</v>
      </c>
      <c r="M43" s="190" t="s">
        <v>271</v>
      </c>
      <c r="N43" s="190" t="s">
        <v>271</v>
      </c>
      <c r="O43" s="190" t="s">
        <v>271</v>
      </c>
      <c r="P43" s="190" t="s">
        <v>271</v>
      </c>
      <c r="Q43" s="191">
        <v>42309</v>
      </c>
      <c r="R43" s="191">
        <v>43465</v>
      </c>
      <c r="T43" s="190" t="s">
        <v>549</v>
      </c>
      <c r="U43" s="194">
        <v>1317000</v>
      </c>
      <c r="V43" s="190" t="s">
        <v>12453</v>
      </c>
      <c r="W43" s="190" t="s">
        <v>12452</v>
      </c>
      <c r="X43" s="190" t="s">
        <v>12451</v>
      </c>
      <c r="Y43" s="190" t="s">
        <v>12450</v>
      </c>
      <c r="Z43" s="190" t="s">
        <v>12449</v>
      </c>
      <c r="AA43" s="190" t="s">
        <v>12448</v>
      </c>
      <c r="AB43" s="190" t="s">
        <v>310</v>
      </c>
      <c r="AC43" s="190" t="s">
        <v>12447</v>
      </c>
      <c r="AD43" s="190" t="s">
        <v>289</v>
      </c>
      <c r="AE43" s="190" t="s">
        <v>12446</v>
      </c>
      <c r="AF43" s="190" t="s">
        <v>12445</v>
      </c>
      <c r="AG43" s="193">
        <v>17160</v>
      </c>
      <c r="AH43" s="193">
        <v>62040</v>
      </c>
      <c r="AI43" s="193">
        <v>79200</v>
      </c>
      <c r="AJ43" s="193">
        <v>5720</v>
      </c>
      <c r="AK43" s="193">
        <v>20680</v>
      </c>
      <c r="AL43" s="193">
        <v>26400</v>
      </c>
      <c r="AM43" s="193">
        <v>0</v>
      </c>
      <c r="AN43" s="193">
        <v>0</v>
      </c>
      <c r="AO43" s="193">
        <v>0</v>
      </c>
      <c r="AP43" s="193">
        <v>0</v>
      </c>
      <c r="AQ43" s="193">
        <v>0</v>
      </c>
      <c r="AR43" s="193">
        <v>0</v>
      </c>
      <c r="AS43" s="190" t="s">
        <v>271</v>
      </c>
      <c r="AT43" s="193" t="s">
        <v>271</v>
      </c>
      <c r="AU43" s="193" t="s">
        <v>271</v>
      </c>
      <c r="AV43" s="190" t="s">
        <v>271</v>
      </c>
      <c r="AW43" s="193" t="s">
        <v>271</v>
      </c>
      <c r="AX43" s="193" t="s">
        <v>271</v>
      </c>
      <c r="AY43" s="190" t="s">
        <v>271</v>
      </c>
      <c r="AZ43" s="193" t="s">
        <v>271</v>
      </c>
      <c r="BA43" s="193" t="s">
        <v>271</v>
      </c>
      <c r="BB43" s="190" t="s">
        <v>271</v>
      </c>
      <c r="BC43" s="193" t="s">
        <v>271</v>
      </c>
      <c r="BD43" s="193" t="s">
        <v>271</v>
      </c>
      <c r="BE43" s="190" t="s">
        <v>271</v>
      </c>
      <c r="BF43" s="193" t="s">
        <v>271</v>
      </c>
      <c r="BG43" s="193" t="s">
        <v>271</v>
      </c>
      <c r="BH43" s="190" t="s">
        <v>271</v>
      </c>
      <c r="BI43" s="193" t="s">
        <v>271</v>
      </c>
      <c r="BJ43" s="193" t="s">
        <v>271</v>
      </c>
      <c r="BK43" s="190" t="s">
        <v>271</v>
      </c>
      <c r="BL43" s="193" t="s">
        <v>271</v>
      </c>
      <c r="BM43" s="193" t="s">
        <v>271</v>
      </c>
      <c r="BN43" s="190" t="s">
        <v>271</v>
      </c>
      <c r="BO43" s="193" t="s">
        <v>271</v>
      </c>
      <c r="BP43" s="193" t="s">
        <v>271</v>
      </c>
      <c r="BQ43" s="190" t="s">
        <v>271</v>
      </c>
      <c r="BR43" s="193" t="s">
        <v>271</v>
      </c>
      <c r="BS43" s="193" t="s">
        <v>271</v>
      </c>
      <c r="BT43" s="190" t="s">
        <v>271</v>
      </c>
      <c r="BU43" s="193" t="s">
        <v>271</v>
      </c>
      <c r="BV43" s="193" t="s">
        <v>271</v>
      </c>
      <c r="BW43" s="193">
        <v>17160</v>
      </c>
      <c r="BX43" s="193">
        <v>62040</v>
      </c>
      <c r="BY43" s="193">
        <v>79200</v>
      </c>
      <c r="BZ43" s="193">
        <v>5720</v>
      </c>
      <c r="CA43" s="193">
        <v>20680</v>
      </c>
      <c r="CB43" s="193">
        <v>26400</v>
      </c>
      <c r="CC43" s="190" t="s">
        <v>287</v>
      </c>
      <c r="CD43" s="193">
        <v>26400</v>
      </c>
      <c r="CE43" s="193">
        <v>79200</v>
      </c>
      <c r="CF43" s="190" t="s">
        <v>287</v>
      </c>
      <c r="CG43" s="193">
        <v>0</v>
      </c>
      <c r="CH43" s="193">
        <v>0</v>
      </c>
      <c r="CI43" s="190" t="s">
        <v>271</v>
      </c>
      <c r="CJ43" s="193" t="s">
        <v>271</v>
      </c>
      <c r="CK43" s="193" t="s">
        <v>271</v>
      </c>
      <c r="CL43" s="190" t="s">
        <v>287</v>
      </c>
      <c r="CM43" s="193">
        <v>3136</v>
      </c>
      <c r="CN43" s="193">
        <v>9408</v>
      </c>
      <c r="CO43" s="190" t="s">
        <v>287</v>
      </c>
      <c r="CP43" s="193">
        <v>0</v>
      </c>
      <c r="CQ43" s="193">
        <v>0</v>
      </c>
      <c r="CR43" s="190" t="s">
        <v>271</v>
      </c>
      <c r="CS43" s="193" t="s">
        <v>271</v>
      </c>
      <c r="CT43" s="193" t="s">
        <v>271</v>
      </c>
      <c r="CU43" s="190" t="s">
        <v>287</v>
      </c>
      <c r="CV43" s="193">
        <v>26400</v>
      </c>
      <c r="CW43" s="193">
        <v>79200</v>
      </c>
      <c r="CX43" s="190" t="s">
        <v>271</v>
      </c>
      <c r="CY43" s="193" t="s">
        <v>271</v>
      </c>
      <c r="CZ43" s="193" t="s">
        <v>271</v>
      </c>
      <c r="DA43" s="190" t="s">
        <v>271</v>
      </c>
      <c r="DB43" s="193" t="s">
        <v>271</v>
      </c>
      <c r="DC43" s="193" t="s">
        <v>271</v>
      </c>
      <c r="DD43" s="190" t="s">
        <v>271</v>
      </c>
      <c r="DE43" s="193" t="s">
        <v>271</v>
      </c>
      <c r="DF43" s="193" t="s">
        <v>271</v>
      </c>
      <c r="DG43" s="190" t="s">
        <v>271</v>
      </c>
      <c r="DH43" s="193" t="s">
        <v>271</v>
      </c>
      <c r="DI43" s="193" t="s">
        <v>271</v>
      </c>
      <c r="DJ43" s="190" t="s">
        <v>271</v>
      </c>
      <c r="DK43" s="193" t="s">
        <v>271</v>
      </c>
      <c r="DL43" s="193" t="s">
        <v>271</v>
      </c>
      <c r="DM43" s="190" t="s">
        <v>271</v>
      </c>
      <c r="DN43" s="193" t="s">
        <v>271</v>
      </c>
      <c r="DO43" s="193" t="s">
        <v>271</v>
      </c>
      <c r="DP43" s="190" t="s">
        <v>271</v>
      </c>
      <c r="DQ43" s="193" t="s">
        <v>271</v>
      </c>
      <c r="DR43" s="193" t="s">
        <v>271</v>
      </c>
      <c r="DS43" s="190" t="s">
        <v>271</v>
      </c>
      <c r="DT43" s="193" t="s">
        <v>271</v>
      </c>
      <c r="DU43" s="193" t="s">
        <v>271</v>
      </c>
      <c r="DV43" s="190" t="s">
        <v>287</v>
      </c>
      <c r="DW43" s="193">
        <v>5720</v>
      </c>
      <c r="DX43" s="193">
        <v>17160</v>
      </c>
      <c r="DY43" s="190" t="s">
        <v>655</v>
      </c>
      <c r="DZ43" s="190" t="s">
        <v>272</v>
      </c>
      <c r="EA43" s="190" t="s">
        <v>695</v>
      </c>
      <c r="EB43" s="190" t="s">
        <v>307</v>
      </c>
      <c r="EC43" s="190" t="s">
        <v>272</v>
      </c>
      <c r="ED43" s="190" t="s">
        <v>695</v>
      </c>
      <c r="EE43" s="190" t="s">
        <v>426</v>
      </c>
      <c r="EF43" s="190" t="s">
        <v>12444</v>
      </c>
      <c r="EG43" s="190" t="s">
        <v>321</v>
      </c>
      <c r="EH43" s="190" t="s">
        <v>320</v>
      </c>
      <c r="EI43" s="190" t="s">
        <v>319</v>
      </c>
      <c r="EJ43" s="190" t="s">
        <v>246</v>
      </c>
      <c r="EK43" s="190" t="s">
        <v>379</v>
      </c>
      <c r="EL43" s="190" t="s">
        <v>272</v>
      </c>
      <c r="EM43" s="190" t="s">
        <v>272</v>
      </c>
      <c r="EN43" s="190" t="s">
        <v>272</v>
      </c>
      <c r="EO43" s="190" t="s">
        <v>272</v>
      </c>
      <c r="EP43" s="190" t="s">
        <v>378</v>
      </c>
      <c r="EQ43" s="190">
        <v>4</v>
      </c>
      <c r="ER43" s="190" t="s">
        <v>404</v>
      </c>
      <c r="ES43" s="190" t="s">
        <v>272</v>
      </c>
      <c r="ET43" s="190" t="s">
        <v>272</v>
      </c>
      <c r="EU43" s="190" t="s">
        <v>272</v>
      </c>
      <c r="EV43" s="190" t="s">
        <v>272</v>
      </c>
      <c r="EW43" s="190" t="s">
        <v>279</v>
      </c>
      <c r="EX43" s="190">
        <v>4</v>
      </c>
      <c r="EY43" s="190" t="s">
        <v>318</v>
      </c>
      <c r="EZ43" s="190" t="s">
        <v>268</v>
      </c>
      <c r="FA43" s="190" t="s">
        <v>260</v>
      </c>
      <c r="FB43" s="193">
        <v>20</v>
      </c>
      <c r="FC43" s="190" t="s">
        <v>377</v>
      </c>
      <c r="FD43" s="190" t="s">
        <v>348</v>
      </c>
      <c r="FE43" s="190" t="s">
        <v>1041</v>
      </c>
      <c r="FF43" s="190" t="s">
        <v>263</v>
      </c>
      <c r="FG43" s="190" t="s">
        <v>271</v>
      </c>
      <c r="FH43" s="190" t="s">
        <v>12443</v>
      </c>
      <c r="FI43" s="190" t="s">
        <v>12442</v>
      </c>
      <c r="FJ43" s="190" t="s">
        <v>12441</v>
      </c>
      <c r="FK43" s="190" t="s">
        <v>12440</v>
      </c>
      <c r="FL43" s="190" t="s">
        <v>12439</v>
      </c>
      <c r="FM43" s="190" t="s">
        <v>12438</v>
      </c>
      <c r="FN43" s="190" t="s">
        <v>12437</v>
      </c>
      <c r="FO43" s="190" t="s">
        <v>12436</v>
      </c>
      <c r="FP43" s="190" t="s">
        <v>271</v>
      </c>
      <c r="FQ43" s="193">
        <v>79200</v>
      </c>
      <c r="FR43" s="193">
        <v>26400</v>
      </c>
      <c r="FS43" s="190" t="s">
        <v>297</v>
      </c>
      <c r="FT43" s="190" t="s">
        <v>297</v>
      </c>
      <c r="FU43" s="190" t="s">
        <v>297</v>
      </c>
      <c r="FV43" s="190" t="s">
        <v>297</v>
      </c>
      <c r="FW43" s="190" t="s">
        <v>297</v>
      </c>
      <c r="FX43" s="190" t="s">
        <v>297</v>
      </c>
      <c r="FY43" s="190" t="s">
        <v>297</v>
      </c>
      <c r="FZ43" s="190" t="s">
        <v>297</v>
      </c>
      <c r="GA43" s="190" t="s">
        <v>272</v>
      </c>
      <c r="GB43" s="190" t="s">
        <v>297</v>
      </c>
      <c r="GC43" s="190" t="s">
        <v>272</v>
      </c>
      <c r="GD43" s="190" t="s">
        <v>297</v>
      </c>
      <c r="GE43" s="190" t="s">
        <v>297</v>
      </c>
    </row>
    <row r="44" spans="1:187" x14ac:dyDescent="0.3">
      <c r="A44" s="190" t="s">
        <v>372</v>
      </c>
      <c r="B44" s="190">
        <v>2764</v>
      </c>
      <c r="C44" s="190" t="s">
        <v>16</v>
      </c>
      <c r="D44" s="190" t="s">
        <v>240</v>
      </c>
      <c r="E44" s="190" t="s">
        <v>12435</v>
      </c>
      <c r="F44" s="190" t="s">
        <v>4903</v>
      </c>
      <c r="G44" s="190" t="s">
        <v>4028</v>
      </c>
      <c r="H44" s="190" t="s">
        <v>2239</v>
      </c>
      <c r="I44" s="190" t="s">
        <v>301</v>
      </c>
      <c r="J44" s="190" t="s">
        <v>12434</v>
      </c>
      <c r="K44" s="190" t="s">
        <v>271</v>
      </c>
      <c r="L44" s="190" t="s">
        <v>271</v>
      </c>
      <c r="M44" s="190" t="s">
        <v>271</v>
      </c>
      <c r="N44" s="190" t="s">
        <v>271</v>
      </c>
      <c r="O44" s="190" t="s">
        <v>271</v>
      </c>
      <c r="P44" s="190" t="s">
        <v>271</v>
      </c>
      <c r="Q44" s="191">
        <v>41912</v>
      </c>
      <c r="R44" s="191">
        <v>43008</v>
      </c>
      <c r="T44" s="190" t="s">
        <v>391</v>
      </c>
      <c r="U44" s="194">
        <v>150000</v>
      </c>
      <c r="V44" s="190" t="s">
        <v>4901</v>
      </c>
      <c r="W44" s="190" t="s">
        <v>4900</v>
      </c>
      <c r="X44" s="190" t="s">
        <v>4899</v>
      </c>
      <c r="Y44" s="190" t="s">
        <v>4898</v>
      </c>
      <c r="Z44" s="190" t="s">
        <v>918</v>
      </c>
      <c r="AA44" s="190" t="s">
        <v>4897</v>
      </c>
      <c r="AB44" s="190" t="s">
        <v>291</v>
      </c>
      <c r="AC44" s="190" t="s">
        <v>4896</v>
      </c>
      <c r="AD44" s="190" t="s">
        <v>325</v>
      </c>
      <c r="AE44" s="190" t="s">
        <v>4895</v>
      </c>
      <c r="AF44" s="190" t="s">
        <v>4894</v>
      </c>
      <c r="AG44" s="193">
        <v>0</v>
      </c>
      <c r="AH44" s="193">
        <v>2000</v>
      </c>
      <c r="AI44" s="193">
        <v>2000</v>
      </c>
      <c r="AJ44" s="193">
        <v>850</v>
      </c>
      <c r="AK44" s="193">
        <v>752</v>
      </c>
      <c r="AL44" s="193">
        <v>1602</v>
      </c>
      <c r="AM44" s="193">
        <v>67</v>
      </c>
      <c r="AN44" s="193">
        <v>21</v>
      </c>
      <c r="AO44" s="193">
        <v>88</v>
      </c>
      <c r="AP44" s="193">
        <v>137</v>
      </c>
      <c r="AQ44" s="193">
        <v>13</v>
      </c>
      <c r="AR44" s="193">
        <v>150</v>
      </c>
      <c r="AS44" s="190" t="s">
        <v>271</v>
      </c>
      <c r="AT44" s="193" t="s">
        <v>271</v>
      </c>
      <c r="AU44" s="193" t="s">
        <v>271</v>
      </c>
      <c r="AV44" s="190" t="s">
        <v>271</v>
      </c>
      <c r="AW44" s="193" t="s">
        <v>271</v>
      </c>
      <c r="AX44" s="193" t="s">
        <v>271</v>
      </c>
      <c r="AY44" s="190" t="s">
        <v>271</v>
      </c>
      <c r="AZ44" s="193" t="s">
        <v>271</v>
      </c>
      <c r="BA44" s="193" t="s">
        <v>271</v>
      </c>
      <c r="BB44" s="190" t="s">
        <v>271</v>
      </c>
      <c r="BC44" s="193" t="s">
        <v>271</v>
      </c>
      <c r="BD44" s="193" t="s">
        <v>271</v>
      </c>
      <c r="BE44" s="190" t="s">
        <v>287</v>
      </c>
      <c r="BF44" s="193">
        <v>150</v>
      </c>
      <c r="BG44" s="193">
        <v>88</v>
      </c>
      <c r="BH44" s="190" t="s">
        <v>271</v>
      </c>
      <c r="BI44" s="193" t="s">
        <v>271</v>
      </c>
      <c r="BJ44" s="193" t="s">
        <v>271</v>
      </c>
      <c r="BK44" s="190" t="s">
        <v>271</v>
      </c>
      <c r="BL44" s="193" t="s">
        <v>271</v>
      </c>
      <c r="BM44" s="193" t="s">
        <v>271</v>
      </c>
      <c r="BN44" s="190" t="s">
        <v>271</v>
      </c>
      <c r="BO44" s="193" t="s">
        <v>271</v>
      </c>
      <c r="BP44" s="193" t="s">
        <v>271</v>
      </c>
      <c r="BQ44" s="190" t="s">
        <v>271</v>
      </c>
      <c r="BR44" s="193" t="s">
        <v>271</v>
      </c>
      <c r="BS44" s="193" t="s">
        <v>271</v>
      </c>
      <c r="BT44" s="190" t="s">
        <v>271</v>
      </c>
      <c r="BU44" s="193" t="s">
        <v>271</v>
      </c>
      <c r="BV44" s="193" t="s">
        <v>271</v>
      </c>
      <c r="BW44" s="193">
        <v>0</v>
      </c>
      <c r="BX44" s="193">
        <v>0</v>
      </c>
      <c r="BY44" s="193">
        <v>0</v>
      </c>
      <c r="BZ44" s="193">
        <v>0</v>
      </c>
      <c r="CA44" s="193">
        <v>0</v>
      </c>
      <c r="CB44" s="193">
        <v>0</v>
      </c>
      <c r="CC44" s="190" t="s">
        <v>287</v>
      </c>
      <c r="CD44" s="193">
        <v>0</v>
      </c>
      <c r="CE44" s="193">
        <v>0</v>
      </c>
      <c r="CF44" s="190" t="s">
        <v>271</v>
      </c>
      <c r="CG44" s="193" t="s">
        <v>271</v>
      </c>
      <c r="CH44" s="193" t="s">
        <v>271</v>
      </c>
      <c r="CI44" s="190" t="s">
        <v>271</v>
      </c>
      <c r="CJ44" s="193" t="s">
        <v>271</v>
      </c>
      <c r="CK44" s="193" t="s">
        <v>271</v>
      </c>
      <c r="CL44" s="190" t="s">
        <v>271</v>
      </c>
      <c r="CM44" s="193" t="s">
        <v>271</v>
      </c>
      <c r="CN44" s="193" t="s">
        <v>271</v>
      </c>
      <c r="CO44" s="190" t="s">
        <v>287</v>
      </c>
      <c r="CP44" s="193">
        <v>0</v>
      </c>
      <c r="CQ44" s="193">
        <v>0</v>
      </c>
      <c r="CR44" s="190" t="s">
        <v>271</v>
      </c>
      <c r="CS44" s="193" t="s">
        <v>271</v>
      </c>
      <c r="CT44" s="193" t="s">
        <v>271</v>
      </c>
      <c r="CU44" s="190" t="s">
        <v>271</v>
      </c>
      <c r="CV44" s="193" t="s">
        <v>271</v>
      </c>
      <c r="CW44" s="193" t="s">
        <v>271</v>
      </c>
      <c r="CX44" s="190" t="s">
        <v>271</v>
      </c>
      <c r="CY44" s="193" t="s">
        <v>271</v>
      </c>
      <c r="CZ44" s="193" t="s">
        <v>271</v>
      </c>
      <c r="DA44" s="190" t="s">
        <v>271</v>
      </c>
      <c r="DB44" s="193" t="s">
        <v>271</v>
      </c>
      <c r="DC44" s="193" t="s">
        <v>271</v>
      </c>
      <c r="DD44" s="190" t="s">
        <v>271</v>
      </c>
      <c r="DE44" s="193" t="s">
        <v>271</v>
      </c>
      <c r="DF44" s="193" t="s">
        <v>271</v>
      </c>
      <c r="DG44" s="190" t="s">
        <v>271</v>
      </c>
      <c r="DH44" s="193" t="s">
        <v>271</v>
      </c>
      <c r="DI44" s="193" t="s">
        <v>271</v>
      </c>
      <c r="DJ44" s="190" t="s">
        <v>271</v>
      </c>
      <c r="DK44" s="193" t="s">
        <v>271</v>
      </c>
      <c r="DL44" s="193" t="s">
        <v>271</v>
      </c>
      <c r="DM44" s="190" t="s">
        <v>271</v>
      </c>
      <c r="DN44" s="193" t="s">
        <v>271</v>
      </c>
      <c r="DO44" s="193" t="s">
        <v>271</v>
      </c>
      <c r="DP44" s="190" t="s">
        <v>271</v>
      </c>
      <c r="DQ44" s="193" t="s">
        <v>271</v>
      </c>
      <c r="DR44" s="193" t="s">
        <v>271</v>
      </c>
      <c r="DS44" s="190" t="s">
        <v>271</v>
      </c>
      <c r="DT44" s="193" t="s">
        <v>271</v>
      </c>
      <c r="DU44" s="193" t="s">
        <v>271</v>
      </c>
      <c r="DV44" s="190" t="s">
        <v>287</v>
      </c>
      <c r="DW44" s="193">
        <v>0</v>
      </c>
      <c r="DX44" s="193">
        <v>0</v>
      </c>
      <c r="DY44" s="190" t="s">
        <v>812</v>
      </c>
      <c r="DZ44" s="190" t="s">
        <v>297</v>
      </c>
      <c r="EA44" s="190" t="s">
        <v>271</v>
      </c>
      <c r="EB44" s="190" t="s">
        <v>271</v>
      </c>
      <c r="EC44" s="190" t="s">
        <v>297</v>
      </c>
      <c r="ED44" s="190" t="s">
        <v>271</v>
      </c>
      <c r="EE44" s="190" t="s">
        <v>271</v>
      </c>
      <c r="EF44" s="190" t="s">
        <v>271</v>
      </c>
      <c r="EG44" s="190" t="s">
        <v>352</v>
      </c>
      <c r="EH44" s="190" t="s">
        <v>380</v>
      </c>
      <c r="EI44" s="190" t="s">
        <v>283</v>
      </c>
      <c r="EJ44" s="190" t="s">
        <v>245</v>
      </c>
      <c r="EK44" s="190" t="s">
        <v>379</v>
      </c>
      <c r="EL44" s="190" t="s">
        <v>272</v>
      </c>
      <c r="EM44" s="190" t="s">
        <v>272</v>
      </c>
      <c r="EN44" s="190" t="s">
        <v>272</v>
      </c>
      <c r="EO44" s="190" t="s">
        <v>297</v>
      </c>
      <c r="EP44" s="190" t="s">
        <v>464</v>
      </c>
      <c r="EQ44" s="190">
        <v>3</v>
      </c>
      <c r="ER44" s="190" t="s">
        <v>349</v>
      </c>
      <c r="ES44" s="190" t="s">
        <v>272</v>
      </c>
      <c r="ET44" s="190" t="s">
        <v>297</v>
      </c>
      <c r="EU44" s="190" t="s">
        <v>297</v>
      </c>
      <c r="EV44" s="190" t="s">
        <v>297</v>
      </c>
      <c r="EW44" s="190" t="s">
        <v>601</v>
      </c>
      <c r="EX44" s="190">
        <v>1</v>
      </c>
      <c r="EY44" s="190" t="s">
        <v>318</v>
      </c>
      <c r="EZ44" s="190" t="s">
        <v>266</v>
      </c>
      <c r="FA44" s="190" t="s">
        <v>259</v>
      </c>
      <c r="FB44" s="193">
        <v>0</v>
      </c>
      <c r="FC44" s="190" t="s">
        <v>271</v>
      </c>
      <c r="FD44" s="190" t="s">
        <v>271</v>
      </c>
      <c r="FE44" s="190" t="s">
        <v>271</v>
      </c>
      <c r="FF44" s="190" t="s">
        <v>262</v>
      </c>
      <c r="FG44" s="190" t="s">
        <v>271</v>
      </c>
      <c r="FH44" s="190" t="s">
        <v>271</v>
      </c>
      <c r="FI44" s="190" t="s">
        <v>271</v>
      </c>
      <c r="FJ44" s="190" t="s">
        <v>271</v>
      </c>
      <c r="FK44" s="190" t="s">
        <v>271</v>
      </c>
      <c r="FL44" s="190" t="s">
        <v>271</v>
      </c>
      <c r="FM44" s="190" t="s">
        <v>271</v>
      </c>
      <c r="FN44" s="190" t="s">
        <v>271</v>
      </c>
      <c r="FO44" s="190" t="s">
        <v>4905</v>
      </c>
      <c r="FP44" s="190" t="s">
        <v>271</v>
      </c>
      <c r="FQ44" s="193">
        <v>88</v>
      </c>
      <c r="FR44" s="193">
        <v>150</v>
      </c>
      <c r="FS44" s="190" t="s">
        <v>272</v>
      </c>
      <c r="FT44" s="190" t="s">
        <v>297</v>
      </c>
      <c r="FU44" s="190" t="s">
        <v>272</v>
      </c>
      <c r="FV44" s="190" t="s">
        <v>272</v>
      </c>
      <c r="FW44" s="190" t="s">
        <v>297</v>
      </c>
      <c r="FX44" s="190" t="s">
        <v>271</v>
      </c>
      <c r="FY44" s="190" t="s">
        <v>297</v>
      </c>
      <c r="FZ44" s="190" t="s">
        <v>271</v>
      </c>
      <c r="GA44" s="190" t="s">
        <v>297</v>
      </c>
      <c r="GB44" s="190" t="s">
        <v>271</v>
      </c>
      <c r="GC44" s="190" t="s">
        <v>272</v>
      </c>
      <c r="GD44" s="190" t="s">
        <v>297</v>
      </c>
      <c r="GE44" s="190" t="s">
        <v>271</v>
      </c>
    </row>
    <row r="45" spans="1:187" x14ac:dyDescent="0.3">
      <c r="A45" s="190" t="s">
        <v>372</v>
      </c>
      <c r="B45" s="190">
        <v>2767</v>
      </c>
      <c r="C45" s="190" t="s">
        <v>16</v>
      </c>
      <c r="D45" s="190" t="s">
        <v>240</v>
      </c>
      <c r="E45" s="190" t="s">
        <v>12433</v>
      </c>
      <c r="F45" s="190" t="s">
        <v>12432</v>
      </c>
      <c r="G45" s="190" t="s">
        <v>4028</v>
      </c>
      <c r="H45" s="190" t="s">
        <v>369</v>
      </c>
      <c r="I45" s="190" t="s">
        <v>523</v>
      </c>
      <c r="J45" s="190" t="s">
        <v>8977</v>
      </c>
      <c r="K45" s="190" t="s">
        <v>271</v>
      </c>
      <c r="L45" s="190" t="s">
        <v>271</v>
      </c>
      <c r="M45" s="190" t="s">
        <v>271</v>
      </c>
      <c r="N45" s="190" t="s">
        <v>271</v>
      </c>
      <c r="O45" s="190" t="s">
        <v>271</v>
      </c>
      <c r="P45" s="190" t="s">
        <v>271</v>
      </c>
      <c r="Q45" s="191">
        <v>41244</v>
      </c>
      <c r="R45" s="191">
        <v>42643</v>
      </c>
      <c r="S45" s="191">
        <v>43039</v>
      </c>
      <c r="T45" s="190" t="s">
        <v>592</v>
      </c>
      <c r="U45" s="194">
        <v>1855184</v>
      </c>
      <c r="V45" s="190" t="s">
        <v>8621</v>
      </c>
      <c r="W45" s="190" t="s">
        <v>12431</v>
      </c>
      <c r="X45" s="190" t="s">
        <v>8619</v>
      </c>
      <c r="Y45" s="190" t="s">
        <v>12430</v>
      </c>
      <c r="Z45" s="190" t="s">
        <v>12429</v>
      </c>
      <c r="AA45" s="190" t="s">
        <v>12428</v>
      </c>
      <c r="AB45" s="190" t="s">
        <v>310</v>
      </c>
      <c r="AC45" s="190" t="s">
        <v>12427</v>
      </c>
      <c r="AD45" s="190" t="s">
        <v>289</v>
      </c>
      <c r="AE45" s="190" t="s">
        <v>12426</v>
      </c>
      <c r="AF45" s="190" t="s">
        <v>12425</v>
      </c>
      <c r="AG45" s="193">
        <v>113676716</v>
      </c>
      <c r="AH45" s="193">
        <v>34532517</v>
      </c>
      <c r="AI45" s="193">
        <v>148209233</v>
      </c>
      <c r="AJ45" s="193">
        <v>32479062</v>
      </c>
      <c r="AK45" s="193">
        <v>9866433</v>
      </c>
      <c r="AL45" s="193">
        <v>42345495</v>
      </c>
      <c r="AM45" s="193">
        <v>0</v>
      </c>
      <c r="AN45" s="193">
        <v>0</v>
      </c>
      <c r="AO45" s="193">
        <v>0</v>
      </c>
      <c r="AP45" s="193">
        <v>0</v>
      </c>
      <c r="AQ45" s="193">
        <v>0</v>
      </c>
      <c r="AR45" s="193">
        <v>0</v>
      </c>
      <c r="AS45" s="190" t="s">
        <v>271</v>
      </c>
      <c r="AT45" s="193" t="s">
        <v>271</v>
      </c>
      <c r="AU45" s="193" t="s">
        <v>271</v>
      </c>
      <c r="AV45" s="190" t="s">
        <v>271</v>
      </c>
      <c r="AW45" s="193" t="s">
        <v>271</v>
      </c>
      <c r="AX45" s="193" t="s">
        <v>271</v>
      </c>
      <c r="AY45" s="190" t="s">
        <v>271</v>
      </c>
      <c r="AZ45" s="193" t="s">
        <v>271</v>
      </c>
      <c r="BA45" s="193" t="s">
        <v>271</v>
      </c>
      <c r="BB45" s="190" t="s">
        <v>271</v>
      </c>
      <c r="BC45" s="193" t="s">
        <v>271</v>
      </c>
      <c r="BD45" s="193" t="s">
        <v>271</v>
      </c>
      <c r="BE45" s="190" t="s">
        <v>271</v>
      </c>
      <c r="BF45" s="193" t="s">
        <v>271</v>
      </c>
      <c r="BG45" s="193" t="s">
        <v>271</v>
      </c>
      <c r="BH45" s="190" t="s">
        <v>271</v>
      </c>
      <c r="BI45" s="193" t="s">
        <v>271</v>
      </c>
      <c r="BJ45" s="193" t="s">
        <v>271</v>
      </c>
      <c r="BK45" s="190" t="s">
        <v>271</v>
      </c>
      <c r="BL45" s="193" t="s">
        <v>271</v>
      </c>
      <c r="BM45" s="193" t="s">
        <v>271</v>
      </c>
      <c r="BN45" s="190" t="s">
        <v>271</v>
      </c>
      <c r="BO45" s="193" t="s">
        <v>271</v>
      </c>
      <c r="BP45" s="193" t="s">
        <v>271</v>
      </c>
      <c r="BQ45" s="190" t="s">
        <v>271</v>
      </c>
      <c r="BR45" s="193" t="s">
        <v>271</v>
      </c>
      <c r="BS45" s="193" t="s">
        <v>271</v>
      </c>
      <c r="BT45" s="190" t="s">
        <v>271</v>
      </c>
      <c r="BU45" s="193" t="s">
        <v>271</v>
      </c>
      <c r="BV45" s="193" t="s">
        <v>271</v>
      </c>
      <c r="BW45" s="193">
        <v>24323849</v>
      </c>
      <c r="BX45" s="193">
        <v>8572387</v>
      </c>
      <c r="BY45" s="193">
        <v>32896236</v>
      </c>
      <c r="BZ45" s="193">
        <v>6949671</v>
      </c>
      <c r="CA45" s="193">
        <v>2449253</v>
      </c>
      <c r="CB45" s="193">
        <v>9398925</v>
      </c>
      <c r="CC45" s="190" t="s">
        <v>271</v>
      </c>
      <c r="CD45" s="193" t="s">
        <v>271</v>
      </c>
      <c r="CE45" s="193" t="s">
        <v>271</v>
      </c>
      <c r="CF45" s="190" t="s">
        <v>271</v>
      </c>
      <c r="CG45" s="193" t="s">
        <v>271</v>
      </c>
      <c r="CH45" s="193" t="s">
        <v>271</v>
      </c>
      <c r="CI45" s="190" t="s">
        <v>271</v>
      </c>
      <c r="CJ45" s="193" t="s">
        <v>271</v>
      </c>
      <c r="CK45" s="193" t="s">
        <v>271</v>
      </c>
      <c r="CL45" s="190" t="s">
        <v>271</v>
      </c>
      <c r="CM45" s="193" t="s">
        <v>271</v>
      </c>
      <c r="CN45" s="193" t="s">
        <v>271</v>
      </c>
      <c r="CO45" s="190" t="s">
        <v>271</v>
      </c>
      <c r="CP45" s="193" t="s">
        <v>271</v>
      </c>
      <c r="CQ45" s="193" t="s">
        <v>271</v>
      </c>
      <c r="CR45" s="190" t="s">
        <v>271</v>
      </c>
      <c r="CS45" s="193" t="s">
        <v>271</v>
      </c>
      <c r="CT45" s="193" t="s">
        <v>271</v>
      </c>
      <c r="CU45" s="195" t="s">
        <v>287</v>
      </c>
      <c r="CV45" s="196">
        <v>2779512</v>
      </c>
      <c r="CW45" s="196" t="s">
        <v>271</v>
      </c>
      <c r="CX45" s="190" t="s">
        <v>287</v>
      </c>
      <c r="CY45" s="193">
        <v>2253</v>
      </c>
      <c r="CZ45" s="193">
        <v>7886</v>
      </c>
      <c r="DA45" s="190" t="s">
        <v>271</v>
      </c>
      <c r="DB45" s="193" t="s">
        <v>271</v>
      </c>
      <c r="DC45" s="193" t="s">
        <v>271</v>
      </c>
      <c r="DD45" s="190" t="s">
        <v>287</v>
      </c>
      <c r="DE45" s="193">
        <v>4420762</v>
      </c>
      <c r="DF45" s="193">
        <v>15472668</v>
      </c>
      <c r="DG45" s="190" t="s">
        <v>271</v>
      </c>
      <c r="DH45" s="193" t="s">
        <v>271</v>
      </c>
      <c r="DI45" s="193" t="s">
        <v>271</v>
      </c>
      <c r="DJ45" s="190" t="s">
        <v>271</v>
      </c>
      <c r="DK45" s="193" t="s">
        <v>271</v>
      </c>
      <c r="DL45" s="193" t="s">
        <v>271</v>
      </c>
      <c r="DM45" s="190" t="s">
        <v>271</v>
      </c>
      <c r="DN45" s="193" t="s">
        <v>271</v>
      </c>
      <c r="DO45" s="193" t="s">
        <v>271</v>
      </c>
      <c r="DP45" s="190" t="s">
        <v>287</v>
      </c>
      <c r="DQ45" s="193">
        <v>4978162</v>
      </c>
      <c r="DR45" s="193">
        <v>17423568</v>
      </c>
      <c r="DS45" s="190" t="s">
        <v>271</v>
      </c>
      <c r="DT45" s="193" t="s">
        <v>271</v>
      </c>
      <c r="DU45" s="193" t="s">
        <v>271</v>
      </c>
      <c r="DV45" s="190" t="s">
        <v>271</v>
      </c>
      <c r="DW45" s="193" t="s">
        <v>271</v>
      </c>
      <c r="DX45" s="193" t="s">
        <v>271</v>
      </c>
      <c r="DY45" s="190" t="s">
        <v>812</v>
      </c>
      <c r="DZ45" s="190" t="s">
        <v>272</v>
      </c>
      <c r="EA45" s="190" t="s">
        <v>539</v>
      </c>
      <c r="EB45" s="190" t="s">
        <v>307</v>
      </c>
      <c r="EC45" s="190" t="s">
        <v>272</v>
      </c>
      <c r="ED45" s="190" t="s">
        <v>355</v>
      </c>
      <c r="EE45" s="190" t="s">
        <v>426</v>
      </c>
      <c r="EF45" s="190" t="s">
        <v>271</v>
      </c>
      <c r="EG45" s="190" t="s">
        <v>321</v>
      </c>
      <c r="EH45" s="190" t="s">
        <v>284</v>
      </c>
      <c r="EI45" s="190" t="s">
        <v>483</v>
      </c>
      <c r="EJ45" s="190" t="s">
        <v>245</v>
      </c>
      <c r="EK45" s="190" t="s">
        <v>351</v>
      </c>
      <c r="EL45" s="190" t="s">
        <v>272</v>
      </c>
      <c r="EM45" s="190" t="s">
        <v>272</v>
      </c>
      <c r="EN45" s="190" t="s">
        <v>272</v>
      </c>
      <c r="EO45" s="190" t="s">
        <v>272</v>
      </c>
      <c r="EP45" s="190" t="s">
        <v>350</v>
      </c>
      <c r="EQ45" s="190">
        <v>4</v>
      </c>
      <c r="ER45" s="190" t="s">
        <v>349</v>
      </c>
      <c r="ES45" s="190" t="s">
        <v>272</v>
      </c>
      <c r="ET45" s="190" t="s">
        <v>272</v>
      </c>
      <c r="EU45" s="190" t="s">
        <v>272</v>
      </c>
      <c r="EV45" s="190" t="s">
        <v>272</v>
      </c>
      <c r="EW45" s="190" t="s">
        <v>303</v>
      </c>
      <c r="EX45" s="190">
        <v>4</v>
      </c>
      <c r="EY45" s="190" t="s">
        <v>278</v>
      </c>
      <c r="EZ45" s="190" t="s">
        <v>268</v>
      </c>
      <c r="FA45" s="190" t="s">
        <v>258</v>
      </c>
      <c r="FB45" s="193">
        <v>0</v>
      </c>
      <c r="FC45" s="190" t="s">
        <v>276</v>
      </c>
      <c r="FD45" s="190" t="s">
        <v>271</v>
      </c>
      <c r="FE45" s="190" t="s">
        <v>271</v>
      </c>
      <c r="FF45" s="190" t="s">
        <v>264</v>
      </c>
      <c r="FG45" s="190" t="s">
        <v>271</v>
      </c>
      <c r="FH45" s="190" t="s">
        <v>271</v>
      </c>
      <c r="FI45" s="190" t="s">
        <v>12424</v>
      </c>
      <c r="FJ45" s="190" t="s">
        <v>12423</v>
      </c>
      <c r="FK45" s="190" t="s">
        <v>12422</v>
      </c>
      <c r="FL45" s="190" t="s">
        <v>12421</v>
      </c>
      <c r="FM45" s="190" t="s">
        <v>12420</v>
      </c>
      <c r="FN45" s="190" t="s">
        <v>12419</v>
      </c>
      <c r="FO45" s="190" t="s">
        <v>12418</v>
      </c>
      <c r="FP45" s="190" t="s">
        <v>12417</v>
      </c>
      <c r="FQ45" s="193">
        <v>32896236</v>
      </c>
      <c r="FR45" s="193">
        <v>9398925</v>
      </c>
      <c r="FS45" s="190" t="s">
        <v>297</v>
      </c>
      <c r="FT45" s="190" t="s">
        <v>297</v>
      </c>
      <c r="FU45" s="190" t="s">
        <v>297</v>
      </c>
      <c r="FV45" s="190" t="s">
        <v>297</v>
      </c>
      <c r="FW45" s="190" t="s">
        <v>272</v>
      </c>
      <c r="FX45" s="190" t="s">
        <v>272</v>
      </c>
      <c r="FY45" s="190" t="s">
        <v>272</v>
      </c>
      <c r="FZ45" s="190" t="s">
        <v>297</v>
      </c>
      <c r="GA45" s="190" t="s">
        <v>272</v>
      </c>
      <c r="GB45" s="190" t="s">
        <v>297</v>
      </c>
      <c r="GC45" s="190" t="s">
        <v>297</v>
      </c>
      <c r="GD45" s="190" t="s">
        <v>297</v>
      </c>
      <c r="GE45" s="190" t="s">
        <v>297</v>
      </c>
    </row>
    <row r="46" spans="1:187" x14ac:dyDescent="0.3">
      <c r="A46" s="190" t="s">
        <v>372</v>
      </c>
      <c r="B46" s="190">
        <v>2768</v>
      </c>
      <c r="C46" s="190" t="s">
        <v>16</v>
      </c>
      <c r="D46" s="190" t="s">
        <v>240</v>
      </c>
      <c r="E46" s="190" t="s">
        <v>12416</v>
      </c>
      <c r="F46" s="190" t="s">
        <v>12415</v>
      </c>
      <c r="G46" s="190" t="s">
        <v>4028</v>
      </c>
      <c r="H46" s="190" t="s">
        <v>1272</v>
      </c>
      <c r="I46" s="190" t="s">
        <v>301</v>
      </c>
      <c r="J46" s="190" t="s">
        <v>10191</v>
      </c>
      <c r="K46" s="190" t="s">
        <v>271</v>
      </c>
      <c r="L46" s="190" t="s">
        <v>271</v>
      </c>
      <c r="M46" s="190" t="s">
        <v>271</v>
      </c>
      <c r="N46" s="190" t="s">
        <v>271</v>
      </c>
      <c r="O46" s="190" t="s">
        <v>271</v>
      </c>
      <c r="P46" s="190" t="s">
        <v>271</v>
      </c>
      <c r="Q46" s="191">
        <v>41395</v>
      </c>
      <c r="R46" s="191">
        <v>43100</v>
      </c>
      <c r="T46" s="190" t="s">
        <v>366</v>
      </c>
      <c r="U46" s="194">
        <v>2600000</v>
      </c>
      <c r="V46" s="190" t="s">
        <v>12414</v>
      </c>
      <c r="W46" s="190" t="s">
        <v>12413</v>
      </c>
      <c r="X46" s="190" t="s">
        <v>12412</v>
      </c>
      <c r="Y46" s="190" t="s">
        <v>12411</v>
      </c>
      <c r="Z46" s="190" t="s">
        <v>12410</v>
      </c>
      <c r="AA46" s="190" t="s">
        <v>12409</v>
      </c>
      <c r="AB46" s="190" t="s">
        <v>310</v>
      </c>
      <c r="AC46" s="190" t="s">
        <v>12408</v>
      </c>
      <c r="AD46" s="190" t="s">
        <v>325</v>
      </c>
      <c r="AE46" s="190" t="s">
        <v>12407</v>
      </c>
      <c r="AF46" s="190" t="s">
        <v>12406</v>
      </c>
      <c r="AG46" s="193">
        <v>123431</v>
      </c>
      <c r="AH46" s="193">
        <v>123431</v>
      </c>
      <c r="AI46" s="193">
        <v>246862</v>
      </c>
      <c r="AJ46" s="193">
        <v>75119</v>
      </c>
      <c r="AK46" s="193">
        <v>11327</v>
      </c>
      <c r="AL46" s="193">
        <v>86446</v>
      </c>
      <c r="AM46" s="193">
        <v>0</v>
      </c>
      <c r="AN46" s="193">
        <v>0</v>
      </c>
      <c r="AO46" s="193">
        <v>0</v>
      </c>
      <c r="AP46" s="193">
        <v>0</v>
      </c>
      <c r="AQ46" s="193">
        <v>0</v>
      </c>
      <c r="AR46" s="193">
        <v>0</v>
      </c>
      <c r="AS46" s="190" t="s">
        <v>271</v>
      </c>
      <c r="AT46" s="193" t="s">
        <v>271</v>
      </c>
      <c r="AU46" s="193" t="s">
        <v>271</v>
      </c>
      <c r="AV46" s="190" t="s">
        <v>271</v>
      </c>
      <c r="AW46" s="193" t="s">
        <v>271</v>
      </c>
      <c r="AX46" s="193" t="s">
        <v>271</v>
      </c>
      <c r="AY46" s="190" t="s">
        <v>271</v>
      </c>
      <c r="AZ46" s="193" t="s">
        <v>271</v>
      </c>
      <c r="BA46" s="193" t="s">
        <v>271</v>
      </c>
      <c r="BB46" s="190" t="s">
        <v>271</v>
      </c>
      <c r="BC46" s="193" t="s">
        <v>271</v>
      </c>
      <c r="BD46" s="193" t="s">
        <v>271</v>
      </c>
      <c r="BE46" s="190" t="s">
        <v>271</v>
      </c>
      <c r="BF46" s="193" t="s">
        <v>271</v>
      </c>
      <c r="BG46" s="193" t="s">
        <v>271</v>
      </c>
      <c r="BH46" s="190" t="s">
        <v>271</v>
      </c>
      <c r="BI46" s="193" t="s">
        <v>271</v>
      </c>
      <c r="BJ46" s="193" t="s">
        <v>271</v>
      </c>
      <c r="BK46" s="190" t="s">
        <v>271</v>
      </c>
      <c r="BL46" s="193" t="s">
        <v>271</v>
      </c>
      <c r="BM46" s="193" t="s">
        <v>271</v>
      </c>
      <c r="BN46" s="190" t="s">
        <v>271</v>
      </c>
      <c r="BO46" s="193" t="s">
        <v>271</v>
      </c>
      <c r="BP46" s="193" t="s">
        <v>271</v>
      </c>
      <c r="BQ46" s="190" t="s">
        <v>271</v>
      </c>
      <c r="BR46" s="193" t="s">
        <v>271</v>
      </c>
      <c r="BS46" s="193" t="s">
        <v>271</v>
      </c>
      <c r="BT46" s="190" t="s">
        <v>271</v>
      </c>
      <c r="BU46" s="193" t="s">
        <v>271</v>
      </c>
      <c r="BV46" s="193" t="s">
        <v>271</v>
      </c>
      <c r="BW46" s="193">
        <v>73661</v>
      </c>
      <c r="BX46" s="193">
        <v>73661</v>
      </c>
      <c r="BY46" s="193">
        <v>147322</v>
      </c>
      <c r="BZ46" s="193">
        <v>31082</v>
      </c>
      <c r="CA46" s="193">
        <v>3875</v>
      </c>
      <c r="CB46" s="193">
        <v>34957</v>
      </c>
      <c r="CC46" s="190" t="s">
        <v>271</v>
      </c>
      <c r="CD46" s="193" t="s">
        <v>271</v>
      </c>
      <c r="CE46" s="193" t="s">
        <v>271</v>
      </c>
      <c r="CF46" s="190" t="s">
        <v>271</v>
      </c>
      <c r="CG46" s="193" t="s">
        <v>271</v>
      </c>
      <c r="CH46" s="193" t="s">
        <v>271</v>
      </c>
      <c r="CI46" s="190" t="s">
        <v>271</v>
      </c>
      <c r="CJ46" s="193" t="s">
        <v>271</v>
      </c>
      <c r="CK46" s="193" t="s">
        <v>271</v>
      </c>
      <c r="CL46" s="190" t="s">
        <v>271</v>
      </c>
      <c r="CM46" s="193" t="s">
        <v>271</v>
      </c>
      <c r="CN46" s="193" t="s">
        <v>271</v>
      </c>
      <c r="CO46" s="190" t="s">
        <v>271</v>
      </c>
      <c r="CP46" s="193" t="s">
        <v>271</v>
      </c>
      <c r="CQ46" s="193" t="s">
        <v>271</v>
      </c>
      <c r="CR46" s="190" t="s">
        <v>271</v>
      </c>
      <c r="CS46" s="193" t="s">
        <v>271</v>
      </c>
      <c r="CT46" s="193" t="s">
        <v>271</v>
      </c>
      <c r="CU46" s="190" t="s">
        <v>287</v>
      </c>
      <c r="CV46" s="193">
        <v>34957</v>
      </c>
      <c r="CW46" s="193">
        <v>147322</v>
      </c>
      <c r="CX46" s="190" t="s">
        <v>271</v>
      </c>
      <c r="CY46" s="193" t="s">
        <v>271</v>
      </c>
      <c r="CZ46" s="193" t="s">
        <v>271</v>
      </c>
      <c r="DA46" s="190" t="s">
        <v>287</v>
      </c>
      <c r="DB46" s="193">
        <v>34957</v>
      </c>
      <c r="DC46" s="193">
        <v>147322</v>
      </c>
      <c r="DD46" s="190" t="s">
        <v>271</v>
      </c>
      <c r="DE46" s="193" t="s">
        <v>271</v>
      </c>
      <c r="DF46" s="193" t="s">
        <v>271</v>
      </c>
      <c r="DG46" s="190" t="s">
        <v>271</v>
      </c>
      <c r="DH46" s="193" t="s">
        <v>271</v>
      </c>
      <c r="DI46" s="193" t="s">
        <v>271</v>
      </c>
      <c r="DJ46" s="190" t="s">
        <v>271</v>
      </c>
      <c r="DK46" s="193" t="s">
        <v>271</v>
      </c>
      <c r="DL46" s="193" t="s">
        <v>271</v>
      </c>
      <c r="DM46" s="190" t="s">
        <v>287</v>
      </c>
      <c r="DN46" s="193">
        <v>2184</v>
      </c>
      <c r="DO46" s="193">
        <v>147322</v>
      </c>
      <c r="DP46" s="190" t="s">
        <v>287</v>
      </c>
      <c r="DQ46" s="193">
        <v>34957</v>
      </c>
      <c r="DR46" s="193">
        <v>147322</v>
      </c>
      <c r="DS46" s="190" t="s">
        <v>287</v>
      </c>
      <c r="DT46" s="193">
        <v>34957</v>
      </c>
      <c r="DU46" s="193">
        <v>147322</v>
      </c>
      <c r="DV46" s="190" t="s">
        <v>271</v>
      </c>
      <c r="DW46" s="193" t="s">
        <v>271</v>
      </c>
      <c r="DX46" s="193" t="s">
        <v>271</v>
      </c>
      <c r="DY46" s="190" t="s">
        <v>356</v>
      </c>
      <c r="DZ46" s="190" t="s">
        <v>297</v>
      </c>
      <c r="EA46" s="190" t="s">
        <v>271</v>
      </c>
      <c r="EB46" s="190" t="s">
        <v>271</v>
      </c>
      <c r="EC46" s="190" t="s">
        <v>272</v>
      </c>
      <c r="ED46" s="190" t="s">
        <v>750</v>
      </c>
      <c r="EE46" s="190" t="s">
        <v>426</v>
      </c>
      <c r="EF46" s="190" t="s">
        <v>12405</v>
      </c>
      <c r="EG46" s="190" t="s">
        <v>285</v>
      </c>
      <c r="EH46" s="190" t="s">
        <v>284</v>
      </c>
      <c r="EI46" s="190" t="s">
        <v>283</v>
      </c>
      <c r="EJ46" s="190" t="s">
        <v>245</v>
      </c>
      <c r="EK46" s="190" t="s">
        <v>379</v>
      </c>
      <c r="EL46" s="190" t="s">
        <v>272</v>
      </c>
      <c r="EM46" s="190" t="s">
        <v>272</v>
      </c>
      <c r="EN46" s="190" t="s">
        <v>272</v>
      </c>
      <c r="EO46" s="190" t="s">
        <v>272</v>
      </c>
      <c r="EP46" s="190" t="s">
        <v>378</v>
      </c>
      <c r="EQ46" s="190">
        <v>4</v>
      </c>
      <c r="ER46" s="190" t="s">
        <v>349</v>
      </c>
      <c r="ES46" s="190" t="s">
        <v>272</v>
      </c>
      <c r="ET46" s="190" t="s">
        <v>272</v>
      </c>
      <c r="EU46" s="190" t="s">
        <v>272</v>
      </c>
      <c r="EV46" s="190" t="s">
        <v>272</v>
      </c>
      <c r="EW46" s="190" t="s">
        <v>303</v>
      </c>
      <c r="EX46" s="190">
        <v>4</v>
      </c>
      <c r="EY46" s="190" t="s">
        <v>302</v>
      </c>
      <c r="EZ46" s="190" t="s">
        <v>268</v>
      </c>
      <c r="FA46" s="190" t="s">
        <v>259</v>
      </c>
      <c r="FB46" s="193">
        <v>0</v>
      </c>
      <c r="FC46" s="190" t="s">
        <v>271</v>
      </c>
      <c r="FD46" s="190" t="s">
        <v>271</v>
      </c>
      <c r="FE46" s="190" t="s">
        <v>271</v>
      </c>
      <c r="FF46" s="190" t="s">
        <v>262</v>
      </c>
      <c r="FG46" s="190" t="s">
        <v>271</v>
      </c>
      <c r="FH46" s="190" t="s">
        <v>12404</v>
      </c>
      <c r="FI46" s="190" t="s">
        <v>12403</v>
      </c>
      <c r="FJ46" s="190" t="s">
        <v>12402</v>
      </c>
      <c r="FK46" s="190" t="s">
        <v>271</v>
      </c>
      <c r="FL46" s="190" t="s">
        <v>12401</v>
      </c>
      <c r="FM46" s="190" t="s">
        <v>12400</v>
      </c>
      <c r="FN46" s="190" t="s">
        <v>271</v>
      </c>
      <c r="FO46" s="190" t="s">
        <v>271</v>
      </c>
      <c r="FP46" s="190" t="s">
        <v>271</v>
      </c>
      <c r="FQ46" s="193">
        <v>147322</v>
      </c>
      <c r="FR46" s="193">
        <v>34957</v>
      </c>
      <c r="FS46" s="190" t="s">
        <v>297</v>
      </c>
      <c r="FT46" s="190" t="s">
        <v>297</v>
      </c>
      <c r="FU46" s="190" t="s">
        <v>297</v>
      </c>
      <c r="FV46" s="190" t="s">
        <v>297</v>
      </c>
      <c r="FW46" s="190" t="s">
        <v>272</v>
      </c>
      <c r="FX46" s="190" t="s">
        <v>272</v>
      </c>
      <c r="FY46" s="190" t="s">
        <v>272</v>
      </c>
      <c r="FZ46" s="190" t="s">
        <v>272</v>
      </c>
      <c r="GA46" s="190" t="s">
        <v>272</v>
      </c>
      <c r="GB46" s="190" t="s">
        <v>297</v>
      </c>
      <c r="GC46" s="190" t="s">
        <v>272</v>
      </c>
      <c r="GD46" s="190" t="s">
        <v>272</v>
      </c>
      <c r="GE46" s="190" t="s">
        <v>297</v>
      </c>
    </row>
    <row r="47" spans="1:187" x14ac:dyDescent="0.3">
      <c r="A47" s="190" t="s">
        <v>372</v>
      </c>
      <c r="B47" s="190">
        <v>2770</v>
      </c>
      <c r="C47" s="190" t="s">
        <v>16</v>
      </c>
      <c r="D47" s="190" t="s">
        <v>240</v>
      </c>
      <c r="E47" s="190" t="s">
        <v>12399</v>
      </c>
      <c r="F47" s="190" t="s">
        <v>12398</v>
      </c>
      <c r="G47" s="190" t="s">
        <v>4028</v>
      </c>
      <c r="H47" s="190" t="s">
        <v>1104</v>
      </c>
      <c r="I47" s="190" t="s">
        <v>301</v>
      </c>
      <c r="J47" s="190" t="s">
        <v>10720</v>
      </c>
      <c r="K47" s="190" t="s">
        <v>271</v>
      </c>
      <c r="L47" s="190" t="s">
        <v>271</v>
      </c>
      <c r="M47" s="190" t="s">
        <v>271</v>
      </c>
      <c r="N47" s="190" t="s">
        <v>271</v>
      </c>
      <c r="O47" s="190" t="s">
        <v>271</v>
      </c>
      <c r="P47" s="190" t="s">
        <v>271</v>
      </c>
      <c r="Q47" s="191">
        <v>41252</v>
      </c>
      <c r="R47" s="191">
        <v>41455</v>
      </c>
      <c r="S47" s="191">
        <v>42308</v>
      </c>
      <c r="T47" s="190" t="s">
        <v>452</v>
      </c>
      <c r="U47" s="194">
        <v>113520</v>
      </c>
      <c r="V47" s="190" t="s">
        <v>7585</v>
      </c>
      <c r="W47" s="190" t="s">
        <v>12397</v>
      </c>
      <c r="X47" s="190" t="s">
        <v>7583</v>
      </c>
      <c r="Y47" s="190" t="s">
        <v>12396</v>
      </c>
      <c r="Z47" s="190" t="s">
        <v>12395</v>
      </c>
      <c r="AA47" s="190" t="s">
        <v>12394</v>
      </c>
      <c r="AB47" s="190" t="s">
        <v>448</v>
      </c>
      <c r="AC47" s="190" t="s">
        <v>12393</v>
      </c>
      <c r="AD47" s="190" t="s">
        <v>325</v>
      </c>
      <c r="AE47" s="190" t="s">
        <v>12392</v>
      </c>
      <c r="AF47" s="190" t="s">
        <v>12391</v>
      </c>
      <c r="AG47" s="193">
        <v>125000</v>
      </c>
      <c r="AH47" s="193">
        <v>125000</v>
      </c>
      <c r="AI47" s="193">
        <v>250000</v>
      </c>
      <c r="AJ47" s="193">
        <v>168302</v>
      </c>
      <c r="AK47" s="193">
        <v>167728</v>
      </c>
      <c r="AL47" s="193">
        <v>336030</v>
      </c>
      <c r="AM47" s="193">
        <v>49000</v>
      </c>
      <c r="AN47" s="193">
        <v>51000</v>
      </c>
      <c r="AO47" s="193">
        <v>100000</v>
      </c>
      <c r="AP47" s="193">
        <v>96021</v>
      </c>
      <c r="AQ47" s="193">
        <v>100239</v>
      </c>
      <c r="AR47" s="193">
        <v>196260</v>
      </c>
      <c r="AS47" s="190" t="s">
        <v>271</v>
      </c>
      <c r="AT47" s="193" t="s">
        <v>271</v>
      </c>
      <c r="AU47" s="193" t="s">
        <v>271</v>
      </c>
      <c r="AV47" s="190" t="s">
        <v>271</v>
      </c>
      <c r="AW47" s="193" t="s">
        <v>271</v>
      </c>
      <c r="AX47" s="193" t="s">
        <v>271</v>
      </c>
      <c r="AY47" s="190" t="s">
        <v>271</v>
      </c>
      <c r="AZ47" s="193" t="s">
        <v>271</v>
      </c>
      <c r="BA47" s="193" t="s">
        <v>271</v>
      </c>
      <c r="BB47" s="190" t="s">
        <v>271</v>
      </c>
      <c r="BC47" s="193" t="s">
        <v>271</v>
      </c>
      <c r="BD47" s="193" t="s">
        <v>271</v>
      </c>
      <c r="BE47" s="190" t="s">
        <v>271</v>
      </c>
      <c r="BF47" s="193" t="s">
        <v>271</v>
      </c>
      <c r="BG47" s="193" t="s">
        <v>271</v>
      </c>
      <c r="BH47" s="190" t="s">
        <v>271</v>
      </c>
      <c r="BI47" s="193" t="s">
        <v>271</v>
      </c>
      <c r="BJ47" s="193" t="s">
        <v>271</v>
      </c>
      <c r="BK47" s="190" t="s">
        <v>271</v>
      </c>
      <c r="BL47" s="193" t="s">
        <v>271</v>
      </c>
      <c r="BM47" s="193" t="s">
        <v>271</v>
      </c>
      <c r="BN47" s="190" t="s">
        <v>271</v>
      </c>
      <c r="BO47" s="193" t="s">
        <v>271</v>
      </c>
      <c r="BP47" s="193" t="s">
        <v>271</v>
      </c>
      <c r="BQ47" s="190" t="s">
        <v>271</v>
      </c>
      <c r="BR47" s="193" t="s">
        <v>271</v>
      </c>
      <c r="BS47" s="193" t="s">
        <v>271</v>
      </c>
      <c r="BT47" s="190" t="s">
        <v>287</v>
      </c>
      <c r="BU47" s="193">
        <v>196260</v>
      </c>
      <c r="BV47" s="193">
        <v>100000</v>
      </c>
      <c r="BW47" s="193">
        <v>0</v>
      </c>
      <c r="BX47" s="193">
        <v>0</v>
      </c>
      <c r="BY47" s="193">
        <v>0</v>
      </c>
      <c r="BZ47" s="193">
        <v>0</v>
      </c>
      <c r="CA47" s="193">
        <v>0</v>
      </c>
      <c r="CB47" s="193">
        <v>0</v>
      </c>
      <c r="CC47" s="190" t="s">
        <v>271</v>
      </c>
      <c r="CD47" s="193" t="s">
        <v>271</v>
      </c>
      <c r="CE47" s="193" t="s">
        <v>271</v>
      </c>
      <c r="CF47" s="190" t="s">
        <v>271</v>
      </c>
      <c r="CG47" s="193" t="s">
        <v>271</v>
      </c>
      <c r="CH47" s="193" t="s">
        <v>271</v>
      </c>
      <c r="CI47" s="190" t="s">
        <v>271</v>
      </c>
      <c r="CJ47" s="193" t="s">
        <v>271</v>
      </c>
      <c r="CK47" s="193" t="s">
        <v>271</v>
      </c>
      <c r="CL47" s="190" t="s">
        <v>271</v>
      </c>
      <c r="CM47" s="193" t="s">
        <v>271</v>
      </c>
      <c r="CN47" s="193" t="s">
        <v>271</v>
      </c>
      <c r="CO47" s="190" t="s">
        <v>271</v>
      </c>
      <c r="CP47" s="193" t="s">
        <v>271</v>
      </c>
      <c r="CQ47" s="193" t="s">
        <v>271</v>
      </c>
      <c r="CR47" s="190" t="s">
        <v>271</v>
      </c>
      <c r="CS47" s="193" t="s">
        <v>271</v>
      </c>
      <c r="CT47" s="193" t="s">
        <v>271</v>
      </c>
      <c r="CU47" s="190" t="s">
        <v>271</v>
      </c>
      <c r="CV47" s="193" t="s">
        <v>271</v>
      </c>
      <c r="CW47" s="193" t="s">
        <v>271</v>
      </c>
      <c r="CX47" s="190" t="s">
        <v>271</v>
      </c>
      <c r="CY47" s="193" t="s">
        <v>271</v>
      </c>
      <c r="CZ47" s="193" t="s">
        <v>271</v>
      </c>
      <c r="DA47" s="190" t="s">
        <v>271</v>
      </c>
      <c r="DB47" s="193" t="s">
        <v>271</v>
      </c>
      <c r="DC47" s="193" t="s">
        <v>271</v>
      </c>
      <c r="DD47" s="190" t="s">
        <v>271</v>
      </c>
      <c r="DE47" s="193" t="s">
        <v>271</v>
      </c>
      <c r="DF47" s="193" t="s">
        <v>271</v>
      </c>
      <c r="DG47" s="190" t="s">
        <v>271</v>
      </c>
      <c r="DH47" s="193" t="s">
        <v>271</v>
      </c>
      <c r="DI47" s="193" t="s">
        <v>271</v>
      </c>
      <c r="DJ47" s="190" t="s">
        <v>271</v>
      </c>
      <c r="DK47" s="193" t="s">
        <v>271</v>
      </c>
      <c r="DL47" s="193" t="s">
        <v>271</v>
      </c>
      <c r="DM47" s="190" t="s">
        <v>271</v>
      </c>
      <c r="DN47" s="193" t="s">
        <v>271</v>
      </c>
      <c r="DO47" s="193" t="s">
        <v>271</v>
      </c>
      <c r="DP47" s="190" t="s">
        <v>271</v>
      </c>
      <c r="DQ47" s="193" t="s">
        <v>271</v>
      </c>
      <c r="DR47" s="193" t="s">
        <v>271</v>
      </c>
      <c r="DS47" s="190" t="s">
        <v>271</v>
      </c>
      <c r="DT47" s="193" t="s">
        <v>271</v>
      </c>
      <c r="DU47" s="193" t="s">
        <v>271</v>
      </c>
      <c r="DV47" s="190" t="s">
        <v>271</v>
      </c>
      <c r="DW47" s="193" t="s">
        <v>271</v>
      </c>
      <c r="DX47" s="193" t="s">
        <v>271</v>
      </c>
      <c r="DY47" s="190" t="s">
        <v>812</v>
      </c>
      <c r="DZ47" s="190" t="s">
        <v>272</v>
      </c>
      <c r="EA47" s="190" t="s">
        <v>785</v>
      </c>
      <c r="EB47" s="190" t="s">
        <v>286</v>
      </c>
      <c r="EC47" s="190" t="s">
        <v>271</v>
      </c>
      <c r="ED47" s="190" t="s">
        <v>271</v>
      </c>
      <c r="EE47" s="190" t="s">
        <v>271</v>
      </c>
      <c r="EF47" s="190" t="s">
        <v>271</v>
      </c>
      <c r="EG47" s="190" t="s">
        <v>352</v>
      </c>
      <c r="EH47" s="190" t="s">
        <v>284</v>
      </c>
      <c r="EI47" s="190" t="s">
        <v>283</v>
      </c>
      <c r="EJ47" s="190" t="s">
        <v>246</v>
      </c>
      <c r="EK47" s="190" t="s">
        <v>379</v>
      </c>
      <c r="EL47" s="190" t="s">
        <v>272</v>
      </c>
      <c r="EM47" s="190" t="s">
        <v>272</v>
      </c>
      <c r="EN47" s="190" t="s">
        <v>272</v>
      </c>
      <c r="EO47" s="190" t="s">
        <v>297</v>
      </c>
      <c r="EP47" s="190" t="s">
        <v>464</v>
      </c>
      <c r="EQ47" s="190">
        <v>3</v>
      </c>
      <c r="ER47" s="190" t="s">
        <v>349</v>
      </c>
      <c r="ES47" s="190" t="s">
        <v>272</v>
      </c>
      <c r="ET47" s="190" t="s">
        <v>297</v>
      </c>
      <c r="EU47" s="190" t="s">
        <v>272</v>
      </c>
      <c r="EV47" s="190" t="s">
        <v>272</v>
      </c>
      <c r="EW47" s="190" t="s">
        <v>303</v>
      </c>
      <c r="EX47" s="190">
        <v>3</v>
      </c>
      <c r="EY47" s="190" t="s">
        <v>318</v>
      </c>
      <c r="EZ47" s="190" t="s">
        <v>268</v>
      </c>
      <c r="FA47" s="190" t="s">
        <v>260</v>
      </c>
      <c r="FB47" s="193">
        <v>1</v>
      </c>
      <c r="FC47" s="190" t="s">
        <v>276</v>
      </c>
      <c r="FD47" s="190" t="s">
        <v>271</v>
      </c>
      <c r="FE47" s="190" t="s">
        <v>271</v>
      </c>
      <c r="FF47" s="190" t="s">
        <v>262</v>
      </c>
      <c r="FG47" s="190" t="s">
        <v>271</v>
      </c>
      <c r="FH47" s="190" t="s">
        <v>12390</v>
      </c>
      <c r="FI47" s="190" t="s">
        <v>12389</v>
      </c>
      <c r="FJ47" s="190" t="s">
        <v>12388</v>
      </c>
      <c r="FK47" s="190" t="s">
        <v>12387</v>
      </c>
      <c r="FL47" s="190" t="s">
        <v>12386</v>
      </c>
      <c r="FM47" s="190" t="s">
        <v>12385</v>
      </c>
      <c r="FN47" s="190" t="s">
        <v>12384</v>
      </c>
      <c r="FO47" s="190" t="s">
        <v>271</v>
      </c>
      <c r="FP47" s="190" t="s">
        <v>12383</v>
      </c>
      <c r="FQ47" s="193">
        <v>100000</v>
      </c>
      <c r="FR47" s="193">
        <v>196260</v>
      </c>
      <c r="FS47" s="190" t="s">
        <v>271</v>
      </c>
      <c r="FT47" s="190" t="s">
        <v>271</v>
      </c>
      <c r="FU47" s="190" t="s">
        <v>272</v>
      </c>
      <c r="FV47" s="190" t="s">
        <v>272</v>
      </c>
      <c r="FW47" s="190" t="s">
        <v>271</v>
      </c>
      <c r="FX47" s="190" t="s">
        <v>271</v>
      </c>
      <c r="FY47" s="190" t="s">
        <v>271</v>
      </c>
      <c r="FZ47" s="190" t="s">
        <v>271</v>
      </c>
      <c r="GA47" s="190" t="s">
        <v>271</v>
      </c>
      <c r="GB47" s="190" t="s">
        <v>271</v>
      </c>
      <c r="GC47" s="190" t="s">
        <v>271</v>
      </c>
      <c r="GD47" s="190" t="s">
        <v>271</v>
      </c>
      <c r="GE47" s="190" t="s">
        <v>271</v>
      </c>
    </row>
    <row r="48" spans="1:187" x14ac:dyDescent="0.3">
      <c r="A48" s="190" t="s">
        <v>372</v>
      </c>
      <c r="B48" s="190">
        <v>2771</v>
      </c>
      <c r="C48" s="190" t="s">
        <v>16</v>
      </c>
      <c r="D48" s="190" t="s">
        <v>240</v>
      </c>
      <c r="E48" s="190" t="s">
        <v>12382</v>
      </c>
      <c r="F48" s="190" t="s">
        <v>12381</v>
      </c>
      <c r="G48" s="190" t="s">
        <v>4028</v>
      </c>
      <c r="H48" s="190" t="s">
        <v>1104</v>
      </c>
      <c r="I48" s="190" t="s">
        <v>301</v>
      </c>
      <c r="J48" s="190" t="s">
        <v>9015</v>
      </c>
      <c r="K48" s="190" t="s">
        <v>271</v>
      </c>
      <c r="L48" s="190" t="s">
        <v>271</v>
      </c>
      <c r="M48" s="190" t="s">
        <v>271</v>
      </c>
      <c r="N48" s="190" t="s">
        <v>271</v>
      </c>
      <c r="O48" s="190" t="s">
        <v>271</v>
      </c>
      <c r="P48" s="190" t="s">
        <v>271</v>
      </c>
      <c r="Q48" s="191">
        <v>41730</v>
      </c>
      <c r="R48" s="191">
        <v>42094</v>
      </c>
      <c r="S48" s="191">
        <v>42644</v>
      </c>
      <c r="T48" s="190" t="s">
        <v>366</v>
      </c>
      <c r="U48" s="194">
        <v>285458</v>
      </c>
      <c r="V48" s="190" t="s">
        <v>4890</v>
      </c>
      <c r="W48" s="190" t="s">
        <v>12380</v>
      </c>
      <c r="X48" s="190" t="s">
        <v>12379</v>
      </c>
      <c r="Y48" s="190" t="s">
        <v>12167</v>
      </c>
      <c r="Z48" s="190" t="s">
        <v>2912</v>
      </c>
      <c r="AA48" s="190" t="s">
        <v>12378</v>
      </c>
      <c r="AB48" s="190" t="s">
        <v>310</v>
      </c>
      <c r="AC48" s="190" t="s">
        <v>12377</v>
      </c>
      <c r="AD48" s="190" t="s">
        <v>289</v>
      </c>
      <c r="AE48" s="190" t="s">
        <v>12376</v>
      </c>
      <c r="AF48" s="190" t="s">
        <v>12375</v>
      </c>
      <c r="AG48" s="193">
        <v>4690</v>
      </c>
      <c r="AH48" s="193">
        <v>4290</v>
      </c>
      <c r="AI48" s="193">
        <v>8980</v>
      </c>
      <c r="AJ48" s="193">
        <v>960</v>
      </c>
      <c r="AK48" s="193">
        <v>0</v>
      </c>
      <c r="AL48" s="193">
        <v>960</v>
      </c>
      <c r="AM48" s="193">
        <v>0</v>
      </c>
      <c r="AN48" s="193">
        <v>0</v>
      </c>
      <c r="AO48" s="193">
        <v>0</v>
      </c>
      <c r="AP48" s="193">
        <v>0</v>
      </c>
      <c r="AQ48" s="193">
        <v>0</v>
      </c>
      <c r="AR48" s="193">
        <v>0</v>
      </c>
      <c r="AS48" s="190" t="s">
        <v>271</v>
      </c>
      <c r="AT48" s="193" t="s">
        <v>271</v>
      </c>
      <c r="AU48" s="193" t="s">
        <v>271</v>
      </c>
      <c r="AV48" s="190" t="s">
        <v>271</v>
      </c>
      <c r="AW48" s="193" t="s">
        <v>271</v>
      </c>
      <c r="AX48" s="193" t="s">
        <v>271</v>
      </c>
      <c r="AY48" s="190" t="s">
        <v>271</v>
      </c>
      <c r="AZ48" s="193" t="s">
        <v>271</v>
      </c>
      <c r="BA48" s="193" t="s">
        <v>271</v>
      </c>
      <c r="BB48" s="190" t="s">
        <v>271</v>
      </c>
      <c r="BC48" s="193" t="s">
        <v>271</v>
      </c>
      <c r="BD48" s="193" t="s">
        <v>271</v>
      </c>
      <c r="BE48" s="190" t="s">
        <v>271</v>
      </c>
      <c r="BF48" s="193" t="s">
        <v>271</v>
      </c>
      <c r="BG48" s="193" t="s">
        <v>271</v>
      </c>
      <c r="BH48" s="190" t="s">
        <v>271</v>
      </c>
      <c r="BI48" s="193" t="s">
        <v>271</v>
      </c>
      <c r="BJ48" s="193" t="s">
        <v>271</v>
      </c>
      <c r="BK48" s="190" t="s">
        <v>271</v>
      </c>
      <c r="BL48" s="193" t="s">
        <v>271</v>
      </c>
      <c r="BM48" s="193" t="s">
        <v>271</v>
      </c>
      <c r="BN48" s="190" t="s">
        <v>271</v>
      </c>
      <c r="BO48" s="193" t="s">
        <v>271</v>
      </c>
      <c r="BP48" s="193" t="s">
        <v>271</v>
      </c>
      <c r="BQ48" s="190" t="s">
        <v>271</v>
      </c>
      <c r="BR48" s="193" t="s">
        <v>271</v>
      </c>
      <c r="BS48" s="193" t="s">
        <v>271</v>
      </c>
      <c r="BT48" s="190" t="s">
        <v>271</v>
      </c>
      <c r="BU48" s="193" t="s">
        <v>271</v>
      </c>
      <c r="BV48" s="193" t="s">
        <v>271</v>
      </c>
      <c r="BW48" s="193">
        <v>1590</v>
      </c>
      <c r="BX48" s="193">
        <v>1890</v>
      </c>
      <c r="BY48" s="193">
        <v>3480</v>
      </c>
      <c r="BZ48" s="193">
        <v>360</v>
      </c>
      <c r="CA48" s="193">
        <v>0</v>
      </c>
      <c r="CB48" s="193">
        <v>360</v>
      </c>
      <c r="CC48" s="190" t="s">
        <v>271</v>
      </c>
      <c r="CD48" s="193" t="s">
        <v>271</v>
      </c>
      <c r="CE48" s="193" t="s">
        <v>271</v>
      </c>
      <c r="CF48" s="190" t="s">
        <v>271</v>
      </c>
      <c r="CG48" s="193" t="s">
        <v>271</v>
      </c>
      <c r="CH48" s="193" t="s">
        <v>271</v>
      </c>
      <c r="CI48" s="190" t="s">
        <v>271</v>
      </c>
      <c r="CJ48" s="193" t="s">
        <v>271</v>
      </c>
      <c r="CK48" s="193" t="s">
        <v>271</v>
      </c>
      <c r="CL48" s="190" t="s">
        <v>271</v>
      </c>
      <c r="CM48" s="193" t="s">
        <v>271</v>
      </c>
      <c r="CN48" s="193" t="s">
        <v>271</v>
      </c>
      <c r="CO48" s="190" t="s">
        <v>287</v>
      </c>
      <c r="CP48" s="193">
        <v>0</v>
      </c>
      <c r="CQ48" s="193">
        <v>0</v>
      </c>
      <c r="CR48" s="190" t="s">
        <v>271</v>
      </c>
      <c r="CS48" s="193" t="s">
        <v>271</v>
      </c>
      <c r="CT48" s="193" t="s">
        <v>271</v>
      </c>
      <c r="CU48" s="190" t="s">
        <v>271</v>
      </c>
      <c r="CV48" s="193" t="s">
        <v>271</v>
      </c>
      <c r="CW48" s="193" t="s">
        <v>271</v>
      </c>
      <c r="CX48" s="190" t="s">
        <v>287</v>
      </c>
      <c r="CY48" s="193">
        <v>360</v>
      </c>
      <c r="CZ48" s="193">
        <v>2597</v>
      </c>
      <c r="DA48" s="190" t="s">
        <v>287</v>
      </c>
      <c r="DB48" s="193">
        <v>360</v>
      </c>
      <c r="DC48" s="193">
        <v>2597</v>
      </c>
      <c r="DD48" s="190" t="s">
        <v>287</v>
      </c>
      <c r="DE48" s="193">
        <v>0</v>
      </c>
      <c r="DF48" s="193">
        <v>0</v>
      </c>
      <c r="DG48" s="190" t="s">
        <v>271</v>
      </c>
      <c r="DH48" s="193" t="s">
        <v>271</v>
      </c>
      <c r="DI48" s="193" t="s">
        <v>271</v>
      </c>
      <c r="DJ48" s="190" t="s">
        <v>271</v>
      </c>
      <c r="DK48" s="193" t="s">
        <v>271</v>
      </c>
      <c r="DL48" s="193" t="s">
        <v>271</v>
      </c>
      <c r="DM48" s="190" t="s">
        <v>287</v>
      </c>
      <c r="DN48" s="193">
        <v>0</v>
      </c>
      <c r="DO48" s="193">
        <v>0</v>
      </c>
      <c r="DP48" s="190" t="s">
        <v>287</v>
      </c>
      <c r="DQ48" s="193">
        <v>0</v>
      </c>
      <c r="DR48" s="193">
        <v>0</v>
      </c>
      <c r="DS48" s="190" t="s">
        <v>287</v>
      </c>
      <c r="DT48" s="193">
        <v>856</v>
      </c>
      <c r="DU48" s="193">
        <v>550</v>
      </c>
      <c r="DV48" s="190" t="s">
        <v>287</v>
      </c>
      <c r="DW48" s="193">
        <v>360</v>
      </c>
      <c r="DX48" s="193">
        <v>1200</v>
      </c>
      <c r="DY48" s="190" t="s">
        <v>1295</v>
      </c>
      <c r="DZ48" s="190" t="s">
        <v>272</v>
      </c>
      <c r="EA48" s="190" t="s">
        <v>539</v>
      </c>
      <c r="EB48" s="190" t="s">
        <v>307</v>
      </c>
      <c r="EC48" s="190" t="s">
        <v>297</v>
      </c>
      <c r="ED48" s="190" t="s">
        <v>271</v>
      </c>
      <c r="EE48" s="190" t="s">
        <v>271</v>
      </c>
      <c r="EF48" s="190" t="s">
        <v>271</v>
      </c>
      <c r="EG48" s="190" t="s">
        <v>352</v>
      </c>
      <c r="EH48" s="190" t="s">
        <v>284</v>
      </c>
      <c r="EI48" s="190" t="s">
        <v>283</v>
      </c>
      <c r="EJ48" s="190" t="s">
        <v>245</v>
      </c>
      <c r="EK48" s="190" t="s">
        <v>351</v>
      </c>
      <c r="EL48" s="190" t="s">
        <v>272</v>
      </c>
      <c r="EM48" s="190" t="s">
        <v>272</v>
      </c>
      <c r="EN48" s="190" t="s">
        <v>272</v>
      </c>
      <c r="EO48" s="190" t="s">
        <v>297</v>
      </c>
      <c r="EP48" s="190" t="s">
        <v>281</v>
      </c>
      <c r="EQ48" s="190">
        <v>3</v>
      </c>
      <c r="ER48" s="190" t="s">
        <v>349</v>
      </c>
      <c r="ES48" s="190" t="s">
        <v>272</v>
      </c>
      <c r="ET48" s="190" t="s">
        <v>272</v>
      </c>
      <c r="EU48" s="190" t="s">
        <v>272</v>
      </c>
      <c r="EV48" s="190" t="s">
        <v>272</v>
      </c>
      <c r="EW48" s="190" t="s">
        <v>303</v>
      </c>
      <c r="EX48" s="190">
        <v>4</v>
      </c>
      <c r="EY48" s="190" t="s">
        <v>302</v>
      </c>
      <c r="EZ48" s="190" t="s">
        <v>268</v>
      </c>
      <c r="FA48" s="190" t="s">
        <v>259</v>
      </c>
      <c r="FB48" s="193">
        <v>0</v>
      </c>
      <c r="FC48" s="190" t="s">
        <v>271</v>
      </c>
      <c r="FD48" s="190" t="s">
        <v>271</v>
      </c>
      <c r="FE48" s="190" t="s">
        <v>271</v>
      </c>
      <c r="FF48" s="190" t="s">
        <v>262</v>
      </c>
      <c r="FG48" s="190" t="s">
        <v>271</v>
      </c>
      <c r="FH48" s="190" t="s">
        <v>271</v>
      </c>
      <c r="FI48" s="190" t="s">
        <v>12374</v>
      </c>
      <c r="FJ48" s="190" t="s">
        <v>12373</v>
      </c>
      <c r="FK48" s="190" t="s">
        <v>12372</v>
      </c>
      <c r="FL48" s="190" t="s">
        <v>12371</v>
      </c>
      <c r="FM48" s="190" t="s">
        <v>12370</v>
      </c>
      <c r="FN48" s="190" t="s">
        <v>12369</v>
      </c>
      <c r="FO48" s="190" t="s">
        <v>271</v>
      </c>
      <c r="FP48" s="190" t="s">
        <v>12368</v>
      </c>
      <c r="FQ48" s="193">
        <v>3480</v>
      </c>
      <c r="FR48" s="193">
        <v>360</v>
      </c>
      <c r="FS48" s="190" t="s">
        <v>272</v>
      </c>
      <c r="FT48" s="190" t="s">
        <v>297</v>
      </c>
      <c r="FU48" s="190" t="s">
        <v>297</v>
      </c>
      <c r="FV48" s="190" t="s">
        <v>297</v>
      </c>
      <c r="FW48" s="190" t="s">
        <v>297</v>
      </c>
      <c r="FX48" s="190" t="s">
        <v>297</v>
      </c>
      <c r="FY48" s="190" t="s">
        <v>297</v>
      </c>
      <c r="FZ48" s="190" t="s">
        <v>297</v>
      </c>
      <c r="GA48" s="190" t="s">
        <v>297</v>
      </c>
      <c r="GB48" s="190" t="s">
        <v>297</v>
      </c>
      <c r="GC48" s="190" t="s">
        <v>272</v>
      </c>
      <c r="GD48" s="190" t="s">
        <v>272</v>
      </c>
      <c r="GE48" s="190" t="s">
        <v>297</v>
      </c>
    </row>
    <row r="49" spans="1:187" x14ac:dyDescent="0.3">
      <c r="A49" s="190" t="s">
        <v>372</v>
      </c>
      <c r="B49" s="190">
        <v>2772</v>
      </c>
      <c r="C49" s="190" t="s">
        <v>16</v>
      </c>
      <c r="D49" s="190" t="s">
        <v>240</v>
      </c>
      <c r="E49" s="190" t="s">
        <v>12367</v>
      </c>
      <c r="F49" s="190" t="s">
        <v>12366</v>
      </c>
      <c r="G49" s="190" t="s">
        <v>4028</v>
      </c>
      <c r="H49" s="190" t="s">
        <v>1272</v>
      </c>
      <c r="I49" s="190" t="s">
        <v>301</v>
      </c>
      <c r="J49" s="190" t="s">
        <v>12365</v>
      </c>
      <c r="K49" s="190" t="s">
        <v>271</v>
      </c>
      <c r="L49" s="190" t="s">
        <v>271</v>
      </c>
      <c r="M49" s="190" t="s">
        <v>271</v>
      </c>
      <c r="N49" s="190" t="s">
        <v>271</v>
      </c>
      <c r="O49" s="190" t="s">
        <v>271</v>
      </c>
      <c r="P49" s="190" t="s">
        <v>271</v>
      </c>
      <c r="Q49" s="191">
        <v>41974</v>
      </c>
      <c r="R49" s="191">
        <v>42704</v>
      </c>
      <c r="S49" s="191">
        <v>42885</v>
      </c>
      <c r="T49" s="190" t="s">
        <v>366</v>
      </c>
      <c r="U49" s="194">
        <v>802255</v>
      </c>
      <c r="V49" s="190" t="s">
        <v>12364</v>
      </c>
      <c r="W49" s="190" t="s">
        <v>2912</v>
      </c>
      <c r="X49" s="190" t="s">
        <v>12363</v>
      </c>
      <c r="Y49" s="190" t="s">
        <v>12362</v>
      </c>
      <c r="Z49" s="190" t="s">
        <v>12361</v>
      </c>
      <c r="AA49" s="190" t="s">
        <v>12360</v>
      </c>
      <c r="AB49" s="190" t="s">
        <v>291</v>
      </c>
      <c r="AC49" s="190" t="s">
        <v>12359</v>
      </c>
      <c r="AD49" s="190" t="s">
        <v>674</v>
      </c>
      <c r="AE49" s="190" t="s">
        <v>12358</v>
      </c>
      <c r="AF49" s="190" t="s">
        <v>12357</v>
      </c>
      <c r="AG49" s="193">
        <v>12500</v>
      </c>
      <c r="AH49" s="193">
        <v>8000</v>
      </c>
      <c r="AI49" s="193">
        <v>20500</v>
      </c>
      <c r="AJ49" s="193">
        <v>5518</v>
      </c>
      <c r="AK49" s="193">
        <v>55</v>
      </c>
      <c r="AL49" s="193">
        <v>5573</v>
      </c>
      <c r="AM49" s="193">
        <v>658</v>
      </c>
      <c r="AN49" s="193">
        <v>0</v>
      </c>
      <c r="AO49" s="193">
        <v>658</v>
      </c>
      <c r="AP49" s="193">
        <v>188</v>
      </c>
      <c r="AQ49" s="193">
        <v>0</v>
      </c>
      <c r="AR49" s="193">
        <v>188</v>
      </c>
      <c r="AS49" s="190" t="s">
        <v>271</v>
      </c>
      <c r="AT49" s="193" t="s">
        <v>271</v>
      </c>
      <c r="AU49" s="193" t="s">
        <v>271</v>
      </c>
      <c r="AV49" s="190" t="s">
        <v>271</v>
      </c>
      <c r="AW49" s="193" t="s">
        <v>271</v>
      </c>
      <c r="AX49" s="193" t="s">
        <v>271</v>
      </c>
      <c r="AY49" s="190" t="s">
        <v>287</v>
      </c>
      <c r="AZ49" s="193">
        <v>188</v>
      </c>
      <c r="BA49" s="193">
        <v>658</v>
      </c>
      <c r="BB49" s="190" t="s">
        <v>271</v>
      </c>
      <c r="BC49" s="193" t="s">
        <v>271</v>
      </c>
      <c r="BD49" s="193" t="s">
        <v>271</v>
      </c>
      <c r="BE49" s="190" t="s">
        <v>271</v>
      </c>
      <c r="BF49" s="193" t="s">
        <v>271</v>
      </c>
      <c r="BG49" s="193" t="s">
        <v>271</v>
      </c>
      <c r="BH49" s="190" t="s">
        <v>271</v>
      </c>
      <c r="BI49" s="193" t="s">
        <v>271</v>
      </c>
      <c r="BJ49" s="193" t="s">
        <v>271</v>
      </c>
      <c r="BK49" s="190" t="s">
        <v>271</v>
      </c>
      <c r="BL49" s="193" t="s">
        <v>271</v>
      </c>
      <c r="BM49" s="193" t="s">
        <v>271</v>
      </c>
      <c r="BN49" s="190" t="s">
        <v>271</v>
      </c>
      <c r="BO49" s="193" t="s">
        <v>271</v>
      </c>
      <c r="BP49" s="193" t="s">
        <v>271</v>
      </c>
      <c r="BQ49" s="190" t="s">
        <v>271</v>
      </c>
      <c r="BR49" s="193" t="s">
        <v>271</v>
      </c>
      <c r="BS49" s="193" t="s">
        <v>271</v>
      </c>
      <c r="BT49" s="190" t="s">
        <v>271</v>
      </c>
      <c r="BU49" s="193" t="s">
        <v>271</v>
      </c>
      <c r="BV49" s="193" t="s">
        <v>271</v>
      </c>
      <c r="BW49" s="193">
        <v>12500</v>
      </c>
      <c r="BX49" s="193">
        <v>8000</v>
      </c>
      <c r="BY49" s="193">
        <v>20500</v>
      </c>
      <c r="BZ49" s="193">
        <v>5518</v>
      </c>
      <c r="CA49" s="193">
        <v>55</v>
      </c>
      <c r="CB49" s="193">
        <v>5573</v>
      </c>
      <c r="CC49" s="190" t="s">
        <v>287</v>
      </c>
      <c r="CD49" s="193">
        <v>5573</v>
      </c>
      <c r="CE49" s="193">
        <v>4000</v>
      </c>
      <c r="CF49" s="190" t="s">
        <v>287</v>
      </c>
      <c r="CG49" s="193">
        <v>5573</v>
      </c>
      <c r="CH49" s="193">
        <v>5573</v>
      </c>
      <c r="CI49" s="190" t="s">
        <v>271</v>
      </c>
      <c r="CJ49" s="193" t="s">
        <v>271</v>
      </c>
      <c r="CK49" s="193" t="s">
        <v>271</v>
      </c>
      <c r="CL49" s="190" t="s">
        <v>287</v>
      </c>
      <c r="CM49" s="193">
        <v>5573</v>
      </c>
      <c r="CN49" s="193">
        <v>5573</v>
      </c>
      <c r="CO49" s="190" t="s">
        <v>287</v>
      </c>
      <c r="CP49" s="193">
        <v>5573</v>
      </c>
      <c r="CQ49" s="193">
        <v>10841</v>
      </c>
      <c r="CR49" s="190" t="s">
        <v>271</v>
      </c>
      <c r="CS49" s="193" t="s">
        <v>271</v>
      </c>
      <c r="CT49" s="193" t="s">
        <v>271</v>
      </c>
      <c r="CU49" s="190" t="s">
        <v>287</v>
      </c>
      <c r="CV49" s="193">
        <v>5573</v>
      </c>
      <c r="CW49" s="193">
        <v>5573</v>
      </c>
      <c r="CX49" s="190" t="s">
        <v>271</v>
      </c>
      <c r="CY49" s="193" t="s">
        <v>271</v>
      </c>
      <c r="CZ49" s="193" t="s">
        <v>271</v>
      </c>
      <c r="DA49" s="190" t="s">
        <v>287</v>
      </c>
      <c r="DB49" s="193">
        <v>5573</v>
      </c>
      <c r="DC49" s="193">
        <v>20222</v>
      </c>
      <c r="DD49" s="190" t="s">
        <v>271</v>
      </c>
      <c r="DE49" s="193" t="s">
        <v>271</v>
      </c>
      <c r="DF49" s="193" t="s">
        <v>271</v>
      </c>
      <c r="DG49" s="190" t="s">
        <v>271</v>
      </c>
      <c r="DH49" s="193" t="s">
        <v>271</v>
      </c>
      <c r="DI49" s="193" t="s">
        <v>271</v>
      </c>
      <c r="DJ49" s="190" t="s">
        <v>271</v>
      </c>
      <c r="DK49" s="193" t="s">
        <v>271</v>
      </c>
      <c r="DL49" s="193" t="s">
        <v>271</v>
      </c>
      <c r="DM49" s="190" t="s">
        <v>287</v>
      </c>
      <c r="DN49" s="193">
        <v>2205</v>
      </c>
      <c r="DO49" s="193">
        <v>3432</v>
      </c>
      <c r="DP49" s="190" t="s">
        <v>271</v>
      </c>
      <c r="DQ49" s="193" t="s">
        <v>271</v>
      </c>
      <c r="DR49" s="193" t="s">
        <v>271</v>
      </c>
      <c r="DS49" s="190" t="s">
        <v>271</v>
      </c>
      <c r="DT49" s="193" t="s">
        <v>271</v>
      </c>
      <c r="DU49" s="193" t="s">
        <v>271</v>
      </c>
      <c r="DV49" s="190" t="s">
        <v>287</v>
      </c>
      <c r="DW49" s="193">
        <v>5573</v>
      </c>
      <c r="DX49" s="193">
        <v>14649</v>
      </c>
      <c r="DY49" s="190" t="s">
        <v>356</v>
      </c>
      <c r="DZ49" s="190" t="s">
        <v>272</v>
      </c>
      <c r="EA49" s="190" t="s">
        <v>564</v>
      </c>
      <c r="EB49" s="190" t="s">
        <v>286</v>
      </c>
      <c r="EC49" s="190" t="s">
        <v>272</v>
      </c>
      <c r="ED49" s="190" t="s">
        <v>868</v>
      </c>
      <c r="EE49" s="190" t="s">
        <v>426</v>
      </c>
      <c r="EF49" s="190" t="s">
        <v>271</v>
      </c>
      <c r="EG49" s="190" t="s">
        <v>285</v>
      </c>
      <c r="EH49" s="190" t="s">
        <v>284</v>
      </c>
      <c r="EI49" s="190" t="s">
        <v>283</v>
      </c>
      <c r="EJ49" s="190" t="s">
        <v>246</v>
      </c>
      <c r="EK49" s="190" t="s">
        <v>379</v>
      </c>
      <c r="EL49" s="190" t="s">
        <v>272</v>
      </c>
      <c r="EM49" s="190" t="s">
        <v>272</v>
      </c>
      <c r="EN49" s="190" t="s">
        <v>272</v>
      </c>
      <c r="EO49" s="190" t="s">
        <v>272</v>
      </c>
      <c r="EP49" s="190" t="s">
        <v>378</v>
      </c>
      <c r="EQ49" s="190">
        <v>4</v>
      </c>
      <c r="ER49" s="190" t="s">
        <v>692</v>
      </c>
      <c r="ES49" s="190" t="s">
        <v>297</v>
      </c>
      <c r="ET49" s="190" t="s">
        <v>297</v>
      </c>
      <c r="EU49" s="190" t="s">
        <v>297</v>
      </c>
      <c r="EV49" s="190" t="s">
        <v>297</v>
      </c>
      <c r="EW49" s="190" t="s">
        <v>691</v>
      </c>
      <c r="EX49" s="190" t="s">
        <v>271</v>
      </c>
      <c r="EY49" s="190" t="s">
        <v>278</v>
      </c>
      <c r="EZ49" s="190" t="s">
        <v>266</v>
      </c>
      <c r="FA49" s="190" t="s">
        <v>259</v>
      </c>
      <c r="FB49" s="193">
        <v>3</v>
      </c>
      <c r="FC49" s="190" t="s">
        <v>537</v>
      </c>
      <c r="FD49" s="190" t="s">
        <v>376</v>
      </c>
      <c r="FE49" s="190" t="s">
        <v>377</v>
      </c>
      <c r="FF49" s="190" t="s">
        <v>262</v>
      </c>
      <c r="FG49" s="190" t="s">
        <v>271</v>
      </c>
      <c r="FH49" s="190" t="s">
        <v>271</v>
      </c>
      <c r="FI49" s="190" t="s">
        <v>12356</v>
      </c>
      <c r="FJ49" s="190" t="s">
        <v>12355</v>
      </c>
      <c r="FK49" s="190" t="s">
        <v>12354</v>
      </c>
      <c r="FL49" s="190" t="s">
        <v>12353</v>
      </c>
      <c r="FM49" s="190" t="s">
        <v>12352</v>
      </c>
      <c r="FN49" s="190" t="s">
        <v>12351</v>
      </c>
      <c r="FO49" s="190" t="s">
        <v>12350</v>
      </c>
      <c r="FP49" s="190" t="s">
        <v>12349</v>
      </c>
      <c r="FQ49" s="193">
        <v>20500</v>
      </c>
      <c r="FR49" s="193">
        <v>5573</v>
      </c>
      <c r="FS49" s="190" t="s">
        <v>297</v>
      </c>
      <c r="FT49" s="190" t="s">
        <v>297</v>
      </c>
      <c r="FU49" s="190" t="s">
        <v>297</v>
      </c>
      <c r="FV49" s="190" t="s">
        <v>297</v>
      </c>
      <c r="FW49" s="190" t="s">
        <v>297</v>
      </c>
      <c r="FX49" s="190" t="s">
        <v>297</v>
      </c>
      <c r="FY49" s="190" t="s">
        <v>297</v>
      </c>
      <c r="FZ49" s="190" t="s">
        <v>297</v>
      </c>
      <c r="GA49" s="190" t="s">
        <v>272</v>
      </c>
      <c r="GB49" s="190" t="s">
        <v>272</v>
      </c>
      <c r="GC49" s="190" t="s">
        <v>272</v>
      </c>
      <c r="GD49" s="190" t="s">
        <v>272</v>
      </c>
      <c r="GE49" s="190" t="s">
        <v>272</v>
      </c>
    </row>
    <row r="50" spans="1:187" x14ac:dyDescent="0.3">
      <c r="A50" s="190" t="s">
        <v>372</v>
      </c>
      <c r="B50" s="190">
        <v>2773</v>
      </c>
      <c r="C50" s="190" t="s">
        <v>16</v>
      </c>
      <c r="D50" s="190" t="s">
        <v>240</v>
      </c>
      <c r="E50" s="190" t="s">
        <v>12348</v>
      </c>
      <c r="F50" s="190" t="s">
        <v>12347</v>
      </c>
      <c r="G50" s="190" t="s">
        <v>4028</v>
      </c>
      <c r="H50" s="190" t="s">
        <v>301</v>
      </c>
      <c r="I50" s="190" t="s">
        <v>301</v>
      </c>
      <c r="J50" s="190" t="s">
        <v>8829</v>
      </c>
      <c r="K50" s="190" t="s">
        <v>271</v>
      </c>
      <c r="L50" s="190" t="s">
        <v>271</v>
      </c>
      <c r="M50" s="190" t="s">
        <v>271</v>
      </c>
      <c r="N50" s="190" t="s">
        <v>271</v>
      </c>
      <c r="O50" s="190" t="s">
        <v>271</v>
      </c>
      <c r="P50" s="190" t="s">
        <v>271</v>
      </c>
      <c r="Q50" s="191">
        <v>41821</v>
      </c>
      <c r="R50" s="191">
        <v>42674</v>
      </c>
      <c r="T50" s="190" t="s">
        <v>366</v>
      </c>
      <c r="U50" s="194">
        <v>1279010</v>
      </c>
      <c r="V50" s="190" t="s">
        <v>12346</v>
      </c>
      <c r="W50" s="190" t="s">
        <v>3263</v>
      </c>
      <c r="X50" s="190" t="s">
        <v>12345</v>
      </c>
      <c r="Y50" s="190" t="s">
        <v>271</v>
      </c>
      <c r="Z50" s="190" t="s">
        <v>271</v>
      </c>
      <c r="AA50" s="190" t="s">
        <v>271</v>
      </c>
      <c r="AB50" s="190" t="s">
        <v>310</v>
      </c>
      <c r="AC50" s="190" t="s">
        <v>12344</v>
      </c>
      <c r="AD50" s="190" t="s">
        <v>325</v>
      </c>
      <c r="AE50" s="190" t="s">
        <v>12343</v>
      </c>
      <c r="AF50" s="190" t="s">
        <v>12342</v>
      </c>
      <c r="AG50" s="193">
        <v>19830</v>
      </c>
      <c r="AH50" s="193">
        <v>19720</v>
      </c>
      <c r="AI50" s="193">
        <v>39550</v>
      </c>
      <c r="AJ50" s="193">
        <v>7932</v>
      </c>
      <c r="AK50" s="193">
        <v>7888</v>
      </c>
      <c r="AL50" s="193">
        <v>15820</v>
      </c>
      <c r="AM50" s="193">
        <v>0</v>
      </c>
      <c r="AN50" s="193">
        <v>0</v>
      </c>
      <c r="AO50" s="193">
        <v>0</v>
      </c>
      <c r="AP50" s="193">
        <v>0</v>
      </c>
      <c r="AQ50" s="193">
        <v>0</v>
      </c>
      <c r="AR50" s="193">
        <v>0</v>
      </c>
      <c r="AS50" s="190" t="s">
        <v>271</v>
      </c>
      <c r="AT50" s="193" t="s">
        <v>271</v>
      </c>
      <c r="AU50" s="193" t="s">
        <v>271</v>
      </c>
      <c r="AV50" s="190" t="s">
        <v>271</v>
      </c>
      <c r="AW50" s="193" t="s">
        <v>271</v>
      </c>
      <c r="AX50" s="193" t="s">
        <v>271</v>
      </c>
      <c r="AY50" s="190" t="s">
        <v>271</v>
      </c>
      <c r="AZ50" s="193" t="s">
        <v>271</v>
      </c>
      <c r="BA50" s="193" t="s">
        <v>271</v>
      </c>
      <c r="BB50" s="190" t="s">
        <v>271</v>
      </c>
      <c r="BC50" s="193" t="s">
        <v>271</v>
      </c>
      <c r="BD50" s="193" t="s">
        <v>271</v>
      </c>
      <c r="BE50" s="190" t="s">
        <v>271</v>
      </c>
      <c r="BF50" s="193" t="s">
        <v>271</v>
      </c>
      <c r="BG50" s="193" t="s">
        <v>271</v>
      </c>
      <c r="BH50" s="190" t="s">
        <v>271</v>
      </c>
      <c r="BI50" s="193" t="s">
        <v>271</v>
      </c>
      <c r="BJ50" s="193" t="s">
        <v>271</v>
      </c>
      <c r="BK50" s="190" t="s">
        <v>271</v>
      </c>
      <c r="BL50" s="193" t="s">
        <v>271</v>
      </c>
      <c r="BM50" s="193" t="s">
        <v>271</v>
      </c>
      <c r="BN50" s="190" t="s">
        <v>271</v>
      </c>
      <c r="BO50" s="193" t="s">
        <v>271</v>
      </c>
      <c r="BP50" s="193" t="s">
        <v>271</v>
      </c>
      <c r="BQ50" s="190" t="s">
        <v>271</v>
      </c>
      <c r="BR50" s="193" t="s">
        <v>271</v>
      </c>
      <c r="BS50" s="193" t="s">
        <v>271</v>
      </c>
      <c r="BT50" s="190" t="s">
        <v>271</v>
      </c>
      <c r="BU50" s="193" t="s">
        <v>271</v>
      </c>
      <c r="BV50" s="193" t="s">
        <v>271</v>
      </c>
      <c r="BW50" s="193">
        <v>19830</v>
      </c>
      <c r="BX50" s="193">
        <v>19720</v>
      </c>
      <c r="BY50" s="193">
        <v>39550</v>
      </c>
      <c r="BZ50" s="193">
        <v>7932</v>
      </c>
      <c r="CA50" s="193">
        <v>7888</v>
      </c>
      <c r="CB50" s="193">
        <v>15820</v>
      </c>
      <c r="CC50" s="190" t="s">
        <v>271</v>
      </c>
      <c r="CD50" s="193" t="s">
        <v>271</v>
      </c>
      <c r="CE50" s="193" t="s">
        <v>271</v>
      </c>
      <c r="CF50" s="190" t="s">
        <v>271</v>
      </c>
      <c r="CG50" s="193" t="s">
        <v>271</v>
      </c>
      <c r="CH50" s="193" t="s">
        <v>271</v>
      </c>
      <c r="CI50" s="190" t="s">
        <v>271</v>
      </c>
      <c r="CJ50" s="193" t="s">
        <v>271</v>
      </c>
      <c r="CK50" s="193" t="s">
        <v>271</v>
      </c>
      <c r="CL50" s="190" t="s">
        <v>271</v>
      </c>
      <c r="CM50" s="193" t="s">
        <v>271</v>
      </c>
      <c r="CN50" s="193" t="s">
        <v>271</v>
      </c>
      <c r="CO50" s="190" t="s">
        <v>271</v>
      </c>
      <c r="CP50" s="193" t="s">
        <v>271</v>
      </c>
      <c r="CQ50" s="193" t="s">
        <v>271</v>
      </c>
      <c r="CR50" s="190" t="s">
        <v>287</v>
      </c>
      <c r="CS50" s="193">
        <v>15820</v>
      </c>
      <c r="CT50" s="193">
        <v>39550</v>
      </c>
      <c r="CU50" s="190" t="s">
        <v>271</v>
      </c>
      <c r="CV50" s="193" t="s">
        <v>271</v>
      </c>
      <c r="CW50" s="193" t="s">
        <v>271</v>
      </c>
      <c r="CX50" s="190" t="s">
        <v>271</v>
      </c>
      <c r="CY50" s="193" t="s">
        <v>271</v>
      </c>
      <c r="CZ50" s="193" t="s">
        <v>271</v>
      </c>
      <c r="DA50" s="190" t="s">
        <v>287</v>
      </c>
      <c r="DB50" s="193">
        <v>15820</v>
      </c>
      <c r="DC50" s="193">
        <v>39550</v>
      </c>
      <c r="DD50" s="190" t="s">
        <v>271</v>
      </c>
      <c r="DE50" s="193" t="s">
        <v>271</v>
      </c>
      <c r="DF50" s="193" t="s">
        <v>271</v>
      </c>
      <c r="DG50" s="190" t="s">
        <v>271</v>
      </c>
      <c r="DH50" s="193" t="s">
        <v>271</v>
      </c>
      <c r="DI50" s="193" t="s">
        <v>271</v>
      </c>
      <c r="DJ50" s="190" t="s">
        <v>271</v>
      </c>
      <c r="DK50" s="193" t="s">
        <v>271</v>
      </c>
      <c r="DL50" s="193" t="s">
        <v>271</v>
      </c>
      <c r="DM50" s="190" t="s">
        <v>271</v>
      </c>
      <c r="DN50" s="193" t="s">
        <v>271</v>
      </c>
      <c r="DO50" s="193" t="s">
        <v>271</v>
      </c>
      <c r="DP50" s="190" t="s">
        <v>271</v>
      </c>
      <c r="DQ50" s="193" t="s">
        <v>271</v>
      </c>
      <c r="DR50" s="193" t="s">
        <v>271</v>
      </c>
      <c r="DS50" s="190" t="s">
        <v>271</v>
      </c>
      <c r="DT50" s="193" t="s">
        <v>271</v>
      </c>
      <c r="DU50" s="193" t="s">
        <v>271</v>
      </c>
      <c r="DV50" s="190" t="s">
        <v>271</v>
      </c>
      <c r="DW50" s="193" t="s">
        <v>271</v>
      </c>
      <c r="DX50" s="193" t="s">
        <v>271</v>
      </c>
      <c r="DY50" s="190" t="s">
        <v>356</v>
      </c>
      <c r="DZ50" s="190" t="s">
        <v>272</v>
      </c>
      <c r="EA50" s="190" t="s">
        <v>308</v>
      </c>
      <c r="EB50" s="190" t="s">
        <v>286</v>
      </c>
      <c r="EC50" s="190" t="s">
        <v>272</v>
      </c>
      <c r="ED50" s="190" t="s">
        <v>323</v>
      </c>
      <c r="EE50" s="190" t="s">
        <v>307</v>
      </c>
      <c r="EF50" s="190" t="s">
        <v>12341</v>
      </c>
      <c r="EG50" s="190" t="s">
        <v>321</v>
      </c>
      <c r="EH50" s="190" t="s">
        <v>284</v>
      </c>
      <c r="EI50" s="190" t="s">
        <v>483</v>
      </c>
      <c r="EJ50" s="190" t="s">
        <v>246</v>
      </c>
      <c r="EK50" s="190" t="s">
        <v>379</v>
      </c>
      <c r="EL50" s="190" t="s">
        <v>272</v>
      </c>
      <c r="EM50" s="190" t="s">
        <v>272</v>
      </c>
      <c r="EN50" s="190" t="s">
        <v>272</v>
      </c>
      <c r="EO50" s="190" t="s">
        <v>272</v>
      </c>
      <c r="EP50" s="190" t="s">
        <v>378</v>
      </c>
      <c r="EQ50" s="190">
        <v>4</v>
      </c>
      <c r="ER50" s="190" t="s">
        <v>349</v>
      </c>
      <c r="ES50" s="190" t="s">
        <v>272</v>
      </c>
      <c r="ET50" s="190" t="s">
        <v>272</v>
      </c>
      <c r="EU50" s="190" t="s">
        <v>272</v>
      </c>
      <c r="EV50" s="190" t="s">
        <v>272</v>
      </c>
      <c r="EW50" s="190" t="s">
        <v>303</v>
      </c>
      <c r="EX50" s="190">
        <v>4</v>
      </c>
      <c r="EY50" s="190" t="s">
        <v>318</v>
      </c>
      <c r="EZ50" s="190" t="s">
        <v>268</v>
      </c>
      <c r="FA50" s="190" t="s">
        <v>259</v>
      </c>
      <c r="FB50" s="193">
        <v>0</v>
      </c>
      <c r="FC50" s="190" t="s">
        <v>271</v>
      </c>
      <c r="FD50" s="190" t="s">
        <v>271</v>
      </c>
      <c r="FE50" s="190" t="s">
        <v>271</v>
      </c>
      <c r="FF50" s="190" t="s">
        <v>262</v>
      </c>
      <c r="FG50" s="190" t="s">
        <v>271</v>
      </c>
      <c r="FH50" s="190" t="s">
        <v>12340</v>
      </c>
      <c r="FI50" s="190" t="s">
        <v>12339</v>
      </c>
      <c r="FJ50" s="190" t="s">
        <v>12338</v>
      </c>
      <c r="FK50" s="190" t="s">
        <v>12337</v>
      </c>
      <c r="FL50" s="190" t="s">
        <v>12336</v>
      </c>
      <c r="FM50" s="190" t="s">
        <v>12335</v>
      </c>
      <c r="FN50" s="190" t="s">
        <v>12334</v>
      </c>
      <c r="FO50" s="190" t="s">
        <v>12333</v>
      </c>
      <c r="FP50" s="190" t="s">
        <v>12332</v>
      </c>
      <c r="FQ50" s="193">
        <v>39550</v>
      </c>
      <c r="FR50" s="193">
        <v>15820</v>
      </c>
      <c r="FS50" s="190" t="s">
        <v>297</v>
      </c>
      <c r="FT50" s="190" t="s">
        <v>297</v>
      </c>
      <c r="FU50" s="190" t="s">
        <v>297</v>
      </c>
      <c r="FV50" s="190" t="s">
        <v>297</v>
      </c>
      <c r="FW50" s="190" t="s">
        <v>297</v>
      </c>
      <c r="FX50" s="190" t="s">
        <v>297</v>
      </c>
      <c r="FY50" s="190" t="s">
        <v>297</v>
      </c>
      <c r="FZ50" s="190" t="s">
        <v>297</v>
      </c>
      <c r="GA50" s="190" t="s">
        <v>297</v>
      </c>
      <c r="GB50" s="190" t="s">
        <v>297</v>
      </c>
      <c r="GC50" s="190" t="s">
        <v>297</v>
      </c>
      <c r="GD50" s="190" t="s">
        <v>297</v>
      </c>
      <c r="GE50" s="190" t="s">
        <v>297</v>
      </c>
    </row>
    <row r="51" spans="1:187" x14ac:dyDescent="0.3">
      <c r="A51" s="190" t="s">
        <v>372</v>
      </c>
      <c r="B51" s="190">
        <v>2775</v>
      </c>
      <c r="C51" s="190" t="s">
        <v>16</v>
      </c>
      <c r="D51" s="190" t="s">
        <v>240</v>
      </c>
      <c r="E51" s="190" t="s">
        <v>12331</v>
      </c>
      <c r="F51" s="190" t="s">
        <v>12330</v>
      </c>
      <c r="G51" s="190" t="s">
        <v>4028</v>
      </c>
      <c r="H51" s="190" t="s">
        <v>369</v>
      </c>
      <c r="I51" s="190" t="s">
        <v>523</v>
      </c>
      <c r="J51" s="190" t="s">
        <v>8819</v>
      </c>
      <c r="K51" s="190" t="s">
        <v>369</v>
      </c>
      <c r="L51" s="190" t="s">
        <v>301</v>
      </c>
      <c r="M51" s="190" t="s">
        <v>12235</v>
      </c>
      <c r="N51" s="190" t="s">
        <v>271</v>
      </c>
      <c r="O51" s="190" t="s">
        <v>271</v>
      </c>
      <c r="P51" s="190" t="s">
        <v>271</v>
      </c>
      <c r="Q51" s="191">
        <v>42276</v>
      </c>
      <c r="R51" s="191">
        <v>44102</v>
      </c>
      <c r="T51" s="190" t="s">
        <v>549</v>
      </c>
      <c r="U51" s="194">
        <v>88000000</v>
      </c>
      <c r="V51" s="190" t="s">
        <v>12329</v>
      </c>
      <c r="W51" s="190" t="s">
        <v>1120</v>
      </c>
      <c r="X51" s="190" t="s">
        <v>12328</v>
      </c>
      <c r="Y51" s="190" t="s">
        <v>12327</v>
      </c>
      <c r="Z51" s="190" t="s">
        <v>12326</v>
      </c>
      <c r="AA51" s="190" t="s">
        <v>12325</v>
      </c>
      <c r="AB51" s="190" t="s">
        <v>291</v>
      </c>
      <c r="AC51" s="190" t="s">
        <v>12324</v>
      </c>
      <c r="AD51" s="190" t="s">
        <v>325</v>
      </c>
      <c r="AE51" s="190" t="s">
        <v>12323</v>
      </c>
      <c r="AF51" s="190" t="s">
        <v>12322</v>
      </c>
      <c r="AG51" s="193">
        <v>55573</v>
      </c>
      <c r="AH51" s="193">
        <v>212283</v>
      </c>
      <c r="AI51" s="193">
        <v>267856</v>
      </c>
      <c r="AJ51" s="193">
        <v>280602</v>
      </c>
      <c r="AK51" s="193">
        <v>126398</v>
      </c>
      <c r="AL51" s="193">
        <v>407000</v>
      </c>
      <c r="AM51" s="193">
        <v>0</v>
      </c>
      <c r="AN51" s="193">
        <v>0</v>
      </c>
      <c r="AO51" s="193">
        <v>0</v>
      </c>
      <c r="AP51" s="193">
        <v>8206</v>
      </c>
      <c r="AQ51" s="193">
        <v>8272</v>
      </c>
      <c r="AR51" s="193">
        <v>16478</v>
      </c>
      <c r="AS51" s="190" t="s">
        <v>271</v>
      </c>
      <c r="AT51" s="193" t="s">
        <v>271</v>
      </c>
      <c r="AU51" s="193" t="s">
        <v>271</v>
      </c>
      <c r="AV51" s="190" t="s">
        <v>271</v>
      </c>
      <c r="AW51" s="193" t="s">
        <v>271</v>
      </c>
      <c r="AX51" s="193" t="s">
        <v>271</v>
      </c>
      <c r="AY51" s="190" t="s">
        <v>271</v>
      </c>
      <c r="AZ51" s="193" t="s">
        <v>271</v>
      </c>
      <c r="BA51" s="193" t="s">
        <v>271</v>
      </c>
      <c r="BB51" s="190" t="s">
        <v>271</v>
      </c>
      <c r="BC51" s="193" t="s">
        <v>271</v>
      </c>
      <c r="BD51" s="193" t="s">
        <v>271</v>
      </c>
      <c r="BE51" s="190" t="s">
        <v>271</v>
      </c>
      <c r="BF51" s="193" t="s">
        <v>271</v>
      </c>
      <c r="BG51" s="193" t="s">
        <v>271</v>
      </c>
      <c r="BH51" s="190" t="s">
        <v>271</v>
      </c>
      <c r="BI51" s="193" t="s">
        <v>271</v>
      </c>
      <c r="BJ51" s="193" t="s">
        <v>271</v>
      </c>
      <c r="BK51" s="190" t="s">
        <v>271</v>
      </c>
      <c r="BL51" s="193" t="s">
        <v>271</v>
      </c>
      <c r="BM51" s="193" t="s">
        <v>271</v>
      </c>
      <c r="BN51" s="190" t="s">
        <v>271</v>
      </c>
      <c r="BO51" s="193" t="s">
        <v>271</v>
      </c>
      <c r="BP51" s="193" t="s">
        <v>271</v>
      </c>
      <c r="BQ51" s="190" t="s">
        <v>287</v>
      </c>
      <c r="BR51" s="193">
        <v>16478</v>
      </c>
      <c r="BS51" s="193">
        <v>0</v>
      </c>
      <c r="BT51" s="190" t="s">
        <v>287</v>
      </c>
      <c r="BU51" s="193">
        <v>16478</v>
      </c>
      <c r="BV51" s="193">
        <v>0</v>
      </c>
      <c r="BW51" s="193">
        <v>20166</v>
      </c>
      <c r="BX51" s="193">
        <v>20328</v>
      </c>
      <c r="BY51" s="193">
        <v>40493</v>
      </c>
      <c r="BZ51" s="193">
        <v>10776</v>
      </c>
      <c r="CA51" s="193">
        <v>1469</v>
      </c>
      <c r="CB51" s="193">
        <v>12245</v>
      </c>
      <c r="CC51" s="190" t="s">
        <v>287</v>
      </c>
      <c r="CD51" s="193">
        <v>5116</v>
      </c>
      <c r="CE51" s="193">
        <v>17394</v>
      </c>
      <c r="CF51" s="190" t="s">
        <v>271</v>
      </c>
      <c r="CG51" s="193" t="s">
        <v>271</v>
      </c>
      <c r="CH51" s="193" t="s">
        <v>271</v>
      </c>
      <c r="CI51" s="190" t="s">
        <v>271</v>
      </c>
      <c r="CJ51" s="193" t="s">
        <v>271</v>
      </c>
      <c r="CK51" s="193" t="s">
        <v>271</v>
      </c>
      <c r="CL51" s="190" t="s">
        <v>287</v>
      </c>
      <c r="CM51" s="193">
        <v>818</v>
      </c>
      <c r="CN51" s="193">
        <v>2781</v>
      </c>
      <c r="CO51" s="190" t="s">
        <v>271</v>
      </c>
      <c r="CP51" s="193" t="s">
        <v>271</v>
      </c>
      <c r="CQ51" s="193" t="s">
        <v>271</v>
      </c>
      <c r="CR51" s="190" t="s">
        <v>271</v>
      </c>
      <c r="CS51" s="193" t="s">
        <v>271</v>
      </c>
      <c r="CT51" s="193" t="s">
        <v>271</v>
      </c>
      <c r="CU51" s="190" t="s">
        <v>271</v>
      </c>
      <c r="CV51" s="193" t="s">
        <v>271</v>
      </c>
      <c r="CW51" s="193" t="s">
        <v>271</v>
      </c>
      <c r="CX51" s="190" t="s">
        <v>271</v>
      </c>
      <c r="CY51" s="193" t="s">
        <v>271</v>
      </c>
      <c r="CZ51" s="193" t="s">
        <v>271</v>
      </c>
      <c r="DA51" s="190" t="s">
        <v>271</v>
      </c>
      <c r="DB51" s="193" t="s">
        <v>271</v>
      </c>
      <c r="DC51" s="193" t="s">
        <v>271</v>
      </c>
      <c r="DD51" s="190" t="s">
        <v>271</v>
      </c>
      <c r="DE51" s="193" t="s">
        <v>271</v>
      </c>
      <c r="DF51" s="193" t="s">
        <v>271</v>
      </c>
      <c r="DG51" s="190" t="s">
        <v>287</v>
      </c>
      <c r="DH51" s="193">
        <v>401</v>
      </c>
      <c r="DI51" s="193">
        <v>0</v>
      </c>
      <c r="DJ51" s="190" t="s">
        <v>271</v>
      </c>
      <c r="DK51" s="193" t="s">
        <v>271</v>
      </c>
      <c r="DL51" s="193" t="s">
        <v>271</v>
      </c>
      <c r="DM51" s="190" t="s">
        <v>271</v>
      </c>
      <c r="DN51" s="193" t="s">
        <v>271</v>
      </c>
      <c r="DO51" s="193" t="s">
        <v>271</v>
      </c>
      <c r="DP51" s="190" t="s">
        <v>271</v>
      </c>
      <c r="DQ51" s="193" t="s">
        <v>271</v>
      </c>
      <c r="DR51" s="193" t="s">
        <v>271</v>
      </c>
      <c r="DS51" s="190" t="s">
        <v>271</v>
      </c>
      <c r="DT51" s="193" t="s">
        <v>271</v>
      </c>
      <c r="DU51" s="193" t="s">
        <v>271</v>
      </c>
      <c r="DV51" s="190" t="s">
        <v>287</v>
      </c>
      <c r="DW51" s="193">
        <v>6113</v>
      </c>
      <c r="DX51" s="193">
        <v>20784</v>
      </c>
      <c r="DY51" s="190" t="s">
        <v>356</v>
      </c>
      <c r="DZ51" s="190" t="s">
        <v>272</v>
      </c>
      <c r="EA51" s="190" t="s">
        <v>868</v>
      </c>
      <c r="EB51" s="190" t="s">
        <v>307</v>
      </c>
      <c r="EC51" s="190" t="s">
        <v>297</v>
      </c>
      <c r="ED51" s="190" t="s">
        <v>271</v>
      </c>
      <c r="EE51" s="190" t="s">
        <v>271</v>
      </c>
      <c r="EF51" s="190" t="s">
        <v>12321</v>
      </c>
      <c r="EG51" s="190" t="s">
        <v>321</v>
      </c>
      <c r="EH51" s="190" t="s">
        <v>380</v>
      </c>
      <c r="EI51" s="190" t="s">
        <v>483</v>
      </c>
      <c r="EJ51" s="190" t="s">
        <v>245</v>
      </c>
      <c r="EK51" s="190" t="s">
        <v>379</v>
      </c>
      <c r="EL51" s="190" t="s">
        <v>272</v>
      </c>
      <c r="EM51" s="190" t="s">
        <v>272</v>
      </c>
      <c r="EN51" s="190" t="s">
        <v>272</v>
      </c>
      <c r="EO51" s="190" t="s">
        <v>272</v>
      </c>
      <c r="EP51" s="190" t="s">
        <v>378</v>
      </c>
      <c r="EQ51" s="190">
        <v>4</v>
      </c>
      <c r="ER51" s="190" t="s">
        <v>349</v>
      </c>
      <c r="ES51" s="190" t="s">
        <v>272</v>
      </c>
      <c r="ET51" s="190" t="s">
        <v>272</v>
      </c>
      <c r="EU51" s="190" t="s">
        <v>297</v>
      </c>
      <c r="EV51" s="190" t="s">
        <v>272</v>
      </c>
      <c r="EW51" s="190" t="s">
        <v>303</v>
      </c>
      <c r="EX51" s="190">
        <v>3</v>
      </c>
      <c r="EY51" s="190" t="s">
        <v>318</v>
      </c>
      <c r="EZ51" s="190" t="s">
        <v>266</v>
      </c>
      <c r="FA51" s="190" t="s">
        <v>260</v>
      </c>
      <c r="FB51" s="193">
        <v>6</v>
      </c>
      <c r="FC51" s="190" t="s">
        <v>276</v>
      </c>
      <c r="FD51" s="190" t="s">
        <v>271</v>
      </c>
      <c r="FE51" s="190" t="s">
        <v>271</v>
      </c>
      <c r="FF51" s="190" t="s">
        <v>263</v>
      </c>
      <c r="FG51" s="190" t="s">
        <v>12320</v>
      </c>
      <c r="FH51" s="190" t="s">
        <v>12319</v>
      </c>
      <c r="FI51" s="190" t="s">
        <v>12318</v>
      </c>
      <c r="FJ51" s="190" t="s">
        <v>12317</v>
      </c>
      <c r="FK51" s="190" t="s">
        <v>12316</v>
      </c>
      <c r="FL51" s="190" t="s">
        <v>271</v>
      </c>
      <c r="FM51" s="190" t="s">
        <v>271</v>
      </c>
      <c r="FN51" s="190" t="s">
        <v>271</v>
      </c>
      <c r="FO51" s="190" t="s">
        <v>12315</v>
      </c>
      <c r="FP51" s="190" t="s">
        <v>12314</v>
      </c>
      <c r="FQ51" s="193">
        <v>40493</v>
      </c>
      <c r="FR51" s="193">
        <v>16478</v>
      </c>
      <c r="FS51" s="190" t="s">
        <v>272</v>
      </c>
      <c r="FT51" s="190" t="s">
        <v>272</v>
      </c>
      <c r="FU51" s="190" t="s">
        <v>272</v>
      </c>
      <c r="FV51" s="190" t="s">
        <v>272</v>
      </c>
      <c r="FW51" s="190" t="s">
        <v>297</v>
      </c>
      <c r="FX51" s="190" t="s">
        <v>297</v>
      </c>
      <c r="FY51" s="190" t="s">
        <v>297</v>
      </c>
      <c r="FZ51" s="190" t="s">
        <v>297</v>
      </c>
      <c r="GA51" s="190" t="s">
        <v>272</v>
      </c>
      <c r="GB51" s="190" t="s">
        <v>272</v>
      </c>
      <c r="GC51" s="190" t="s">
        <v>272</v>
      </c>
      <c r="GD51" s="190" t="s">
        <v>272</v>
      </c>
      <c r="GE51" s="190" t="s">
        <v>272</v>
      </c>
    </row>
    <row r="52" spans="1:187" x14ac:dyDescent="0.3">
      <c r="A52" s="190" t="s">
        <v>372</v>
      </c>
      <c r="B52" s="190">
        <v>2776</v>
      </c>
      <c r="C52" s="190" t="s">
        <v>16</v>
      </c>
      <c r="D52" s="190" t="s">
        <v>240</v>
      </c>
      <c r="E52" s="190" t="s">
        <v>12313</v>
      </c>
      <c r="F52" s="190" t="s">
        <v>12312</v>
      </c>
      <c r="G52" s="190" t="s">
        <v>4028</v>
      </c>
      <c r="H52" s="190" t="s">
        <v>514</v>
      </c>
      <c r="I52" s="190" t="s">
        <v>953</v>
      </c>
      <c r="J52" s="190" t="s">
        <v>12311</v>
      </c>
      <c r="K52" s="190" t="s">
        <v>271</v>
      </c>
      <c r="L52" s="190" t="s">
        <v>271</v>
      </c>
      <c r="M52" s="190" t="s">
        <v>271</v>
      </c>
      <c r="N52" s="190" t="s">
        <v>271</v>
      </c>
      <c r="O52" s="190" t="s">
        <v>271</v>
      </c>
      <c r="P52" s="190" t="s">
        <v>271</v>
      </c>
      <c r="Q52" s="191">
        <v>41244</v>
      </c>
      <c r="R52" s="191">
        <v>42338</v>
      </c>
      <c r="S52" s="191">
        <v>43069</v>
      </c>
      <c r="T52" s="190" t="s">
        <v>366</v>
      </c>
      <c r="U52" s="194">
        <v>1990088</v>
      </c>
      <c r="V52" s="190" t="s">
        <v>12310</v>
      </c>
      <c r="W52" s="190" t="s">
        <v>2912</v>
      </c>
      <c r="X52" s="190" t="s">
        <v>12309</v>
      </c>
      <c r="Y52" s="190" t="s">
        <v>12308</v>
      </c>
      <c r="Z52" s="190" t="s">
        <v>12307</v>
      </c>
      <c r="AA52" s="190" t="s">
        <v>12306</v>
      </c>
      <c r="AB52" s="190" t="s">
        <v>310</v>
      </c>
      <c r="AC52" s="190" t="s">
        <v>12305</v>
      </c>
      <c r="AD52" s="190" t="s">
        <v>325</v>
      </c>
      <c r="AE52" s="190" t="s">
        <v>12304</v>
      </c>
      <c r="AF52" s="190" t="s">
        <v>12303</v>
      </c>
      <c r="AG52" s="193">
        <v>510</v>
      </c>
      <c r="AH52" s="193">
        <v>7856</v>
      </c>
      <c r="AI52" s="193">
        <v>8366</v>
      </c>
      <c r="AJ52" s="193">
        <v>325</v>
      </c>
      <c r="AK52" s="193">
        <v>11875</v>
      </c>
      <c r="AL52" s="193">
        <v>12200</v>
      </c>
      <c r="AM52" s="193">
        <v>0</v>
      </c>
      <c r="AN52" s="193">
        <v>0</v>
      </c>
      <c r="AO52" s="193">
        <v>0</v>
      </c>
      <c r="AP52" s="193">
        <v>0</v>
      </c>
      <c r="AQ52" s="193">
        <v>0</v>
      </c>
      <c r="AR52" s="193">
        <v>0</v>
      </c>
      <c r="AS52" s="190" t="s">
        <v>271</v>
      </c>
      <c r="AT52" s="193" t="s">
        <v>271</v>
      </c>
      <c r="AU52" s="193" t="s">
        <v>271</v>
      </c>
      <c r="AV52" s="190" t="s">
        <v>271</v>
      </c>
      <c r="AW52" s="193" t="s">
        <v>271</v>
      </c>
      <c r="AX52" s="193" t="s">
        <v>271</v>
      </c>
      <c r="AY52" s="190" t="s">
        <v>271</v>
      </c>
      <c r="AZ52" s="193" t="s">
        <v>271</v>
      </c>
      <c r="BA52" s="193" t="s">
        <v>271</v>
      </c>
      <c r="BB52" s="190" t="s">
        <v>271</v>
      </c>
      <c r="BC52" s="193" t="s">
        <v>271</v>
      </c>
      <c r="BD52" s="193" t="s">
        <v>271</v>
      </c>
      <c r="BE52" s="190" t="s">
        <v>271</v>
      </c>
      <c r="BF52" s="193" t="s">
        <v>271</v>
      </c>
      <c r="BG52" s="193" t="s">
        <v>271</v>
      </c>
      <c r="BH52" s="190" t="s">
        <v>271</v>
      </c>
      <c r="BI52" s="193" t="s">
        <v>271</v>
      </c>
      <c r="BJ52" s="193" t="s">
        <v>271</v>
      </c>
      <c r="BK52" s="190" t="s">
        <v>271</v>
      </c>
      <c r="BL52" s="193" t="s">
        <v>271</v>
      </c>
      <c r="BM52" s="193" t="s">
        <v>271</v>
      </c>
      <c r="BN52" s="190" t="s">
        <v>271</v>
      </c>
      <c r="BO52" s="193" t="s">
        <v>271</v>
      </c>
      <c r="BP52" s="193" t="s">
        <v>271</v>
      </c>
      <c r="BQ52" s="190" t="s">
        <v>271</v>
      </c>
      <c r="BR52" s="193" t="s">
        <v>271</v>
      </c>
      <c r="BS52" s="193" t="s">
        <v>271</v>
      </c>
      <c r="BT52" s="190" t="s">
        <v>271</v>
      </c>
      <c r="BU52" s="193" t="s">
        <v>271</v>
      </c>
      <c r="BV52" s="193" t="s">
        <v>271</v>
      </c>
      <c r="BW52" s="193">
        <v>379</v>
      </c>
      <c r="BX52" s="193">
        <v>7265</v>
      </c>
      <c r="BY52" s="193">
        <v>7644</v>
      </c>
      <c r="BZ52" s="193">
        <v>433</v>
      </c>
      <c r="CA52" s="193">
        <v>12084</v>
      </c>
      <c r="CB52" s="193">
        <v>12517</v>
      </c>
      <c r="CC52" s="190" t="s">
        <v>271</v>
      </c>
      <c r="CD52" s="193" t="s">
        <v>271</v>
      </c>
      <c r="CE52" s="193" t="s">
        <v>271</v>
      </c>
      <c r="CF52" s="190" t="s">
        <v>271</v>
      </c>
      <c r="CG52" s="193" t="s">
        <v>271</v>
      </c>
      <c r="CH52" s="193" t="s">
        <v>271</v>
      </c>
      <c r="CI52" s="190" t="s">
        <v>271</v>
      </c>
      <c r="CJ52" s="193" t="s">
        <v>271</v>
      </c>
      <c r="CK52" s="193" t="s">
        <v>271</v>
      </c>
      <c r="CL52" s="190" t="s">
        <v>271</v>
      </c>
      <c r="CM52" s="193" t="s">
        <v>271</v>
      </c>
      <c r="CN52" s="193" t="s">
        <v>271</v>
      </c>
      <c r="CO52" s="190" t="s">
        <v>271</v>
      </c>
      <c r="CP52" s="193" t="s">
        <v>271</v>
      </c>
      <c r="CQ52" s="193" t="s">
        <v>271</v>
      </c>
      <c r="CR52" s="190" t="s">
        <v>287</v>
      </c>
      <c r="CS52" s="193">
        <v>12143</v>
      </c>
      <c r="CT52" s="193">
        <v>12143</v>
      </c>
      <c r="CU52" s="190" t="s">
        <v>287</v>
      </c>
      <c r="CV52" s="193">
        <v>291</v>
      </c>
      <c r="CW52" s="193">
        <v>0</v>
      </c>
      <c r="CX52" s="190" t="s">
        <v>287</v>
      </c>
      <c r="CY52" s="193">
        <v>90</v>
      </c>
      <c r="CZ52" s="193">
        <v>90</v>
      </c>
      <c r="DA52" s="190" t="s">
        <v>287</v>
      </c>
      <c r="DB52" s="193">
        <v>300</v>
      </c>
      <c r="DC52" s="193">
        <v>0</v>
      </c>
      <c r="DD52" s="190" t="s">
        <v>287</v>
      </c>
      <c r="DE52" s="193">
        <v>12030</v>
      </c>
      <c r="DF52" s="193">
        <v>3996</v>
      </c>
      <c r="DG52" s="190" t="s">
        <v>271</v>
      </c>
      <c r="DH52" s="193" t="s">
        <v>271</v>
      </c>
      <c r="DI52" s="193" t="s">
        <v>271</v>
      </c>
      <c r="DJ52" s="190" t="s">
        <v>271</v>
      </c>
      <c r="DK52" s="193" t="s">
        <v>271</v>
      </c>
      <c r="DL52" s="193" t="s">
        <v>271</v>
      </c>
      <c r="DM52" s="190" t="s">
        <v>271</v>
      </c>
      <c r="DN52" s="193" t="s">
        <v>271</v>
      </c>
      <c r="DO52" s="193" t="s">
        <v>271</v>
      </c>
      <c r="DP52" s="190" t="s">
        <v>287</v>
      </c>
      <c r="DQ52" s="193">
        <v>52</v>
      </c>
      <c r="DR52" s="193">
        <v>52</v>
      </c>
      <c r="DS52" s="190" t="s">
        <v>271</v>
      </c>
      <c r="DT52" s="193" t="s">
        <v>271</v>
      </c>
      <c r="DU52" s="193" t="s">
        <v>271</v>
      </c>
      <c r="DV52" s="190" t="s">
        <v>271</v>
      </c>
      <c r="DW52" s="193" t="s">
        <v>271</v>
      </c>
      <c r="DX52" s="193" t="s">
        <v>271</v>
      </c>
      <c r="DY52" s="190" t="s">
        <v>356</v>
      </c>
      <c r="DZ52" s="190" t="s">
        <v>297</v>
      </c>
      <c r="EA52" s="190" t="s">
        <v>271</v>
      </c>
      <c r="EB52" s="190" t="s">
        <v>271</v>
      </c>
      <c r="EC52" s="190" t="s">
        <v>297</v>
      </c>
      <c r="ED52" s="190" t="s">
        <v>271</v>
      </c>
      <c r="EE52" s="190" t="s">
        <v>271</v>
      </c>
      <c r="EF52" s="190" t="s">
        <v>271</v>
      </c>
      <c r="EG52" s="190" t="s">
        <v>321</v>
      </c>
      <c r="EH52" s="190" t="s">
        <v>284</v>
      </c>
      <c r="EI52" s="190" t="s">
        <v>283</v>
      </c>
      <c r="EJ52" s="190" t="s">
        <v>245</v>
      </c>
      <c r="EK52" s="190" t="s">
        <v>351</v>
      </c>
      <c r="EL52" s="190" t="s">
        <v>297</v>
      </c>
      <c r="EM52" s="190" t="s">
        <v>272</v>
      </c>
      <c r="EN52" s="190" t="s">
        <v>272</v>
      </c>
      <c r="EO52" s="190" t="s">
        <v>272</v>
      </c>
      <c r="EP52" s="190" t="s">
        <v>281</v>
      </c>
      <c r="EQ52" s="190">
        <v>3</v>
      </c>
      <c r="ER52" s="190" t="s">
        <v>349</v>
      </c>
      <c r="ES52" s="190" t="s">
        <v>297</v>
      </c>
      <c r="ET52" s="190" t="s">
        <v>272</v>
      </c>
      <c r="EU52" s="190" t="s">
        <v>272</v>
      </c>
      <c r="EV52" s="190" t="s">
        <v>272</v>
      </c>
      <c r="EW52" s="190" t="s">
        <v>303</v>
      </c>
      <c r="EX52" s="190">
        <v>3</v>
      </c>
      <c r="EY52" s="190" t="s">
        <v>302</v>
      </c>
      <c r="EZ52" s="190" t="s">
        <v>268</v>
      </c>
      <c r="FA52" s="190" t="s">
        <v>258</v>
      </c>
      <c r="FB52" s="193">
        <v>7</v>
      </c>
      <c r="FC52" s="190" t="s">
        <v>482</v>
      </c>
      <c r="FD52" s="190" t="s">
        <v>276</v>
      </c>
      <c r="FE52" s="190" t="s">
        <v>537</v>
      </c>
      <c r="FF52" s="190" t="s">
        <v>263</v>
      </c>
      <c r="FG52" s="190" t="s">
        <v>12302</v>
      </c>
      <c r="FH52" s="190" t="s">
        <v>12301</v>
      </c>
      <c r="FI52" s="190" t="s">
        <v>12300</v>
      </c>
      <c r="FJ52" s="190" t="s">
        <v>12299</v>
      </c>
      <c r="FK52" s="190" t="s">
        <v>12298</v>
      </c>
      <c r="FL52" s="190" t="s">
        <v>12297</v>
      </c>
      <c r="FM52" s="190" t="s">
        <v>12296</v>
      </c>
      <c r="FN52" s="190" t="s">
        <v>12295</v>
      </c>
      <c r="FO52" s="190" t="s">
        <v>12294</v>
      </c>
      <c r="FP52" s="190" t="s">
        <v>12293</v>
      </c>
      <c r="FQ52" s="193">
        <v>7644</v>
      </c>
      <c r="FR52" s="193">
        <v>12517</v>
      </c>
      <c r="FS52" s="190" t="s">
        <v>271</v>
      </c>
      <c r="FT52" s="190" t="s">
        <v>271</v>
      </c>
      <c r="FU52" s="190" t="s">
        <v>271</v>
      </c>
      <c r="FV52" s="190" t="s">
        <v>271</v>
      </c>
      <c r="FW52" s="190" t="s">
        <v>271</v>
      </c>
      <c r="FX52" s="190" t="s">
        <v>271</v>
      </c>
      <c r="FY52" s="190" t="s">
        <v>272</v>
      </c>
      <c r="FZ52" s="190" t="s">
        <v>272</v>
      </c>
      <c r="GA52" s="190" t="s">
        <v>271</v>
      </c>
      <c r="GB52" s="190" t="s">
        <v>271</v>
      </c>
      <c r="GC52" s="190" t="s">
        <v>271</v>
      </c>
      <c r="GD52" s="190" t="s">
        <v>271</v>
      </c>
      <c r="GE52" s="190" t="s">
        <v>272</v>
      </c>
    </row>
    <row r="53" spans="1:187" x14ac:dyDescent="0.3">
      <c r="A53" s="190" t="s">
        <v>372</v>
      </c>
      <c r="B53" s="190">
        <v>2779</v>
      </c>
      <c r="C53" s="190" t="s">
        <v>16</v>
      </c>
      <c r="D53" s="190" t="s">
        <v>240</v>
      </c>
      <c r="E53" s="190" t="s">
        <v>12292</v>
      </c>
      <c r="F53" s="190" t="s">
        <v>12291</v>
      </c>
      <c r="G53" s="190" t="s">
        <v>4028</v>
      </c>
      <c r="H53" s="190" t="s">
        <v>1272</v>
      </c>
      <c r="I53" s="190" t="s">
        <v>4945</v>
      </c>
      <c r="J53" s="190" t="s">
        <v>4945</v>
      </c>
      <c r="K53" s="190" t="s">
        <v>1272</v>
      </c>
      <c r="L53" s="190" t="s">
        <v>301</v>
      </c>
      <c r="M53" s="190" t="s">
        <v>12290</v>
      </c>
      <c r="N53" s="190" t="s">
        <v>271</v>
      </c>
      <c r="O53" s="190" t="s">
        <v>271</v>
      </c>
      <c r="P53" s="190" t="s">
        <v>271</v>
      </c>
      <c r="Q53" s="191">
        <v>41275</v>
      </c>
      <c r="R53" s="191">
        <v>42613</v>
      </c>
      <c r="S53" s="191">
        <v>42735</v>
      </c>
      <c r="T53" s="190" t="s">
        <v>391</v>
      </c>
      <c r="U53" s="194">
        <v>3914749</v>
      </c>
      <c r="V53" s="190" t="s">
        <v>12289</v>
      </c>
      <c r="W53" s="190" t="s">
        <v>12288</v>
      </c>
      <c r="X53" s="190" t="s">
        <v>12287</v>
      </c>
      <c r="Y53" s="190" t="s">
        <v>12286</v>
      </c>
      <c r="Z53" s="190" t="s">
        <v>12285</v>
      </c>
      <c r="AA53" s="190" t="s">
        <v>12244</v>
      </c>
      <c r="AB53" s="190" t="s">
        <v>310</v>
      </c>
      <c r="AC53" s="190" t="s">
        <v>12284</v>
      </c>
      <c r="AD53" s="190" t="s">
        <v>325</v>
      </c>
      <c r="AE53" s="190" t="s">
        <v>12283</v>
      </c>
      <c r="AF53" s="190" t="s">
        <v>12282</v>
      </c>
      <c r="AG53" s="193">
        <v>44932</v>
      </c>
      <c r="AH53" s="193">
        <v>45068</v>
      </c>
      <c r="AI53" s="193">
        <v>90000</v>
      </c>
      <c r="AJ53" s="193">
        <v>21000</v>
      </c>
      <c r="AK53" s="193">
        <v>9000</v>
      </c>
      <c r="AL53" s="193">
        <v>30000</v>
      </c>
      <c r="AM53" s="193">
        <v>0</v>
      </c>
      <c r="AN53" s="193">
        <v>0</v>
      </c>
      <c r="AO53" s="193">
        <v>0</v>
      </c>
      <c r="AP53" s="193">
        <v>0</v>
      </c>
      <c r="AQ53" s="193">
        <v>0</v>
      </c>
      <c r="AR53" s="193">
        <v>0</v>
      </c>
      <c r="AS53" s="190" t="s">
        <v>271</v>
      </c>
      <c r="AT53" s="193" t="s">
        <v>271</v>
      </c>
      <c r="AU53" s="193" t="s">
        <v>271</v>
      </c>
      <c r="AV53" s="190" t="s">
        <v>271</v>
      </c>
      <c r="AW53" s="193" t="s">
        <v>271</v>
      </c>
      <c r="AX53" s="193" t="s">
        <v>271</v>
      </c>
      <c r="AY53" s="190" t="s">
        <v>271</v>
      </c>
      <c r="AZ53" s="193" t="s">
        <v>271</v>
      </c>
      <c r="BA53" s="193" t="s">
        <v>271</v>
      </c>
      <c r="BB53" s="190" t="s">
        <v>271</v>
      </c>
      <c r="BC53" s="193" t="s">
        <v>271</v>
      </c>
      <c r="BD53" s="193" t="s">
        <v>271</v>
      </c>
      <c r="BE53" s="190" t="s">
        <v>271</v>
      </c>
      <c r="BF53" s="193" t="s">
        <v>271</v>
      </c>
      <c r="BG53" s="193" t="s">
        <v>271</v>
      </c>
      <c r="BH53" s="190" t="s">
        <v>271</v>
      </c>
      <c r="BI53" s="193" t="s">
        <v>271</v>
      </c>
      <c r="BJ53" s="193" t="s">
        <v>271</v>
      </c>
      <c r="BK53" s="190" t="s">
        <v>271</v>
      </c>
      <c r="BL53" s="193" t="s">
        <v>271</v>
      </c>
      <c r="BM53" s="193" t="s">
        <v>271</v>
      </c>
      <c r="BN53" s="190" t="s">
        <v>271</v>
      </c>
      <c r="BO53" s="193" t="s">
        <v>271</v>
      </c>
      <c r="BP53" s="193" t="s">
        <v>271</v>
      </c>
      <c r="BQ53" s="190" t="s">
        <v>271</v>
      </c>
      <c r="BR53" s="193" t="s">
        <v>271</v>
      </c>
      <c r="BS53" s="193" t="s">
        <v>271</v>
      </c>
      <c r="BT53" s="190" t="s">
        <v>271</v>
      </c>
      <c r="BU53" s="193" t="s">
        <v>271</v>
      </c>
      <c r="BV53" s="193" t="s">
        <v>271</v>
      </c>
      <c r="BW53" s="193">
        <v>45275</v>
      </c>
      <c r="BX53" s="193">
        <v>47114</v>
      </c>
      <c r="BY53" s="193">
        <v>92389</v>
      </c>
      <c r="BZ53" s="193">
        <v>23462</v>
      </c>
      <c r="CA53" s="193">
        <v>2935</v>
      </c>
      <c r="CB53" s="193">
        <v>26397</v>
      </c>
      <c r="CC53" s="190" t="s">
        <v>287</v>
      </c>
      <c r="CD53" s="193">
        <v>26397</v>
      </c>
      <c r="CE53" s="193">
        <v>92389</v>
      </c>
      <c r="CF53" s="190" t="s">
        <v>271</v>
      </c>
      <c r="CG53" s="193" t="s">
        <v>271</v>
      </c>
      <c r="CH53" s="193" t="s">
        <v>271</v>
      </c>
      <c r="CI53" s="190" t="s">
        <v>271</v>
      </c>
      <c r="CJ53" s="193" t="s">
        <v>271</v>
      </c>
      <c r="CK53" s="193" t="s">
        <v>271</v>
      </c>
      <c r="CL53" s="190" t="s">
        <v>271</v>
      </c>
      <c r="CM53" s="193" t="s">
        <v>271</v>
      </c>
      <c r="CN53" s="193" t="s">
        <v>271</v>
      </c>
      <c r="CO53" s="190" t="s">
        <v>287</v>
      </c>
      <c r="CP53" s="193">
        <v>26397</v>
      </c>
      <c r="CQ53" s="193">
        <v>92389</v>
      </c>
      <c r="CR53" s="190" t="s">
        <v>271</v>
      </c>
      <c r="CS53" s="193" t="s">
        <v>271</v>
      </c>
      <c r="CT53" s="193" t="s">
        <v>271</v>
      </c>
      <c r="CU53" s="190" t="s">
        <v>287</v>
      </c>
      <c r="CV53" s="193">
        <v>26397</v>
      </c>
      <c r="CW53" s="193">
        <v>92389</v>
      </c>
      <c r="CX53" s="190" t="s">
        <v>271</v>
      </c>
      <c r="CY53" s="193" t="s">
        <v>271</v>
      </c>
      <c r="CZ53" s="193" t="s">
        <v>271</v>
      </c>
      <c r="DA53" s="190" t="s">
        <v>287</v>
      </c>
      <c r="DB53" s="193">
        <v>26397</v>
      </c>
      <c r="DC53" s="193">
        <v>92389</v>
      </c>
      <c r="DD53" s="190" t="s">
        <v>271</v>
      </c>
      <c r="DE53" s="193" t="s">
        <v>271</v>
      </c>
      <c r="DF53" s="193" t="s">
        <v>271</v>
      </c>
      <c r="DG53" s="190" t="s">
        <v>271</v>
      </c>
      <c r="DH53" s="193" t="s">
        <v>271</v>
      </c>
      <c r="DI53" s="193" t="s">
        <v>271</v>
      </c>
      <c r="DJ53" s="190" t="s">
        <v>271</v>
      </c>
      <c r="DK53" s="193" t="s">
        <v>271</v>
      </c>
      <c r="DL53" s="193" t="s">
        <v>271</v>
      </c>
      <c r="DM53" s="190" t="s">
        <v>271</v>
      </c>
      <c r="DN53" s="193" t="s">
        <v>271</v>
      </c>
      <c r="DO53" s="193" t="s">
        <v>271</v>
      </c>
      <c r="DP53" s="190" t="s">
        <v>271</v>
      </c>
      <c r="DQ53" s="193" t="s">
        <v>271</v>
      </c>
      <c r="DR53" s="193" t="s">
        <v>271</v>
      </c>
      <c r="DS53" s="190" t="s">
        <v>271</v>
      </c>
      <c r="DT53" s="193" t="s">
        <v>271</v>
      </c>
      <c r="DU53" s="193" t="s">
        <v>271</v>
      </c>
      <c r="DV53" s="190" t="s">
        <v>287</v>
      </c>
      <c r="DW53" s="193">
        <v>26397</v>
      </c>
      <c r="DX53" s="193">
        <v>92389</v>
      </c>
      <c r="DY53" s="190" t="s">
        <v>356</v>
      </c>
      <c r="DZ53" s="190" t="s">
        <v>297</v>
      </c>
      <c r="EA53" s="190" t="s">
        <v>271</v>
      </c>
      <c r="EB53" s="190" t="s">
        <v>271</v>
      </c>
      <c r="EC53" s="190" t="s">
        <v>272</v>
      </c>
      <c r="ED53" s="190" t="s">
        <v>695</v>
      </c>
      <c r="EE53" s="190" t="s">
        <v>307</v>
      </c>
      <c r="EF53" s="190" t="s">
        <v>396</v>
      </c>
      <c r="EG53" s="190" t="s">
        <v>321</v>
      </c>
      <c r="EH53" s="190" t="s">
        <v>320</v>
      </c>
      <c r="EI53" s="190" t="s">
        <v>483</v>
      </c>
      <c r="EJ53" s="190" t="s">
        <v>246</v>
      </c>
      <c r="EK53" s="190" t="s">
        <v>379</v>
      </c>
      <c r="EL53" s="190" t="s">
        <v>272</v>
      </c>
      <c r="EM53" s="190" t="s">
        <v>297</v>
      </c>
      <c r="EN53" s="190" t="s">
        <v>272</v>
      </c>
      <c r="EO53" s="190" t="s">
        <v>272</v>
      </c>
      <c r="EP53" s="190" t="s">
        <v>464</v>
      </c>
      <c r="EQ53" s="190">
        <v>3</v>
      </c>
      <c r="ER53" s="190" t="s">
        <v>349</v>
      </c>
      <c r="ES53" s="190" t="s">
        <v>272</v>
      </c>
      <c r="ET53" s="190" t="s">
        <v>272</v>
      </c>
      <c r="EU53" s="190" t="s">
        <v>272</v>
      </c>
      <c r="EV53" s="190" t="s">
        <v>272</v>
      </c>
      <c r="EW53" s="190" t="s">
        <v>303</v>
      </c>
      <c r="EX53" s="190">
        <v>4</v>
      </c>
      <c r="EY53" s="190" t="s">
        <v>318</v>
      </c>
      <c r="EZ53" s="190" t="s">
        <v>268</v>
      </c>
      <c r="FA53" s="190" t="s">
        <v>257</v>
      </c>
      <c r="FB53" s="193">
        <v>1</v>
      </c>
      <c r="FC53" s="190" t="s">
        <v>377</v>
      </c>
      <c r="FD53" s="190" t="s">
        <v>271</v>
      </c>
      <c r="FE53" s="190" t="s">
        <v>271</v>
      </c>
      <c r="FF53" s="190" t="s">
        <v>262</v>
      </c>
      <c r="FG53" s="190" t="s">
        <v>271</v>
      </c>
      <c r="FH53" s="190" t="s">
        <v>12281</v>
      </c>
      <c r="FI53" s="190" t="s">
        <v>12280</v>
      </c>
      <c r="FJ53" s="190" t="s">
        <v>12279</v>
      </c>
      <c r="FK53" s="190" t="s">
        <v>12278</v>
      </c>
      <c r="FL53" s="190" t="s">
        <v>12277</v>
      </c>
      <c r="FM53" s="190" t="s">
        <v>12276</v>
      </c>
      <c r="FN53" s="190" t="s">
        <v>12275</v>
      </c>
      <c r="FO53" s="190" t="s">
        <v>12274</v>
      </c>
      <c r="FP53" s="190" t="s">
        <v>12273</v>
      </c>
      <c r="FQ53" s="193">
        <v>92389</v>
      </c>
      <c r="FR53" s="193">
        <v>26397</v>
      </c>
      <c r="FS53" s="190" t="s">
        <v>297</v>
      </c>
      <c r="FT53" s="190" t="s">
        <v>297</v>
      </c>
      <c r="FU53" s="190" t="s">
        <v>297</v>
      </c>
      <c r="FV53" s="190" t="s">
        <v>297</v>
      </c>
      <c r="FW53" s="190" t="s">
        <v>297</v>
      </c>
      <c r="FX53" s="190" t="s">
        <v>297</v>
      </c>
      <c r="FY53" s="190" t="s">
        <v>297</v>
      </c>
      <c r="FZ53" s="190" t="s">
        <v>297</v>
      </c>
      <c r="GA53" s="190" t="s">
        <v>297</v>
      </c>
      <c r="GB53" s="190" t="s">
        <v>297</v>
      </c>
      <c r="GC53" s="190" t="s">
        <v>272</v>
      </c>
      <c r="GD53" s="190" t="s">
        <v>272</v>
      </c>
      <c r="GE53" s="190" t="s">
        <v>297</v>
      </c>
    </row>
    <row r="54" spans="1:187" x14ac:dyDescent="0.3">
      <c r="A54" s="190" t="s">
        <v>372</v>
      </c>
      <c r="B54" s="190">
        <v>2780</v>
      </c>
      <c r="C54" s="190" t="s">
        <v>16</v>
      </c>
      <c r="D54" s="190" t="s">
        <v>240</v>
      </c>
      <c r="E54" s="190" t="s">
        <v>12272</v>
      </c>
      <c r="F54" s="190" t="s">
        <v>12271</v>
      </c>
      <c r="G54" s="190" t="s">
        <v>4028</v>
      </c>
      <c r="H54" s="190" t="s">
        <v>369</v>
      </c>
      <c r="I54" s="190" t="s">
        <v>1514</v>
      </c>
      <c r="J54" s="190" t="s">
        <v>12270</v>
      </c>
      <c r="K54" s="190" t="s">
        <v>369</v>
      </c>
      <c r="L54" s="190" t="s">
        <v>301</v>
      </c>
      <c r="M54" s="190" t="s">
        <v>12235</v>
      </c>
      <c r="N54" s="190" t="s">
        <v>369</v>
      </c>
      <c r="O54" s="190" t="s">
        <v>3839</v>
      </c>
      <c r="P54" s="190" t="s">
        <v>12269</v>
      </c>
      <c r="Q54" s="191">
        <v>40969</v>
      </c>
      <c r="R54" s="191">
        <v>42369</v>
      </c>
      <c r="S54" s="191">
        <v>42613</v>
      </c>
      <c r="T54" s="190" t="s">
        <v>391</v>
      </c>
      <c r="U54" s="194">
        <v>9090303</v>
      </c>
      <c r="V54" s="190" t="s">
        <v>12268</v>
      </c>
      <c r="W54" s="190" t="s">
        <v>12267</v>
      </c>
      <c r="X54" s="190" t="s">
        <v>12266</v>
      </c>
      <c r="Y54" s="190" t="s">
        <v>8562</v>
      </c>
      <c r="Z54" s="190" t="s">
        <v>12265</v>
      </c>
      <c r="AA54" s="190" t="s">
        <v>4899</v>
      </c>
      <c r="AB54" s="190" t="s">
        <v>291</v>
      </c>
      <c r="AC54" s="190" t="s">
        <v>12264</v>
      </c>
      <c r="AD54" s="190" t="s">
        <v>325</v>
      </c>
      <c r="AE54" s="190" t="s">
        <v>12263</v>
      </c>
      <c r="AF54" s="190" t="s">
        <v>12262</v>
      </c>
      <c r="AG54" s="193">
        <v>86483</v>
      </c>
      <c r="AH54" s="193">
        <v>79881</v>
      </c>
      <c r="AI54" s="193">
        <v>166364</v>
      </c>
      <c r="AJ54" s="193">
        <v>77551</v>
      </c>
      <c r="AK54" s="193">
        <v>72074</v>
      </c>
      <c r="AL54" s="193">
        <v>149625</v>
      </c>
      <c r="AM54" s="193">
        <v>0</v>
      </c>
      <c r="AN54" s="193">
        <v>0</v>
      </c>
      <c r="AO54" s="193">
        <v>0</v>
      </c>
      <c r="AP54" s="193">
        <v>2434</v>
      </c>
      <c r="AQ54" s="193">
        <v>2075</v>
      </c>
      <c r="AR54" s="193">
        <v>4509</v>
      </c>
      <c r="AS54" s="190" t="s">
        <v>271</v>
      </c>
      <c r="AT54" s="193" t="s">
        <v>271</v>
      </c>
      <c r="AU54" s="193" t="s">
        <v>271</v>
      </c>
      <c r="AV54" s="190" t="s">
        <v>271</v>
      </c>
      <c r="AW54" s="193" t="s">
        <v>271</v>
      </c>
      <c r="AX54" s="193" t="s">
        <v>271</v>
      </c>
      <c r="AY54" s="190" t="s">
        <v>287</v>
      </c>
      <c r="AZ54" s="193">
        <v>4509</v>
      </c>
      <c r="BA54" s="193">
        <v>15782</v>
      </c>
      <c r="BB54" s="190" t="s">
        <v>271</v>
      </c>
      <c r="BC54" s="193" t="s">
        <v>271</v>
      </c>
      <c r="BD54" s="193" t="s">
        <v>271</v>
      </c>
      <c r="BE54" s="190" t="s">
        <v>271</v>
      </c>
      <c r="BF54" s="193" t="s">
        <v>271</v>
      </c>
      <c r="BG54" s="193" t="s">
        <v>271</v>
      </c>
      <c r="BH54" s="190" t="s">
        <v>287</v>
      </c>
      <c r="BI54" s="193">
        <v>4509</v>
      </c>
      <c r="BJ54" s="193">
        <v>15782</v>
      </c>
      <c r="BK54" s="190" t="s">
        <v>271</v>
      </c>
      <c r="BL54" s="193" t="s">
        <v>271</v>
      </c>
      <c r="BM54" s="193" t="s">
        <v>271</v>
      </c>
      <c r="BN54" s="190" t="s">
        <v>271</v>
      </c>
      <c r="BO54" s="193" t="s">
        <v>271</v>
      </c>
      <c r="BP54" s="193" t="s">
        <v>271</v>
      </c>
      <c r="BQ54" s="190" t="s">
        <v>287</v>
      </c>
      <c r="BR54" s="193">
        <v>4509</v>
      </c>
      <c r="BS54" s="193">
        <v>15782</v>
      </c>
      <c r="BT54" s="190" t="s">
        <v>271</v>
      </c>
      <c r="BU54" s="193" t="s">
        <v>271</v>
      </c>
      <c r="BV54" s="193" t="s">
        <v>271</v>
      </c>
      <c r="BW54" s="193">
        <v>11659</v>
      </c>
      <c r="BX54" s="193">
        <v>6841</v>
      </c>
      <c r="BY54" s="193">
        <v>15500</v>
      </c>
      <c r="BZ54" s="193">
        <v>8891</v>
      </c>
      <c r="CA54" s="193">
        <v>2609</v>
      </c>
      <c r="CB54" s="193">
        <v>11500</v>
      </c>
      <c r="CC54" s="190" t="s">
        <v>271</v>
      </c>
      <c r="CD54" s="193" t="s">
        <v>271</v>
      </c>
      <c r="CE54" s="193" t="s">
        <v>271</v>
      </c>
      <c r="CF54" s="190" t="s">
        <v>271</v>
      </c>
      <c r="CG54" s="193" t="s">
        <v>271</v>
      </c>
      <c r="CH54" s="193" t="s">
        <v>271</v>
      </c>
      <c r="CI54" s="190" t="s">
        <v>271</v>
      </c>
      <c r="CJ54" s="193" t="s">
        <v>271</v>
      </c>
      <c r="CK54" s="193" t="s">
        <v>271</v>
      </c>
      <c r="CL54" s="190" t="s">
        <v>271</v>
      </c>
      <c r="CM54" s="193" t="s">
        <v>271</v>
      </c>
      <c r="CN54" s="193" t="s">
        <v>271</v>
      </c>
      <c r="CO54" s="190" t="s">
        <v>287</v>
      </c>
      <c r="CP54" s="193">
        <v>1792</v>
      </c>
      <c r="CQ54" s="193">
        <v>597</v>
      </c>
      <c r="CR54" s="190" t="s">
        <v>271</v>
      </c>
      <c r="CS54" s="193" t="s">
        <v>271</v>
      </c>
      <c r="CT54" s="193" t="s">
        <v>271</v>
      </c>
      <c r="CU54" s="190" t="s">
        <v>287</v>
      </c>
      <c r="CV54" s="193">
        <v>7413</v>
      </c>
      <c r="CW54" s="193">
        <v>3707</v>
      </c>
      <c r="CX54" s="190" t="s">
        <v>271</v>
      </c>
      <c r="CY54" s="193" t="s">
        <v>271</v>
      </c>
      <c r="CZ54" s="193" t="s">
        <v>271</v>
      </c>
      <c r="DA54" s="190" t="s">
        <v>271</v>
      </c>
      <c r="DB54" s="193" t="s">
        <v>271</v>
      </c>
      <c r="DC54" s="193" t="s">
        <v>271</v>
      </c>
      <c r="DD54" s="190" t="s">
        <v>271</v>
      </c>
      <c r="DE54" s="193" t="s">
        <v>271</v>
      </c>
      <c r="DF54" s="193" t="s">
        <v>271</v>
      </c>
      <c r="DG54" s="190" t="s">
        <v>271</v>
      </c>
      <c r="DH54" s="193" t="s">
        <v>271</v>
      </c>
      <c r="DI54" s="193" t="s">
        <v>271</v>
      </c>
      <c r="DJ54" s="190" t="s">
        <v>271</v>
      </c>
      <c r="DK54" s="193" t="s">
        <v>271</v>
      </c>
      <c r="DL54" s="193" t="s">
        <v>271</v>
      </c>
      <c r="DM54" s="190" t="s">
        <v>287</v>
      </c>
      <c r="DN54" s="193">
        <v>11500</v>
      </c>
      <c r="DO54" s="193">
        <v>15500</v>
      </c>
      <c r="DP54" s="190" t="s">
        <v>271</v>
      </c>
      <c r="DQ54" s="193" t="s">
        <v>271</v>
      </c>
      <c r="DR54" s="193" t="s">
        <v>271</v>
      </c>
      <c r="DS54" s="190" t="s">
        <v>287</v>
      </c>
      <c r="DT54" s="193">
        <v>550</v>
      </c>
      <c r="DU54" s="193">
        <v>440</v>
      </c>
      <c r="DV54" s="190" t="s">
        <v>287</v>
      </c>
      <c r="DW54" s="193">
        <v>5621</v>
      </c>
      <c r="DX54" s="193">
        <v>1874</v>
      </c>
      <c r="DY54" s="190" t="s">
        <v>655</v>
      </c>
      <c r="DZ54" s="190" t="s">
        <v>272</v>
      </c>
      <c r="EA54" s="190" t="s">
        <v>785</v>
      </c>
      <c r="EB54" s="190" t="s">
        <v>286</v>
      </c>
      <c r="EC54" s="190" t="s">
        <v>297</v>
      </c>
      <c r="ED54" s="190" t="s">
        <v>271</v>
      </c>
      <c r="EE54" s="190" t="s">
        <v>271</v>
      </c>
      <c r="EF54" s="190" t="s">
        <v>271</v>
      </c>
      <c r="EG54" s="190" t="s">
        <v>321</v>
      </c>
      <c r="EH54" s="190" t="s">
        <v>320</v>
      </c>
      <c r="EI54" s="190" t="s">
        <v>319</v>
      </c>
      <c r="EJ54" s="190" t="s">
        <v>245</v>
      </c>
      <c r="EK54" s="190" t="s">
        <v>379</v>
      </c>
      <c r="EL54" s="190" t="s">
        <v>272</v>
      </c>
      <c r="EM54" s="190" t="s">
        <v>272</v>
      </c>
      <c r="EN54" s="190" t="s">
        <v>272</v>
      </c>
      <c r="EO54" s="190" t="s">
        <v>297</v>
      </c>
      <c r="EP54" s="190" t="s">
        <v>464</v>
      </c>
      <c r="EQ54" s="190">
        <v>3</v>
      </c>
      <c r="ER54" s="190" t="s">
        <v>404</v>
      </c>
      <c r="ES54" s="190" t="s">
        <v>272</v>
      </c>
      <c r="ET54" s="190" t="s">
        <v>272</v>
      </c>
      <c r="EU54" s="190" t="s">
        <v>272</v>
      </c>
      <c r="EV54" s="190" t="s">
        <v>272</v>
      </c>
      <c r="EW54" s="190" t="s">
        <v>279</v>
      </c>
      <c r="EX54" s="190">
        <v>4</v>
      </c>
      <c r="EY54" s="190" t="s">
        <v>278</v>
      </c>
      <c r="EZ54" s="190" t="s">
        <v>268</v>
      </c>
      <c r="FA54" s="190" t="s">
        <v>258</v>
      </c>
      <c r="FB54" s="193">
        <v>5</v>
      </c>
      <c r="FC54" s="190" t="s">
        <v>276</v>
      </c>
      <c r="FD54" s="190" t="s">
        <v>377</v>
      </c>
      <c r="FE54" s="190" t="s">
        <v>348</v>
      </c>
      <c r="FF54" s="190" t="s">
        <v>263</v>
      </c>
      <c r="FG54" s="190" t="s">
        <v>271</v>
      </c>
      <c r="FH54" s="190" t="s">
        <v>12261</v>
      </c>
      <c r="FI54" s="190" t="s">
        <v>12260</v>
      </c>
      <c r="FJ54" s="190" t="s">
        <v>12259</v>
      </c>
      <c r="FK54" s="190" t="s">
        <v>12258</v>
      </c>
      <c r="FL54" s="190" t="s">
        <v>12257</v>
      </c>
      <c r="FM54" s="190" t="s">
        <v>12256</v>
      </c>
      <c r="FN54" s="190" t="s">
        <v>12255</v>
      </c>
      <c r="FO54" s="190" t="s">
        <v>12254</v>
      </c>
      <c r="FP54" s="190" t="s">
        <v>12253</v>
      </c>
      <c r="FQ54" s="193">
        <v>15500</v>
      </c>
      <c r="FR54" s="193">
        <v>11500</v>
      </c>
      <c r="FS54" s="190" t="s">
        <v>272</v>
      </c>
      <c r="FT54" s="190" t="s">
        <v>272</v>
      </c>
      <c r="FU54" s="190" t="s">
        <v>272</v>
      </c>
      <c r="FV54" s="190" t="s">
        <v>272</v>
      </c>
      <c r="FW54" s="190" t="s">
        <v>297</v>
      </c>
      <c r="FX54" s="190" t="s">
        <v>297</v>
      </c>
      <c r="FY54" s="190" t="s">
        <v>297</v>
      </c>
      <c r="FZ54" s="190" t="s">
        <v>297</v>
      </c>
      <c r="GA54" s="190" t="s">
        <v>272</v>
      </c>
      <c r="GB54" s="190" t="s">
        <v>272</v>
      </c>
      <c r="GC54" s="190" t="s">
        <v>272</v>
      </c>
      <c r="GD54" s="190" t="s">
        <v>272</v>
      </c>
      <c r="GE54" s="190" t="s">
        <v>272</v>
      </c>
    </row>
    <row r="55" spans="1:187" x14ac:dyDescent="0.3">
      <c r="A55" s="190" t="s">
        <v>372</v>
      </c>
      <c r="B55" s="190">
        <v>2781</v>
      </c>
      <c r="C55" s="190" t="s">
        <v>16</v>
      </c>
      <c r="D55" s="190" t="s">
        <v>240</v>
      </c>
      <c r="E55" s="190" t="s">
        <v>12252</v>
      </c>
      <c r="F55" s="190" t="s">
        <v>12251</v>
      </c>
      <c r="G55" s="190" t="s">
        <v>4028</v>
      </c>
      <c r="H55" s="190" t="s">
        <v>369</v>
      </c>
      <c r="I55" s="190" t="s">
        <v>3839</v>
      </c>
      <c r="J55" s="190" t="s">
        <v>12250</v>
      </c>
      <c r="K55" s="190" t="s">
        <v>271</v>
      </c>
      <c r="L55" s="190" t="s">
        <v>271</v>
      </c>
      <c r="M55" s="190" t="s">
        <v>271</v>
      </c>
      <c r="N55" s="190" t="s">
        <v>271</v>
      </c>
      <c r="O55" s="190" t="s">
        <v>271</v>
      </c>
      <c r="P55" s="190" t="s">
        <v>271</v>
      </c>
      <c r="Q55" s="191">
        <v>42444</v>
      </c>
      <c r="R55" s="191">
        <v>42794</v>
      </c>
      <c r="T55" s="190" t="s">
        <v>391</v>
      </c>
      <c r="U55" s="194">
        <v>1220000</v>
      </c>
      <c r="V55" s="190" t="s">
        <v>12249</v>
      </c>
      <c r="W55" s="190" t="s">
        <v>12248</v>
      </c>
      <c r="X55" s="190" t="s">
        <v>12247</v>
      </c>
      <c r="Y55" s="190" t="s">
        <v>12246</v>
      </c>
      <c r="Z55" s="190" t="s">
        <v>12245</v>
      </c>
      <c r="AA55" s="190" t="s">
        <v>12244</v>
      </c>
      <c r="AB55" s="190" t="s">
        <v>310</v>
      </c>
      <c r="AC55" s="190" t="s">
        <v>12243</v>
      </c>
      <c r="AD55" s="190" t="s">
        <v>289</v>
      </c>
      <c r="AE55" s="190" t="s">
        <v>12242</v>
      </c>
      <c r="AF55" s="190" t="s">
        <v>12241</v>
      </c>
      <c r="AG55" s="193">
        <v>439341</v>
      </c>
      <c r="AH55" s="193">
        <v>440659</v>
      </c>
      <c r="AI55" s="193">
        <v>880000</v>
      </c>
      <c r="AJ55" s="193">
        <v>60000</v>
      </c>
      <c r="AK55" s="193">
        <v>140000</v>
      </c>
      <c r="AL55" s="193">
        <v>200000</v>
      </c>
      <c r="AM55" s="193">
        <v>0</v>
      </c>
      <c r="AN55" s="193">
        <v>0</v>
      </c>
      <c r="AO55" s="193">
        <v>0</v>
      </c>
      <c r="AP55" s="193">
        <v>0</v>
      </c>
      <c r="AQ55" s="193">
        <v>0</v>
      </c>
      <c r="AR55" s="193">
        <v>0</v>
      </c>
      <c r="AS55" s="190" t="s">
        <v>271</v>
      </c>
      <c r="AT55" s="193" t="s">
        <v>271</v>
      </c>
      <c r="AU55" s="193" t="s">
        <v>271</v>
      </c>
      <c r="AV55" s="190" t="s">
        <v>271</v>
      </c>
      <c r="AW55" s="193" t="s">
        <v>271</v>
      </c>
      <c r="AX55" s="193" t="s">
        <v>271</v>
      </c>
      <c r="AY55" s="190" t="s">
        <v>271</v>
      </c>
      <c r="AZ55" s="193" t="s">
        <v>271</v>
      </c>
      <c r="BA55" s="193" t="s">
        <v>271</v>
      </c>
      <c r="BB55" s="190" t="s">
        <v>271</v>
      </c>
      <c r="BC55" s="193" t="s">
        <v>271</v>
      </c>
      <c r="BD55" s="193" t="s">
        <v>271</v>
      </c>
      <c r="BE55" s="190" t="s">
        <v>271</v>
      </c>
      <c r="BF55" s="193" t="s">
        <v>271</v>
      </c>
      <c r="BG55" s="193" t="s">
        <v>271</v>
      </c>
      <c r="BH55" s="190" t="s">
        <v>271</v>
      </c>
      <c r="BI55" s="193" t="s">
        <v>271</v>
      </c>
      <c r="BJ55" s="193" t="s">
        <v>271</v>
      </c>
      <c r="BK55" s="190" t="s">
        <v>271</v>
      </c>
      <c r="BL55" s="193" t="s">
        <v>271</v>
      </c>
      <c r="BM55" s="193" t="s">
        <v>271</v>
      </c>
      <c r="BN55" s="190" t="s">
        <v>271</v>
      </c>
      <c r="BO55" s="193" t="s">
        <v>271</v>
      </c>
      <c r="BP55" s="193" t="s">
        <v>271</v>
      </c>
      <c r="BQ55" s="190" t="s">
        <v>271</v>
      </c>
      <c r="BR55" s="193" t="s">
        <v>271</v>
      </c>
      <c r="BS55" s="193" t="s">
        <v>271</v>
      </c>
      <c r="BT55" s="190" t="s">
        <v>271</v>
      </c>
      <c r="BU55" s="193" t="s">
        <v>271</v>
      </c>
      <c r="BV55" s="193" t="s">
        <v>271</v>
      </c>
      <c r="BW55" s="193">
        <v>0</v>
      </c>
      <c r="BX55" s="193">
        <v>0</v>
      </c>
      <c r="BY55" s="193">
        <v>0</v>
      </c>
      <c r="BZ55" s="193">
        <v>0</v>
      </c>
      <c r="CA55" s="193">
        <v>0</v>
      </c>
      <c r="CB55" s="193">
        <v>0</v>
      </c>
      <c r="CC55" s="190" t="s">
        <v>287</v>
      </c>
      <c r="CD55" s="193">
        <v>0</v>
      </c>
      <c r="CE55" s="193">
        <v>0</v>
      </c>
      <c r="CF55" s="190" t="s">
        <v>287</v>
      </c>
      <c r="CG55" s="193">
        <v>0</v>
      </c>
      <c r="CH55" s="193">
        <v>0</v>
      </c>
      <c r="CI55" s="190" t="s">
        <v>271</v>
      </c>
      <c r="CJ55" s="193" t="s">
        <v>271</v>
      </c>
      <c r="CK55" s="193" t="s">
        <v>271</v>
      </c>
      <c r="CL55" s="190" t="s">
        <v>287</v>
      </c>
      <c r="CM55" s="193">
        <v>0</v>
      </c>
      <c r="CN55" s="193">
        <v>0</v>
      </c>
      <c r="CO55" s="190" t="s">
        <v>287</v>
      </c>
      <c r="CP55" s="193">
        <v>0</v>
      </c>
      <c r="CQ55" s="193">
        <v>0</v>
      </c>
      <c r="CR55" s="190" t="s">
        <v>271</v>
      </c>
      <c r="CS55" s="193" t="s">
        <v>271</v>
      </c>
      <c r="CT55" s="193" t="s">
        <v>271</v>
      </c>
      <c r="CU55" s="190" t="s">
        <v>271</v>
      </c>
      <c r="CV55" s="193" t="s">
        <v>271</v>
      </c>
      <c r="CW55" s="193" t="s">
        <v>271</v>
      </c>
      <c r="CX55" s="190" t="s">
        <v>271</v>
      </c>
      <c r="CY55" s="193" t="s">
        <v>271</v>
      </c>
      <c r="CZ55" s="193" t="s">
        <v>271</v>
      </c>
      <c r="DA55" s="190" t="s">
        <v>287</v>
      </c>
      <c r="DB55" s="193">
        <v>0</v>
      </c>
      <c r="DC55" s="193">
        <v>0</v>
      </c>
      <c r="DD55" s="190" t="s">
        <v>287</v>
      </c>
      <c r="DE55" s="193">
        <v>0</v>
      </c>
      <c r="DF55" s="193">
        <v>0</v>
      </c>
      <c r="DG55" s="190" t="s">
        <v>271</v>
      </c>
      <c r="DH55" s="193" t="s">
        <v>271</v>
      </c>
      <c r="DI55" s="193" t="s">
        <v>271</v>
      </c>
      <c r="DJ55" s="190" t="s">
        <v>271</v>
      </c>
      <c r="DK55" s="193" t="s">
        <v>271</v>
      </c>
      <c r="DL55" s="193" t="s">
        <v>271</v>
      </c>
      <c r="DM55" s="190" t="s">
        <v>271</v>
      </c>
      <c r="DN55" s="193" t="s">
        <v>271</v>
      </c>
      <c r="DO55" s="193" t="s">
        <v>271</v>
      </c>
      <c r="DP55" s="190" t="s">
        <v>271</v>
      </c>
      <c r="DQ55" s="193" t="s">
        <v>271</v>
      </c>
      <c r="DR55" s="193" t="s">
        <v>271</v>
      </c>
      <c r="DS55" s="190" t="s">
        <v>271</v>
      </c>
      <c r="DT55" s="193" t="s">
        <v>271</v>
      </c>
      <c r="DU55" s="193" t="s">
        <v>271</v>
      </c>
      <c r="DV55" s="190" t="s">
        <v>287</v>
      </c>
      <c r="DW55" s="193">
        <v>0</v>
      </c>
      <c r="DX55" s="193">
        <v>0</v>
      </c>
      <c r="DY55" s="190" t="s">
        <v>356</v>
      </c>
      <c r="DZ55" s="190" t="s">
        <v>297</v>
      </c>
      <c r="EA55" s="190" t="s">
        <v>271</v>
      </c>
      <c r="EB55" s="190" t="s">
        <v>271</v>
      </c>
      <c r="EC55" s="190" t="s">
        <v>297</v>
      </c>
      <c r="ED55" s="190" t="s">
        <v>271</v>
      </c>
      <c r="EE55" s="190" t="s">
        <v>271</v>
      </c>
      <c r="EF55" s="190" t="s">
        <v>12240</v>
      </c>
      <c r="EG55" s="190" t="s">
        <v>352</v>
      </c>
      <c r="EH55" s="190" t="s">
        <v>380</v>
      </c>
      <c r="EI55" s="190" t="s">
        <v>483</v>
      </c>
      <c r="EJ55" s="190" t="s">
        <v>246</v>
      </c>
      <c r="EK55" s="190" t="s">
        <v>379</v>
      </c>
      <c r="EL55" s="190" t="s">
        <v>297</v>
      </c>
      <c r="EM55" s="190" t="s">
        <v>272</v>
      </c>
      <c r="EN55" s="190" t="s">
        <v>297</v>
      </c>
      <c r="EO55" s="190" t="s">
        <v>272</v>
      </c>
      <c r="EP55" s="190" t="s">
        <v>464</v>
      </c>
      <c r="EQ55" s="190">
        <v>2</v>
      </c>
      <c r="ER55" s="190" t="s">
        <v>349</v>
      </c>
      <c r="ES55" s="190" t="s">
        <v>272</v>
      </c>
      <c r="ET55" s="190" t="s">
        <v>272</v>
      </c>
      <c r="EU55" s="190" t="s">
        <v>272</v>
      </c>
      <c r="EV55" s="190" t="s">
        <v>272</v>
      </c>
      <c r="EW55" s="190" t="s">
        <v>303</v>
      </c>
      <c r="EX55" s="190">
        <v>4</v>
      </c>
      <c r="EY55" s="190" t="s">
        <v>318</v>
      </c>
      <c r="EZ55" s="190" t="s">
        <v>266</v>
      </c>
      <c r="FA55" s="190" t="s">
        <v>257</v>
      </c>
      <c r="FB55" s="193">
        <v>3</v>
      </c>
      <c r="FC55" s="190" t="s">
        <v>276</v>
      </c>
      <c r="FD55" s="190" t="s">
        <v>377</v>
      </c>
      <c r="FE55" s="190" t="s">
        <v>537</v>
      </c>
      <c r="FF55" s="190" t="s">
        <v>262</v>
      </c>
      <c r="FG55" s="190" t="s">
        <v>271</v>
      </c>
      <c r="FH55" s="190" t="s">
        <v>12239</v>
      </c>
      <c r="FI55" s="190" t="s">
        <v>271</v>
      </c>
      <c r="FJ55" s="190" t="s">
        <v>271</v>
      </c>
      <c r="FK55" s="190" t="s">
        <v>271</v>
      </c>
      <c r="FL55" s="190" t="s">
        <v>271</v>
      </c>
      <c r="FM55" s="190" t="s">
        <v>271</v>
      </c>
      <c r="FN55" s="190" t="s">
        <v>271</v>
      </c>
      <c r="FO55" s="190" t="s">
        <v>12238</v>
      </c>
      <c r="FP55" s="190" t="s">
        <v>271</v>
      </c>
      <c r="FQ55" s="193">
        <v>0</v>
      </c>
      <c r="FR55" s="193">
        <v>0</v>
      </c>
      <c r="FS55" s="190" t="s">
        <v>271</v>
      </c>
      <c r="FT55" s="190" t="s">
        <v>271</v>
      </c>
      <c r="FU55" s="190" t="s">
        <v>271</v>
      </c>
      <c r="FV55" s="190" t="s">
        <v>271</v>
      </c>
      <c r="FW55" s="190" t="s">
        <v>272</v>
      </c>
      <c r="FX55" s="190" t="s">
        <v>297</v>
      </c>
      <c r="FY55" s="190" t="s">
        <v>271</v>
      </c>
      <c r="FZ55" s="190" t="s">
        <v>271</v>
      </c>
      <c r="GA55" s="190" t="s">
        <v>272</v>
      </c>
      <c r="GB55" s="190" t="s">
        <v>297</v>
      </c>
      <c r="GC55" s="190" t="s">
        <v>272</v>
      </c>
      <c r="GD55" s="190" t="s">
        <v>297</v>
      </c>
      <c r="GE55" s="190" t="s">
        <v>297</v>
      </c>
    </row>
    <row r="56" spans="1:187" x14ac:dyDescent="0.3">
      <c r="A56" s="190" t="s">
        <v>372</v>
      </c>
      <c r="B56" s="190">
        <v>2782</v>
      </c>
      <c r="C56" s="190" t="s">
        <v>16</v>
      </c>
      <c r="D56" s="190" t="s">
        <v>240</v>
      </c>
      <c r="E56" s="190" t="s">
        <v>12237</v>
      </c>
      <c r="F56" s="190" t="s">
        <v>12236</v>
      </c>
      <c r="G56" s="190" t="s">
        <v>4028</v>
      </c>
      <c r="H56" s="190" t="s">
        <v>369</v>
      </c>
      <c r="I56" s="190" t="s">
        <v>523</v>
      </c>
      <c r="J56" s="190" t="s">
        <v>8819</v>
      </c>
      <c r="K56" s="190" t="s">
        <v>369</v>
      </c>
      <c r="L56" s="190" t="s">
        <v>301</v>
      </c>
      <c r="M56" s="190" t="s">
        <v>12235</v>
      </c>
      <c r="N56" s="190" t="s">
        <v>271</v>
      </c>
      <c r="O56" s="190" t="s">
        <v>271</v>
      </c>
      <c r="P56" s="190" t="s">
        <v>271</v>
      </c>
      <c r="Q56" s="191">
        <v>40330</v>
      </c>
      <c r="R56" s="191">
        <v>42155</v>
      </c>
      <c r="S56" s="191">
        <v>42277</v>
      </c>
      <c r="T56" s="190" t="s">
        <v>549</v>
      </c>
      <c r="U56" s="194">
        <v>129000000</v>
      </c>
      <c r="V56" s="190" t="s">
        <v>12234</v>
      </c>
      <c r="W56" s="190" t="s">
        <v>12233</v>
      </c>
      <c r="X56" s="190" t="s">
        <v>12232</v>
      </c>
      <c r="Y56" s="190" t="s">
        <v>12231</v>
      </c>
      <c r="Z56" s="190" t="s">
        <v>12230</v>
      </c>
      <c r="AA56" s="190" t="s">
        <v>12229</v>
      </c>
      <c r="AB56" s="190" t="s">
        <v>291</v>
      </c>
      <c r="AC56" s="190" t="s">
        <v>12228</v>
      </c>
      <c r="AD56" s="190" t="s">
        <v>325</v>
      </c>
      <c r="AE56" s="190" t="s">
        <v>12227</v>
      </c>
      <c r="AF56" s="190" t="s">
        <v>12226</v>
      </c>
      <c r="AG56" s="193">
        <v>547029</v>
      </c>
      <c r="AH56" s="193">
        <v>564819</v>
      </c>
      <c r="AI56" s="193">
        <v>1111848</v>
      </c>
      <c r="AJ56" s="193">
        <v>182343</v>
      </c>
      <c r="AK56" s="193">
        <v>188273</v>
      </c>
      <c r="AL56" s="193">
        <v>370616</v>
      </c>
      <c r="AM56" s="193">
        <v>0</v>
      </c>
      <c r="AN56" s="193">
        <v>0</v>
      </c>
      <c r="AO56" s="193">
        <v>0</v>
      </c>
      <c r="AP56" s="193">
        <v>46887</v>
      </c>
      <c r="AQ56" s="193">
        <v>39329</v>
      </c>
      <c r="AR56" s="193">
        <v>86216</v>
      </c>
      <c r="AS56" s="190" t="s">
        <v>271</v>
      </c>
      <c r="AT56" s="193" t="s">
        <v>271</v>
      </c>
      <c r="AU56" s="193" t="s">
        <v>271</v>
      </c>
      <c r="AV56" s="190" t="s">
        <v>271</v>
      </c>
      <c r="AW56" s="193" t="s">
        <v>271</v>
      </c>
      <c r="AX56" s="193" t="s">
        <v>271</v>
      </c>
      <c r="AY56" s="190" t="s">
        <v>287</v>
      </c>
      <c r="AZ56" s="193">
        <v>24057</v>
      </c>
      <c r="BA56" s="193">
        <v>0</v>
      </c>
      <c r="BB56" s="190" t="s">
        <v>271</v>
      </c>
      <c r="BC56" s="193" t="s">
        <v>271</v>
      </c>
      <c r="BD56" s="193" t="s">
        <v>271</v>
      </c>
      <c r="BE56" s="190" t="s">
        <v>271</v>
      </c>
      <c r="BF56" s="193" t="s">
        <v>271</v>
      </c>
      <c r="BG56" s="193" t="s">
        <v>271</v>
      </c>
      <c r="BH56" s="190" t="s">
        <v>287</v>
      </c>
      <c r="BI56" s="193">
        <v>62159</v>
      </c>
      <c r="BJ56" s="193">
        <v>0</v>
      </c>
      <c r="BK56" s="190" t="s">
        <v>271</v>
      </c>
      <c r="BL56" s="193" t="s">
        <v>271</v>
      </c>
      <c r="BM56" s="193" t="s">
        <v>271</v>
      </c>
      <c r="BN56" s="190" t="s">
        <v>271</v>
      </c>
      <c r="BO56" s="193" t="s">
        <v>271</v>
      </c>
      <c r="BP56" s="193" t="s">
        <v>271</v>
      </c>
      <c r="BQ56" s="190" t="s">
        <v>271</v>
      </c>
      <c r="BR56" s="193" t="s">
        <v>271</v>
      </c>
      <c r="BS56" s="193" t="s">
        <v>271</v>
      </c>
      <c r="BT56" s="190" t="s">
        <v>287</v>
      </c>
      <c r="BU56" s="193">
        <v>62159</v>
      </c>
      <c r="BV56" s="193">
        <v>0</v>
      </c>
      <c r="BW56" s="193">
        <v>199394</v>
      </c>
      <c r="BX56" s="193">
        <v>122203</v>
      </c>
      <c r="BY56" s="193">
        <v>321597</v>
      </c>
      <c r="BZ56" s="193">
        <v>73035</v>
      </c>
      <c r="CA56" s="193">
        <v>45330</v>
      </c>
      <c r="CB56" s="193">
        <v>118365</v>
      </c>
      <c r="CC56" s="190" t="s">
        <v>287</v>
      </c>
      <c r="CD56" s="193">
        <v>47597</v>
      </c>
      <c r="CE56" s="193">
        <v>142792</v>
      </c>
      <c r="CF56" s="190" t="s">
        <v>287</v>
      </c>
      <c r="CG56" s="193">
        <v>452</v>
      </c>
      <c r="CH56" s="193">
        <v>1355</v>
      </c>
      <c r="CI56" s="190" t="s">
        <v>271</v>
      </c>
      <c r="CJ56" s="193" t="s">
        <v>271</v>
      </c>
      <c r="CK56" s="193" t="s">
        <v>271</v>
      </c>
      <c r="CL56" s="190" t="s">
        <v>287</v>
      </c>
      <c r="CM56" s="193">
        <v>29737</v>
      </c>
      <c r="CN56" s="193">
        <v>89210</v>
      </c>
      <c r="CO56" s="190" t="s">
        <v>287</v>
      </c>
      <c r="CP56" s="193">
        <v>37261</v>
      </c>
      <c r="CQ56" s="193">
        <v>111782</v>
      </c>
      <c r="CR56" s="190" t="s">
        <v>287</v>
      </c>
      <c r="CS56" s="193">
        <v>16101</v>
      </c>
      <c r="CT56" s="193">
        <v>48304</v>
      </c>
      <c r="CU56" s="190" t="s">
        <v>287</v>
      </c>
      <c r="CV56" s="193">
        <v>72020</v>
      </c>
      <c r="CW56" s="193">
        <v>216060</v>
      </c>
      <c r="CX56" s="190" t="s">
        <v>287</v>
      </c>
      <c r="CY56" s="193">
        <v>54</v>
      </c>
      <c r="CZ56" s="193">
        <v>161</v>
      </c>
      <c r="DA56" s="190" t="s">
        <v>287</v>
      </c>
      <c r="DB56" s="193">
        <v>7252</v>
      </c>
      <c r="DC56" s="193">
        <v>21755</v>
      </c>
      <c r="DD56" s="190" t="s">
        <v>287</v>
      </c>
      <c r="DE56" s="193">
        <v>38513</v>
      </c>
      <c r="DF56" s="193">
        <v>115539</v>
      </c>
      <c r="DG56" s="190" t="s">
        <v>287</v>
      </c>
      <c r="DH56" s="193">
        <v>1384</v>
      </c>
      <c r="DI56" s="193">
        <v>4153</v>
      </c>
      <c r="DJ56" s="190" t="s">
        <v>271</v>
      </c>
      <c r="DK56" s="193" t="s">
        <v>271</v>
      </c>
      <c r="DL56" s="193" t="s">
        <v>271</v>
      </c>
      <c r="DM56" s="190" t="s">
        <v>287</v>
      </c>
      <c r="DN56" s="193">
        <v>6973</v>
      </c>
      <c r="DO56" s="193">
        <v>20919</v>
      </c>
      <c r="DP56" s="190" t="s">
        <v>271</v>
      </c>
      <c r="DQ56" s="193" t="s">
        <v>271</v>
      </c>
      <c r="DR56" s="193" t="s">
        <v>271</v>
      </c>
      <c r="DS56" s="190" t="s">
        <v>287</v>
      </c>
      <c r="DT56" s="193">
        <v>72020</v>
      </c>
      <c r="DU56" s="193">
        <v>216061</v>
      </c>
      <c r="DV56" s="190" t="s">
        <v>287</v>
      </c>
      <c r="DW56" s="193">
        <v>56756</v>
      </c>
      <c r="DX56" s="193">
        <v>170268</v>
      </c>
      <c r="DY56" s="190" t="s">
        <v>356</v>
      </c>
      <c r="DZ56" s="190" t="s">
        <v>272</v>
      </c>
      <c r="EA56" s="190" t="s">
        <v>381</v>
      </c>
      <c r="EB56" s="190" t="s">
        <v>354</v>
      </c>
      <c r="EC56" s="190" t="s">
        <v>297</v>
      </c>
      <c r="ED56" s="190" t="s">
        <v>271</v>
      </c>
      <c r="EE56" s="190" t="s">
        <v>271</v>
      </c>
      <c r="EF56" s="190" t="s">
        <v>12225</v>
      </c>
      <c r="EG56" s="190" t="s">
        <v>321</v>
      </c>
      <c r="EH56" s="190" t="s">
        <v>320</v>
      </c>
      <c r="EI56" s="190" t="s">
        <v>319</v>
      </c>
      <c r="EJ56" s="190" t="s">
        <v>245</v>
      </c>
      <c r="EK56" s="190" t="s">
        <v>379</v>
      </c>
      <c r="EL56" s="190" t="s">
        <v>272</v>
      </c>
      <c r="EM56" s="190" t="s">
        <v>272</v>
      </c>
      <c r="EN56" s="190" t="s">
        <v>272</v>
      </c>
      <c r="EO56" s="190" t="s">
        <v>272</v>
      </c>
      <c r="EP56" s="190" t="s">
        <v>378</v>
      </c>
      <c r="EQ56" s="190">
        <v>4</v>
      </c>
      <c r="ER56" s="190" t="s">
        <v>349</v>
      </c>
      <c r="ES56" s="190" t="s">
        <v>272</v>
      </c>
      <c r="ET56" s="190" t="s">
        <v>272</v>
      </c>
      <c r="EU56" s="190" t="s">
        <v>272</v>
      </c>
      <c r="EV56" s="190" t="s">
        <v>272</v>
      </c>
      <c r="EW56" s="190" t="s">
        <v>303</v>
      </c>
      <c r="EX56" s="190">
        <v>4</v>
      </c>
      <c r="EY56" s="190" t="s">
        <v>318</v>
      </c>
      <c r="EZ56" s="190" t="s">
        <v>266</v>
      </c>
      <c r="FA56" s="190" t="s">
        <v>258</v>
      </c>
      <c r="FB56" s="193">
        <v>0</v>
      </c>
      <c r="FC56" s="190" t="s">
        <v>300</v>
      </c>
      <c r="FD56" s="190" t="s">
        <v>276</v>
      </c>
      <c r="FE56" s="190" t="s">
        <v>376</v>
      </c>
      <c r="FF56" s="190" t="s">
        <v>263</v>
      </c>
      <c r="FG56" s="190" t="s">
        <v>12224</v>
      </c>
      <c r="FH56" s="190" t="s">
        <v>271</v>
      </c>
      <c r="FI56" s="190" t="s">
        <v>12223</v>
      </c>
      <c r="FJ56" s="190" t="s">
        <v>12222</v>
      </c>
      <c r="FK56" s="190" t="s">
        <v>12221</v>
      </c>
      <c r="FL56" s="190" t="s">
        <v>12220</v>
      </c>
      <c r="FM56" s="190" t="s">
        <v>12219</v>
      </c>
      <c r="FN56" s="190" t="s">
        <v>12218</v>
      </c>
      <c r="FO56" s="190" t="s">
        <v>12217</v>
      </c>
      <c r="FP56" s="190" t="s">
        <v>12216</v>
      </c>
      <c r="FQ56" s="193">
        <v>321597</v>
      </c>
      <c r="FR56" s="193">
        <v>118365</v>
      </c>
      <c r="FS56" s="190" t="s">
        <v>272</v>
      </c>
      <c r="FT56" s="190" t="s">
        <v>272</v>
      </c>
      <c r="FU56" s="190" t="s">
        <v>272</v>
      </c>
      <c r="FV56" s="190" t="s">
        <v>272</v>
      </c>
      <c r="FW56" s="190" t="s">
        <v>297</v>
      </c>
      <c r="FX56" s="190" t="s">
        <v>297</v>
      </c>
      <c r="FY56" s="190" t="s">
        <v>297</v>
      </c>
      <c r="FZ56" s="190" t="s">
        <v>297</v>
      </c>
      <c r="GA56" s="190" t="s">
        <v>272</v>
      </c>
      <c r="GB56" s="190" t="s">
        <v>272</v>
      </c>
      <c r="GC56" s="190" t="s">
        <v>272</v>
      </c>
      <c r="GD56" s="190" t="s">
        <v>272</v>
      </c>
      <c r="GE56" s="190" t="s">
        <v>272</v>
      </c>
    </row>
    <row r="57" spans="1:187" x14ac:dyDescent="0.3">
      <c r="A57" s="190" t="s">
        <v>372</v>
      </c>
      <c r="B57" s="190">
        <v>2785</v>
      </c>
      <c r="C57" s="190" t="s">
        <v>16</v>
      </c>
      <c r="D57" s="190" t="s">
        <v>240</v>
      </c>
      <c r="E57" s="190" t="s">
        <v>12215</v>
      </c>
      <c r="F57" s="190" t="s">
        <v>12214</v>
      </c>
      <c r="G57" s="190" t="s">
        <v>4028</v>
      </c>
      <c r="H57" s="190" t="s">
        <v>1272</v>
      </c>
      <c r="I57" s="190" t="s">
        <v>301</v>
      </c>
      <c r="J57" s="190" t="s">
        <v>12213</v>
      </c>
      <c r="K57" s="190" t="s">
        <v>271</v>
      </c>
      <c r="L57" s="190" t="s">
        <v>271</v>
      </c>
      <c r="M57" s="190" t="s">
        <v>271</v>
      </c>
      <c r="N57" s="190" t="s">
        <v>271</v>
      </c>
      <c r="O57" s="190" t="s">
        <v>271</v>
      </c>
      <c r="P57" s="190" t="s">
        <v>271</v>
      </c>
      <c r="Q57" s="191">
        <v>41456</v>
      </c>
      <c r="R57" s="191">
        <v>42826</v>
      </c>
      <c r="T57" s="190" t="s">
        <v>471</v>
      </c>
      <c r="U57" s="194">
        <v>1800000</v>
      </c>
      <c r="V57" s="190" t="s">
        <v>4890</v>
      </c>
      <c r="W57" s="190" t="s">
        <v>12212</v>
      </c>
      <c r="X57" s="190" t="s">
        <v>4888</v>
      </c>
      <c r="Y57" s="190" t="s">
        <v>12211</v>
      </c>
      <c r="Z57" s="190" t="s">
        <v>2912</v>
      </c>
      <c r="AA57" s="190" t="s">
        <v>12210</v>
      </c>
      <c r="AB57" s="190" t="s">
        <v>310</v>
      </c>
      <c r="AC57" s="190" t="s">
        <v>12209</v>
      </c>
      <c r="AD57" s="190" t="s">
        <v>674</v>
      </c>
      <c r="AE57" s="190" t="s">
        <v>12208</v>
      </c>
      <c r="AF57" s="190" t="s">
        <v>12207</v>
      </c>
      <c r="AG57" s="193">
        <v>20000</v>
      </c>
      <c r="AH57" s="193">
        <v>16000</v>
      </c>
      <c r="AI57" s="193">
        <v>36000</v>
      </c>
      <c r="AJ57" s="193">
        <v>5000</v>
      </c>
      <c r="AK57" s="193">
        <v>4000</v>
      </c>
      <c r="AL57" s="193">
        <v>9000</v>
      </c>
      <c r="AM57" s="193">
        <v>0</v>
      </c>
      <c r="AN57" s="193">
        <v>0</v>
      </c>
      <c r="AO57" s="193">
        <v>0</v>
      </c>
      <c r="AP57" s="193">
        <v>0</v>
      </c>
      <c r="AQ57" s="193">
        <v>0</v>
      </c>
      <c r="AR57" s="193">
        <v>0</v>
      </c>
      <c r="AS57" s="190" t="s">
        <v>271</v>
      </c>
      <c r="AT57" s="193" t="s">
        <v>271</v>
      </c>
      <c r="AU57" s="193" t="s">
        <v>271</v>
      </c>
      <c r="AV57" s="190" t="s">
        <v>271</v>
      </c>
      <c r="AW57" s="193" t="s">
        <v>271</v>
      </c>
      <c r="AX57" s="193" t="s">
        <v>271</v>
      </c>
      <c r="AY57" s="190" t="s">
        <v>271</v>
      </c>
      <c r="AZ57" s="193" t="s">
        <v>271</v>
      </c>
      <c r="BA57" s="193" t="s">
        <v>271</v>
      </c>
      <c r="BB57" s="190" t="s">
        <v>271</v>
      </c>
      <c r="BC57" s="193" t="s">
        <v>271</v>
      </c>
      <c r="BD57" s="193" t="s">
        <v>271</v>
      </c>
      <c r="BE57" s="190" t="s">
        <v>271</v>
      </c>
      <c r="BF57" s="193" t="s">
        <v>271</v>
      </c>
      <c r="BG57" s="193" t="s">
        <v>271</v>
      </c>
      <c r="BH57" s="190" t="s">
        <v>271</v>
      </c>
      <c r="BI57" s="193" t="s">
        <v>271</v>
      </c>
      <c r="BJ57" s="193" t="s">
        <v>271</v>
      </c>
      <c r="BK57" s="190" t="s">
        <v>271</v>
      </c>
      <c r="BL57" s="193" t="s">
        <v>271</v>
      </c>
      <c r="BM57" s="193" t="s">
        <v>271</v>
      </c>
      <c r="BN57" s="190" t="s">
        <v>271</v>
      </c>
      <c r="BO57" s="193" t="s">
        <v>271</v>
      </c>
      <c r="BP57" s="193" t="s">
        <v>271</v>
      </c>
      <c r="BQ57" s="190" t="s">
        <v>271</v>
      </c>
      <c r="BR57" s="193" t="s">
        <v>271</v>
      </c>
      <c r="BS57" s="193" t="s">
        <v>271</v>
      </c>
      <c r="BT57" s="190" t="s">
        <v>271</v>
      </c>
      <c r="BU57" s="193" t="s">
        <v>271</v>
      </c>
      <c r="BV57" s="193" t="s">
        <v>271</v>
      </c>
      <c r="BW57" s="193">
        <v>18000</v>
      </c>
      <c r="BX57" s="193">
        <v>7000</v>
      </c>
      <c r="BY57" s="193">
        <v>25000</v>
      </c>
      <c r="BZ57" s="193">
        <v>5892</v>
      </c>
      <c r="CA57" s="193">
        <v>2257</v>
      </c>
      <c r="CB57" s="193">
        <v>8149</v>
      </c>
      <c r="CC57" s="190" t="s">
        <v>271</v>
      </c>
      <c r="CD57" s="193" t="s">
        <v>271</v>
      </c>
      <c r="CE57" s="193" t="s">
        <v>271</v>
      </c>
      <c r="CF57" s="190" t="s">
        <v>271</v>
      </c>
      <c r="CG57" s="193" t="s">
        <v>271</v>
      </c>
      <c r="CH57" s="193" t="s">
        <v>271</v>
      </c>
      <c r="CI57" s="190" t="s">
        <v>271</v>
      </c>
      <c r="CJ57" s="193" t="s">
        <v>271</v>
      </c>
      <c r="CK57" s="193" t="s">
        <v>271</v>
      </c>
      <c r="CL57" s="190" t="s">
        <v>271</v>
      </c>
      <c r="CM57" s="193" t="s">
        <v>271</v>
      </c>
      <c r="CN57" s="193" t="s">
        <v>271</v>
      </c>
      <c r="CO57" s="190" t="s">
        <v>271</v>
      </c>
      <c r="CP57" s="193" t="s">
        <v>271</v>
      </c>
      <c r="CQ57" s="193" t="s">
        <v>271</v>
      </c>
      <c r="CR57" s="190" t="s">
        <v>271</v>
      </c>
      <c r="CS57" s="193" t="s">
        <v>271</v>
      </c>
      <c r="CT57" s="193" t="s">
        <v>271</v>
      </c>
      <c r="CU57" s="190" t="s">
        <v>271</v>
      </c>
      <c r="CV57" s="193" t="s">
        <v>271</v>
      </c>
      <c r="CW57" s="193" t="s">
        <v>271</v>
      </c>
      <c r="CX57" s="190" t="s">
        <v>287</v>
      </c>
      <c r="CY57" s="193">
        <v>8149</v>
      </c>
      <c r="CZ57" s="193">
        <v>25000</v>
      </c>
      <c r="DA57" s="190" t="s">
        <v>287</v>
      </c>
      <c r="DB57" s="193">
        <v>8149</v>
      </c>
      <c r="DC57" s="193">
        <v>25000</v>
      </c>
      <c r="DD57" s="190" t="s">
        <v>271</v>
      </c>
      <c r="DE57" s="193" t="s">
        <v>271</v>
      </c>
      <c r="DF57" s="193" t="s">
        <v>271</v>
      </c>
      <c r="DG57" s="190" t="s">
        <v>271</v>
      </c>
      <c r="DH57" s="193" t="s">
        <v>271</v>
      </c>
      <c r="DI57" s="193" t="s">
        <v>271</v>
      </c>
      <c r="DJ57" s="190" t="s">
        <v>271</v>
      </c>
      <c r="DK57" s="193" t="s">
        <v>271</v>
      </c>
      <c r="DL57" s="193" t="s">
        <v>271</v>
      </c>
      <c r="DM57" s="190" t="s">
        <v>271</v>
      </c>
      <c r="DN57" s="193" t="s">
        <v>271</v>
      </c>
      <c r="DO57" s="193" t="s">
        <v>271</v>
      </c>
      <c r="DP57" s="190" t="s">
        <v>271</v>
      </c>
      <c r="DQ57" s="193" t="s">
        <v>271</v>
      </c>
      <c r="DR57" s="193" t="s">
        <v>271</v>
      </c>
      <c r="DS57" s="190" t="s">
        <v>271</v>
      </c>
      <c r="DT57" s="193" t="s">
        <v>271</v>
      </c>
      <c r="DU57" s="193" t="s">
        <v>271</v>
      </c>
      <c r="DV57" s="190" t="s">
        <v>271</v>
      </c>
      <c r="DW57" s="193" t="s">
        <v>271</v>
      </c>
      <c r="DX57" s="193" t="s">
        <v>271</v>
      </c>
      <c r="DY57" s="190" t="s">
        <v>356</v>
      </c>
      <c r="DZ57" s="190" t="s">
        <v>297</v>
      </c>
      <c r="EA57" s="190" t="s">
        <v>271</v>
      </c>
      <c r="EB57" s="190" t="s">
        <v>271</v>
      </c>
      <c r="EC57" s="190" t="s">
        <v>272</v>
      </c>
      <c r="ED57" s="190" t="s">
        <v>323</v>
      </c>
      <c r="EE57" s="190" t="s">
        <v>307</v>
      </c>
      <c r="EF57" s="190" t="s">
        <v>12206</v>
      </c>
      <c r="EG57" s="190" t="s">
        <v>321</v>
      </c>
      <c r="EH57" s="190" t="s">
        <v>380</v>
      </c>
      <c r="EI57" s="190" t="s">
        <v>283</v>
      </c>
      <c r="EJ57" s="190" t="s">
        <v>244</v>
      </c>
      <c r="EK57" s="190" t="s">
        <v>351</v>
      </c>
      <c r="EL57" s="190" t="s">
        <v>272</v>
      </c>
      <c r="EM57" s="190" t="s">
        <v>272</v>
      </c>
      <c r="EN57" s="190" t="s">
        <v>272</v>
      </c>
      <c r="EO57" s="190" t="s">
        <v>272</v>
      </c>
      <c r="EP57" s="190" t="s">
        <v>350</v>
      </c>
      <c r="EQ57" s="190">
        <v>4</v>
      </c>
      <c r="ER57" s="190" t="s">
        <v>349</v>
      </c>
      <c r="ES57" s="190" t="s">
        <v>272</v>
      </c>
      <c r="ET57" s="190" t="s">
        <v>272</v>
      </c>
      <c r="EU57" s="190" t="s">
        <v>272</v>
      </c>
      <c r="EV57" s="190" t="s">
        <v>272</v>
      </c>
      <c r="EW57" s="190" t="s">
        <v>303</v>
      </c>
      <c r="EX57" s="190">
        <v>4</v>
      </c>
      <c r="EY57" s="190" t="s">
        <v>318</v>
      </c>
      <c r="EZ57" s="190" t="s">
        <v>266</v>
      </c>
      <c r="FA57" s="190" t="s">
        <v>260</v>
      </c>
      <c r="FB57" s="193">
        <v>2</v>
      </c>
      <c r="FC57" s="190" t="s">
        <v>276</v>
      </c>
      <c r="FD57" s="190" t="s">
        <v>271</v>
      </c>
      <c r="FE57" s="190" t="s">
        <v>271</v>
      </c>
      <c r="FF57" s="190" t="s">
        <v>263</v>
      </c>
      <c r="FG57" s="190" t="s">
        <v>12205</v>
      </c>
      <c r="FH57" s="190" t="s">
        <v>12204</v>
      </c>
      <c r="FI57" s="190" t="s">
        <v>12203</v>
      </c>
      <c r="FJ57" s="190" t="s">
        <v>12202</v>
      </c>
      <c r="FK57" s="190" t="s">
        <v>12201</v>
      </c>
      <c r="FL57" s="190" t="s">
        <v>12200</v>
      </c>
      <c r="FM57" s="190" t="s">
        <v>12199</v>
      </c>
      <c r="FN57" s="190" t="s">
        <v>12198</v>
      </c>
      <c r="FO57" s="190" t="s">
        <v>12197</v>
      </c>
      <c r="FP57" s="190" t="s">
        <v>12196</v>
      </c>
      <c r="FQ57" s="193">
        <v>25000</v>
      </c>
      <c r="FR57" s="193">
        <v>8149</v>
      </c>
      <c r="FS57" s="190" t="s">
        <v>272</v>
      </c>
      <c r="FT57" s="190" t="s">
        <v>297</v>
      </c>
      <c r="FU57" s="190" t="s">
        <v>297</v>
      </c>
      <c r="FV57" s="190" t="s">
        <v>297</v>
      </c>
      <c r="FW57" s="190" t="s">
        <v>272</v>
      </c>
      <c r="FX57" s="190" t="s">
        <v>297</v>
      </c>
      <c r="FY57" s="190" t="s">
        <v>272</v>
      </c>
      <c r="FZ57" s="190" t="s">
        <v>297</v>
      </c>
      <c r="GA57" s="190" t="s">
        <v>297</v>
      </c>
      <c r="GB57" s="190" t="s">
        <v>297</v>
      </c>
      <c r="GC57" s="190" t="s">
        <v>272</v>
      </c>
      <c r="GD57" s="190" t="s">
        <v>297</v>
      </c>
      <c r="GE57" s="190" t="s">
        <v>272</v>
      </c>
    </row>
    <row r="58" spans="1:187" x14ac:dyDescent="0.3">
      <c r="A58" s="190" t="s">
        <v>372</v>
      </c>
      <c r="B58" s="190">
        <v>2786</v>
      </c>
      <c r="C58" s="190" t="s">
        <v>16</v>
      </c>
      <c r="D58" s="190" t="s">
        <v>240</v>
      </c>
      <c r="E58" s="190" t="s">
        <v>12195</v>
      </c>
      <c r="F58" s="190" t="s">
        <v>12194</v>
      </c>
      <c r="G58" s="190" t="s">
        <v>4028</v>
      </c>
      <c r="H58" s="190" t="s">
        <v>1104</v>
      </c>
      <c r="I58" s="190" t="s">
        <v>301</v>
      </c>
      <c r="J58" s="190" t="s">
        <v>12193</v>
      </c>
      <c r="K58" s="190" t="s">
        <v>271</v>
      </c>
      <c r="L58" s="190" t="s">
        <v>271</v>
      </c>
      <c r="M58" s="190" t="s">
        <v>271</v>
      </c>
      <c r="N58" s="190" t="s">
        <v>271</v>
      </c>
      <c r="O58" s="190" t="s">
        <v>271</v>
      </c>
      <c r="P58" s="190" t="s">
        <v>271</v>
      </c>
      <c r="Q58" s="191">
        <v>42005</v>
      </c>
      <c r="R58" s="191">
        <v>42460</v>
      </c>
      <c r="S58" s="191">
        <v>42735</v>
      </c>
      <c r="T58" s="190" t="s">
        <v>391</v>
      </c>
      <c r="U58" s="194">
        <v>217500</v>
      </c>
      <c r="V58" s="190" t="s">
        <v>12192</v>
      </c>
      <c r="W58" s="190" t="s">
        <v>918</v>
      </c>
      <c r="X58" s="190" t="s">
        <v>271</v>
      </c>
      <c r="Y58" s="190" t="s">
        <v>271</v>
      </c>
      <c r="Z58" s="190" t="s">
        <v>271</v>
      </c>
      <c r="AA58" s="190" t="s">
        <v>271</v>
      </c>
      <c r="AB58" s="190" t="s">
        <v>310</v>
      </c>
      <c r="AC58" s="190" t="s">
        <v>12191</v>
      </c>
      <c r="AD58" s="190" t="s">
        <v>289</v>
      </c>
      <c r="AE58" s="190" t="s">
        <v>12190</v>
      </c>
      <c r="AF58" s="190" t="s">
        <v>12189</v>
      </c>
      <c r="AG58" s="193">
        <v>3000</v>
      </c>
      <c r="AH58" s="193">
        <v>3000</v>
      </c>
      <c r="AI58" s="193">
        <v>6000</v>
      </c>
      <c r="AJ58" s="193">
        <v>1000</v>
      </c>
      <c r="AK58" s="193">
        <v>300</v>
      </c>
      <c r="AL58" s="193">
        <v>1300</v>
      </c>
      <c r="AM58" s="193">
        <v>0</v>
      </c>
      <c r="AN58" s="193">
        <v>0</v>
      </c>
      <c r="AO58" s="193">
        <v>0</v>
      </c>
      <c r="AP58" s="193">
        <v>0</v>
      </c>
      <c r="AQ58" s="193">
        <v>0</v>
      </c>
      <c r="AR58" s="193">
        <v>0</v>
      </c>
      <c r="AS58" s="190" t="s">
        <v>271</v>
      </c>
      <c r="AT58" s="193" t="s">
        <v>271</v>
      </c>
      <c r="AU58" s="193" t="s">
        <v>271</v>
      </c>
      <c r="AV58" s="190" t="s">
        <v>271</v>
      </c>
      <c r="AW58" s="193" t="s">
        <v>271</v>
      </c>
      <c r="AX58" s="193" t="s">
        <v>271</v>
      </c>
      <c r="AY58" s="190" t="s">
        <v>271</v>
      </c>
      <c r="AZ58" s="193" t="s">
        <v>271</v>
      </c>
      <c r="BA58" s="193" t="s">
        <v>271</v>
      </c>
      <c r="BB58" s="190" t="s">
        <v>271</v>
      </c>
      <c r="BC58" s="193" t="s">
        <v>271</v>
      </c>
      <c r="BD58" s="193" t="s">
        <v>271</v>
      </c>
      <c r="BE58" s="190" t="s">
        <v>271</v>
      </c>
      <c r="BF58" s="193" t="s">
        <v>271</v>
      </c>
      <c r="BG58" s="193" t="s">
        <v>271</v>
      </c>
      <c r="BH58" s="190" t="s">
        <v>271</v>
      </c>
      <c r="BI58" s="193" t="s">
        <v>271</v>
      </c>
      <c r="BJ58" s="193" t="s">
        <v>271</v>
      </c>
      <c r="BK58" s="190" t="s">
        <v>271</v>
      </c>
      <c r="BL58" s="193" t="s">
        <v>271</v>
      </c>
      <c r="BM58" s="193" t="s">
        <v>271</v>
      </c>
      <c r="BN58" s="190" t="s">
        <v>271</v>
      </c>
      <c r="BO58" s="193" t="s">
        <v>271</v>
      </c>
      <c r="BP58" s="193" t="s">
        <v>271</v>
      </c>
      <c r="BQ58" s="190" t="s">
        <v>271</v>
      </c>
      <c r="BR58" s="193" t="s">
        <v>271</v>
      </c>
      <c r="BS58" s="193" t="s">
        <v>271</v>
      </c>
      <c r="BT58" s="190" t="s">
        <v>271</v>
      </c>
      <c r="BU58" s="193" t="s">
        <v>271</v>
      </c>
      <c r="BV58" s="193" t="s">
        <v>271</v>
      </c>
      <c r="BW58" s="193">
        <v>3000</v>
      </c>
      <c r="BX58" s="193">
        <v>3000</v>
      </c>
      <c r="BY58" s="193">
        <v>6000</v>
      </c>
      <c r="BZ58" s="193">
        <v>800</v>
      </c>
      <c r="CA58" s="193">
        <v>800</v>
      </c>
      <c r="CB58" s="193">
        <v>1600</v>
      </c>
      <c r="CC58" s="190" t="s">
        <v>271</v>
      </c>
      <c r="CD58" s="193" t="s">
        <v>271</v>
      </c>
      <c r="CE58" s="193" t="s">
        <v>271</v>
      </c>
      <c r="CF58" s="190" t="s">
        <v>271</v>
      </c>
      <c r="CG58" s="193" t="s">
        <v>271</v>
      </c>
      <c r="CH58" s="193" t="s">
        <v>271</v>
      </c>
      <c r="CI58" s="190" t="s">
        <v>271</v>
      </c>
      <c r="CJ58" s="193" t="s">
        <v>271</v>
      </c>
      <c r="CK58" s="193" t="s">
        <v>271</v>
      </c>
      <c r="CL58" s="190" t="s">
        <v>271</v>
      </c>
      <c r="CM58" s="193" t="s">
        <v>271</v>
      </c>
      <c r="CN58" s="193" t="s">
        <v>271</v>
      </c>
      <c r="CO58" s="190" t="s">
        <v>287</v>
      </c>
      <c r="CP58" s="193">
        <v>600</v>
      </c>
      <c r="CQ58" s="193">
        <v>800</v>
      </c>
      <c r="CR58" s="190" t="s">
        <v>287</v>
      </c>
      <c r="CS58" s="193">
        <v>600</v>
      </c>
      <c r="CT58" s="193">
        <v>800</v>
      </c>
      <c r="CU58" s="190" t="s">
        <v>271</v>
      </c>
      <c r="CV58" s="193" t="s">
        <v>271</v>
      </c>
      <c r="CW58" s="193" t="s">
        <v>271</v>
      </c>
      <c r="CX58" s="190" t="s">
        <v>271</v>
      </c>
      <c r="CY58" s="193" t="s">
        <v>271</v>
      </c>
      <c r="CZ58" s="193" t="s">
        <v>271</v>
      </c>
      <c r="DA58" s="190" t="s">
        <v>287</v>
      </c>
      <c r="DB58" s="193">
        <v>600</v>
      </c>
      <c r="DC58" s="193">
        <v>3000</v>
      </c>
      <c r="DD58" s="190" t="s">
        <v>271</v>
      </c>
      <c r="DE58" s="193" t="s">
        <v>271</v>
      </c>
      <c r="DF58" s="193" t="s">
        <v>271</v>
      </c>
      <c r="DG58" s="190" t="s">
        <v>271</v>
      </c>
      <c r="DH58" s="193" t="s">
        <v>271</v>
      </c>
      <c r="DI58" s="193" t="s">
        <v>271</v>
      </c>
      <c r="DJ58" s="190" t="s">
        <v>271</v>
      </c>
      <c r="DK58" s="193" t="s">
        <v>271</v>
      </c>
      <c r="DL58" s="193" t="s">
        <v>271</v>
      </c>
      <c r="DM58" s="190" t="s">
        <v>271</v>
      </c>
      <c r="DN58" s="193" t="s">
        <v>271</v>
      </c>
      <c r="DO58" s="193" t="s">
        <v>271</v>
      </c>
      <c r="DP58" s="190" t="s">
        <v>271</v>
      </c>
      <c r="DQ58" s="193" t="s">
        <v>271</v>
      </c>
      <c r="DR58" s="193" t="s">
        <v>271</v>
      </c>
      <c r="DS58" s="190" t="s">
        <v>271</v>
      </c>
      <c r="DT58" s="193" t="s">
        <v>271</v>
      </c>
      <c r="DU58" s="193" t="s">
        <v>271</v>
      </c>
      <c r="DV58" s="190" t="s">
        <v>287</v>
      </c>
      <c r="DW58" s="193">
        <v>600</v>
      </c>
      <c r="DX58" s="193">
        <v>3000</v>
      </c>
      <c r="DY58" s="190" t="s">
        <v>655</v>
      </c>
      <c r="DZ58" s="190" t="s">
        <v>272</v>
      </c>
      <c r="EA58" s="190" t="s">
        <v>750</v>
      </c>
      <c r="EB58" s="190" t="s">
        <v>271</v>
      </c>
      <c r="EC58" s="190" t="s">
        <v>272</v>
      </c>
      <c r="ED58" s="190" t="s">
        <v>323</v>
      </c>
      <c r="EE58" s="190" t="s">
        <v>271</v>
      </c>
      <c r="EF58" s="190" t="s">
        <v>271</v>
      </c>
      <c r="EG58" s="190" t="s">
        <v>285</v>
      </c>
      <c r="EH58" s="190" t="s">
        <v>380</v>
      </c>
      <c r="EI58" s="190" t="s">
        <v>483</v>
      </c>
      <c r="EJ58" s="190" t="s">
        <v>246</v>
      </c>
      <c r="EK58" s="190" t="s">
        <v>379</v>
      </c>
      <c r="EL58" s="190" t="s">
        <v>272</v>
      </c>
      <c r="EM58" s="190" t="s">
        <v>272</v>
      </c>
      <c r="EN58" s="190" t="s">
        <v>272</v>
      </c>
      <c r="EO58" s="190" t="s">
        <v>272</v>
      </c>
      <c r="EP58" s="190" t="s">
        <v>378</v>
      </c>
      <c r="EQ58" s="190">
        <v>4</v>
      </c>
      <c r="ER58" s="190" t="s">
        <v>692</v>
      </c>
      <c r="ES58" s="190" t="s">
        <v>297</v>
      </c>
      <c r="ET58" s="190" t="s">
        <v>271</v>
      </c>
      <c r="EU58" s="190" t="s">
        <v>297</v>
      </c>
      <c r="EV58" s="190" t="s">
        <v>271</v>
      </c>
      <c r="EW58" s="190" t="s">
        <v>691</v>
      </c>
      <c r="EX58" s="190" t="s">
        <v>271</v>
      </c>
      <c r="EY58" s="190" t="s">
        <v>278</v>
      </c>
      <c r="EZ58" s="190" t="s">
        <v>266</v>
      </c>
      <c r="FA58" s="190" t="s">
        <v>259</v>
      </c>
      <c r="FB58" s="193">
        <v>0</v>
      </c>
      <c r="FC58" s="190" t="s">
        <v>271</v>
      </c>
      <c r="FD58" s="190" t="s">
        <v>271</v>
      </c>
      <c r="FE58" s="190" t="s">
        <v>271</v>
      </c>
      <c r="FF58" s="190" t="s">
        <v>263</v>
      </c>
      <c r="FG58" s="190" t="s">
        <v>271</v>
      </c>
      <c r="FH58" s="190" t="s">
        <v>271</v>
      </c>
      <c r="FI58" s="190" t="s">
        <v>271</v>
      </c>
      <c r="FJ58" s="190" t="s">
        <v>271</v>
      </c>
      <c r="FK58" s="190" t="s">
        <v>271</v>
      </c>
      <c r="FL58" s="190" t="s">
        <v>271</v>
      </c>
      <c r="FM58" s="190" t="s">
        <v>271</v>
      </c>
      <c r="FN58" s="190" t="s">
        <v>271</v>
      </c>
      <c r="FO58" s="190" t="s">
        <v>271</v>
      </c>
      <c r="FP58" s="190" t="s">
        <v>271</v>
      </c>
      <c r="FQ58" s="193">
        <v>6000</v>
      </c>
      <c r="FR58" s="193">
        <v>1600</v>
      </c>
      <c r="FS58" s="190" t="s">
        <v>297</v>
      </c>
      <c r="FT58" s="190" t="s">
        <v>271</v>
      </c>
      <c r="FU58" s="190" t="s">
        <v>297</v>
      </c>
      <c r="FV58" s="190" t="s">
        <v>271</v>
      </c>
      <c r="FW58" s="190" t="s">
        <v>297</v>
      </c>
      <c r="FX58" s="190" t="s">
        <v>271</v>
      </c>
      <c r="FY58" s="190" t="s">
        <v>297</v>
      </c>
      <c r="FZ58" s="190" t="s">
        <v>271</v>
      </c>
      <c r="GA58" s="190" t="s">
        <v>297</v>
      </c>
      <c r="GB58" s="190" t="s">
        <v>271</v>
      </c>
      <c r="GC58" s="190" t="s">
        <v>272</v>
      </c>
      <c r="GD58" s="190" t="s">
        <v>272</v>
      </c>
      <c r="GE58" s="190" t="s">
        <v>272</v>
      </c>
    </row>
    <row r="59" spans="1:187" x14ac:dyDescent="0.3">
      <c r="A59" s="190" t="s">
        <v>372</v>
      </c>
      <c r="B59" s="190">
        <v>2788</v>
      </c>
      <c r="C59" s="190" t="s">
        <v>16</v>
      </c>
      <c r="D59" s="190" t="s">
        <v>240</v>
      </c>
      <c r="E59" s="190" t="s">
        <v>12188</v>
      </c>
      <c r="F59" s="190" t="s">
        <v>12187</v>
      </c>
      <c r="G59" s="190" t="s">
        <v>4028</v>
      </c>
      <c r="H59" s="190" t="s">
        <v>301</v>
      </c>
      <c r="I59" s="190" t="s">
        <v>301</v>
      </c>
      <c r="J59" s="190" t="s">
        <v>12186</v>
      </c>
      <c r="K59" s="190" t="s">
        <v>271</v>
      </c>
      <c r="L59" s="190" t="s">
        <v>271</v>
      </c>
      <c r="M59" s="190" t="s">
        <v>271</v>
      </c>
      <c r="N59" s="190" t="s">
        <v>271</v>
      </c>
      <c r="O59" s="190" t="s">
        <v>271</v>
      </c>
      <c r="P59" s="190" t="s">
        <v>271</v>
      </c>
      <c r="Q59" s="191">
        <v>41290</v>
      </c>
      <c r="R59" s="191">
        <v>42277</v>
      </c>
      <c r="S59" s="191">
        <v>42369</v>
      </c>
      <c r="T59" s="190" t="s">
        <v>366</v>
      </c>
      <c r="U59" s="194">
        <v>120000</v>
      </c>
      <c r="V59" s="190" t="s">
        <v>4890</v>
      </c>
      <c r="W59" s="190" t="s">
        <v>12185</v>
      </c>
      <c r="X59" s="190" t="s">
        <v>4888</v>
      </c>
      <c r="Y59" s="190" t="s">
        <v>12184</v>
      </c>
      <c r="Z59" s="190" t="s">
        <v>364</v>
      </c>
      <c r="AA59" s="190" t="s">
        <v>12183</v>
      </c>
      <c r="AB59" s="190" t="s">
        <v>310</v>
      </c>
      <c r="AC59" s="190" t="s">
        <v>12182</v>
      </c>
      <c r="AD59" s="190" t="s">
        <v>325</v>
      </c>
      <c r="AE59" s="190" t="s">
        <v>12181</v>
      </c>
      <c r="AF59" s="190" t="s">
        <v>12180</v>
      </c>
      <c r="AG59" s="193">
        <v>6000</v>
      </c>
      <c r="AH59" s="193">
        <v>4000</v>
      </c>
      <c r="AI59" s="193">
        <v>10000</v>
      </c>
      <c r="AJ59" s="193">
        <v>2800</v>
      </c>
      <c r="AK59" s="193">
        <v>2000</v>
      </c>
      <c r="AL59" s="193">
        <v>4800</v>
      </c>
      <c r="AM59" s="193" t="s">
        <v>271</v>
      </c>
      <c r="AN59" s="193" t="s">
        <v>271</v>
      </c>
      <c r="AO59" s="193">
        <v>0</v>
      </c>
      <c r="AP59" s="193" t="s">
        <v>271</v>
      </c>
      <c r="AQ59" s="193" t="s">
        <v>271</v>
      </c>
      <c r="AR59" s="193">
        <v>0</v>
      </c>
      <c r="AS59" s="190" t="s">
        <v>271</v>
      </c>
      <c r="AT59" s="193" t="s">
        <v>271</v>
      </c>
      <c r="AU59" s="193" t="s">
        <v>271</v>
      </c>
      <c r="AV59" s="190" t="s">
        <v>271</v>
      </c>
      <c r="AW59" s="193" t="s">
        <v>271</v>
      </c>
      <c r="AX59" s="193" t="s">
        <v>271</v>
      </c>
      <c r="AY59" s="190" t="s">
        <v>271</v>
      </c>
      <c r="AZ59" s="193" t="s">
        <v>271</v>
      </c>
      <c r="BA59" s="193" t="s">
        <v>271</v>
      </c>
      <c r="BB59" s="190" t="s">
        <v>271</v>
      </c>
      <c r="BC59" s="193" t="s">
        <v>271</v>
      </c>
      <c r="BD59" s="193" t="s">
        <v>271</v>
      </c>
      <c r="BE59" s="190" t="s">
        <v>271</v>
      </c>
      <c r="BF59" s="193" t="s">
        <v>271</v>
      </c>
      <c r="BG59" s="193" t="s">
        <v>271</v>
      </c>
      <c r="BH59" s="190" t="s">
        <v>271</v>
      </c>
      <c r="BI59" s="193" t="s">
        <v>271</v>
      </c>
      <c r="BJ59" s="193" t="s">
        <v>271</v>
      </c>
      <c r="BK59" s="190" t="s">
        <v>271</v>
      </c>
      <c r="BL59" s="193" t="s">
        <v>271</v>
      </c>
      <c r="BM59" s="193" t="s">
        <v>271</v>
      </c>
      <c r="BN59" s="190" t="s">
        <v>271</v>
      </c>
      <c r="BO59" s="193" t="s">
        <v>271</v>
      </c>
      <c r="BP59" s="193" t="s">
        <v>271</v>
      </c>
      <c r="BQ59" s="190" t="s">
        <v>271</v>
      </c>
      <c r="BR59" s="193" t="s">
        <v>271</v>
      </c>
      <c r="BS59" s="193" t="s">
        <v>271</v>
      </c>
      <c r="BT59" s="190" t="s">
        <v>271</v>
      </c>
      <c r="BU59" s="193" t="s">
        <v>271</v>
      </c>
      <c r="BV59" s="193" t="s">
        <v>271</v>
      </c>
      <c r="BW59" s="193">
        <v>6000</v>
      </c>
      <c r="BX59" s="193">
        <v>4000</v>
      </c>
      <c r="BY59" s="193">
        <v>10000</v>
      </c>
      <c r="BZ59" s="193">
        <v>1276</v>
      </c>
      <c r="CA59" s="193">
        <v>224</v>
      </c>
      <c r="CB59" s="193">
        <v>1500</v>
      </c>
      <c r="CC59" s="190" t="s">
        <v>271</v>
      </c>
      <c r="CD59" s="193" t="s">
        <v>271</v>
      </c>
      <c r="CE59" s="193" t="s">
        <v>271</v>
      </c>
      <c r="CF59" s="190" t="s">
        <v>271</v>
      </c>
      <c r="CG59" s="193" t="s">
        <v>271</v>
      </c>
      <c r="CH59" s="193" t="s">
        <v>271</v>
      </c>
      <c r="CI59" s="190" t="s">
        <v>271</v>
      </c>
      <c r="CJ59" s="193" t="s">
        <v>271</v>
      </c>
      <c r="CK59" s="193" t="s">
        <v>271</v>
      </c>
      <c r="CL59" s="190" t="s">
        <v>271</v>
      </c>
      <c r="CM59" s="193" t="s">
        <v>271</v>
      </c>
      <c r="CN59" s="193" t="s">
        <v>271</v>
      </c>
      <c r="CO59" s="190" t="s">
        <v>271</v>
      </c>
      <c r="CP59" s="193" t="s">
        <v>271</v>
      </c>
      <c r="CQ59" s="193" t="s">
        <v>271</v>
      </c>
      <c r="CR59" s="190" t="s">
        <v>271</v>
      </c>
      <c r="CS59" s="193" t="s">
        <v>271</v>
      </c>
      <c r="CT59" s="193" t="s">
        <v>271</v>
      </c>
      <c r="CU59" s="190" t="s">
        <v>271</v>
      </c>
      <c r="CV59" s="193" t="s">
        <v>271</v>
      </c>
      <c r="CW59" s="193" t="s">
        <v>271</v>
      </c>
      <c r="CX59" s="190" t="s">
        <v>271</v>
      </c>
      <c r="CY59" s="193" t="s">
        <v>271</v>
      </c>
      <c r="CZ59" s="193" t="s">
        <v>271</v>
      </c>
      <c r="DA59" s="190" t="s">
        <v>287</v>
      </c>
      <c r="DB59" s="193">
        <v>1500</v>
      </c>
      <c r="DC59" s="193">
        <v>10000</v>
      </c>
      <c r="DD59" s="190" t="s">
        <v>271</v>
      </c>
      <c r="DE59" s="193" t="s">
        <v>271</v>
      </c>
      <c r="DF59" s="193" t="s">
        <v>271</v>
      </c>
      <c r="DG59" s="190" t="s">
        <v>271</v>
      </c>
      <c r="DH59" s="193" t="s">
        <v>271</v>
      </c>
      <c r="DI59" s="193" t="s">
        <v>271</v>
      </c>
      <c r="DJ59" s="190" t="s">
        <v>271</v>
      </c>
      <c r="DK59" s="193" t="s">
        <v>271</v>
      </c>
      <c r="DL59" s="193" t="s">
        <v>271</v>
      </c>
      <c r="DM59" s="190" t="s">
        <v>271</v>
      </c>
      <c r="DN59" s="193" t="s">
        <v>271</v>
      </c>
      <c r="DO59" s="193" t="s">
        <v>271</v>
      </c>
      <c r="DP59" s="190" t="s">
        <v>271</v>
      </c>
      <c r="DQ59" s="193" t="s">
        <v>271</v>
      </c>
      <c r="DR59" s="193" t="s">
        <v>271</v>
      </c>
      <c r="DS59" s="190" t="s">
        <v>271</v>
      </c>
      <c r="DT59" s="193" t="s">
        <v>271</v>
      </c>
      <c r="DU59" s="193" t="s">
        <v>271</v>
      </c>
      <c r="DV59" s="190" t="s">
        <v>271</v>
      </c>
      <c r="DW59" s="193" t="s">
        <v>271</v>
      </c>
      <c r="DX59" s="193" t="s">
        <v>271</v>
      </c>
      <c r="DY59" s="190" t="s">
        <v>1295</v>
      </c>
      <c r="DZ59" s="190" t="s">
        <v>297</v>
      </c>
      <c r="EA59" s="190" t="s">
        <v>271</v>
      </c>
      <c r="EB59" s="190" t="s">
        <v>271</v>
      </c>
      <c r="EC59" s="190" t="s">
        <v>297</v>
      </c>
      <c r="ED59" s="190" t="s">
        <v>271</v>
      </c>
      <c r="EE59" s="190" t="s">
        <v>271</v>
      </c>
      <c r="EF59" s="190" t="s">
        <v>271</v>
      </c>
      <c r="EG59" s="190" t="s">
        <v>321</v>
      </c>
      <c r="EH59" s="190" t="s">
        <v>284</v>
      </c>
      <c r="EI59" s="190" t="s">
        <v>283</v>
      </c>
      <c r="EJ59" s="190" t="s">
        <v>245</v>
      </c>
      <c r="EK59" s="190" t="s">
        <v>379</v>
      </c>
      <c r="EL59" s="190" t="s">
        <v>272</v>
      </c>
      <c r="EM59" s="190" t="s">
        <v>272</v>
      </c>
      <c r="EN59" s="190" t="s">
        <v>272</v>
      </c>
      <c r="EO59" s="190" t="s">
        <v>297</v>
      </c>
      <c r="EP59" s="190" t="s">
        <v>464</v>
      </c>
      <c r="EQ59" s="190">
        <v>3</v>
      </c>
      <c r="ER59" s="190" t="s">
        <v>349</v>
      </c>
      <c r="ES59" s="190" t="s">
        <v>272</v>
      </c>
      <c r="ET59" s="190" t="s">
        <v>272</v>
      </c>
      <c r="EU59" s="190" t="s">
        <v>272</v>
      </c>
      <c r="EV59" s="190" t="s">
        <v>297</v>
      </c>
      <c r="EW59" s="190" t="s">
        <v>303</v>
      </c>
      <c r="EX59" s="190">
        <v>3</v>
      </c>
      <c r="EY59" s="190" t="s">
        <v>302</v>
      </c>
      <c r="EZ59" s="190" t="s">
        <v>268</v>
      </c>
      <c r="FA59" s="190" t="s">
        <v>259</v>
      </c>
      <c r="FB59" s="193">
        <v>0</v>
      </c>
      <c r="FC59" s="190" t="s">
        <v>271</v>
      </c>
      <c r="FD59" s="190" t="s">
        <v>271</v>
      </c>
      <c r="FE59" s="190" t="s">
        <v>271</v>
      </c>
      <c r="FF59" s="190" t="s">
        <v>264</v>
      </c>
      <c r="FG59" s="190" t="s">
        <v>12179</v>
      </c>
      <c r="FH59" s="190" t="s">
        <v>271</v>
      </c>
      <c r="FI59" s="190" t="s">
        <v>12178</v>
      </c>
      <c r="FJ59" s="190" t="s">
        <v>12177</v>
      </c>
      <c r="FK59" s="190" t="s">
        <v>12176</v>
      </c>
      <c r="FL59" s="190" t="s">
        <v>12175</v>
      </c>
      <c r="FM59" s="190" t="s">
        <v>12174</v>
      </c>
      <c r="FN59" s="190" t="s">
        <v>12173</v>
      </c>
      <c r="FO59" s="190" t="s">
        <v>12172</v>
      </c>
      <c r="FP59" s="190" t="s">
        <v>12171</v>
      </c>
      <c r="FQ59" s="193">
        <v>10000</v>
      </c>
      <c r="FR59" s="193">
        <v>1500</v>
      </c>
      <c r="FS59" s="190" t="s">
        <v>297</v>
      </c>
      <c r="FT59" s="190" t="s">
        <v>297</v>
      </c>
      <c r="FU59" s="190" t="s">
        <v>297</v>
      </c>
      <c r="FV59" s="190" t="s">
        <v>297</v>
      </c>
      <c r="FW59" s="190" t="s">
        <v>297</v>
      </c>
      <c r="FX59" s="190" t="s">
        <v>297</v>
      </c>
      <c r="FY59" s="190" t="s">
        <v>297</v>
      </c>
      <c r="FZ59" s="190" t="s">
        <v>297</v>
      </c>
      <c r="GA59" s="190" t="s">
        <v>297</v>
      </c>
      <c r="GB59" s="190" t="s">
        <v>297</v>
      </c>
      <c r="GC59" s="190" t="s">
        <v>297</v>
      </c>
      <c r="GD59" s="190" t="s">
        <v>297</v>
      </c>
      <c r="GE59" s="190" t="s">
        <v>297</v>
      </c>
    </row>
    <row r="60" spans="1:187" x14ac:dyDescent="0.3">
      <c r="A60" s="190" t="s">
        <v>372</v>
      </c>
      <c r="B60" s="190">
        <v>2789</v>
      </c>
      <c r="C60" s="190" t="s">
        <v>16</v>
      </c>
      <c r="D60" s="190" t="s">
        <v>240</v>
      </c>
      <c r="E60" s="190" t="s">
        <v>271</v>
      </c>
      <c r="F60" s="190" t="s">
        <v>12170</v>
      </c>
      <c r="G60" s="190" t="s">
        <v>4028</v>
      </c>
      <c r="H60" s="190" t="s">
        <v>1272</v>
      </c>
      <c r="I60" s="190" t="s">
        <v>301</v>
      </c>
      <c r="J60" s="190" t="s">
        <v>12169</v>
      </c>
      <c r="K60" s="190" t="s">
        <v>271</v>
      </c>
      <c r="L60" s="190" t="s">
        <v>271</v>
      </c>
      <c r="M60" s="190" t="s">
        <v>271</v>
      </c>
      <c r="N60" s="190" t="s">
        <v>271</v>
      </c>
      <c r="O60" s="190" t="s">
        <v>271</v>
      </c>
      <c r="P60" s="190" t="s">
        <v>271</v>
      </c>
      <c r="Q60" s="191">
        <v>41671</v>
      </c>
      <c r="R60" s="191">
        <v>42400</v>
      </c>
      <c r="S60" s="191">
        <v>42674</v>
      </c>
      <c r="T60" s="190" t="s">
        <v>391</v>
      </c>
      <c r="U60" s="194">
        <v>1176448</v>
      </c>
      <c r="V60" s="190" t="s">
        <v>4890</v>
      </c>
      <c r="W60" s="190" t="s">
        <v>12168</v>
      </c>
      <c r="X60" s="190" t="s">
        <v>4888</v>
      </c>
      <c r="Y60" s="190" t="s">
        <v>12167</v>
      </c>
      <c r="Z60" s="190" t="s">
        <v>12166</v>
      </c>
      <c r="AA60" s="190" t="s">
        <v>12165</v>
      </c>
      <c r="AB60" s="190" t="s">
        <v>310</v>
      </c>
      <c r="AC60" s="190" t="s">
        <v>310</v>
      </c>
      <c r="AD60" s="190" t="s">
        <v>289</v>
      </c>
      <c r="AE60" s="190" t="s">
        <v>289</v>
      </c>
      <c r="AF60" s="190" t="s">
        <v>12164</v>
      </c>
      <c r="AG60" s="193">
        <v>0</v>
      </c>
      <c r="AH60" s="193">
        <v>0</v>
      </c>
      <c r="AI60" s="193">
        <v>0</v>
      </c>
      <c r="AJ60" s="193">
        <v>213315</v>
      </c>
      <c r="AK60" s="193">
        <v>113645</v>
      </c>
      <c r="AL60" s="193">
        <v>326960</v>
      </c>
      <c r="AM60" s="193">
        <v>0</v>
      </c>
      <c r="AN60" s="193">
        <v>0</v>
      </c>
      <c r="AO60" s="193">
        <v>0</v>
      </c>
      <c r="AP60" s="193">
        <v>0</v>
      </c>
      <c r="AQ60" s="193">
        <v>0</v>
      </c>
      <c r="AR60" s="193">
        <v>0</v>
      </c>
      <c r="AS60" s="190" t="s">
        <v>271</v>
      </c>
      <c r="AT60" s="193" t="s">
        <v>271</v>
      </c>
      <c r="AU60" s="193" t="s">
        <v>271</v>
      </c>
      <c r="AV60" s="190" t="s">
        <v>271</v>
      </c>
      <c r="AW60" s="193" t="s">
        <v>271</v>
      </c>
      <c r="AX60" s="193" t="s">
        <v>271</v>
      </c>
      <c r="AY60" s="190" t="s">
        <v>271</v>
      </c>
      <c r="AZ60" s="193" t="s">
        <v>271</v>
      </c>
      <c r="BA60" s="193" t="s">
        <v>271</v>
      </c>
      <c r="BB60" s="190" t="s">
        <v>271</v>
      </c>
      <c r="BC60" s="193" t="s">
        <v>271</v>
      </c>
      <c r="BD60" s="193" t="s">
        <v>271</v>
      </c>
      <c r="BE60" s="190" t="s">
        <v>271</v>
      </c>
      <c r="BF60" s="193" t="s">
        <v>271</v>
      </c>
      <c r="BG60" s="193" t="s">
        <v>271</v>
      </c>
      <c r="BH60" s="190" t="s">
        <v>271</v>
      </c>
      <c r="BI60" s="193" t="s">
        <v>271</v>
      </c>
      <c r="BJ60" s="193" t="s">
        <v>271</v>
      </c>
      <c r="BK60" s="190" t="s">
        <v>271</v>
      </c>
      <c r="BL60" s="193" t="s">
        <v>271</v>
      </c>
      <c r="BM60" s="193" t="s">
        <v>271</v>
      </c>
      <c r="BN60" s="190" t="s">
        <v>271</v>
      </c>
      <c r="BO60" s="193" t="s">
        <v>271</v>
      </c>
      <c r="BP60" s="193" t="s">
        <v>271</v>
      </c>
      <c r="BQ60" s="190" t="s">
        <v>271</v>
      </c>
      <c r="BR60" s="193" t="s">
        <v>271</v>
      </c>
      <c r="BS60" s="193" t="s">
        <v>271</v>
      </c>
      <c r="BT60" s="190" t="s">
        <v>271</v>
      </c>
      <c r="BU60" s="193" t="s">
        <v>271</v>
      </c>
      <c r="BV60" s="193" t="s">
        <v>271</v>
      </c>
      <c r="BW60" s="193">
        <v>30435</v>
      </c>
      <c r="BX60" s="193">
        <v>9615</v>
      </c>
      <c r="BY60" s="193">
        <v>40050</v>
      </c>
      <c r="BZ60" s="193">
        <v>6087</v>
      </c>
      <c r="CA60" s="193">
        <v>1923</v>
      </c>
      <c r="CB60" s="193">
        <v>8010</v>
      </c>
      <c r="CC60" s="190" t="s">
        <v>271</v>
      </c>
      <c r="CD60" s="193" t="s">
        <v>271</v>
      </c>
      <c r="CE60" s="193" t="s">
        <v>271</v>
      </c>
      <c r="CF60" s="190" t="s">
        <v>271</v>
      </c>
      <c r="CG60" s="193" t="s">
        <v>271</v>
      </c>
      <c r="CH60" s="193" t="s">
        <v>271</v>
      </c>
      <c r="CI60" s="190" t="s">
        <v>271</v>
      </c>
      <c r="CJ60" s="193" t="s">
        <v>271</v>
      </c>
      <c r="CK60" s="193" t="s">
        <v>271</v>
      </c>
      <c r="CL60" s="190" t="s">
        <v>271</v>
      </c>
      <c r="CM60" s="193" t="s">
        <v>271</v>
      </c>
      <c r="CN60" s="193" t="s">
        <v>271</v>
      </c>
      <c r="CO60" s="190" t="s">
        <v>287</v>
      </c>
      <c r="CP60" s="193">
        <v>8010</v>
      </c>
      <c r="CQ60" s="193">
        <v>40050</v>
      </c>
      <c r="CR60" s="190" t="s">
        <v>287</v>
      </c>
      <c r="CS60" s="193">
        <v>8010</v>
      </c>
      <c r="CT60" s="193">
        <v>40050</v>
      </c>
      <c r="CU60" s="190" t="s">
        <v>271</v>
      </c>
      <c r="CV60" s="193" t="s">
        <v>271</v>
      </c>
      <c r="CW60" s="193" t="s">
        <v>271</v>
      </c>
      <c r="CX60" s="190" t="s">
        <v>287</v>
      </c>
      <c r="CY60" s="193">
        <v>8010</v>
      </c>
      <c r="CZ60" s="193">
        <v>40050</v>
      </c>
      <c r="DA60" s="190" t="s">
        <v>287</v>
      </c>
      <c r="DB60" s="193">
        <v>8010</v>
      </c>
      <c r="DC60" s="193">
        <v>40050</v>
      </c>
      <c r="DD60" s="190" t="s">
        <v>271</v>
      </c>
      <c r="DE60" s="193" t="s">
        <v>271</v>
      </c>
      <c r="DF60" s="193" t="s">
        <v>271</v>
      </c>
      <c r="DG60" s="190" t="s">
        <v>271</v>
      </c>
      <c r="DH60" s="193" t="s">
        <v>271</v>
      </c>
      <c r="DI60" s="193" t="s">
        <v>271</v>
      </c>
      <c r="DJ60" s="190" t="s">
        <v>271</v>
      </c>
      <c r="DK60" s="193" t="s">
        <v>271</v>
      </c>
      <c r="DL60" s="193" t="s">
        <v>271</v>
      </c>
      <c r="DM60" s="190" t="s">
        <v>271</v>
      </c>
      <c r="DN60" s="193" t="s">
        <v>271</v>
      </c>
      <c r="DO60" s="193" t="s">
        <v>271</v>
      </c>
      <c r="DP60" s="190" t="s">
        <v>287</v>
      </c>
      <c r="DQ60" s="193">
        <v>8010</v>
      </c>
      <c r="DR60" s="193">
        <v>40050</v>
      </c>
      <c r="DS60" s="190" t="s">
        <v>287</v>
      </c>
      <c r="DT60" s="193">
        <v>8010</v>
      </c>
      <c r="DU60" s="193">
        <v>40050</v>
      </c>
      <c r="DV60" s="190" t="s">
        <v>287</v>
      </c>
      <c r="DW60" s="193">
        <v>8010</v>
      </c>
      <c r="DX60" s="193">
        <v>40050</v>
      </c>
      <c r="DY60" s="190" t="s">
        <v>356</v>
      </c>
      <c r="DZ60" s="190" t="s">
        <v>272</v>
      </c>
      <c r="EA60" s="190" t="s">
        <v>695</v>
      </c>
      <c r="EB60" s="190" t="s">
        <v>307</v>
      </c>
      <c r="EC60" s="190" t="s">
        <v>272</v>
      </c>
      <c r="ED60" s="190" t="s">
        <v>694</v>
      </c>
      <c r="EE60" s="190" t="s">
        <v>271</v>
      </c>
      <c r="EF60" s="190" t="s">
        <v>271</v>
      </c>
      <c r="EG60" s="190" t="s">
        <v>321</v>
      </c>
      <c r="EH60" s="190" t="s">
        <v>380</v>
      </c>
      <c r="EI60" s="190" t="s">
        <v>319</v>
      </c>
      <c r="EJ60" s="190" t="s">
        <v>245</v>
      </c>
      <c r="EK60" s="190" t="s">
        <v>351</v>
      </c>
      <c r="EL60" s="190" t="s">
        <v>272</v>
      </c>
      <c r="EM60" s="190" t="s">
        <v>272</v>
      </c>
      <c r="EN60" s="190" t="s">
        <v>272</v>
      </c>
      <c r="EO60" s="190" t="s">
        <v>272</v>
      </c>
      <c r="EP60" s="190" t="s">
        <v>350</v>
      </c>
      <c r="EQ60" s="190">
        <v>4</v>
      </c>
      <c r="ER60" s="190" t="s">
        <v>349</v>
      </c>
      <c r="ES60" s="190" t="s">
        <v>272</v>
      </c>
      <c r="ET60" s="190" t="s">
        <v>271</v>
      </c>
      <c r="EU60" s="190" t="s">
        <v>272</v>
      </c>
      <c r="EV60" s="190" t="s">
        <v>272</v>
      </c>
      <c r="EW60" s="190" t="s">
        <v>303</v>
      </c>
      <c r="EX60" s="190">
        <v>3</v>
      </c>
      <c r="EY60" s="190" t="s">
        <v>302</v>
      </c>
      <c r="EZ60" s="190" t="s">
        <v>268</v>
      </c>
      <c r="FA60" s="190" t="s">
        <v>258</v>
      </c>
      <c r="FB60" s="193">
        <v>2</v>
      </c>
      <c r="FC60" s="190" t="s">
        <v>276</v>
      </c>
      <c r="FD60" s="190" t="s">
        <v>271</v>
      </c>
      <c r="FE60" s="190" t="s">
        <v>271</v>
      </c>
      <c r="FF60" s="190" t="s">
        <v>264</v>
      </c>
      <c r="FG60" s="190" t="s">
        <v>12163</v>
      </c>
      <c r="FH60" s="190" t="s">
        <v>271</v>
      </c>
      <c r="FI60" s="190" t="s">
        <v>12162</v>
      </c>
      <c r="FJ60" s="190" t="s">
        <v>12161</v>
      </c>
      <c r="FK60" s="190" t="s">
        <v>12160</v>
      </c>
      <c r="FL60" s="190" t="s">
        <v>12159</v>
      </c>
      <c r="FM60" s="190" t="s">
        <v>12158</v>
      </c>
      <c r="FN60" s="190" t="s">
        <v>12157</v>
      </c>
      <c r="FO60" s="190" t="s">
        <v>271</v>
      </c>
      <c r="FP60" s="190" t="s">
        <v>271</v>
      </c>
      <c r="FQ60" s="193">
        <v>40050</v>
      </c>
      <c r="FR60" s="193">
        <v>8010</v>
      </c>
      <c r="FS60" s="190" t="s">
        <v>297</v>
      </c>
      <c r="FT60" s="190" t="s">
        <v>297</v>
      </c>
      <c r="FU60" s="190" t="s">
        <v>297</v>
      </c>
      <c r="FV60" s="190" t="s">
        <v>297</v>
      </c>
      <c r="FW60" s="190" t="s">
        <v>297</v>
      </c>
      <c r="FX60" s="190" t="s">
        <v>297</v>
      </c>
      <c r="FY60" s="190" t="s">
        <v>297</v>
      </c>
      <c r="FZ60" s="190" t="s">
        <v>297</v>
      </c>
      <c r="GA60" s="190" t="s">
        <v>297</v>
      </c>
      <c r="GB60" s="190" t="s">
        <v>297</v>
      </c>
      <c r="GC60" s="190" t="s">
        <v>272</v>
      </c>
      <c r="GD60" s="190" t="s">
        <v>297</v>
      </c>
      <c r="GE60" s="190" t="s">
        <v>297</v>
      </c>
    </row>
    <row r="61" spans="1:187" x14ac:dyDescent="0.3">
      <c r="A61" s="190" t="s">
        <v>296</v>
      </c>
      <c r="B61" s="190">
        <v>3710</v>
      </c>
      <c r="C61" s="190" t="s">
        <v>16</v>
      </c>
      <c r="D61" s="190" t="s">
        <v>240</v>
      </c>
      <c r="F61" s="190" t="s">
        <v>8806</v>
      </c>
      <c r="G61" s="190" t="s">
        <v>4028</v>
      </c>
      <c r="Q61" s="190"/>
      <c r="R61" s="190"/>
      <c r="S61" s="190"/>
      <c r="U61" s="190"/>
      <c r="V61" s="190" t="s">
        <v>8805</v>
      </c>
      <c r="W61" s="190" t="s">
        <v>8804</v>
      </c>
      <c r="X61" s="190" t="s">
        <v>8803</v>
      </c>
      <c r="Y61" s="190" t="s">
        <v>8802</v>
      </c>
      <c r="Z61" s="190" t="s">
        <v>8801</v>
      </c>
      <c r="AA61" s="190" t="s">
        <v>8800</v>
      </c>
      <c r="AB61" s="190" t="s">
        <v>291</v>
      </c>
      <c r="AC61" s="190" t="s">
        <v>8799</v>
      </c>
      <c r="AD61" s="190" t="s">
        <v>289</v>
      </c>
      <c r="AE61" s="190" t="s">
        <v>8798</v>
      </c>
      <c r="AG61" s="190"/>
      <c r="AH61" s="190"/>
      <c r="AI61" s="190"/>
      <c r="AJ61" s="190"/>
      <c r="AK61" s="190"/>
      <c r="AL61" s="190"/>
      <c r="AM61" s="193">
        <v>0</v>
      </c>
      <c r="AN61" s="193">
        <v>0</v>
      </c>
      <c r="AO61" s="193">
        <v>0</v>
      </c>
      <c r="AP61" s="193">
        <v>0</v>
      </c>
      <c r="AQ61" s="193">
        <v>0</v>
      </c>
      <c r="AR61" s="193">
        <v>0</v>
      </c>
      <c r="AS61" s="190" t="s">
        <v>271</v>
      </c>
      <c r="AT61" s="193" t="s">
        <v>271</v>
      </c>
      <c r="AU61" s="193" t="s">
        <v>271</v>
      </c>
      <c r="AV61" s="190" t="s">
        <v>271</v>
      </c>
      <c r="AW61" s="193" t="s">
        <v>271</v>
      </c>
      <c r="AX61" s="193" t="s">
        <v>271</v>
      </c>
      <c r="AY61" s="190" t="s">
        <v>287</v>
      </c>
      <c r="AZ61" s="193">
        <v>0</v>
      </c>
      <c r="BA61" s="193">
        <v>0</v>
      </c>
      <c r="BB61" s="190" t="s">
        <v>287</v>
      </c>
      <c r="BC61" s="193">
        <v>0</v>
      </c>
      <c r="BD61" s="193">
        <v>0</v>
      </c>
      <c r="BE61" s="190" t="s">
        <v>287</v>
      </c>
      <c r="BF61" s="193">
        <v>0</v>
      </c>
      <c r="BG61" s="193">
        <v>0</v>
      </c>
      <c r="BH61" s="190" t="s">
        <v>287</v>
      </c>
      <c r="BI61" s="193">
        <v>0</v>
      </c>
      <c r="BJ61" s="193">
        <v>0</v>
      </c>
      <c r="BK61" s="190" t="s">
        <v>271</v>
      </c>
      <c r="BL61" s="193" t="s">
        <v>271</v>
      </c>
      <c r="BM61" s="193" t="s">
        <v>271</v>
      </c>
      <c r="BN61" s="190" t="s">
        <v>271</v>
      </c>
      <c r="BO61" s="193" t="s">
        <v>271</v>
      </c>
      <c r="BP61" s="193" t="s">
        <v>271</v>
      </c>
      <c r="BQ61" s="190" t="s">
        <v>287</v>
      </c>
      <c r="BR61" s="193">
        <v>0</v>
      </c>
      <c r="BS61" s="193">
        <v>0</v>
      </c>
      <c r="BT61" s="190" t="s">
        <v>287</v>
      </c>
      <c r="BU61" s="193">
        <v>0</v>
      </c>
      <c r="BV61" s="193">
        <v>0</v>
      </c>
      <c r="BW61" s="193">
        <v>0</v>
      </c>
      <c r="BX61" s="193">
        <v>0</v>
      </c>
      <c r="BY61" s="193">
        <v>0</v>
      </c>
      <c r="BZ61" s="193">
        <v>0</v>
      </c>
      <c r="CA61" s="193">
        <v>0</v>
      </c>
      <c r="CB61" s="193">
        <v>0</v>
      </c>
      <c r="CC61" s="190" t="s">
        <v>271</v>
      </c>
      <c r="CD61" s="193" t="s">
        <v>271</v>
      </c>
      <c r="CE61" s="193" t="s">
        <v>271</v>
      </c>
      <c r="CF61" s="190" t="s">
        <v>287</v>
      </c>
      <c r="CG61" s="193">
        <v>0</v>
      </c>
      <c r="CH61" s="193">
        <v>0</v>
      </c>
      <c r="CI61" s="190" t="s">
        <v>271</v>
      </c>
      <c r="CJ61" s="193" t="s">
        <v>271</v>
      </c>
      <c r="CK61" s="193" t="s">
        <v>271</v>
      </c>
      <c r="CL61" s="190" t="s">
        <v>287</v>
      </c>
      <c r="CM61" s="193">
        <v>0</v>
      </c>
      <c r="CN61" s="193">
        <v>0</v>
      </c>
      <c r="CO61" s="190" t="s">
        <v>271</v>
      </c>
      <c r="CP61" s="193" t="s">
        <v>271</v>
      </c>
      <c r="CQ61" s="193" t="s">
        <v>271</v>
      </c>
      <c r="CR61" s="190" t="s">
        <v>271</v>
      </c>
      <c r="CS61" s="193" t="s">
        <v>271</v>
      </c>
      <c r="CT61" s="193" t="s">
        <v>271</v>
      </c>
      <c r="CU61" s="190" t="s">
        <v>287</v>
      </c>
      <c r="CV61" s="193">
        <v>0</v>
      </c>
      <c r="CW61" s="193">
        <v>0</v>
      </c>
      <c r="CX61" s="190" t="s">
        <v>287</v>
      </c>
      <c r="CY61" s="193">
        <v>0</v>
      </c>
      <c r="CZ61" s="193">
        <v>0</v>
      </c>
      <c r="DA61" s="190" t="s">
        <v>271</v>
      </c>
      <c r="DB61" s="193" t="s">
        <v>271</v>
      </c>
      <c r="DC61" s="193" t="s">
        <v>271</v>
      </c>
      <c r="DD61" s="190" t="s">
        <v>287</v>
      </c>
      <c r="DE61" s="193">
        <v>0</v>
      </c>
      <c r="DF61" s="193">
        <v>0</v>
      </c>
      <c r="DG61" s="190" t="s">
        <v>287</v>
      </c>
      <c r="DH61" s="193">
        <v>0</v>
      </c>
      <c r="DI61" s="193">
        <v>0</v>
      </c>
      <c r="DJ61" s="190" t="s">
        <v>287</v>
      </c>
      <c r="DK61" s="193">
        <v>0</v>
      </c>
      <c r="DL61" s="193">
        <v>0</v>
      </c>
      <c r="DM61" s="190" t="s">
        <v>287</v>
      </c>
      <c r="DN61" s="193">
        <v>0</v>
      </c>
      <c r="DO61" s="193">
        <v>0</v>
      </c>
      <c r="DP61" s="190" t="s">
        <v>271</v>
      </c>
      <c r="DQ61" s="193" t="s">
        <v>271</v>
      </c>
      <c r="DR61" s="193" t="s">
        <v>271</v>
      </c>
      <c r="DS61" s="190" t="s">
        <v>287</v>
      </c>
      <c r="DT61" s="193">
        <v>0</v>
      </c>
      <c r="DU61" s="193">
        <v>0</v>
      </c>
      <c r="DV61" s="190" t="s">
        <v>287</v>
      </c>
      <c r="DW61" s="193">
        <v>0</v>
      </c>
      <c r="DX61" s="193">
        <v>0</v>
      </c>
      <c r="DY61" s="193"/>
      <c r="DZ61" s="190" t="s">
        <v>297</v>
      </c>
      <c r="EA61" s="190" t="s">
        <v>271</v>
      </c>
      <c r="EB61" s="190" t="s">
        <v>271</v>
      </c>
      <c r="EC61" s="190" t="s">
        <v>297</v>
      </c>
      <c r="ED61" s="190" t="s">
        <v>271</v>
      </c>
      <c r="EE61" s="190" t="s">
        <v>271</v>
      </c>
      <c r="EF61" s="190" t="s">
        <v>271</v>
      </c>
      <c r="EG61" s="190" t="s">
        <v>285</v>
      </c>
      <c r="EH61" s="190" t="s">
        <v>380</v>
      </c>
      <c r="EI61" s="190" t="s">
        <v>319</v>
      </c>
      <c r="EJ61" s="190" t="s">
        <v>245</v>
      </c>
      <c r="EK61" s="190" t="s">
        <v>1390</v>
      </c>
      <c r="EL61" s="190" t="s">
        <v>272</v>
      </c>
      <c r="EM61" s="190" t="s">
        <v>297</v>
      </c>
      <c r="EN61" s="190" t="s">
        <v>272</v>
      </c>
      <c r="EO61" s="190" t="s">
        <v>297</v>
      </c>
      <c r="EP61" s="190" t="s">
        <v>464</v>
      </c>
      <c r="EQ61" s="190">
        <v>2</v>
      </c>
      <c r="ER61" s="190" t="s">
        <v>304</v>
      </c>
      <c r="ES61" s="190" t="s">
        <v>272</v>
      </c>
      <c r="ET61" s="190" t="s">
        <v>272</v>
      </c>
      <c r="EU61" s="190" t="s">
        <v>272</v>
      </c>
      <c r="EV61" s="190" t="s">
        <v>297</v>
      </c>
      <c r="EW61" s="190" t="s">
        <v>303</v>
      </c>
      <c r="EX61" s="190">
        <v>3</v>
      </c>
      <c r="EY61" s="190" t="s">
        <v>278</v>
      </c>
      <c r="EZ61" s="190" t="s">
        <v>267</v>
      </c>
      <c r="FA61" s="190" t="s">
        <v>258</v>
      </c>
      <c r="FB61" s="190">
        <v>12</v>
      </c>
      <c r="FC61" s="190" t="s">
        <v>300</v>
      </c>
      <c r="FD61" s="190" t="s">
        <v>271</v>
      </c>
      <c r="FE61" s="190" t="s">
        <v>271</v>
      </c>
      <c r="FF61" s="190" t="s">
        <v>263</v>
      </c>
      <c r="FG61" s="190" t="s">
        <v>8797</v>
      </c>
      <c r="FO61" s="190" t="s">
        <v>271</v>
      </c>
      <c r="FP61" s="190" t="s">
        <v>8796</v>
      </c>
      <c r="FQ61" s="190">
        <v>0</v>
      </c>
      <c r="FR61" s="190">
        <v>0</v>
      </c>
      <c r="FS61" s="190" t="s">
        <v>297</v>
      </c>
      <c r="FT61" s="190" t="s">
        <v>297</v>
      </c>
      <c r="FU61" s="190" t="s">
        <v>297</v>
      </c>
      <c r="FV61" s="190" t="s">
        <v>297</v>
      </c>
      <c r="FW61" s="190" t="s">
        <v>297</v>
      </c>
      <c r="FX61" s="190" t="s">
        <v>297</v>
      </c>
      <c r="FY61" s="190" t="s">
        <v>297</v>
      </c>
      <c r="FZ61" s="190" t="s">
        <v>297</v>
      </c>
      <c r="GA61" s="190" t="s">
        <v>297</v>
      </c>
      <c r="GB61" s="190" t="s">
        <v>297</v>
      </c>
      <c r="GC61" s="190" t="s">
        <v>297</v>
      </c>
      <c r="GD61" s="190" t="s">
        <v>297</v>
      </c>
      <c r="GE61" s="190" t="s">
        <v>272</v>
      </c>
    </row>
    <row r="62" spans="1:187" x14ac:dyDescent="0.3">
      <c r="A62" s="190" t="s">
        <v>372</v>
      </c>
      <c r="B62" s="190">
        <v>2754</v>
      </c>
      <c r="C62" s="190" t="s">
        <v>16</v>
      </c>
      <c r="D62" s="190" t="s">
        <v>240</v>
      </c>
      <c r="E62" s="190" t="s">
        <v>8646</v>
      </c>
      <c r="F62" s="190" t="s">
        <v>8645</v>
      </c>
      <c r="G62" s="190" t="s">
        <v>4001</v>
      </c>
      <c r="H62" s="190" t="s">
        <v>369</v>
      </c>
      <c r="I62" s="190" t="s">
        <v>544</v>
      </c>
      <c r="J62" s="190" t="s">
        <v>271</v>
      </c>
      <c r="K62" s="190" t="s">
        <v>271</v>
      </c>
      <c r="L62" s="190" t="s">
        <v>271</v>
      </c>
      <c r="M62" s="190" t="s">
        <v>271</v>
      </c>
      <c r="N62" s="190" t="s">
        <v>271</v>
      </c>
      <c r="O62" s="190" t="s">
        <v>271</v>
      </c>
      <c r="P62" s="190" t="s">
        <v>271</v>
      </c>
      <c r="Q62" s="191">
        <v>42007</v>
      </c>
      <c r="R62" s="191">
        <v>42613</v>
      </c>
      <c r="S62" s="191">
        <v>42674</v>
      </c>
      <c r="T62" s="190" t="s">
        <v>366</v>
      </c>
      <c r="U62" s="194">
        <v>225796</v>
      </c>
      <c r="V62" s="190" t="s">
        <v>8644</v>
      </c>
      <c r="W62" s="190" t="s">
        <v>6713</v>
      </c>
      <c r="X62" s="190" t="s">
        <v>8643</v>
      </c>
      <c r="Y62" s="190" t="s">
        <v>8642</v>
      </c>
      <c r="Z62" s="190" t="s">
        <v>8641</v>
      </c>
      <c r="AA62" s="190" t="s">
        <v>8640</v>
      </c>
      <c r="AB62" s="190" t="s">
        <v>291</v>
      </c>
      <c r="AC62" s="190" t="s">
        <v>8639</v>
      </c>
      <c r="AD62" s="190" t="s">
        <v>289</v>
      </c>
      <c r="AE62" s="190" t="s">
        <v>8638</v>
      </c>
      <c r="AF62" s="190" t="s">
        <v>8637</v>
      </c>
      <c r="AG62" s="193">
        <v>133663</v>
      </c>
      <c r="AH62" s="193">
        <v>141690</v>
      </c>
      <c r="AI62" s="193">
        <v>275353</v>
      </c>
      <c r="AJ62" s="193">
        <v>4589</v>
      </c>
      <c r="AK62" s="193">
        <v>5341</v>
      </c>
      <c r="AL62" s="193">
        <v>9930</v>
      </c>
      <c r="AM62" s="193">
        <v>77</v>
      </c>
      <c r="AN62" s="193">
        <v>63</v>
      </c>
      <c r="AO62" s="193">
        <v>140</v>
      </c>
      <c r="AP62" s="193">
        <v>22</v>
      </c>
      <c r="AQ62" s="193">
        <v>18</v>
      </c>
      <c r="AR62" s="193">
        <v>40</v>
      </c>
      <c r="AS62" s="190" t="s">
        <v>271</v>
      </c>
      <c r="AT62" s="193" t="s">
        <v>271</v>
      </c>
      <c r="AU62" s="193" t="s">
        <v>271</v>
      </c>
      <c r="AV62" s="190" t="s">
        <v>271</v>
      </c>
      <c r="AW62" s="193" t="s">
        <v>271</v>
      </c>
      <c r="AX62" s="193" t="s">
        <v>271</v>
      </c>
      <c r="AY62" s="190" t="s">
        <v>271</v>
      </c>
      <c r="AZ62" s="193" t="s">
        <v>271</v>
      </c>
      <c r="BA62" s="193" t="s">
        <v>271</v>
      </c>
      <c r="BB62" s="190" t="s">
        <v>271</v>
      </c>
      <c r="BC62" s="193" t="s">
        <v>271</v>
      </c>
      <c r="BD62" s="193" t="s">
        <v>271</v>
      </c>
      <c r="BE62" s="190" t="s">
        <v>271</v>
      </c>
      <c r="BF62" s="193" t="s">
        <v>271</v>
      </c>
      <c r="BG62" s="193" t="s">
        <v>271</v>
      </c>
      <c r="BH62" s="190" t="s">
        <v>287</v>
      </c>
      <c r="BI62" s="193">
        <v>40</v>
      </c>
      <c r="BJ62" s="193">
        <v>140</v>
      </c>
      <c r="BK62" s="190" t="s">
        <v>271</v>
      </c>
      <c r="BL62" s="193" t="s">
        <v>271</v>
      </c>
      <c r="BM62" s="193" t="s">
        <v>271</v>
      </c>
      <c r="BN62" s="190" t="s">
        <v>271</v>
      </c>
      <c r="BO62" s="193" t="s">
        <v>271</v>
      </c>
      <c r="BP62" s="193" t="s">
        <v>271</v>
      </c>
      <c r="BQ62" s="190" t="s">
        <v>271</v>
      </c>
      <c r="BR62" s="193" t="s">
        <v>271</v>
      </c>
      <c r="BS62" s="193" t="s">
        <v>271</v>
      </c>
      <c r="BT62" s="190" t="s">
        <v>271</v>
      </c>
      <c r="BU62" s="193" t="s">
        <v>271</v>
      </c>
      <c r="BV62" s="193" t="s">
        <v>271</v>
      </c>
      <c r="BW62" s="193">
        <v>29316</v>
      </c>
      <c r="BX62" s="193">
        <v>46748</v>
      </c>
      <c r="BY62" s="193">
        <v>76064</v>
      </c>
      <c r="BZ62" s="193">
        <v>7329</v>
      </c>
      <c r="CA62" s="193">
        <v>11687</v>
      </c>
      <c r="CB62" s="193">
        <v>19016</v>
      </c>
      <c r="CC62" s="190" t="s">
        <v>287</v>
      </c>
      <c r="CD62" s="193">
        <v>9</v>
      </c>
      <c r="CE62" s="193">
        <v>36</v>
      </c>
      <c r="CF62" s="190" t="s">
        <v>271</v>
      </c>
      <c r="CG62" s="193" t="s">
        <v>271</v>
      </c>
      <c r="CH62" s="193" t="s">
        <v>271</v>
      </c>
      <c r="CI62" s="190" t="s">
        <v>271</v>
      </c>
      <c r="CJ62" s="193" t="s">
        <v>271</v>
      </c>
      <c r="CK62" s="193" t="s">
        <v>271</v>
      </c>
      <c r="CL62" s="190" t="s">
        <v>287</v>
      </c>
      <c r="CM62" s="193">
        <v>19007</v>
      </c>
      <c r="CN62" s="193">
        <v>76028</v>
      </c>
      <c r="CO62" s="190" t="s">
        <v>271</v>
      </c>
      <c r="CP62" s="193" t="s">
        <v>271</v>
      </c>
      <c r="CQ62" s="193" t="s">
        <v>271</v>
      </c>
      <c r="CR62" s="190" t="s">
        <v>271</v>
      </c>
      <c r="CS62" s="193" t="s">
        <v>271</v>
      </c>
      <c r="CT62" s="193" t="s">
        <v>271</v>
      </c>
      <c r="CU62" s="190" t="s">
        <v>271</v>
      </c>
      <c r="CV62" s="193" t="s">
        <v>271</v>
      </c>
      <c r="CW62" s="193" t="s">
        <v>271</v>
      </c>
      <c r="CX62" s="190" t="s">
        <v>271</v>
      </c>
      <c r="CY62" s="193" t="s">
        <v>271</v>
      </c>
      <c r="CZ62" s="193" t="s">
        <v>271</v>
      </c>
      <c r="DA62" s="190" t="s">
        <v>271</v>
      </c>
      <c r="DB62" s="193" t="s">
        <v>271</v>
      </c>
      <c r="DC62" s="193" t="s">
        <v>271</v>
      </c>
      <c r="DD62" s="190" t="s">
        <v>271</v>
      </c>
      <c r="DE62" s="193" t="s">
        <v>271</v>
      </c>
      <c r="DF62" s="193" t="s">
        <v>271</v>
      </c>
      <c r="DG62" s="190" t="s">
        <v>271</v>
      </c>
      <c r="DH62" s="193" t="s">
        <v>271</v>
      </c>
      <c r="DI62" s="193" t="s">
        <v>271</v>
      </c>
      <c r="DJ62" s="190" t="s">
        <v>271</v>
      </c>
      <c r="DK62" s="193" t="s">
        <v>271</v>
      </c>
      <c r="DL62" s="193" t="s">
        <v>271</v>
      </c>
      <c r="DM62" s="190" t="s">
        <v>271</v>
      </c>
      <c r="DN62" s="193" t="s">
        <v>271</v>
      </c>
      <c r="DO62" s="193" t="s">
        <v>271</v>
      </c>
      <c r="DP62" s="190" t="s">
        <v>271</v>
      </c>
      <c r="DQ62" s="193" t="s">
        <v>271</v>
      </c>
      <c r="DR62" s="193" t="s">
        <v>271</v>
      </c>
      <c r="DS62" s="190" t="s">
        <v>271</v>
      </c>
      <c r="DT62" s="193" t="s">
        <v>271</v>
      </c>
      <c r="DU62" s="193" t="s">
        <v>271</v>
      </c>
      <c r="DV62" s="190" t="s">
        <v>271</v>
      </c>
      <c r="DW62" s="193" t="s">
        <v>271</v>
      </c>
      <c r="DX62" s="193" t="s">
        <v>271</v>
      </c>
      <c r="DY62" s="190" t="s">
        <v>356</v>
      </c>
      <c r="DZ62" s="190" t="s">
        <v>272</v>
      </c>
      <c r="EA62" s="190" t="s">
        <v>695</v>
      </c>
      <c r="EB62" s="190" t="s">
        <v>307</v>
      </c>
      <c r="EC62" s="190" t="s">
        <v>297</v>
      </c>
      <c r="ED62" s="190" t="s">
        <v>271</v>
      </c>
      <c r="EE62" s="190" t="s">
        <v>271</v>
      </c>
      <c r="EF62" s="190" t="s">
        <v>271</v>
      </c>
      <c r="EG62" s="190" t="s">
        <v>321</v>
      </c>
      <c r="EH62" s="190" t="s">
        <v>284</v>
      </c>
      <c r="EI62" s="190" t="s">
        <v>319</v>
      </c>
      <c r="EJ62" s="190" t="s">
        <v>246</v>
      </c>
      <c r="EK62" s="190" t="s">
        <v>379</v>
      </c>
      <c r="EL62" s="190" t="s">
        <v>272</v>
      </c>
      <c r="EM62" s="190" t="s">
        <v>272</v>
      </c>
      <c r="EN62" s="190" t="s">
        <v>272</v>
      </c>
      <c r="EO62" s="190" t="s">
        <v>272</v>
      </c>
      <c r="EP62" s="190" t="s">
        <v>378</v>
      </c>
      <c r="EQ62" s="190">
        <v>4</v>
      </c>
      <c r="ER62" s="190" t="s">
        <v>349</v>
      </c>
      <c r="ES62" s="190" t="s">
        <v>272</v>
      </c>
      <c r="ET62" s="190" t="s">
        <v>272</v>
      </c>
      <c r="EU62" s="190" t="s">
        <v>272</v>
      </c>
      <c r="EV62" s="190" t="s">
        <v>272</v>
      </c>
      <c r="EW62" s="190" t="s">
        <v>303</v>
      </c>
      <c r="EX62" s="190">
        <v>4</v>
      </c>
      <c r="EY62" s="190" t="s">
        <v>278</v>
      </c>
      <c r="EZ62" s="190" t="s">
        <v>268</v>
      </c>
      <c r="FA62" s="190" t="s">
        <v>257</v>
      </c>
      <c r="FB62" s="193">
        <v>1</v>
      </c>
      <c r="FC62" s="190" t="s">
        <v>348</v>
      </c>
      <c r="FD62" s="190" t="s">
        <v>271</v>
      </c>
      <c r="FE62" s="190" t="s">
        <v>271</v>
      </c>
      <c r="FF62" s="190" t="s">
        <v>262</v>
      </c>
      <c r="FG62" s="190" t="s">
        <v>271</v>
      </c>
      <c r="FH62" s="190" t="s">
        <v>271</v>
      </c>
      <c r="FI62" s="190" t="s">
        <v>8636</v>
      </c>
      <c r="FJ62" s="190" t="s">
        <v>8635</v>
      </c>
      <c r="FK62" s="190" t="s">
        <v>8634</v>
      </c>
      <c r="FL62" s="190" t="s">
        <v>8633</v>
      </c>
      <c r="FM62" s="190" t="s">
        <v>8632</v>
      </c>
      <c r="FN62" s="190" t="s">
        <v>8631</v>
      </c>
      <c r="FO62" s="190" t="s">
        <v>271</v>
      </c>
      <c r="FP62" s="190" t="s">
        <v>271</v>
      </c>
      <c r="FQ62" s="193">
        <v>76064</v>
      </c>
      <c r="FR62" s="193">
        <v>19016</v>
      </c>
      <c r="FS62" s="190" t="s">
        <v>297</v>
      </c>
      <c r="FT62" s="190" t="s">
        <v>297</v>
      </c>
      <c r="FU62" s="190" t="s">
        <v>272</v>
      </c>
      <c r="FV62" s="190" t="s">
        <v>272</v>
      </c>
      <c r="FW62" s="190" t="s">
        <v>297</v>
      </c>
      <c r="FX62" s="190" t="s">
        <v>297</v>
      </c>
      <c r="FY62" s="190" t="s">
        <v>297</v>
      </c>
      <c r="FZ62" s="190" t="s">
        <v>297</v>
      </c>
      <c r="GA62" s="190" t="s">
        <v>297</v>
      </c>
      <c r="GB62" s="190" t="s">
        <v>297</v>
      </c>
      <c r="GC62" s="190" t="s">
        <v>297</v>
      </c>
      <c r="GD62" s="190" t="s">
        <v>297</v>
      </c>
      <c r="GE62" s="190" t="s">
        <v>297</v>
      </c>
    </row>
    <row r="63" spans="1:187" x14ac:dyDescent="0.3">
      <c r="A63" s="190" t="s">
        <v>372</v>
      </c>
      <c r="B63" s="190">
        <v>2755</v>
      </c>
      <c r="C63" s="190" t="s">
        <v>16</v>
      </c>
      <c r="D63" s="190" t="s">
        <v>240</v>
      </c>
      <c r="E63" s="190" t="s">
        <v>8630</v>
      </c>
      <c r="F63" s="190" t="s">
        <v>8629</v>
      </c>
      <c r="G63" s="190" t="s">
        <v>4001</v>
      </c>
      <c r="H63" s="190" t="s">
        <v>301</v>
      </c>
      <c r="I63" s="190" t="s">
        <v>301</v>
      </c>
      <c r="J63" s="190" t="s">
        <v>5061</v>
      </c>
      <c r="K63" s="190" t="s">
        <v>271</v>
      </c>
      <c r="L63" s="190" t="s">
        <v>271</v>
      </c>
      <c r="M63" s="190" t="s">
        <v>271</v>
      </c>
      <c r="N63" s="190" t="s">
        <v>271</v>
      </c>
      <c r="O63" s="190" t="s">
        <v>271</v>
      </c>
      <c r="P63" s="190" t="s">
        <v>271</v>
      </c>
      <c r="Q63" s="191">
        <v>42278</v>
      </c>
      <c r="R63" s="191">
        <v>43373</v>
      </c>
      <c r="T63" s="190" t="s">
        <v>592</v>
      </c>
      <c r="U63" s="194">
        <v>650095</v>
      </c>
      <c r="V63" s="190" t="s">
        <v>1328</v>
      </c>
      <c r="W63" s="190" t="s">
        <v>1327</v>
      </c>
      <c r="X63" s="190" t="s">
        <v>1326</v>
      </c>
      <c r="Y63" s="190" t="s">
        <v>271</v>
      </c>
      <c r="Z63" s="190" t="s">
        <v>271</v>
      </c>
      <c r="AA63" s="190" t="s">
        <v>271</v>
      </c>
      <c r="AB63" s="190" t="s">
        <v>310</v>
      </c>
      <c r="AC63" s="190" t="s">
        <v>8628</v>
      </c>
      <c r="AD63" s="190" t="s">
        <v>325</v>
      </c>
      <c r="AE63" s="190" t="s">
        <v>8601</v>
      </c>
      <c r="AF63" s="190" t="s">
        <v>8627</v>
      </c>
      <c r="AG63" s="193">
        <v>70000</v>
      </c>
      <c r="AH63" s="193">
        <v>30000</v>
      </c>
      <c r="AI63" s="193">
        <v>100000</v>
      </c>
      <c r="AJ63" s="193">
        <v>30000</v>
      </c>
      <c r="AK63" s="193">
        <v>20000</v>
      </c>
      <c r="AL63" s="193">
        <v>50000</v>
      </c>
      <c r="AM63" s="193">
        <v>0</v>
      </c>
      <c r="AN63" s="193">
        <v>0</v>
      </c>
      <c r="AO63" s="193">
        <v>0</v>
      </c>
      <c r="AP63" s="193">
        <v>0</v>
      </c>
      <c r="AQ63" s="193">
        <v>0</v>
      </c>
      <c r="AR63" s="193">
        <v>0</v>
      </c>
      <c r="AS63" s="190" t="s">
        <v>271</v>
      </c>
      <c r="AT63" s="193" t="s">
        <v>271</v>
      </c>
      <c r="AU63" s="193" t="s">
        <v>271</v>
      </c>
      <c r="AV63" s="190" t="s">
        <v>271</v>
      </c>
      <c r="AW63" s="193" t="s">
        <v>271</v>
      </c>
      <c r="AX63" s="193" t="s">
        <v>271</v>
      </c>
      <c r="AY63" s="190" t="s">
        <v>271</v>
      </c>
      <c r="AZ63" s="193" t="s">
        <v>271</v>
      </c>
      <c r="BA63" s="193" t="s">
        <v>271</v>
      </c>
      <c r="BB63" s="190" t="s">
        <v>271</v>
      </c>
      <c r="BC63" s="193" t="s">
        <v>271</v>
      </c>
      <c r="BD63" s="193" t="s">
        <v>271</v>
      </c>
      <c r="BE63" s="190" t="s">
        <v>271</v>
      </c>
      <c r="BF63" s="193" t="s">
        <v>271</v>
      </c>
      <c r="BG63" s="193" t="s">
        <v>271</v>
      </c>
      <c r="BH63" s="190" t="s">
        <v>271</v>
      </c>
      <c r="BI63" s="193" t="s">
        <v>271</v>
      </c>
      <c r="BJ63" s="193" t="s">
        <v>271</v>
      </c>
      <c r="BK63" s="190" t="s">
        <v>271</v>
      </c>
      <c r="BL63" s="193" t="s">
        <v>271</v>
      </c>
      <c r="BM63" s="193" t="s">
        <v>271</v>
      </c>
      <c r="BN63" s="190" t="s">
        <v>271</v>
      </c>
      <c r="BO63" s="193" t="s">
        <v>271</v>
      </c>
      <c r="BP63" s="193" t="s">
        <v>271</v>
      </c>
      <c r="BQ63" s="190" t="s">
        <v>271</v>
      </c>
      <c r="BR63" s="193" t="s">
        <v>271</v>
      </c>
      <c r="BS63" s="193" t="s">
        <v>271</v>
      </c>
      <c r="BT63" s="190" t="s">
        <v>271</v>
      </c>
      <c r="BU63" s="193" t="s">
        <v>271</v>
      </c>
      <c r="BV63" s="193" t="s">
        <v>271</v>
      </c>
      <c r="BW63" s="193">
        <v>9923</v>
      </c>
      <c r="BX63" s="193">
        <v>6000</v>
      </c>
      <c r="BY63" s="193">
        <v>15923</v>
      </c>
      <c r="BZ63" s="193">
        <v>3700</v>
      </c>
      <c r="CA63" s="193">
        <v>2000</v>
      </c>
      <c r="CB63" s="193">
        <v>5700</v>
      </c>
      <c r="CC63" s="190" t="s">
        <v>271</v>
      </c>
      <c r="CD63" s="193" t="s">
        <v>271</v>
      </c>
      <c r="CE63" s="193" t="s">
        <v>271</v>
      </c>
      <c r="CF63" s="190" t="s">
        <v>271</v>
      </c>
      <c r="CG63" s="193" t="s">
        <v>271</v>
      </c>
      <c r="CH63" s="193" t="s">
        <v>271</v>
      </c>
      <c r="CI63" s="190" t="s">
        <v>271</v>
      </c>
      <c r="CJ63" s="193" t="s">
        <v>271</v>
      </c>
      <c r="CK63" s="193" t="s">
        <v>271</v>
      </c>
      <c r="CL63" s="190" t="s">
        <v>271</v>
      </c>
      <c r="CM63" s="193" t="s">
        <v>271</v>
      </c>
      <c r="CN63" s="193" t="s">
        <v>271</v>
      </c>
      <c r="CO63" s="190" t="s">
        <v>271</v>
      </c>
      <c r="CP63" s="193" t="s">
        <v>271</v>
      </c>
      <c r="CQ63" s="193" t="s">
        <v>271</v>
      </c>
      <c r="CR63" s="190" t="s">
        <v>287</v>
      </c>
      <c r="CS63" s="193">
        <v>0</v>
      </c>
      <c r="CT63" s="193">
        <v>0</v>
      </c>
      <c r="CU63" s="190" t="s">
        <v>271</v>
      </c>
      <c r="CV63" s="193" t="s">
        <v>271</v>
      </c>
      <c r="CW63" s="193" t="s">
        <v>271</v>
      </c>
      <c r="CX63" s="190" t="s">
        <v>271</v>
      </c>
      <c r="CY63" s="193" t="s">
        <v>271</v>
      </c>
      <c r="CZ63" s="193" t="s">
        <v>271</v>
      </c>
      <c r="DA63" s="190" t="s">
        <v>271</v>
      </c>
      <c r="DB63" s="193" t="s">
        <v>271</v>
      </c>
      <c r="DC63" s="193" t="s">
        <v>271</v>
      </c>
      <c r="DD63" s="190" t="s">
        <v>271</v>
      </c>
      <c r="DE63" s="193" t="s">
        <v>271</v>
      </c>
      <c r="DF63" s="193" t="s">
        <v>271</v>
      </c>
      <c r="DG63" s="190" t="s">
        <v>271</v>
      </c>
      <c r="DH63" s="193" t="s">
        <v>271</v>
      </c>
      <c r="DI63" s="193" t="s">
        <v>271</v>
      </c>
      <c r="DJ63" s="190" t="s">
        <v>271</v>
      </c>
      <c r="DK63" s="193" t="s">
        <v>271</v>
      </c>
      <c r="DL63" s="193" t="s">
        <v>271</v>
      </c>
      <c r="DM63" s="190" t="s">
        <v>271</v>
      </c>
      <c r="DN63" s="193" t="s">
        <v>271</v>
      </c>
      <c r="DO63" s="193" t="s">
        <v>271</v>
      </c>
      <c r="DP63" s="190" t="s">
        <v>287</v>
      </c>
      <c r="DQ63" s="193">
        <v>0</v>
      </c>
      <c r="DR63" s="193">
        <v>0</v>
      </c>
      <c r="DS63" s="190" t="s">
        <v>271</v>
      </c>
      <c r="DT63" s="193" t="s">
        <v>271</v>
      </c>
      <c r="DU63" s="193" t="s">
        <v>271</v>
      </c>
      <c r="DV63" s="190" t="s">
        <v>271</v>
      </c>
      <c r="DW63" s="193" t="s">
        <v>271</v>
      </c>
      <c r="DX63" s="193" t="s">
        <v>271</v>
      </c>
      <c r="DY63" s="190" t="s">
        <v>655</v>
      </c>
      <c r="DZ63" s="190" t="s">
        <v>297</v>
      </c>
      <c r="EA63" s="190" t="s">
        <v>271</v>
      </c>
      <c r="EB63" s="190" t="s">
        <v>271</v>
      </c>
      <c r="EC63" s="190" t="s">
        <v>297</v>
      </c>
      <c r="ED63" s="190" t="s">
        <v>271</v>
      </c>
      <c r="EE63" s="190" t="s">
        <v>271</v>
      </c>
      <c r="EF63" s="190" t="s">
        <v>271</v>
      </c>
      <c r="EG63" s="190" t="s">
        <v>352</v>
      </c>
      <c r="EH63" s="190" t="s">
        <v>320</v>
      </c>
      <c r="EI63" s="190" t="s">
        <v>483</v>
      </c>
      <c r="EJ63" s="190" t="s">
        <v>245</v>
      </c>
      <c r="EK63" s="190" t="s">
        <v>379</v>
      </c>
      <c r="EL63" s="190" t="s">
        <v>272</v>
      </c>
      <c r="EM63" s="190" t="s">
        <v>272</v>
      </c>
      <c r="EN63" s="190" t="s">
        <v>272</v>
      </c>
      <c r="EO63" s="190" t="s">
        <v>272</v>
      </c>
      <c r="EP63" s="190" t="s">
        <v>378</v>
      </c>
      <c r="EQ63" s="190">
        <v>4</v>
      </c>
      <c r="ER63" s="190" t="s">
        <v>349</v>
      </c>
      <c r="ES63" s="190" t="s">
        <v>297</v>
      </c>
      <c r="ET63" s="190" t="s">
        <v>272</v>
      </c>
      <c r="EU63" s="190" t="s">
        <v>272</v>
      </c>
      <c r="EV63" s="190" t="s">
        <v>272</v>
      </c>
      <c r="EW63" s="190" t="s">
        <v>303</v>
      </c>
      <c r="EX63" s="190">
        <v>3</v>
      </c>
      <c r="EY63" s="190" t="s">
        <v>302</v>
      </c>
      <c r="EZ63" s="190" t="s">
        <v>268</v>
      </c>
      <c r="FA63" s="190" t="s">
        <v>259</v>
      </c>
      <c r="FB63" s="193">
        <v>0</v>
      </c>
      <c r="FC63" s="190" t="s">
        <v>271</v>
      </c>
      <c r="FD63" s="190" t="s">
        <v>271</v>
      </c>
      <c r="FE63" s="190" t="s">
        <v>271</v>
      </c>
      <c r="FF63" s="190" t="s">
        <v>262</v>
      </c>
      <c r="FG63" s="190" t="s">
        <v>271</v>
      </c>
      <c r="FH63" s="190" t="s">
        <v>8599</v>
      </c>
      <c r="FI63" s="190" t="s">
        <v>8598</v>
      </c>
      <c r="FJ63" s="190" t="s">
        <v>8597</v>
      </c>
      <c r="FK63" s="190" t="s">
        <v>8596</v>
      </c>
      <c r="FL63" s="190" t="s">
        <v>8626</v>
      </c>
      <c r="FM63" s="190" t="s">
        <v>8625</v>
      </c>
      <c r="FN63" s="190" t="s">
        <v>8624</v>
      </c>
      <c r="FO63" s="190" t="s">
        <v>271</v>
      </c>
      <c r="FP63" s="190" t="s">
        <v>271</v>
      </c>
      <c r="FQ63" s="193">
        <v>15923</v>
      </c>
      <c r="FR63" s="193">
        <v>5700</v>
      </c>
      <c r="FS63" s="190" t="s">
        <v>297</v>
      </c>
      <c r="FT63" s="190" t="s">
        <v>297</v>
      </c>
      <c r="FU63" s="190" t="s">
        <v>297</v>
      </c>
      <c r="FV63" s="190" t="s">
        <v>297</v>
      </c>
      <c r="FW63" s="190" t="s">
        <v>272</v>
      </c>
      <c r="FX63" s="190" t="s">
        <v>297</v>
      </c>
      <c r="FY63" s="190" t="s">
        <v>297</v>
      </c>
      <c r="FZ63" s="190" t="s">
        <v>297</v>
      </c>
      <c r="GA63" s="190" t="s">
        <v>297</v>
      </c>
      <c r="GB63" s="190" t="s">
        <v>297</v>
      </c>
      <c r="GC63" s="190" t="s">
        <v>297</v>
      </c>
      <c r="GD63" s="190" t="s">
        <v>297</v>
      </c>
      <c r="GE63" s="190" t="s">
        <v>297</v>
      </c>
    </row>
    <row r="64" spans="1:187" x14ac:dyDescent="0.3">
      <c r="A64" s="190" t="s">
        <v>372</v>
      </c>
      <c r="B64" s="190">
        <v>2756</v>
      </c>
      <c r="C64" s="190" t="s">
        <v>16</v>
      </c>
      <c r="D64" s="190" t="s">
        <v>240</v>
      </c>
      <c r="E64" s="190" t="s">
        <v>8623</v>
      </c>
      <c r="F64" s="190" t="s">
        <v>8622</v>
      </c>
      <c r="G64" s="190" t="s">
        <v>4001</v>
      </c>
      <c r="H64" s="190" t="s">
        <v>1104</v>
      </c>
      <c r="I64" s="190" t="s">
        <v>301</v>
      </c>
      <c r="J64" s="190" t="s">
        <v>5061</v>
      </c>
      <c r="K64" s="190" t="s">
        <v>271</v>
      </c>
      <c r="L64" s="190" t="s">
        <v>271</v>
      </c>
      <c r="M64" s="190" t="s">
        <v>271</v>
      </c>
      <c r="N64" s="190" t="s">
        <v>271</v>
      </c>
      <c r="O64" s="190" t="s">
        <v>271</v>
      </c>
      <c r="P64" s="190" t="s">
        <v>271</v>
      </c>
      <c r="Q64" s="191">
        <v>41244</v>
      </c>
      <c r="R64" s="191">
        <v>42338</v>
      </c>
      <c r="S64" s="191">
        <v>43434</v>
      </c>
      <c r="T64" s="190" t="s">
        <v>592</v>
      </c>
      <c r="U64" s="194">
        <v>7259437</v>
      </c>
      <c r="V64" s="190" t="s">
        <v>8621</v>
      </c>
      <c r="W64" s="190" t="s">
        <v>8620</v>
      </c>
      <c r="X64" s="190" t="s">
        <v>8619</v>
      </c>
      <c r="Y64" s="190" t="s">
        <v>5389</v>
      </c>
      <c r="Z64" s="190" t="s">
        <v>8618</v>
      </c>
      <c r="AA64" s="190" t="s">
        <v>8617</v>
      </c>
      <c r="AB64" s="190" t="s">
        <v>310</v>
      </c>
      <c r="AC64" s="190" t="s">
        <v>8616</v>
      </c>
      <c r="AD64" s="190" t="s">
        <v>325</v>
      </c>
      <c r="AE64" s="190" t="s">
        <v>8615</v>
      </c>
      <c r="AF64" s="190" t="s">
        <v>8614</v>
      </c>
      <c r="AG64" s="193">
        <v>503865</v>
      </c>
      <c r="AH64" s="193">
        <v>343024</v>
      </c>
      <c r="AI64" s="193">
        <v>846888</v>
      </c>
      <c r="AJ64" s="193">
        <v>222009</v>
      </c>
      <c r="AK64" s="193">
        <v>88480</v>
      </c>
      <c r="AL64" s="193">
        <v>310488</v>
      </c>
      <c r="AM64" s="193">
        <v>0</v>
      </c>
      <c r="AN64" s="193">
        <v>0</v>
      </c>
      <c r="AO64" s="193">
        <v>0</v>
      </c>
      <c r="AP64" s="193">
        <v>0</v>
      </c>
      <c r="AQ64" s="193">
        <v>0</v>
      </c>
      <c r="AR64" s="193">
        <v>0</v>
      </c>
      <c r="AS64" s="190" t="s">
        <v>271</v>
      </c>
      <c r="AT64" s="193" t="s">
        <v>271</v>
      </c>
      <c r="AU64" s="193" t="s">
        <v>271</v>
      </c>
      <c r="AV64" s="190" t="s">
        <v>271</v>
      </c>
      <c r="AW64" s="193" t="s">
        <v>271</v>
      </c>
      <c r="AX64" s="193" t="s">
        <v>271</v>
      </c>
      <c r="AY64" s="190" t="s">
        <v>271</v>
      </c>
      <c r="AZ64" s="193" t="s">
        <v>271</v>
      </c>
      <c r="BA64" s="193" t="s">
        <v>271</v>
      </c>
      <c r="BB64" s="190" t="s">
        <v>271</v>
      </c>
      <c r="BC64" s="193" t="s">
        <v>271</v>
      </c>
      <c r="BD64" s="193" t="s">
        <v>271</v>
      </c>
      <c r="BE64" s="190" t="s">
        <v>271</v>
      </c>
      <c r="BF64" s="193" t="s">
        <v>271</v>
      </c>
      <c r="BG64" s="193" t="s">
        <v>271</v>
      </c>
      <c r="BH64" s="190" t="s">
        <v>271</v>
      </c>
      <c r="BI64" s="193" t="s">
        <v>271</v>
      </c>
      <c r="BJ64" s="193" t="s">
        <v>271</v>
      </c>
      <c r="BK64" s="190" t="s">
        <v>271</v>
      </c>
      <c r="BL64" s="193" t="s">
        <v>271</v>
      </c>
      <c r="BM64" s="193" t="s">
        <v>271</v>
      </c>
      <c r="BN64" s="190" t="s">
        <v>271</v>
      </c>
      <c r="BO64" s="193" t="s">
        <v>271</v>
      </c>
      <c r="BP64" s="193" t="s">
        <v>271</v>
      </c>
      <c r="BQ64" s="190" t="s">
        <v>271</v>
      </c>
      <c r="BR64" s="193" t="s">
        <v>271</v>
      </c>
      <c r="BS64" s="193" t="s">
        <v>271</v>
      </c>
      <c r="BT64" s="190" t="s">
        <v>271</v>
      </c>
      <c r="BU64" s="193" t="s">
        <v>271</v>
      </c>
      <c r="BV64" s="193" t="s">
        <v>271</v>
      </c>
      <c r="BW64" s="193">
        <v>447381</v>
      </c>
      <c r="BX64" s="193">
        <v>298254</v>
      </c>
      <c r="BY64" s="193">
        <v>745635</v>
      </c>
      <c r="BZ64" s="193">
        <v>51118</v>
      </c>
      <c r="CA64" s="193">
        <v>149340</v>
      </c>
      <c r="CB64" s="193">
        <v>200458</v>
      </c>
      <c r="CC64" s="190" t="s">
        <v>271</v>
      </c>
      <c r="CD64" s="193" t="s">
        <v>271</v>
      </c>
      <c r="CE64" s="193" t="s">
        <v>271</v>
      </c>
      <c r="CF64" s="190" t="s">
        <v>271</v>
      </c>
      <c r="CG64" s="193" t="s">
        <v>271</v>
      </c>
      <c r="CH64" s="193" t="s">
        <v>271</v>
      </c>
      <c r="CI64" s="190" t="s">
        <v>271</v>
      </c>
      <c r="CJ64" s="193" t="s">
        <v>271</v>
      </c>
      <c r="CK64" s="193" t="s">
        <v>271</v>
      </c>
      <c r="CL64" s="190" t="s">
        <v>271</v>
      </c>
      <c r="CM64" s="193" t="s">
        <v>271</v>
      </c>
      <c r="CN64" s="193" t="s">
        <v>271</v>
      </c>
      <c r="CO64" s="190" t="s">
        <v>271</v>
      </c>
      <c r="CP64" s="193" t="s">
        <v>271</v>
      </c>
      <c r="CQ64" s="193" t="s">
        <v>271</v>
      </c>
      <c r="CR64" s="190" t="s">
        <v>271</v>
      </c>
      <c r="CS64" s="193" t="s">
        <v>271</v>
      </c>
      <c r="CT64" s="193" t="s">
        <v>271</v>
      </c>
      <c r="CU64" s="190" t="s">
        <v>271</v>
      </c>
      <c r="CV64" s="193" t="s">
        <v>271</v>
      </c>
      <c r="CW64" s="193" t="s">
        <v>271</v>
      </c>
      <c r="CX64" s="190" t="s">
        <v>287</v>
      </c>
      <c r="CY64" s="193">
        <v>4506</v>
      </c>
      <c r="CZ64" s="193">
        <v>9011</v>
      </c>
      <c r="DA64" s="190" t="s">
        <v>287</v>
      </c>
      <c r="DB64" s="193">
        <v>21621</v>
      </c>
      <c r="DC64" s="193">
        <v>64863</v>
      </c>
      <c r="DD64" s="190" t="s">
        <v>287</v>
      </c>
      <c r="DE64" s="193">
        <v>47354</v>
      </c>
      <c r="DF64" s="193">
        <v>94708</v>
      </c>
      <c r="DG64" s="190" t="s">
        <v>271</v>
      </c>
      <c r="DH64" s="193" t="s">
        <v>271</v>
      </c>
      <c r="DI64" s="193" t="s">
        <v>271</v>
      </c>
      <c r="DJ64" s="190" t="s">
        <v>271</v>
      </c>
      <c r="DK64" s="193" t="s">
        <v>271</v>
      </c>
      <c r="DL64" s="193" t="s">
        <v>271</v>
      </c>
      <c r="DM64" s="190" t="s">
        <v>287</v>
      </c>
      <c r="DN64" s="193">
        <v>4506</v>
      </c>
      <c r="DO64" s="193">
        <v>9011</v>
      </c>
      <c r="DP64" s="190" t="s">
        <v>287</v>
      </c>
      <c r="DQ64" s="193">
        <v>200458</v>
      </c>
      <c r="DR64" s="193">
        <v>745635</v>
      </c>
      <c r="DS64" s="190" t="s">
        <v>271</v>
      </c>
      <c r="DT64" s="193" t="s">
        <v>271</v>
      </c>
      <c r="DU64" s="193" t="s">
        <v>271</v>
      </c>
      <c r="DV64" s="190" t="s">
        <v>287</v>
      </c>
      <c r="DW64" s="193">
        <v>236</v>
      </c>
      <c r="DX64" s="193">
        <v>708</v>
      </c>
      <c r="DY64" s="190" t="s">
        <v>356</v>
      </c>
      <c r="DZ64" s="190" t="s">
        <v>272</v>
      </c>
      <c r="EA64" s="190" t="s">
        <v>539</v>
      </c>
      <c r="EB64" s="190" t="s">
        <v>307</v>
      </c>
      <c r="EC64" s="190" t="s">
        <v>297</v>
      </c>
      <c r="ED64" s="190" t="s">
        <v>271</v>
      </c>
      <c r="EE64" s="190" t="s">
        <v>271</v>
      </c>
      <c r="EF64" s="190" t="s">
        <v>8613</v>
      </c>
      <c r="EG64" s="190" t="s">
        <v>321</v>
      </c>
      <c r="EH64" s="190" t="s">
        <v>380</v>
      </c>
      <c r="EI64" s="190" t="s">
        <v>319</v>
      </c>
      <c r="EJ64" s="190" t="s">
        <v>245</v>
      </c>
      <c r="EK64" s="190" t="s">
        <v>379</v>
      </c>
      <c r="EL64" s="190" t="s">
        <v>272</v>
      </c>
      <c r="EM64" s="190" t="s">
        <v>272</v>
      </c>
      <c r="EN64" s="190" t="s">
        <v>272</v>
      </c>
      <c r="EO64" s="190" t="s">
        <v>272</v>
      </c>
      <c r="EP64" s="190" t="s">
        <v>378</v>
      </c>
      <c r="EQ64" s="190">
        <v>4</v>
      </c>
      <c r="ER64" s="190" t="s">
        <v>349</v>
      </c>
      <c r="ES64" s="190" t="s">
        <v>272</v>
      </c>
      <c r="ET64" s="190" t="s">
        <v>272</v>
      </c>
      <c r="EU64" s="190" t="s">
        <v>272</v>
      </c>
      <c r="EV64" s="190" t="s">
        <v>272</v>
      </c>
      <c r="EW64" s="190" t="s">
        <v>303</v>
      </c>
      <c r="EX64" s="190">
        <v>4</v>
      </c>
      <c r="EY64" s="190" t="s">
        <v>302</v>
      </c>
      <c r="EZ64" s="190" t="s">
        <v>268</v>
      </c>
      <c r="FA64" s="190" t="s">
        <v>257</v>
      </c>
      <c r="FB64" s="193">
        <v>4</v>
      </c>
      <c r="FC64" s="190" t="s">
        <v>537</v>
      </c>
      <c r="FD64" s="190" t="s">
        <v>348</v>
      </c>
      <c r="FE64" s="190" t="s">
        <v>376</v>
      </c>
      <c r="FF64" s="190" t="s">
        <v>264</v>
      </c>
      <c r="FG64" s="190" t="s">
        <v>271</v>
      </c>
      <c r="FH64" s="190" t="s">
        <v>8612</v>
      </c>
      <c r="FI64" s="190" t="s">
        <v>8611</v>
      </c>
      <c r="FJ64" s="190" t="s">
        <v>8610</v>
      </c>
      <c r="FK64" s="190" t="s">
        <v>8609</v>
      </c>
      <c r="FL64" s="190" t="s">
        <v>8608</v>
      </c>
      <c r="FM64" s="190" t="s">
        <v>8607</v>
      </c>
      <c r="FN64" s="190" t="s">
        <v>271</v>
      </c>
      <c r="FO64" s="190" t="s">
        <v>8606</v>
      </c>
      <c r="FP64" s="190" t="s">
        <v>271</v>
      </c>
      <c r="FQ64" s="193">
        <v>745635</v>
      </c>
      <c r="FR64" s="193">
        <v>200458</v>
      </c>
      <c r="FS64" s="190" t="s">
        <v>297</v>
      </c>
      <c r="FT64" s="190" t="s">
        <v>297</v>
      </c>
      <c r="FU64" s="190" t="s">
        <v>297</v>
      </c>
      <c r="FV64" s="190" t="s">
        <v>297</v>
      </c>
      <c r="FW64" s="190" t="s">
        <v>272</v>
      </c>
      <c r="FX64" s="190" t="s">
        <v>272</v>
      </c>
      <c r="FY64" s="190" t="s">
        <v>297</v>
      </c>
      <c r="FZ64" s="190" t="s">
        <v>297</v>
      </c>
      <c r="GA64" s="190" t="s">
        <v>297</v>
      </c>
      <c r="GB64" s="190" t="s">
        <v>297</v>
      </c>
      <c r="GC64" s="190" t="s">
        <v>272</v>
      </c>
      <c r="GD64" s="190" t="s">
        <v>272</v>
      </c>
      <c r="GE64" s="190" t="s">
        <v>297</v>
      </c>
    </row>
    <row r="65" spans="1:187" x14ac:dyDescent="0.3">
      <c r="A65" s="190" t="s">
        <v>372</v>
      </c>
      <c r="B65" s="190">
        <v>2757</v>
      </c>
      <c r="C65" s="190" t="s">
        <v>16</v>
      </c>
      <c r="D65" s="190" t="s">
        <v>240</v>
      </c>
      <c r="E65" s="190" t="s">
        <v>8605</v>
      </c>
      <c r="F65" s="190" t="s">
        <v>8604</v>
      </c>
      <c r="G65" s="190" t="s">
        <v>4001</v>
      </c>
      <c r="H65" s="190" t="s">
        <v>1104</v>
      </c>
      <c r="I65" s="190" t="s">
        <v>301</v>
      </c>
      <c r="J65" s="190" t="s">
        <v>5061</v>
      </c>
      <c r="K65" s="190" t="s">
        <v>1104</v>
      </c>
      <c r="L65" s="190" t="s">
        <v>301</v>
      </c>
      <c r="M65" s="190" t="s">
        <v>8603</v>
      </c>
      <c r="N65" s="190" t="s">
        <v>271</v>
      </c>
      <c r="O65" s="190" t="s">
        <v>271</v>
      </c>
      <c r="P65" s="190" t="s">
        <v>271</v>
      </c>
      <c r="Q65" s="191">
        <v>42095</v>
      </c>
      <c r="R65" s="191">
        <v>42460</v>
      </c>
      <c r="T65" s="190" t="s">
        <v>592</v>
      </c>
      <c r="U65" s="194">
        <v>129880</v>
      </c>
      <c r="V65" s="190" t="s">
        <v>1328</v>
      </c>
      <c r="W65" s="190" t="s">
        <v>1327</v>
      </c>
      <c r="X65" s="190" t="s">
        <v>1326</v>
      </c>
      <c r="Y65" s="190" t="s">
        <v>271</v>
      </c>
      <c r="Z65" s="190" t="s">
        <v>271</v>
      </c>
      <c r="AA65" s="190" t="s">
        <v>271</v>
      </c>
      <c r="AB65" s="190" t="s">
        <v>310</v>
      </c>
      <c r="AC65" s="190" t="s">
        <v>8602</v>
      </c>
      <c r="AD65" s="190" t="s">
        <v>325</v>
      </c>
      <c r="AE65" s="190" t="s">
        <v>8601</v>
      </c>
      <c r="AF65" s="190" t="s">
        <v>8600</v>
      </c>
      <c r="AG65" s="193">
        <v>20650</v>
      </c>
      <c r="AH65" s="193">
        <v>14000</v>
      </c>
      <c r="AI65" s="193">
        <v>34650</v>
      </c>
      <c r="AJ65" s="193">
        <v>4200</v>
      </c>
      <c r="AK65" s="193">
        <v>3500</v>
      </c>
      <c r="AL65" s="193">
        <v>7700</v>
      </c>
      <c r="AM65" s="193">
        <v>0</v>
      </c>
      <c r="AN65" s="193">
        <v>0</v>
      </c>
      <c r="AO65" s="193">
        <v>0</v>
      </c>
      <c r="AP65" s="193">
        <v>0</v>
      </c>
      <c r="AQ65" s="193">
        <v>0</v>
      </c>
      <c r="AR65" s="193">
        <v>0</v>
      </c>
      <c r="AS65" s="190" t="s">
        <v>271</v>
      </c>
      <c r="AT65" s="193" t="s">
        <v>271</v>
      </c>
      <c r="AU65" s="193" t="s">
        <v>271</v>
      </c>
      <c r="AV65" s="190" t="s">
        <v>271</v>
      </c>
      <c r="AW65" s="193" t="s">
        <v>271</v>
      </c>
      <c r="AX65" s="193" t="s">
        <v>271</v>
      </c>
      <c r="AY65" s="190" t="s">
        <v>271</v>
      </c>
      <c r="AZ65" s="193" t="s">
        <v>271</v>
      </c>
      <c r="BA65" s="193" t="s">
        <v>271</v>
      </c>
      <c r="BB65" s="190" t="s">
        <v>271</v>
      </c>
      <c r="BC65" s="193" t="s">
        <v>271</v>
      </c>
      <c r="BD65" s="193" t="s">
        <v>271</v>
      </c>
      <c r="BE65" s="190" t="s">
        <v>271</v>
      </c>
      <c r="BF65" s="193" t="s">
        <v>271</v>
      </c>
      <c r="BG65" s="193" t="s">
        <v>271</v>
      </c>
      <c r="BH65" s="190" t="s">
        <v>271</v>
      </c>
      <c r="BI65" s="193" t="s">
        <v>271</v>
      </c>
      <c r="BJ65" s="193" t="s">
        <v>271</v>
      </c>
      <c r="BK65" s="190" t="s">
        <v>271</v>
      </c>
      <c r="BL65" s="193" t="s">
        <v>271</v>
      </c>
      <c r="BM65" s="193" t="s">
        <v>271</v>
      </c>
      <c r="BN65" s="190" t="s">
        <v>271</v>
      </c>
      <c r="BO65" s="193" t="s">
        <v>271</v>
      </c>
      <c r="BP65" s="193" t="s">
        <v>271</v>
      </c>
      <c r="BQ65" s="190" t="s">
        <v>271</v>
      </c>
      <c r="BR65" s="193" t="s">
        <v>271</v>
      </c>
      <c r="BS65" s="193" t="s">
        <v>271</v>
      </c>
      <c r="BT65" s="190" t="s">
        <v>271</v>
      </c>
      <c r="BU65" s="193" t="s">
        <v>271</v>
      </c>
      <c r="BV65" s="193" t="s">
        <v>271</v>
      </c>
      <c r="BW65" s="193">
        <v>30000</v>
      </c>
      <c r="BX65" s="193">
        <v>25000</v>
      </c>
      <c r="BY65" s="193">
        <v>55000</v>
      </c>
      <c r="BZ65" s="193">
        <v>4200</v>
      </c>
      <c r="CA65" s="193">
        <v>3500</v>
      </c>
      <c r="CB65" s="193">
        <v>7700</v>
      </c>
      <c r="CC65" s="190" t="s">
        <v>271</v>
      </c>
      <c r="CD65" s="193" t="s">
        <v>271</v>
      </c>
      <c r="CE65" s="193" t="s">
        <v>271</v>
      </c>
      <c r="CF65" s="190" t="s">
        <v>271</v>
      </c>
      <c r="CG65" s="193" t="s">
        <v>271</v>
      </c>
      <c r="CH65" s="193" t="s">
        <v>271</v>
      </c>
      <c r="CI65" s="190" t="s">
        <v>271</v>
      </c>
      <c r="CJ65" s="193" t="s">
        <v>271</v>
      </c>
      <c r="CK65" s="193" t="s">
        <v>271</v>
      </c>
      <c r="CL65" s="190" t="s">
        <v>271</v>
      </c>
      <c r="CM65" s="193" t="s">
        <v>271</v>
      </c>
      <c r="CN65" s="193" t="s">
        <v>271</v>
      </c>
      <c r="CO65" s="190" t="s">
        <v>271</v>
      </c>
      <c r="CP65" s="193" t="s">
        <v>271</v>
      </c>
      <c r="CQ65" s="193" t="s">
        <v>271</v>
      </c>
      <c r="CR65" s="190" t="s">
        <v>287</v>
      </c>
      <c r="CS65" s="193">
        <v>7700</v>
      </c>
      <c r="CT65" s="193">
        <v>4500</v>
      </c>
      <c r="CU65" s="190" t="s">
        <v>271</v>
      </c>
      <c r="CV65" s="193" t="s">
        <v>271</v>
      </c>
      <c r="CW65" s="193" t="s">
        <v>271</v>
      </c>
      <c r="CX65" s="190" t="s">
        <v>287</v>
      </c>
      <c r="CY65" s="193">
        <v>2500</v>
      </c>
      <c r="CZ65" s="193">
        <v>3000</v>
      </c>
      <c r="DA65" s="190" t="s">
        <v>271</v>
      </c>
      <c r="DB65" s="193" t="s">
        <v>271</v>
      </c>
      <c r="DC65" s="193" t="s">
        <v>271</v>
      </c>
      <c r="DD65" s="190" t="s">
        <v>271</v>
      </c>
      <c r="DE65" s="193" t="s">
        <v>271</v>
      </c>
      <c r="DF65" s="193" t="s">
        <v>271</v>
      </c>
      <c r="DG65" s="190" t="s">
        <v>271</v>
      </c>
      <c r="DH65" s="193" t="s">
        <v>271</v>
      </c>
      <c r="DI65" s="193" t="s">
        <v>271</v>
      </c>
      <c r="DJ65" s="190" t="s">
        <v>271</v>
      </c>
      <c r="DK65" s="193" t="s">
        <v>271</v>
      </c>
      <c r="DL65" s="193" t="s">
        <v>271</v>
      </c>
      <c r="DM65" s="190" t="s">
        <v>287</v>
      </c>
      <c r="DN65" s="193">
        <v>90</v>
      </c>
      <c r="DO65" s="193">
        <v>2000</v>
      </c>
      <c r="DP65" s="190" t="s">
        <v>287</v>
      </c>
      <c r="DQ65" s="193">
        <v>7700</v>
      </c>
      <c r="DR65" s="193">
        <v>4500</v>
      </c>
      <c r="DS65" s="190" t="s">
        <v>271</v>
      </c>
      <c r="DT65" s="193" t="s">
        <v>271</v>
      </c>
      <c r="DU65" s="193" t="s">
        <v>271</v>
      </c>
      <c r="DV65" s="190" t="s">
        <v>271</v>
      </c>
      <c r="DW65" s="193" t="s">
        <v>271</v>
      </c>
      <c r="DX65" s="193" t="s">
        <v>271</v>
      </c>
      <c r="DY65" s="190" t="s">
        <v>655</v>
      </c>
      <c r="DZ65" s="190" t="s">
        <v>297</v>
      </c>
      <c r="EA65" s="190" t="s">
        <v>271</v>
      </c>
      <c r="EB65" s="190" t="s">
        <v>271</v>
      </c>
      <c r="EC65" s="190" t="s">
        <v>297</v>
      </c>
      <c r="ED65" s="190" t="s">
        <v>271</v>
      </c>
      <c r="EE65" s="190" t="s">
        <v>271</v>
      </c>
      <c r="EF65" s="190" t="s">
        <v>271</v>
      </c>
      <c r="EG65" s="190" t="s">
        <v>352</v>
      </c>
      <c r="EH65" s="190" t="s">
        <v>320</v>
      </c>
      <c r="EI65" s="190" t="s">
        <v>283</v>
      </c>
      <c r="EJ65" s="190" t="s">
        <v>245</v>
      </c>
      <c r="EK65" s="190" t="s">
        <v>379</v>
      </c>
      <c r="EL65" s="190" t="s">
        <v>297</v>
      </c>
      <c r="EM65" s="190" t="s">
        <v>272</v>
      </c>
      <c r="EN65" s="190" t="s">
        <v>272</v>
      </c>
      <c r="EO65" s="190" t="s">
        <v>297</v>
      </c>
      <c r="EP65" s="190" t="s">
        <v>464</v>
      </c>
      <c r="EQ65" s="190">
        <v>2</v>
      </c>
      <c r="ER65" s="190" t="s">
        <v>349</v>
      </c>
      <c r="ES65" s="190" t="s">
        <v>272</v>
      </c>
      <c r="ET65" s="190" t="s">
        <v>272</v>
      </c>
      <c r="EU65" s="190" t="s">
        <v>272</v>
      </c>
      <c r="EV65" s="190" t="s">
        <v>297</v>
      </c>
      <c r="EW65" s="190" t="s">
        <v>303</v>
      </c>
      <c r="EX65" s="190">
        <v>3</v>
      </c>
      <c r="EY65" s="190" t="s">
        <v>302</v>
      </c>
      <c r="EZ65" s="190" t="s">
        <v>268</v>
      </c>
      <c r="FA65" s="190" t="s">
        <v>259</v>
      </c>
      <c r="FB65" s="193">
        <v>0</v>
      </c>
      <c r="FC65" s="190" t="s">
        <v>271</v>
      </c>
      <c r="FD65" s="190" t="s">
        <v>271</v>
      </c>
      <c r="FE65" s="190" t="s">
        <v>271</v>
      </c>
      <c r="FF65" s="190" t="s">
        <v>264</v>
      </c>
      <c r="FG65" s="190" t="s">
        <v>271</v>
      </c>
      <c r="FH65" s="190" t="s">
        <v>8599</v>
      </c>
      <c r="FI65" s="190" t="s">
        <v>8598</v>
      </c>
      <c r="FJ65" s="190" t="s">
        <v>8597</v>
      </c>
      <c r="FK65" s="190" t="s">
        <v>8596</v>
      </c>
      <c r="FL65" s="190" t="s">
        <v>8595</v>
      </c>
      <c r="FM65" s="190" t="s">
        <v>8594</v>
      </c>
      <c r="FN65" s="190" t="s">
        <v>8593</v>
      </c>
      <c r="FO65" s="190" t="s">
        <v>271</v>
      </c>
      <c r="FP65" s="190" t="s">
        <v>8592</v>
      </c>
      <c r="FQ65" s="193">
        <v>55000</v>
      </c>
      <c r="FR65" s="193">
        <v>7700</v>
      </c>
      <c r="FS65" s="190" t="s">
        <v>297</v>
      </c>
      <c r="FT65" s="190" t="s">
        <v>297</v>
      </c>
      <c r="FU65" s="190" t="s">
        <v>297</v>
      </c>
      <c r="FV65" s="190" t="s">
        <v>297</v>
      </c>
      <c r="FW65" s="190" t="s">
        <v>297</v>
      </c>
      <c r="FX65" s="190" t="s">
        <v>297</v>
      </c>
      <c r="FY65" s="190" t="s">
        <v>297</v>
      </c>
      <c r="FZ65" s="190" t="s">
        <v>297</v>
      </c>
      <c r="GA65" s="190" t="s">
        <v>297</v>
      </c>
      <c r="GB65" s="190" t="s">
        <v>297</v>
      </c>
      <c r="GC65" s="190" t="s">
        <v>297</v>
      </c>
      <c r="GD65" s="190" t="s">
        <v>297</v>
      </c>
      <c r="GE65" s="190" t="s">
        <v>297</v>
      </c>
    </row>
    <row r="66" spans="1:187" x14ac:dyDescent="0.3">
      <c r="A66" s="190" t="s">
        <v>372</v>
      </c>
      <c r="B66" s="190">
        <v>2761</v>
      </c>
      <c r="C66" s="190" t="s">
        <v>16</v>
      </c>
      <c r="D66" s="190" t="s">
        <v>240</v>
      </c>
      <c r="E66" s="190" t="s">
        <v>8591</v>
      </c>
      <c r="F66" s="190" t="s">
        <v>8590</v>
      </c>
      <c r="G66" s="190" t="s">
        <v>4001</v>
      </c>
      <c r="H66" s="190" t="s">
        <v>514</v>
      </c>
      <c r="I66" s="190" t="s">
        <v>776</v>
      </c>
      <c r="J66" s="190" t="s">
        <v>776</v>
      </c>
      <c r="K66" s="190" t="s">
        <v>271</v>
      </c>
      <c r="L66" s="190" t="s">
        <v>271</v>
      </c>
      <c r="M66" s="190" t="s">
        <v>271</v>
      </c>
      <c r="N66" s="190" t="s">
        <v>271</v>
      </c>
      <c r="O66" s="190" t="s">
        <v>271</v>
      </c>
      <c r="P66" s="190" t="s">
        <v>271</v>
      </c>
      <c r="Q66" s="191">
        <v>41699</v>
      </c>
      <c r="R66" s="191">
        <v>42978</v>
      </c>
      <c r="T66" s="190" t="s">
        <v>366</v>
      </c>
      <c r="U66" s="194">
        <v>644138</v>
      </c>
      <c r="V66" s="190" t="s">
        <v>8562</v>
      </c>
      <c r="W66" s="190" t="s">
        <v>8561</v>
      </c>
      <c r="X66" s="190" t="s">
        <v>8560</v>
      </c>
      <c r="Y66" s="190" t="s">
        <v>8559</v>
      </c>
      <c r="Z66" s="190" t="s">
        <v>8558</v>
      </c>
      <c r="AA66" s="190" t="s">
        <v>8557</v>
      </c>
      <c r="AB66" s="190" t="s">
        <v>310</v>
      </c>
      <c r="AC66" s="190" t="s">
        <v>8589</v>
      </c>
      <c r="AD66" s="190" t="s">
        <v>325</v>
      </c>
      <c r="AE66" s="190" t="s">
        <v>8588</v>
      </c>
      <c r="AF66" s="190" t="s">
        <v>8587</v>
      </c>
      <c r="AG66" s="193">
        <v>200000</v>
      </c>
      <c r="AH66" s="193">
        <v>200000</v>
      </c>
      <c r="AI66" s="193">
        <v>400000</v>
      </c>
      <c r="AJ66" s="193">
        <v>15000</v>
      </c>
      <c r="AK66" s="193">
        <v>15000</v>
      </c>
      <c r="AL66" s="193">
        <v>30000</v>
      </c>
      <c r="AM66" s="193">
        <v>0</v>
      </c>
      <c r="AN66" s="193">
        <v>0</v>
      </c>
      <c r="AO66" s="193">
        <v>0</v>
      </c>
      <c r="AP66" s="193">
        <v>0</v>
      </c>
      <c r="AQ66" s="193">
        <v>0</v>
      </c>
      <c r="AR66" s="193">
        <v>0</v>
      </c>
      <c r="AS66" s="190" t="s">
        <v>271</v>
      </c>
      <c r="AT66" s="193" t="s">
        <v>271</v>
      </c>
      <c r="AU66" s="193" t="s">
        <v>271</v>
      </c>
      <c r="AV66" s="190" t="s">
        <v>271</v>
      </c>
      <c r="AW66" s="193" t="s">
        <v>271</v>
      </c>
      <c r="AX66" s="193" t="s">
        <v>271</v>
      </c>
      <c r="AY66" s="190" t="s">
        <v>271</v>
      </c>
      <c r="AZ66" s="193" t="s">
        <v>271</v>
      </c>
      <c r="BA66" s="193" t="s">
        <v>271</v>
      </c>
      <c r="BB66" s="190" t="s">
        <v>271</v>
      </c>
      <c r="BC66" s="193" t="s">
        <v>271</v>
      </c>
      <c r="BD66" s="193" t="s">
        <v>271</v>
      </c>
      <c r="BE66" s="190" t="s">
        <v>271</v>
      </c>
      <c r="BF66" s="193" t="s">
        <v>271</v>
      </c>
      <c r="BG66" s="193" t="s">
        <v>271</v>
      </c>
      <c r="BH66" s="190" t="s">
        <v>271</v>
      </c>
      <c r="BI66" s="193" t="s">
        <v>271</v>
      </c>
      <c r="BJ66" s="193" t="s">
        <v>271</v>
      </c>
      <c r="BK66" s="190" t="s">
        <v>271</v>
      </c>
      <c r="BL66" s="193" t="s">
        <v>271</v>
      </c>
      <c r="BM66" s="193" t="s">
        <v>271</v>
      </c>
      <c r="BN66" s="190" t="s">
        <v>271</v>
      </c>
      <c r="BO66" s="193" t="s">
        <v>271</v>
      </c>
      <c r="BP66" s="193" t="s">
        <v>271</v>
      </c>
      <c r="BQ66" s="190" t="s">
        <v>271</v>
      </c>
      <c r="BR66" s="193" t="s">
        <v>271</v>
      </c>
      <c r="BS66" s="193" t="s">
        <v>271</v>
      </c>
      <c r="BT66" s="190" t="s">
        <v>271</v>
      </c>
      <c r="BU66" s="193" t="s">
        <v>271</v>
      </c>
      <c r="BV66" s="193" t="s">
        <v>271</v>
      </c>
      <c r="BW66" s="193">
        <v>200000</v>
      </c>
      <c r="BX66" s="193">
        <v>200000</v>
      </c>
      <c r="BY66" s="193">
        <v>400000</v>
      </c>
      <c r="BZ66" s="193">
        <v>15000</v>
      </c>
      <c r="CA66" s="193">
        <v>15000</v>
      </c>
      <c r="CB66" s="193">
        <v>30000</v>
      </c>
      <c r="CC66" s="190" t="s">
        <v>271</v>
      </c>
      <c r="CD66" s="193" t="s">
        <v>271</v>
      </c>
      <c r="CE66" s="193" t="s">
        <v>271</v>
      </c>
      <c r="CF66" s="190" t="s">
        <v>271</v>
      </c>
      <c r="CG66" s="193" t="s">
        <v>271</v>
      </c>
      <c r="CH66" s="193" t="s">
        <v>271</v>
      </c>
      <c r="CI66" s="190" t="s">
        <v>271</v>
      </c>
      <c r="CJ66" s="193" t="s">
        <v>271</v>
      </c>
      <c r="CK66" s="193" t="s">
        <v>271</v>
      </c>
      <c r="CL66" s="190" t="s">
        <v>271</v>
      </c>
      <c r="CM66" s="193" t="s">
        <v>271</v>
      </c>
      <c r="CN66" s="193" t="s">
        <v>271</v>
      </c>
      <c r="CO66" s="190" t="s">
        <v>271</v>
      </c>
      <c r="CP66" s="193" t="s">
        <v>271</v>
      </c>
      <c r="CQ66" s="193" t="s">
        <v>271</v>
      </c>
      <c r="CR66" s="190" t="s">
        <v>271</v>
      </c>
      <c r="CS66" s="193" t="s">
        <v>271</v>
      </c>
      <c r="CT66" s="193" t="s">
        <v>271</v>
      </c>
      <c r="CU66" s="190" t="s">
        <v>271</v>
      </c>
      <c r="CV66" s="193" t="s">
        <v>271</v>
      </c>
      <c r="CW66" s="193" t="s">
        <v>271</v>
      </c>
      <c r="CX66" s="190" t="s">
        <v>271</v>
      </c>
      <c r="CY66" s="193" t="s">
        <v>271</v>
      </c>
      <c r="CZ66" s="193" t="s">
        <v>271</v>
      </c>
      <c r="DA66" s="190" t="s">
        <v>287</v>
      </c>
      <c r="DB66" s="193">
        <v>15000</v>
      </c>
      <c r="DC66" s="193">
        <v>200000</v>
      </c>
      <c r="DD66" s="190" t="s">
        <v>271</v>
      </c>
      <c r="DE66" s="193" t="s">
        <v>271</v>
      </c>
      <c r="DF66" s="193" t="s">
        <v>271</v>
      </c>
      <c r="DG66" s="190" t="s">
        <v>271</v>
      </c>
      <c r="DH66" s="193" t="s">
        <v>271</v>
      </c>
      <c r="DI66" s="193" t="s">
        <v>271</v>
      </c>
      <c r="DJ66" s="190" t="s">
        <v>271</v>
      </c>
      <c r="DK66" s="193" t="s">
        <v>271</v>
      </c>
      <c r="DL66" s="193" t="s">
        <v>271</v>
      </c>
      <c r="DM66" s="190" t="s">
        <v>287</v>
      </c>
      <c r="DN66" s="193">
        <v>30000</v>
      </c>
      <c r="DO66" s="193">
        <v>400000</v>
      </c>
      <c r="DP66" s="190" t="s">
        <v>271</v>
      </c>
      <c r="DQ66" s="193" t="s">
        <v>271</v>
      </c>
      <c r="DR66" s="193" t="s">
        <v>271</v>
      </c>
      <c r="DS66" s="190" t="s">
        <v>271</v>
      </c>
      <c r="DT66" s="193" t="s">
        <v>271</v>
      </c>
      <c r="DU66" s="193" t="s">
        <v>271</v>
      </c>
      <c r="DV66" s="190" t="s">
        <v>271</v>
      </c>
      <c r="DW66" s="193" t="s">
        <v>271</v>
      </c>
      <c r="DX66" s="193" t="s">
        <v>271</v>
      </c>
      <c r="DY66" s="190" t="s">
        <v>356</v>
      </c>
      <c r="DZ66" s="190" t="s">
        <v>272</v>
      </c>
      <c r="EA66" s="190" t="s">
        <v>308</v>
      </c>
      <c r="EB66" s="190" t="s">
        <v>286</v>
      </c>
      <c r="EC66" s="190" t="s">
        <v>272</v>
      </c>
      <c r="ED66" s="190" t="s">
        <v>308</v>
      </c>
      <c r="EE66" s="190" t="s">
        <v>307</v>
      </c>
      <c r="EF66" s="190" t="s">
        <v>8553</v>
      </c>
      <c r="EG66" s="190" t="s">
        <v>321</v>
      </c>
      <c r="EH66" s="190" t="s">
        <v>320</v>
      </c>
      <c r="EI66" s="190" t="s">
        <v>319</v>
      </c>
      <c r="EJ66" s="190" t="s">
        <v>246</v>
      </c>
      <c r="EK66" s="190" t="s">
        <v>379</v>
      </c>
      <c r="EL66" s="190" t="s">
        <v>272</v>
      </c>
      <c r="EM66" s="190" t="s">
        <v>272</v>
      </c>
      <c r="EN66" s="190" t="s">
        <v>272</v>
      </c>
      <c r="EO66" s="190" t="s">
        <v>272</v>
      </c>
      <c r="EP66" s="190" t="s">
        <v>378</v>
      </c>
      <c r="EQ66" s="190">
        <v>4</v>
      </c>
      <c r="ER66" s="190" t="s">
        <v>404</v>
      </c>
      <c r="ES66" s="190" t="s">
        <v>272</v>
      </c>
      <c r="ET66" s="190" t="s">
        <v>272</v>
      </c>
      <c r="EU66" s="190" t="s">
        <v>272</v>
      </c>
      <c r="EV66" s="190" t="s">
        <v>272</v>
      </c>
      <c r="EW66" s="190" t="s">
        <v>279</v>
      </c>
      <c r="EX66" s="190">
        <v>4</v>
      </c>
      <c r="EY66" s="190" t="s">
        <v>318</v>
      </c>
      <c r="EZ66" s="190" t="s">
        <v>268</v>
      </c>
      <c r="FA66" s="190" t="s">
        <v>257</v>
      </c>
      <c r="FB66" s="193">
        <v>4</v>
      </c>
      <c r="FC66" s="190" t="s">
        <v>348</v>
      </c>
      <c r="FD66" s="190" t="s">
        <v>482</v>
      </c>
      <c r="FE66" s="190" t="s">
        <v>443</v>
      </c>
      <c r="FF66" s="190" t="s">
        <v>264</v>
      </c>
      <c r="FG66" s="190" t="s">
        <v>271</v>
      </c>
      <c r="FH66" s="190" t="s">
        <v>8586</v>
      </c>
      <c r="FI66" s="190" t="s">
        <v>8585</v>
      </c>
      <c r="FJ66" s="190" t="s">
        <v>8584</v>
      </c>
      <c r="FK66" s="190" t="s">
        <v>8584</v>
      </c>
      <c r="FL66" s="190" t="s">
        <v>8583</v>
      </c>
      <c r="FM66" s="190" t="s">
        <v>8582</v>
      </c>
      <c r="FN66" s="190" t="s">
        <v>8581</v>
      </c>
      <c r="FO66" s="190" t="s">
        <v>8580</v>
      </c>
      <c r="FP66" s="190" t="s">
        <v>271</v>
      </c>
      <c r="FQ66" s="193">
        <v>400000</v>
      </c>
      <c r="FR66" s="193">
        <v>30000</v>
      </c>
      <c r="FS66" s="190" t="s">
        <v>272</v>
      </c>
      <c r="FT66" s="190" t="s">
        <v>297</v>
      </c>
      <c r="FU66" s="190" t="s">
        <v>297</v>
      </c>
      <c r="FV66" s="190" t="s">
        <v>297</v>
      </c>
      <c r="FW66" s="190" t="s">
        <v>297</v>
      </c>
      <c r="FX66" s="190" t="s">
        <v>297</v>
      </c>
      <c r="FY66" s="190" t="s">
        <v>297</v>
      </c>
      <c r="FZ66" s="190" t="s">
        <v>297</v>
      </c>
      <c r="GA66" s="190" t="s">
        <v>297</v>
      </c>
      <c r="GB66" s="190" t="s">
        <v>297</v>
      </c>
      <c r="GC66" s="190" t="s">
        <v>297</v>
      </c>
      <c r="GD66" s="190" t="s">
        <v>297</v>
      </c>
      <c r="GE66" s="190" t="s">
        <v>272</v>
      </c>
    </row>
    <row r="67" spans="1:187" x14ac:dyDescent="0.3">
      <c r="A67" s="190" t="s">
        <v>372</v>
      </c>
      <c r="B67" s="190">
        <v>2777</v>
      </c>
      <c r="C67" s="190" t="s">
        <v>16</v>
      </c>
      <c r="D67" s="190" t="s">
        <v>240</v>
      </c>
      <c r="E67" s="190" t="s">
        <v>8579</v>
      </c>
      <c r="F67" s="190" t="s">
        <v>8578</v>
      </c>
      <c r="G67" s="190" t="s">
        <v>4001</v>
      </c>
      <c r="H67" s="190" t="s">
        <v>369</v>
      </c>
      <c r="I67" s="190" t="s">
        <v>1514</v>
      </c>
      <c r="J67" s="190" t="s">
        <v>8134</v>
      </c>
      <c r="K67" s="190" t="s">
        <v>271</v>
      </c>
      <c r="L67" s="190" t="s">
        <v>271</v>
      </c>
      <c r="M67" s="190" t="s">
        <v>271</v>
      </c>
      <c r="N67" s="190" t="s">
        <v>271</v>
      </c>
      <c r="O67" s="190" t="s">
        <v>271</v>
      </c>
      <c r="P67" s="190" t="s">
        <v>271</v>
      </c>
      <c r="Q67" s="191">
        <v>42262</v>
      </c>
      <c r="R67" s="191">
        <v>42383</v>
      </c>
      <c r="T67" s="190" t="s">
        <v>574</v>
      </c>
      <c r="U67" s="194">
        <v>2991200</v>
      </c>
      <c r="V67" s="190" t="s">
        <v>7585</v>
      </c>
      <c r="W67" s="190" t="s">
        <v>7584</v>
      </c>
      <c r="X67" s="190" t="s">
        <v>7583</v>
      </c>
      <c r="Y67" s="190" t="s">
        <v>7582</v>
      </c>
      <c r="Z67" s="190" t="s">
        <v>7581</v>
      </c>
      <c r="AA67" s="190" t="s">
        <v>7580</v>
      </c>
      <c r="AB67" s="190" t="s">
        <v>448</v>
      </c>
      <c r="AC67" s="190" t="s">
        <v>8577</v>
      </c>
      <c r="AD67" s="190" t="s">
        <v>325</v>
      </c>
      <c r="AE67" s="190" t="s">
        <v>8576</v>
      </c>
      <c r="AF67" s="190" t="s">
        <v>8575</v>
      </c>
      <c r="AG67" s="193">
        <v>51344</v>
      </c>
      <c r="AH67" s="193">
        <v>48656</v>
      </c>
      <c r="AI67" s="193">
        <v>100000</v>
      </c>
      <c r="AJ67" s="193">
        <v>55517</v>
      </c>
      <c r="AK67" s="193">
        <v>52610</v>
      </c>
      <c r="AL67" s="193">
        <v>108127</v>
      </c>
      <c r="AM67" s="193">
        <v>51344</v>
      </c>
      <c r="AN67" s="193">
        <v>48658</v>
      </c>
      <c r="AO67" s="193">
        <v>100000</v>
      </c>
      <c r="AP67" s="193">
        <v>55517</v>
      </c>
      <c r="AQ67" s="193">
        <v>52610</v>
      </c>
      <c r="AR67" s="193">
        <v>108127</v>
      </c>
      <c r="AS67" s="190" t="s">
        <v>271</v>
      </c>
      <c r="AT67" s="193" t="s">
        <v>271</v>
      </c>
      <c r="AU67" s="193" t="s">
        <v>271</v>
      </c>
      <c r="AV67" s="190" t="s">
        <v>271</v>
      </c>
      <c r="AW67" s="193" t="s">
        <v>271</v>
      </c>
      <c r="AX67" s="193" t="s">
        <v>271</v>
      </c>
      <c r="AY67" s="190" t="s">
        <v>287</v>
      </c>
      <c r="AZ67" s="193">
        <v>108127</v>
      </c>
      <c r="BA67" s="193">
        <v>100000</v>
      </c>
      <c r="BB67" s="190" t="s">
        <v>271</v>
      </c>
      <c r="BC67" s="193" t="s">
        <v>271</v>
      </c>
      <c r="BD67" s="193" t="s">
        <v>271</v>
      </c>
      <c r="BE67" s="190" t="s">
        <v>271</v>
      </c>
      <c r="BF67" s="193" t="s">
        <v>271</v>
      </c>
      <c r="BG67" s="193" t="s">
        <v>271</v>
      </c>
      <c r="BH67" s="190" t="s">
        <v>287</v>
      </c>
      <c r="BI67" s="193">
        <v>108127</v>
      </c>
      <c r="BJ67" s="193">
        <v>100000</v>
      </c>
      <c r="BK67" s="190" t="s">
        <v>271</v>
      </c>
      <c r="BL67" s="193" t="s">
        <v>271</v>
      </c>
      <c r="BM67" s="193" t="s">
        <v>271</v>
      </c>
      <c r="BN67" s="190" t="s">
        <v>287</v>
      </c>
      <c r="BO67" s="193">
        <v>108127</v>
      </c>
      <c r="BP67" s="193">
        <v>100000</v>
      </c>
      <c r="BQ67" s="190" t="s">
        <v>287</v>
      </c>
      <c r="BR67" s="193">
        <v>108127</v>
      </c>
      <c r="BS67" s="193">
        <v>100000</v>
      </c>
      <c r="BT67" s="190" t="s">
        <v>287</v>
      </c>
      <c r="BU67" s="193">
        <v>108127</v>
      </c>
      <c r="BV67" s="193">
        <v>100000</v>
      </c>
      <c r="BW67" s="193">
        <v>0</v>
      </c>
      <c r="BX67" s="193">
        <v>0</v>
      </c>
      <c r="BY67" s="193">
        <v>0</v>
      </c>
      <c r="BZ67" s="193">
        <v>0</v>
      </c>
      <c r="CA67" s="193">
        <v>0</v>
      </c>
      <c r="CB67" s="193">
        <v>0</v>
      </c>
      <c r="CC67" s="190" t="s">
        <v>271</v>
      </c>
      <c r="CD67" s="193" t="s">
        <v>271</v>
      </c>
      <c r="CE67" s="193" t="s">
        <v>271</v>
      </c>
      <c r="CF67" s="190" t="s">
        <v>271</v>
      </c>
      <c r="CG67" s="193" t="s">
        <v>271</v>
      </c>
      <c r="CH67" s="193" t="s">
        <v>271</v>
      </c>
      <c r="CI67" s="190" t="s">
        <v>271</v>
      </c>
      <c r="CJ67" s="193" t="s">
        <v>271</v>
      </c>
      <c r="CK67" s="193" t="s">
        <v>271</v>
      </c>
      <c r="CL67" s="190" t="s">
        <v>271</v>
      </c>
      <c r="CM67" s="193" t="s">
        <v>271</v>
      </c>
      <c r="CN67" s="193" t="s">
        <v>271</v>
      </c>
      <c r="CO67" s="190" t="s">
        <v>271</v>
      </c>
      <c r="CP67" s="193" t="s">
        <v>271</v>
      </c>
      <c r="CQ67" s="193" t="s">
        <v>271</v>
      </c>
      <c r="CR67" s="190" t="s">
        <v>271</v>
      </c>
      <c r="CS67" s="193" t="s">
        <v>271</v>
      </c>
      <c r="CT67" s="193" t="s">
        <v>271</v>
      </c>
      <c r="CU67" s="190" t="s">
        <v>271</v>
      </c>
      <c r="CV67" s="193" t="s">
        <v>271</v>
      </c>
      <c r="CW67" s="193" t="s">
        <v>271</v>
      </c>
      <c r="CX67" s="190" t="s">
        <v>271</v>
      </c>
      <c r="CY67" s="193" t="s">
        <v>271</v>
      </c>
      <c r="CZ67" s="193" t="s">
        <v>271</v>
      </c>
      <c r="DA67" s="190" t="s">
        <v>271</v>
      </c>
      <c r="DB67" s="193" t="s">
        <v>271</v>
      </c>
      <c r="DC67" s="193" t="s">
        <v>271</v>
      </c>
      <c r="DD67" s="190" t="s">
        <v>271</v>
      </c>
      <c r="DE67" s="193" t="s">
        <v>271</v>
      </c>
      <c r="DF67" s="193" t="s">
        <v>271</v>
      </c>
      <c r="DG67" s="190" t="s">
        <v>271</v>
      </c>
      <c r="DH67" s="193" t="s">
        <v>271</v>
      </c>
      <c r="DI67" s="193" t="s">
        <v>271</v>
      </c>
      <c r="DJ67" s="190" t="s">
        <v>271</v>
      </c>
      <c r="DK67" s="193" t="s">
        <v>271</v>
      </c>
      <c r="DL67" s="193" t="s">
        <v>271</v>
      </c>
      <c r="DM67" s="190" t="s">
        <v>271</v>
      </c>
      <c r="DN67" s="193" t="s">
        <v>271</v>
      </c>
      <c r="DO67" s="193" t="s">
        <v>271</v>
      </c>
      <c r="DP67" s="190" t="s">
        <v>271</v>
      </c>
      <c r="DQ67" s="193" t="s">
        <v>271</v>
      </c>
      <c r="DR67" s="193" t="s">
        <v>271</v>
      </c>
      <c r="DS67" s="190" t="s">
        <v>271</v>
      </c>
      <c r="DT67" s="193" t="s">
        <v>271</v>
      </c>
      <c r="DU67" s="193" t="s">
        <v>271</v>
      </c>
      <c r="DV67" s="190" t="s">
        <v>271</v>
      </c>
      <c r="DW67" s="193" t="s">
        <v>271</v>
      </c>
      <c r="DX67" s="193" t="s">
        <v>271</v>
      </c>
      <c r="DY67" s="190" t="s">
        <v>356</v>
      </c>
      <c r="DZ67" s="190" t="s">
        <v>272</v>
      </c>
      <c r="EA67" s="190" t="s">
        <v>785</v>
      </c>
      <c r="EB67" s="190" t="s">
        <v>286</v>
      </c>
      <c r="EC67" s="190" t="s">
        <v>271</v>
      </c>
      <c r="ED67" s="190" t="s">
        <v>271</v>
      </c>
      <c r="EE67" s="190" t="s">
        <v>271</v>
      </c>
      <c r="EF67" s="190" t="s">
        <v>271</v>
      </c>
      <c r="EG67" s="190" t="s">
        <v>352</v>
      </c>
      <c r="EH67" s="190" t="s">
        <v>320</v>
      </c>
      <c r="EI67" s="190" t="s">
        <v>319</v>
      </c>
      <c r="EJ67" s="190" t="s">
        <v>245</v>
      </c>
      <c r="EK67" s="190" t="s">
        <v>379</v>
      </c>
      <c r="EL67" s="190" t="s">
        <v>272</v>
      </c>
      <c r="EM67" s="190" t="s">
        <v>272</v>
      </c>
      <c r="EN67" s="190" t="s">
        <v>272</v>
      </c>
      <c r="EO67" s="190" t="s">
        <v>272</v>
      </c>
      <c r="EP67" s="190" t="s">
        <v>378</v>
      </c>
      <c r="EQ67" s="190">
        <v>4</v>
      </c>
      <c r="ER67" s="190" t="s">
        <v>349</v>
      </c>
      <c r="ES67" s="190" t="s">
        <v>272</v>
      </c>
      <c r="ET67" s="190" t="s">
        <v>272</v>
      </c>
      <c r="EU67" s="190" t="s">
        <v>272</v>
      </c>
      <c r="EV67" s="190" t="s">
        <v>272</v>
      </c>
      <c r="EW67" s="190" t="s">
        <v>303</v>
      </c>
      <c r="EX67" s="190">
        <v>4</v>
      </c>
      <c r="EY67" s="190" t="s">
        <v>318</v>
      </c>
      <c r="EZ67" s="190" t="s">
        <v>268</v>
      </c>
      <c r="FA67" s="190" t="s">
        <v>260</v>
      </c>
      <c r="FB67" s="193">
        <v>5</v>
      </c>
      <c r="FC67" s="190" t="s">
        <v>300</v>
      </c>
      <c r="FD67" s="190" t="s">
        <v>276</v>
      </c>
      <c r="FE67" s="190" t="s">
        <v>377</v>
      </c>
      <c r="FF67" s="190" t="s">
        <v>264</v>
      </c>
      <c r="FG67" s="190" t="s">
        <v>8574</v>
      </c>
      <c r="FH67" s="190" t="s">
        <v>8573</v>
      </c>
      <c r="FI67" s="190" t="s">
        <v>8572</v>
      </c>
      <c r="FJ67" s="190" t="s">
        <v>8571</v>
      </c>
      <c r="FK67" s="190" t="s">
        <v>8570</v>
      </c>
      <c r="FL67" s="190" t="s">
        <v>8569</v>
      </c>
      <c r="FM67" s="190" t="s">
        <v>8568</v>
      </c>
      <c r="FN67" s="190" t="s">
        <v>8567</v>
      </c>
      <c r="FO67" s="190" t="s">
        <v>8566</v>
      </c>
      <c r="FP67" s="190" t="s">
        <v>8565</v>
      </c>
      <c r="FQ67" s="193">
        <v>100000</v>
      </c>
      <c r="FR67" s="193">
        <v>108127</v>
      </c>
      <c r="FS67" s="190" t="s">
        <v>271</v>
      </c>
      <c r="FT67" s="190" t="s">
        <v>271</v>
      </c>
      <c r="FU67" s="190" t="s">
        <v>272</v>
      </c>
      <c r="FV67" s="190" t="s">
        <v>272</v>
      </c>
      <c r="FW67" s="190" t="s">
        <v>271</v>
      </c>
      <c r="FX67" s="190" t="s">
        <v>271</v>
      </c>
      <c r="FY67" s="190" t="s">
        <v>271</v>
      </c>
      <c r="FZ67" s="190" t="s">
        <v>271</v>
      </c>
      <c r="GA67" s="190" t="s">
        <v>271</v>
      </c>
      <c r="GB67" s="190" t="s">
        <v>271</v>
      </c>
      <c r="GC67" s="190" t="s">
        <v>271</v>
      </c>
      <c r="GD67" s="190" t="s">
        <v>271</v>
      </c>
      <c r="GE67" s="190" t="s">
        <v>297</v>
      </c>
    </row>
    <row r="68" spans="1:187" x14ac:dyDescent="0.3">
      <c r="A68" s="190" t="s">
        <v>372</v>
      </c>
      <c r="B68" s="190">
        <v>2778</v>
      </c>
      <c r="C68" s="190" t="s">
        <v>16</v>
      </c>
      <c r="D68" s="190" t="s">
        <v>240</v>
      </c>
      <c r="E68" s="190" t="s">
        <v>8564</v>
      </c>
      <c r="F68" s="190" t="s">
        <v>8563</v>
      </c>
      <c r="G68" s="190" t="s">
        <v>4001</v>
      </c>
      <c r="H68" s="190" t="s">
        <v>369</v>
      </c>
      <c r="I68" s="190" t="s">
        <v>2128</v>
      </c>
      <c r="J68" s="190" t="s">
        <v>2650</v>
      </c>
      <c r="K68" s="190" t="s">
        <v>271</v>
      </c>
      <c r="L68" s="190" t="s">
        <v>271</v>
      </c>
      <c r="M68" s="190" t="s">
        <v>271</v>
      </c>
      <c r="N68" s="190" t="s">
        <v>271</v>
      </c>
      <c r="O68" s="190" t="s">
        <v>271</v>
      </c>
      <c r="P68" s="190" t="s">
        <v>271</v>
      </c>
      <c r="Q68" s="191">
        <v>41487</v>
      </c>
      <c r="R68" s="191">
        <v>42320</v>
      </c>
      <c r="T68" s="190" t="s">
        <v>366</v>
      </c>
      <c r="U68" s="194">
        <v>112951</v>
      </c>
      <c r="V68" s="190" t="s">
        <v>8562</v>
      </c>
      <c r="W68" s="190" t="s">
        <v>8561</v>
      </c>
      <c r="X68" s="190" t="s">
        <v>8560</v>
      </c>
      <c r="Y68" s="190" t="s">
        <v>8559</v>
      </c>
      <c r="Z68" s="190" t="s">
        <v>8558</v>
      </c>
      <c r="AA68" s="190" t="s">
        <v>8557</v>
      </c>
      <c r="AB68" s="190" t="s">
        <v>310</v>
      </c>
      <c r="AC68" s="190" t="s">
        <v>8556</v>
      </c>
      <c r="AD68" s="190" t="s">
        <v>325</v>
      </c>
      <c r="AE68" s="190" t="s">
        <v>8555</v>
      </c>
      <c r="AF68" s="190" t="s">
        <v>8554</v>
      </c>
      <c r="AG68" s="193">
        <v>102728</v>
      </c>
      <c r="AH68" s="193">
        <v>102728</v>
      </c>
      <c r="AI68" s="193">
        <v>205456</v>
      </c>
      <c r="AJ68" s="193">
        <v>7500</v>
      </c>
      <c r="AK68" s="193">
        <v>7500</v>
      </c>
      <c r="AL68" s="193">
        <v>15000</v>
      </c>
      <c r="AM68" s="193">
        <v>0</v>
      </c>
      <c r="AN68" s="193">
        <v>0</v>
      </c>
      <c r="AO68" s="193">
        <v>0</v>
      </c>
      <c r="AP68" s="193">
        <v>0</v>
      </c>
      <c r="AQ68" s="193">
        <v>0</v>
      </c>
      <c r="AR68" s="193">
        <v>0</v>
      </c>
      <c r="AS68" s="190" t="s">
        <v>271</v>
      </c>
      <c r="AT68" s="193" t="s">
        <v>271</v>
      </c>
      <c r="AU68" s="193" t="s">
        <v>271</v>
      </c>
      <c r="AV68" s="190" t="s">
        <v>271</v>
      </c>
      <c r="AW68" s="193" t="s">
        <v>271</v>
      </c>
      <c r="AX68" s="193" t="s">
        <v>271</v>
      </c>
      <c r="AY68" s="190" t="s">
        <v>271</v>
      </c>
      <c r="AZ68" s="193" t="s">
        <v>271</v>
      </c>
      <c r="BA68" s="193" t="s">
        <v>271</v>
      </c>
      <c r="BB68" s="190" t="s">
        <v>271</v>
      </c>
      <c r="BC68" s="193" t="s">
        <v>271</v>
      </c>
      <c r="BD68" s="193" t="s">
        <v>271</v>
      </c>
      <c r="BE68" s="190" t="s">
        <v>271</v>
      </c>
      <c r="BF68" s="193" t="s">
        <v>271</v>
      </c>
      <c r="BG68" s="193" t="s">
        <v>271</v>
      </c>
      <c r="BH68" s="190" t="s">
        <v>271</v>
      </c>
      <c r="BI68" s="193" t="s">
        <v>271</v>
      </c>
      <c r="BJ68" s="193" t="s">
        <v>271</v>
      </c>
      <c r="BK68" s="190" t="s">
        <v>271</v>
      </c>
      <c r="BL68" s="193" t="s">
        <v>271</v>
      </c>
      <c r="BM68" s="193" t="s">
        <v>271</v>
      </c>
      <c r="BN68" s="190" t="s">
        <v>271</v>
      </c>
      <c r="BO68" s="193" t="s">
        <v>271</v>
      </c>
      <c r="BP68" s="193" t="s">
        <v>271</v>
      </c>
      <c r="BQ68" s="190" t="s">
        <v>271</v>
      </c>
      <c r="BR68" s="193" t="s">
        <v>271</v>
      </c>
      <c r="BS68" s="193" t="s">
        <v>271</v>
      </c>
      <c r="BT68" s="190" t="s">
        <v>271</v>
      </c>
      <c r="BU68" s="193" t="s">
        <v>271</v>
      </c>
      <c r="BV68" s="193" t="s">
        <v>271</v>
      </c>
      <c r="BW68" s="193">
        <v>102728</v>
      </c>
      <c r="BX68" s="193">
        <v>102728</v>
      </c>
      <c r="BY68" s="193">
        <v>205455</v>
      </c>
      <c r="BZ68" s="193">
        <v>7500</v>
      </c>
      <c r="CA68" s="193">
        <v>7500</v>
      </c>
      <c r="CB68" s="193">
        <v>15000</v>
      </c>
      <c r="CC68" s="190" t="s">
        <v>271</v>
      </c>
      <c r="CD68" s="193" t="s">
        <v>271</v>
      </c>
      <c r="CE68" s="193" t="s">
        <v>271</v>
      </c>
      <c r="CF68" s="190" t="s">
        <v>271</v>
      </c>
      <c r="CG68" s="193" t="s">
        <v>271</v>
      </c>
      <c r="CH68" s="193" t="s">
        <v>271</v>
      </c>
      <c r="CI68" s="190" t="s">
        <v>271</v>
      </c>
      <c r="CJ68" s="193" t="s">
        <v>271</v>
      </c>
      <c r="CK68" s="193" t="s">
        <v>271</v>
      </c>
      <c r="CL68" s="190" t="s">
        <v>271</v>
      </c>
      <c r="CM68" s="193" t="s">
        <v>271</v>
      </c>
      <c r="CN68" s="193" t="s">
        <v>271</v>
      </c>
      <c r="CO68" s="190" t="s">
        <v>271</v>
      </c>
      <c r="CP68" s="193" t="s">
        <v>271</v>
      </c>
      <c r="CQ68" s="193" t="s">
        <v>271</v>
      </c>
      <c r="CR68" s="190" t="s">
        <v>271</v>
      </c>
      <c r="CS68" s="193" t="s">
        <v>271</v>
      </c>
      <c r="CT68" s="193" t="s">
        <v>271</v>
      </c>
      <c r="CU68" s="190" t="s">
        <v>271</v>
      </c>
      <c r="CV68" s="193" t="s">
        <v>271</v>
      </c>
      <c r="CW68" s="193" t="s">
        <v>271</v>
      </c>
      <c r="CX68" s="190" t="s">
        <v>271</v>
      </c>
      <c r="CY68" s="193" t="s">
        <v>271</v>
      </c>
      <c r="CZ68" s="193" t="s">
        <v>271</v>
      </c>
      <c r="DA68" s="190" t="s">
        <v>287</v>
      </c>
      <c r="DB68" s="193">
        <v>7500</v>
      </c>
      <c r="DC68" s="193">
        <v>102728</v>
      </c>
      <c r="DD68" s="190" t="s">
        <v>271</v>
      </c>
      <c r="DE68" s="193" t="s">
        <v>271</v>
      </c>
      <c r="DF68" s="193" t="s">
        <v>271</v>
      </c>
      <c r="DG68" s="190" t="s">
        <v>271</v>
      </c>
      <c r="DH68" s="193" t="s">
        <v>271</v>
      </c>
      <c r="DI68" s="193" t="s">
        <v>271</v>
      </c>
      <c r="DJ68" s="190" t="s">
        <v>271</v>
      </c>
      <c r="DK68" s="193" t="s">
        <v>271</v>
      </c>
      <c r="DL68" s="193" t="s">
        <v>271</v>
      </c>
      <c r="DM68" s="190" t="s">
        <v>287</v>
      </c>
      <c r="DN68" s="193">
        <v>15000</v>
      </c>
      <c r="DO68" s="193">
        <v>205455</v>
      </c>
      <c r="DP68" s="190" t="s">
        <v>271</v>
      </c>
      <c r="DQ68" s="193" t="s">
        <v>271</v>
      </c>
      <c r="DR68" s="193" t="s">
        <v>271</v>
      </c>
      <c r="DS68" s="190" t="s">
        <v>271</v>
      </c>
      <c r="DT68" s="193" t="s">
        <v>271</v>
      </c>
      <c r="DU68" s="193" t="s">
        <v>271</v>
      </c>
      <c r="DV68" s="190" t="s">
        <v>271</v>
      </c>
      <c r="DW68" s="193" t="s">
        <v>271</v>
      </c>
      <c r="DX68" s="193" t="s">
        <v>271</v>
      </c>
      <c r="DY68" s="190" t="s">
        <v>356</v>
      </c>
      <c r="DZ68" s="190" t="s">
        <v>272</v>
      </c>
      <c r="EA68" s="190" t="s">
        <v>381</v>
      </c>
      <c r="EB68" s="190" t="s">
        <v>286</v>
      </c>
      <c r="EC68" s="190" t="s">
        <v>272</v>
      </c>
      <c r="ED68" s="190" t="s">
        <v>381</v>
      </c>
      <c r="EE68" s="190" t="s">
        <v>307</v>
      </c>
      <c r="EF68" s="190" t="s">
        <v>8553</v>
      </c>
      <c r="EG68" s="190" t="s">
        <v>321</v>
      </c>
      <c r="EH68" s="190" t="s">
        <v>320</v>
      </c>
      <c r="EI68" s="190" t="s">
        <v>319</v>
      </c>
      <c r="EJ68" s="190" t="s">
        <v>246</v>
      </c>
      <c r="EK68" s="190" t="s">
        <v>379</v>
      </c>
      <c r="EL68" s="190" t="s">
        <v>272</v>
      </c>
      <c r="EM68" s="190" t="s">
        <v>272</v>
      </c>
      <c r="EN68" s="190" t="s">
        <v>272</v>
      </c>
      <c r="EO68" s="190" t="s">
        <v>297</v>
      </c>
      <c r="EP68" s="190" t="s">
        <v>464</v>
      </c>
      <c r="EQ68" s="190">
        <v>3</v>
      </c>
      <c r="ER68" s="190" t="s">
        <v>404</v>
      </c>
      <c r="ES68" s="190" t="s">
        <v>297</v>
      </c>
      <c r="ET68" s="190" t="s">
        <v>272</v>
      </c>
      <c r="EU68" s="190" t="s">
        <v>272</v>
      </c>
      <c r="EV68" s="190" t="s">
        <v>297</v>
      </c>
      <c r="EW68" s="190" t="s">
        <v>281</v>
      </c>
      <c r="EX68" s="190">
        <v>2</v>
      </c>
      <c r="EY68" s="190" t="s">
        <v>318</v>
      </c>
      <c r="EZ68" s="190" t="s">
        <v>268</v>
      </c>
      <c r="FA68" s="190" t="s">
        <v>260</v>
      </c>
      <c r="FB68" s="193">
        <v>0</v>
      </c>
      <c r="FC68" s="190" t="s">
        <v>348</v>
      </c>
      <c r="FD68" s="190" t="s">
        <v>482</v>
      </c>
      <c r="FE68" s="190" t="s">
        <v>443</v>
      </c>
      <c r="FF68" s="190" t="s">
        <v>264</v>
      </c>
      <c r="FG68" s="190" t="s">
        <v>271</v>
      </c>
      <c r="FH68" s="190" t="s">
        <v>1656</v>
      </c>
      <c r="FI68" s="190" t="s">
        <v>8552</v>
      </c>
      <c r="FJ68" s="190" t="s">
        <v>8551</v>
      </c>
      <c r="FK68" s="190" t="s">
        <v>8550</v>
      </c>
      <c r="FL68" s="190" t="s">
        <v>8549</v>
      </c>
      <c r="FM68" s="190" t="s">
        <v>8548</v>
      </c>
      <c r="FN68" s="190" t="s">
        <v>271</v>
      </c>
      <c r="FO68" s="190" t="s">
        <v>271</v>
      </c>
      <c r="FP68" s="190" t="s">
        <v>8547</v>
      </c>
      <c r="FQ68" s="193">
        <v>205455</v>
      </c>
      <c r="FR68" s="193">
        <v>15000</v>
      </c>
      <c r="FS68" s="190" t="s">
        <v>272</v>
      </c>
      <c r="FT68" s="190" t="s">
        <v>272</v>
      </c>
      <c r="FU68" s="190" t="s">
        <v>297</v>
      </c>
      <c r="FV68" s="190" t="s">
        <v>297</v>
      </c>
      <c r="FW68" s="190" t="s">
        <v>297</v>
      </c>
      <c r="FX68" s="190" t="s">
        <v>297</v>
      </c>
      <c r="FY68" s="190" t="s">
        <v>297</v>
      </c>
      <c r="FZ68" s="190" t="s">
        <v>297</v>
      </c>
      <c r="GA68" s="190" t="s">
        <v>297</v>
      </c>
      <c r="GB68" s="190" t="s">
        <v>297</v>
      </c>
      <c r="GC68" s="190" t="s">
        <v>297</v>
      </c>
      <c r="GD68" s="190" t="s">
        <v>297</v>
      </c>
      <c r="GE68" s="190" t="s">
        <v>272</v>
      </c>
    </row>
    <row r="69" spans="1:187" x14ac:dyDescent="0.3">
      <c r="A69" s="190" t="s">
        <v>372</v>
      </c>
      <c r="B69" s="190">
        <v>2787</v>
      </c>
      <c r="C69" s="190" t="s">
        <v>16</v>
      </c>
      <c r="D69" s="190" t="s">
        <v>240</v>
      </c>
      <c r="E69" s="190" t="s">
        <v>8546</v>
      </c>
      <c r="F69" s="190" t="s">
        <v>7573</v>
      </c>
      <c r="G69" s="190" t="s">
        <v>4001</v>
      </c>
      <c r="H69" s="190" t="s">
        <v>369</v>
      </c>
      <c r="I69" s="190" t="s">
        <v>544</v>
      </c>
      <c r="J69" s="190" t="s">
        <v>8545</v>
      </c>
      <c r="K69" s="190" t="s">
        <v>271</v>
      </c>
      <c r="L69" s="190" t="s">
        <v>271</v>
      </c>
      <c r="M69" s="190" t="s">
        <v>271</v>
      </c>
      <c r="N69" s="190" t="s">
        <v>271</v>
      </c>
      <c r="O69" s="190" t="s">
        <v>271</v>
      </c>
      <c r="P69" s="190" t="s">
        <v>271</v>
      </c>
      <c r="Q69" s="191">
        <v>42461</v>
      </c>
      <c r="R69" s="191">
        <v>43008</v>
      </c>
      <c r="T69" s="190" t="s">
        <v>549</v>
      </c>
      <c r="U69" s="194">
        <v>406759.59</v>
      </c>
      <c r="V69" s="190" t="s">
        <v>7572</v>
      </c>
      <c r="W69" s="190" t="s">
        <v>364</v>
      </c>
      <c r="X69" s="190" t="s">
        <v>7571</v>
      </c>
      <c r="Y69" s="190" t="s">
        <v>7570</v>
      </c>
      <c r="Z69" s="190" t="s">
        <v>7569</v>
      </c>
      <c r="AA69" s="190" t="s">
        <v>7568</v>
      </c>
      <c r="AB69" s="190" t="s">
        <v>291</v>
      </c>
      <c r="AC69" s="190" t="s">
        <v>8544</v>
      </c>
      <c r="AD69" s="190" t="s">
        <v>325</v>
      </c>
      <c r="AE69" s="190" t="s">
        <v>8543</v>
      </c>
      <c r="AF69" s="190" t="s">
        <v>8542</v>
      </c>
      <c r="AG69" s="193">
        <v>29239</v>
      </c>
      <c r="AH69" s="193">
        <v>52974</v>
      </c>
      <c r="AI69" s="193">
        <v>82206</v>
      </c>
      <c r="AJ69" s="193">
        <v>6552</v>
      </c>
      <c r="AK69" s="193">
        <v>11873</v>
      </c>
      <c r="AL69" s="193">
        <v>18425</v>
      </c>
      <c r="AM69" s="193">
        <v>0</v>
      </c>
      <c r="AN69" s="193">
        <v>0</v>
      </c>
      <c r="AO69" s="193">
        <v>0</v>
      </c>
      <c r="AP69" s="193">
        <v>0</v>
      </c>
      <c r="AQ69" s="193">
        <v>0</v>
      </c>
      <c r="AR69" s="193">
        <v>0</v>
      </c>
      <c r="AS69" s="190" t="s">
        <v>271</v>
      </c>
      <c r="AT69" s="193" t="s">
        <v>271</v>
      </c>
      <c r="AU69" s="193" t="s">
        <v>271</v>
      </c>
      <c r="AV69" s="190" t="s">
        <v>271</v>
      </c>
      <c r="AW69" s="193" t="s">
        <v>271</v>
      </c>
      <c r="AX69" s="193" t="s">
        <v>271</v>
      </c>
      <c r="AY69" s="190" t="s">
        <v>271</v>
      </c>
      <c r="AZ69" s="193" t="s">
        <v>271</v>
      </c>
      <c r="BA69" s="193" t="s">
        <v>271</v>
      </c>
      <c r="BB69" s="190" t="s">
        <v>271</v>
      </c>
      <c r="BC69" s="193" t="s">
        <v>271</v>
      </c>
      <c r="BD69" s="193" t="s">
        <v>271</v>
      </c>
      <c r="BE69" s="190" t="s">
        <v>271</v>
      </c>
      <c r="BF69" s="193" t="s">
        <v>271</v>
      </c>
      <c r="BG69" s="193" t="s">
        <v>271</v>
      </c>
      <c r="BH69" s="190" t="s">
        <v>287</v>
      </c>
      <c r="BI69" s="193">
        <v>0</v>
      </c>
      <c r="BJ69" s="193">
        <v>0</v>
      </c>
      <c r="BK69" s="190" t="s">
        <v>271</v>
      </c>
      <c r="BL69" s="193" t="s">
        <v>271</v>
      </c>
      <c r="BM69" s="193" t="s">
        <v>271</v>
      </c>
      <c r="BN69" s="190" t="s">
        <v>271</v>
      </c>
      <c r="BO69" s="193" t="s">
        <v>271</v>
      </c>
      <c r="BP69" s="193" t="s">
        <v>271</v>
      </c>
      <c r="BQ69" s="190" t="s">
        <v>271</v>
      </c>
      <c r="BR69" s="193" t="s">
        <v>271</v>
      </c>
      <c r="BS69" s="193" t="s">
        <v>271</v>
      </c>
      <c r="BT69" s="190" t="s">
        <v>271</v>
      </c>
      <c r="BU69" s="193" t="s">
        <v>271</v>
      </c>
      <c r="BV69" s="193" t="s">
        <v>271</v>
      </c>
      <c r="BW69" s="193">
        <v>0</v>
      </c>
      <c r="BX69" s="193">
        <v>0</v>
      </c>
      <c r="BY69" s="193">
        <v>0</v>
      </c>
      <c r="BZ69" s="193">
        <v>0</v>
      </c>
      <c r="CA69" s="193">
        <v>0</v>
      </c>
      <c r="CB69" s="193">
        <v>0</v>
      </c>
      <c r="CC69" s="190" t="s">
        <v>271</v>
      </c>
      <c r="CD69" s="193" t="s">
        <v>271</v>
      </c>
      <c r="CE69" s="193" t="s">
        <v>271</v>
      </c>
      <c r="CF69" s="190" t="s">
        <v>287</v>
      </c>
      <c r="CG69" s="193">
        <v>0</v>
      </c>
      <c r="CH69" s="193">
        <v>0</v>
      </c>
      <c r="CI69" s="190" t="s">
        <v>271</v>
      </c>
      <c r="CJ69" s="193" t="s">
        <v>271</v>
      </c>
      <c r="CK69" s="193" t="s">
        <v>271</v>
      </c>
      <c r="CL69" s="190" t="s">
        <v>287</v>
      </c>
      <c r="CM69" s="193">
        <v>0</v>
      </c>
      <c r="CN69" s="193">
        <v>0</v>
      </c>
      <c r="CO69" s="190" t="s">
        <v>271</v>
      </c>
      <c r="CP69" s="193" t="s">
        <v>271</v>
      </c>
      <c r="CQ69" s="193" t="s">
        <v>271</v>
      </c>
      <c r="CR69" s="190" t="s">
        <v>271</v>
      </c>
      <c r="CS69" s="193" t="s">
        <v>271</v>
      </c>
      <c r="CT69" s="193" t="s">
        <v>271</v>
      </c>
      <c r="CU69" s="190" t="s">
        <v>271</v>
      </c>
      <c r="CV69" s="193" t="s">
        <v>271</v>
      </c>
      <c r="CW69" s="193" t="s">
        <v>271</v>
      </c>
      <c r="CX69" s="190" t="s">
        <v>271</v>
      </c>
      <c r="CY69" s="193" t="s">
        <v>271</v>
      </c>
      <c r="CZ69" s="193" t="s">
        <v>271</v>
      </c>
      <c r="DA69" s="190" t="s">
        <v>271</v>
      </c>
      <c r="DB69" s="193" t="s">
        <v>271</v>
      </c>
      <c r="DC69" s="193" t="s">
        <v>271</v>
      </c>
      <c r="DD69" s="190" t="s">
        <v>271</v>
      </c>
      <c r="DE69" s="193" t="s">
        <v>271</v>
      </c>
      <c r="DF69" s="193" t="s">
        <v>271</v>
      </c>
      <c r="DG69" s="190" t="s">
        <v>271</v>
      </c>
      <c r="DH69" s="193" t="s">
        <v>271</v>
      </c>
      <c r="DI69" s="193" t="s">
        <v>271</v>
      </c>
      <c r="DJ69" s="190" t="s">
        <v>271</v>
      </c>
      <c r="DK69" s="193" t="s">
        <v>271</v>
      </c>
      <c r="DL69" s="193" t="s">
        <v>271</v>
      </c>
      <c r="DM69" s="190" t="s">
        <v>271</v>
      </c>
      <c r="DN69" s="193" t="s">
        <v>271</v>
      </c>
      <c r="DO69" s="193" t="s">
        <v>271</v>
      </c>
      <c r="DP69" s="190" t="s">
        <v>271</v>
      </c>
      <c r="DQ69" s="193" t="s">
        <v>271</v>
      </c>
      <c r="DR69" s="193" t="s">
        <v>271</v>
      </c>
      <c r="DS69" s="190" t="s">
        <v>271</v>
      </c>
      <c r="DT69" s="193" t="s">
        <v>271</v>
      </c>
      <c r="DU69" s="193" t="s">
        <v>271</v>
      </c>
      <c r="DV69" s="190" t="s">
        <v>271</v>
      </c>
      <c r="DW69" s="193" t="s">
        <v>271</v>
      </c>
      <c r="DX69" s="193" t="s">
        <v>271</v>
      </c>
      <c r="DY69" s="190" t="s">
        <v>655</v>
      </c>
      <c r="DZ69" s="190" t="s">
        <v>272</v>
      </c>
      <c r="EA69" s="190" t="s">
        <v>694</v>
      </c>
      <c r="EB69" s="190" t="s">
        <v>286</v>
      </c>
      <c r="EC69" s="190" t="s">
        <v>272</v>
      </c>
      <c r="ED69" s="190" t="s">
        <v>695</v>
      </c>
      <c r="EE69" s="190" t="s">
        <v>426</v>
      </c>
      <c r="EF69" s="190" t="s">
        <v>8541</v>
      </c>
      <c r="EG69" s="190" t="s">
        <v>285</v>
      </c>
      <c r="EH69" s="190" t="s">
        <v>380</v>
      </c>
      <c r="EI69" s="190" t="s">
        <v>319</v>
      </c>
      <c r="EJ69" s="190" t="s">
        <v>246</v>
      </c>
      <c r="EK69" s="190" t="s">
        <v>379</v>
      </c>
      <c r="EL69" s="190" t="s">
        <v>272</v>
      </c>
      <c r="EM69" s="190" t="s">
        <v>272</v>
      </c>
      <c r="EN69" s="190" t="s">
        <v>272</v>
      </c>
      <c r="EO69" s="190" t="s">
        <v>272</v>
      </c>
      <c r="EP69" s="190" t="s">
        <v>378</v>
      </c>
      <c r="EQ69" s="190">
        <v>4</v>
      </c>
      <c r="ER69" s="190" t="s">
        <v>349</v>
      </c>
      <c r="ES69" s="190" t="s">
        <v>272</v>
      </c>
      <c r="ET69" s="190" t="s">
        <v>272</v>
      </c>
      <c r="EU69" s="190" t="s">
        <v>272</v>
      </c>
      <c r="EV69" s="190" t="s">
        <v>272</v>
      </c>
      <c r="EW69" s="190" t="s">
        <v>303</v>
      </c>
      <c r="EX69" s="190">
        <v>4</v>
      </c>
      <c r="EY69" s="190" t="s">
        <v>318</v>
      </c>
      <c r="EZ69" s="190" t="s">
        <v>267</v>
      </c>
      <c r="FA69" s="190" t="s">
        <v>259</v>
      </c>
      <c r="FB69" s="193">
        <v>0</v>
      </c>
      <c r="FC69" s="190" t="s">
        <v>271</v>
      </c>
      <c r="FD69" s="190" t="s">
        <v>271</v>
      </c>
      <c r="FE69" s="190" t="s">
        <v>271</v>
      </c>
      <c r="FF69" s="190" t="s">
        <v>262</v>
      </c>
      <c r="FG69" s="190" t="s">
        <v>271</v>
      </c>
      <c r="FH69" s="190" t="s">
        <v>8540</v>
      </c>
      <c r="FI69" s="190" t="s">
        <v>8540</v>
      </c>
      <c r="FJ69" s="190" t="s">
        <v>271</v>
      </c>
      <c r="FK69" s="190" t="s">
        <v>271</v>
      </c>
      <c r="FL69" s="190" t="s">
        <v>271</v>
      </c>
      <c r="FM69" s="190" t="s">
        <v>8540</v>
      </c>
      <c r="FN69" s="190" t="s">
        <v>271</v>
      </c>
      <c r="FO69" s="190" t="s">
        <v>8540</v>
      </c>
      <c r="FP69" s="190" t="s">
        <v>8539</v>
      </c>
      <c r="FQ69" s="193">
        <v>0</v>
      </c>
      <c r="FR69" s="193">
        <v>0</v>
      </c>
      <c r="FS69" s="190" t="s">
        <v>272</v>
      </c>
      <c r="FT69" s="190" t="s">
        <v>297</v>
      </c>
      <c r="FU69" s="190" t="s">
        <v>272</v>
      </c>
      <c r="FV69" s="190" t="s">
        <v>297</v>
      </c>
      <c r="FW69" s="190" t="s">
        <v>297</v>
      </c>
      <c r="FX69" s="190" t="s">
        <v>297</v>
      </c>
      <c r="FY69" s="190" t="s">
        <v>297</v>
      </c>
      <c r="FZ69" s="190" t="s">
        <v>297</v>
      </c>
      <c r="GA69" s="190" t="s">
        <v>272</v>
      </c>
      <c r="GB69" s="190" t="s">
        <v>297</v>
      </c>
      <c r="GC69" s="190" t="s">
        <v>272</v>
      </c>
      <c r="GD69" s="190" t="s">
        <v>297</v>
      </c>
      <c r="GE69" s="190" t="s">
        <v>297</v>
      </c>
    </row>
    <row r="70" spans="1:187" x14ac:dyDescent="0.3">
      <c r="A70" s="190" t="s">
        <v>296</v>
      </c>
      <c r="B70" s="190">
        <v>3709</v>
      </c>
      <c r="C70" s="190" t="s">
        <v>16</v>
      </c>
      <c r="D70" s="190" t="s">
        <v>240</v>
      </c>
      <c r="F70" s="190" t="s">
        <v>7586</v>
      </c>
      <c r="G70" s="190" t="s">
        <v>4001</v>
      </c>
      <c r="Q70" s="190"/>
      <c r="R70" s="190"/>
      <c r="S70" s="190"/>
      <c r="U70" s="190"/>
      <c r="V70" s="190" t="s">
        <v>7585</v>
      </c>
      <c r="W70" s="190" t="s">
        <v>7584</v>
      </c>
      <c r="X70" s="190" t="s">
        <v>7583</v>
      </c>
      <c r="Y70" s="190" t="s">
        <v>7582</v>
      </c>
      <c r="Z70" s="190" t="s">
        <v>7581</v>
      </c>
      <c r="AA70" s="190" t="s">
        <v>7580</v>
      </c>
      <c r="AB70" s="190" t="s">
        <v>448</v>
      </c>
      <c r="AC70" s="190" t="s">
        <v>7579</v>
      </c>
      <c r="AD70" s="190" t="s">
        <v>289</v>
      </c>
      <c r="AE70" s="190" t="s">
        <v>7578</v>
      </c>
      <c r="AG70" s="190"/>
      <c r="AH70" s="190"/>
      <c r="AI70" s="190"/>
      <c r="AJ70" s="190"/>
      <c r="AK70" s="190"/>
      <c r="AL70" s="190"/>
      <c r="AM70" s="193">
        <v>0</v>
      </c>
      <c r="AN70" s="193">
        <v>0</v>
      </c>
      <c r="AO70" s="193">
        <v>0</v>
      </c>
      <c r="AP70" s="193">
        <v>0</v>
      </c>
      <c r="AQ70" s="193">
        <v>0</v>
      </c>
      <c r="AR70" s="193">
        <v>0</v>
      </c>
      <c r="AS70" s="190" t="s">
        <v>287</v>
      </c>
      <c r="AT70" s="193">
        <v>0</v>
      </c>
      <c r="AU70" s="193">
        <v>0</v>
      </c>
      <c r="AV70" s="190" t="s">
        <v>287</v>
      </c>
      <c r="AW70" s="193">
        <v>0</v>
      </c>
      <c r="AX70" s="193">
        <v>0</v>
      </c>
      <c r="AY70" s="190" t="s">
        <v>287</v>
      </c>
      <c r="AZ70" s="193">
        <v>0</v>
      </c>
      <c r="BA70" s="193">
        <v>0</v>
      </c>
      <c r="BB70" s="190" t="s">
        <v>287</v>
      </c>
      <c r="BC70" s="193">
        <v>0</v>
      </c>
      <c r="BD70" s="193">
        <v>0</v>
      </c>
      <c r="BE70" s="190" t="s">
        <v>287</v>
      </c>
      <c r="BF70" s="193">
        <v>0</v>
      </c>
      <c r="BG70" s="193">
        <v>0</v>
      </c>
      <c r="BH70" s="190" t="s">
        <v>287</v>
      </c>
      <c r="BI70" s="193">
        <v>0</v>
      </c>
      <c r="BJ70" s="193">
        <v>0</v>
      </c>
      <c r="BK70" s="190" t="s">
        <v>287</v>
      </c>
      <c r="BL70" s="193">
        <v>0</v>
      </c>
      <c r="BM70" s="193">
        <v>0</v>
      </c>
      <c r="BN70" s="190" t="s">
        <v>287</v>
      </c>
      <c r="BO70" s="193">
        <v>0</v>
      </c>
      <c r="BP70" s="193">
        <v>0</v>
      </c>
      <c r="BQ70" s="190" t="s">
        <v>287</v>
      </c>
      <c r="BR70" s="193">
        <v>0</v>
      </c>
      <c r="BS70" s="193">
        <v>0</v>
      </c>
      <c r="BT70" s="190" t="s">
        <v>287</v>
      </c>
      <c r="BU70" s="193">
        <v>0</v>
      </c>
      <c r="BV70" s="193">
        <v>0</v>
      </c>
      <c r="BW70" s="193">
        <v>0</v>
      </c>
      <c r="BX70" s="193">
        <v>0</v>
      </c>
      <c r="BY70" s="193">
        <v>0</v>
      </c>
      <c r="BZ70" s="193">
        <v>0</v>
      </c>
      <c r="CA70" s="193">
        <v>0</v>
      </c>
      <c r="CB70" s="193">
        <v>0</v>
      </c>
      <c r="CC70" s="190" t="s">
        <v>271</v>
      </c>
      <c r="CD70" s="193" t="s">
        <v>271</v>
      </c>
      <c r="CE70" s="193" t="s">
        <v>271</v>
      </c>
      <c r="CF70" s="190" t="s">
        <v>271</v>
      </c>
      <c r="CG70" s="193" t="s">
        <v>271</v>
      </c>
      <c r="CH70" s="193" t="s">
        <v>271</v>
      </c>
      <c r="CI70" s="190" t="s">
        <v>271</v>
      </c>
      <c r="CJ70" s="193" t="s">
        <v>271</v>
      </c>
      <c r="CK70" s="193" t="s">
        <v>271</v>
      </c>
      <c r="CL70" s="190" t="s">
        <v>271</v>
      </c>
      <c r="CM70" s="193" t="s">
        <v>271</v>
      </c>
      <c r="CN70" s="193" t="s">
        <v>271</v>
      </c>
      <c r="CO70" s="190" t="s">
        <v>271</v>
      </c>
      <c r="CP70" s="193" t="s">
        <v>271</v>
      </c>
      <c r="CQ70" s="193" t="s">
        <v>271</v>
      </c>
      <c r="CR70" s="190" t="s">
        <v>271</v>
      </c>
      <c r="CS70" s="193" t="s">
        <v>271</v>
      </c>
      <c r="CT70" s="193" t="s">
        <v>271</v>
      </c>
      <c r="CU70" s="190" t="s">
        <v>271</v>
      </c>
      <c r="CV70" s="193" t="s">
        <v>271</v>
      </c>
      <c r="CW70" s="193" t="s">
        <v>271</v>
      </c>
      <c r="CX70" s="190" t="s">
        <v>271</v>
      </c>
      <c r="CY70" s="193" t="s">
        <v>271</v>
      </c>
      <c r="CZ70" s="193" t="s">
        <v>271</v>
      </c>
      <c r="DA70" s="190" t="s">
        <v>271</v>
      </c>
      <c r="DB70" s="193" t="s">
        <v>271</v>
      </c>
      <c r="DC70" s="193" t="s">
        <v>271</v>
      </c>
      <c r="DD70" s="190" t="s">
        <v>271</v>
      </c>
      <c r="DE70" s="193" t="s">
        <v>271</v>
      </c>
      <c r="DF70" s="193" t="s">
        <v>271</v>
      </c>
      <c r="DG70" s="190" t="s">
        <v>271</v>
      </c>
      <c r="DH70" s="193" t="s">
        <v>271</v>
      </c>
      <c r="DI70" s="193" t="s">
        <v>271</v>
      </c>
      <c r="DJ70" s="190" t="s">
        <v>271</v>
      </c>
      <c r="DK70" s="193" t="s">
        <v>271</v>
      </c>
      <c r="DL70" s="193" t="s">
        <v>271</v>
      </c>
      <c r="DM70" s="190" t="s">
        <v>271</v>
      </c>
      <c r="DN70" s="193" t="s">
        <v>271</v>
      </c>
      <c r="DO70" s="193" t="s">
        <v>271</v>
      </c>
      <c r="DP70" s="190" t="s">
        <v>271</v>
      </c>
      <c r="DQ70" s="193" t="s">
        <v>271</v>
      </c>
      <c r="DR70" s="193" t="s">
        <v>271</v>
      </c>
      <c r="DS70" s="190" t="s">
        <v>271</v>
      </c>
      <c r="DT70" s="193" t="s">
        <v>271</v>
      </c>
      <c r="DU70" s="193" t="s">
        <v>271</v>
      </c>
      <c r="DV70" s="190" t="s">
        <v>271</v>
      </c>
      <c r="DW70" s="193" t="s">
        <v>271</v>
      </c>
      <c r="DX70" s="193" t="s">
        <v>271</v>
      </c>
      <c r="DY70" s="193"/>
      <c r="DZ70" s="190" t="s">
        <v>297</v>
      </c>
      <c r="EA70" s="190" t="s">
        <v>271</v>
      </c>
      <c r="EB70" s="190" t="s">
        <v>271</v>
      </c>
      <c r="EC70" s="190" t="s">
        <v>297</v>
      </c>
      <c r="ED70" s="190" t="s">
        <v>271</v>
      </c>
      <c r="EE70" s="190" t="s">
        <v>271</v>
      </c>
      <c r="EF70" s="190" t="s">
        <v>7577</v>
      </c>
      <c r="EG70" s="190" t="s">
        <v>321</v>
      </c>
      <c r="EH70" s="190" t="s">
        <v>380</v>
      </c>
      <c r="EI70" s="190" t="s">
        <v>319</v>
      </c>
      <c r="EJ70" s="190" t="s">
        <v>246</v>
      </c>
      <c r="EK70" s="190" t="s">
        <v>271</v>
      </c>
      <c r="EL70" s="190" t="s">
        <v>271</v>
      </c>
      <c r="EM70" s="190" t="s">
        <v>271</v>
      </c>
      <c r="EN70" s="190" t="s">
        <v>271</v>
      </c>
      <c r="EO70" s="190" t="s">
        <v>271</v>
      </c>
      <c r="EP70" s="190" t="s">
        <v>271</v>
      </c>
      <c r="EQ70" s="190" t="s">
        <v>271</v>
      </c>
      <c r="ER70" s="190" t="s">
        <v>271</v>
      </c>
      <c r="ES70" s="190" t="s">
        <v>271</v>
      </c>
      <c r="ET70" s="190" t="s">
        <v>271</v>
      </c>
      <c r="EU70" s="190" t="s">
        <v>271</v>
      </c>
      <c r="EV70" s="190" t="s">
        <v>271</v>
      </c>
      <c r="EW70" s="190" t="s">
        <v>271</v>
      </c>
      <c r="EX70" s="190" t="s">
        <v>271</v>
      </c>
      <c r="EY70" s="190" t="s">
        <v>271</v>
      </c>
      <c r="EZ70" s="190" t="s">
        <v>267</v>
      </c>
      <c r="FA70" s="190" t="s">
        <v>258</v>
      </c>
      <c r="FB70" s="190">
        <v>1</v>
      </c>
      <c r="FC70" s="190" t="s">
        <v>1041</v>
      </c>
      <c r="FD70" s="190" t="s">
        <v>271</v>
      </c>
      <c r="FE70" s="190" t="s">
        <v>271</v>
      </c>
      <c r="FF70" s="190" t="s">
        <v>263</v>
      </c>
      <c r="FG70" s="190" t="s">
        <v>7576</v>
      </c>
      <c r="FO70" s="190" t="s">
        <v>7575</v>
      </c>
      <c r="FP70" s="190" t="s">
        <v>7574</v>
      </c>
      <c r="FQ70" s="190">
        <v>0</v>
      </c>
      <c r="FR70" s="190">
        <v>0</v>
      </c>
      <c r="FS70" s="190" t="s">
        <v>271</v>
      </c>
      <c r="FT70" s="190" t="s">
        <v>271</v>
      </c>
      <c r="FU70" s="190" t="s">
        <v>272</v>
      </c>
      <c r="FV70" s="190" t="s">
        <v>297</v>
      </c>
      <c r="FW70" s="190" t="s">
        <v>271</v>
      </c>
      <c r="FX70" s="190" t="s">
        <v>271</v>
      </c>
      <c r="FY70" s="190" t="s">
        <v>271</v>
      </c>
      <c r="FZ70" s="190" t="s">
        <v>271</v>
      </c>
      <c r="GA70" s="190" t="s">
        <v>271</v>
      </c>
      <c r="GB70" s="190" t="s">
        <v>271</v>
      </c>
      <c r="GC70" s="190" t="s">
        <v>271</v>
      </c>
      <c r="GD70" s="190" t="s">
        <v>271</v>
      </c>
      <c r="GE70" s="190" t="s">
        <v>271</v>
      </c>
    </row>
    <row r="71" spans="1:187" x14ac:dyDescent="0.3">
      <c r="A71" s="190" t="s">
        <v>296</v>
      </c>
      <c r="B71" s="190">
        <v>3711</v>
      </c>
      <c r="C71" s="190" t="s">
        <v>16</v>
      </c>
      <c r="D71" s="190" t="s">
        <v>240</v>
      </c>
      <c r="F71" s="190" t="s">
        <v>7573</v>
      </c>
      <c r="G71" s="190" t="s">
        <v>4001</v>
      </c>
      <c r="Q71" s="190"/>
      <c r="R71" s="190"/>
      <c r="S71" s="190"/>
      <c r="U71" s="190"/>
      <c r="V71" s="190" t="s">
        <v>7572</v>
      </c>
      <c r="W71" s="190" t="s">
        <v>364</v>
      </c>
      <c r="X71" s="190" t="s">
        <v>7571</v>
      </c>
      <c r="Y71" s="190" t="s">
        <v>7570</v>
      </c>
      <c r="Z71" s="190" t="s">
        <v>7569</v>
      </c>
      <c r="AA71" s="190" t="s">
        <v>7568</v>
      </c>
      <c r="AB71" s="190" t="s">
        <v>310</v>
      </c>
      <c r="AC71" s="190" t="s">
        <v>7567</v>
      </c>
      <c r="AD71" s="190" t="s">
        <v>325</v>
      </c>
      <c r="AE71" s="190" t="s">
        <v>7566</v>
      </c>
      <c r="AG71" s="190"/>
      <c r="AH71" s="190"/>
      <c r="AI71" s="190"/>
      <c r="AJ71" s="190"/>
      <c r="AK71" s="190"/>
      <c r="AL71" s="190"/>
      <c r="AM71" s="193">
        <v>0</v>
      </c>
      <c r="AN71" s="193">
        <v>0</v>
      </c>
      <c r="AO71" s="193">
        <v>0</v>
      </c>
      <c r="AP71" s="193">
        <v>0</v>
      </c>
      <c r="AQ71" s="193">
        <v>0</v>
      </c>
      <c r="AR71" s="193">
        <v>0</v>
      </c>
      <c r="AS71" s="190" t="s">
        <v>271</v>
      </c>
      <c r="AT71" s="193" t="s">
        <v>271</v>
      </c>
      <c r="AU71" s="193" t="s">
        <v>271</v>
      </c>
      <c r="AV71" s="190" t="s">
        <v>271</v>
      </c>
      <c r="AW71" s="193" t="s">
        <v>271</v>
      </c>
      <c r="AX71" s="193" t="s">
        <v>271</v>
      </c>
      <c r="AY71" s="190" t="s">
        <v>271</v>
      </c>
      <c r="AZ71" s="193" t="s">
        <v>271</v>
      </c>
      <c r="BA71" s="193" t="s">
        <v>271</v>
      </c>
      <c r="BB71" s="190" t="s">
        <v>271</v>
      </c>
      <c r="BC71" s="193" t="s">
        <v>271</v>
      </c>
      <c r="BD71" s="193" t="s">
        <v>271</v>
      </c>
      <c r="BE71" s="190" t="s">
        <v>271</v>
      </c>
      <c r="BF71" s="193" t="s">
        <v>271</v>
      </c>
      <c r="BG71" s="193" t="s">
        <v>271</v>
      </c>
      <c r="BH71" s="190" t="s">
        <v>271</v>
      </c>
      <c r="BI71" s="193" t="s">
        <v>271</v>
      </c>
      <c r="BJ71" s="193" t="s">
        <v>271</v>
      </c>
      <c r="BK71" s="190" t="s">
        <v>271</v>
      </c>
      <c r="BL71" s="193" t="s">
        <v>271</v>
      </c>
      <c r="BM71" s="193" t="s">
        <v>271</v>
      </c>
      <c r="BN71" s="190" t="s">
        <v>271</v>
      </c>
      <c r="BO71" s="193" t="s">
        <v>271</v>
      </c>
      <c r="BP71" s="193" t="s">
        <v>271</v>
      </c>
      <c r="BQ71" s="190" t="s">
        <v>271</v>
      </c>
      <c r="BR71" s="193" t="s">
        <v>271</v>
      </c>
      <c r="BS71" s="193" t="s">
        <v>271</v>
      </c>
      <c r="BT71" s="190" t="s">
        <v>271</v>
      </c>
      <c r="BU71" s="193" t="s">
        <v>271</v>
      </c>
      <c r="BV71" s="193" t="s">
        <v>271</v>
      </c>
      <c r="BW71" s="193">
        <v>0</v>
      </c>
      <c r="BX71" s="193">
        <v>0</v>
      </c>
      <c r="BY71" s="193">
        <v>0</v>
      </c>
      <c r="BZ71" s="193">
        <v>0</v>
      </c>
      <c r="CA71" s="193">
        <v>0</v>
      </c>
      <c r="CB71" s="193">
        <v>0</v>
      </c>
      <c r="CC71" s="190" t="s">
        <v>271</v>
      </c>
      <c r="CD71" s="193" t="s">
        <v>271</v>
      </c>
      <c r="CE71" s="193" t="s">
        <v>271</v>
      </c>
      <c r="CF71" s="190" t="s">
        <v>287</v>
      </c>
      <c r="CG71" s="193">
        <v>0</v>
      </c>
      <c r="CH71" s="193">
        <v>0</v>
      </c>
      <c r="CI71" s="190" t="s">
        <v>271</v>
      </c>
      <c r="CJ71" s="193" t="s">
        <v>271</v>
      </c>
      <c r="CK71" s="193" t="s">
        <v>271</v>
      </c>
      <c r="CL71" s="190" t="s">
        <v>287</v>
      </c>
      <c r="CM71" s="193">
        <v>0</v>
      </c>
      <c r="CN71" s="193">
        <v>0</v>
      </c>
      <c r="CO71" s="190" t="s">
        <v>271</v>
      </c>
      <c r="CP71" s="193" t="s">
        <v>271</v>
      </c>
      <c r="CQ71" s="193" t="s">
        <v>271</v>
      </c>
      <c r="CR71" s="190" t="s">
        <v>271</v>
      </c>
      <c r="CS71" s="193" t="s">
        <v>271</v>
      </c>
      <c r="CT71" s="193" t="s">
        <v>271</v>
      </c>
      <c r="CU71" s="190" t="s">
        <v>271</v>
      </c>
      <c r="CV71" s="193" t="s">
        <v>271</v>
      </c>
      <c r="CW71" s="193" t="s">
        <v>271</v>
      </c>
      <c r="CX71" s="190" t="s">
        <v>271</v>
      </c>
      <c r="CY71" s="193" t="s">
        <v>271</v>
      </c>
      <c r="CZ71" s="193" t="s">
        <v>271</v>
      </c>
      <c r="DA71" s="190" t="s">
        <v>271</v>
      </c>
      <c r="DB71" s="193" t="s">
        <v>271</v>
      </c>
      <c r="DC71" s="193" t="s">
        <v>271</v>
      </c>
      <c r="DD71" s="190" t="s">
        <v>271</v>
      </c>
      <c r="DE71" s="193" t="s">
        <v>271</v>
      </c>
      <c r="DF71" s="193" t="s">
        <v>271</v>
      </c>
      <c r="DG71" s="190" t="s">
        <v>271</v>
      </c>
      <c r="DH71" s="193" t="s">
        <v>271</v>
      </c>
      <c r="DI71" s="193" t="s">
        <v>271</v>
      </c>
      <c r="DJ71" s="190" t="s">
        <v>271</v>
      </c>
      <c r="DK71" s="193" t="s">
        <v>271</v>
      </c>
      <c r="DL71" s="193" t="s">
        <v>271</v>
      </c>
      <c r="DM71" s="190" t="s">
        <v>271</v>
      </c>
      <c r="DN71" s="193" t="s">
        <v>271</v>
      </c>
      <c r="DO71" s="193" t="s">
        <v>271</v>
      </c>
      <c r="DP71" s="190" t="s">
        <v>271</v>
      </c>
      <c r="DQ71" s="193" t="s">
        <v>271</v>
      </c>
      <c r="DR71" s="193" t="s">
        <v>271</v>
      </c>
      <c r="DS71" s="190" t="s">
        <v>271</v>
      </c>
      <c r="DT71" s="193" t="s">
        <v>271</v>
      </c>
      <c r="DU71" s="193" t="s">
        <v>271</v>
      </c>
      <c r="DV71" s="190" t="s">
        <v>271</v>
      </c>
      <c r="DW71" s="193" t="s">
        <v>271</v>
      </c>
      <c r="DX71" s="193" t="s">
        <v>271</v>
      </c>
      <c r="DY71" s="193"/>
      <c r="DZ71" s="190" t="s">
        <v>272</v>
      </c>
      <c r="EA71" s="190" t="s">
        <v>381</v>
      </c>
      <c r="EB71" s="190" t="s">
        <v>286</v>
      </c>
      <c r="EC71" s="190" t="s">
        <v>272</v>
      </c>
      <c r="ED71" s="190" t="s">
        <v>695</v>
      </c>
      <c r="EE71" s="190" t="s">
        <v>426</v>
      </c>
      <c r="EF71" s="190" t="s">
        <v>7565</v>
      </c>
      <c r="EG71" s="190" t="s">
        <v>285</v>
      </c>
      <c r="EH71" s="190" t="s">
        <v>380</v>
      </c>
      <c r="EI71" s="190" t="s">
        <v>483</v>
      </c>
      <c r="EJ71" s="190" t="s">
        <v>246</v>
      </c>
      <c r="EK71" s="190" t="s">
        <v>1390</v>
      </c>
      <c r="EL71" s="190" t="s">
        <v>272</v>
      </c>
      <c r="EM71" s="190" t="s">
        <v>272</v>
      </c>
      <c r="EN71" s="190" t="s">
        <v>272</v>
      </c>
      <c r="EO71" s="190" t="s">
        <v>272</v>
      </c>
      <c r="EP71" s="190" t="s">
        <v>378</v>
      </c>
      <c r="EQ71" s="190">
        <v>4</v>
      </c>
      <c r="ER71" s="190" t="s">
        <v>304</v>
      </c>
      <c r="ES71" s="190" t="s">
        <v>272</v>
      </c>
      <c r="ET71" s="190" t="s">
        <v>272</v>
      </c>
      <c r="EU71" s="190" t="s">
        <v>272</v>
      </c>
      <c r="EV71" s="190" t="s">
        <v>272</v>
      </c>
      <c r="EW71" s="190" t="s">
        <v>303</v>
      </c>
      <c r="EX71" s="190">
        <v>4</v>
      </c>
      <c r="EY71" s="190" t="s">
        <v>278</v>
      </c>
      <c r="EZ71" s="190" t="s">
        <v>267</v>
      </c>
      <c r="FA71" s="190" t="s">
        <v>257</v>
      </c>
      <c r="FB71" s="190" t="s">
        <v>271</v>
      </c>
      <c r="FC71" s="190" t="s">
        <v>300</v>
      </c>
      <c r="FD71" s="190" t="s">
        <v>276</v>
      </c>
      <c r="FE71" s="190" t="s">
        <v>482</v>
      </c>
      <c r="FF71" s="190" t="s">
        <v>262</v>
      </c>
      <c r="FG71" s="190" t="s">
        <v>271</v>
      </c>
      <c r="FO71" s="190" t="s">
        <v>7564</v>
      </c>
      <c r="FP71" s="190" t="s">
        <v>7563</v>
      </c>
      <c r="FQ71" s="190">
        <v>0</v>
      </c>
      <c r="FR71" s="190">
        <v>0</v>
      </c>
      <c r="FS71" s="190" t="s">
        <v>272</v>
      </c>
      <c r="FT71" s="190" t="s">
        <v>297</v>
      </c>
      <c r="FU71" s="190" t="s">
        <v>272</v>
      </c>
      <c r="FV71" s="190" t="s">
        <v>297</v>
      </c>
      <c r="FW71" s="190" t="s">
        <v>297</v>
      </c>
      <c r="FX71" s="190" t="s">
        <v>297</v>
      </c>
      <c r="FY71" s="190" t="s">
        <v>297</v>
      </c>
      <c r="FZ71" s="190" t="s">
        <v>297</v>
      </c>
      <c r="GA71" s="190" t="s">
        <v>272</v>
      </c>
      <c r="GB71" s="190" t="s">
        <v>297</v>
      </c>
      <c r="GC71" s="190" t="s">
        <v>272</v>
      </c>
      <c r="GD71" s="190" t="s">
        <v>297</v>
      </c>
      <c r="GE71" s="190" t="s">
        <v>297</v>
      </c>
    </row>
    <row r="72" spans="1:187" x14ac:dyDescent="0.3">
      <c r="A72" s="190" t="s">
        <v>372</v>
      </c>
      <c r="B72" s="190">
        <v>2769</v>
      </c>
      <c r="C72" s="190" t="s">
        <v>16</v>
      </c>
      <c r="D72" s="190" t="s">
        <v>240</v>
      </c>
      <c r="E72" s="190" t="s">
        <v>7266</v>
      </c>
      <c r="F72" s="190" t="s">
        <v>7265</v>
      </c>
      <c r="G72" s="190" t="s">
        <v>6654</v>
      </c>
      <c r="H72" s="190" t="s">
        <v>369</v>
      </c>
      <c r="I72" s="190" t="s">
        <v>2128</v>
      </c>
      <c r="J72" s="190" t="s">
        <v>6671</v>
      </c>
      <c r="K72" s="190" t="s">
        <v>369</v>
      </c>
      <c r="L72" s="190" t="s">
        <v>3316</v>
      </c>
      <c r="M72" s="190" t="s">
        <v>6670</v>
      </c>
      <c r="N72" s="190" t="s">
        <v>301</v>
      </c>
      <c r="O72" s="190" t="s">
        <v>301</v>
      </c>
      <c r="P72" s="190" t="s">
        <v>3313</v>
      </c>
      <c r="Q72" s="191">
        <v>42064</v>
      </c>
      <c r="R72" s="191">
        <v>43159</v>
      </c>
      <c r="T72" s="190" t="s">
        <v>366</v>
      </c>
      <c r="U72" s="194">
        <v>446679.84</v>
      </c>
      <c r="V72" s="190" t="s">
        <v>7264</v>
      </c>
      <c r="W72" s="190" t="s">
        <v>2912</v>
      </c>
      <c r="X72" s="190" t="s">
        <v>7263</v>
      </c>
      <c r="Y72" s="190" t="s">
        <v>271</v>
      </c>
      <c r="Z72" s="190" t="s">
        <v>271</v>
      </c>
      <c r="AA72" s="190" t="s">
        <v>271</v>
      </c>
      <c r="AB72" s="190" t="s">
        <v>310</v>
      </c>
      <c r="AC72" s="190" t="s">
        <v>7262</v>
      </c>
      <c r="AD72" s="190" t="s">
        <v>289</v>
      </c>
      <c r="AE72" s="190" t="s">
        <v>7261</v>
      </c>
      <c r="AF72" s="190" t="s">
        <v>7260</v>
      </c>
      <c r="AG72" s="193">
        <v>32400</v>
      </c>
      <c r="AH72" s="193">
        <v>8100</v>
      </c>
      <c r="AI72" s="193">
        <v>40500</v>
      </c>
      <c r="AJ72" s="193">
        <v>3450</v>
      </c>
      <c r="AK72" s="193">
        <v>150</v>
      </c>
      <c r="AL72" s="193">
        <v>3600</v>
      </c>
      <c r="AM72" s="193">
        <v>0</v>
      </c>
      <c r="AN72" s="193">
        <v>0</v>
      </c>
      <c r="AO72" s="193">
        <v>0</v>
      </c>
      <c r="AP72" s="193">
        <v>0</v>
      </c>
      <c r="AQ72" s="193">
        <v>0</v>
      </c>
      <c r="AR72" s="193">
        <v>0</v>
      </c>
      <c r="AS72" s="190" t="s">
        <v>271</v>
      </c>
      <c r="AT72" s="193" t="s">
        <v>271</v>
      </c>
      <c r="AU72" s="193" t="s">
        <v>271</v>
      </c>
      <c r="AV72" s="190" t="s">
        <v>271</v>
      </c>
      <c r="AW72" s="193" t="s">
        <v>271</v>
      </c>
      <c r="AX72" s="193" t="s">
        <v>271</v>
      </c>
      <c r="AY72" s="190" t="s">
        <v>271</v>
      </c>
      <c r="AZ72" s="193" t="s">
        <v>271</v>
      </c>
      <c r="BA72" s="193" t="s">
        <v>271</v>
      </c>
      <c r="BB72" s="190" t="s">
        <v>271</v>
      </c>
      <c r="BC72" s="193" t="s">
        <v>271</v>
      </c>
      <c r="BD72" s="193" t="s">
        <v>271</v>
      </c>
      <c r="BE72" s="190" t="s">
        <v>271</v>
      </c>
      <c r="BF72" s="193" t="s">
        <v>271</v>
      </c>
      <c r="BG72" s="193" t="s">
        <v>271</v>
      </c>
      <c r="BH72" s="190" t="s">
        <v>271</v>
      </c>
      <c r="BI72" s="193" t="s">
        <v>271</v>
      </c>
      <c r="BJ72" s="193" t="s">
        <v>271</v>
      </c>
      <c r="BK72" s="190" t="s">
        <v>271</v>
      </c>
      <c r="BL72" s="193" t="s">
        <v>271</v>
      </c>
      <c r="BM72" s="193" t="s">
        <v>271</v>
      </c>
      <c r="BN72" s="190" t="s">
        <v>271</v>
      </c>
      <c r="BO72" s="193" t="s">
        <v>271</v>
      </c>
      <c r="BP72" s="193" t="s">
        <v>271</v>
      </c>
      <c r="BQ72" s="190" t="s">
        <v>271</v>
      </c>
      <c r="BR72" s="193" t="s">
        <v>271</v>
      </c>
      <c r="BS72" s="193" t="s">
        <v>271</v>
      </c>
      <c r="BT72" s="190" t="s">
        <v>271</v>
      </c>
      <c r="BU72" s="193" t="s">
        <v>271</v>
      </c>
      <c r="BV72" s="193" t="s">
        <v>271</v>
      </c>
      <c r="BW72" s="193">
        <v>14400</v>
      </c>
      <c r="BX72" s="193">
        <v>3600</v>
      </c>
      <c r="BY72" s="193">
        <v>18000</v>
      </c>
      <c r="BZ72" s="193">
        <v>3057</v>
      </c>
      <c r="CA72" s="193">
        <v>20</v>
      </c>
      <c r="CB72" s="193">
        <v>3077</v>
      </c>
      <c r="CC72" s="190" t="s">
        <v>271</v>
      </c>
      <c r="CD72" s="193" t="s">
        <v>271</v>
      </c>
      <c r="CE72" s="193" t="s">
        <v>271</v>
      </c>
      <c r="CF72" s="190" t="s">
        <v>271</v>
      </c>
      <c r="CG72" s="193" t="s">
        <v>271</v>
      </c>
      <c r="CH72" s="193" t="s">
        <v>271</v>
      </c>
      <c r="CI72" s="190" t="s">
        <v>271</v>
      </c>
      <c r="CJ72" s="193" t="s">
        <v>271</v>
      </c>
      <c r="CK72" s="193" t="s">
        <v>271</v>
      </c>
      <c r="CL72" s="190" t="s">
        <v>271</v>
      </c>
      <c r="CM72" s="193" t="s">
        <v>271</v>
      </c>
      <c r="CN72" s="193" t="s">
        <v>271</v>
      </c>
      <c r="CO72" s="190" t="s">
        <v>271</v>
      </c>
      <c r="CP72" s="193" t="s">
        <v>271</v>
      </c>
      <c r="CQ72" s="193" t="s">
        <v>271</v>
      </c>
      <c r="CR72" s="190" t="s">
        <v>271</v>
      </c>
      <c r="CS72" s="193" t="s">
        <v>271</v>
      </c>
      <c r="CT72" s="193" t="s">
        <v>271</v>
      </c>
      <c r="CU72" s="190" t="s">
        <v>271</v>
      </c>
      <c r="CV72" s="193" t="s">
        <v>271</v>
      </c>
      <c r="CW72" s="193" t="s">
        <v>271</v>
      </c>
      <c r="CX72" s="190" t="s">
        <v>271</v>
      </c>
      <c r="CY72" s="193" t="s">
        <v>271</v>
      </c>
      <c r="CZ72" s="193" t="s">
        <v>271</v>
      </c>
      <c r="DA72" s="190" t="s">
        <v>287</v>
      </c>
      <c r="DB72" s="193">
        <v>3077</v>
      </c>
      <c r="DC72" s="193">
        <v>18000</v>
      </c>
      <c r="DD72" s="190" t="s">
        <v>271</v>
      </c>
      <c r="DE72" s="193" t="s">
        <v>271</v>
      </c>
      <c r="DF72" s="193" t="s">
        <v>271</v>
      </c>
      <c r="DG72" s="190" t="s">
        <v>271</v>
      </c>
      <c r="DH72" s="193" t="s">
        <v>271</v>
      </c>
      <c r="DI72" s="193" t="s">
        <v>271</v>
      </c>
      <c r="DJ72" s="190" t="s">
        <v>271</v>
      </c>
      <c r="DK72" s="193" t="s">
        <v>271</v>
      </c>
      <c r="DL72" s="193" t="s">
        <v>271</v>
      </c>
      <c r="DM72" s="190" t="s">
        <v>271</v>
      </c>
      <c r="DN72" s="193" t="s">
        <v>271</v>
      </c>
      <c r="DO72" s="193" t="s">
        <v>271</v>
      </c>
      <c r="DP72" s="190" t="s">
        <v>271</v>
      </c>
      <c r="DQ72" s="193" t="s">
        <v>271</v>
      </c>
      <c r="DR72" s="193" t="s">
        <v>271</v>
      </c>
      <c r="DS72" s="190" t="s">
        <v>271</v>
      </c>
      <c r="DT72" s="193" t="s">
        <v>271</v>
      </c>
      <c r="DU72" s="193" t="s">
        <v>271</v>
      </c>
      <c r="DV72" s="190" t="s">
        <v>287</v>
      </c>
      <c r="DW72" s="193">
        <v>3077</v>
      </c>
      <c r="DX72" s="193">
        <v>18000</v>
      </c>
      <c r="DY72" s="190" t="s">
        <v>655</v>
      </c>
      <c r="DZ72" s="190" t="s">
        <v>272</v>
      </c>
      <c r="EA72" s="190" t="s">
        <v>750</v>
      </c>
      <c r="EB72" s="190" t="s">
        <v>307</v>
      </c>
      <c r="EC72" s="190" t="s">
        <v>297</v>
      </c>
      <c r="ED72" s="190" t="s">
        <v>271</v>
      </c>
      <c r="EE72" s="190" t="s">
        <v>271</v>
      </c>
      <c r="EF72" s="190" t="s">
        <v>7259</v>
      </c>
      <c r="EG72" s="190" t="s">
        <v>285</v>
      </c>
      <c r="EH72" s="190" t="s">
        <v>284</v>
      </c>
      <c r="EI72" s="190" t="s">
        <v>319</v>
      </c>
      <c r="EJ72" s="190" t="s">
        <v>246</v>
      </c>
      <c r="EK72" s="190" t="s">
        <v>351</v>
      </c>
      <c r="EL72" s="190" t="s">
        <v>272</v>
      </c>
      <c r="EM72" s="190" t="s">
        <v>272</v>
      </c>
      <c r="EN72" s="190" t="s">
        <v>272</v>
      </c>
      <c r="EO72" s="190" t="s">
        <v>272</v>
      </c>
      <c r="EP72" s="190" t="s">
        <v>350</v>
      </c>
      <c r="EQ72" s="190">
        <v>4</v>
      </c>
      <c r="ER72" s="190" t="s">
        <v>349</v>
      </c>
      <c r="ES72" s="190" t="s">
        <v>272</v>
      </c>
      <c r="ET72" s="190" t="s">
        <v>272</v>
      </c>
      <c r="EU72" s="190" t="s">
        <v>272</v>
      </c>
      <c r="EV72" s="190" t="s">
        <v>297</v>
      </c>
      <c r="EW72" s="190" t="s">
        <v>303</v>
      </c>
      <c r="EX72" s="190">
        <v>3</v>
      </c>
      <c r="EY72" s="190" t="s">
        <v>302</v>
      </c>
      <c r="EZ72" s="190" t="s">
        <v>268</v>
      </c>
      <c r="FA72" s="190" t="s">
        <v>258</v>
      </c>
      <c r="FB72" s="193">
        <v>3</v>
      </c>
      <c r="FC72" s="190" t="s">
        <v>276</v>
      </c>
      <c r="FD72" s="190" t="s">
        <v>271</v>
      </c>
      <c r="FE72" s="190" t="s">
        <v>271</v>
      </c>
      <c r="FF72" s="190" t="s">
        <v>263</v>
      </c>
      <c r="FG72" s="190" t="s">
        <v>7258</v>
      </c>
      <c r="FH72" s="190" t="s">
        <v>396</v>
      </c>
      <c r="FI72" s="190" t="s">
        <v>7257</v>
      </c>
      <c r="FJ72" s="190" t="s">
        <v>7256</v>
      </c>
      <c r="FK72" s="190" t="s">
        <v>7255</v>
      </c>
      <c r="FL72" s="190" t="s">
        <v>7254</v>
      </c>
      <c r="FM72" s="190" t="s">
        <v>7253</v>
      </c>
      <c r="FN72" s="190" t="s">
        <v>7252</v>
      </c>
      <c r="FO72" s="190" t="s">
        <v>271</v>
      </c>
      <c r="FP72" s="190" t="s">
        <v>271</v>
      </c>
      <c r="FQ72" s="193">
        <v>18000</v>
      </c>
      <c r="FR72" s="193">
        <v>3077</v>
      </c>
      <c r="FS72" s="190" t="s">
        <v>297</v>
      </c>
      <c r="FT72" s="190" t="s">
        <v>297</v>
      </c>
      <c r="FU72" s="190" t="s">
        <v>297</v>
      </c>
      <c r="FV72" s="190" t="s">
        <v>297</v>
      </c>
      <c r="FW72" s="190" t="s">
        <v>297</v>
      </c>
      <c r="FX72" s="190" t="s">
        <v>297</v>
      </c>
      <c r="FY72" s="190" t="s">
        <v>297</v>
      </c>
      <c r="FZ72" s="190" t="s">
        <v>297</v>
      </c>
      <c r="GA72" s="190" t="s">
        <v>297</v>
      </c>
      <c r="GB72" s="190" t="s">
        <v>297</v>
      </c>
      <c r="GC72" s="190" t="s">
        <v>272</v>
      </c>
      <c r="GD72" s="190" t="s">
        <v>272</v>
      </c>
      <c r="GE72" s="190" t="s">
        <v>297</v>
      </c>
    </row>
    <row r="73" spans="1:187" x14ac:dyDescent="0.3">
      <c r="A73" s="190" t="s">
        <v>372</v>
      </c>
      <c r="B73" s="190">
        <v>2783</v>
      </c>
      <c r="C73" s="190" t="s">
        <v>16</v>
      </c>
      <c r="D73" s="190" t="s">
        <v>240</v>
      </c>
      <c r="E73" s="190" t="s">
        <v>5394</v>
      </c>
      <c r="F73" s="190" t="s">
        <v>5393</v>
      </c>
      <c r="G73" s="190" t="s">
        <v>5339</v>
      </c>
      <c r="H73" s="190" t="s">
        <v>369</v>
      </c>
      <c r="I73" s="190" t="s">
        <v>5348</v>
      </c>
      <c r="J73" s="190" t="s">
        <v>5392</v>
      </c>
      <c r="K73" s="190" t="s">
        <v>271</v>
      </c>
      <c r="L73" s="190" t="s">
        <v>271</v>
      </c>
      <c r="M73" s="190" t="s">
        <v>271</v>
      </c>
      <c r="N73" s="190" t="s">
        <v>271</v>
      </c>
      <c r="O73" s="190" t="s">
        <v>271</v>
      </c>
      <c r="P73" s="190" t="s">
        <v>271</v>
      </c>
      <c r="Q73" s="191">
        <v>42095</v>
      </c>
      <c r="R73" s="191">
        <v>42521</v>
      </c>
      <c r="T73" s="190" t="s">
        <v>592</v>
      </c>
      <c r="U73" s="194">
        <v>190000</v>
      </c>
      <c r="V73" s="190" t="s">
        <v>5391</v>
      </c>
      <c r="W73" s="190" t="s">
        <v>5390</v>
      </c>
      <c r="X73" s="190" t="s">
        <v>271</v>
      </c>
      <c r="Y73" s="190" t="s">
        <v>5389</v>
      </c>
      <c r="Z73" s="190" t="s">
        <v>5388</v>
      </c>
      <c r="AA73" s="190" t="s">
        <v>271</v>
      </c>
      <c r="AB73" s="190" t="s">
        <v>310</v>
      </c>
      <c r="AC73" s="190" t="s">
        <v>5387</v>
      </c>
      <c r="AD73" s="190" t="s">
        <v>325</v>
      </c>
      <c r="AE73" s="190" t="s">
        <v>5386</v>
      </c>
      <c r="AF73" s="190" t="s">
        <v>5385</v>
      </c>
      <c r="AG73" s="193">
        <v>721519</v>
      </c>
      <c r="AH73" s="193">
        <v>721519</v>
      </c>
      <c r="AI73" s="193">
        <v>1443038</v>
      </c>
      <c r="AJ73" s="193">
        <v>269548</v>
      </c>
      <c r="AK73" s="193">
        <v>142748</v>
      </c>
      <c r="AL73" s="193">
        <v>412296</v>
      </c>
      <c r="AM73" s="193">
        <v>0</v>
      </c>
      <c r="AN73" s="193">
        <v>0</v>
      </c>
      <c r="AO73" s="193">
        <v>0</v>
      </c>
      <c r="AP73" s="193">
        <v>0</v>
      </c>
      <c r="AQ73" s="193">
        <v>0</v>
      </c>
      <c r="AR73" s="193">
        <v>0</v>
      </c>
      <c r="AS73" s="190" t="s">
        <v>271</v>
      </c>
      <c r="AT73" s="193" t="s">
        <v>271</v>
      </c>
      <c r="AU73" s="193" t="s">
        <v>271</v>
      </c>
      <c r="AV73" s="190" t="s">
        <v>271</v>
      </c>
      <c r="AW73" s="193" t="s">
        <v>271</v>
      </c>
      <c r="AX73" s="193" t="s">
        <v>271</v>
      </c>
      <c r="AY73" s="190" t="s">
        <v>271</v>
      </c>
      <c r="AZ73" s="193" t="s">
        <v>271</v>
      </c>
      <c r="BA73" s="193" t="s">
        <v>271</v>
      </c>
      <c r="BB73" s="190" t="s">
        <v>271</v>
      </c>
      <c r="BC73" s="193" t="s">
        <v>271</v>
      </c>
      <c r="BD73" s="193" t="s">
        <v>271</v>
      </c>
      <c r="BE73" s="190" t="s">
        <v>271</v>
      </c>
      <c r="BF73" s="193" t="s">
        <v>271</v>
      </c>
      <c r="BG73" s="193" t="s">
        <v>271</v>
      </c>
      <c r="BH73" s="190" t="s">
        <v>271</v>
      </c>
      <c r="BI73" s="193" t="s">
        <v>271</v>
      </c>
      <c r="BJ73" s="193" t="s">
        <v>271</v>
      </c>
      <c r="BK73" s="190" t="s">
        <v>271</v>
      </c>
      <c r="BL73" s="193" t="s">
        <v>271</v>
      </c>
      <c r="BM73" s="193" t="s">
        <v>271</v>
      </c>
      <c r="BN73" s="190" t="s">
        <v>271</v>
      </c>
      <c r="BO73" s="193" t="s">
        <v>271</v>
      </c>
      <c r="BP73" s="193" t="s">
        <v>271</v>
      </c>
      <c r="BQ73" s="190" t="s">
        <v>271</v>
      </c>
      <c r="BR73" s="193" t="s">
        <v>271</v>
      </c>
      <c r="BS73" s="193" t="s">
        <v>271</v>
      </c>
      <c r="BT73" s="190" t="s">
        <v>271</v>
      </c>
      <c r="BU73" s="193" t="s">
        <v>271</v>
      </c>
      <c r="BV73" s="193" t="s">
        <v>271</v>
      </c>
      <c r="BW73" s="193">
        <v>454991</v>
      </c>
      <c r="BX73" s="193">
        <v>454991</v>
      </c>
      <c r="BY73" s="193">
        <v>909982</v>
      </c>
      <c r="BZ73" s="193">
        <v>186071</v>
      </c>
      <c r="CA73" s="193">
        <v>75638</v>
      </c>
      <c r="CB73" s="193">
        <v>261709</v>
      </c>
      <c r="CC73" s="190" t="s">
        <v>271</v>
      </c>
      <c r="CD73" s="193" t="s">
        <v>271</v>
      </c>
      <c r="CE73" s="193" t="s">
        <v>271</v>
      </c>
      <c r="CF73" s="190" t="s">
        <v>271</v>
      </c>
      <c r="CG73" s="193" t="s">
        <v>271</v>
      </c>
      <c r="CH73" s="193" t="s">
        <v>271</v>
      </c>
      <c r="CI73" s="190" t="s">
        <v>271</v>
      </c>
      <c r="CJ73" s="193" t="s">
        <v>271</v>
      </c>
      <c r="CK73" s="193" t="s">
        <v>271</v>
      </c>
      <c r="CL73" s="190" t="s">
        <v>271</v>
      </c>
      <c r="CM73" s="193" t="s">
        <v>271</v>
      </c>
      <c r="CN73" s="193" t="s">
        <v>271</v>
      </c>
      <c r="CO73" s="190" t="s">
        <v>271</v>
      </c>
      <c r="CP73" s="193" t="s">
        <v>271</v>
      </c>
      <c r="CQ73" s="193" t="s">
        <v>271</v>
      </c>
      <c r="CR73" s="190" t="s">
        <v>271</v>
      </c>
      <c r="CS73" s="193" t="s">
        <v>271</v>
      </c>
      <c r="CT73" s="193" t="s">
        <v>271</v>
      </c>
      <c r="CU73" s="190" t="s">
        <v>271</v>
      </c>
      <c r="CV73" s="193" t="s">
        <v>271</v>
      </c>
      <c r="CW73" s="193" t="s">
        <v>271</v>
      </c>
      <c r="CX73" s="190" t="s">
        <v>287</v>
      </c>
      <c r="CY73" s="193">
        <v>61308</v>
      </c>
      <c r="CZ73" s="193">
        <v>263495</v>
      </c>
      <c r="DA73" s="190" t="s">
        <v>271</v>
      </c>
      <c r="DB73" s="193" t="s">
        <v>271</v>
      </c>
      <c r="DC73" s="193" t="s">
        <v>271</v>
      </c>
      <c r="DD73" s="190" t="s">
        <v>287</v>
      </c>
      <c r="DE73" s="193">
        <v>1552</v>
      </c>
      <c r="DF73" s="193">
        <v>9900</v>
      </c>
      <c r="DG73" s="190" t="s">
        <v>271</v>
      </c>
      <c r="DH73" s="193" t="s">
        <v>271</v>
      </c>
      <c r="DI73" s="193" t="s">
        <v>271</v>
      </c>
      <c r="DJ73" s="190" t="s">
        <v>271</v>
      </c>
      <c r="DK73" s="193" t="s">
        <v>271</v>
      </c>
      <c r="DL73" s="193" t="s">
        <v>271</v>
      </c>
      <c r="DM73" s="190" t="s">
        <v>271</v>
      </c>
      <c r="DN73" s="193" t="s">
        <v>271</v>
      </c>
      <c r="DO73" s="193" t="s">
        <v>271</v>
      </c>
      <c r="DP73" s="190" t="s">
        <v>287</v>
      </c>
      <c r="DQ73" s="193">
        <v>198849</v>
      </c>
      <c r="DR73" s="193">
        <v>636587</v>
      </c>
      <c r="DS73" s="190" t="s">
        <v>271</v>
      </c>
      <c r="DT73" s="193" t="s">
        <v>271</v>
      </c>
      <c r="DU73" s="193" t="s">
        <v>271</v>
      </c>
      <c r="DV73" s="190" t="s">
        <v>271</v>
      </c>
      <c r="DW73" s="193" t="s">
        <v>271</v>
      </c>
      <c r="DX73" s="193" t="s">
        <v>271</v>
      </c>
      <c r="DY73" s="190" t="s">
        <v>356</v>
      </c>
      <c r="DZ73" s="190" t="s">
        <v>272</v>
      </c>
      <c r="EA73" s="190" t="s">
        <v>271</v>
      </c>
      <c r="EB73" s="190" t="s">
        <v>271</v>
      </c>
      <c r="EC73" s="190" t="s">
        <v>272</v>
      </c>
      <c r="ED73" s="190" t="s">
        <v>323</v>
      </c>
      <c r="EE73" s="190" t="s">
        <v>286</v>
      </c>
      <c r="EF73" s="190" t="s">
        <v>271</v>
      </c>
      <c r="EG73" s="190" t="s">
        <v>321</v>
      </c>
      <c r="EH73" s="190" t="s">
        <v>320</v>
      </c>
      <c r="EI73" s="190" t="s">
        <v>319</v>
      </c>
      <c r="EJ73" s="190" t="s">
        <v>245</v>
      </c>
      <c r="EK73" s="190" t="s">
        <v>379</v>
      </c>
      <c r="EL73" s="190" t="s">
        <v>272</v>
      </c>
      <c r="EM73" s="190" t="s">
        <v>272</v>
      </c>
      <c r="EN73" s="190" t="s">
        <v>272</v>
      </c>
      <c r="EO73" s="190" t="s">
        <v>272</v>
      </c>
      <c r="EP73" s="190" t="s">
        <v>378</v>
      </c>
      <c r="EQ73" s="190">
        <v>4</v>
      </c>
      <c r="ER73" s="190" t="s">
        <v>349</v>
      </c>
      <c r="ES73" s="190" t="s">
        <v>272</v>
      </c>
      <c r="ET73" s="190" t="s">
        <v>272</v>
      </c>
      <c r="EU73" s="190" t="s">
        <v>272</v>
      </c>
      <c r="EV73" s="190" t="s">
        <v>272</v>
      </c>
      <c r="EW73" s="190" t="s">
        <v>303</v>
      </c>
      <c r="EX73" s="190">
        <v>4</v>
      </c>
      <c r="EY73" s="190" t="s">
        <v>302</v>
      </c>
      <c r="EZ73" s="190" t="s">
        <v>268</v>
      </c>
      <c r="FA73" s="190" t="s">
        <v>259</v>
      </c>
      <c r="FB73" s="193">
        <v>0</v>
      </c>
      <c r="FC73" s="190" t="s">
        <v>537</v>
      </c>
      <c r="FD73" s="190" t="s">
        <v>348</v>
      </c>
      <c r="FE73" s="190" t="s">
        <v>271</v>
      </c>
      <c r="FF73" s="190" t="s">
        <v>263</v>
      </c>
      <c r="FG73" s="190" t="s">
        <v>271</v>
      </c>
      <c r="FH73" s="190" t="s">
        <v>5384</v>
      </c>
      <c r="FI73" s="190" t="s">
        <v>5383</v>
      </c>
      <c r="FJ73" s="190" t="s">
        <v>5382</v>
      </c>
      <c r="FK73" s="190" t="s">
        <v>5381</v>
      </c>
      <c r="FL73" s="190" t="s">
        <v>5380</v>
      </c>
      <c r="FM73" s="190" t="s">
        <v>5379</v>
      </c>
      <c r="FN73" s="190" t="s">
        <v>5378</v>
      </c>
      <c r="FO73" s="190" t="s">
        <v>1656</v>
      </c>
      <c r="FP73" s="190" t="s">
        <v>5377</v>
      </c>
      <c r="FQ73" s="193">
        <v>909982</v>
      </c>
      <c r="FR73" s="193">
        <v>261709</v>
      </c>
      <c r="FS73" s="190" t="s">
        <v>297</v>
      </c>
      <c r="FT73" s="190" t="s">
        <v>297</v>
      </c>
      <c r="FU73" s="190" t="s">
        <v>297</v>
      </c>
      <c r="FV73" s="190" t="s">
        <v>297</v>
      </c>
      <c r="FW73" s="190" t="s">
        <v>272</v>
      </c>
      <c r="FX73" s="190" t="s">
        <v>272</v>
      </c>
      <c r="FY73" s="190" t="s">
        <v>297</v>
      </c>
      <c r="FZ73" s="190" t="s">
        <v>297</v>
      </c>
      <c r="GA73" s="190" t="s">
        <v>297</v>
      </c>
      <c r="GB73" s="190" t="s">
        <v>297</v>
      </c>
      <c r="GC73" s="190" t="s">
        <v>297</v>
      </c>
      <c r="GD73" s="190" t="s">
        <v>297</v>
      </c>
      <c r="GE73" s="190" t="s">
        <v>297</v>
      </c>
    </row>
    <row r="74" spans="1:187" x14ac:dyDescent="0.3">
      <c r="A74" s="190" t="s">
        <v>372</v>
      </c>
      <c r="B74" s="190">
        <v>2765</v>
      </c>
      <c r="C74" s="190" t="s">
        <v>16</v>
      </c>
      <c r="D74" s="190" t="s">
        <v>240</v>
      </c>
      <c r="E74" s="190" t="s">
        <v>4908</v>
      </c>
      <c r="F74" s="190" t="s">
        <v>4907</v>
      </c>
      <c r="G74" s="190" t="s">
        <v>3876</v>
      </c>
      <c r="H74" s="190" t="s">
        <v>1104</v>
      </c>
      <c r="I74" s="190" t="s">
        <v>301</v>
      </c>
      <c r="J74" s="190" t="s">
        <v>4906</v>
      </c>
      <c r="K74" s="190" t="s">
        <v>271</v>
      </c>
      <c r="L74" s="190" t="s">
        <v>271</v>
      </c>
      <c r="M74" s="190" t="s">
        <v>271</v>
      </c>
      <c r="N74" s="190" t="s">
        <v>271</v>
      </c>
      <c r="O74" s="190" t="s">
        <v>271</v>
      </c>
      <c r="P74" s="190" t="s">
        <v>271</v>
      </c>
      <c r="Q74" s="191">
        <v>42005</v>
      </c>
      <c r="R74" s="191">
        <v>43100</v>
      </c>
      <c r="T74" s="190" t="s">
        <v>391</v>
      </c>
      <c r="U74" s="194">
        <v>0</v>
      </c>
      <c r="V74" s="190" t="s">
        <v>4901</v>
      </c>
      <c r="W74" s="190" t="s">
        <v>4900</v>
      </c>
      <c r="X74" s="190" t="s">
        <v>4899</v>
      </c>
      <c r="Y74" s="190" t="s">
        <v>4898</v>
      </c>
      <c r="Z74" s="190" t="s">
        <v>918</v>
      </c>
      <c r="AA74" s="190" t="s">
        <v>4897</v>
      </c>
      <c r="AB74" s="190" t="s">
        <v>310</v>
      </c>
      <c r="AC74" s="190" t="s">
        <v>4896</v>
      </c>
      <c r="AD74" s="190" t="s">
        <v>325</v>
      </c>
      <c r="AE74" s="190" t="s">
        <v>4895</v>
      </c>
      <c r="AF74" s="190" t="s">
        <v>4894</v>
      </c>
      <c r="AG74" s="193">
        <v>0</v>
      </c>
      <c r="AH74" s="193">
        <v>2000</v>
      </c>
      <c r="AI74" s="193">
        <v>2000</v>
      </c>
      <c r="AJ74" s="193">
        <v>850</v>
      </c>
      <c r="AK74" s="193">
        <v>752</v>
      </c>
      <c r="AL74" s="193">
        <v>1602</v>
      </c>
      <c r="AM74" s="193">
        <v>0</v>
      </c>
      <c r="AN74" s="193">
        <v>0</v>
      </c>
      <c r="AO74" s="193">
        <v>0</v>
      </c>
      <c r="AP74" s="193">
        <v>0</v>
      </c>
      <c r="AQ74" s="193">
        <v>0</v>
      </c>
      <c r="AR74" s="193">
        <v>0</v>
      </c>
      <c r="AS74" s="190" t="s">
        <v>271</v>
      </c>
      <c r="AT74" s="193" t="s">
        <v>271</v>
      </c>
      <c r="AU74" s="193" t="s">
        <v>271</v>
      </c>
      <c r="AV74" s="190" t="s">
        <v>271</v>
      </c>
      <c r="AW74" s="193" t="s">
        <v>271</v>
      </c>
      <c r="AX74" s="193" t="s">
        <v>271</v>
      </c>
      <c r="AY74" s="190" t="s">
        <v>271</v>
      </c>
      <c r="AZ74" s="193" t="s">
        <v>271</v>
      </c>
      <c r="BA74" s="193" t="s">
        <v>271</v>
      </c>
      <c r="BB74" s="190" t="s">
        <v>271</v>
      </c>
      <c r="BC74" s="193" t="s">
        <v>271</v>
      </c>
      <c r="BD74" s="193" t="s">
        <v>271</v>
      </c>
      <c r="BE74" s="190" t="s">
        <v>271</v>
      </c>
      <c r="BF74" s="193" t="s">
        <v>271</v>
      </c>
      <c r="BG74" s="193" t="s">
        <v>271</v>
      </c>
      <c r="BH74" s="190" t="s">
        <v>271</v>
      </c>
      <c r="BI74" s="193" t="s">
        <v>271</v>
      </c>
      <c r="BJ74" s="193" t="s">
        <v>271</v>
      </c>
      <c r="BK74" s="190" t="s">
        <v>271</v>
      </c>
      <c r="BL74" s="193" t="s">
        <v>271</v>
      </c>
      <c r="BM74" s="193" t="s">
        <v>271</v>
      </c>
      <c r="BN74" s="190" t="s">
        <v>271</v>
      </c>
      <c r="BO74" s="193" t="s">
        <v>271</v>
      </c>
      <c r="BP74" s="193" t="s">
        <v>271</v>
      </c>
      <c r="BQ74" s="190" t="s">
        <v>271</v>
      </c>
      <c r="BR74" s="193" t="s">
        <v>271</v>
      </c>
      <c r="BS74" s="193" t="s">
        <v>271</v>
      </c>
      <c r="BT74" s="190" t="s">
        <v>271</v>
      </c>
      <c r="BU74" s="193" t="s">
        <v>271</v>
      </c>
      <c r="BV74" s="193" t="s">
        <v>271</v>
      </c>
      <c r="BW74" s="193">
        <v>0</v>
      </c>
      <c r="BX74" s="193">
        <v>0</v>
      </c>
      <c r="BY74" s="193">
        <v>0</v>
      </c>
      <c r="BZ74" s="193">
        <v>0</v>
      </c>
      <c r="CA74" s="193">
        <v>0</v>
      </c>
      <c r="CB74" s="193">
        <v>0</v>
      </c>
      <c r="CC74" s="190" t="s">
        <v>287</v>
      </c>
      <c r="CD74" s="193">
        <v>0</v>
      </c>
      <c r="CE74" s="193">
        <v>0</v>
      </c>
      <c r="CF74" s="190" t="s">
        <v>271</v>
      </c>
      <c r="CG74" s="193" t="s">
        <v>271</v>
      </c>
      <c r="CH74" s="193" t="s">
        <v>271</v>
      </c>
      <c r="CI74" s="190" t="s">
        <v>271</v>
      </c>
      <c r="CJ74" s="193" t="s">
        <v>271</v>
      </c>
      <c r="CK74" s="193" t="s">
        <v>271</v>
      </c>
      <c r="CL74" s="190" t="s">
        <v>271</v>
      </c>
      <c r="CM74" s="193" t="s">
        <v>271</v>
      </c>
      <c r="CN74" s="193" t="s">
        <v>271</v>
      </c>
      <c r="CO74" s="190" t="s">
        <v>287</v>
      </c>
      <c r="CP74" s="193">
        <v>0</v>
      </c>
      <c r="CQ74" s="193">
        <v>0</v>
      </c>
      <c r="CR74" s="190" t="s">
        <v>271</v>
      </c>
      <c r="CS74" s="193" t="s">
        <v>271</v>
      </c>
      <c r="CT74" s="193" t="s">
        <v>271</v>
      </c>
      <c r="CU74" s="190" t="s">
        <v>271</v>
      </c>
      <c r="CV74" s="193" t="s">
        <v>271</v>
      </c>
      <c r="CW74" s="193" t="s">
        <v>271</v>
      </c>
      <c r="CX74" s="190" t="s">
        <v>271</v>
      </c>
      <c r="CY74" s="193" t="s">
        <v>271</v>
      </c>
      <c r="CZ74" s="193" t="s">
        <v>271</v>
      </c>
      <c r="DA74" s="190" t="s">
        <v>271</v>
      </c>
      <c r="DB74" s="193" t="s">
        <v>271</v>
      </c>
      <c r="DC74" s="193" t="s">
        <v>271</v>
      </c>
      <c r="DD74" s="190" t="s">
        <v>271</v>
      </c>
      <c r="DE74" s="193" t="s">
        <v>271</v>
      </c>
      <c r="DF74" s="193" t="s">
        <v>271</v>
      </c>
      <c r="DG74" s="190" t="s">
        <v>271</v>
      </c>
      <c r="DH74" s="193" t="s">
        <v>271</v>
      </c>
      <c r="DI74" s="193" t="s">
        <v>271</v>
      </c>
      <c r="DJ74" s="190" t="s">
        <v>271</v>
      </c>
      <c r="DK74" s="193" t="s">
        <v>271</v>
      </c>
      <c r="DL74" s="193" t="s">
        <v>271</v>
      </c>
      <c r="DM74" s="190" t="s">
        <v>287</v>
      </c>
      <c r="DN74" s="193">
        <v>0</v>
      </c>
      <c r="DO74" s="193">
        <v>0</v>
      </c>
      <c r="DP74" s="190" t="s">
        <v>271</v>
      </c>
      <c r="DQ74" s="193" t="s">
        <v>271</v>
      </c>
      <c r="DR74" s="193" t="s">
        <v>271</v>
      </c>
      <c r="DS74" s="190" t="s">
        <v>271</v>
      </c>
      <c r="DT74" s="193" t="s">
        <v>271</v>
      </c>
      <c r="DU74" s="193" t="s">
        <v>271</v>
      </c>
      <c r="DV74" s="190" t="s">
        <v>287</v>
      </c>
      <c r="DW74" s="193">
        <v>0</v>
      </c>
      <c r="DX74" s="193">
        <v>0</v>
      </c>
      <c r="DY74" s="190" t="s">
        <v>812</v>
      </c>
      <c r="DZ74" s="190" t="s">
        <v>297</v>
      </c>
      <c r="EA74" s="190" t="s">
        <v>271</v>
      </c>
      <c r="EB74" s="190" t="s">
        <v>271</v>
      </c>
      <c r="EC74" s="190" t="s">
        <v>297</v>
      </c>
      <c r="ED74" s="190" t="s">
        <v>271</v>
      </c>
      <c r="EE74" s="190" t="s">
        <v>271</v>
      </c>
      <c r="EF74" s="190" t="s">
        <v>271</v>
      </c>
      <c r="EG74" s="190" t="s">
        <v>352</v>
      </c>
      <c r="EH74" s="190" t="s">
        <v>380</v>
      </c>
      <c r="EI74" s="190" t="s">
        <v>283</v>
      </c>
      <c r="EJ74" s="190" t="s">
        <v>245</v>
      </c>
      <c r="EK74" s="190" t="s">
        <v>379</v>
      </c>
      <c r="EL74" s="190" t="s">
        <v>272</v>
      </c>
      <c r="EM74" s="190" t="s">
        <v>272</v>
      </c>
      <c r="EN74" s="190" t="s">
        <v>272</v>
      </c>
      <c r="EO74" s="190" t="s">
        <v>297</v>
      </c>
      <c r="EP74" s="190" t="s">
        <v>464</v>
      </c>
      <c r="EQ74" s="190">
        <v>3</v>
      </c>
      <c r="ER74" s="190" t="s">
        <v>349</v>
      </c>
      <c r="ES74" s="190" t="s">
        <v>272</v>
      </c>
      <c r="ET74" s="190" t="s">
        <v>297</v>
      </c>
      <c r="EU74" s="190" t="s">
        <v>297</v>
      </c>
      <c r="EV74" s="190" t="s">
        <v>297</v>
      </c>
      <c r="EW74" s="190" t="s">
        <v>601</v>
      </c>
      <c r="EX74" s="190">
        <v>1</v>
      </c>
      <c r="EY74" s="190" t="s">
        <v>318</v>
      </c>
      <c r="EZ74" s="190" t="s">
        <v>266</v>
      </c>
      <c r="FA74" s="190" t="s">
        <v>259</v>
      </c>
      <c r="FB74" s="193">
        <v>0</v>
      </c>
      <c r="FC74" s="190" t="s">
        <v>271</v>
      </c>
      <c r="FD74" s="190" t="s">
        <v>271</v>
      </c>
      <c r="FE74" s="190" t="s">
        <v>271</v>
      </c>
      <c r="FF74" s="190" t="s">
        <v>262</v>
      </c>
      <c r="FG74" s="190" t="s">
        <v>271</v>
      </c>
      <c r="FH74" s="190" t="s">
        <v>271</v>
      </c>
      <c r="FI74" s="190" t="s">
        <v>271</v>
      </c>
      <c r="FJ74" s="190" t="s">
        <v>271</v>
      </c>
      <c r="FK74" s="190" t="s">
        <v>271</v>
      </c>
      <c r="FL74" s="190" t="s">
        <v>271</v>
      </c>
      <c r="FM74" s="190" t="s">
        <v>271</v>
      </c>
      <c r="FN74" s="190" t="s">
        <v>271</v>
      </c>
      <c r="FO74" s="190" t="s">
        <v>4905</v>
      </c>
      <c r="FP74" s="190" t="s">
        <v>271</v>
      </c>
      <c r="FQ74" s="193">
        <v>0</v>
      </c>
      <c r="FR74" s="193">
        <v>0</v>
      </c>
      <c r="FS74" s="190" t="s">
        <v>272</v>
      </c>
      <c r="FT74" s="190" t="s">
        <v>297</v>
      </c>
      <c r="FU74" s="190" t="s">
        <v>272</v>
      </c>
      <c r="FV74" s="190" t="s">
        <v>272</v>
      </c>
      <c r="FW74" s="190" t="s">
        <v>297</v>
      </c>
      <c r="FX74" s="190" t="s">
        <v>271</v>
      </c>
      <c r="FY74" s="190" t="s">
        <v>297</v>
      </c>
      <c r="FZ74" s="190" t="s">
        <v>271</v>
      </c>
      <c r="GA74" s="190" t="s">
        <v>297</v>
      </c>
      <c r="GB74" s="190" t="s">
        <v>271</v>
      </c>
      <c r="GC74" s="190" t="s">
        <v>272</v>
      </c>
      <c r="GD74" s="190" t="s">
        <v>297</v>
      </c>
      <c r="GE74" s="190" t="s">
        <v>271</v>
      </c>
    </row>
    <row r="75" spans="1:187" x14ac:dyDescent="0.3">
      <c r="A75" s="190" t="s">
        <v>372</v>
      </c>
      <c r="B75" s="190">
        <v>2766</v>
      </c>
      <c r="C75" s="190" t="s">
        <v>16</v>
      </c>
      <c r="D75" s="190" t="s">
        <v>240</v>
      </c>
      <c r="E75" s="190" t="s">
        <v>4904</v>
      </c>
      <c r="F75" s="190" t="s">
        <v>4903</v>
      </c>
      <c r="G75" s="190" t="s">
        <v>3876</v>
      </c>
      <c r="H75" s="190" t="s">
        <v>1272</v>
      </c>
      <c r="I75" s="190" t="s">
        <v>301</v>
      </c>
      <c r="J75" s="190" t="s">
        <v>4902</v>
      </c>
      <c r="K75" s="190" t="s">
        <v>271</v>
      </c>
      <c r="L75" s="190" t="s">
        <v>271</v>
      </c>
      <c r="M75" s="190" t="s">
        <v>271</v>
      </c>
      <c r="N75" s="190" t="s">
        <v>271</v>
      </c>
      <c r="O75" s="190" t="s">
        <v>271</v>
      </c>
      <c r="P75" s="190" t="s">
        <v>271</v>
      </c>
      <c r="Q75" s="191">
        <v>42080</v>
      </c>
      <c r="R75" s="191">
        <v>43191</v>
      </c>
      <c r="T75" s="190" t="s">
        <v>391</v>
      </c>
      <c r="U75" s="194">
        <v>0</v>
      </c>
      <c r="V75" s="190" t="s">
        <v>4901</v>
      </c>
      <c r="W75" s="190" t="s">
        <v>4900</v>
      </c>
      <c r="X75" s="190" t="s">
        <v>4899</v>
      </c>
      <c r="Y75" s="190" t="s">
        <v>4898</v>
      </c>
      <c r="Z75" s="190" t="s">
        <v>918</v>
      </c>
      <c r="AA75" s="190" t="s">
        <v>4897</v>
      </c>
      <c r="AB75" s="190" t="s">
        <v>310</v>
      </c>
      <c r="AC75" s="190" t="s">
        <v>4896</v>
      </c>
      <c r="AD75" s="190" t="s">
        <v>325</v>
      </c>
      <c r="AE75" s="190" t="s">
        <v>4895</v>
      </c>
      <c r="AF75" s="190" t="s">
        <v>4894</v>
      </c>
      <c r="AG75" s="193">
        <v>0</v>
      </c>
      <c r="AH75" s="193">
        <v>2000</v>
      </c>
      <c r="AI75" s="193">
        <v>2000</v>
      </c>
      <c r="AJ75" s="193">
        <v>850</v>
      </c>
      <c r="AK75" s="193">
        <v>752</v>
      </c>
      <c r="AL75" s="193">
        <v>1602</v>
      </c>
      <c r="AM75" s="193">
        <v>0</v>
      </c>
      <c r="AN75" s="193">
        <v>0</v>
      </c>
      <c r="AO75" s="193">
        <v>0</v>
      </c>
      <c r="AP75" s="193">
        <v>0</v>
      </c>
      <c r="AQ75" s="193">
        <v>0</v>
      </c>
      <c r="AR75" s="193">
        <v>0</v>
      </c>
      <c r="AS75" s="190" t="s">
        <v>271</v>
      </c>
      <c r="AT75" s="193" t="s">
        <v>271</v>
      </c>
      <c r="AU75" s="193" t="s">
        <v>271</v>
      </c>
      <c r="AV75" s="190" t="s">
        <v>271</v>
      </c>
      <c r="AW75" s="193" t="s">
        <v>271</v>
      </c>
      <c r="AX75" s="193" t="s">
        <v>271</v>
      </c>
      <c r="AY75" s="190" t="s">
        <v>271</v>
      </c>
      <c r="AZ75" s="193" t="s">
        <v>271</v>
      </c>
      <c r="BA75" s="193" t="s">
        <v>271</v>
      </c>
      <c r="BB75" s="190" t="s">
        <v>271</v>
      </c>
      <c r="BC75" s="193" t="s">
        <v>271</v>
      </c>
      <c r="BD75" s="193" t="s">
        <v>271</v>
      </c>
      <c r="BE75" s="190" t="s">
        <v>271</v>
      </c>
      <c r="BF75" s="193" t="s">
        <v>271</v>
      </c>
      <c r="BG75" s="193" t="s">
        <v>271</v>
      </c>
      <c r="BH75" s="190" t="s">
        <v>271</v>
      </c>
      <c r="BI75" s="193" t="s">
        <v>271</v>
      </c>
      <c r="BJ75" s="193" t="s">
        <v>271</v>
      </c>
      <c r="BK75" s="190" t="s">
        <v>271</v>
      </c>
      <c r="BL75" s="193" t="s">
        <v>271</v>
      </c>
      <c r="BM75" s="193" t="s">
        <v>271</v>
      </c>
      <c r="BN75" s="190" t="s">
        <v>271</v>
      </c>
      <c r="BO75" s="193" t="s">
        <v>271</v>
      </c>
      <c r="BP75" s="193" t="s">
        <v>271</v>
      </c>
      <c r="BQ75" s="190" t="s">
        <v>271</v>
      </c>
      <c r="BR75" s="193" t="s">
        <v>271</v>
      </c>
      <c r="BS75" s="193" t="s">
        <v>271</v>
      </c>
      <c r="BT75" s="190" t="s">
        <v>271</v>
      </c>
      <c r="BU75" s="193" t="s">
        <v>271</v>
      </c>
      <c r="BV75" s="193" t="s">
        <v>271</v>
      </c>
      <c r="BW75" s="193">
        <v>0</v>
      </c>
      <c r="BX75" s="193">
        <v>2000</v>
      </c>
      <c r="BY75" s="193">
        <v>2000</v>
      </c>
      <c r="BZ75" s="193">
        <v>850</v>
      </c>
      <c r="CA75" s="193">
        <v>752</v>
      </c>
      <c r="CB75" s="193">
        <v>1602</v>
      </c>
      <c r="CC75" s="190" t="s">
        <v>287</v>
      </c>
      <c r="CD75" s="193">
        <v>700</v>
      </c>
      <c r="CE75" s="193">
        <v>0</v>
      </c>
      <c r="CF75" s="190" t="s">
        <v>271</v>
      </c>
      <c r="CG75" s="193" t="s">
        <v>271</v>
      </c>
      <c r="CH75" s="193" t="s">
        <v>271</v>
      </c>
      <c r="CI75" s="190" t="s">
        <v>271</v>
      </c>
      <c r="CJ75" s="193" t="s">
        <v>271</v>
      </c>
      <c r="CK75" s="193" t="s">
        <v>271</v>
      </c>
      <c r="CL75" s="190" t="s">
        <v>271</v>
      </c>
      <c r="CM75" s="193" t="s">
        <v>271</v>
      </c>
      <c r="CN75" s="193" t="s">
        <v>271</v>
      </c>
      <c r="CO75" s="190" t="s">
        <v>287</v>
      </c>
      <c r="CP75" s="193">
        <v>752</v>
      </c>
      <c r="CQ75" s="193">
        <v>0</v>
      </c>
      <c r="CR75" s="190" t="s">
        <v>271</v>
      </c>
      <c r="CS75" s="193" t="s">
        <v>271</v>
      </c>
      <c r="CT75" s="193" t="s">
        <v>271</v>
      </c>
      <c r="CU75" s="190" t="s">
        <v>271</v>
      </c>
      <c r="CV75" s="193" t="s">
        <v>271</v>
      </c>
      <c r="CW75" s="193" t="s">
        <v>271</v>
      </c>
      <c r="CX75" s="190" t="s">
        <v>271</v>
      </c>
      <c r="CY75" s="193" t="s">
        <v>271</v>
      </c>
      <c r="CZ75" s="193" t="s">
        <v>271</v>
      </c>
      <c r="DA75" s="190" t="s">
        <v>271</v>
      </c>
      <c r="DB75" s="193" t="s">
        <v>271</v>
      </c>
      <c r="DC75" s="193" t="s">
        <v>271</v>
      </c>
      <c r="DD75" s="190" t="s">
        <v>271</v>
      </c>
      <c r="DE75" s="193" t="s">
        <v>271</v>
      </c>
      <c r="DF75" s="193" t="s">
        <v>271</v>
      </c>
      <c r="DG75" s="190" t="s">
        <v>271</v>
      </c>
      <c r="DH75" s="193" t="s">
        <v>271</v>
      </c>
      <c r="DI75" s="193" t="s">
        <v>271</v>
      </c>
      <c r="DJ75" s="190" t="s">
        <v>271</v>
      </c>
      <c r="DK75" s="193" t="s">
        <v>271</v>
      </c>
      <c r="DL75" s="193" t="s">
        <v>271</v>
      </c>
      <c r="DM75" s="190" t="s">
        <v>287</v>
      </c>
      <c r="DN75" s="193">
        <v>1602</v>
      </c>
      <c r="DO75" s="193">
        <v>0</v>
      </c>
      <c r="DP75" s="190" t="s">
        <v>271</v>
      </c>
      <c r="DQ75" s="193" t="s">
        <v>271</v>
      </c>
      <c r="DR75" s="193" t="s">
        <v>271</v>
      </c>
      <c r="DS75" s="190" t="s">
        <v>271</v>
      </c>
      <c r="DT75" s="193" t="s">
        <v>271</v>
      </c>
      <c r="DU75" s="193" t="s">
        <v>271</v>
      </c>
      <c r="DV75" s="190" t="s">
        <v>287</v>
      </c>
      <c r="DW75" s="193">
        <v>850</v>
      </c>
      <c r="DX75" s="193">
        <v>0</v>
      </c>
      <c r="DY75" s="190" t="s">
        <v>812</v>
      </c>
      <c r="DZ75" s="190" t="s">
        <v>297</v>
      </c>
      <c r="EA75" s="190" t="s">
        <v>271</v>
      </c>
      <c r="EB75" s="190" t="s">
        <v>271</v>
      </c>
      <c r="EC75" s="190" t="s">
        <v>297</v>
      </c>
      <c r="ED75" s="190" t="s">
        <v>271</v>
      </c>
      <c r="EE75" s="190" t="s">
        <v>271</v>
      </c>
      <c r="EF75" s="190" t="s">
        <v>271</v>
      </c>
      <c r="EG75" s="190" t="s">
        <v>352</v>
      </c>
      <c r="EH75" s="190" t="s">
        <v>380</v>
      </c>
      <c r="EI75" s="190" t="s">
        <v>283</v>
      </c>
      <c r="EJ75" s="190" t="s">
        <v>245</v>
      </c>
      <c r="EK75" s="190" t="s">
        <v>379</v>
      </c>
      <c r="EL75" s="190" t="s">
        <v>272</v>
      </c>
      <c r="EM75" s="190" t="s">
        <v>272</v>
      </c>
      <c r="EN75" s="190" t="s">
        <v>272</v>
      </c>
      <c r="EO75" s="190" t="s">
        <v>297</v>
      </c>
      <c r="EP75" s="190" t="s">
        <v>464</v>
      </c>
      <c r="EQ75" s="190">
        <v>3</v>
      </c>
      <c r="ER75" s="190" t="s">
        <v>349</v>
      </c>
      <c r="ES75" s="190" t="s">
        <v>272</v>
      </c>
      <c r="ET75" s="190" t="s">
        <v>297</v>
      </c>
      <c r="EU75" s="190" t="s">
        <v>297</v>
      </c>
      <c r="EV75" s="190" t="s">
        <v>297</v>
      </c>
      <c r="EW75" s="190" t="s">
        <v>601</v>
      </c>
      <c r="EX75" s="190">
        <v>1</v>
      </c>
      <c r="EY75" s="190" t="s">
        <v>318</v>
      </c>
      <c r="EZ75" s="190" t="s">
        <v>266</v>
      </c>
      <c r="FA75" s="190" t="s">
        <v>259</v>
      </c>
      <c r="FB75" s="193">
        <v>0</v>
      </c>
      <c r="FC75" s="190" t="s">
        <v>271</v>
      </c>
      <c r="FD75" s="190" t="s">
        <v>271</v>
      </c>
      <c r="FE75" s="190" t="s">
        <v>271</v>
      </c>
      <c r="FF75" s="190" t="s">
        <v>262</v>
      </c>
      <c r="FG75" s="190" t="s">
        <v>271</v>
      </c>
      <c r="FH75" s="190" t="s">
        <v>271</v>
      </c>
      <c r="FI75" s="190" t="s">
        <v>271</v>
      </c>
      <c r="FJ75" s="190" t="s">
        <v>271</v>
      </c>
      <c r="FK75" s="190" t="s">
        <v>271</v>
      </c>
      <c r="FL75" s="190" t="s">
        <v>271</v>
      </c>
      <c r="FM75" s="190" t="s">
        <v>271</v>
      </c>
      <c r="FN75" s="190" t="s">
        <v>271</v>
      </c>
      <c r="FO75" s="190" t="s">
        <v>271</v>
      </c>
      <c r="FP75" s="190" t="s">
        <v>271</v>
      </c>
      <c r="FQ75" s="193">
        <v>2000</v>
      </c>
      <c r="FR75" s="193">
        <v>1602</v>
      </c>
      <c r="FS75" s="190" t="s">
        <v>272</v>
      </c>
      <c r="FT75" s="190" t="s">
        <v>297</v>
      </c>
      <c r="FU75" s="190" t="s">
        <v>272</v>
      </c>
      <c r="FV75" s="190" t="s">
        <v>272</v>
      </c>
      <c r="FW75" s="190" t="s">
        <v>297</v>
      </c>
      <c r="FX75" s="190" t="s">
        <v>271</v>
      </c>
      <c r="FY75" s="190" t="s">
        <v>297</v>
      </c>
      <c r="FZ75" s="190" t="s">
        <v>271</v>
      </c>
      <c r="GA75" s="190" t="s">
        <v>297</v>
      </c>
      <c r="GB75" s="190" t="s">
        <v>271</v>
      </c>
      <c r="GC75" s="190" t="s">
        <v>272</v>
      </c>
      <c r="GD75" s="190" t="s">
        <v>297</v>
      </c>
      <c r="GE75" s="190" t="s">
        <v>271</v>
      </c>
    </row>
    <row r="76" spans="1:187" x14ac:dyDescent="0.3">
      <c r="A76" s="190" t="s">
        <v>372</v>
      </c>
      <c r="B76" s="190">
        <v>2774</v>
      </c>
      <c r="C76" s="190" t="s">
        <v>16</v>
      </c>
      <c r="D76" s="190" t="s">
        <v>240</v>
      </c>
      <c r="E76" s="190" t="s">
        <v>4893</v>
      </c>
      <c r="F76" s="190" t="s">
        <v>4892</v>
      </c>
      <c r="G76" s="190" t="s">
        <v>3876</v>
      </c>
      <c r="H76" s="190" t="s">
        <v>1272</v>
      </c>
      <c r="I76" s="190" t="s">
        <v>301</v>
      </c>
      <c r="J76" s="190" t="s">
        <v>4891</v>
      </c>
      <c r="K76" s="190" t="s">
        <v>271</v>
      </c>
      <c r="L76" s="190" t="s">
        <v>271</v>
      </c>
      <c r="M76" s="190" t="s">
        <v>271</v>
      </c>
      <c r="N76" s="190" t="s">
        <v>271</v>
      </c>
      <c r="O76" s="190" t="s">
        <v>271</v>
      </c>
      <c r="P76" s="190" t="s">
        <v>271</v>
      </c>
      <c r="Q76" s="191">
        <v>42005</v>
      </c>
      <c r="R76" s="191">
        <v>43100</v>
      </c>
      <c r="T76" s="190" t="s">
        <v>366</v>
      </c>
      <c r="U76" s="194">
        <v>277437</v>
      </c>
      <c r="V76" s="190" t="s">
        <v>4890</v>
      </c>
      <c r="W76" s="190" t="s">
        <v>4889</v>
      </c>
      <c r="X76" s="190" t="s">
        <v>4888</v>
      </c>
      <c r="Y76" s="190" t="s">
        <v>4887</v>
      </c>
      <c r="Z76" s="190" t="s">
        <v>4886</v>
      </c>
      <c r="AA76" s="190" t="s">
        <v>4885</v>
      </c>
      <c r="AB76" s="190" t="s">
        <v>310</v>
      </c>
      <c r="AC76" s="190" t="s">
        <v>4884</v>
      </c>
      <c r="AD76" s="190" t="s">
        <v>289</v>
      </c>
      <c r="AE76" s="190" t="s">
        <v>1324</v>
      </c>
      <c r="AF76" s="190" t="s">
        <v>4883</v>
      </c>
      <c r="AG76" s="193">
        <v>0</v>
      </c>
      <c r="AH76" s="193">
        <v>0</v>
      </c>
      <c r="AI76" s="193">
        <v>8000</v>
      </c>
      <c r="AJ76" s="193">
        <v>2275</v>
      </c>
      <c r="AK76" s="193">
        <v>1225</v>
      </c>
      <c r="AL76" s="193">
        <v>3500</v>
      </c>
      <c r="AM76" s="193">
        <v>0</v>
      </c>
      <c r="AN76" s="193">
        <v>0</v>
      </c>
      <c r="AO76" s="193">
        <v>0</v>
      </c>
      <c r="AP76" s="193">
        <v>0</v>
      </c>
      <c r="AQ76" s="193">
        <v>0</v>
      </c>
      <c r="AR76" s="193">
        <v>0</v>
      </c>
      <c r="AS76" s="190" t="s">
        <v>271</v>
      </c>
      <c r="AT76" s="193" t="s">
        <v>271</v>
      </c>
      <c r="AU76" s="193" t="s">
        <v>271</v>
      </c>
      <c r="AV76" s="190" t="s">
        <v>271</v>
      </c>
      <c r="AW76" s="193" t="s">
        <v>271</v>
      </c>
      <c r="AX76" s="193" t="s">
        <v>271</v>
      </c>
      <c r="AY76" s="190" t="s">
        <v>271</v>
      </c>
      <c r="AZ76" s="193" t="s">
        <v>271</v>
      </c>
      <c r="BA76" s="193" t="s">
        <v>271</v>
      </c>
      <c r="BB76" s="190" t="s">
        <v>271</v>
      </c>
      <c r="BC76" s="193" t="s">
        <v>271</v>
      </c>
      <c r="BD76" s="193" t="s">
        <v>271</v>
      </c>
      <c r="BE76" s="190" t="s">
        <v>271</v>
      </c>
      <c r="BF76" s="193" t="s">
        <v>271</v>
      </c>
      <c r="BG76" s="193" t="s">
        <v>271</v>
      </c>
      <c r="BH76" s="190" t="s">
        <v>271</v>
      </c>
      <c r="BI76" s="193" t="s">
        <v>271</v>
      </c>
      <c r="BJ76" s="193" t="s">
        <v>271</v>
      </c>
      <c r="BK76" s="190" t="s">
        <v>271</v>
      </c>
      <c r="BL76" s="193" t="s">
        <v>271</v>
      </c>
      <c r="BM76" s="193" t="s">
        <v>271</v>
      </c>
      <c r="BN76" s="190" t="s">
        <v>271</v>
      </c>
      <c r="BO76" s="193" t="s">
        <v>271</v>
      </c>
      <c r="BP76" s="193" t="s">
        <v>271</v>
      </c>
      <c r="BQ76" s="190" t="s">
        <v>271</v>
      </c>
      <c r="BR76" s="193" t="s">
        <v>271</v>
      </c>
      <c r="BS76" s="193" t="s">
        <v>271</v>
      </c>
      <c r="BT76" s="190" t="s">
        <v>271</v>
      </c>
      <c r="BU76" s="193" t="s">
        <v>271</v>
      </c>
      <c r="BV76" s="193" t="s">
        <v>271</v>
      </c>
      <c r="BW76" s="193">
        <v>872</v>
      </c>
      <c r="BX76" s="193">
        <v>928</v>
      </c>
      <c r="BY76" s="193">
        <v>1800</v>
      </c>
      <c r="BZ76" s="193">
        <v>466</v>
      </c>
      <c r="CA76" s="193">
        <v>272</v>
      </c>
      <c r="CB76" s="193">
        <v>738</v>
      </c>
      <c r="CC76" s="190" t="s">
        <v>271</v>
      </c>
      <c r="CD76" s="193" t="s">
        <v>271</v>
      </c>
      <c r="CE76" s="193" t="s">
        <v>271</v>
      </c>
      <c r="CF76" s="190" t="s">
        <v>271</v>
      </c>
      <c r="CG76" s="193" t="s">
        <v>271</v>
      </c>
      <c r="CH76" s="193" t="s">
        <v>271</v>
      </c>
      <c r="CI76" s="190" t="s">
        <v>271</v>
      </c>
      <c r="CJ76" s="193" t="s">
        <v>271</v>
      </c>
      <c r="CK76" s="193" t="s">
        <v>271</v>
      </c>
      <c r="CL76" s="190" t="s">
        <v>271</v>
      </c>
      <c r="CM76" s="193" t="s">
        <v>271</v>
      </c>
      <c r="CN76" s="193" t="s">
        <v>271</v>
      </c>
      <c r="CO76" s="190" t="s">
        <v>271</v>
      </c>
      <c r="CP76" s="193" t="s">
        <v>271</v>
      </c>
      <c r="CQ76" s="193" t="s">
        <v>271</v>
      </c>
      <c r="CR76" s="190" t="s">
        <v>271</v>
      </c>
      <c r="CS76" s="193" t="s">
        <v>271</v>
      </c>
      <c r="CT76" s="193" t="s">
        <v>271</v>
      </c>
      <c r="CU76" s="190" t="s">
        <v>271</v>
      </c>
      <c r="CV76" s="193" t="s">
        <v>271</v>
      </c>
      <c r="CW76" s="193" t="s">
        <v>271</v>
      </c>
      <c r="CX76" s="190" t="s">
        <v>271</v>
      </c>
      <c r="CY76" s="193" t="s">
        <v>271</v>
      </c>
      <c r="CZ76" s="193" t="s">
        <v>271</v>
      </c>
      <c r="DA76" s="190" t="s">
        <v>287</v>
      </c>
      <c r="DB76" s="193">
        <v>738</v>
      </c>
      <c r="DC76" s="193">
        <v>1800</v>
      </c>
      <c r="DD76" s="190" t="s">
        <v>271</v>
      </c>
      <c r="DE76" s="193" t="s">
        <v>271</v>
      </c>
      <c r="DF76" s="193" t="s">
        <v>271</v>
      </c>
      <c r="DG76" s="190" t="s">
        <v>271</v>
      </c>
      <c r="DH76" s="193" t="s">
        <v>271</v>
      </c>
      <c r="DI76" s="193" t="s">
        <v>271</v>
      </c>
      <c r="DJ76" s="190" t="s">
        <v>271</v>
      </c>
      <c r="DK76" s="193" t="s">
        <v>271</v>
      </c>
      <c r="DL76" s="193" t="s">
        <v>271</v>
      </c>
      <c r="DM76" s="190" t="s">
        <v>271</v>
      </c>
      <c r="DN76" s="193" t="s">
        <v>271</v>
      </c>
      <c r="DO76" s="193" t="s">
        <v>271</v>
      </c>
      <c r="DP76" s="190" t="s">
        <v>271</v>
      </c>
      <c r="DQ76" s="193" t="s">
        <v>271</v>
      </c>
      <c r="DR76" s="193" t="s">
        <v>271</v>
      </c>
      <c r="DS76" s="190" t="s">
        <v>271</v>
      </c>
      <c r="DT76" s="193" t="s">
        <v>271</v>
      </c>
      <c r="DU76" s="193" t="s">
        <v>271</v>
      </c>
      <c r="DV76" s="190" t="s">
        <v>287</v>
      </c>
      <c r="DW76" s="193">
        <v>738</v>
      </c>
      <c r="DX76" s="193">
        <v>1000</v>
      </c>
      <c r="DY76" s="190" t="s">
        <v>812</v>
      </c>
      <c r="DZ76" s="190" t="s">
        <v>272</v>
      </c>
      <c r="EA76" s="190" t="s">
        <v>355</v>
      </c>
      <c r="EB76" s="190" t="s">
        <v>307</v>
      </c>
      <c r="EC76" s="190" t="s">
        <v>297</v>
      </c>
      <c r="ED76" s="190" t="s">
        <v>271</v>
      </c>
      <c r="EE76" s="190" t="s">
        <v>271</v>
      </c>
      <c r="EF76" s="190" t="s">
        <v>271</v>
      </c>
      <c r="EG76" s="190" t="s">
        <v>321</v>
      </c>
      <c r="EH76" s="190" t="s">
        <v>284</v>
      </c>
      <c r="EI76" s="190" t="s">
        <v>319</v>
      </c>
      <c r="EJ76" s="190" t="s">
        <v>245</v>
      </c>
      <c r="EK76" s="190" t="s">
        <v>351</v>
      </c>
      <c r="EL76" s="190" t="s">
        <v>272</v>
      </c>
      <c r="EM76" s="190" t="s">
        <v>272</v>
      </c>
      <c r="EN76" s="190" t="s">
        <v>272</v>
      </c>
      <c r="EO76" s="190" t="s">
        <v>272</v>
      </c>
      <c r="EP76" s="190" t="s">
        <v>350</v>
      </c>
      <c r="EQ76" s="190">
        <v>4</v>
      </c>
      <c r="ER76" s="190" t="s">
        <v>349</v>
      </c>
      <c r="ES76" s="190" t="s">
        <v>272</v>
      </c>
      <c r="ET76" s="190" t="s">
        <v>272</v>
      </c>
      <c r="EU76" s="190" t="s">
        <v>272</v>
      </c>
      <c r="EV76" s="190" t="s">
        <v>272</v>
      </c>
      <c r="EW76" s="190" t="s">
        <v>303</v>
      </c>
      <c r="EX76" s="190">
        <v>4</v>
      </c>
      <c r="EY76" s="190" t="s">
        <v>302</v>
      </c>
      <c r="EZ76" s="190" t="s">
        <v>268</v>
      </c>
      <c r="FA76" s="190" t="s">
        <v>259</v>
      </c>
      <c r="FB76" s="193">
        <v>0</v>
      </c>
      <c r="FC76" s="190" t="s">
        <v>271</v>
      </c>
      <c r="FD76" s="190" t="s">
        <v>271</v>
      </c>
      <c r="FE76" s="190" t="s">
        <v>271</v>
      </c>
      <c r="FF76" s="190" t="s">
        <v>264</v>
      </c>
      <c r="FG76" s="190" t="s">
        <v>4882</v>
      </c>
      <c r="FH76" s="190" t="s">
        <v>396</v>
      </c>
      <c r="FI76" s="190" t="s">
        <v>4881</v>
      </c>
      <c r="FJ76" s="190" t="s">
        <v>4880</v>
      </c>
      <c r="FK76" s="190" t="s">
        <v>4879</v>
      </c>
      <c r="FL76" s="190" t="s">
        <v>4878</v>
      </c>
      <c r="FM76" s="190" t="s">
        <v>4877</v>
      </c>
      <c r="FN76" s="190" t="s">
        <v>4876</v>
      </c>
      <c r="FO76" s="190" t="s">
        <v>4875</v>
      </c>
      <c r="FP76" s="190" t="s">
        <v>4874</v>
      </c>
      <c r="FQ76" s="193">
        <v>1800</v>
      </c>
      <c r="FR76" s="193">
        <v>738</v>
      </c>
      <c r="FS76" s="190" t="s">
        <v>297</v>
      </c>
      <c r="FT76" s="190" t="s">
        <v>297</v>
      </c>
      <c r="FU76" s="190" t="s">
        <v>297</v>
      </c>
      <c r="FV76" s="190" t="s">
        <v>297</v>
      </c>
      <c r="FW76" s="190" t="s">
        <v>297</v>
      </c>
      <c r="FX76" s="190" t="s">
        <v>297</v>
      </c>
      <c r="FY76" s="190" t="s">
        <v>272</v>
      </c>
      <c r="FZ76" s="190" t="s">
        <v>272</v>
      </c>
      <c r="GA76" s="190" t="s">
        <v>297</v>
      </c>
      <c r="GB76" s="190" t="s">
        <v>297</v>
      </c>
      <c r="GC76" s="190" t="s">
        <v>272</v>
      </c>
      <c r="GD76" s="190" t="s">
        <v>272</v>
      </c>
      <c r="GE76" s="190" t="s">
        <v>297</v>
      </c>
    </row>
    <row r="77" spans="1:187" x14ac:dyDescent="0.3">
      <c r="A77" s="190" t="s">
        <v>372</v>
      </c>
      <c r="B77" s="190">
        <v>2784</v>
      </c>
      <c r="C77" s="190" t="s">
        <v>16</v>
      </c>
      <c r="D77" s="190" t="s">
        <v>240</v>
      </c>
      <c r="E77" s="190" t="s">
        <v>4873</v>
      </c>
      <c r="F77" s="190" t="s">
        <v>4872</v>
      </c>
      <c r="G77" s="190" t="s">
        <v>3876</v>
      </c>
      <c r="H77" s="190" t="s">
        <v>369</v>
      </c>
      <c r="I77" s="190" t="s">
        <v>2128</v>
      </c>
      <c r="J77" s="190" t="s">
        <v>2650</v>
      </c>
      <c r="K77" s="190" t="s">
        <v>271</v>
      </c>
      <c r="L77" s="190" t="s">
        <v>271</v>
      </c>
      <c r="M77" s="190" t="s">
        <v>271</v>
      </c>
      <c r="N77" s="190" t="s">
        <v>271</v>
      </c>
      <c r="O77" s="190" t="s">
        <v>271</v>
      </c>
      <c r="P77" s="190" t="s">
        <v>271</v>
      </c>
      <c r="Q77" s="191">
        <v>41277</v>
      </c>
      <c r="R77" s="191">
        <v>42613</v>
      </c>
      <c r="S77" s="191">
        <v>42735</v>
      </c>
      <c r="T77" s="190" t="s">
        <v>366</v>
      </c>
      <c r="U77" s="194">
        <v>2421596</v>
      </c>
      <c r="V77" s="190" t="s">
        <v>4871</v>
      </c>
      <c r="W77" s="190" t="s">
        <v>2912</v>
      </c>
      <c r="X77" s="190" t="s">
        <v>4870</v>
      </c>
      <c r="Y77" s="190" t="s">
        <v>4869</v>
      </c>
      <c r="Z77" s="190" t="s">
        <v>4868</v>
      </c>
      <c r="AA77" s="190" t="s">
        <v>4867</v>
      </c>
      <c r="AB77" s="190" t="s">
        <v>310</v>
      </c>
      <c r="AC77" s="190" t="s">
        <v>4866</v>
      </c>
      <c r="AD77" s="190" t="s">
        <v>325</v>
      </c>
      <c r="AE77" s="190" t="s">
        <v>4865</v>
      </c>
      <c r="AF77" s="190" t="s">
        <v>4864</v>
      </c>
      <c r="AG77" s="193">
        <v>18228</v>
      </c>
      <c r="AH77" s="193">
        <v>64141</v>
      </c>
      <c r="AI77" s="193">
        <v>82369</v>
      </c>
      <c r="AJ77" s="193">
        <v>3750</v>
      </c>
      <c r="AK77" s="193">
        <v>14330</v>
      </c>
      <c r="AL77" s="193">
        <v>18080</v>
      </c>
      <c r="AM77" s="193">
        <v>0</v>
      </c>
      <c r="AN77" s="193">
        <v>0</v>
      </c>
      <c r="AO77" s="193">
        <v>0</v>
      </c>
      <c r="AP77" s="193">
        <v>0</v>
      </c>
      <c r="AQ77" s="193">
        <v>0</v>
      </c>
      <c r="AR77" s="193">
        <v>0</v>
      </c>
      <c r="AS77" s="190" t="s">
        <v>271</v>
      </c>
      <c r="AT77" s="193" t="s">
        <v>271</v>
      </c>
      <c r="AU77" s="193" t="s">
        <v>271</v>
      </c>
      <c r="AV77" s="190" t="s">
        <v>271</v>
      </c>
      <c r="AW77" s="193" t="s">
        <v>271</v>
      </c>
      <c r="AX77" s="193" t="s">
        <v>271</v>
      </c>
      <c r="AY77" s="190" t="s">
        <v>271</v>
      </c>
      <c r="AZ77" s="193" t="s">
        <v>271</v>
      </c>
      <c r="BA77" s="193" t="s">
        <v>271</v>
      </c>
      <c r="BB77" s="190" t="s">
        <v>271</v>
      </c>
      <c r="BC77" s="193" t="s">
        <v>271</v>
      </c>
      <c r="BD77" s="193" t="s">
        <v>271</v>
      </c>
      <c r="BE77" s="190" t="s">
        <v>271</v>
      </c>
      <c r="BF77" s="193" t="s">
        <v>271</v>
      </c>
      <c r="BG77" s="193" t="s">
        <v>271</v>
      </c>
      <c r="BH77" s="190" t="s">
        <v>271</v>
      </c>
      <c r="BI77" s="193" t="s">
        <v>271</v>
      </c>
      <c r="BJ77" s="193" t="s">
        <v>271</v>
      </c>
      <c r="BK77" s="190" t="s">
        <v>271</v>
      </c>
      <c r="BL77" s="193" t="s">
        <v>271</v>
      </c>
      <c r="BM77" s="193" t="s">
        <v>271</v>
      </c>
      <c r="BN77" s="190" t="s">
        <v>271</v>
      </c>
      <c r="BO77" s="193" t="s">
        <v>271</v>
      </c>
      <c r="BP77" s="193" t="s">
        <v>271</v>
      </c>
      <c r="BQ77" s="190" t="s">
        <v>271</v>
      </c>
      <c r="BR77" s="193" t="s">
        <v>271</v>
      </c>
      <c r="BS77" s="193" t="s">
        <v>271</v>
      </c>
      <c r="BT77" s="190" t="s">
        <v>271</v>
      </c>
      <c r="BU77" s="193" t="s">
        <v>271</v>
      </c>
      <c r="BV77" s="193" t="s">
        <v>271</v>
      </c>
      <c r="BW77" s="193">
        <v>18228</v>
      </c>
      <c r="BX77" s="193">
        <v>64141</v>
      </c>
      <c r="BY77" s="193">
        <v>82369</v>
      </c>
      <c r="BZ77" s="193">
        <v>3750</v>
      </c>
      <c r="CA77" s="193">
        <v>14330</v>
      </c>
      <c r="CB77" s="193">
        <v>18080</v>
      </c>
      <c r="CC77" s="190" t="s">
        <v>287</v>
      </c>
      <c r="CD77" s="193">
        <v>16060</v>
      </c>
      <c r="CE77" s="193">
        <v>79201</v>
      </c>
      <c r="CF77" s="190" t="s">
        <v>287</v>
      </c>
      <c r="CG77" s="193">
        <v>16060</v>
      </c>
      <c r="CH77" s="193">
        <v>79201</v>
      </c>
      <c r="CI77" s="190" t="s">
        <v>271</v>
      </c>
      <c r="CJ77" s="193" t="s">
        <v>271</v>
      </c>
      <c r="CK77" s="193" t="s">
        <v>271</v>
      </c>
      <c r="CL77" s="190" t="s">
        <v>271</v>
      </c>
      <c r="CM77" s="193" t="s">
        <v>271</v>
      </c>
      <c r="CN77" s="193" t="s">
        <v>271</v>
      </c>
      <c r="CO77" s="190" t="s">
        <v>287</v>
      </c>
      <c r="CP77" s="193">
        <v>2000</v>
      </c>
      <c r="CQ77" s="193">
        <v>10800</v>
      </c>
      <c r="CR77" s="190" t="s">
        <v>271</v>
      </c>
      <c r="CS77" s="193" t="s">
        <v>271</v>
      </c>
      <c r="CT77" s="193" t="s">
        <v>271</v>
      </c>
      <c r="CU77" s="190" t="s">
        <v>271</v>
      </c>
      <c r="CV77" s="193" t="s">
        <v>271</v>
      </c>
      <c r="CW77" s="193" t="s">
        <v>271</v>
      </c>
      <c r="CX77" s="190" t="s">
        <v>271</v>
      </c>
      <c r="CY77" s="193" t="s">
        <v>271</v>
      </c>
      <c r="CZ77" s="193" t="s">
        <v>271</v>
      </c>
      <c r="DA77" s="190" t="s">
        <v>271</v>
      </c>
      <c r="DB77" s="193" t="s">
        <v>271</v>
      </c>
      <c r="DC77" s="193" t="s">
        <v>271</v>
      </c>
      <c r="DD77" s="190" t="s">
        <v>271</v>
      </c>
      <c r="DE77" s="193" t="s">
        <v>271</v>
      </c>
      <c r="DF77" s="193" t="s">
        <v>271</v>
      </c>
      <c r="DG77" s="190" t="s">
        <v>271</v>
      </c>
      <c r="DH77" s="193" t="s">
        <v>271</v>
      </c>
      <c r="DI77" s="193" t="s">
        <v>271</v>
      </c>
      <c r="DJ77" s="190" t="s">
        <v>271</v>
      </c>
      <c r="DK77" s="193" t="s">
        <v>271</v>
      </c>
      <c r="DL77" s="193" t="s">
        <v>271</v>
      </c>
      <c r="DM77" s="190" t="s">
        <v>271</v>
      </c>
      <c r="DN77" s="193" t="s">
        <v>271</v>
      </c>
      <c r="DO77" s="193" t="s">
        <v>271</v>
      </c>
      <c r="DP77" s="190" t="s">
        <v>271</v>
      </c>
      <c r="DQ77" s="193" t="s">
        <v>271</v>
      </c>
      <c r="DR77" s="193" t="s">
        <v>271</v>
      </c>
      <c r="DS77" s="190" t="s">
        <v>271</v>
      </c>
      <c r="DT77" s="193" t="s">
        <v>271</v>
      </c>
      <c r="DU77" s="193" t="s">
        <v>271</v>
      </c>
      <c r="DV77" s="190" t="s">
        <v>271</v>
      </c>
      <c r="DW77" s="193" t="s">
        <v>271</v>
      </c>
      <c r="DX77" s="193" t="s">
        <v>271</v>
      </c>
      <c r="DY77" s="190" t="s">
        <v>655</v>
      </c>
      <c r="DZ77" s="190" t="s">
        <v>272</v>
      </c>
      <c r="EA77" s="190" t="s">
        <v>323</v>
      </c>
      <c r="EB77" s="190" t="s">
        <v>286</v>
      </c>
      <c r="EC77" s="190" t="s">
        <v>272</v>
      </c>
      <c r="ED77" s="190" t="s">
        <v>785</v>
      </c>
      <c r="EE77" s="190" t="s">
        <v>307</v>
      </c>
      <c r="EF77" s="190" t="s">
        <v>4863</v>
      </c>
      <c r="EG77" s="190" t="s">
        <v>321</v>
      </c>
      <c r="EH77" s="190" t="s">
        <v>320</v>
      </c>
      <c r="EI77" s="190" t="s">
        <v>319</v>
      </c>
      <c r="EJ77" s="190" t="s">
        <v>246</v>
      </c>
      <c r="EK77" s="190" t="s">
        <v>379</v>
      </c>
      <c r="EL77" s="190" t="s">
        <v>272</v>
      </c>
      <c r="EM77" s="190" t="s">
        <v>272</v>
      </c>
      <c r="EN77" s="190" t="s">
        <v>272</v>
      </c>
      <c r="EO77" s="190" t="s">
        <v>272</v>
      </c>
      <c r="EP77" s="190" t="s">
        <v>378</v>
      </c>
      <c r="EQ77" s="190">
        <v>4</v>
      </c>
      <c r="ER77" s="190" t="s">
        <v>349</v>
      </c>
      <c r="ES77" s="190" t="s">
        <v>272</v>
      </c>
      <c r="ET77" s="190" t="s">
        <v>272</v>
      </c>
      <c r="EU77" s="190" t="s">
        <v>272</v>
      </c>
      <c r="EV77" s="190" t="s">
        <v>272</v>
      </c>
      <c r="EW77" s="190" t="s">
        <v>303</v>
      </c>
      <c r="EX77" s="190">
        <v>4</v>
      </c>
      <c r="EY77" s="190" t="s">
        <v>302</v>
      </c>
      <c r="EZ77" s="190" t="s">
        <v>268</v>
      </c>
      <c r="FA77" s="190" t="s">
        <v>258</v>
      </c>
      <c r="FB77" s="193">
        <v>4</v>
      </c>
      <c r="FC77" s="190" t="s">
        <v>276</v>
      </c>
      <c r="FD77" s="190" t="s">
        <v>377</v>
      </c>
      <c r="FE77" s="190" t="s">
        <v>271</v>
      </c>
      <c r="FF77" s="190" t="s">
        <v>264</v>
      </c>
      <c r="FG77" s="190" t="s">
        <v>4862</v>
      </c>
      <c r="FH77" s="190" t="s">
        <v>4861</v>
      </c>
      <c r="FI77" s="190" t="s">
        <v>4860</v>
      </c>
      <c r="FJ77" s="190" t="s">
        <v>4859</v>
      </c>
      <c r="FK77" s="190" t="s">
        <v>4858</v>
      </c>
      <c r="FL77" s="190" t="s">
        <v>4857</v>
      </c>
      <c r="FM77" s="190" t="s">
        <v>4856</v>
      </c>
      <c r="FN77" s="190" t="s">
        <v>4855</v>
      </c>
      <c r="FO77" s="190" t="s">
        <v>271</v>
      </c>
      <c r="FP77" s="190" t="s">
        <v>271</v>
      </c>
      <c r="FQ77" s="193">
        <v>82369</v>
      </c>
      <c r="FR77" s="193">
        <v>18080</v>
      </c>
      <c r="FS77" s="190" t="s">
        <v>272</v>
      </c>
      <c r="FT77" s="190" t="s">
        <v>272</v>
      </c>
      <c r="FU77" s="190" t="s">
        <v>297</v>
      </c>
      <c r="FV77" s="190" t="s">
        <v>297</v>
      </c>
      <c r="FW77" s="190" t="s">
        <v>297</v>
      </c>
      <c r="FX77" s="190" t="s">
        <v>297</v>
      </c>
      <c r="FY77" s="190" t="s">
        <v>297</v>
      </c>
      <c r="FZ77" s="190" t="s">
        <v>297</v>
      </c>
      <c r="GA77" s="190" t="s">
        <v>272</v>
      </c>
      <c r="GB77" s="190" t="s">
        <v>272</v>
      </c>
      <c r="GC77" s="190" t="s">
        <v>272</v>
      </c>
      <c r="GD77" s="190" t="s">
        <v>272</v>
      </c>
      <c r="GE77" s="190" t="s">
        <v>272</v>
      </c>
    </row>
    <row r="78" spans="1:187" x14ac:dyDescent="0.3">
      <c r="A78" s="190" t="s">
        <v>372</v>
      </c>
      <c r="B78" s="190">
        <v>2790</v>
      </c>
      <c r="C78" s="190" t="s">
        <v>16</v>
      </c>
      <c r="D78" s="190" t="s">
        <v>240</v>
      </c>
      <c r="E78" s="190" t="s">
        <v>4854</v>
      </c>
      <c r="F78" s="190" t="s">
        <v>4853</v>
      </c>
      <c r="G78" s="190" t="s">
        <v>3876</v>
      </c>
      <c r="H78" s="190" t="s">
        <v>1272</v>
      </c>
      <c r="I78" s="190" t="s">
        <v>301</v>
      </c>
      <c r="J78" s="190" t="s">
        <v>4852</v>
      </c>
      <c r="K78" s="190" t="s">
        <v>271</v>
      </c>
      <c r="L78" s="190" t="s">
        <v>271</v>
      </c>
      <c r="M78" s="190" t="s">
        <v>271</v>
      </c>
      <c r="N78" s="190" t="s">
        <v>271</v>
      </c>
      <c r="O78" s="190" t="s">
        <v>271</v>
      </c>
      <c r="P78" s="190" t="s">
        <v>271</v>
      </c>
      <c r="Q78" s="191">
        <v>42430</v>
      </c>
      <c r="R78" s="191">
        <v>42735</v>
      </c>
      <c r="T78" s="190" t="s">
        <v>549</v>
      </c>
      <c r="U78" s="194">
        <v>32721.599999999999</v>
      </c>
      <c r="V78" s="190" t="s">
        <v>4851</v>
      </c>
      <c r="W78" s="190" t="s">
        <v>4850</v>
      </c>
      <c r="X78" s="190" t="s">
        <v>4849</v>
      </c>
      <c r="Y78" s="190" t="s">
        <v>4848</v>
      </c>
      <c r="Z78" s="190" t="s">
        <v>4847</v>
      </c>
      <c r="AA78" s="190" t="s">
        <v>4846</v>
      </c>
      <c r="AB78" s="190" t="s">
        <v>310</v>
      </c>
      <c r="AC78" s="190" t="s">
        <v>4845</v>
      </c>
      <c r="AD78" s="190" t="s">
        <v>325</v>
      </c>
      <c r="AE78" s="190" t="s">
        <v>4844</v>
      </c>
      <c r="AF78" s="190" t="s">
        <v>4843</v>
      </c>
      <c r="AG78" s="193">
        <v>10026</v>
      </c>
      <c r="AH78" s="193">
        <v>0</v>
      </c>
      <c r="AI78" s="193">
        <v>10026</v>
      </c>
      <c r="AJ78" s="193">
        <v>455</v>
      </c>
      <c r="AK78" s="193">
        <v>3545</v>
      </c>
      <c r="AL78" s="193">
        <v>4000</v>
      </c>
      <c r="AM78" s="193">
        <v>0</v>
      </c>
      <c r="AN78" s="193">
        <v>0</v>
      </c>
      <c r="AO78" s="193">
        <v>0</v>
      </c>
      <c r="AP78" s="193">
        <v>0</v>
      </c>
      <c r="AQ78" s="193">
        <v>0</v>
      </c>
      <c r="AR78" s="193">
        <v>0</v>
      </c>
      <c r="AS78" s="190" t="s">
        <v>271</v>
      </c>
      <c r="AT78" s="193" t="s">
        <v>271</v>
      </c>
      <c r="AU78" s="193" t="s">
        <v>271</v>
      </c>
      <c r="AV78" s="190" t="s">
        <v>271</v>
      </c>
      <c r="AW78" s="193" t="s">
        <v>271</v>
      </c>
      <c r="AX78" s="193" t="s">
        <v>271</v>
      </c>
      <c r="AY78" s="190" t="s">
        <v>271</v>
      </c>
      <c r="AZ78" s="193" t="s">
        <v>271</v>
      </c>
      <c r="BA78" s="193" t="s">
        <v>271</v>
      </c>
      <c r="BB78" s="190" t="s">
        <v>271</v>
      </c>
      <c r="BC78" s="193" t="s">
        <v>271</v>
      </c>
      <c r="BD78" s="193" t="s">
        <v>271</v>
      </c>
      <c r="BE78" s="190" t="s">
        <v>271</v>
      </c>
      <c r="BF78" s="193" t="s">
        <v>271</v>
      </c>
      <c r="BG78" s="193" t="s">
        <v>271</v>
      </c>
      <c r="BH78" s="190" t="s">
        <v>271</v>
      </c>
      <c r="BI78" s="193" t="s">
        <v>271</v>
      </c>
      <c r="BJ78" s="193" t="s">
        <v>271</v>
      </c>
      <c r="BK78" s="190" t="s">
        <v>271</v>
      </c>
      <c r="BL78" s="193" t="s">
        <v>271</v>
      </c>
      <c r="BM78" s="193" t="s">
        <v>271</v>
      </c>
      <c r="BN78" s="190" t="s">
        <v>271</v>
      </c>
      <c r="BO78" s="193" t="s">
        <v>271</v>
      </c>
      <c r="BP78" s="193" t="s">
        <v>271</v>
      </c>
      <c r="BQ78" s="190" t="s">
        <v>271</v>
      </c>
      <c r="BR78" s="193" t="s">
        <v>271</v>
      </c>
      <c r="BS78" s="193" t="s">
        <v>271</v>
      </c>
      <c r="BT78" s="190" t="s">
        <v>271</v>
      </c>
      <c r="BU78" s="193" t="s">
        <v>271</v>
      </c>
      <c r="BV78" s="193" t="s">
        <v>271</v>
      </c>
      <c r="BW78" s="193">
        <v>10026</v>
      </c>
      <c r="BX78" s="193">
        <v>0</v>
      </c>
      <c r="BY78" s="193">
        <v>10026</v>
      </c>
      <c r="BZ78" s="193">
        <v>455</v>
      </c>
      <c r="CA78" s="193">
        <v>3545</v>
      </c>
      <c r="CB78" s="193">
        <v>4000</v>
      </c>
      <c r="CC78" s="190" t="s">
        <v>287</v>
      </c>
      <c r="CD78" s="193">
        <v>4000</v>
      </c>
      <c r="CE78" s="193">
        <v>10026</v>
      </c>
      <c r="CF78" s="190" t="s">
        <v>287</v>
      </c>
      <c r="CG78" s="193">
        <v>4000</v>
      </c>
      <c r="CH78" s="193">
        <v>10026</v>
      </c>
      <c r="CI78" s="190" t="s">
        <v>271</v>
      </c>
      <c r="CJ78" s="193" t="s">
        <v>271</v>
      </c>
      <c r="CK78" s="193" t="s">
        <v>271</v>
      </c>
      <c r="CL78" s="190" t="s">
        <v>271</v>
      </c>
      <c r="CM78" s="193" t="s">
        <v>271</v>
      </c>
      <c r="CN78" s="193" t="s">
        <v>271</v>
      </c>
      <c r="CO78" s="190" t="s">
        <v>271</v>
      </c>
      <c r="CP78" s="193" t="s">
        <v>271</v>
      </c>
      <c r="CQ78" s="193" t="s">
        <v>271</v>
      </c>
      <c r="CR78" s="190" t="s">
        <v>271</v>
      </c>
      <c r="CS78" s="193" t="s">
        <v>271</v>
      </c>
      <c r="CT78" s="193" t="s">
        <v>271</v>
      </c>
      <c r="CU78" s="190" t="s">
        <v>287</v>
      </c>
      <c r="CV78" s="193">
        <v>4000</v>
      </c>
      <c r="CW78" s="193">
        <v>10026</v>
      </c>
      <c r="CX78" s="190" t="s">
        <v>271</v>
      </c>
      <c r="CY78" s="193" t="s">
        <v>271</v>
      </c>
      <c r="CZ78" s="193" t="s">
        <v>271</v>
      </c>
      <c r="DA78" s="190" t="s">
        <v>287</v>
      </c>
      <c r="DB78" s="193">
        <v>4000</v>
      </c>
      <c r="DC78" s="193">
        <v>10026</v>
      </c>
      <c r="DD78" s="190" t="s">
        <v>271</v>
      </c>
      <c r="DE78" s="193" t="s">
        <v>271</v>
      </c>
      <c r="DF78" s="193" t="s">
        <v>271</v>
      </c>
      <c r="DG78" s="190" t="s">
        <v>271</v>
      </c>
      <c r="DH78" s="193" t="s">
        <v>271</v>
      </c>
      <c r="DI78" s="193" t="s">
        <v>271</v>
      </c>
      <c r="DJ78" s="190" t="s">
        <v>287</v>
      </c>
      <c r="DK78" s="193">
        <v>4000</v>
      </c>
      <c r="DL78" s="193">
        <v>10026</v>
      </c>
      <c r="DM78" s="190" t="s">
        <v>271</v>
      </c>
      <c r="DN78" s="193" t="s">
        <v>271</v>
      </c>
      <c r="DO78" s="193" t="s">
        <v>271</v>
      </c>
      <c r="DP78" s="190" t="s">
        <v>271</v>
      </c>
      <c r="DQ78" s="193" t="s">
        <v>271</v>
      </c>
      <c r="DR78" s="193" t="s">
        <v>271</v>
      </c>
      <c r="DS78" s="190" t="s">
        <v>271</v>
      </c>
      <c r="DT78" s="193" t="s">
        <v>271</v>
      </c>
      <c r="DU78" s="193" t="s">
        <v>271</v>
      </c>
      <c r="DV78" s="190" t="s">
        <v>271</v>
      </c>
      <c r="DW78" s="193" t="s">
        <v>271</v>
      </c>
      <c r="DX78" s="193" t="s">
        <v>271</v>
      </c>
      <c r="DY78" s="190" t="s">
        <v>356</v>
      </c>
      <c r="DZ78" s="190" t="s">
        <v>297</v>
      </c>
      <c r="EA78" s="190" t="s">
        <v>271</v>
      </c>
      <c r="EB78" s="190" t="s">
        <v>271</v>
      </c>
      <c r="EC78" s="190" t="s">
        <v>272</v>
      </c>
      <c r="ED78" s="190" t="s">
        <v>381</v>
      </c>
      <c r="EE78" s="190" t="s">
        <v>307</v>
      </c>
      <c r="EF78" s="190" t="s">
        <v>271</v>
      </c>
      <c r="EG78" s="190" t="s">
        <v>352</v>
      </c>
      <c r="EH78" s="190" t="s">
        <v>320</v>
      </c>
      <c r="EI78" s="190" t="s">
        <v>283</v>
      </c>
      <c r="EJ78" s="190" t="s">
        <v>245</v>
      </c>
      <c r="EK78" s="190" t="s">
        <v>379</v>
      </c>
      <c r="EL78" s="190" t="s">
        <v>272</v>
      </c>
      <c r="EM78" s="190" t="s">
        <v>272</v>
      </c>
      <c r="EN78" s="190" t="s">
        <v>272</v>
      </c>
      <c r="EO78" s="190" t="s">
        <v>272</v>
      </c>
      <c r="EP78" s="190" t="s">
        <v>378</v>
      </c>
      <c r="EQ78" s="190">
        <v>4</v>
      </c>
      <c r="ER78" s="190" t="s">
        <v>349</v>
      </c>
      <c r="ES78" s="190" t="s">
        <v>272</v>
      </c>
      <c r="ET78" s="190" t="s">
        <v>272</v>
      </c>
      <c r="EU78" s="190" t="s">
        <v>272</v>
      </c>
      <c r="EV78" s="190" t="s">
        <v>272</v>
      </c>
      <c r="EW78" s="190" t="s">
        <v>303</v>
      </c>
      <c r="EX78" s="190">
        <v>4</v>
      </c>
      <c r="EY78" s="190" t="s">
        <v>278</v>
      </c>
      <c r="EZ78" s="190" t="s">
        <v>267</v>
      </c>
      <c r="FA78" s="190" t="s">
        <v>260</v>
      </c>
      <c r="FB78" s="193">
        <v>1</v>
      </c>
      <c r="FC78" s="190" t="s">
        <v>348</v>
      </c>
      <c r="FD78" s="190" t="s">
        <v>271</v>
      </c>
      <c r="FE78" s="190" t="s">
        <v>271</v>
      </c>
      <c r="FF78" s="190" t="s">
        <v>264</v>
      </c>
      <c r="FG78" s="190" t="s">
        <v>271</v>
      </c>
      <c r="FH78" s="190" t="s">
        <v>4842</v>
      </c>
      <c r="FI78" s="190" t="s">
        <v>4841</v>
      </c>
      <c r="FJ78" s="190" t="s">
        <v>4840</v>
      </c>
      <c r="FK78" s="190" t="s">
        <v>271</v>
      </c>
      <c r="FL78" s="190" t="s">
        <v>4839</v>
      </c>
      <c r="FM78" s="190" t="s">
        <v>4838</v>
      </c>
      <c r="FN78" s="190" t="s">
        <v>4837</v>
      </c>
      <c r="FO78" s="190" t="s">
        <v>271</v>
      </c>
      <c r="FP78" s="190" t="s">
        <v>4836</v>
      </c>
      <c r="FQ78" s="193">
        <v>10026</v>
      </c>
      <c r="FR78" s="193">
        <v>4000</v>
      </c>
      <c r="FS78" s="190" t="s">
        <v>297</v>
      </c>
      <c r="FT78" s="190" t="s">
        <v>297</v>
      </c>
      <c r="FU78" s="190" t="s">
        <v>297</v>
      </c>
      <c r="FV78" s="190" t="s">
        <v>297</v>
      </c>
      <c r="FW78" s="190" t="s">
        <v>297</v>
      </c>
      <c r="FX78" s="190" t="s">
        <v>297</v>
      </c>
      <c r="FY78" s="190" t="s">
        <v>297</v>
      </c>
      <c r="FZ78" s="190" t="s">
        <v>297</v>
      </c>
      <c r="GA78" s="190" t="s">
        <v>272</v>
      </c>
      <c r="GB78" s="190" t="s">
        <v>297</v>
      </c>
      <c r="GC78" s="190" t="s">
        <v>297</v>
      </c>
      <c r="GD78" s="190" t="s">
        <v>297</v>
      </c>
      <c r="GE78" s="190" t="s">
        <v>297</v>
      </c>
    </row>
    <row r="79" spans="1:187" x14ac:dyDescent="0.3">
      <c r="A79" s="190" t="s">
        <v>372</v>
      </c>
      <c r="B79" s="190">
        <v>2760</v>
      </c>
      <c r="C79" s="190" t="s">
        <v>16</v>
      </c>
      <c r="D79" s="190" t="s">
        <v>240</v>
      </c>
      <c r="E79" s="190" t="s">
        <v>1331</v>
      </c>
      <c r="F79" s="190" t="s">
        <v>1330</v>
      </c>
      <c r="G79" s="190" t="s">
        <v>270</v>
      </c>
      <c r="H79" s="190" t="s">
        <v>369</v>
      </c>
      <c r="I79" s="190" t="s">
        <v>368</v>
      </c>
      <c r="J79" s="190" t="s">
        <v>1329</v>
      </c>
      <c r="K79" s="190" t="s">
        <v>271</v>
      </c>
      <c r="L79" s="190" t="s">
        <v>271</v>
      </c>
      <c r="M79" s="190" t="s">
        <v>271</v>
      </c>
      <c r="N79" s="190" t="s">
        <v>271</v>
      </c>
      <c r="O79" s="190" t="s">
        <v>271</v>
      </c>
      <c r="P79" s="190" t="s">
        <v>271</v>
      </c>
      <c r="Q79" s="191">
        <v>41974</v>
      </c>
      <c r="R79" s="191">
        <v>42916</v>
      </c>
      <c r="T79" s="190" t="s">
        <v>592</v>
      </c>
      <c r="U79" s="194">
        <v>572333</v>
      </c>
      <c r="V79" s="190" t="s">
        <v>1328</v>
      </c>
      <c r="W79" s="190" t="s">
        <v>1327</v>
      </c>
      <c r="X79" s="190" t="s">
        <v>1326</v>
      </c>
      <c r="Y79" s="190" t="s">
        <v>271</v>
      </c>
      <c r="Z79" s="190" t="s">
        <v>271</v>
      </c>
      <c r="AA79" s="190" t="s">
        <v>271</v>
      </c>
      <c r="AB79" s="190" t="s">
        <v>310</v>
      </c>
      <c r="AC79" s="190" t="s">
        <v>1325</v>
      </c>
      <c r="AD79" s="190" t="s">
        <v>325</v>
      </c>
      <c r="AE79" s="190" t="s">
        <v>1324</v>
      </c>
      <c r="AF79" s="190" t="s">
        <v>1323</v>
      </c>
      <c r="AG79" s="193">
        <v>386100</v>
      </c>
      <c r="AH79" s="193">
        <v>471900</v>
      </c>
      <c r="AI79" s="193">
        <v>858000</v>
      </c>
      <c r="AJ79" s="193">
        <v>105600</v>
      </c>
      <c r="AK79" s="193">
        <v>30000</v>
      </c>
      <c r="AL79" s="193">
        <v>135600</v>
      </c>
      <c r="AM79" s="193">
        <v>0</v>
      </c>
      <c r="AN79" s="193">
        <v>0</v>
      </c>
      <c r="AO79" s="193">
        <v>0</v>
      </c>
      <c r="AP79" s="193">
        <v>0</v>
      </c>
      <c r="AQ79" s="193">
        <v>0</v>
      </c>
      <c r="AR79" s="193">
        <v>0</v>
      </c>
      <c r="AS79" s="190" t="s">
        <v>271</v>
      </c>
      <c r="AT79" s="193" t="s">
        <v>271</v>
      </c>
      <c r="AU79" s="193" t="s">
        <v>271</v>
      </c>
      <c r="AV79" s="190" t="s">
        <v>271</v>
      </c>
      <c r="AW79" s="193" t="s">
        <v>271</v>
      </c>
      <c r="AX79" s="193" t="s">
        <v>271</v>
      </c>
      <c r="AY79" s="190" t="s">
        <v>271</v>
      </c>
      <c r="AZ79" s="193" t="s">
        <v>271</v>
      </c>
      <c r="BA79" s="193" t="s">
        <v>271</v>
      </c>
      <c r="BB79" s="190" t="s">
        <v>271</v>
      </c>
      <c r="BC79" s="193" t="s">
        <v>271</v>
      </c>
      <c r="BD79" s="193" t="s">
        <v>271</v>
      </c>
      <c r="BE79" s="190" t="s">
        <v>271</v>
      </c>
      <c r="BF79" s="193" t="s">
        <v>271</v>
      </c>
      <c r="BG79" s="193" t="s">
        <v>271</v>
      </c>
      <c r="BH79" s="190" t="s">
        <v>271</v>
      </c>
      <c r="BI79" s="193" t="s">
        <v>271</v>
      </c>
      <c r="BJ79" s="193" t="s">
        <v>271</v>
      </c>
      <c r="BK79" s="190" t="s">
        <v>271</v>
      </c>
      <c r="BL79" s="193" t="s">
        <v>271</v>
      </c>
      <c r="BM79" s="193" t="s">
        <v>271</v>
      </c>
      <c r="BN79" s="190" t="s">
        <v>271</v>
      </c>
      <c r="BO79" s="193" t="s">
        <v>271</v>
      </c>
      <c r="BP79" s="193" t="s">
        <v>271</v>
      </c>
      <c r="BQ79" s="190" t="s">
        <v>271</v>
      </c>
      <c r="BR79" s="193" t="s">
        <v>271</v>
      </c>
      <c r="BS79" s="193" t="s">
        <v>271</v>
      </c>
      <c r="BT79" s="190" t="s">
        <v>271</v>
      </c>
      <c r="BU79" s="193" t="s">
        <v>271</v>
      </c>
      <c r="BV79" s="193" t="s">
        <v>271</v>
      </c>
      <c r="BW79" s="193">
        <v>174321</v>
      </c>
      <c r="BX79" s="193">
        <v>190078</v>
      </c>
      <c r="BY79" s="193">
        <v>364399</v>
      </c>
      <c r="BZ79" s="193">
        <v>38034</v>
      </c>
      <c r="CA79" s="193">
        <v>13712</v>
      </c>
      <c r="CB79" s="193">
        <v>51746</v>
      </c>
      <c r="CC79" s="190" t="s">
        <v>271</v>
      </c>
      <c r="CD79" s="193" t="s">
        <v>271</v>
      </c>
      <c r="CE79" s="193" t="s">
        <v>271</v>
      </c>
      <c r="CF79" s="190" t="s">
        <v>271</v>
      </c>
      <c r="CG79" s="193" t="s">
        <v>271</v>
      </c>
      <c r="CH79" s="193" t="s">
        <v>271</v>
      </c>
      <c r="CI79" s="190" t="s">
        <v>271</v>
      </c>
      <c r="CJ79" s="193" t="s">
        <v>271</v>
      </c>
      <c r="CK79" s="193" t="s">
        <v>271</v>
      </c>
      <c r="CL79" s="190" t="s">
        <v>271</v>
      </c>
      <c r="CM79" s="193" t="s">
        <v>271</v>
      </c>
      <c r="CN79" s="193" t="s">
        <v>271</v>
      </c>
      <c r="CO79" s="190" t="s">
        <v>271</v>
      </c>
      <c r="CP79" s="193" t="s">
        <v>271</v>
      </c>
      <c r="CQ79" s="193" t="s">
        <v>271</v>
      </c>
      <c r="CR79" s="190" t="s">
        <v>271</v>
      </c>
      <c r="CS79" s="193" t="s">
        <v>271</v>
      </c>
      <c r="CT79" s="193" t="s">
        <v>271</v>
      </c>
      <c r="CU79" s="190" t="s">
        <v>271</v>
      </c>
      <c r="CV79" s="193" t="s">
        <v>271</v>
      </c>
      <c r="CW79" s="193" t="s">
        <v>271</v>
      </c>
      <c r="CX79" s="190" t="s">
        <v>287</v>
      </c>
      <c r="CY79" s="193">
        <v>38034</v>
      </c>
      <c r="CZ79" s="193">
        <v>174321</v>
      </c>
      <c r="DA79" s="190" t="s">
        <v>271</v>
      </c>
      <c r="DB79" s="193" t="s">
        <v>271</v>
      </c>
      <c r="DC79" s="193" t="s">
        <v>271</v>
      </c>
      <c r="DD79" s="190" t="s">
        <v>271</v>
      </c>
      <c r="DE79" s="193" t="s">
        <v>271</v>
      </c>
      <c r="DF79" s="193" t="s">
        <v>271</v>
      </c>
      <c r="DG79" s="190" t="s">
        <v>271</v>
      </c>
      <c r="DH79" s="193" t="s">
        <v>271</v>
      </c>
      <c r="DI79" s="193" t="s">
        <v>271</v>
      </c>
      <c r="DJ79" s="190" t="s">
        <v>271</v>
      </c>
      <c r="DK79" s="193" t="s">
        <v>271</v>
      </c>
      <c r="DL79" s="193" t="s">
        <v>271</v>
      </c>
      <c r="DM79" s="190" t="s">
        <v>271</v>
      </c>
      <c r="DN79" s="193" t="s">
        <v>271</v>
      </c>
      <c r="DO79" s="193" t="s">
        <v>271</v>
      </c>
      <c r="DP79" s="190" t="s">
        <v>287</v>
      </c>
      <c r="DQ79" s="193">
        <v>38034</v>
      </c>
      <c r="DR79" s="193">
        <v>174321</v>
      </c>
      <c r="DS79" s="190" t="s">
        <v>271</v>
      </c>
      <c r="DT79" s="193" t="s">
        <v>271</v>
      </c>
      <c r="DU79" s="193" t="s">
        <v>271</v>
      </c>
      <c r="DV79" s="190" t="s">
        <v>271</v>
      </c>
      <c r="DW79" s="193" t="s">
        <v>271</v>
      </c>
      <c r="DX79" s="193" t="s">
        <v>271</v>
      </c>
      <c r="DY79" s="190" t="s">
        <v>356</v>
      </c>
      <c r="DZ79" s="190" t="s">
        <v>297</v>
      </c>
      <c r="EA79" s="190" t="s">
        <v>271</v>
      </c>
      <c r="EB79" s="190" t="s">
        <v>271</v>
      </c>
      <c r="EC79" s="190" t="s">
        <v>272</v>
      </c>
      <c r="ED79" s="190" t="s">
        <v>750</v>
      </c>
      <c r="EE79" s="190" t="s">
        <v>426</v>
      </c>
      <c r="EF79" s="190" t="s">
        <v>271</v>
      </c>
      <c r="EG79" s="190" t="s">
        <v>321</v>
      </c>
      <c r="EH79" s="190" t="s">
        <v>320</v>
      </c>
      <c r="EI79" s="190" t="s">
        <v>319</v>
      </c>
      <c r="EJ79" s="190" t="s">
        <v>245</v>
      </c>
      <c r="EK79" s="190" t="s">
        <v>379</v>
      </c>
      <c r="EL79" s="190" t="s">
        <v>297</v>
      </c>
      <c r="EM79" s="190" t="s">
        <v>272</v>
      </c>
      <c r="EN79" s="190" t="s">
        <v>272</v>
      </c>
      <c r="EO79" s="190" t="s">
        <v>272</v>
      </c>
      <c r="EP79" s="190" t="s">
        <v>464</v>
      </c>
      <c r="EQ79" s="190">
        <v>3</v>
      </c>
      <c r="ER79" s="190" t="s">
        <v>349</v>
      </c>
      <c r="ES79" s="190" t="s">
        <v>272</v>
      </c>
      <c r="ET79" s="190" t="s">
        <v>272</v>
      </c>
      <c r="EU79" s="190" t="s">
        <v>272</v>
      </c>
      <c r="EV79" s="190" t="s">
        <v>272</v>
      </c>
      <c r="EW79" s="190" t="s">
        <v>303</v>
      </c>
      <c r="EX79" s="190">
        <v>4</v>
      </c>
      <c r="EY79" s="190" t="s">
        <v>302</v>
      </c>
      <c r="EZ79" s="190" t="s">
        <v>268</v>
      </c>
      <c r="FA79" s="190" t="s">
        <v>259</v>
      </c>
      <c r="FB79" s="193">
        <v>1</v>
      </c>
      <c r="FC79" s="190" t="s">
        <v>537</v>
      </c>
      <c r="FD79" s="190" t="s">
        <v>271</v>
      </c>
      <c r="FE79" s="190" t="s">
        <v>271</v>
      </c>
      <c r="FF79" s="190" t="s">
        <v>262</v>
      </c>
      <c r="FG79" s="190" t="s">
        <v>271</v>
      </c>
      <c r="FH79" s="190" t="s">
        <v>396</v>
      </c>
      <c r="FI79" s="190" t="s">
        <v>1322</v>
      </c>
      <c r="FJ79" s="190" t="s">
        <v>1321</v>
      </c>
      <c r="FK79" s="190" t="s">
        <v>1320</v>
      </c>
      <c r="FL79" s="190" t="s">
        <v>1319</v>
      </c>
      <c r="FM79" s="190" t="s">
        <v>1318</v>
      </c>
      <c r="FN79" s="190" t="s">
        <v>1317</v>
      </c>
      <c r="FO79" s="190" t="s">
        <v>271</v>
      </c>
      <c r="FP79" s="190" t="s">
        <v>271</v>
      </c>
      <c r="FQ79" s="193">
        <v>364399</v>
      </c>
      <c r="FR79" s="193">
        <v>51746</v>
      </c>
      <c r="FS79" s="190" t="s">
        <v>297</v>
      </c>
      <c r="FT79" s="190" t="s">
        <v>297</v>
      </c>
      <c r="FU79" s="190" t="s">
        <v>297</v>
      </c>
      <c r="FV79" s="190" t="s">
        <v>297</v>
      </c>
      <c r="FW79" s="190" t="s">
        <v>272</v>
      </c>
      <c r="FX79" s="190" t="s">
        <v>297</v>
      </c>
      <c r="FY79" s="190" t="s">
        <v>297</v>
      </c>
      <c r="FZ79" s="190" t="s">
        <v>297</v>
      </c>
      <c r="GA79" s="190" t="s">
        <v>297</v>
      </c>
      <c r="GB79" s="190" t="s">
        <v>297</v>
      </c>
      <c r="GC79" s="190" t="s">
        <v>297</v>
      </c>
      <c r="GD79" s="190" t="s">
        <v>297</v>
      </c>
      <c r="GE79" s="190" t="s">
        <v>297</v>
      </c>
    </row>
    <row r="80" spans="1:187" x14ac:dyDescent="0.3">
      <c r="A80" s="190" t="s">
        <v>296</v>
      </c>
      <c r="B80" s="190">
        <v>3712</v>
      </c>
      <c r="C80" s="190" t="s">
        <v>20</v>
      </c>
      <c r="D80" s="190" t="s">
        <v>241</v>
      </c>
      <c r="F80" s="190" t="s">
        <v>12609</v>
      </c>
      <c r="G80" s="190" t="s">
        <v>12545</v>
      </c>
      <c r="Q80" s="190"/>
      <c r="R80" s="190"/>
      <c r="S80" s="190"/>
      <c r="U80" s="190"/>
      <c r="V80" s="190" t="s">
        <v>2278</v>
      </c>
      <c r="W80" s="190" t="s">
        <v>12608</v>
      </c>
      <c r="X80" s="190" t="s">
        <v>2276</v>
      </c>
      <c r="Y80" s="190" t="s">
        <v>12607</v>
      </c>
      <c r="Z80" s="190" t="s">
        <v>1120</v>
      </c>
      <c r="AA80" s="190" t="s">
        <v>7246</v>
      </c>
      <c r="AB80" s="190" t="s">
        <v>310</v>
      </c>
      <c r="AC80" s="190" t="s">
        <v>12606</v>
      </c>
      <c r="AD80" s="190" t="s">
        <v>289</v>
      </c>
      <c r="AE80" s="190" t="s">
        <v>12605</v>
      </c>
      <c r="AG80" s="190"/>
      <c r="AH80" s="190"/>
      <c r="AI80" s="190"/>
      <c r="AJ80" s="190"/>
      <c r="AK80" s="190"/>
      <c r="AL80" s="190"/>
      <c r="AM80" s="193">
        <v>0</v>
      </c>
      <c r="AN80" s="193">
        <v>0</v>
      </c>
      <c r="AO80" s="193">
        <v>0</v>
      </c>
      <c r="AP80" s="193">
        <v>0</v>
      </c>
      <c r="AQ80" s="193">
        <v>0</v>
      </c>
      <c r="AR80" s="193">
        <v>0</v>
      </c>
      <c r="AS80" s="190" t="s">
        <v>271</v>
      </c>
      <c r="AT80" s="193" t="s">
        <v>271</v>
      </c>
      <c r="AU80" s="193" t="s">
        <v>271</v>
      </c>
      <c r="AV80" s="190" t="s">
        <v>271</v>
      </c>
      <c r="AW80" s="193" t="s">
        <v>271</v>
      </c>
      <c r="AX80" s="193" t="s">
        <v>271</v>
      </c>
      <c r="AY80" s="190" t="s">
        <v>271</v>
      </c>
      <c r="AZ80" s="193" t="s">
        <v>271</v>
      </c>
      <c r="BA80" s="193" t="s">
        <v>271</v>
      </c>
      <c r="BB80" s="190" t="s">
        <v>271</v>
      </c>
      <c r="BC80" s="193" t="s">
        <v>271</v>
      </c>
      <c r="BD80" s="193" t="s">
        <v>271</v>
      </c>
      <c r="BE80" s="190" t="s">
        <v>271</v>
      </c>
      <c r="BF80" s="193" t="s">
        <v>271</v>
      </c>
      <c r="BG80" s="193" t="s">
        <v>271</v>
      </c>
      <c r="BH80" s="190" t="s">
        <v>271</v>
      </c>
      <c r="BI80" s="193" t="s">
        <v>271</v>
      </c>
      <c r="BJ80" s="193" t="s">
        <v>271</v>
      </c>
      <c r="BK80" s="190" t="s">
        <v>271</v>
      </c>
      <c r="BL80" s="193" t="s">
        <v>271</v>
      </c>
      <c r="BM80" s="193" t="s">
        <v>271</v>
      </c>
      <c r="BN80" s="190" t="s">
        <v>271</v>
      </c>
      <c r="BO80" s="193" t="s">
        <v>271</v>
      </c>
      <c r="BP80" s="193" t="s">
        <v>271</v>
      </c>
      <c r="BQ80" s="190" t="s">
        <v>271</v>
      </c>
      <c r="BR80" s="193" t="s">
        <v>271</v>
      </c>
      <c r="BS80" s="193" t="s">
        <v>271</v>
      </c>
      <c r="BT80" s="190" t="s">
        <v>271</v>
      </c>
      <c r="BU80" s="193" t="s">
        <v>271</v>
      </c>
      <c r="BV80" s="193" t="s">
        <v>271</v>
      </c>
      <c r="BW80" s="193">
        <v>0</v>
      </c>
      <c r="BX80" s="193">
        <v>0</v>
      </c>
      <c r="BY80" s="193">
        <v>0</v>
      </c>
      <c r="BZ80" s="193">
        <v>243</v>
      </c>
      <c r="CA80" s="193">
        <v>200</v>
      </c>
      <c r="CB80" s="193">
        <v>443</v>
      </c>
      <c r="CC80" s="190" t="s">
        <v>271</v>
      </c>
      <c r="CD80" s="193" t="s">
        <v>271</v>
      </c>
      <c r="CE80" s="193" t="s">
        <v>271</v>
      </c>
      <c r="CF80" s="190" t="s">
        <v>271</v>
      </c>
      <c r="CG80" s="193" t="s">
        <v>271</v>
      </c>
      <c r="CH80" s="193" t="s">
        <v>271</v>
      </c>
      <c r="CI80" s="190" t="s">
        <v>271</v>
      </c>
      <c r="CJ80" s="193" t="s">
        <v>271</v>
      </c>
      <c r="CK80" s="193" t="s">
        <v>271</v>
      </c>
      <c r="CL80" s="190" t="s">
        <v>271</v>
      </c>
      <c r="CM80" s="193" t="s">
        <v>271</v>
      </c>
      <c r="CN80" s="193" t="s">
        <v>271</v>
      </c>
      <c r="CO80" s="190" t="s">
        <v>287</v>
      </c>
      <c r="CP80" s="193">
        <v>0</v>
      </c>
      <c r="CQ80" s="193">
        <v>0</v>
      </c>
      <c r="CR80" s="190" t="s">
        <v>287</v>
      </c>
      <c r="CS80" s="193">
        <v>0</v>
      </c>
      <c r="CT80" s="193">
        <v>0</v>
      </c>
      <c r="CU80" s="190" t="s">
        <v>271</v>
      </c>
      <c r="CV80" s="193" t="s">
        <v>271</v>
      </c>
      <c r="CW80" s="193" t="s">
        <v>271</v>
      </c>
      <c r="CX80" s="190" t="s">
        <v>287</v>
      </c>
      <c r="CY80" s="193">
        <v>0</v>
      </c>
      <c r="CZ80" s="193">
        <v>0</v>
      </c>
      <c r="DA80" s="190" t="s">
        <v>287</v>
      </c>
      <c r="DB80" s="193">
        <v>0</v>
      </c>
      <c r="DC80" s="193">
        <v>0</v>
      </c>
      <c r="DD80" s="190" t="s">
        <v>271</v>
      </c>
      <c r="DE80" s="193" t="s">
        <v>271</v>
      </c>
      <c r="DF80" s="193" t="s">
        <v>271</v>
      </c>
      <c r="DG80" s="190" t="s">
        <v>271</v>
      </c>
      <c r="DH80" s="193" t="s">
        <v>271</v>
      </c>
      <c r="DI80" s="193" t="s">
        <v>271</v>
      </c>
      <c r="DJ80" s="190" t="s">
        <v>271</v>
      </c>
      <c r="DK80" s="193" t="s">
        <v>271</v>
      </c>
      <c r="DL80" s="193" t="s">
        <v>271</v>
      </c>
      <c r="DM80" s="190" t="s">
        <v>287</v>
      </c>
      <c r="DN80" s="193">
        <v>0</v>
      </c>
      <c r="DO80" s="193">
        <v>0</v>
      </c>
      <c r="DP80" s="190" t="s">
        <v>271</v>
      </c>
      <c r="DQ80" s="193" t="s">
        <v>271</v>
      </c>
      <c r="DR80" s="193" t="s">
        <v>271</v>
      </c>
      <c r="DS80" s="190" t="s">
        <v>271</v>
      </c>
      <c r="DT80" s="193" t="s">
        <v>271</v>
      </c>
      <c r="DU80" s="193" t="s">
        <v>271</v>
      </c>
      <c r="DV80" s="190" t="s">
        <v>287</v>
      </c>
      <c r="DW80" s="193">
        <v>0</v>
      </c>
      <c r="DX80" s="193">
        <v>0</v>
      </c>
      <c r="DY80" s="193"/>
      <c r="DZ80" s="190" t="s">
        <v>297</v>
      </c>
      <c r="EA80" s="190" t="s">
        <v>271</v>
      </c>
      <c r="EB80" s="190" t="s">
        <v>271</v>
      </c>
      <c r="EC80" s="190" t="s">
        <v>272</v>
      </c>
      <c r="ED80" s="190" t="s">
        <v>323</v>
      </c>
      <c r="EE80" s="190" t="s">
        <v>426</v>
      </c>
      <c r="EF80" s="190" t="s">
        <v>12604</v>
      </c>
      <c r="EG80" s="190" t="s">
        <v>352</v>
      </c>
      <c r="EH80" s="190" t="s">
        <v>284</v>
      </c>
      <c r="EI80" s="190" t="s">
        <v>283</v>
      </c>
      <c r="EJ80" s="190" t="s">
        <v>245</v>
      </c>
      <c r="EK80" s="190" t="s">
        <v>1390</v>
      </c>
      <c r="EL80" s="190" t="s">
        <v>272</v>
      </c>
      <c r="EM80" s="190" t="s">
        <v>272</v>
      </c>
      <c r="EN80" s="190" t="s">
        <v>272</v>
      </c>
      <c r="EO80" s="190" t="s">
        <v>272</v>
      </c>
      <c r="EP80" s="190" t="s">
        <v>378</v>
      </c>
      <c r="EQ80" s="190">
        <v>4</v>
      </c>
      <c r="ER80" s="190" t="s">
        <v>304</v>
      </c>
      <c r="ES80" s="190" t="s">
        <v>272</v>
      </c>
      <c r="ET80" s="190" t="s">
        <v>272</v>
      </c>
      <c r="EU80" s="190" t="s">
        <v>272</v>
      </c>
      <c r="EV80" s="190" t="s">
        <v>272</v>
      </c>
      <c r="EW80" s="190" t="s">
        <v>303</v>
      </c>
      <c r="EX80" s="190">
        <v>4</v>
      </c>
      <c r="EY80" s="190" t="s">
        <v>318</v>
      </c>
      <c r="EZ80" s="190" t="s">
        <v>268</v>
      </c>
      <c r="FA80" s="190" t="s">
        <v>260</v>
      </c>
      <c r="FB80" s="190">
        <v>5</v>
      </c>
      <c r="FC80" s="190" t="s">
        <v>1357</v>
      </c>
      <c r="FD80" s="190" t="s">
        <v>348</v>
      </c>
      <c r="FE80" s="190" t="s">
        <v>376</v>
      </c>
      <c r="FF80" s="190" t="s">
        <v>264</v>
      </c>
      <c r="FG80" s="190" t="s">
        <v>12603</v>
      </c>
      <c r="FO80" s="190" t="s">
        <v>12602</v>
      </c>
      <c r="FP80" s="190" t="s">
        <v>12601</v>
      </c>
      <c r="FQ80" s="190">
        <v>0</v>
      </c>
      <c r="FR80" s="190">
        <v>443</v>
      </c>
      <c r="FS80" s="190" t="s">
        <v>272</v>
      </c>
      <c r="FT80" s="190" t="s">
        <v>297</v>
      </c>
      <c r="FU80" s="190" t="s">
        <v>297</v>
      </c>
      <c r="FV80" s="190" t="s">
        <v>297</v>
      </c>
      <c r="FW80" s="190" t="s">
        <v>297</v>
      </c>
      <c r="FX80" s="190" t="s">
        <v>297</v>
      </c>
      <c r="FY80" s="190" t="s">
        <v>297</v>
      </c>
      <c r="FZ80" s="190" t="s">
        <v>297</v>
      </c>
      <c r="GA80" s="190" t="s">
        <v>297</v>
      </c>
      <c r="GB80" s="190" t="s">
        <v>297</v>
      </c>
      <c r="GC80" s="190" t="s">
        <v>272</v>
      </c>
      <c r="GD80" s="190" t="s">
        <v>297</v>
      </c>
      <c r="GE80" s="190" t="s">
        <v>297</v>
      </c>
    </row>
    <row r="81" spans="1:187" x14ac:dyDescent="0.3">
      <c r="A81" s="190" t="s">
        <v>372</v>
      </c>
      <c r="B81" s="190">
        <v>2792</v>
      </c>
      <c r="C81" s="190" t="s">
        <v>20</v>
      </c>
      <c r="D81" s="190" t="s">
        <v>241</v>
      </c>
      <c r="E81" s="190" t="s">
        <v>12156</v>
      </c>
      <c r="F81" s="190" t="s">
        <v>12155</v>
      </c>
      <c r="G81" s="190" t="s">
        <v>4028</v>
      </c>
      <c r="H81" s="190" t="s">
        <v>1272</v>
      </c>
      <c r="I81" s="190" t="s">
        <v>301</v>
      </c>
      <c r="J81" s="190" t="s">
        <v>12154</v>
      </c>
      <c r="K81" s="190" t="s">
        <v>271</v>
      </c>
      <c r="L81" s="190" t="s">
        <v>271</v>
      </c>
      <c r="M81" s="190" t="s">
        <v>271</v>
      </c>
      <c r="N81" s="190" t="s">
        <v>271</v>
      </c>
      <c r="O81" s="190" t="s">
        <v>271</v>
      </c>
      <c r="P81" s="190" t="s">
        <v>271</v>
      </c>
      <c r="Q81" s="191">
        <v>41548</v>
      </c>
      <c r="R81" s="191">
        <v>43070</v>
      </c>
      <c r="T81" s="190" t="s">
        <v>549</v>
      </c>
      <c r="U81" s="194">
        <v>1421986</v>
      </c>
      <c r="V81" s="190" t="s">
        <v>2278</v>
      </c>
      <c r="W81" s="190" t="s">
        <v>12153</v>
      </c>
      <c r="X81" s="190" t="s">
        <v>2276</v>
      </c>
      <c r="Y81" s="190" t="s">
        <v>6347</v>
      </c>
      <c r="Z81" s="190" t="s">
        <v>12132</v>
      </c>
      <c r="AA81" s="190" t="s">
        <v>2255</v>
      </c>
      <c r="AB81" s="190" t="s">
        <v>310</v>
      </c>
      <c r="AC81" s="190" t="s">
        <v>12152</v>
      </c>
      <c r="AD81" s="190" t="s">
        <v>325</v>
      </c>
      <c r="AE81" s="190" t="s">
        <v>12151</v>
      </c>
      <c r="AF81" s="190" t="s">
        <v>12150</v>
      </c>
      <c r="AG81" s="193">
        <v>36031</v>
      </c>
      <c r="AH81" s="193">
        <v>2368</v>
      </c>
      <c r="AI81" s="193">
        <v>38399</v>
      </c>
      <c r="AJ81" s="193">
        <v>11258</v>
      </c>
      <c r="AK81" s="193">
        <v>592</v>
      </c>
      <c r="AL81" s="193">
        <v>11850</v>
      </c>
      <c r="AM81" s="193">
        <v>0</v>
      </c>
      <c r="AN81" s="193">
        <v>0</v>
      </c>
      <c r="AO81" s="193">
        <v>0</v>
      </c>
      <c r="AP81" s="193">
        <v>0</v>
      </c>
      <c r="AQ81" s="193">
        <v>0</v>
      </c>
      <c r="AR81" s="193">
        <v>0</v>
      </c>
      <c r="AS81" s="190" t="s">
        <v>271</v>
      </c>
      <c r="AT81" s="193" t="s">
        <v>271</v>
      </c>
      <c r="AU81" s="193" t="s">
        <v>271</v>
      </c>
      <c r="AV81" s="190" t="s">
        <v>271</v>
      </c>
      <c r="AW81" s="193" t="s">
        <v>271</v>
      </c>
      <c r="AX81" s="193" t="s">
        <v>271</v>
      </c>
      <c r="AY81" s="190" t="s">
        <v>271</v>
      </c>
      <c r="AZ81" s="193" t="s">
        <v>271</v>
      </c>
      <c r="BA81" s="193" t="s">
        <v>271</v>
      </c>
      <c r="BB81" s="190" t="s">
        <v>271</v>
      </c>
      <c r="BC81" s="193" t="s">
        <v>271</v>
      </c>
      <c r="BD81" s="193" t="s">
        <v>271</v>
      </c>
      <c r="BE81" s="190" t="s">
        <v>271</v>
      </c>
      <c r="BF81" s="193" t="s">
        <v>271</v>
      </c>
      <c r="BG81" s="193" t="s">
        <v>271</v>
      </c>
      <c r="BH81" s="190" t="s">
        <v>271</v>
      </c>
      <c r="BI81" s="193" t="s">
        <v>271</v>
      </c>
      <c r="BJ81" s="193" t="s">
        <v>271</v>
      </c>
      <c r="BK81" s="190" t="s">
        <v>271</v>
      </c>
      <c r="BL81" s="193" t="s">
        <v>271</v>
      </c>
      <c r="BM81" s="193" t="s">
        <v>271</v>
      </c>
      <c r="BN81" s="190" t="s">
        <v>271</v>
      </c>
      <c r="BO81" s="193" t="s">
        <v>271</v>
      </c>
      <c r="BP81" s="193" t="s">
        <v>271</v>
      </c>
      <c r="BQ81" s="190" t="s">
        <v>271</v>
      </c>
      <c r="BR81" s="193" t="s">
        <v>271</v>
      </c>
      <c r="BS81" s="193" t="s">
        <v>271</v>
      </c>
      <c r="BT81" s="190" t="s">
        <v>271</v>
      </c>
      <c r="BU81" s="193" t="s">
        <v>271</v>
      </c>
      <c r="BV81" s="193" t="s">
        <v>271</v>
      </c>
      <c r="BW81" s="193">
        <v>35407</v>
      </c>
      <c r="BX81" s="193">
        <v>11663</v>
      </c>
      <c r="BY81" s="193">
        <v>47070</v>
      </c>
      <c r="BZ81" s="193">
        <v>5136</v>
      </c>
      <c r="CA81" s="193">
        <v>1307</v>
      </c>
      <c r="CB81" s="193">
        <v>6443</v>
      </c>
      <c r="CC81" s="190" t="s">
        <v>287</v>
      </c>
      <c r="CD81" s="193">
        <v>2050</v>
      </c>
      <c r="CE81" s="193">
        <v>9414</v>
      </c>
      <c r="CF81" s="190" t="s">
        <v>271</v>
      </c>
      <c r="CG81" s="193" t="s">
        <v>271</v>
      </c>
      <c r="CH81" s="193" t="s">
        <v>271</v>
      </c>
      <c r="CI81" s="190" t="s">
        <v>271</v>
      </c>
      <c r="CJ81" s="193" t="s">
        <v>271</v>
      </c>
      <c r="CK81" s="193" t="s">
        <v>271</v>
      </c>
      <c r="CL81" s="190" t="s">
        <v>271</v>
      </c>
      <c r="CM81" s="193" t="s">
        <v>271</v>
      </c>
      <c r="CN81" s="193" t="s">
        <v>271</v>
      </c>
      <c r="CO81" s="190" t="s">
        <v>287</v>
      </c>
      <c r="CP81" s="193">
        <v>4231</v>
      </c>
      <c r="CQ81" s="193">
        <v>21155</v>
      </c>
      <c r="CR81" s="190" t="s">
        <v>271</v>
      </c>
      <c r="CS81" s="193" t="s">
        <v>271</v>
      </c>
      <c r="CT81" s="193" t="s">
        <v>271</v>
      </c>
      <c r="CU81" s="190" t="s">
        <v>287</v>
      </c>
      <c r="CV81" s="193">
        <v>5501</v>
      </c>
      <c r="CW81" s="193">
        <v>47070</v>
      </c>
      <c r="CX81" s="190" t="s">
        <v>271</v>
      </c>
      <c r="CY81" s="193" t="s">
        <v>271</v>
      </c>
      <c r="CZ81" s="193" t="s">
        <v>271</v>
      </c>
      <c r="DA81" s="190" t="s">
        <v>287</v>
      </c>
      <c r="DB81" s="193">
        <v>807</v>
      </c>
      <c r="DC81" s="193">
        <v>3240</v>
      </c>
      <c r="DD81" s="190" t="s">
        <v>287</v>
      </c>
      <c r="DE81" s="193">
        <v>3508</v>
      </c>
      <c r="DF81" s="193">
        <v>26700</v>
      </c>
      <c r="DG81" s="190" t="s">
        <v>271</v>
      </c>
      <c r="DH81" s="193" t="s">
        <v>271</v>
      </c>
      <c r="DI81" s="193" t="s">
        <v>271</v>
      </c>
      <c r="DJ81" s="190" t="s">
        <v>271</v>
      </c>
      <c r="DK81" s="193" t="s">
        <v>271</v>
      </c>
      <c r="DL81" s="193" t="s">
        <v>271</v>
      </c>
      <c r="DM81" s="190" t="s">
        <v>287</v>
      </c>
      <c r="DN81" s="193">
        <v>334</v>
      </c>
      <c r="DO81" s="193">
        <v>700</v>
      </c>
      <c r="DP81" s="190" t="s">
        <v>287</v>
      </c>
      <c r="DQ81" s="193">
        <v>2653</v>
      </c>
      <c r="DR81" s="193">
        <v>0</v>
      </c>
      <c r="DS81" s="190" t="s">
        <v>287</v>
      </c>
      <c r="DT81" s="193">
        <v>4512</v>
      </c>
      <c r="DU81" s="193">
        <v>20367</v>
      </c>
      <c r="DV81" s="190" t="s">
        <v>271</v>
      </c>
      <c r="DW81" s="193" t="s">
        <v>271</v>
      </c>
      <c r="DX81" s="193" t="s">
        <v>271</v>
      </c>
      <c r="DY81" s="190" t="s">
        <v>356</v>
      </c>
      <c r="DZ81" s="190" t="s">
        <v>272</v>
      </c>
      <c r="EA81" s="190" t="s">
        <v>323</v>
      </c>
      <c r="EB81" s="190" t="s">
        <v>286</v>
      </c>
      <c r="EC81" s="190" t="s">
        <v>272</v>
      </c>
      <c r="ED81" s="190" t="s">
        <v>564</v>
      </c>
      <c r="EE81" s="190" t="s">
        <v>426</v>
      </c>
      <c r="EF81" s="190" t="s">
        <v>12149</v>
      </c>
      <c r="EG81" s="190" t="s">
        <v>321</v>
      </c>
      <c r="EH81" s="190" t="s">
        <v>380</v>
      </c>
      <c r="EI81" s="190" t="s">
        <v>319</v>
      </c>
      <c r="EJ81" s="190" t="s">
        <v>245</v>
      </c>
      <c r="EK81" s="190" t="s">
        <v>379</v>
      </c>
      <c r="EL81" s="190" t="s">
        <v>272</v>
      </c>
      <c r="EM81" s="190" t="s">
        <v>272</v>
      </c>
      <c r="EN81" s="190" t="s">
        <v>272</v>
      </c>
      <c r="EO81" s="190" t="s">
        <v>272</v>
      </c>
      <c r="EP81" s="190" t="s">
        <v>378</v>
      </c>
      <c r="EQ81" s="190">
        <v>4</v>
      </c>
      <c r="ER81" s="190" t="s">
        <v>349</v>
      </c>
      <c r="ES81" s="190" t="s">
        <v>297</v>
      </c>
      <c r="ET81" s="190" t="s">
        <v>272</v>
      </c>
      <c r="EU81" s="190" t="s">
        <v>272</v>
      </c>
      <c r="EV81" s="190" t="s">
        <v>272</v>
      </c>
      <c r="EW81" s="190" t="s">
        <v>303</v>
      </c>
      <c r="EX81" s="190">
        <v>3</v>
      </c>
      <c r="EY81" s="190" t="s">
        <v>318</v>
      </c>
      <c r="EZ81" s="190" t="s">
        <v>268</v>
      </c>
      <c r="FA81" s="190" t="s">
        <v>260</v>
      </c>
      <c r="FB81" s="193">
        <v>10</v>
      </c>
      <c r="FC81" s="190" t="s">
        <v>1357</v>
      </c>
      <c r="FD81" s="190" t="s">
        <v>348</v>
      </c>
      <c r="FE81" s="190" t="s">
        <v>443</v>
      </c>
      <c r="FF81" s="190" t="s">
        <v>262</v>
      </c>
      <c r="FG81" s="190" t="s">
        <v>271</v>
      </c>
      <c r="FH81" s="190" t="s">
        <v>271</v>
      </c>
      <c r="FI81" s="190" t="s">
        <v>12148</v>
      </c>
      <c r="FJ81" s="190" t="s">
        <v>12147</v>
      </c>
      <c r="FK81" s="190" t="s">
        <v>12146</v>
      </c>
      <c r="FL81" s="190" t="s">
        <v>12145</v>
      </c>
      <c r="FM81" s="190" t="s">
        <v>12144</v>
      </c>
      <c r="FN81" s="190" t="s">
        <v>12143</v>
      </c>
      <c r="FO81" s="190" t="s">
        <v>271</v>
      </c>
      <c r="FP81" s="190" t="s">
        <v>271</v>
      </c>
      <c r="FQ81" s="193">
        <v>47070</v>
      </c>
      <c r="FR81" s="193">
        <v>6443</v>
      </c>
      <c r="FS81" s="190" t="s">
        <v>272</v>
      </c>
      <c r="FT81" s="190" t="s">
        <v>297</v>
      </c>
      <c r="FU81" s="190" t="s">
        <v>297</v>
      </c>
      <c r="FV81" s="190" t="s">
        <v>297</v>
      </c>
      <c r="FW81" s="190" t="s">
        <v>297</v>
      </c>
      <c r="FX81" s="190" t="s">
        <v>297</v>
      </c>
      <c r="FY81" s="190" t="s">
        <v>297</v>
      </c>
      <c r="FZ81" s="190" t="s">
        <v>297</v>
      </c>
      <c r="GA81" s="190" t="s">
        <v>272</v>
      </c>
      <c r="GB81" s="190" t="s">
        <v>297</v>
      </c>
      <c r="GC81" s="190" t="s">
        <v>272</v>
      </c>
      <c r="GD81" s="190" t="s">
        <v>297</v>
      </c>
      <c r="GE81" s="190" t="s">
        <v>297</v>
      </c>
    </row>
    <row r="82" spans="1:187" x14ac:dyDescent="0.3">
      <c r="A82" s="190" t="s">
        <v>372</v>
      </c>
      <c r="B82" s="190">
        <v>2795</v>
      </c>
      <c r="C82" s="190" t="s">
        <v>20</v>
      </c>
      <c r="D82" s="190" t="s">
        <v>241</v>
      </c>
      <c r="E82" s="190" t="s">
        <v>12142</v>
      </c>
      <c r="F82" s="190" t="s">
        <v>12141</v>
      </c>
      <c r="G82" s="190" t="s">
        <v>4028</v>
      </c>
      <c r="H82" s="190" t="s">
        <v>1272</v>
      </c>
      <c r="I82" s="190" t="s">
        <v>301</v>
      </c>
      <c r="J82" s="190" t="s">
        <v>12117</v>
      </c>
      <c r="K82" s="190" t="s">
        <v>271</v>
      </c>
      <c r="L82" s="190" t="s">
        <v>271</v>
      </c>
      <c r="M82" s="190" t="s">
        <v>271</v>
      </c>
      <c r="N82" s="190" t="s">
        <v>271</v>
      </c>
      <c r="O82" s="190" t="s">
        <v>271</v>
      </c>
      <c r="P82" s="190" t="s">
        <v>271</v>
      </c>
      <c r="Q82" s="191">
        <v>42005</v>
      </c>
      <c r="R82" s="191">
        <v>42369</v>
      </c>
      <c r="T82" s="190" t="s">
        <v>592</v>
      </c>
      <c r="U82" s="194">
        <v>100000</v>
      </c>
      <c r="V82" s="190" t="s">
        <v>12116</v>
      </c>
      <c r="W82" s="190" t="s">
        <v>12115</v>
      </c>
      <c r="X82" s="190" t="s">
        <v>12114</v>
      </c>
      <c r="Y82" s="190" t="s">
        <v>12113</v>
      </c>
      <c r="Z82" s="190" t="s">
        <v>12112</v>
      </c>
      <c r="AA82" s="190" t="s">
        <v>12111</v>
      </c>
      <c r="AB82" s="190" t="s">
        <v>310</v>
      </c>
      <c r="AC82" s="190" t="s">
        <v>12140</v>
      </c>
      <c r="AD82" s="190" t="s">
        <v>325</v>
      </c>
      <c r="AE82" s="190" t="s">
        <v>12139</v>
      </c>
      <c r="AF82" s="190" t="s">
        <v>12108</v>
      </c>
      <c r="AG82" s="193">
        <v>5000</v>
      </c>
      <c r="AH82" s="193">
        <v>4800</v>
      </c>
      <c r="AI82" s="193">
        <v>9800</v>
      </c>
      <c r="AJ82" s="193">
        <v>14</v>
      </c>
      <c r="AK82" s="193">
        <v>0</v>
      </c>
      <c r="AL82" s="193">
        <v>14</v>
      </c>
      <c r="AM82" s="193">
        <v>0</v>
      </c>
      <c r="AN82" s="193">
        <v>0</v>
      </c>
      <c r="AO82" s="193">
        <v>0</v>
      </c>
      <c r="AP82" s="193">
        <v>0</v>
      </c>
      <c r="AQ82" s="193">
        <v>0</v>
      </c>
      <c r="AR82" s="193">
        <v>0</v>
      </c>
      <c r="AS82" s="190" t="s">
        <v>271</v>
      </c>
      <c r="AT82" s="193" t="s">
        <v>271</v>
      </c>
      <c r="AU82" s="193" t="s">
        <v>271</v>
      </c>
      <c r="AV82" s="190" t="s">
        <v>271</v>
      </c>
      <c r="AW82" s="193" t="s">
        <v>271</v>
      </c>
      <c r="AX82" s="193" t="s">
        <v>271</v>
      </c>
      <c r="AY82" s="190" t="s">
        <v>271</v>
      </c>
      <c r="AZ82" s="193" t="s">
        <v>271</v>
      </c>
      <c r="BA82" s="193" t="s">
        <v>271</v>
      </c>
      <c r="BB82" s="190" t="s">
        <v>271</v>
      </c>
      <c r="BC82" s="193" t="s">
        <v>271</v>
      </c>
      <c r="BD82" s="193" t="s">
        <v>271</v>
      </c>
      <c r="BE82" s="190" t="s">
        <v>271</v>
      </c>
      <c r="BF82" s="193" t="s">
        <v>271</v>
      </c>
      <c r="BG82" s="193" t="s">
        <v>271</v>
      </c>
      <c r="BH82" s="190" t="s">
        <v>271</v>
      </c>
      <c r="BI82" s="193" t="s">
        <v>271</v>
      </c>
      <c r="BJ82" s="193" t="s">
        <v>271</v>
      </c>
      <c r="BK82" s="190" t="s">
        <v>271</v>
      </c>
      <c r="BL82" s="193" t="s">
        <v>271</v>
      </c>
      <c r="BM82" s="193" t="s">
        <v>271</v>
      </c>
      <c r="BN82" s="190" t="s">
        <v>271</v>
      </c>
      <c r="BO82" s="193" t="s">
        <v>271</v>
      </c>
      <c r="BP82" s="193" t="s">
        <v>271</v>
      </c>
      <c r="BQ82" s="190" t="s">
        <v>271</v>
      </c>
      <c r="BR82" s="193" t="s">
        <v>271</v>
      </c>
      <c r="BS82" s="193" t="s">
        <v>271</v>
      </c>
      <c r="BT82" s="190" t="s">
        <v>271</v>
      </c>
      <c r="BU82" s="193" t="s">
        <v>271</v>
      </c>
      <c r="BV82" s="193" t="s">
        <v>271</v>
      </c>
      <c r="BW82" s="193">
        <v>5000</v>
      </c>
      <c r="BX82" s="193">
        <v>4800</v>
      </c>
      <c r="BY82" s="193">
        <v>9800</v>
      </c>
      <c r="BZ82" s="193">
        <v>12</v>
      </c>
      <c r="CA82" s="193">
        <v>8</v>
      </c>
      <c r="CB82" s="193">
        <v>20</v>
      </c>
      <c r="CC82" s="190" t="s">
        <v>271</v>
      </c>
      <c r="CD82" s="193" t="s">
        <v>271</v>
      </c>
      <c r="CE82" s="193" t="s">
        <v>271</v>
      </c>
      <c r="CF82" s="190" t="s">
        <v>271</v>
      </c>
      <c r="CG82" s="193" t="s">
        <v>271</v>
      </c>
      <c r="CH82" s="193" t="s">
        <v>271</v>
      </c>
      <c r="CI82" s="190" t="s">
        <v>271</v>
      </c>
      <c r="CJ82" s="193" t="s">
        <v>271</v>
      </c>
      <c r="CK82" s="193" t="s">
        <v>271</v>
      </c>
      <c r="CL82" s="190" t="s">
        <v>271</v>
      </c>
      <c r="CM82" s="193" t="s">
        <v>271</v>
      </c>
      <c r="CN82" s="193" t="s">
        <v>271</v>
      </c>
      <c r="CO82" s="190" t="s">
        <v>271</v>
      </c>
      <c r="CP82" s="193" t="s">
        <v>271</v>
      </c>
      <c r="CQ82" s="193" t="s">
        <v>271</v>
      </c>
      <c r="CR82" s="190" t="s">
        <v>271</v>
      </c>
      <c r="CS82" s="193" t="s">
        <v>271</v>
      </c>
      <c r="CT82" s="193" t="s">
        <v>271</v>
      </c>
      <c r="CU82" s="190" t="s">
        <v>271</v>
      </c>
      <c r="CV82" s="193" t="s">
        <v>271</v>
      </c>
      <c r="CW82" s="193" t="s">
        <v>271</v>
      </c>
      <c r="CX82" s="190" t="s">
        <v>271</v>
      </c>
      <c r="CY82" s="193" t="s">
        <v>271</v>
      </c>
      <c r="CZ82" s="193" t="s">
        <v>271</v>
      </c>
      <c r="DA82" s="190" t="s">
        <v>271</v>
      </c>
      <c r="DB82" s="193" t="s">
        <v>271</v>
      </c>
      <c r="DC82" s="193" t="s">
        <v>271</v>
      </c>
      <c r="DD82" s="190" t="s">
        <v>271</v>
      </c>
      <c r="DE82" s="193" t="s">
        <v>271</v>
      </c>
      <c r="DF82" s="193" t="s">
        <v>271</v>
      </c>
      <c r="DG82" s="190" t="s">
        <v>271</v>
      </c>
      <c r="DH82" s="193" t="s">
        <v>271</v>
      </c>
      <c r="DI82" s="193" t="s">
        <v>271</v>
      </c>
      <c r="DJ82" s="190" t="s">
        <v>271</v>
      </c>
      <c r="DK82" s="193" t="s">
        <v>271</v>
      </c>
      <c r="DL82" s="193" t="s">
        <v>271</v>
      </c>
      <c r="DM82" s="190" t="s">
        <v>271</v>
      </c>
      <c r="DN82" s="193" t="s">
        <v>271</v>
      </c>
      <c r="DO82" s="193" t="s">
        <v>271</v>
      </c>
      <c r="DP82" s="190" t="s">
        <v>287</v>
      </c>
      <c r="DQ82" s="193">
        <v>20</v>
      </c>
      <c r="DR82" s="193">
        <v>0</v>
      </c>
      <c r="DS82" s="190" t="s">
        <v>271</v>
      </c>
      <c r="DT82" s="193" t="s">
        <v>271</v>
      </c>
      <c r="DU82" s="193" t="s">
        <v>271</v>
      </c>
      <c r="DV82" s="190" t="s">
        <v>271</v>
      </c>
      <c r="DW82" s="193" t="s">
        <v>271</v>
      </c>
      <c r="DX82" s="193" t="s">
        <v>271</v>
      </c>
      <c r="DY82" s="190" t="s">
        <v>356</v>
      </c>
      <c r="DZ82" s="190" t="s">
        <v>297</v>
      </c>
      <c r="EA82" s="190" t="s">
        <v>271</v>
      </c>
      <c r="EB82" s="190" t="s">
        <v>271</v>
      </c>
      <c r="EC82" s="190" t="s">
        <v>297</v>
      </c>
      <c r="ED82" s="190" t="s">
        <v>271</v>
      </c>
      <c r="EE82" s="190" t="s">
        <v>271</v>
      </c>
      <c r="EF82" s="190" t="s">
        <v>12138</v>
      </c>
      <c r="EG82" s="190" t="s">
        <v>352</v>
      </c>
      <c r="EH82" s="190" t="s">
        <v>284</v>
      </c>
      <c r="EI82" s="190" t="s">
        <v>319</v>
      </c>
      <c r="EJ82" s="190" t="s">
        <v>246</v>
      </c>
      <c r="EK82" s="190" t="s">
        <v>379</v>
      </c>
      <c r="EL82" s="190" t="s">
        <v>272</v>
      </c>
      <c r="EM82" s="190" t="s">
        <v>272</v>
      </c>
      <c r="EN82" s="190" t="s">
        <v>272</v>
      </c>
      <c r="EO82" s="190" t="s">
        <v>272</v>
      </c>
      <c r="EP82" s="190" t="s">
        <v>378</v>
      </c>
      <c r="EQ82" s="190">
        <v>4</v>
      </c>
      <c r="ER82" s="190" t="s">
        <v>349</v>
      </c>
      <c r="ES82" s="190" t="s">
        <v>272</v>
      </c>
      <c r="ET82" s="190" t="s">
        <v>272</v>
      </c>
      <c r="EU82" s="190" t="s">
        <v>272</v>
      </c>
      <c r="EV82" s="190" t="s">
        <v>297</v>
      </c>
      <c r="EW82" s="190" t="s">
        <v>303</v>
      </c>
      <c r="EX82" s="190">
        <v>3</v>
      </c>
      <c r="EY82" s="190" t="s">
        <v>302</v>
      </c>
      <c r="EZ82" s="190" t="s">
        <v>268</v>
      </c>
      <c r="FA82" s="190" t="s">
        <v>257</v>
      </c>
      <c r="FB82" s="193">
        <v>0</v>
      </c>
      <c r="FC82" s="190" t="s">
        <v>271</v>
      </c>
      <c r="FD82" s="190" t="s">
        <v>271</v>
      </c>
      <c r="FE82" s="190" t="s">
        <v>271</v>
      </c>
      <c r="FF82" s="190" t="s">
        <v>262</v>
      </c>
      <c r="FG82" s="190" t="s">
        <v>271</v>
      </c>
      <c r="FH82" s="190" t="s">
        <v>12106</v>
      </c>
      <c r="FI82" s="190" t="s">
        <v>12137</v>
      </c>
      <c r="FJ82" s="190" t="s">
        <v>271</v>
      </c>
      <c r="FK82" s="190" t="s">
        <v>271</v>
      </c>
      <c r="FL82" s="190" t="s">
        <v>12136</v>
      </c>
      <c r="FM82" s="190" t="s">
        <v>271</v>
      </c>
      <c r="FN82" s="190" t="s">
        <v>271</v>
      </c>
      <c r="FO82" s="190" t="s">
        <v>271</v>
      </c>
      <c r="FP82" s="190" t="s">
        <v>271</v>
      </c>
      <c r="FQ82" s="193">
        <v>9800</v>
      </c>
      <c r="FR82" s="193">
        <v>20</v>
      </c>
      <c r="FS82" s="190" t="s">
        <v>271</v>
      </c>
      <c r="FT82" s="190" t="s">
        <v>271</v>
      </c>
      <c r="FU82" s="190" t="s">
        <v>271</v>
      </c>
      <c r="FV82" s="190" t="s">
        <v>271</v>
      </c>
      <c r="FW82" s="190" t="s">
        <v>272</v>
      </c>
      <c r="FX82" s="190" t="s">
        <v>271</v>
      </c>
      <c r="FY82" s="190" t="s">
        <v>271</v>
      </c>
      <c r="FZ82" s="190" t="s">
        <v>271</v>
      </c>
      <c r="GA82" s="190" t="s">
        <v>271</v>
      </c>
      <c r="GB82" s="190" t="s">
        <v>271</v>
      </c>
      <c r="GC82" s="190" t="s">
        <v>271</v>
      </c>
      <c r="GD82" s="190" t="s">
        <v>271</v>
      </c>
      <c r="GE82" s="190" t="s">
        <v>297</v>
      </c>
    </row>
    <row r="83" spans="1:187" x14ac:dyDescent="0.3">
      <c r="A83" s="190" t="s">
        <v>372</v>
      </c>
      <c r="B83" s="190">
        <v>2798</v>
      </c>
      <c r="C83" s="190" t="s">
        <v>20</v>
      </c>
      <c r="D83" s="190" t="s">
        <v>241</v>
      </c>
      <c r="E83" s="190" t="s">
        <v>12135</v>
      </c>
      <c r="F83" s="190" t="s">
        <v>12134</v>
      </c>
      <c r="G83" s="190" t="s">
        <v>4028</v>
      </c>
      <c r="H83" s="190" t="s">
        <v>369</v>
      </c>
      <c r="I83" s="190" t="s">
        <v>523</v>
      </c>
      <c r="J83" s="190" t="s">
        <v>8977</v>
      </c>
      <c r="K83" s="190" t="s">
        <v>271</v>
      </c>
      <c r="L83" s="190" t="s">
        <v>271</v>
      </c>
      <c r="M83" s="190" t="s">
        <v>271</v>
      </c>
      <c r="N83" s="190" t="s">
        <v>271</v>
      </c>
      <c r="O83" s="190" t="s">
        <v>271</v>
      </c>
      <c r="P83" s="190" t="s">
        <v>271</v>
      </c>
      <c r="Q83" s="191">
        <v>41153</v>
      </c>
      <c r="R83" s="191">
        <v>42551</v>
      </c>
      <c r="T83" s="190" t="s">
        <v>592</v>
      </c>
      <c r="U83" s="194">
        <v>944198</v>
      </c>
      <c r="V83" s="190" t="s">
        <v>2278</v>
      </c>
      <c r="W83" s="190" t="s">
        <v>2277</v>
      </c>
      <c r="X83" s="190" t="s">
        <v>3957</v>
      </c>
      <c r="Y83" s="190" t="s">
        <v>12133</v>
      </c>
      <c r="Z83" s="190" t="s">
        <v>12132</v>
      </c>
      <c r="AA83" s="190" t="s">
        <v>12111</v>
      </c>
      <c r="AB83" s="190" t="s">
        <v>310</v>
      </c>
      <c r="AC83" s="190" t="s">
        <v>12131</v>
      </c>
      <c r="AD83" s="190" t="s">
        <v>325</v>
      </c>
      <c r="AE83" s="190" t="s">
        <v>12130</v>
      </c>
      <c r="AF83" s="190" t="s">
        <v>12129</v>
      </c>
      <c r="AG83" s="193">
        <v>10937</v>
      </c>
      <c r="AH83" s="193">
        <v>4888</v>
      </c>
      <c r="AI83" s="193">
        <v>15825</v>
      </c>
      <c r="AJ83" s="193">
        <v>54683</v>
      </c>
      <c r="AK83" s="193">
        <v>24438</v>
      </c>
      <c r="AL83" s="193">
        <v>79121</v>
      </c>
      <c r="AM83" s="193">
        <v>0</v>
      </c>
      <c r="AN83" s="193">
        <v>0</v>
      </c>
      <c r="AO83" s="193">
        <v>0</v>
      </c>
      <c r="AP83" s="193">
        <v>0</v>
      </c>
      <c r="AQ83" s="193">
        <v>0</v>
      </c>
      <c r="AR83" s="193">
        <v>0</v>
      </c>
      <c r="AS83" s="190" t="s">
        <v>271</v>
      </c>
      <c r="AT83" s="193" t="s">
        <v>271</v>
      </c>
      <c r="AU83" s="193" t="s">
        <v>271</v>
      </c>
      <c r="AV83" s="190" t="s">
        <v>271</v>
      </c>
      <c r="AW83" s="193" t="s">
        <v>271</v>
      </c>
      <c r="AX83" s="193" t="s">
        <v>271</v>
      </c>
      <c r="AY83" s="190" t="s">
        <v>271</v>
      </c>
      <c r="AZ83" s="193" t="s">
        <v>271</v>
      </c>
      <c r="BA83" s="193" t="s">
        <v>271</v>
      </c>
      <c r="BB83" s="190" t="s">
        <v>271</v>
      </c>
      <c r="BC83" s="193" t="s">
        <v>271</v>
      </c>
      <c r="BD83" s="193" t="s">
        <v>271</v>
      </c>
      <c r="BE83" s="190" t="s">
        <v>271</v>
      </c>
      <c r="BF83" s="193" t="s">
        <v>271</v>
      </c>
      <c r="BG83" s="193" t="s">
        <v>271</v>
      </c>
      <c r="BH83" s="190" t="s">
        <v>271</v>
      </c>
      <c r="BI83" s="193" t="s">
        <v>271</v>
      </c>
      <c r="BJ83" s="193" t="s">
        <v>271</v>
      </c>
      <c r="BK83" s="190" t="s">
        <v>271</v>
      </c>
      <c r="BL83" s="193" t="s">
        <v>271</v>
      </c>
      <c r="BM83" s="193" t="s">
        <v>271</v>
      </c>
      <c r="BN83" s="190" t="s">
        <v>271</v>
      </c>
      <c r="BO83" s="193" t="s">
        <v>271</v>
      </c>
      <c r="BP83" s="193" t="s">
        <v>271</v>
      </c>
      <c r="BQ83" s="190" t="s">
        <v>271</v>
      </c>
      <c r="BR83" s="193" t="s">
        <v>271</v>
      </c>
      <c r="BS83" s="193" t="s">
        <v>271</v>
      </c>
      <c r="BT83" s="190" t="s">
        <v>271</v>
      </c>
      <c r="BU83" s="193" t="s">
        <v>271</v>
      </c>
      <c r="BV83" s="193" t="s">
        <v>271</v>
      </c>
      <c r="BW83" s="193">
        <v>10937</v>
      </c>
      <c r="BX83" s="193">
        <v>4888</v>
      </c>
      <c r="BY83" s="193">
        <v>15825</v>
      </c>
      <c r="BZ83" s="193">
        <v>54683</v>
      </c>
      <c r="CA83" s="193">
        <v>24438</v>
      </c>
      <c r="CB83" s="193">
        <v>79121</v>
      </c>
      <c r="CC83" s="190" t="s">
        <v>271</v>
      </c>
      <c r="CD83" s="193" t="s">
        <v>271</v>
      </c>
      <c r="CE83" s="193" t="s">
        <v>271</v>
      </c>
      <c r="CF83" s="190" t="s">
        <v>271</v>
      </c>
      <c r="CG83" s="193" t="s">
        <v>271</v>
      </c>
      <c r="CH83" s="193" t="s">
        <v>271</v>
      </c>
      <c r="CI83" s="190" t="s">
        <v>271</v>
      </c>
      <c r="CJ83" s="193" t="s">
        <v>271</v>
      </c>
      <c r="CK83" s="193" t="s">
        <v>271</v>
      </c>
      <c r="CL83" s="190" t="s">
        <v>271</v>
      </c>
      <c r="CM83" s="193" t="s">
        <v>271</v>
      </c>
      <c r="CN83" s="193" t="s">
        <v>271</v>
      </c>
      <c r="CO83" s="190" t="s">
        <v>271</v>
      </c>
      <c r="CP83" s="193" t="s">
        <v>271</v>
      </c>
      <c r="CQ83" s="193" t="s">
        <v>271</v>
      </c>
      <c r="CR83" s="190" t="s">
        <v>271</v>
      </c>
      <c r="CS83" s="193" t="s">
        <v>271</v>
      </c>
      <c r="CT83" s="193" t="s">
        <v>271</v>
      </c>
      <c r="CU83" s="190" t="s">
        <v>271</v>
      </c>
      <c r="CV83" s="193" t="s">
        <v>271</v>
      </c>
      <c r="CW83" s="193" t="s">
        <v>271</v>
      </c>
      <c r="CX83" s="190" t="s">
        <v>271</v>
      </c>
      <c r="CY83" s="193" t="s">
        <v>271</v>
      </c>
      <c r="CZ83" s="193" t="s">
        <v>271</v>
      </c>
      <c r="DA83" s="190" t="s">
        <v>271</v>
      </c>
      <c r="DB83" s="193" t="s">
        <v>271</v>
      </c>
      <c r="DC83" s="193" t="s">
        <v>271</v>
      </c>
      <c r="DD83" s="190" t="s">
        <v>271</v>
      </c>
      <c r="DE83" s="193" t="s">
        <v>271</v>
      </c>
      <c r="DF83" s="193" t="s">
        <v>271</v>
      </c>
      <c r="DG83" s="190" t="s">
        <v>271</v>
      </c>
      <c r="DH83" s="193" t="s">
        <v>271</v>
      </c>
      <c r="DI83" s="193" t="s">
        <v>271</v>
      </c>
      <c r="DJ83" s="190" t="s">
        <v>271</v>
      </c>
      <c r="DK83" s="193" t="s">
        <v>271</v>
      </c>
      <c r="DL83" s="193" t="s">
        <v>271</v>
      </c>
      <c r="DM83" s="190" t="s">
        <v>271</v>
      </c>
      <c r="DN83" s="193" t="s">
        <v>271</v>
      </c>
      <c r="DO83" s="193" t="s">
        <v>271</v>
      </c>
      <c r="DP83" s="190" t="s">
        <v>287</v>
      </c>
      <c r="DQ83" s="193">
        <v>79121</v>
      </c>
      <c r="DR83" s="193">
        <v>15825</v>
      </c>
      <c r="DS83" s="190" t="s">
        <v>271</v>
      </c>
      <c r="DT83" s="193" t="s">
        <v>271</v>
      </c>
      <c r="DU83" s="193" t="s">
        <v>271</v>
      </c>
      <c r="DV83" s="190" t="s">
        <v>271</v>
      </c>
      <c r="DW83" s="193" t="s">
        <v>271</v>
      </c>
      <c r="DX83" s="193" t="s">
        <v>271</v>
      </c>
      <c r="DY83" s="190" t="s">
        <v>356</v>
      </c>
      <c r="DZ83" s="190" t="s">
        <v>272</v>
      </c>
      <c r="EA83" s="190" t="s">
        <v>868</v>
      </c>
      <c r="EB83" s="190" t="s">
        <v>307</v>
      </c>
      <c r="EC83" s="190" t="s">
        <v>297</v>
      </c>
      <c r="ED83" s="190" t="s">
        <v>271</v>
      </c>
      <c r="EE83" s="190" t="s">
        <v>271</v>
      </c>
      <c r="EF83" s="190" t="s">
        <v>271</v>
      </c>
      <c r="EG83" s="190" t="s">
        <v>321</v>
      </c>
      <c r="EH83" s="190" t="s">
        <v>380</v>
      </c>
      <c r="EI83" s="190" t="s">
        <v>319</v>
      </c>
      <c r="EJ83" s="190" t="s">
        <v>245</v>
      </c>
      <c r="EK83" s="190" t="s">
        <v>379</v>
      </c>
      <c r="EL83" s="190" t="s">
        <v>272</v>
      </c>
      <c r="EM83" s="190" t="s">
        <v>272</v>
      </c>
      <c r="EN83" s="190" t="s">
        <v>272</v>
      </c>
      <c r="EO83" s="190" t="s">
        <v>272</v>
      </c>
      <c r="EP83" s="190" t="s">
        <v>378</v>
      </c>
      <c r="EQ83" s="190">
        <v>4</v>
      </c>
      <c r="ER83" s="190" t="s">
        <v>349</v>
      </c>
      <c r="ES83" s="190" t="s">
        <v>272</v>
      </c>
      <c r="ET83" s="190" t="s">
        <v>272</v>
      </c>
      <c r="EU83" s="190" t="s">
        <v>272</v>
      </c>
      <c r="EV83" s="190" t="s">
        <v>272</v>
      </c>
      <c r="EW83" s="190" t="s">
        <v>303</v>
      </c>
      <c r="EX83" s="190">
        <v>4</v>
      </c>
      <c r="EY83" s="190" t="s">
        <v>318</v>
      </c>
      <c r="EZ83" s="190" t="s">
        <v>268</v>
      </c>
      <c r="FA83" s="190" t="s">
        <v>260</v>
      </c>
      <c r="FB83" s="193">
        <v>1</v>
      </c>
      <c r="FC83" s="190" t="s">
        <v>1357</v>
      </c>
      <c r="FD83" s="190" t="s">
        <v>271</v>
      </c>
      <c r="FE83" s="190" t="s">
        <v>271</v>
      </c>
      <c r="FF83" s="190" t="s">
        <v>264</v>
      </c>
      <c r="FG83" s="190" t="s">
        <v>12128</v>
      </c>
      <c r="FH83" s="190" t="s">
        <v>12127</v>
      </c>
      <c r="FI83" s="190" t="s">
        <v>12126</v>
      </c>
      <c r="FJ83" s="190" t="s">
        <v>12125</v>
      </c>
      <c r="FK83" s="190" t="s">
        <v>12124</v>
      </c>
      <c r="FL83" s="190" t="s">
        <v>12123</v>
      </c>
      <c r="FM83" s="190" t="s">
        <v>12122</v>
      </c>
      <c r="FN83" s="190" t="s">
        <v>12121</v>
      </c>
      <c r="FO83" s="190" t="s">
        <v>12120</v>
      </c>
      <c r="FP83" s="190" t="s">
        <v>271</v>
      </c>
      <c r="FQ83" s="193">
        <v>15825</v>
      </c>
      <c r="FR83" s="193">
        <v>79121</v>
      </c>
      <c r="FS83" s="190" t="s">
        <v>297</v>
      </c>
      <c r="FT83" s="190" t="s">
        <v>297</v>
      </c>
      <c r="FU83" s="190" t="s">
        <v>297</v>
      </c>
      <c r="FV83" s="190" t="s">
        <v>297</v>
      </c>
      <c r="FW83" s="190" t="s">
        <v>272</v>
      </c>
      <c r="FX83" s="190" t="s">
        <v>297</v>
      </c>
      <c r="FY83" s="190" t="s">
        <v>297</v>
      </c>
      <c r="FZ83" s="190" t="s">
        <v>297</v>
      </c>
      <c r="GA83" s="190" t="s">
        <v>297</v>
      </c>
      <c r="GB83" s="190" t="s">
        <v>297</v>
      </c>
      <c r="GC83" s="190" t="s">
        <v>297</v>
      </c>
      <c r="GD83" s="190" t="s">
        <v>297</v>
      </c>
      <c r="GE83" s="190" t="s">
        <v>297</v>
      </c>
    </row>
    <row r="84" spans="1:187" x14ac:dyDescent="0.3">
      <c r="A84" s="190" t="s">
        <v>372</v>
      </c>
      <c r="B84" s="190">
        <v>2799</v>
      </c>
      <c r="C84" s="190" t="s">
        <v>20</v>
      </c>
      <c r="D84" s="190" t="s">
        <v>241</v>
      </c>
      <c r="E84" s="190" t="s">
        <v>12119</v>
      </c>
      <c r="F84" s="190" t="s">
        <v>12118</v>
      </c>
      <c r="G84" s="190" t="s">
        <v>4028</v>
      </c>
      <c r="H84" s="190" t="s">
        <v>1272</v>
      </c>
      <c r="I84" s="190" t="s">
        <v>301</v>
      </c>
      <c r="J84" s="190" t="s">
        <v>12117</v>
      </c>
      <c r="K84" s="190" t="s">
        <v>271</v>
      </c>
      <c r="L84" s="190" t="s">
        <v>271</v>
      </c>
      <c r="M84" s="190" t="s">
        <v>271</v>
      </c>
      <c r="N84" s="190" t="s">
        <v>271</v>
      </c>
      <c r="O84" s="190" t="s">
        <v>271</v>
      </c>
      <c r="P84" s="190" t="s">
        <v>271</v>
      </c>
      <c r="Q84" s="191">
        <v>42370</v>
      </c>
      <c r="R84" s="191">
        <v>42916</v>
      </c>
      <c r="T84" s="190" t="s">
        <v>592</v>
      </c>
      <c r="U84" s="194">
        <v>1000000</v>
      </c>
      <c r="V84" s="190" t="s">
        <v>12116</v>
      </c>
      <c r="W84" s="190" t="s">
        <v>12115</v>
      </c>
      <c r="X84" s="190" t="s">
        <v>12114</v>
      </c>
      <c r="Y84" s="190" t="s">
        <v>12113</v>
      </c>
      <c r="Z84" s="190" t="s">
        <v>12112</v>
      </c>
      <c r="AA84" s="190" t="s">
        <v>12111</v>
      </c>
      <c r="AB84" s="190" t="s">
        <v>310</v>
      </c>
      <c r="AC84" s="190" t="s">
        <v>12110</v>
      </c>
      <c r="AD84" s="190" t="s">
        <v>325</v>
      </c>
      <c r="AE84" s="190" t="s">
        <v>12109</v>
      </c>
      <c r="AF84" s="190" t="s">
        <v>12108</v>
      </c>
      <c r="AG84" s="193">
        <v>50400</v>
      </c>
      <c r="AH84" s="193">
        <v>53000</v>
      </c>
      <c r="AI84" s="193">
        <v>103400</v>
      </c>
      <c r="AJ84" s="193">
        <v>12000</v>
      </c>
      <c r="AK84" s="193">
        <v>0</v>
      </c>
      <c r="AL84" s="193">
        <v>12000</v>
      </c>
      <c r="AM84" s="193">
        <v>0</v>
      </c>
      <c r="AN84" s="193">
        <v>0</v>
      </c>
      <c r="AO84" s="193">
        <v>0</v>
      </c>
      <c r="AP84" s="193">
        <v>0</v>
      </c>
      <c r="AQ84" s="193">
        <v>0</v>
      </c>
      <c r="AR84" s="193">
        <v>0</v>
      </c>
      <c r="AS84" s="190" t="s">
        <v>271</v>
      </c>
      <c r="AT84" s="193" t="s">
        <v>271</v>
      </c>
      <c r="AU84" s="193" t="s">
        <v>271</v>
      </c>
      <c r="AV84" s="190" t="s">
        <v>271</v>
      </c>
      <c r="AW84" s="193" t="s">
        <v>271</v>
      </c>
      <c r="AX84" s="193" t="s">
        <v>271</v>
      </c>
      <c r="AY84" s="190" t="s">
        <v>271</v>
      </c>
      <c r="AZ84" s="193" t="s">
        <v>271</v>
      </c>
      <c r="BA84" s="193" t="s">
        <v>271</v>
      </c>
      <c r="BB84" s="190" t="s">
        <v>271</v>
      </c>
      <c r="BC84" s="193" t="s">
        <v>271</v>
      </c>
      <c r="BD84" s="193" t="s">
        <v>271</v>
      </c>
      <c r="BE84" s="190" t="s">
        <v>271</v>
      </c>
      <c r="BF84" s="193" t="s">
        <v>271</v>
      </c>
      <c r="BG84" s="193" t="s">
        <v>271</v>
      </c>
      <c r="BH84" s="190" t="s">
        <v>271</v>
      </c>
      <c r="BI84" s="193" t="s">
        <v>271</v>
      </c>
      <c r="BJ84" s="193" t="s">
        <v>271</v>
      </c>
      <c r="BK84" s="190" t="s">
        <v>271</v>
      </c>
      <c r="BL84" s="193" t="s">
        <v>271</v>
      </c>
      <c r="BM84" s="193" t="s">
        <v>271</v>
      </c>
      <c r="BN84" s="190" t="s">
        <v>271</v>
      </c>
      <c r="BO84" s="193" t="s">
        <v>271</v>
      </c>
      <c r="BP84" s="193" t="s">
        <v>271</v>
      </c>
      <c r="BQ84" s="190" t="s">
        <v>271</v>
      </c>
      <c r="BR84" s="193" t="s">
        <v>271</v>
      </c>
      <c r="BS84" s="193" t="s">
        <v>271</v>
      </c>
      <c r="BT84" s="190" t="s">
        <v>271</v>
      </c>
      <c r="BU84" s="193" t="s">
        <v>271</v>
      </c>
      <c r="BV84" s="193" t="s">
        <v>271</v>
      </c>
      <c r="BW84" s="193">
        <v>876</v>
      </c>
      <c r="BX84" s="193">
        <v>435</v>
      </c>
      <c r="BY84" s="193">
        <v>1311</v>
      </c>
      <c r="BZ84" s="193">
        <v>1092</v>
      </c>
      <c r="CA84" s="193">
        <v>0</v>
      </c>
      <c r="CB84" s="193">
        <v>1092</v>
      </c>
      <c r="CC84" s="190" t="s">
        <v>271</v>
      </c>
      <c r="CD84" s="193" t="s">
        <v>271</v>
      </c>
      <c r="CE84" s="193" t="s">
        <v>271</v>
      </c>
      <c r="CF84" s="190" t="s">
        <v>271</v>
      </c>
      <c r="CG84" s="193" t="s">
        <v>271</v>
      </c>
      <c r="CH84" s="193" t="s">
        <v>271</v>
      </c>
      <c r="CI84" s="190" t="s">
        <v>271</v>
      </c>
      <c r="CJ84" s="193" t="s">
        <v>271</v>
      </c>
      <c r="CK84" s="193" t="s">
        <v>271</v>
      </c>
      <c r="CL84" s="190" t="s">
        <v>271</v>
      </c>
      <c r="CM84" s="193" t="s">
        <v>271</v>
      </c>
      <c r="CN84" s="193" t="s">
        <v>271</v>
      </c>
      <c r="CO84" s="190" t="s">
        <v>271</v>
      </c>
      <c r="CP84" s="193" t="s">
        <v>271</v>
      </c>
      <c r="CQ84" s="193" t="s">
        <v>271</v>
      </c>
      <c r="CR84" s="190" t="s">
        <v>271</v>
      </c>
      <c r="CS84" s="193" t="s">
        <v>271</v>
      </c>
      <c r="CT84" s="193" t="s">
        <v>271</v>
      </c>
      <c r="CU84" s="190" t="s">
        <v>271</v>
      </c>
      <c r="CV84" s="193" t="s">
        <v>271</v>
      </c>
      <c r="CW84" s="193" t="s">
        <v>271</v>
      </c>
      <c r="CX84" s="190" t="s">
        <v>271</v>
      </c>
      <c r="CY84" s="193" t="s">
        <v>271</v>
      </c>
      <c r="CZ84" s="193" t="s">
        <v>271</v>
      </c>
      <c r="DA84" s="190" t="s">
        <v>271</v>
      </c>
      <c r="DB84" s="193" t="s">
        <v>271</v>
      </c>
      <c r="DC84" s="193" t="s">
        <v>271</v>
      </c>
      <c r="DD84" s="190" t="s">
        <v>271</v>
      </c>
      <c r="DE84" s="193" t="s">
        <v>271</v>
      </c>
      <c r="DF84" s="193" t="s">
        <v>271</v>
      </c>
      <c r="DG84" s="190" t="s">
        <v>271</v>
      </c>
      <c r="DH84" s="193" t="s">
        <v>271</v>
      </c>
      <c r="DI84" s="193" t="s">
        <v>271</v>
      </c>
      <c r="DJ84" s="190" t="s">
        <v>271</v>
      </c>
      <c r="DK84" s="193" t="s">
        <v>271</v>
      </c>
      <c r="DL84" s="193" t="s">
        <v>271</v>
      </c>
      <c r="DM84" s="190" t="s">
        <v>271</v>
      </c>
      <c r="DN84" s="193" t="s">
        <v>271</v>
      </c>
      <c r="DO84" s="193" t="s">
        <v>271</v>
      </c>
      <c r="DP84" s="190" t="s">
        <v>287</v>
      </c>
      <c r="DQ84" s="193">
        <v>1092</v>
      </c>
      <c r="DR84" s="193">
        <v>60</v>
      </c>
      <c r="DS84" s="190" t="s">
        <v>271</v>
      </c>
      <c r="DT84" s="193" t="s">
        <v>271</v>
      </c>
      <c r="DU84" s="193" t="s">
        <v>271</v>
      </c>
      <c r="DV84" s="190" t="s">
        <v>271</v>
      </c>
      <c r="DW84" s="193" t="s">
        <v>271</v>
      </c>
      <c r="DX84" s="193" t="s">
        <v>271</v>
      </c>
      <c r="DY84" s="190" t="s">
        <v>356</v>
      </c>
      <c r="DZ84" s="190" t="s">
        <v>272</v>
      </c>
      <c r="EA84" s="190" t="s">
        <v>564</v>
      </c>
      <c r="EB84" s="190" t="s">
        <v>307</v>
      </c>
      <c r="EC84" s="190" t="s">
        <v>272</v>
      </c>
      <c r="ED84" s="190" t="s">
        <v>355</v>
      </c>
      <c r="EE84" s="190" t="s">
        <v>271</v>
      </c>
      <c r="EF84" s="190" t="s">
        <v>12107</v>
      </c>
      <c r="EG84" s="190" t="s">
        <v>352</v>
      </c>
      <c r="EH84" s="190" t="s">
        <v>284</v>
      </c>
      <c r="EI84" s="190" t="s">
        <v>319</v>
      </c>
      <c r="EJ84" s="190" t="s">
        <v>246</v>
      </c>
      <c r="EK84" s="190" t="s">
        <v>379</v>
      </c>
      <c r="EL84" s="190" t="s">
        <v>272</v>
      </c>
      <c r="EM84" s="190" t="s">
        <v>272</v>
      </c>
      <c r="EN84" s="190" t="s">
        <v>272</v>
      </c>
      <c r="EO84" s="190" t="s">
        <v>272</v>
      </c>
      <c r="EP84" s="190" t="s">
        <v>378</v>
      </c>
      <c r="EQ84" s="190">
        <v>4</v>
      </c>
      <c r="ER84" s="190" t="s">
        <v>349</v>
      </c>
      <c r="ES84" s="190" t="s">
        <v>272</v>
      </c>
      <c r="ET84" s="190" t="s">
        <v>272</v>
      </c>
      <c r="EU84" s="190" t="s">
        <v>272</v>
      </c>
      <c r="EV84" s="190" t="s">
        <v>297</v>
      </c>
      <c r="EW84" s="190" t="s">
        <v>303</v>
      </c>
      <c r="EX84" s="190">
        <v>3</v>
      </c>
      <c r="EY84" s="190" t="s">
        <v>302</v>
      </c>
      <c r="EZ84" s="190" t="s">
        <v>268</v>
      </c>
      <c r="FA84" s="190" t="s">
        <v>260</v>
      </c>
      <c r="FB84" s="193">
        <v>1</v>
      </c>
      <c r="FC84" s="190" t="s">
        <v>537</v>
      </c>
      <c r="FD84" s="190" t="s">
        <v>271</v>
      </c>
      <c r="FE84" s="190" t="s">
        <v>271</v>
      </c>
      <c r="FF84" s="190" t="s">
        <v>262</v>
      </c>
      <c r="FG84" s="190" t="s">
        <v>271</v>
      </c>
      <c r="FH84" s="190" t="s">
        <v>12106</v>
      </c>
      <c r="FI84" s="190" t="s">
        <v>12105</v>
      </c>
      <c r="FJ84" s="190" t="s">
        <v>271</v>
      </c>
      <c r="FK84" s="190" t="s">
        <v>271</v>
      </c>
      <c r="FL84" s="190" t="s">
        <v>12104</v>
      </c>
      <c r="FM84" s="190" t="s">
        <v>271</v>
      </c>
      <c r="FN84" s="190" t="s">
        <v>271</v>
      </c>
      <c r="FO84" s="190" t="s">
        <v>271</v>
      </c>
      <c r="FP84" s="190" t="s">
        <v>271</v>
      </c>
      <c r="FQ84" s="193">
        <v>1311</v>
      </c>
      <c r="FR84" s="193">
        <v>1092</v>
      </c>
      <c r="FS84" s="190" t="s">
        <v>271</v>
      </c>
      <c r="FT84" s="190" t="s">
        <v>271</v>
      </c>
      <c r="FU84" s="190" t="s">
        <v>271</v>
      </c>
      <c r="FV84" s="190" t="s">
        <v>271</v>
      </c>
      <c r="FW84" s="190" t="s">
        <v>272</v>
      </c>
      <c r="FX84" s="190" t="s">
        <v>297</v>
      </c>
      <c r="FY84" s="190" t="s">
        <v>271</v>
      </c>
      <c r="FZ84" s="190" t="s">
        <v>271</v>
      </c>
      <c r="GA84" s="190" t="s">
        <v>271</v>
      </c>
      <c r="GB84" s="190" t="s">
        <v>271</v>
      </c>
      <c r="GC84" s="190" t="s">
        <v>271</v>
      </c>
      <c r="GD84" s="190" t="s">
        <v>271</v>
      </c>
      <c r="GE84" s="190" t="s">
        <v>297</v>
      </c>
    </row>
    <row r="85" spans="1:187" x14ac:dyDescent="0.3">
      <c r="A85" s="190" t="s">
        <v>372</v>
      </c>
      <c r="B85" s="190">
        <v>2796</v>
      </c>
      <c r="C85" s="190" t="s">
        <v>20</v>
      </c>
      <c r="D85" s="190" t="s">
        <v>241</v>
      </c>
      <c r="E85" s="190" t="s">
        <v>7251</v>
      </c>
      <c r="F85" s="190" t="s">
        <v>7250</v>
      </c>
      <c r="G85" s="190" t="s">
        <v>6654</v>
      </c>
      <c r="H85" s="190" t="s">
        <v>369</v>
      </c>
      <c r="I85" s="190" t="s">
        <v>301</v>
      </c>
      <c r="J85" s="190" t="s">
        <v>7249</v>
      </c>
      <c r="K85" s="190" t="s">
        <v>271</v>
      </c>
      <c r="L85" s="190" t="s">
        <v>271</v>
      </c>
      <c r="M85" s="190" t="s">
        <v>271</v>
      </c>
      <c r="N85" s="190" t="s">
        <v>271</v>
      </c>
      <c r="O85" s="190" t="s">
        <v>271</v>
      </c>
      <c r="P85" s="190" t="s">
        <v>271</v>
      </c>
      <c r="Q85" s="191">
        <v>41944</v>
      </c>
      <c r="R85" s="191">
        <v>42308</v>
      </c>
      <c r="S85" s="191">
        <v>42369</v>
      </c>
      <c r="T85" s="190" t="s">
        <v>592</v>
      </c>
      <c r="U85" s="194">
        <v>13364</v>
      </c>
      <c r="V85" s="190" t="s">
        <v>2278</v>
      </c>
      <c r="W85" s="190" t="s">
        <v>2277</v>
      </c>
      <c r="X85" s="190" t="s">
        <v>2276</v>
      </c>
      <c r="Y85" s="190" t="s">
        <v>7248</v>
      </c>
      <c r="Z85" s="190" t="s">
        <v>7247</v>
      </c>
      <c r="AA85" s="190" t="s">
        <v>7246</v>
      </c>
      <c r="AB85" s="190" t="s">
        <v>310</v>
      </c>
      <c r="AC85" s="190" t="s">
        <v>7245</v>
      </c>
      <c r="AD85" s="190" t="s">
        <v>325</v>
      </c>
      <c r="AE85" s="190" t="s">
        <v>7244</v>
      </c>
      <c r="AF85" s="190" t="s">
        <v>7243</v>
      </c>
      <c r="AG85" s="193">
        <v>0</v>
      </c>
      <c r="AH85" s="193">
        <v>0</v>
      </c>
      <c r="AI85" s="193">
        <v>0</v>
      </c>
      <c r="AJ85" s="193">
        <v>96</v>
      </c>
      <c r="AK85" s="193">
        <v>96</v>
      </c>
      <c r="AL85" s="193">
        <v>192</v>
      </c>
      <c r="AM85" s="193">
        <v>0</v>
      </c>
      <c r="AN85" s="193">
        <v>0</v>
      </c>
      <c r="AO85" s="193">
        <v>0</v>
      </c>
      <c r="AP85" s="193">
        <v>0</v>
      </c>
      <c r="AQ85" s="193">
        <v>0</v>
      </c>
      <c r="AR85" s="193">
        <v>0</v>
      </c>
      <c r="AS85" s="190" t="s">
        <v>271</v>
      </c>
      <c r="AT85" s="193" t="s">
        <v>271</v>
      </c>
      <c r="AU85" s="193" t="s">
        <v>271</v>
      </c>
      <c r="AV85" s="190" t="s">
        <v>271</v>
      </c>
      <c r="AW85" s="193" t="s">
        <v>271</v>
      </c>
      <c r="AX85" s="193" t="s">
        <v>271</v>
      </c>
      <c r="AY85" s="190" t="s">
        <v>271</v>
      </c>
      <c r="AZ85" s="193" t="s">
        <v>271</v>
      </c>
      <c r="BA85" s="193" t="s">
        <v>271</v>
      </c>
      <c r="BB85" s="190" t="s">
        <v>271</v>
      </c>
      <c r="BC85" s="193" t="s">
        <v>271</v>
      </c>
      <c r="BD85" s="193" t="s">
        <v>271</v>
      </c>
      <c r="BE85" s="190" t="s">
        <v>271</v>
      </c>
      <c r="BF85" s="193" t="s">
        <v>271</v>
      </c>
      <c r="BG85" s="193" t="s">
        <v>271</v>
      </c>
      <c r="BH85" s="190" t="s">
        <v>271</v>
      </c>
      <c r="BI85" s="193" t="s">
        <v>271</v>
      </c>
      <c r="BJ85" s="193" t="s">
        <v>271</v>
      </c>
      <c r="BK85" s="190" t="s">
        <v>271</v>
      </c>
      <c r="BL85" s="193" t="s">
        <v>271</v>
      </c>
      <c r="BM85" s="193" t="s">
        <v>271</v>
      </c>
      <c r="BN85" s="190" t="s">
        <v>271</v>
      </c>
      <c r="BO85" s="193" t="s">
        <v>271</v>
      </c>
      <c r="BP85" s="193" t="s">
        <v>271</v>
      </c>
      <c r="BQ85" s="190" t="s">
        <v>271</v>
      </c>
      <c r="BR85" s="193" t="s">
        <v>271</v>
      </c>
      <c r="BS85" s="193" t="s">
        <v>271</v>
      </c>
      <c r="BT85" s="190" t="s">
        <v>271</v>
      </c>
      <c r="BU85" s="193" t="s">
        <v>271</v>
      </c>
      <c r="BV85" s="193" t="s">
        <v>271</v>
      </c>
      <c r="BW85" s="193">
        <v>0</v>
      </c>
      <c r="BX85" s="193">
        <v>0</v>
      </c>
      <c r="BY85" s="193">
        <v>0</v>
      </c>
      <c r="BZ85" s="193">
        <v>96</v>
      </c>
      <c r="CA85" s="193">
        <v>96</v>
      </c>
      <c r="CB85" s="193">
        <v>192</v>
      </c>
      <c r="CC85" s="190" t="s">
        <v>271</v>
      </c>
      <c r="CD85" s="193" t="s">
        <v>271</v>
      </c>
      <c r="CE85" s="193" t="s">
        <v>271</v>
      </c>
      <c r="CF85" s="190" t="s">
        <v>271</v>
      </c>
      <c r="CG85" s="193" t="s">
        <v>271</v>
      </c>
      <c r="CH85" s="193" t="s">
        <v>271</v>
      </c>
      <c r="CI85" s="190" t="s">
        <v>271</v>
      </c>
      <c r="CJ85" s="193" t="s">
        <v>271</v>
      </c>
      <c r="CK85" s="193" t="s">
        <v>271</v>
      </c>
      <c r="CL85" s="190" t="s">
        <v>271</v>
      </c>
      <c r="CM85" s="193" t="s">
        <v>271</v>
      </c>
      <c r="CN85" s="193" t="s">
        <v>271</v>
      </c>
      <c r="CO85" s="190" t="s">
        <v>271</v>
      </c>
      <c r="CP85" s="193" t="s">
        <v>271</v>
      </c>
      <c r="CQ85" s="193" t="s">
        <v>271</v>
      </c>
      <c r="CR85" s="190" t="s">
        <v>287</v>
      </c>
      <c r="CS85" s="193">
        <v>192</v>
      </c>
      <c r="CT85" s="193">
        <v>0</v>
      </c>
      <c r="CU85" s="190" t="s">
        <v>271</v>
      </c>
      <c r="CV85" s="193" t="s">
        <v>271</v>
      </c>
      <c r="CW85" s="193" t="s">
        <v>271</v>
      </c>
      <c r="CX85" s="190" t="s">
        <v>287</v>
      </c>
      <c r="CY85" s="193">
        <v>192</v>
      </c>
      <c r="CZ85" s="193">
        <v>0</v>
      </c>
      <c r="DA85" s="190" t="s">
        <v>271</v>
      </c>
      <c r="DB85" s="193" t="s">
        <v>271</v>
      </c>
      <c r="DC85" s="193" t="s">
        <v>271</v>
      </c>
      <c r="DD85" s="190" t="s">
        <v>271</v>
      </c>
      <c r="DE85" s="193" t="s">
        <v>271</v>
      </c>
      <c r="DF85" s="193" t="s">
        <v>271</v>
      </c>
      <c r="DG85" s="190" t="s">
        <v>271</v>
      </c>
      <c r="DH85" s="193" t="s">
        <v>271</v>
      </c>
      <c r="DI85" s="193" t="s">
        <v>271</v>
      </c>
      <c r="DJ85" s="190" t="s">
        <v>271</v>
      </c>
      <c r="DK85" s="193" t="s">
        <v>271</v>
      </c>
      <c r="DL85" s="193" t="s">
        <v>271</v>
      </c>
      <c r="DM85" s="190" t="s">
        <v>271</v>
      </c>
      <c r="DN85" s="193" t="s">
        <v>271</v>
      </c>
      <c r="DO85" s="193" t="s">
        <v>271</v>
      </c>
      <c r="DP85" s="190" t="s">
        <v>287</v>
      </c>
      <c r="DQ85" s="193">
        <v>192</v>
      </c>
      <c r="DR85" s="193">
        <v>0</v>
      </c>
      <c r="DS85" s="190" t="s">
        <v>271</v>
      </c>
      <c r="DT85" s="193" t="s">
        <v>271</v>
      </c>
      <c r="DU85" s="193" t="s">
        <v>271</v>
      </c>
      <c r="DV85" s="190" t="s">
        <v>271</v>
      </c>
      <c r="DW85" s="193" t="s">
        <v>271</v>
      </c>
      <c r="DX85" s="193" t="s">
        <v>271</v>
      </c>
      <c r="DY85" s="190" t="s">
        <v>655</v>
      </c>
      <c r="DZ85" s="190" t="s">
        <v>297</v>
      </c>
      <c r="EA85" s="190" t="s">
        <v>271</v>
      </c>
      <c r="EB85" s="190" t="s">
        <v>271</v>
      </c>
      <c r="EC85" s="190" t="s">
        <v>297</v>
      </c>
      <c r="ED85" s="190" t="s">
        <v>271</v>
      </c>
      <c r="EE85" s="190" t="s">
        <v>271</v>
      </c>
      <c r="EF85" s="190" t="s">
        <v>271</v>
      </c>
      <c r="EG85" s="190" t="s">
        <v>352</v>
      </c>
      <c r="EH85" s="190" t="s">
        <v>380</v>
      </c>
      <c r="EI85" s="190" t="s">
        <v>283</v>
      </c>
      <c r="EJ85" s="190" t="s">
        <v>245</v>
      </c>
      <c r="EK85" s="190" t="s">
        <v>379</v>
      </c>
      <c r="EL85" s="190" t="s">
        <v>272</v>
      </c>
      <c r="EM85" s="190" t="s">
        <v>272</v>
      </c>
      <c r="EN85" s="190" t="s">
        <v>272</v>
      </c>
      <c r="EO85" s="190" t="s">
        <v>272</v>
      </c>
      <c r="EP85" s="190" t="s">
        <v>378</v>
      </c>
      <c r="EQ85" s="190">
        <v>4</v>
      </c>
      <c r="ER85" s="190" t="s">
        <v>349</v>
      </c>
      <c r="ES85" s="190" t="s">
        <v>272</v>
      </c>
      <c r="ET85" s="190" t="s">
        <v>272</v>
      </c>
      <c r="EU85" s="190" t="s">
        <v>272</v>
      </c>
      <c r="EV85" s="190" t="s">
        <v>272</v>
      </c>
      <c r="EW85" s="190" t="s">
        <v>303</v>
      </c>
      <c r="EX85" s="190">
        <v>4</v>
      </c>
      <c r="EY85" s="190" t="s">
        <v>318</v>
      </c>
      <c r="EZ85" s="190" t="s">
        <v>268</v>
      </c>
      <c r="FA85" s="190" t="s">
        <v>257</v>
      </c>
      <c r="FB85" s="193">
        <v>0</v>
      </c>
      <c r="FC85" s="190" t="s">
        <v>271</v>
      </c>
      <c r="FD85" s="190" t="s">
        <v>271</v>
      </c>
      <c r="FE85" s="190" t="s">
        <v>271</v>
      </c>
      <c r="FF85" s="190" t="s">
        <v>262</v>
      </c>
      <c r="FG85" s="190" t="s">
        <v>271</v>
      </c>
      <c r="FH85" s="190" t="s">
        <v>7242</v>
      </c>
      <c r="FI85" s="190" t="s">
        <v>7241</v>
      </c>
      <c r="FJ85" s="190" t="s">
        <v>271</v>
      </c>
      <c r="FK85" s="190" t="s">
        <v>271</v>
      </c>
      <c r="FL85" s="190" t="s">
        <v>7240</v>
      </c>
      <c r="FM85" s="190" t="s">
        <v>7239</v>
      </c>
      <c r="FN85" s="190" t="s">
        <v>7238</v>
      </c>
      <c r="FO85" s="190" t="s">
        <v>271</v>
      </c>
      <c r="FP85" s="190" t="s">
        <v>7237</v>
      </c>
      <c r="FQ85" s="193">
        <v>0</v>
      </c>
      <c r="FR85" s="193">
        <v>192</v>
      </c>
      <c r="FS85" s="190" t="s">
        <v>271</v>
      </c>
      <c r="FT85" s="190" t="s">
        <v>271</v>
      </c>
      <c r="FU85" s="190" t="s">
        <v>271</v>
      </c>
      <c r="FV85" s="190" t="s">
        <v>271</v>
      </c>
      <c r="FW85" s="190" t="s">
        <v>272</v>
      </c>
      <c r="FX85" s="190" t="s">
        <v>271</v>
      </c>
      <c r="FY85" s="190" t="s">
        <v>271</v>
      </c>
      <c r="FZ85" s="190" t="s">
        <v>271</v>
      </c>
      <c r="GA85" s="190" t="s">
        <v>271</v>
      </c>
      <c r="GB85" s="190" t="s">
        <v>271</v>
      </c>
      <c r="GC85" s="190" t="s">
        <v>271</v>
      </c>
      <c r="GD85" s="190" t="s">
        <v>271</v>
      </c>
      <c r="GE85" s="190" t="s">
        <v>271</v>
      </c>
    </row>
    <row r="86" spans="1:187" x14ac:dyDescent="0.3">
      <c r="A86" s="190" t="s">
        <v>372</v>
      </c>
      <c r="B86" s="190">
        <v>2794</v>
      </c>
      <c r="C86" s="190" t="s">
        <v>20</v>
      </c>
      <c r="D86" s="190" t="s">
        <v>241</v>
      </c>
      <c r="E86" s="190" t="s">
        <v>6351</v>
      </c>
      <c r="F86" s="190" t="s">
        <v>6350</v>
      </c>
      <c r="G86" s="190" t="s">
        <v>5395</v>
      </c>
      <c r="H86" s="190" t="s">
        <v>369</v>
      </c>
      <c r="I86" s="190" t="s">
        <v>3695</v>
      </c>
      <c r="J86" s="190" t="s">
        <v>6349</v>
      </c>
      <c r="K86" s="190" t="s">
        <v>271</v>
      </c>
      <c r="L86" s="190" t="s">
        <v>271</v>
      </c>
      <c r="M86" s="190" t="s">
        <v>271</v>
      </c>
      <c r="N86" s="190" t="s">
        <v>271</v>
      </c>
      <c r="O86" s="190" t="s">
        <v>271</v>
      </c>
      <c r="P86" s="190" t="s">
        <v>271</v>
      </c>
      <c r="Q86" s="191">
        <v>41579</v>
      </c>
      <c r="R86" s="191">
        <v>43040</v>
      </c>
      <c r="T86" s="190" t="s">
        <v>549</v>
      </c>
      <c r="U86" s="194">
        <v>1149036</v>
      </c>
      <c r="V86" s="190" t="s">
        <v>2278</v>
      </c>
      <c r="W86" s="190" t="s">
        <v>6348</v>
      </c>
      <c r="X86" s="190" t="s">
        <v>2276</v>
      </c>
      <c r="Y86" s="190" t="s">
        <v>6347</v>
      </c>
      <c r="Z86" s="190" t="s">
        <v>6346</v>
      </c>
      <c r="AA86" s="190" t="s">
        <v>6345</v>
      </c>
      <c r="AB86" s="190" t="s">
        <v>310</v>
      </c>
      <c r="AC86" s="190" t="s">
        <v>6344</v>
      </c>
      <c r="AD86" s="190" t="s">
        <v>325</v>
      </c>
      <c r="AE86" s="190" t="s">
        <v>6343</v>
      </c>
      <c r="AF86" s="190" t="s">
        <v>6342</v>
      </c>
      <c r="AG86" s="193">
        <v>0</v>
      </c>
      <c r="AH86" s="193">
        <v>0</v>
      </c>
      <c r="AI86" s="193">
        <v>0</v>
      </c>
      <c r="AJ86" s="193">
        <v>28000</v>
      </c>
      <c r="AK86" s="193">
        <v>42000</v>
      </c>
      <c r="AL86" s="193">
        <v>70000</v>
      </c>
      <c r="AM86" s="193">
        <v>0</v>
      </c>
      <c r="AN86" s="193">
        <v>0</v>
      </c>
      <c r="AO86" s="193">
        <v>0</v>
      </c>
      <c r="AP86" s="193">
        <v>0</v>
      </c>
      <c r="AQ86" s="193">
        <v>0</v>
      </c>
      <c r="AR86" s="193">
        <v>0</v>
      </c>
      <c r="AS86" s="190" t="s">
        <v>271</v>
      </c>
      <c r="AT86" s="193" t="s">
        <v>271</v>
      </c>
      <c r="AU86" s="193" t="s">
        <v>271</v>
      </c>
      <c r="AV86" s="190" t="s">
        <v>271</v>
      </c>
      <c r="AW86" s="193" t="s">
        <v>271</v>
      </c>
      <c r="AX86" s="193" t="s">
        <v>271</v>
      </c>
      <c r="AY86" s="190" t="s">
        <v>271</v>
      </c>
      <c r="AZ86" s="193" t="s">
        <v>271</v>
      </c>
      <c r="BA86" s="193" t="s">
        <v>271</v>
      </c>
      <c r="BB86" s="190" t="s">
        <v>271</v>
      </c>
      <c r="BC86" s="193" t="s">
        <v>271</v>
      </c>
      <c r="BD86" s="193" t="s">
        <v>271</v>
      </c>
      <c r="BE86" s="190" t="s">
        <v>271</v>
      </c>
      <c r="BF86" s="193" t="s">
        <v>271</v>
      </c>
      <c r="BG86" s="193" t="s">
        <v>271</v>
      </c>
      <c r="BH86" s="190" t="s">
        <v>271</v>
      </c>
      <c r="BI86" s="193" t="s">
        <v>271</v>
      </c>
      <c r="BJ86" s="193" t="s">
        <v>271</v>
      </c>
      <c r="BK86" s="190" t="s">
        <v>271</v>
      </c>
      <c r="BL86" s="193" t="s">
        <v>271</v>
      </c>
      <c r="BM86" s="193" t="s">
        <v>271</v>
      </c>
      <c r="BN86" s="190" t="s">
        <v>271</v>
      </c>
      <c r="BO86" s="193" t="s">
        <v>271</v>
      </c>
      <c r="BP86" s="193" t="s">
        <v>271</v>
      </c>
      <c r="BQ86" s="190" t="s">
        <v>271</v>
      </c>
      <c r="BR86" s="193" t="s">
        <v>271</v>
      </c>
      <c r="BS86" s="193" t="s">
        <v>271</v>
      </c>
      <c r="BT86" s="190" t="s">
        <v>271</v>
      </c>
      <c r="BU86" s="193" t="s">
        <v>271</v>
      </c>
      <c r="BV86" s="193" t="s">
        <v>271</v>
      </c>
      <c r="BW86" s="193">
        <v>0</v>
      </c>
      <c r="BX86" s="193">
        <v>0</v>
      </c>
      <c r="BY86" s="193">
        <v>0</v>
      </c>
      <c r="BZ86" s="193">
        <v>11567</v>
      </c>
      <c r="CA86" s="193">
        <v>13361</v>
      </c>
      <c r="CB86" s="193">
        <v>24928</v>
      </c>
      <c r="CC86" s="190" t="s">
        <v>287</v>
      </c>
      <c r="CD86" s="193">
        <v>24928</v>
      </c>
      <c r="CE86" s="193">
        <v>16023</v>
      </c>
      <c r="CF86" s="190" t="s">
        <v>271</v>
      </c>
      <c r="CG86" s="193" t="s">
        <v>271</v>
      </c>
      <c r="CH86" s="193" t="s">
        <v>271</v>
      </c>
      <c r="CI86" s="190" t="s">
        <v>271</v>
      </c>
      <c r="CJ86" s="193" t="s">
        <v>271</v>
      </c>
      <c r="CK86" s="193" t="s">
        <v>271</v>
      </c>
      <c r="CL86" s="190" t="s">
        <v>271</v>
      </c>
      <c r="CM86" s="193" t="s">
        <v>271</v>
      </c>
      <c r="CN86" s="193" t="s">
        <v>271</v>
      </c>
      <c r="CO86" s="190" t="s">
        <v>287</v>
      </c>
      <c r="CP86" s="193">
        <v>24928</v>
      </c>
      <c r="CQ86" s="193">
        <v>16023</v>
      </c>
      <c r="CR86" s="190" t="s">
        <v>271</v>
      </c>
      <c r="CS86" s="193" t="s">
        <v>271</v>
      </c>
      <c r="CT86" s="193" t="s">
        <v>271</v>
      </c>
      <c r="CU86" s="190" t="s">
        <v>287</v>
      </c>
      <c r="CV86" s="193">
        <v>24928</v>
      </c>
      <c r="CW86" s="193">
        <v>16023</v>
      </c>
      <c r="CX86" s="190" t="s">
        <v>271</v>
      </c>
      <c r="CY86" s="193" t="s">
        <v>271</v>
      </c>
      <c r="CZ86" s="193" t="s">
        <v>271</v>
      </c>
      <c r="DA86" s="190" t="s">
        <v>271</v>
      </c>
      <c r="DB86" s="193" t="s">
        <v>271</v>
      </c>
      <c r="DC86" s="193" t="s">
        <v>271</v>
      </c>
      <c r="DD86" s="190" t="s">
        <v>271</v>
      </c>
      <c r="DE86" s="193" t="s">
        <v>271</v>
      </c>
      <c r="DF86" s="193" t="s">
        <v>271</v>
      </c>
      <c r="DG86" s="190" t="s">
        <v>287</v>
      </c>
      <c r="DH86" s="193">
        <v>2433</v>
      </c>
      <c r="DI86" s="193">
        <v>0</v>
      </c>
      <c r="DJ86" s="190" t="s">
        <v>271</v>
      </c>
      <c r="DK86" s="193" t="s">
        <v>271</v>
      </c>
      <c r="DL86" s="193" t="s">
        <v>271</v>
      </c>
      <c r="DM86" s="190" t="s">
        <v>271</v>
      </c>
      <c r="DN86" s="193" t="s">
        <v>271</v>
      </c>
      <c r="DO86" s="193" t="s">
        <v>271</v>
      </c>
      <c r="DP86" s="190" t="s">
        <v>271</v>
      </c>
      <c r="DQ86" s="193" t="s">
        <v>271</v>
      </c>
      <c r="DR86" s="193" t="s">
        <v>271</v>
      </c>
      <c r="DS86" s="190" t="s">
        <v>271</v>
      </c>
      <c r="DT86" s="193" t="s">
        <v>271</v>
      </c>
      <c r="DU86" s="193" t="s">
        <v>271</v>
      </c>
      <c r="DV86" s="190" t="s">
        <v>287</v>
      </c>
      <c r="DW86" s="193">
        <v>24928</v>
      </c>
      <c r="DX86" s="193">
        <v>16023</v>
      </c>
      <c r="DY86" s="190" t="s">
        <v>356</v>
      </c>
      <c r="DZ86" s="190" t="s">
        <v>272</v>
      </c>
      <c r="EA86" s="190" t="s">
        <v>564</v>
      </c>
      <c r="EB86" s="190" t="s">
        <v>307</v>
      </c>
      <c r="EC86" s="190" t="s">
        <v>297</v>
      </c>
      <c r="ED86" s="190" t="s">
        <v>271</v>
      </c>
      <c r="EE86" s="190" t="s">
        <v>271</v>
      </c>
      <c r="EF86" s="190" t="s">
        <v>271</v>
      </c>
      <c r="EG86" s="190" t="s">
        <v>321</v>
      </c>
      <c r="EH86" s="190" t="s">
        <v>380</v>
      </c>
      <c r="EI86" s="190" t="s">
        <v>319</v>
      </c>
      <c r="EJ86" s="190" t="s">
        <v>246</v>
      </c>
      <c r="EK86" s="190" t="s">
        <v>379</v>
      </c>
      <c r="EL86" s="190" t="s">
        <v>272</v>
      </c>
      <c r="EM86" s="190" t="s">
        <v>272</v>
      </c>
      <c r="EN86" s="190" t="s">
        <v>272</v>
      </c>
      <c r="EO86" s="190" t="s">
        <v>272</v>
      </c>
      <c r="EP86" s="190" t="s">
        <v>378</v>
      </c>
      <c r="EQ86" s="190">
        <v>4</v>
      </c>
      <c r="ER86" s="190" t="s">
        <v>349</v>
      </c>
      <c r="ES86" s="190" t="s">
        <v>272</v>
      </c>
      <c r="ET86" s="190" t="s">
        <v>272</v>
      </c>
      <c r="EU86" s="190" t="s">
        <v>272</v>
      </c>
      <c r="EV86" s="190" t="s">
        <v>272</v>
      </c>
      <c r="EW86" s="190" t="s">
        <v>303</v>
      </c>
      <c r="EX86" s="190">
        <v>4</v>
      </c>
      <c r="EY86" s="190" t="s">
        <v>302</v>
      </c>
      <c r="EZ86" s="190" t="s">
        <v>268</v>
      </c>
      <c r="FA86" s="190" t="s">
        <v>257</v>
      </c>
      <c r="FB86" s="193">
        <v>11</v>
      </c>
      <c r="FC86" s="190" t="s">
        <v>348</v>
      </c>
      <c r="FD86" s="190" t="s">
        <v>1357</v>
      </c>
      <c r="FE86" s="190" t="s">
        <v>443</v>
      </c>
      <c r="FF86" s="190" t="s">
        <v>262</v>
      </c>
      <c r="FG86" s="190" t="s">
        <v>271</v>
      </c>
      <c r="FH86" s="190" t="s">
        <v>271</v>
      </c>
      <c r="FI86" s="190" t="s">
        <v>6341</v>
      </c>
      <c r="FJ86" s="190" t="s">
        <v>6340</v>
      </c>
      <c r="FK86" s="190" t="s">
        <v>271</v>
      </c>
      <c r="FL86" s="190" t="s">
        <v>6339</v>
      </c>
      <c r="FM86" s="190" t="s">
        <v>6338</v>
      </c>
      <c r="FN86" s="190" t="s">
        <v>6337</v>
      </c>
      <c r="FO86" s="190" t="s">
        <v>271</v>
      </c>
      <c r="FP86" s="190" t="s">
        <v>6336</v>
      </c>
      <c r="FQ86" s="193">
        <v>0</v>
      </c>
      <c r="FR86" s="193">
        <v>24928</v>
      </c>
      <c r="FS86" s="190" t="s">
        <v>271</v>
      </c>
      <c r="FT86" s="190" t="s">
        <v>271</v>
      </c>
      <c r="FU86" s="190" t="s">
        <v>271</v>
      </c>
      <c r="FV86" s="190" t="s">
        <v>271</v>
      </c>
      <c r="FW86" s="190" t="s">
        <v>271</v>
      </c>
      <c r="FX86" s="190" t="s">
        <v>271</v>
      </c>
      <c r="FY86" s="190" t="s">
        <v>271</v>
      </c>
      <c r="FZ86" s="190" t="s">
        <v>271</v>
      </c>
      <c r="GA86" s="190" t="s">
        <v>272</v>
      </c>
      <c r="GB86" s="190" t="s">
        <v>271</v>
      </c>
      <c r="GC86" s="190" t="s">
        <v>272</v>
      </c>
      <c r="GD86" s="190" t="s">
        <v>271</v>
      </c>
      <c r="GE86" s="190" t="s">
        <v>272</v>
      </c>
    </row>
    <row r="87" spans="1:187" x14ac:dyDescent="0.3">
      <c r="A87" s="190" t="s">
        <v>372</v>
      </c>
      <c r="B87" s="190">
        <v>2791</v>
      </c>
      <c r="C87" s="190" t="s">
        <v>20</v>
      </c>
      <c r="D87" s="190" t="s">
        <v>241</v>
      </c>
      <c r="E87" s="190" t="s">
        <v>3962</v>
      </c>
      <c r="F87" s="190" t="s">
        <v>3961</v>
      </c>
      <c r="G87" s="190" t="s">
        <v>3876</v>
      </c>
      <c r="H87" s="190" t="s">
        <v>514</v>
      </c>
      <c r="I87" s="190" t="s">
        <v>2128</v>
      </c>
      <c r="J87" s="190" t="s">
        <v>3960</v>
      </c>
      <c r="K87" s="190" t="s">
        <v>271</v>
      </c>
      <c r="L87" s="190" t="s">
        <v>271</v>
      </c>
      <c r="M87" s="190" t="s">
        <v>271</v>
      </c>
      <c r="N87" s="190" t="s">
        <v>271</v>
      </c>
      <c r="O87" s="190" t="s">
        <v>271</v>
      </c>
      <c r="P87" s="190" t="s">
        <v>271</v>
      </c>
      <c r="Q87" s="191">
        <v>40695</v>
      </c>
      <c r="R87" s="191">
        <v>42521</v>
      </c>
      <c r="T87" s="190" t="s">
        <v>391</v>
      </c>
      <c r="U87" s="194">
        <v>1514164.64</v>
      </c>
      <c r="V87" s="190" t="s">
        <v>3959</v>
      </c>
      <c r="W87" s="190" t="s">
        <v>3958</v>
      </c>
      <c r="X87" s="190" t="s">
        <v>3957</v>
      </c>
      <c r="Y87" s="190" t="s">
        <v>3956</v>
      </c>
      <c r="Z87" s="190" t="s">
        <v>3955</v>
      </c>
      <c r="AA87" s="190" t="s">
        <v>3954</v>
      </c>
      <c r="AB87" s="190" t="s">
        <v>310</v>
      </c>
      <c r="AC87" s="190" t="s">
        <v>3953</v>
      </c>
      <c r="AD87" s="190" t="s">
        <v>674</v>
      </c>
      <c r="AE87" s="190" t="s">
        <v>4835</v>
      </c>
      <c r="AF87" s="190" t="s">
        <v>3951</v>
      </c>
      <c r="AG87" s="193">
        <v>1122348</v>
      </c>
      <c r="AH87" s="193">
        <v>561172</v>
      </c>
      <c r="AI87" s="193">
        <v>1683520</v>
      </c>
      <c r="AJ87" s="193">
        <v>280587</v>
      </c>
      <c r="AK87" s="193">
        <v>140293</v>
      </c>
      <c r="AL87" s="193">
        <v>420880</v>
      </c>
      <c r="AM87" s="193">
        <v>0</v>
      </c>
      <c r="AN87" s="193">
        <v>0</v>
      </c>
      <c r="AO87" s="193">
        <v>0</v>
      </c>
      <c r="AP87" s="193">
        <v>0</v>
      </c>
      <c r="AQ87" s="193">
        <v>0</v>
      </c>
      <c r="AR87" s="193">
        <v>0</v>
      </c>
      <c r="AS87" s="190" t="s">
        <v>271</v>
      </c>
      <c r="AT87" s="193" t="s">
        <v>271</v>
      </c>
      <c r="AU87" s="193" t="s">
        <v>271</v>
      </c>
      <c r="AV87" s="190" t="s">
        <v>271</v>
      </c>
      <c r="AW87" s="193" t="s">
        <v>271</v>
      </c>
      <c r="AX87" s="193" t="s">
        <v>271</v>
      </c>
      <c r="AY87" s="190" t="s">
        <v>271</v>
      </c>
      <c r="AZ87" s="193" t="s">
        <v>271</v>
      </c>
      <c r="BA87" s="193" t="s">
        <v>271</v>
      </c>
      <c r="BB87" s="190" t="s">
        <v>271</v>
      </c>
      <c r="BC87" s="193" t="s">
        <v>271</v>
      </c>
      <c r="BD87" s="193" t="s">
        <v>271</v>
      </c>
      <c r="BE87" s="190" t="s">
        <v>271</v>
      </c>
      <c r="BF87" s="193" t="s">
        <v>271</v>
      </c>
      <c r="BG87" s="193" t="s">
        <v>271</v>
      </c>
      <c r="BH87" s="190" t="s">
        <v>271</v>
      </c>
      <c r="BI87" s="193" t="s">
        <v>271</v>
      </c>
      <c r="BJ87" s="193" t="s">
        <v>271</v>
      </c>
      <c r="BK87" s="190" t="s">
        <v>271</v>
      </c>
      <c r="BL87" s="193" t="s">
        <v>271</v>
      </c>
      <c r="BM87" s="193" t="s">
        <v>271</v>
      </c>
      <c r="BN87" s="190" t="s">
        <v>271</v>
      </c>
      <c r="BO87" s="193" t="s">
        <v>271</v>
      </c>
      <c r="BP87" s="193" t="s">
        <v>271</v>
      </c>
      <c r="BQ87" s="190" t="s">
        <v>271</v>
      </c>
      <c r="BR87" s="193" t="s">
        <v>271</v>
      </c>
      <c r="BS87" s="193" t="s">
        <v>271</v>
      </c>
      <c r="BT87" s="190" t="s">
        <v>271</v>
      </c>
      <c r="BU87" s="193" t="s">
        <v>271</v>
      </c>
      <c r="BV87" s="193" t="s">
        <v>271</v>
      </c>
      <c r="BW87" s="193">
        <v>24984</v>
      </c>
      <c r="BX87" s="193">
        <v>4500</v>
      </c>
      <c r="BY87" s="193">
        <v>29484</v>
      </c>
      <c r="BZ87" s="193">
        <v>6246</v>
      </c>
      <c r="CA87" s="193">
        <v>1125</v>
      </c>
      <c r="CB87" s="193">
        <v>7371</v>
      </c>
      <c r="CC87" s="190" t="s">
        <v>287</v>
      </c>
      <c r="CD87" s="193">
        <v>7371</v>
      </c>
      <c r="CE87" s="193">
        <v>29484</v>
      </c>
      <c r="CF87" s="190" t="s">
        <v>271</v>
      </c>
      <c r="CG87" s="193" t="s">
        <v>271</v>
      </c>
      <c r="CH87" s="193" t="s">
        <v>271</v>
      </c>
      <c r="CI87" s="190" t="s">
        <v>287</v>
      </c>
      <c r="CJ87" s="193">
        <v>92</v>
      </c>
      <c r="CK87" s="193">
        <v>460</v>
      </c>
      <c r="CL87" s="190" t="s">
        <v>271</v>
      </c>
      <c r="CM87" s="193" t="s">
        <v>271</v>
      </c>
      <c r="CN87" s="193" t="s">
        <v>271</v>
      </c>
      <c r="CO87" s="190" t="s">
        <v>271</v>
      </c>
      <c r="CP87" s="193" t="s">
        <v>271</v>
      </c>
      <c r="CQ87" s="193" t="s">
        <v>271</v>
      </c>
      <c r="CR87" s="190" t="s">
        <v>271</v>
      </c>
      <c r="CS87" s="193" t="s">
        <v>271</v>
      </c>
      <c r="CT87" s="193" t="s">
        <v>271</v>
      </c>
      <c r="CU87" s="190" t="s">
        <v>287</v>
      </c>
      <c r="CV87" s="193">
        <v>7371</v>
      </c>
      <c r="CW87" s="193">
        <v>29484</v>
      </c>
      <c r="CX87" s="190" t="s">
        <v>287</v>
      </c>
      <c r="CY87" s="193">
        <v>92</v>
      </c>
      <c r="CZ87" s="193">
        <v>460</v>
      </c>
      <c r="DA87" s="190" t="s">
        <v>287</v>
      </c>
      <c r="DB87" s="193">
        <v>7371</v>
      </c>
      <c r="DC87" s="193">
        <v>29484</v>
      </c>
      <c r="DD87" s="190" t="s">
        <v>271</v>
      </c>
      <c r="DE87" s="193" t="s">
        <v>271</v>
      </c>
      <c r="DF87" s="193" t="s">
        <v>271</v>
      </c>
      <c r="DG87" s="190" t="s">
        <v>271</v>
      </c>
      <c r="DH87" s="193" t="s">
        <v>271</v>
      </c>
      <c r="DI87" s="193" t="s">
        <v>271</v>
      </c>
      <c r="DJ87" s="190" t="s">
        <v>287</v>
      </c>
      <c r="DK87" s="193">
        <v>7371</v>
      </c>
      <c r="DL87" s="193">
        <v>29484</v>
      </c>
      <c r="DM87" s="190" t="s">
        <v>287</v>
      </c>
      <c r="DN87" s="193">
        <v>7371</v>
      </c>
      <c r="DO87" s="193">
        <v>29484</v>
      </c>
      <c r="DP87" s="190" t="s">
        <v>271</v>
      </c>
      <c r="DQ87" s="193" t="s">
        <v>271</v>
      </c>
      <c r="DR87" s="193" t="s">
        <v>271</v>
      </c>
      <c r="DS87" s="190" t="s">
        <v>271</v>
      </c>
      <c r="DT87" s="193" t="s">
        <v>271</v>
      </c>
      <c r="DU87" s="193" t="s">
        <v>271</v>
      </c>
      <c r="DV87" s="190" t="s">
        <v>287</v>
      </c>
      <c r="DW87" s="193">
        <v>7371</v>
      </c>
      <c r="DX87" s="193">
        <v>29484</v>
      </c>
      <c r="DY87" s="190" t="s">
        <v>655</v>
      </c>
      <c r="DZ87" s="190" t="s">
        <v>272</v>
      </c>
      <c r="EA87" s="190" t="s">
        <v>868</v>
      </c>
      <c r="EB87" s="190" t="s">
        <v>307</v>
      </c>
      <c r="EC87" s="190" t="s">
        <v>297</v>
      </c>
      <c r="ED87" s="190" t="s">
        <v>271</v>
      </c>
      <c r="EE87" s="190" t="s">
        <v>271</v>
      </c>
      <c r="EF87" s="190" t="s">
        <v>271</v>
      </c>
      <c r="EG87" s="190" t="s">
        <v>285</v>
      </c>
      <c r="EH87" s="190" t="s">
        <v>380</v>
      </c>
      <c r="EI87" s="190" t="s">
        <v>319</v>
      </c>
      <c r="EJ87" s="190" t="s">
        <v>244</v>
      </c>
      <c r="EK87" s="190" t="s">
        <v>379</v>
      </c>
      <c r="EL87" s="190" t="s">
        <v>272</v>
      </c>
      <c r="EM87" s="190" t="s">
        <v>272</v>
      </c>
      <c r="EN87" s="190" t="s">
        <v>272</v>
      </c>
      <c r="EO87" s="190" t="s">
        <v>272</v>
      </c>
      <c r="EP87" s="190" t="s">
        <v>378</v>
      </c>
      <c r="EQ87" s="190">
        <v>4</v>
      </c>
      <c r="ER87" s="190" t="s">
        <v>349</v>
      </c>
      <c r="ES87" s="190" t="s">
        <v>272</v>
      </c>
      <c r="ET87" s="190" t="s">
        <v>272</v>
      </c>
      <c r="EU87" s="190" t="s">
        <v>272</v>
      </c>
      <c r="EV87" s="190" t="s">
        <v>272</v>
      </c>
      <c r="EW87" s="190" t="s">
        <v>303</v>
      </c>
      <c r="EX87" s="190">
        <v>4</v>
      </c>
      <c r="EY87" s="190" t="s">
        <v>318</v>
      </c>
      <c r="EZ87" s="190" t="s">
        <v>268</v>
      </c>
      <c r="FA87" s="190" t="s">
        <v>258</v>
      </c>
      <c r="FB87" s="193">
        <v>4</v>
      </c>
      <c r="FC87" s="190" t="s">
        <v>1357</v>
      </c>
      <c r="FD87" s="190" t="s">
        <v>348</v>
      </c>
      <c r="FE87" s="190" t="s">
        <v>442</v>
      </c>
      <c r="FF87" s="190" t="s">
        <v>263</v>
      </c>
      <c r="FG87" s="190" t="s">
        <v>3950</v>
      </c>
      <c r="FH87" s="190" t="s">
        <v>271</v>
      </c>
      <c r="FI87" s="190" t="s">
        <v>3949</v>
      </c>
      <c r="FJ87" s="190" t="s">
        <v>3948</v>
      </c>
      <c r="FK87" s="190" t="s">
        <v>3947</v>
      </c>
      <c r="FL87" s="190" t="s">
        <v>3946</v>
      </c>
      <c r="FM87" s="190" t="s">
        <v>3945</v>
      </c>
      <c r="FN87" s="190" t="s">
        <v>3944</v>
      </c>
      <c r="FO87" s="190" t="s">
        <v>3943</v>
      </c>
      <c r="FP87" s="190" t="s">
        <v>4834</v>
      </c>
      <c r="FQ87" s="193">
        <v>29484</v>
      </c>
      <c r="FR87" s="193">
        <v>7371</v>
      </c>
      <c r="FS87" s="190" t="s">
        <v>271</v>
      </c>
      <c r="FT87" s="190" t="s">
        <v>271</v>
      </c>
      <c r="FU87" s="190" t="s">
        <v>271</v>
      </c>
      <c r="FV87" s="190" t="s">
        <v>271</v>
      </c>
      <c r="FW87" s="190" t="s">
        <v>271</v>
      </c>
      <c r="FX87" s="190" t="s">
        <v>271</v>
      </c>
      <c r="FY87" s="190" t="s">
        <v>271</v>
      </c>
      <c r="FZ87" s="190" t="s">
        <v>271</v>
      </c>
      <c r="GA87" s="190" t="s">
        <v>271</v>
      </c>
      <c r="GB87" s="190" t="s">
        <v>271</v>
      </c>
      <c r="GC87" s="190" t="s">
        <v>272</v>
      </c>
      <c r="GD87" s="190" t="s">
        <v>297</v>
      </c>
      <c r="GE87" s="190" t="s">
        <v>297</v>
      </c>
    </row>
    <row r="88" spans="1:187" x14ac:dyDescent="0.3">
      <c r="A88" s="190" t="s">
        <v>372</v>
      </c>
      <c r="B88" s="190">
        <v>2793</v>
      </c>
      <c r="C88" s="190" t="s">
        <v>20</v>
      </c>
      <c r="D88" s="190" t="s">
        <v>241</v>
      </c>
      <c r="E88" s="190" t="s">
        <v>4833</v>
      </c>
      <c r="F88" s="190" t="s">
        <v>4832</v>
      </c>
      <c r="G88" s="190" t="s">
        <v>3876</v>
      </c>
      <c r="H88" s="190" t="s">
        <v>369</v>
      </c>
      <c r="I88" s="190" t="s">
        <v>2128</v>
      </c>
      <c r="J88" s="190" t="s">
        <v>2525</v>
      </c>
      <c r="K88" s="190" t="s">
        <v>369</v>
      </c>
      <c r="L88" s="190" t="s">
        <v>301</v>
      </c>
      <c r="M88" s="190" t="s">
        <v>4831</v>
      </c>
      <c r="N88" s="190" t="s">
        <v>271</v>
      </c>
      <c r="O88" s="190" t="s">
        <v>271</v>
      </c>
      <c r="P88" s="190" t="s">
        <v>271</v>
      </c>
      <c r="Q88" s="191">
        <v>40787</v>
      </c>
      <c r="R88" s="191">
        <v>42613</v>
      </c>
      <c r="T88" s="190" t="s">
        <v>366</v>
      </c>
      <c r="U88" s="194">
        <v>4440970.59</v>
      </c>
      <c r="V88" s="190" t="s">
        <v>2278</v>
      </c>
      <c r="W88" s="190" t="s">
        <v>2277</v>
      </c>
      <c r="X88" s="190" t="s">
        <v>3957</v>
      </c>
      <c r="Y88" s="190" t="s">
        <v>4830</v>
      </c>
      <c r="Z88" s="190" t="s">
        <v>4829</v>
      </c>
      <c r="AA88" s="190" t="s">
        <v>4828</v>
      </c>
      <c r="AB88" s="190" t="s">
        <v>310</v>
      </c>
      <c r="AC88" s="190" t="s">
        <v>4827</v>
      </c>
      <c r="AD88" s="190" t="s">
        <v>325</v>
      </c>
      <c r="AE88" s="190" t="s">
        <v>4826</v>
      </c>
      <c r="AF88" s="190" t="s">
        <v>4825</v>
      </c>
      <c r="AG88" s="193">
        <v>56719</v>
      </c>
      <c r="AH88" s="193">
        <v>56096</v>
      </c>
      <c r="AI88" s="193">
        <v>112815</v>
      </c>
      <c r="AJ88" s="193">
        <v>39347</v>
      </c>
      <c r="AK88" s="193">
        <v>14945</v>
      </c>
      <c r="AL88" s="193">
        <v>54292</v>
      </c>
      <c r="AM88" s="193">
        <v>0</v>
      </c>
      <c r="AN88" s="193">
        <v>0</v>
      </c>
      <c r="AO88" s="193">
        <v>0</v>
      </c>
      <c r="AP88" s="193">
        <v>0</v>
      </c>
      <c r="AQ88" s="193">
        <v>0</v>
      </c>
      <c r="AR88" s="193">
        <v>0</v>
      </c>
      <c r="AS88" s="190" t="s">
        <v>271</v>
      </c>
      <c r="AT88" s="193" t="s">
        <v>271</v>
      </c>
      <c r="AU88" s="193" t="s">
        <v>271</v>
      </c>
      <c r="AV88" s="190" t="s">
        <v>271</v>
      </c>
      <c r="AW88" s="193" t="s">
        <v>271</v>
      </c>
      <c r="AX88" s="193" t="s">
        <v>271</v>
      </c>
      <c r="AY88" s="190" t="s">
        <v>271</v>
      </c>
      <c r="AZ88" s="193" t="s">
        <v>271</v>
      </c>
      <c r="BA88" s="193" t="s">
        <v>271</v>
      </c>
      <c r="BB88" s="190" t="s">
        <v>271</v>
      </c>
      <c r="BC88" s="193" t="s">
        <v>271</v>
      </c>
      <c r="BD88" s="193" t="s">
        <v>271</v>
      </c>
      <c r="BE88" s="190" t="s">
        <v>271</v>
      </c>
      <c r="BF88" s="193" t="s">
        <v>271</v>
      </c>
      <c r="BG88" s="193" t="s">
        <v>271</v>
      </c>
      <c r="BH88" s="190" t="s">
        <v>271</v>
      </c>
      <c r="BI88" s="193" t="s">
        <v>271</v>
      </c>
      <c r="BJ88" s="193" t="s">
        <v>271</v>
      </c>
      <c r="BK88" s="190" t="s">
        <v>271</v>
      </c>
      <c r="BL88" s="193" t="s">
        <v>271</v>
      </c>
      <c r="BM88" s="193" t="s">
        <v>271</v>
      </c>
      <c r="BN88" s="190" t="s">
        <v>271</v>
      </c>
      <c r="BO88" s="193" t="s">
        <v>271</v>
      </c>
      <c r="BP88" s="193" t="s">
        <v>271</v>
      </c>
      <c r="BQ88" s="190" t="s">
        <v>271</v>
      </c>
      <c r="BR88" s="193" t="s">
        <v>271</v>
      </c>
      <c r="BS88" s="193" t="s">
        <v>271</v>
      </c>
      <c r="BT88" s="190" t="s">
        <v>271</v>
      </c>
      <c r="BU88" s="193" t="s">
        <v>271</v>
      </c>
      <c r="BV88" s="193" t="s">
        <v>271</v>
      </c>
      <c r="BW88" s="193">
        <v>9837</v>
      </c>
      <c r="BX88" s="193">
        <v>3736</v>
      </c>
      <c r="BY88" s="193">
        <v>13573</v>
      </c>
      <c r="BZ88" s="193">
        <v>14180</v>
      </c>
      <c r="CA88" s="193">
        <v>14024</v>
      </c>
      <c r="CB88" s="193">
        <v>28204</v>
      </c>
      <c r="CC88" s="190" t="s">
        <v>271</v>
      </c>
      <c r="CD88" s="193" t="s">
        <v>271</v>
      </c>
      <c r="CE88" s="193" t="s">
        <v>271</v>
      </c>
      <c r="CF88" s="190" t="s">
        <v>271</v>
      </c>
      <c r="CG88" s="193" t="s">
        <v>271</v>
      </c>
      <c r="CH88" s="193" t="s">
        <v>271</v>
      </c>
      <c r="CI88" s="190" t="s">
        <v>271</v>
      </c>
      <c r="CJ88" s="193" t="s">
        <v>271</v>
      </c>
      <c r="CK88" s="193" t="s">
        <v>271</v>
      </c>
      <c r="CL88" s="190" t="s">
        <v>271</v>
      </c>
      <c r="CM88" s="193" t="s">
        <v>271</v>
      </c>
      <c r="CN88" s="193" t="s">
        <v>271</v>
      </c>
      <c r="CO88" s="190" t="s">
        <v>271</v>
      </c>
      <c r="CP88" s="193" t="s">
        <v>271</v>
      </c>
      <c r="CQ88" s="193" t="s">
        <v>271</v>
      </c>
      <c r="CR88" s="190" t="s">
        <v>271</v>
      </c>
      <c r="CS88" s="193" t="s">
        <v>271</v>
      </c>
      <c r="CT88" s="193" t="s">
        <v>271</v>
      </c>
      <c r="CU88" s="190" t="s">
        <v>271</v>
      </c>
      <c r="CV88" s="193" t="s">
        <v>271</v>
      </c>
      <c r="CW88" s="193" t="s">
        <v>271</v>
      </c>
      <c r="CX88" s="190" t="s">
        <v>271</v>
      </c>
      <c r="CY88" s="193" t="s">
        <v>271</v>
      </c>
      <c r="CZ88" s="193" t="s">
        <v>271</v>
      </c>
      <c r="DA88" s="190" t="s">
        <v>271</v>
      </c>
      <c r="DB88" s="193" t="s">
        <v>271</v>
      </c>
      <c r="DC88" s="193" t="s">
        <v>271</v>
      </c>
      <c r="DD88" s="190" t="s">
        <v>271</v>
      </c>
      <c r="DE88" s="193" t="s">
        <v>271</v>
      </c>
      <c r="DF88" s="193" t="s">
        <v>271</v>
      </c>
      <c r="DG88" s="190" t="s">
        <v>271</v>
      </c>
      <c r="DH88" s="193" t="s">
        <v>271</v>
      </c>
      <c r="DI88" s="193" t="s">
        <v>271</v>
      </c>
      <c r="DJ88" s="190" t="s">
        <v>271</v>
      </c>
      <c r="DK88" s="193" t="s">
        <v>271</v>
      </c>
      <c r="DL88" s="193" t="s">
        <v>271</v>
      </c>
      <c r="DM88" s="190" t="s">
        <v>271</v>
      </c>
      <c r="DN88" s="193" t="s">
        <v>271</v>
      </c>
      <c r="DO88" s="193" t="s">
        <v>271</v>
      </c>
      <c r="DP88" s="190" t="s">
        <v>271</v>
      </c>
      <c r="DQ88" s="193" t="s">
        <v>271</v>
      </c>
      <c r="DR88" s="193" t="s">
        <v>271</v>
      </c>
      <c r="DS88" s="190" t="s">
        <v>287</v>
      </c>
      <c r="DT88" s="193">
        <v>28204</v>
      </c>
      <c r="DU88" s="193">
        <v>13573</v>
      </c>
      <c r="DV88" s="190" t="s">
        <v>271</v>
      </c>
      <c r="DW88" s="193" t="s">
        <v>271</v>
      </c>
      <c r="DX88" s="193" t="s">
        <v>271</v>
      </c>
      <c r="DY88" s="190" t="s">
        <v>356</v>
      </c>
      <c r="DZ88" s="190" t="s">
        <v>297</v>
      </c>
      <c r="EA88" s="190" t="s">
        <v>271</v>
      </c>
      <c r="EB88" s="190" t="s">
        <v>271</v>
      </c>
      <c r="EC88" s="190" t="s">
        <v>272</v>
      </c>
      <c r="ED88" s="190" t="s">
        <v>308</v>
      </c>
      <c r="EE88" s="190" t="s">
        <v>307</v>
      </c>
      <c r="EF88" s="190" t="s">
        <v>4824</v>
      </c>
      <c r="EG88" s="190" t="s">
        <v>352</v>
      </c>
      <c r="EH88" s="190" t="s">
        <v>380</v>
      </c>
      <c r="EI88" s="190" t="s">
        <v>319</v>
      </c>
      <c r="EJ88" s="190" t="s">
        <v>246</v>
      </c>
      <c r="EK88" s="190" t="s">
        <v>379</v>
      </c>
      <c r="EL88" s="190" t="s">
        <v>272</v>
      </c>
      <c r="EM88" s="190" t="s">
        <v>272</v>
      </c>
      <c r="EN88" s="190" t="s">
        <v>272</v>
      </c>
      <c r="EO88" s="190" t="s">
        <v>272</v>
      </c>
      <c r="EP88" s="190" t="s">
        <v>378</v>
      </c>
      <c r="EQ88" s="190">
        <v>4</v>
      </c>
      <c r="ER88" s="190" t="s">
        <v>349</v>
      </c>
      <c r="ES88" s="190" t="s">
        <v>272</v>
      </c>
      <c r="ET88" s="190" t="s">
        <v>272</v>
      </c>
      <c r="EU88" s="190" t="s">
        <v>272</v>
      </c>
      <c r="EV88" s="190" t="s">
        <v>272</v>
      </c>
      <c r="EW88" s="190" t="s">
        <v>303</v>
      </c>
      <c r="EX88" s="190">
        <v>4</v>
      </c>
      <c r="EY88" s="190" t="s">
        <v>318</v>
      </c>
      <c r="EZ88" s="190" t="s">
        <v>268</v>
      </c>
      <c r="FA88" s="190" t="s">
        <v>260</v>
      </c>
      <c r="FB88" s="193">
        <v>14</v>
      </c>
      <c r="FC88" s="190" t="s">
        <v>537</v>
      </c>
      <c r="FD88" s="190" t="s">
        <v>348</v>
      </c>
      <c r="FE88" s="190" t="s">
        <v>442</v>
      </c>
      <c r="FF88" s="190" t="s">
        <v>262</v>
      </c>
      <c r="FG88" s="190" t="s">
        <v>271</v>
      </c>
      <c r="FH88" s="190" t="s">
        <v>4823</v>
      </c>
      <c r="FI88" s="190" t="s">
        <v>4822</v>
      </c>
      <c r="FJ88" s="190" t="s">
        <v>4821</v>
      </c>
      <c r="FK88" s="190" t="s">
        <v>4820</v>
      </c>
      <c r="FL88" s="190" t="s">
        <v>4819</v>
      </c>
      <c r="FM88" s="190" t="s">
        <v>4818</v>
      </c>
      <c r="FN88" s="190" t="s">
        <v>4817</v>
      </c>
      <c r="FO88" s="190" t="s">
        <v>4816</v>
      </c>
      <c r="FP88" s="190" t="s">
        <v>271</v>
      </c>
      <c r="FQ88" s="193">
        <v>13573</v>
      </c>
      <c r="FR88" s="193">
        <v>28204</v>
      </c>
      <c r="FS88" s="190" t="s">
        <v>272</v>
      </c>
      <c r="FT88" s="190" t="s">
        <v>272</v>
      </c>
      <c r="FU88" s="190" t="s">
        <v>297</v>
      </c>
      <c r="FV88" s="190" t="s">
        <v>297</v>
      </c>
      <c r="FW88" s="190" t="s">
        <v>297</v>
      </c>
      <c r="FX88" s="190" t="s">
        <v>297</v>
      </c>
      <c r="FY88" s="190" t="s">
        <v>297</v>
      </c>
      <c r="FZ88" s="190" t="s">
        <v>297</v>
      </c>
      <c r="GA88" s="190" t="s">
        <v>297</v>
      </c>
      <c r="GB88" s="190" t="s">
        <v>297</v>
      </c>
      <c r="GC88" s="190" t="s">
        <v>297</v>
      </c>
      <c r="GD88" s="190" t="s">
        <v>297</v>
      </c>
      <c r="GE88" s="190" t="s">
        <v>297</v>
      </c>
    </row>
    <row r="89" spans="1:187" x14ac:dyDescent="0.3">
      <c r="A89" s="190" t="s">
        <v>372</v>
      </c>
      <c r="B89" s="190">
        <v>2797</v>
      </c>
      <c r="C89" s="190" t="s">
        <v>20</v>
      </c>
      <c r="D89" s="190" t="s">
        <v>241</v>
      </c>
      <c r="E89" s="190" t="s">
        <v>2280</v>
      </c>
      <c r="F89" s="190" t="s">
        <v>2279</v>
      </c>
      <c r="G89" s="190" t="s">
        <v>1337</v>
      </c>
      <c r="H89" s="190" t="s">
        <v>369</v>
      </c>
      <c r="I89" s="190" t="s">
        <v>1543</v>
      </c>
      <c r="J89" s="190" t="s">
        <v>271</v>
      </c>
      <c r="K89" s="190" t="s">
        <v>271</v>
      </c>
      <c r="L89" s="190" t="s">
        <v>271</v>
      </c>
      <c r="M89" s="190" t="s">
        <v>271</v>
      </c>
      <c r="N89" s="190" t="s">
        <v>271</v>
      </c>
      <c r="O89" s="190" t="s">
        <v>271</v>
      </c>
      <c r="P89" s="190" t="s">
        <v>271</v>
      </c>
      <c r="Q89" s="191">
        <v>42090</v>
      </c>
      <c r="R89" s="191">
        <v>42735</v>
      </c>
      <c r="S89" s="191">
        <v>42916</v>
      </c>
      <c r="T89" s="190" t="s">
        <v>471</v>
      </c>
      <c r="U89" s="194">
        <v>884794</v>
      </c>
      <c r="V89" s="190" t="s">
        <v>2278</v>
      </c>
      <c r="W89" s="190" t="s">
        <v>2277</v>
      </c>
      <c r="X89" s="190" t="s">
        <v>2276</v>
      </c>
      <c r="Y89" s="190" t="s">
        <v>2275</v>
      </c>
      <c r="Z89" s="190" t="s">
        <v>2274</v>
      </c>
      <c r="AA89" s="190" t="s">
        <v>2273</v>
      </c>
      <c r="AB89" s="190" t="s">
        <v>310</v>
      </c>
      <c r="AC89" s="190" t="s">
        <v>2272</v>
      </c>
      <c r="AD89" s="190" t="s">
        <v>325</v>
      </c>
      <c r="AE89" s="190" t="s">
        <v>2271</v>
      </c>
      <c r="AF89" s="190" t="s">
        <v>2270</v>
      </c>
      <c r="AG89" s="193">
        <v>239391</v>
      </c>
      <c r="AH89" s="193">
        <v>228169</v>
      </c>
      <c r="AI89" s="193">
        <v>467560</v>
      </c>
      <c r="AJ89" s="193">
        <v>6296</v>
      </c>
      <c r="AK89" s="193">
        <v>3904</v>
      </c>
      <c r="AL89" s="193">
        <v>10200</v>
      </c>
      <c r="AM89" s="193">
        <v>0</v>
      </c>
      <c r="AN89" s="193">
        <v>0</v>
      </c>
      <c r="AO89" s="193">
        <v>0</v>
      </c>
      <c r="AP89" s="193">
        <v>0</v>
      </c>
      <c r="AQ89" s="193">
        <v>0</v>
      </c>
      <c r="AR89" s="193">
        <v>0</v>
      </c>
      <c r="AS89" s="190" t="s">
        <v>271</v>
      </c>
      <c r="AT89" s="193" t="s">
        <v>271</v>
      </c>
      <c r="AU89" s="193" t="s">
        <v>271</v>
      </c>
      <c r="AV89" s="190" t="s">
        <v>271</v>
      </c>
      <c r="AW89" s="193" t="s">
        <v>271</v>
      </c>
      <c r="AX89" s="193" t="s">
        <v>271</v>
      </c>
      <c r="AY89" s="190" t="s">
        <v>271</v>
      </c>
      <c r="AZ89" s="193" t="s">
        <v>271</v>
      </c>
      <c r="BA89" s="193" t="s">
        <v>271</v>
      </c>
      <c r="BB89" s="190" t="s">
        <v>271</v>
      </c>
      <c r="BC89" s="193" t="s">
        <v>271</v>
      </c>
      <c r="BD89" s="193" t="s">
        <v>271</v>
      </c>
      <c r="BE89" s="190" t="s">
        <v>271</v>
      </c>
      <c r="BF89" s="193" t="s">
        <v>271</v>
      </c>
      <c r="BG89" s="193" t="s">
        <v>271</v>
      </c>
      <c r="BH89" s="190" t="s">
        <v>271</v>
      </c>
      <c r="BI89" s="193" t="s">
        <v>271</v>
      </c>
      <c r="BJ89" s="193" t="s">
        <v>271</v>
      </c>
      <c r="BK89" s="190" t="s">
        <v>271</v>
      </c>
      <c r="BL89" s="193" t="s">
        <v>271</v>
      </c>
      <c r="BM89" s="193" t="s">
        <v>271</v>
      </c>
      <c r="BN89" s="190" t="s">
        <v>271</v>
      </c>
      <c r="BO89" s="193" t="s">
        <v>271</v>
      </c>
      <c r="BP89" s="193" t="s">
        <v>271</v>
      </c>
      <c r="BQ89" s="190" t="s">
        <v>271</v>
      </c>
      <c r="BR89" s="193" t="s">
        <v>271</v>
      </c>
      <c r="BS89" s="193" t="s">
        <v>271</v>
      </c>
      <c r="BT89" s="190" t="s">
        <v>271</v>
      </c>
      <c r="BU89" s="193" t="s">
        <v>271</v>
      </c>
      <c r="BV89" s="193" t="s">
        <v>271</v>
      </c>
      <c r="BW89" s="193">
        <v>3150</v>
      </c>
      <c r="BX89" s="193">
        <v>2238</v>
      </c>
      <c r="BY89" s="193">
        <v>5388</v>
      </c>
      <c r="BZ89" s="193">
        <v>7670</v>
      </c>
      <c r="CA89" s="193">
        <v>6659</v>
      </c>
      <c r="CB89" s="193">
        <v>14329</v>
      </c>
      <c r="CC89" s="190" t="s">
        <v>271</v>
      </c>
      <c r="CD89" s="193" t="s">
        <v>271</v>
      </c>
      <c r="CE89" s="193" t="s">
        <v>271</v>
      </c>
      <c r="CF89" s="190" t="s">
        <v>271</v>
      </c>
      <c r="CG89" s="193" t="s">
        <v>271</v>
      </c>
      <c r="CH89" s="193" t="s">
        <v>271</v>
      </c>
      <c r="CI89" s="190" t="s">
        <v>271</v>
      </c>
      <c r="CJ89" s="193" t="s">
        <v>271</v>
      </c>
      <c r="CK89" s="193" t="s">
        <v>271</v>
      </c>
      <c r="CL89" s="190" t="s">
        <v>271</v>
      </c>
      <c r="CM89" s="193" t="s">
        <v>271</v>
      </c>
      <c r="CN89" s="193" t="s">
        <v>271</v>
      </c>
      <c r="CO89" s="190" t="s">
        <v>271</v>
      </c>
      <c r="CP89" s="193" t="s">
        <v>271</v>
      </c>
      <c r="CQ89" s="193" t="s">
        <v>271</v>
      </c>
      <c r="CR89" s="190" t="s">
        <v>271</v>
      </c>
      <c r="CS89" s="193" t="s">
        <v>271</v>
      </c>
      <c r="CT89" s="193" t="s">
        <v>271</v>
      </c>
      <c r="CU89" s="190" t="s">
        <v>271</v>
      </c>
      <c r="CV89" s="193" t="s">
        <v>271</v>
      </c>
      <c r="CW89" s="193" t="s">
        <v>271</v>
      </c>
      <c r="CX89" s="190" t="s">
        <v>287</v>
      </c>
      <c r="CY89" s="193">
        <v>14329</v>
      </c>
      <c r="CZ89" s="193">
        <v>0</v>
      </c>
      <c r="DA89" s="190" t="s">
        <v>271</v>
      </c>
      <c r="DB89" s="193" t="s">
        <v>271</v>
      </c>
      <c r="DC89" s="193" t="s">
        <v>271</v>
      </c>
      <c r="DD89" s="190" t="s">
        <v>271</v>
      </c>
      <c r="DE89" s="193" t="s">
        <v>271</v>
      </c>
      <c r="DF89" s="193" t="s">
        <v>271</v>
      </c>
      <c r="DG89" s="190" t="s">
        <v>271</v>
      </c>
      <c r="DH89" s="193" t="s">
        <v>271</v>
      </c>
      <c r="DI89" s="193" t="s">
        <v>271</v>
      </c>
      <c r="DJ89" s="190" t="s">
        <v>271</v>
      </c>
      <c r="DK89" s="193" t="s">
        <v>271</v>
      </c>
      <c r="DL89" s="193" t="s">
        <v>271</v>
      </c>
      <c r="DM89" s="190" t="s">
        <v>271</v>
      </c>
      <c r="DN89" s="193" t="s">
        <v>271</v>
      </c>
      <c r="DO89" s="193" t="s">
        <v>271</v>
      </c>
      <c r="DP89" s="190" t="s">
        <v>271</v>
      </c>
      <c r="DQ89" s="193" t="s">
        <v>271</v>
      </c>
      <c r="DR89" s="193" t="s">
        <v>271</v>
      </c>
      <c r="DS89" s="190" t="s">
        <v>271</v>
      </c>
      <c r="DT89" s="193" t="s">
        <v>271</v>
      </c>
      <c r="DU89" s="193" t="s">
        <v>271</v>
      </c>
      <c r="DV89" s="190" t="s">
        <v>271</v>
      </c>
      <c r="DW89" s="193" t="s">
        <v>271</v>
      </c>
      <c r="DX89" s="193" t="s">
        <v>271</v>
      </c>
      <c r="DY89" s="190" t="s">
        <v>655</v>
      </c>
      <c r="DZ89" s="190" t="s">
        <v>272</v>
      </c>
      <c r="EA89" s="190" t="s">
        <v>694</v>
      </c>
      <c r="EB89" s="190" t="s">
        <v>286</v>
      </c>
      <c r="EC89" s="190" t="s">
        <v>272</v>
      </c>
      <c r="ED89" s="190" t="s">
        <v>427</v>
      </c>
      <c r="EE89" s="190" t="s">
        <v>426</v>
      </c>
      <c r="EF89" s="190" t="s">
        <v>2269</v>
      </c>
      <c r="EG89" s="190" t="s">
        <v>321</v>
      </c>
      <c r="EH89" s="190" t="s">
        <v>380</v>
      </c>
      <c r="EI89" s="190" t="s">
        <v>319</v>
      </c>
      <c r="EJ89" s="190" t="s">
        <v>244</v>
      </c>
      <c r="EK89" s="190" t="s">
        <v>379</v>
      </c>
      <c r="EL89" s="190" t="s">
        <v>272</v>
      </c>
      <c r="EM89" s="190" t="s">
        <v>272</v>
      </c>
      <c r="EN89" s="190" t="s">
        <v>272</v>
      </c>
      <c r="EO89" s="190" t="s">
        <v>272</v>
      </c>
      <c r="EP89" s="190" t="s">
        <v>378</v>
      </c>
      <c r="EQ89" s="190">
        <v>4</v>
      </c>
      <c r="ER89" s="190" t="s">
        <v>349</v>
      </c>
      <c r="ES89" s="190" t="s">
        <v>272</v>
      </c>
      <c r="ET89" s="190" t="s">
        <v>272</v>
      </c>
      <c r="EU89" s="190" t="s">
        <v>272</v>
      </c>
      <c r="EV89" s="190" t="s">
        <v>272</v>
      </c>
      <c r="EW89" s="190" t="s">
        <v>303</v>
      </c>
      <c r="EX89" s="190">
        <v>4</v>
      </c>
      <c r="EY89" s="190" t="s">
        <v>318</v>
      </c>
      <c r="EZ89" s="190" t="s">
        <v>268</v>
      </c>
      <c r="FA89" s="190" t="s">
        <v>260</v>
      </c>
      <c r="FB89" s="193">
        <v>2</v>
      </c>
      <c r="FC89" s="190" t="s">
        <v>1357</v>
      </c>
      <c r="FD89" s="190" t="s">
        <v>271</v>
      </c>
      <c r="FE89" s="190" t="s">
        <v>271</v>
      </c>
      <c r="FF89" s="190" t="s">
        <v>264</v>
      </c>
      <c r="FG89" s="190" t="s">
        <v>2268</v>
      </c>
      <c r="FH89" s="190" t="s">
        <v>2267</v>
      </c>
      <c r="FI89" s="190" t="s">
        <v>2266</v>
      </c>
      <c r="FJ89" s="190" t="s">
        <v>2265</v>
      </c>
      <c r="FK89" s="190" t="s">
        <v>2264</v>
      </c>
      <c r="FL89" s="190" t="s">
        <v>2263</v>
      </c>
      <c r="FM89" s="190" t="s">
        <v>2262</v>
      </c>
      <c r="FN89" s="190" t="s">
        <v>2261</v>
      </c>
      <c r="FO89" s="190" t="s">
        <v>271</v>
      </c>
      <c r="FP89" s="190" t="s">
        <v>2260</v>
      </c>
      <c r="FQ89" s="193">
        <v>5388</v>
      </c>
      <c r="FR89" s="193">
        <v>14329</v>
      </c>
      <c r="FS89" s="190" t="s">
        <v>271</v>
      </c>
      <c r="FT89" s="190" t="s">
        <v>297</v>
      </c>
      <c r="FU89" s="190" t="s">
        <v>271</v>
      </c>
      <c r="FV89" s="190" t="s">
        <v>271</v>
      </c>
      <c r="FW89" s="190" t="s">
        <v>271</v>
      </c>
      <c r="FX89" s="190" t="s">
        <v>271</v>
      </c>
      <c r="FY89" s="190" t="s">
        <v>272</v>
      </c>
      <c r="FZ89" s="190" t="s">
        <v>297</v>
      </c>
      <c r="GA89" s="190" t="s">
        <v>271</v>
      </c>
      <c r="GB89" s="190" t="s">
        <v>271</v>
      </c>
      <c r="GC89" s="190" t="s">
        <v>271</v>
      </c>
      <c r="GD89" s="190" t="s">
        <v>271</v>
      </c>
      <c r="GE89" s="190" t="s">
        <v>297</v>
      </c>
    </row>
    <row r="90" spans="1:187" x14ac:dyDescent="0.3">
      <c r="A90" s="190" t="s">
        <v>372</v>
      </c>
      <c r="B90" s="190">
        <v>2800</v>
      </c>
      <c r="C90" s="190" t="s">
        <v>20</v>
      </c>
      <c r="D90" s="190" t="s">
        <v>241</v>
      </c>
      <c r="E90" s="190" t="s">
        <v>2259</v>
      </c>
      <c r="F90" s="190" t="s">
        <v>2258</v>
      </c>
      <c r="G90" s="190" t="s">
        <v>1337</v>
      </c>
      <c r="H90" s="190" t="s">
        <v>369</v>
      </c>
      <c r="I90" s="190" t="s">
        <v>1543</v>
      </c>
      <c r="J90" s="190" t="s">
        <v>1578</v>
      </c>
      <c r="K90" s="190" t="s">
        <v>301</v>
      </c>
      <c r="L90" s="190" t="s">
        <v>301</v>
      </c>
      <c r="M90" s="190" t="s">
        <v>576</v>
      </c>
      <c r="N90" s="190" t="s">
        <v>271</v>
      </c>
      <c r="O90" s="190" t="s">
        <v>271</v>
      </c>
      <c r="P90" s="190" t="s">
        <v>271</v>
      </c>
      <c r="Q90" s="191">
        <v>42289</v>
      </c>
      <c r="R90" s="191">
        <v>42433</v>
      </c>
      <c r="S90" s="191">
        <v>42460</v>
      </c>
      <c r="T90" s="190" t="s">
        <v>574</v>
      </c>
      <c r="U90" s="194">
        <v>147293</v>
      </c>
      <c r="V90" s="190" t="s">
        <v>2257</v>
      </c>
      <c r="W90" s="190" t="s">
        <v>2256</v>
      </c>
      <c r="X90" s="190" t="s">
        <v>2255</v>
      </c>
      <c r="Y90" s="190" t="s">
        <v>271</v>
      </c>
      <c r="Z90" s="190" t="s">
        <v>271</v>
      </c>
      <c r="AA90" s="190" t="s">
        <v>271</v>
      </c>
      <c r="AB90" s="190" t="s">
        <v>448</v>
      </c>
      <c r="AC90" s="190" t="s">
        <v>2254</v>
      </c>
      <c r="AD90" s="190" t="s">
        <v>325</v>
      </c>
      <c r="AE90" s="190" t="s">
        <v>2253</v>
      </c>
      <c r="AF90" s="190" t="s">
        <v>2252</v>
      </c>
      <c r="AG90" s="193">
        <v>5008</v>
      </c>
      <c r="AH90" s="193">
        <v>4991</v>
      </c>
      <c r="AI90" s="193">
        <v>9999</v>
      </c>
      <c r="AJ90" s="193">
        <v>2300</v>
      </c>
      <c r="AK90" s="193">
        <v>25</v>
      </c>
      <c r="AL90" s="193">
        <v>2325</v>
      </c>
      <c r="AM90" s="193">
        <v>6052</v>
      </c>
      <c r="AN90" s="193">
        <v>6081</v>
      </c>
      <c r="AO90" s="193">
        <v>12133</v>
      </c>
      <c r="AP90" s="193">
        <v>2300</v>
      </c>
      <c r="AQ90" s="193">
        <v>25</v>
      </c>
      <c r="AR90" s="193">
        <v>2325</v>
      </c>
      <c r="AS90" s="190" t="s">
        <v>271</v>
      </c>
      <c r="AT90" s="193" t="s">
        <v>271</v>
      </c>
      <c r="AU90" s="193" t="s">
        <v>271</v>
      </c>
      <c r="AV90" s="190" t="s">
        <v>271</v>
      </c>
      <c r="AW90" s="193" t="s">
        <v>271</v>
      </c>
      <c r="AX90" s="193" t="s">
        <v>271</v>
      </c>
      <c r="AY90" s="190" t="s">
        <v>287</v>
      </c>
      <c r="AZ90" s="193">
        <v>1000</v>
      </c>
      <c r="BA90" s="193">
        <v>5597</v>
      </c>
      <c r="BB90" s="190" t="s">
        <v>271</v>
      </c>
      <c r="BC90" s="193" t="s">
        <v>271</v>
      </c>
      <c r="BD90" s="193" t="s">
        <v>271</v>
      </c>
      <c r="BE90" s="190" t="s">
        <v>271</v>
      </c>
      <c r="BF90" s="193" t="s">
        <v>271</v>
      </c>
      <c r="BG90" s="193" t="s">
        <v>271</v>
      </c>
      <c r="BH90" s="190" t="s">
        <v>271</v>
      </c>
      <c r="BI90" s="193" t="s">
        <v>271</v>
      </c>
      <c r="BJ90" s="193" t="s">
        <v>271</v>
      </c>
      <c r="BK90" s="190" t="s">
        <v>271</v>
      </c>
      <c r="BL90" s="193" t="s">
        <v>271</v>
      </c>
      <c r="BM90" s="193" t="s">
        <v>271</v>
      </c>
      <c r="BN90" s="190" t="s">
        <v>271</v>
      </c>
      <c r="BO90" s="193" t="s">
        <v>271</v>
      </c>
      <c r="BP90" s="193" t="s">
        <v>271</v>
      </c>
      <c r="BQ90" s="190" t="s">
        <v>287</v>
      </c>
      <c r="BR90" s="193">
        <v>300</v>
      </c>
      <c r="BS90" s="193">
        <v>1591</v>
      </c>
      <c r="BT90" s="190" t="s">
        <v>287</v>
      </c>
      <c r="BU90" s="193">
        <v>2325</v>
      </c>
      <c r="BV90" s="193">
        <v>12133</v>
      </c>
      <c r="BW90" s="193">
        <v>0</v>
      </c>
      <c r="BX90" s="193">
        <v>0</v>
      </c>
      <c r="BY90" s="193">
        <v>0</v>
      </c>
      <c r="BZ90" s="193">
        <v>0</v>
      </c>
      <c r="CA90" s="193">
        <v>0</v>
      </c>
      <c r="CB90" s="193">
        <v>0</v>
      </c>
      <c r="CC90" s="190" t="s">
        <v>271</v>
      </c>
      <c r="CD90" s="193" t="s">
        <v>271</v>
      </c>
      <c r="CE90" s="193" t="s">
        <v>271</v>
      </c>
      <c r="CF90" s="190" t="s">
        <v>271</v>
      </c>
      <c r="CG90" s="193" t="s">
        <v>271</v>
      </c>
      <c r="CH90" s="193" t="s">
        <v>271</v>
      </c>
      <c r="CI90" s="190" t="s">
        <v>271</v>
      </c>
      <c r="CJ90" s="193" t="s">
        <v>271</v>
      </c>
      <c r="CK90" s="193" t="s">
        <v>271</v>
      </c>
      <c r="CL90" s="190" t="s">
        <v>271</v>
      </c>
      <c r="CM90" s="193" t="s">
        <v>271</v>
      </c>
      <c r="CN90" s="193" t="s">
        <v>271</v>
      </c>
      <c r="CO90" s="190" t="s">
        <v>271</v>
      </c>
      <c r="CP90" s="193" t="s">
        <v>271</v>
      </c>
      <c r="CQ90" s="193" t="s">
        <v>271</v>
      </c>
      <c r="CR90" s="190" t="s">
        <v>271</v>
      </c>
      <c r="CS90" s="193" t="s">
        <v>271</v>
      </c>
      <c r="CT90" s="193" t="s">
        <v>271</v>
      </c>
      <c r="CU90" s="190" t="s">
        <v>271</v>
      </c>
      <c r="CV90" s="193" t="s">
        <v>271</v>
      </c>
      <c r="CW90" s="193" t="s">
        <v>271</v>
      </c>
      <c r="CX90" s="190" t="s">
        <v>271</v>
      </c>
      <c r="CY90" s="193" t="s">
        <v>271</v>
      </c>
      <c r="CZ90" s="193" t="s">
        <v>271</v>
      </c>
      <c r="DA90" s="190" t="s">
        <v>271</v>
      </c>
      <c r="DB90" s="193" t="s">
        <v>271</v>
      </c>
      <c r="DC90" s="193" t="s">
        <v>271</v>
      </c>
      <c r="DD90" s="190" t="s">
        <v>271</v>
      </c>
      <c r="DE90" s="193" t="s">
        <v>271</v>
      </c>
      <c r="DF90" s="193" t="s">
        <v>271</v>
      </c>
      <c r="DG90" s="190" t="s">
        <v>271</v>
      </c>
      <c r="DH90" s="193" t="s">
        <v>271</v>
      </c>
      <c r="DI90" s="193" t="s">
        <v>271</v>
      </c>
      <c r="DJ90" s="190" t="s">
        <v>271</v>
      </c>
      <c r="DK90" s="193" t="s">
        <v>271</v>
      </c>
      <c r="DL90" s="193" t="s">
        <v>271</v>
      </c>
      <c r="DM90" s="190" t="s">
        <v>271</v>
      </c>
      <c r="DN90" s="193" t="s">
        <v>271</v>
      </c>
      <c r="DO90" s="193" t="s">
        <v>271</v>
      </c>
      <c r="DP90" s="190" t="s">
        <v>271</v>
      </c>
      <c r="DQ90" s="193" t="s">
        <v>271</v>
      </c>
      <c r="DR90" s="193" t="s">
        <v>271</v>
      </c>
      <c r="DS90" s="190" t="s">
        <v>271</v>
      </c>
      <c r="DT90" s="193" t="s">
        <v>271</v>
      </c>
      <c r="DU90" s="193" t="s">
        <v>271</v>
      </c>
      <c r="DV90" s="190" t="s">
        <v>271</v>
      </c>
      <c r="DW90" s="193" t="s">
        <v>271</v>
      </c>
      <c r="DX90" s="193" t="s">
        <v>271</v>
      </c>
      <c r="DY90" s="190" t="s">
        <v>356</v>
      </c>
      <c r="DZ90" s="190" t="s">
        <v>272</v>
      </c>
      <c r="EA90" s="190" t="s">
        <v>695</v>
      </c>
      <c r="EB90" s="190" t="s">
        <v>286</v>
      </c>
      <c r="EC90" s="190" t="s">
        <v>297</v>
      </c>
      <c r="ED90" s="190" t="s">
        <v>271</v>
      </c>
      <c r="EE90" s="190" t="s">
        <v>271</v>
      </c>
      <c r="EF90" s="190" t="s">
        <v>271</v>
      </c>
      <c r="EG90" s="190" t="s">
        <v>285</v>
      </c>
      <c r="EH90" s="190" t="s">
        <v>320</v>
      </c>
      <c r="EI90" s="190" t="s">
        <v>319</v>
      </c>
      <c r="EJ90" s="190" t="s">
        <v>245</v>
      </c>
      <c r="EK90" s="190" t="s">
        <v>379</v>
      </c>
      <c r="EL90" s="190" t="s">
        <v>272</v>
      </c>
      <c r="EM90" s="190" t="s">
        <v>272</v>
      </c>
      <c r="EN90" s="190" t="s">
        <v>272</v>
      </c>
      <c r="EO90" s="190" t="s">
        <v>272</v>
      </c>
      <c r="EP90" s="190" t="s">
        <v>378</v>
      </c>
      <c r="EQ90" s="190">
        <v>4</v>
      </c>
      <c r="ER90" s="190" t="s">
        <v>349</v>
      </c>
      <c r="ES90" s="190" t="s">
        <v>272</v>
      </c>
      <c r="ET90" s="190" t="s">
        <v>272</v>
      </c>
      <c r="EU90" s="190" t="s">
        <v>272</v>
      </c>
      <c r="EV90" s="190" t="s">
        <v>272</v>
      </c>
      <c r="EW90" s="190" t="s">
        <v>303</v>
      </c>
      <c r="EX90" s="190">
        <v>4</v>
      </c>
      <c r="EY90" s="190" t="s">
        <v>318</v>
      </c>
      <c r="EZ90" s="190" t="s">
        <v>267</v>
      </c>
      <c r="FA90" s="190" t="s">
        <v>257</v>
      </c>
      <c r="FB90" s="193">
        <v>1</v>
      </c>
      <c r="FC90" s="190" t="s">
        <v>1357</v>
      </c>
      <c r="FD90" s="190" t="s">
        <v>271</v>
      </c>
      <c r="FE90" s="190" t="s">
        <v>271</v>
      </c>
      <c r="FF90" s="190" t="s">
        <v>262</v>
      </c>
      <c r="FG90" s="190" t="s">
        <v>271</v>
      </c>
      <c r="FH90" s="190" t="s">
        <v>2251</v>
      </c>
      <c r="FI90" s="190" t="s">
        <v>2250</v>
      </c>
      <c r="FJ90" s="190" t="s">
        <v>2249</v>
      </c>
      <c r="FK90" s="190" t="s">
        <v>2248</v>
      </c>
      <c r="FL90" s="190" t="s">
        <v>2247</v>
      </c>
      <c r="FM90" s="190" t="s">
        <v>2246</v>
      </c>
      <c r="FN90" s="190" t="s">
        <v>2245</v>
      </c>
      <c r="FO90" s="190" t="s">
        <v>2244</v>
      </c>
      <c r="FP90" s="190" t="s">
        <v>2243</v>
      </c>
      <c r="FQ90" s="193">
        <v>12133</v>
      </c>
      <c r="FR90" s="193">
        <v>2325</v>
      </c>
      <c r="FS90" s="190" t="s">
        <v>271</v>
      </c>
      <c r="FT90" s="190" t="s">
        <v>271</v>
      </c>
      <c r="FU90" s="190" t="s">
        <v>272</v>
      </c>
      <c r="FV90" s="190" t="s">
        <v>272</v>
      </c>
      <c r="FW90" s="190" t="s">
        <v>271</v>
      </c>
      <c r="FX90" s="190" t="s">
        <v>271</v>
      </c>
      <c r="FY90" s="190" t="s">
        <v>271</v>
      </c>
      <c r="FZ90" s="190" t="s">
        <v>271</v>
      </c>
      <c r="GA90" s="190" t="s">
        <v>271</v>
      </c>
      <c r="GB90" s="190" t="s">
        <v>271</v>
      </c>
      <c r="GC90" s="190" t="s">
        <v>271</v>
      </c>
      <c r="GD90" s="190" t="s">
        <v>271</v>
      </c>
      <c r="GE90" s="190" t="s">
        <v>271</v>
      </c>
    </row>
    <row r="91" spans="1:187" x14ac:dyDescent="0.3">
      <c r="A91" s="190" t="s">
        <v>372</v>
      </c>
      <c r="B91" s="190">
        <v>3542</v>
      </c>
      <c r="C91" s="190" t="s">
        <v>22</v>
      </c>
      <c r="D91" s="190" t="s">
        <v>239</v>
      </c>
      <c r="E91" s="190" t="s">
        <v>12103</v>
      </c>
      <c r="F91" s="190" t="s">
        <v>12102</v>
      </c>
      <c r="G91" s="190" t="s">
        <v>4028</v>
      </c>
      <c r="H91" s="190" t="s">
        <v>369</v>
      </c>
      <c r="I91" s="190" t="s">
        <v>523</v>
      </c>
      <c r="J91" s="190" t="s">
        <v>12101</v>
      </c>
      <c r="K91" s="190" t="s">
        <v>271</v>
      </c>
      <c r="L91" s="190" t="s">
        <v>271</v>
      </c>
      <c r="M91" s="190" t="s">
        <v>271</v>
      </c>
      <c r="N91" s="190" t="s">
        <v>271</v>
      </c>
      <c r="O91" s="190" t="s">
        <v>271</v>
      </c>
      <c r="P91" s="190" t="s">
        <v>271</v>
      </c>
      <c r="Q91" s="191">
        <v>38218</v>
      </c>
      <c r="R91" s="191">
        <v>42582</v>
      </c>
      <c r="T91" s="190" t="s">
        <v>471</v>
      </c>
      <c r="U91" s="194">
        <v>594059</v>
      </c>
      <c r="V91" s="190" t="s">
        <v>12100</v>
      </c>
      <c r="W91" s="190" t="s">
        <v>12099</v>
      </c>
      <c r="X91" s="190" t="s">
        <v>271</v>
      </c>
      <c r="Y91" s="190" t="s">
        <v>2234</v>
      </c>
      <c r="Z91" s="190" t="s">
        <v>2233</v>
      </c>
      <c r="AA91" s="190" t="s">
        <v>2232</v>
      </c>
      <c r="AB91" s="190" t="s">
        <v>310</v>
      </c>
      <c r="AC91" s="190" t="s">
        <v>12098</v>
      </c>
      <c r="AD91" s="190" t="s">
        <v>325</v>
      </c>
      <c r="AE91" s="190" t="s">
        <v>12097</v>
      </c>
      <c r="AF91" s="190" t="s">
        <v>12096</v>
      </c>
      <c r="AG91" s="193">
        <v>1035</v>
      </c>
      <c r="AH91" s="193">
        <v>0</v>
      </c>
      <c r="AI91" s="193">
        <v>1035</v>
      </c>
      <c r="AJ91" s="193">
        <v>345</v>
      </c>
      <c r="AK91" s="193">
        <v>0</v>
      </c>
      <c r="AL91" s="193">
        <v>345</v>
      </c>
      <c r="AM91" s="193" t="s">
        <v>271</v>
      </c>
      <c r="AN91" s="193" t="s">
        <v>271</v>
      </c>
      <c r="AO91" s="193">
        <v>0</v>
      </c>
      <c r="AP91" s="193" t="s">
        <v>271</v>
      </c>
      <c r="AQ91" s="193" t="s">
        <v>271</v>
      </c>
      <c r="AR91" s="193">
        <v>0</v>
      </c>
      <c r="AS91" s="190" t="s">
        <v>271</v>
      </c>
      <c r="AT91" s="193" t="s">
        <v>271</v>
      </c>
      <c r="AU91" s="193" t="s">
        <v>271</v>
      </c>
      <c r="AV91" s="190" t="s">
        <v>271</v>
      </c>
      <c r="AW91" s="193" t="s">
        <v>271</v>
      </c>
      <c r="AX91" s="193" t="s">
        <v>271</v>
      </c>
      <c r="AY91" s="190" t="s">
        <v>271</v>
      </c>
      <c r="AZ91" s="193" t="s">
        <v>271</v>
      </c>
      <c r="BA91" s="193" t="s">
        <v>271</v>
      </c>
      <c r="BB91" s="190" t="s">
        <v>271</v>
      </c>
      <c r="BC91" s="193" t="s">
        <v>271</v>
      </c>
      <c r="BD91" s="193" t="s">
        <v>271</v>
      </c>
      <c r="BE91" s="190" t="s">
        <v>271</v>
      </c>
      <c r="BF91" s="193" t="s">
        <v>271</v>
      </c>
      <c r="BG91" s="193" t="s">
        <v>271</v>
      </c>
      <c r="BH91" s="190" t="s">
        <v>271</v>
      </c>
      <c r="BI91" s="193" t="s">
        <v>271</v>
      </c>
      <c r="BJ91" s="193" t="s">
        <v>271</v>
      </c>
      <c r="BK91" s="190" t="s">
        <v>271</v>
      </c>
      <c r="BL91" s="193" t="s">
        <v>271</v>
      </c>
      <c r="BM91" s="193" t="s">
        <v>271</v>
      </c>
      <c r="BN91" s="190" t="s">
        <v>271</v>
      </c>
      <c r="BO91" s="193" t="s">
        <v>271</v>
      </c>
      <c r="BP91" s="193" t="s">
        <v>271</v>
      </c>
      <c r="BQ91" s="190" t="s">
        <v>271</v>
      </c>
      <c r="BR91" s="193" t="s">
        <v>271</v>
      </c>
      <c r="BS91" s="193" t="s">
        <v>271</v>
      </c>
      <c r="BT91" s="190" t="s">
        <v>271</v>
      </c>
      <c r="BU91" s="193" t="s">
        <v>271</v>
      </c>
      <c r="BV91" s="193" t="s">
        <v>271</v>
      </c>
      <c r="BW91" s="193">
        <v>1191</v>
      </c>
      <c r="BX91" s="193" t="s">
        <v>271</v>
      </c>
      <c r="BY91" s="193">
        <v>1191</v>
      </c>
      <c r="BZ91" s="193">
        <v>397</v>
      </c>
      <c r="CA91" s="193" t="s">
        <v>271</v>
      </c>
      <c r="CB91" s="193">
        <v>397</v>
      </c>
      <c r="CC91" s="190" t="s">
        <v>271</v>
      </c>
      <c r="CD91" s="193" t="s">
        <v>271</v>
      </c>
      <c r="CE91" s="193" t="s">
        <v>271</v>
      </c>
      <c r="CF91" s="190" t="s">
        <v>271</v>
      </c>
      <c r="CG91" s="193" t="s">
        <v>271</v>
      </c>
      <c r="CH91" s="193" t="s">
        <v>271</v>
      </c>
      <c r="CI91" s="190" t="s">
        <v>271</v>
      </c>
      <c r="CJ91" s="193" t="s">
        <v>271</v>
      </c>
      <c r="CK91" s="193" t="s">
        <v>271</v>
      </c>
      <c r="CL91" s="190" t="s">
        <v>271</v>
      </c>
      <c r="CM91" s="193" t="s">
        <v>271</v>
      </c>
      <c r="CN91" s="193" t="s">
        <v>271</v>
      </c>
      <c r="CO91" s="190" t="s">
        <v>271</v>
      </c>
      <c r="CP91" s="193" t="s">
        <v>271</v>
      </c>
      <c r="CQ91" s="193" t="s">
        <v>271</v>
      </c>
      <c r="CR91" s="190" t="s">
        <v>271</v>
      </c>
      <c r="CS91" s="193" t="s">
        <v>271</v>
      </c>
      <c r="CT91" s="193" t="s">
        <v>271</v>
      </c>
      <c r="CU91" s="190" t="s">
        <v>271</v>
      </c>
      <c r="CV91" s="193" t="s">
        <v>271</v>
      </c>
      <c r="CW91" s="193" t="s">
        <v>271</v>
      </c>
      <c r="CX91" s="190" t="s">
        <v>287</v>
      </c>
      <c r="CY91" s="193">
        <v>397</v>
      </c>
      <c r="CZ91" s="193">
        <v>0</v>
      </c>
      <c r="DA91" s="190" t="s">
        <v>287</v>
      </c>
      <c r="DB91" s="193">
        <v>397</v>
      </c>
      <c r="DC91" s="193">
        <v>0</v>
      </c>
      <c r="DD91" s="190" t="s">
        <v>271</v>
      </c>
      <c r="DE91" s="193" t="s">
        <v>271</v>
      </c>
      <c r="DF91" s="193" t="s">
        <v>271</v>
      </c>
      <c r="DG91" s="190" t="s">
        <v>271</v>
      </c>
      <c r="DH91" s="193" t="s">
        <v>271</v>
      </c>
      <c r="DI91" s="193" t="s">
        <v>271</v>
      </c>
      <c r="DJ91" s="190" t="s">
        <v>271</v>
      </c>
      <c r="DK91" s="193" t="s">
        <v>271</v>
      </c>
      <c r="DL91" s="193" t="s">
        <v>271</v>
      </c>
      <c r="DM91" s="190" t="s">
        <v>287</v>
      </c>
      <c r="DN91" s="193">
        <v>375</v>
      </c>
      <c r="DO91" s="193">
        <v>0</v>
      </c>
      <c r="DP91" s="190" t="s">
        <v>271</v>
      </c>
      <c r="DQ91" s="193" t="s">
        <v>271</v>
      </c>
      <c r="DR91" s="193" t="s">
        <v>271</v>
      </c>
      <c r="DS91" s="190" t="s">
        <v>271</v>
      </c>
      <c r="DT91" s="193" t="s">
        <v>271</v>
      </c>
      <c r="DU91" s="193" t="s">
        <v>271</v>
      </c>
      <c r="DV91" s="190" t="s">
        <v>271</v>
      </c>
      <c r="DW91" s="193" t="s">
        <v>271</v>
      </c>
      <c r="DX91" s="193" t="s">
        <v>271</v>
      </c>
      <c r="DY91" s="190" t="s">
        <v>356</v>
      </c>
      <c r="DZ91" s="190" t="s">
        <v>272</v>
      </c>
      <c r="EA91" s="190" t="s">
        <v>868</v>
      </c>
      <c r="EB91" s="190" t="s">
        <v>307</v>
      </c>
      <c r="EC91" s="190" t="s">
        <v>297</v>
      </c>
      <c r="ED91" s="190" t="s">
        <v>271</v>
      </c>
      <c r="EE91" s="190" t="s">
        <v>271</v>
      </c>
      <c r="EF91" s="190" t="s">
        <v>271</v>
      </c>
      <c r="EG91" s="190" t="s">
        <v>321</v>
      </c>
      <c r="EH91" s="190" t="s">
        <v>380</v>
      </c>
      <c r="EI91" s="190" t="s">
        <v>319</v>
      </c>
      <c r="EJ91" s="190" t="s">
        <v>244</v>
      </c>
      <c r="EK91" s="190" t="s">
        <v>351</v>
      </c>
      <c r="EL91" s="190" t="s">
        <v>272</v>
      </c>
      <c r="EM91" s="190" t="s">
        <v>272</v>
      </c>
      <c r="EN91" s="190" t="s">
        <v>272</v>
      </c>
      <c r="EO91" s="190" t="s">
        <v>272</v>
      </c>
      <c r="EP91" s="190" t="s">
        <v>350</v>
      </c>
      <c r="EQ91" s="190">
        <v>4</v>
      </c>
      <c r="ER91" s="190" t="s">
        <v>404</v>
      </c>
      <c r="ES91" s="190" t="s">
        <v>272</v>
      </c>
      <c r="ET91" s="190" t="s">
        <v>272</v>
      </c>
      <c r="EU91" s="190" t="s">
        <v>297</v>
      </c>
      <c r="EV91" s="190" t="s">
        <v>272</v>
      </c>
      <c r="EW91" s="190" t="s">
        <v>281</v>
      </c>
      <c r="EX91" s="190">
        <v>3</v>
      </c>
      <c r="EY91" s="190" t="s">
        <v>302</v>
      </c>
      <c r="EZ91" s="190" t="s">
        <v>268</v>
      </c>
      <c r="FA91" s="190" t="s">
        <v>260</v>
      </c>
      <c r="FB91" s="193">
        <v>19</v>
      </c>
      <c r="FC91" s="190" t="s">
        <v>442</v>
      </c>
      <c r="FD91" s="190" t="s">
        <v>1357</v>
      </c>
      <c r="FE91" s="190" t="s">
        <v>348</v>
      </c>
      <c r="FF91" s="190" t="s">
        <v>263</v>
      </c>
      <c r="FG91" s="190" t="s">
        <v>2228</v>
      </c>
      <c r="FH91" s="190" t="s">
        <v>12095</v>
      </c>
      <c r="FI91" s="190" t="s">
        <v>12094</v>
      </c>
      <c r="FJ91" s="190" t="s">
        <v>12093</v>
      </c>
      <c r="FK91" s="190" t="s">
        <v>12092</v>
      </c>
      <c r="FL91" s="190" t="s">
        <v>12091</v>
      </c>
      <c r="FM91" s="190" t="s">
        <v>12090</v>
      </c>
      <c r="FN91" s="190" t="s">
        <v>12089</v>
      </c>
      <c r="FO91" s="190" t="s">
        <v>271</v>
      </c>
      <c r="FP91" s="190" t="s">
        <v>271</v>
      </c>
      <c r="FQ91" s="193">
        <v>1191</v>
      </c>
      <c r="FR91" s="193">
        <v>397</v>
      </c>
      <c r="FS91" s="190" t="s">
        <v>271</v>
      </c>
      <c r="FT91" s="190" t="s">
        <v>271</v>
      </c>
      <c r="FU91" s="190" t="s">
        <v>271</v>
      </c>
      <c r="FV91" s="190" t="s">
        <v>271</v>
      </c>
      <c r="FW91" s="190" t="s">
        <v>271</v>
      </c>
      <c r="FX91" s="190" t="s">
        <v>271</v>
      </c>
      <c r="FY91" s="190" t="s">
        <v>272</v>
      </c>
      <c r="FZ91" s="190" t="s">
        <v>271</v>
      </c>
      <c r="GA91" s="190" t="s">
        <v>271</v>
      </c>
      <c r="GB91" s="190" t="s">
        <v>271</v>
      </c>
      <c r="GC91" s="190" t="s">
        <v>271</v>
      </c>
      <c r="GD91" s="190" t="s">
        <v>271</v>
      </c>
      <c r="GE91" s="190" t="s">
        <v>271</v>
      </c>
    </row>
    <row r="92" spans="1:187" x14ac:dyDescent="0.3">
      <c r="A92" s="190" t="s">
        <v>372</v>
      </c>
      <c r="B92" s="190">
        <v>3545</v>
      </c>
      <c r="C92" s="190" t="s">
        <v>22</v>
      </c>
      <c r="D92" s="190" t="s">
        <v>239</v>
      </c>
      <c r="E92" s="190" t="s">
        <v>6335</v>
      </c>
      <c r="F92" s="190" t="s">
        <v>6334</v>
      </c>
      <c r="G92" s="190" t="s">
        <v>5395</v>
      </c>
      <c r="H92" s="190" t="s">
        <v>369</v>
      </c>
      <c r="I92" s="190" t="s">
        <v>544</v>
      </c>
      <c r="J92" s="190" t="s">
        <v>6333</v>
      </c>
      <c r="K92" s="190" t="s">
        <v>271</v>
      </c>
      <c r="L92" s="190" t="s">
        <v>271</v>
      </c>
      <c r="M92" s="190" t="s">
        <v>271</v>
      </c>
      <c r="N92" s="190" t="s">
        <v>271</v>
      </c>
      <c r="O92" s="190" t="s">
        <v>271</v>
      </c>
      <c r="P92" s="190" t="s">
        <v>271</v>
      </c>
      <c r="Q92" s="191">
        <v>42095</v>
      </c>
      <c r="R92" s="191">
        <v>42674</v>
      </c>
      <c r="T92" s="190" t="s">
        <v>452</v>
      </c>
      <c r="U92" s="194">
        <v>1577240.76</v>
      </c>
      <c r="V92" s="190" t="s">
        <v>6332</v>
      </c>
      <c r="W92" s="190" t="s">
        <v>6331</v>
      </c>
      <c r="X92" s="190" t="s">
        <v>6330</v>
      </c>
      <c r="Y92" s="190" t="s">
        <v>2234</v>
      </c>
      <c r="Z92" s="190" t="s">
        <v>6329</v>
      </c>
      <c r="AA92" s="190" t="s">
        <v>6328</v>
      </c>
      <c r="AB92" s="190" t="s">
        <v>291</v>
      </c>
      <c r="AC92" s="190" t="s">
        <v>6327</v>
      </c>
      <c r="AD92" s="190" t="s">
        <v>289</v>
      </c>
      <c r="AE92" s="190" t="s">
        <v>6326</v>
      </c>
      <c r="AF92" s="190" t="s">
        <v>6325</v>
      </c>
      <c r="AG92" s="193">
        <v>50000</v>
      </c>
      <c r="AH92" s="193">
        <v>50000</v>
      </c>
      <c r="AI92" s="193">
        <v>100000</v>
      </c>
      <c r="AJ92" s="193">
        <v>10000</v>
      </c>
      <c r="AK92" s="193">
        <v>10000</v>
      </c>
      <c r="AL92" s="193">
        <v>20000</v>
      </c>
      <c r="AM92" s="193">
        <v>5936</v>
      </c>
      <c r="AN92" s="193">
        <v>5296</v>
      </c>
      <c r="AO92" s="193">
        <v>11232</v>
      </c>
      <c r="AP92" s="193">
        <v>1484</v>
      </c>
      <c r="AQ92" s="193">
        <v>1324</v>
      </c>
      <c r="AR92" s="193">
        <v>2808</v>
      </c>
      <c r="AS92" s="190" t="s">
        <v>271</v>
      </c>
      <c r="AT92" s="193" t="s">
        <v>271</v>
      </c>
      <c r="AU92" s="193" t="s">
        <v>271</v>
      </c>
      <c r="AV92" s="190" t="s">
        <v>287</v>
      </c>
      <c r="AW92" s="193">
        <v>555</v>
      </c>
      <c r="AX92" s="193">
        <v>0</v>
      </c>
      <c r="AY92" s="190" t="s">
        <v>271</v>
      </c>
      <c r="AZ92" s="193" t="s">
        <v>271</v>
      </c>
      <c r="BA92" s="193" t="s">
        <v>271</v>
      </c>
      <c r="BB92" s="190" t="s">
        <v>271</v>
      </c>
      <c r="BC92" s="193" t="s">
        <v>271</v>
      </c>
      <c r="BD92" s="193" t="s">
        <v>271</v>
      </c>
      <c r="BE92" s="190" t="s">
        <v>271</v>
      </c>
      <c r="BF92" s="193" t="s">
        <v>271</v>
      </c>
      <c r="BG92" s="193" t="s">
        <v>271</v>
      </c>
      <c r="BH92" s="190" t="s">
        <v>271</v>
      </c>
      <c r="BI92" s="193" t="s">
        <v>271</v>
      </c>
      <c r="BJ92" s="193" t="s">
        <v>271</v>
      </c>
      <c r="BK92" s="190" t="s">
        <v>287</v>
      </c>
      <c r="BL92" s="193">
        <v>2808</v>
      </c>
      <c r="BM92" s="193">
        <v>0</v>
      </c>
      <c r="BN92" s="190" t="s">
        <v>271</v>
      </c>
      <c r="BO92" s="193" t="s">
        <v>271</v>
      </c>
      <c r="BP92" s="193" t="s">
        <v>271</v>
      </c>
      <c r="BQ92" s="190" t="s">
        <v>271</v>
      </c>
      <c r="BR92" s="193" t="s">
        <v>271</v>
      </c>
      <c r="BS92" s="193" t="s">
        <v>271</v>
      </c>
      <c r="BT92" s="190" t="s">
        <v>271</v>
      </c>
      <c r="BU92" s="193" t="s">
        <v>271</v>
      </c>
      <c r="BV92" s="193" t="s">
        <v>271</v>
      </c>
      <c r="BW92" s="193">
        <v>5296</v>
      </c>
      <c r="BX92" s="193">
        <v>5936</v>
      </c>
      <c r="BY92" s="193">
        <v>5296</v>
      </c>
      <c r="BZ92" s="193">
        <v>1484</v>
      </c>
      <c r="CA92" s="193">
        <v>1324</v>
      </c>
      <c r="CB92" s="193">
        <v>2808</v>
      </c>
      <c r="CC92" s="190" t="s">
        <v>287</v>
      </c>
      <c r="CD92" s="193">
        <v>531</v>
      </c>
      <c r="CE92" s="193">
        <v>0</v>
      </c>
      <c r="CF92" s="190" t="s">
        <v>287</v>
      </c>
      <c r="CG92" s="193">
        <v>531</v>
      </c>
      <c r="CH92" s="193">
        <v>0</v>
      </c>
      <c r="CI92" s="190" t="s">
        <v>271</v>
      </c>
      <c r="CJ92" s="193" t="s">
        <v>271</v>
      </c>
      <c r="CK92" s="193" t="s">
        <v>271</v>
      </c>
      <c r="CL92" s="190" t="s">
        <v>287</v>
      </c>
      <c r="CM92" s="193">
        <v>0</v>
      </c>
      <c r="CN92" s="193">
        <v>0</v>
      </c>
      <c r="CO92" s="190" t="s">
        <v>271</v>
      </c>
      <c r="CP92" s="193" t="s">
        <v>271</v>
      </c>
      <c r="CQ92" s="193" t="s">
        <v>271</v>
      </c>
      <c r="CR92" s="190" t="s">
        <v>287</v>
      </c>
      <c r="CS92" s="193">
        <v>555</v>
      </c>
      <c r="CT92" s="193">
        <v>0</v>
      </c>
      <c r="CU92" s="190" t="s">
        <v>271</v>
      </c>
      <c r="CV92" s="193" t="s">
        <v>271</v>
      </c>
      <c r="CW92" s="193" t="s">
        <v>271</v>
      </c>
      <c r="CX92" s="190" t="s">
        <v>271</v>
      </c>
      <c r="CY92" s="193" t="s">
        <v>271</v>
      </c>
      <c r="CZ92" s="193" t="s">
        <v>271</v>
      </c>
      <c r="DA92" s="190" t="s">
        <v>271</v>
      </c>
      <c r="DB92" s="193" t="s">
        <v>271</v>
      </c>
      <c r="DC92" s="193" t="s">
        <v>271</v>
      </c>
      <c r="DD92" s="190" t="s">
        <v>271</v>
      </c>
      <c r="DE92" s="193" t="s">
        <v>271</v>
      </c>
      <c r="DF92" s="193" t="s">
        <v>271</v>
      </c>
      <c r="DG92" s="190" t="s">
        <v>271</v>
      </c>
      <c r="DH92" s="193" t="s">
        <v>271</v>
      </c>
      <c r="DI92" s="193" t="s">
        <v>271</v>
      </c>
      <c r="DJ92" s="190" t="s">
        <v>271</v>
      </c>
      <c r="DK92" s="193" t="s">
        <v>271</v>
      </c>
      <c r="DL92" s="193" t="s">
        <v>271</v>
      </c>
      <c r="DM92" s="190" t="s">
        <v>287</v>
      </c>
      <c r="DN92" s="193">
        <v>2808</v>
      </c>
      <c r="DO92" s="193">
        <v>0</v>
      </c>
      <c r="DP92" s="190" t="s">
        <v>271</v>
      </c>
      <c r="DQ92" s="193" t="s">
        <v>271</v>
      </c>
      <c r="DR92" s="193" t="s">
        <v>271</v>
      </c>
      <c r="DS92" s="190" t="s">
        <v>271</v>
      </c>
      <c r="DT92" s="193" t="s">
        <v>271</v>
      </c>
      <c r="DU92" s="193" t="s">
        <v>271</v>
      </c>
      <c r="DV92" s="190" t="s">
        <v>271</v>
      </c>
      <c r="DW92" s="193" t="s">
        <v>271</v>
      </c>
      <c r="DX92" s="193" t="s">
        <v>271</v>
      </c>
      <c r="DY92" s="190" t="s">
        <v>356</v>
      </c>
      <c r="DZ92" s="190" t="s">
        <v>272</v>
      </c>
      <c r="EA92" s="190" t="s">
        <v>868</v>
      </c>
      <c r="EB92" s="190" t="s">
        <v>307</v>
      </c>
      <c r="EC92" s="190" t="s">
        <v>297</v>
      </c>
      <c r="ED92" s="190" t="s">
        <v>271</v>
      </c>
      <c r="EE92" s="190" t="s">
        <v>271</v>
      </c>
      <c r="EF92" s="190" t="s">
        <v>271</v>
      </c>
      <c r="EG92" s="190" t="s">
        <v>285</v>
      </c>
      <c r="EH92" s="190" t="s">
        <v>284</v>
      </c>
      <c r="EI92" s="190" t="s">
        <v>319</v>
      </c>
      <c r="EJ92" s="190" t="s">
        <v>246</v>
      </c>
      <c r="EK92" s="190" t="s">
        <v>379</v>
      </c>
      <c r="EL92" s="190" t="s">
        <v>272</v>
      </c>
      <c r="EM92" s="190" t="s">
        <v>272</v>
      </c>
      <c r="EN92" s="190" t="s">
        <v>272</v>
      </c>
      <c r="EO92" s="190" t="s">
        <v>272</v>
      </c>
      <c r="EP92" s="190" t="s">
        <v>378</v>
      </c>
      <c r="EQ92" s="190">
        <v>4</v>
      </c>
      <c r="ER92" s="190" t="s">
        <v>349</v>
      </c>
      <c r="ES92" s="190" t="s">
        <v>272</v>
      </c>
      <c r="ET92" s="190" t="s">
        <v>272</v>
      </c>
      <c r="EU92" s="190" t="s">
        <v>272</v>
      </c>
      <c r="EV92" s="190" t="s">
        <v>272</v>
      </c>
      <c r="EW92" s="190" t="s">
        <v>303</v>
      </c>
      <c r="EX92" s="190">
        <v>4</v>
      </c>
      <c r="EY92" s="190" t="s">
        <v>278</v>
      </c>
      <c r="EZ92" s="190" t="s">
        <v>266</v>
      </c>
      <c r="FA92" s="190" t="s">
        <v>260</v>
      </c>
      <c r="FB92" s="193">
        <v>10</v>
      </c>
      <c r="FC92" s="190" t="s">
        <v>348</v>
      </c>
      <c r="FD92" s="190" t="s">
        <v>537</v>
      </c>
      <c r="FE92" s="190" t="s">
        <v>300</v>
      </c>
      <c r="FF92" s="190" t="s">
        <v>263</v>
      </c>
      <c r="FG92" s="190" t="s">
        <v>4803</v>
      </c>
      <c r="FH92" s="190" t="s">
        <v>6324</v>
      </c>
      <c r="FI92" s="190" t="s">
        <v>6323</v>
      </c>
      <c r="FJ92" s="190" t="s">
        <v>6322</v>
      </c>
      <c r="FK92" s="190" t="s">
        <v>6321</v>
      </c>
      <c r="FL92" s="190" t="s">
        <v>6320</v>
      </c>
      <c r="FM92" s="190" t="s">
        <v>6319</v>
      </c>
      <c r="FN92" s="190" t="s">
        <v>6318</v>
      </c>
      <c r="FO92" s="190" t="s">
        <v>6317</v>
      </c>
      <c r="FP92" s="190" t="s">
        <v>271</v>
      </c>
      <c r="FQ92" s="193">
        <v>11232</v>
      </c>
      <c r="FR92" s="193">
        <v>2808</v>
      </c>
      <c r="FS92" s="190" t="s">
        <v>271</v>
      </c>
      <c r="FT92" s="190" t="s">
        <v>271</v>
      </c>
      <c r="FU92" s="190" t="s">
        <v>272</v>
      </c>
      <c r="FV92" s="190" t="s">
        <v>271</v>
      </c>
      <c r="FW92" s="190" t="s">
        <v>271</v>
      </c>
      <c r="FX92" s="190" t="s">
        <v>271</v>
      </c>
      <c r="FY92" s="190" t="s">
        <v>271</v>
      </c>
      <c r="FZ92" s="190" t="s">
        <v>271</v>
      </c>
      <c r="GA92" s="190" t="s">
        <v>271</v>
      </c>
      <c r="GB92" s="190" t="s">
        <v>271</v>
      </c>
      <c r="GC92" s="190" t="s">
        <v>271</v>
      </c>
      <c r="GD92" s="190" t="s">
        <v>271</v>
      </c>
      <c r="GE92" s="190" t="s">
        <v>271</v>
      </c>
    </row>
    <row r="93" spans="1:187" x14ac:dyDescent="0.3">
      <c r="A93" s="190" t="s">
        <v>372</v>
      </c>
      <c r="B93" s="190">
        <v>3544</v>
      </c>
      <c r="C93" s="190" t="s">
        <v>22</v>
      </c>
      <c r="D93" s="190" t="s">
        <v>239</v>
      </c>
      <c r="E93" s="190" t="s">
        <v>4815</v>
      </c>
      <c r="F93" s="190" t="s">
        <v>4814</v>
      </c>
      <c r="G93" s="190" t="s">
        <v>3876</v>
      </c>
      <c r="H93" s="190" t="s">
        <v>369</v>
      </c>
      <c r="I93" s="190" t="s">
        <v>2128</v>
      </c>
      <c r="J93" s="190" t="s">
        <v>4813</v>
      </c>
      <c r="K93" s="190" t="s">
        <v>301</v>
      </c>
      <c r="L93" s="190" t="s">
        <v>301</v>
      </c>
      <c r="M93" s="190" t="s">
        <v>2237</v>
      </c>
      <c r="N93" s="190" t="s">
        <v>271</v>
      </c>
      <c r="O93" s="190" t="s">
        <v>271</v>
      </c>
      <c r="P93" s="190" t="s">
        <v>271</v>
      </c>
      <c r="Q93" s="191">
        <v>41640</v>
      </c>
      <c r="R93" s="191">
        <v>42551</v>
      </c>
      <c r="T93" s="190" t="s">
        <v>549</v>
      </c>
      <c r="U93" s="194">
        <v>1379995.2</v>
      </c>
      <c r="V93" s="190" t="s">
        <v>4812</v>
      </c>
      <c r="W93" s="190" t="s">
        <v>4811</v>
      </c>
      <c r="X93" s="190" t="s">
        <v>271</v>
      </c>
      <c r="Y93" s="190" t="s">
        <v>4810</v>
      </c>
      <c r="Z93" s="190" t="s">
        <v>4809</v>
      </c>
      <c r="AA93" s="190" t="s">
        <v>4808</v>
      </c>
      <c r="AB93" s="190" t="s">
        <v>310</v>
      </c>
      <c r="AC93" s="190" t="s">
        <v>4807</v>
      </c>
      <c r="AD93" s="190" t="s">
        <v>325</v>
      </c>
      <c r="AE93" s="190" t="s">
        <v>4806</v>
      </c>
      <c r="AF93" s="190" t="s">
        <v>4805</v>
      </c>
      <c r="AG93" s="193">
        <v>2380</v>
      </c>
      <c r="AH93" s="193">
        <v>4044</v>
      </c>
      <c r="AI93" s="193">
        <v>6424</v>
      </c>
      <c r="AJ93" s="193">
        <v>595</v>
      </c>
      <c r="AK93" s="193">
        <v>1011</v>
      </c>
      <c r="AL93" s="193">
        <v>1606</v>
      </c>
      <c r="AM93" s="193">
        <v>0</v>
      </c>
      <c r="AN93" s="193">
        <v>0</v>
      </c>
      <c r="AO93" s="193">
        <v>0</v>
      </c>
      <c r="AP93" s="193">
        <v>0</v>
      </c>
      <c r="AQ93" s="193">
        <v>0</v>
      </c>
      <c r="AR93" s="193">
        <v>0</v>
      </c>
      <c r="AS93" s="190" t="s">
        <v>271</v>
      </c>
      <c r="AT93" s="193" t="s">
        <v>271</v>
      </c>
      <c r="AU93" s="193" t="s">
        <v>271</v>
      </c>
      <c r="AV93" s="190" t="s">
        <v>271</v>
      </c>
      <c r="AW93" s="193" t="s">
        <v>271</v>
      </c>
      <c r="AX93" s="193" t="s">
        <v>271</v>
      </c>
      <c r="AY93" s="190" t="s">
        <v>271</v>
      </c>
      <c r="AZ93" s="193" t="s">
        <v>271</v>
      </c>
      <c r="BA93" s="193" t="s">
        <v>271</v>
      </c>
      <c r="BB93" s="190" t="s">
        <v>271</v>
      </c>
      <c r="BC93" s="193" t="s">
        <v>271</v>
      </c>
      <c r="BD93" s="193" t="s">
        <v>271</v>
      </c>
      <c r="BE93" s="190" t="s">
        <v>271</v>
      </c>
      <c r="BF93" s="193" t="s">
        <v>271</v>
      </c>
      <c r="BG93" s="193" t="s">
        <v>271</v>
      </c>
      <c r="BH93" s="190" t="s">
        <v>271</v>
      </c>
      <c r="BI93" s="193" t="s">
        <v>271</v>
      </c>
      <c r="BJ93" s="193" t="s">
        <v>271</v>
      </c>
      <c r="BK93" s="190" t="s">
        <v>271</v>
      </c>
      <c r="BL93" s="193" t="s">
        <v>271</v>
      </c>
      <c r="BM93" s="193" t="s">
        <v>271</v>
      </c>
      <c r="BN93" s="190" t="s">
        <v>271</v>
      </c>
      <c r="BO93" s="193" t="s">
        <v>271</v>
      </c>
      <c r="BP93" s="193" t="s">
        <v>271</v>
      </c>
      <c r="BQ93" s="190" t="s">
        <v>271</v>
      </c>
      <c r="BR93" s="193" t="s">
        <v>271</v>
      </c>
      <c r="BS93" s="193" t="s">
        <v>271</v>
      </c>
      <c r="BT93" s="190" t="s">
        <v>271</v>
      </c>
      <c r="BU93" s="193" t="s">
        <v>271</v>
      </c>
      <c r="BV93" s="193" t="s">
        <v>271</v>
      </c>
      <c r="BW93" s="193">
        <v>1180</v>
      </c>
      <c r="BX93" s="193">
        <v>2844</v>
      </c>
      <c r="BY93" s="193">
        <v>4024</v>
      </c>
      <c r="BZ93" s="193">
        <v>295</v>
      </c>
      <c r="CA93" s="193">
        <v>711</v>
      </c>
      <c r="CB93" s="193">
        <v>1006</v>
      </c>
      <c r="CC93" s="190" t="s">
        <v>287</v>
      </c>
      <c r="CD93" s="193">
        <v>1006</v>
      </c>
      <c r="CE93" s="193">
        <v>4024</v>
      </c>
      <c r="CF93" s="190" t="s">
        <v>287</v>
      </c>
      <c r="CG93" s="193">
        <v>0</v>
      </c>
      <c r="CH93" s="193">
        <v>0</v>
      </c>
      <c r="CI93" s="190" t="s">
        <v>271</v>
      </c>
      <c r="CJ93" s="193" t="s">
        <v>271</v>
      </c>
      <c r="CK93" s="193" t="s">
        <v>271</v>
      </c>
      <c r="CL93" s="190" t="s">
        <v>287</v>
      </c>
      <c r="CM93" s="193">
        <v>846</v>
      </c>
      <c r="CN93" s="193">
        <v>3384</v>
      </c>
      <c r="CO93" s="190" t="s">
        <v>271</v>
      </c>
      <c r="CP93" s="193" t="s">
        <v>271</v>
      </c>
      <c r="CQ93" s="193" t="s">
        <v>271</v>
      </c>
      <c r="CR93" s="190" t="s">
        <v>271</v>
      </c>
      <c r="CS93" s="193" t="s">
        <v>271</v>
      </c>
      <c r="CT93" s="193" t="s">
        <v>271</v>
      </c>
      <c r="CU93" s="190" t="s">
        <v>287</v>
      </c>
      <c r="CV93" s="193">
        <v>1006</v>
      </c>
      <c r="CW93" s="193">
        <v>4024</v>
      </c>
      <c r="CX93" s="190" t="s">
        <v>271</v>
      </c>
      <c r="CY93" s="193" t="s">
        <v>271</v>
      </c>
      <c r="CZ93" s="193" t="s">
        <v>271</v>
      </c>
      <c r="DA93" s="190" t="s">
        <v>271</v>
      </c>
      <c r="DB93" s="193" t="s">
        <v>271</v>
      </c>
      <c r="DC93" s="193" t="s">
        <v>271</v>
      </c>
      <c r="DD93" s="190" t="s">
        <v>271</v>
      </c>
      <c r="DE93" s="193" t="s">
        <v>271</v>
      </c>
      <c r="DF93" s="193" t="s">
        <v>271</v>
      </c>
      <c r="DG93" s="190" t="s">
        <v>271</v>
      </c>
      <c r="DH93" s="193" t="s">
        <v>271</v>
      </c>
      <c r="DI93" s="193" t="s">
        <v>271</v>
      </c>
      <c r="DJ93" s="190" t="s">
        <v>271</v>
      </c>
      <c r="DK93" s="193" t="s">
        <v>271</v>
      </c>
      <c r="DL93" s="193" t="s">
        <v>271</v>
      </c>
      <c r="DM93" s="190" t="s">
        <v>271</v>
      </c>
      <c r="DN93" s="193" t="s">
        <v>271</v>
      </c>
      <c r="DO93" s="193" t="s">
        <v>271</v>
      </c>
      <c r="DP93" s="190" t="s">
        <v>271</v>
      </c>
      <c r="DQ93" s="193" t="s">
        <v>271</v>
      </c>
      <c r="DR93" s="193" t="s">
        <v>271</v>
      </c>
      <c r="DS93" s="190" t="s">
        <v>271</v>
      </c>
      <c r="DT93" s="193" t="s">
        <v>271</v>
      </c>
      <c r="DU93" s="193" t="s">
        <v>271</v>
      </c>
      <c r="DV93" s="190" t="s">
        <v>287</v>
      </c>
      <c r="DW93" s="193">
        <v>376</v>
      </c>
      <c r="DX93" s="193">
        <v>1504</v>
      </c>
      <c r="DY93" s="190" t="s">
        <v>655</v>
      </c>
      <c r="DZ93" s="190" t="s">
        <v>272</v>
      </c>
      <c r="EA93" s="190" t="s">
        <v>564</v>
      </c>
      <c r="EB93" s="190" t="s">
        <v>307</v>
      </c>
      <c r="EC93" s="190" t="s">
        <v>297</v>
      </c>
      <c r="ED93" s="190" t="s">
        <v>271</v>
      </c>
      <c r="EE93" s="190" t="s">
        <v>271</v>
      </c>
      <c r="EF93" s="190" t="s">
        <v>4804</v>
      </c>
      <c r="EG93" s="190" t="s">
        <v>321</v>
      </c>
      <c r="EH93" s="190" t="s">
        <v>284</v>
      </c>
      <c r="EI93" s="190" t="s">
        <v>319</v>
      </c>
      <c r="EJ93" s="190" t="s">
        <v>246</v>
      </c>
      <c r="EK93" s="190" t="s">
        <v>379</v>
      </c>
      <c r="EL93" s="190" t="s">
        <v>272</v>
      </c>
      <c r="EM93" s="190" t="s">
        <v>272</v>
      </c>
      <c r="EN93" s="190" t="s">
        <v>272</v>
      </c>
      <c r="EO93" s="190" t="s">
        <v>272</v>
      </c>
      <c r="EP93" s="190" t="s">
        <v>378</v>
      </c>
      <c r="EQ93" s="190">
        <v>4</v>
      </c>
      <c r="ER93" s="190" t="s">
        <v>349</v>
      </c>
      <c r="ES93" s="190" t="s">
        <v>272</v>
      </c>
      <c r="ET93" s="190" t="s">
        <v>272</v>
      </c>
      <c r="EU93" s="190" t="s">
        <v>272</v>
      </c>
      <c r="EV93" s="190" t="s">
        <v>272</v>
      </c>
      <c r="EW93" s="190" t="s">
        <v>303</v>
      </c>
      <c r="EX93" s="190">
        <v>4</v>
      </c>
      <c r="EY93" s="190" t="s">
        <v>278</v>
      </c>
      <c r="EZ93" s="190" t="s">
        <v>266</v>
      </c>
      <c r="FA93" s="190" t="s">
        <v>258</v>
      </c>
      <c r="FB93" s="193">
        <v>10</v>
      </c>
      <c r="FC93" s="190" t="s">
        <v>1357</v>
      </c>
      <c r="FD93" s="190" t="s">
        <v>2097</v>
      </c>
      <c r="FE93" s="190" t="s">
        <v>348</v>
      </c>
      <c r="FF93" s="190" t="s">
        <v>263</v>
      </c>
      <c r="FG93" s="190" t="s">
        <v>4803</v>
      </c>
      <c r="FH93" s="190" t="s">
        <v>4802</v>
      </c>
      <c r="FI93" s="190" t="s">
        <v>4801</v>
      </c>
      <c r="FJ93" s="190" t="s">
        <v>4800</v>
      </c>
      <c r="FK93" s="190" t="s">
        <v>4799</v>
      </c>
      <c r="FL93" s="190" t="s">
        <v>4798</v>
      </c>
      <c r="FM93" s="190" t="s">
        <v>4797</v>
      </c>
      <c r="FN93" s="190" t="s">
        <v>4796</v>
      </c>
      <c r="FO93" s="190" t="s">
        <v>4795</v>
      </c>
      <c r="FP93" s="190" t="s">
        <v>271</v>
      </c>
      <c r="FQ93" s="193">
        <v>4024</v>
      </c>
      <c r="FR93" s="193">
        <v>1006</v>
      </c>
      <c r="FS93" s="190" t="s">
        <v>271</v>
      </c>
      <c r="FT93" s="190" t="s">
        <v>271</v>
      </c>
      <c r="FU93" s="190" t="s">
        <v>271</v>
      </c>
      <c r="FV93" s="190" t="s">
        <v>271</v>
      </c>
      <c r="FW93" s="190" t="s">
        <v>271</v>
      </c>
      <c r="FX93" s="190" t="s">
        <v>271</v>
      </c>
      <c r="FY93" s="190" t="s">
        <v>271</v>
      </c>
      <c r="FZ93" s="190" t="s">
        <v>271</v>
      </c>
      <c r="GA93" s="190" t="s">
        <v>272</v>
      </c>
      <c r="GB93" s="190" t="s">
        <v>271</v>
      </c>
      <c r="GC93" s="190" t="s">
        <v>271</v>
      </c>
      <c r="GD93" s="190" t="s">
        <v>271</v>
      </c>
      <c r="GE93" s="190" t="s">
        <v>271</v>
      </c>
    </row>
    <row r="94" spans="1:187" x14ac:dyDescent="0.3">
      <c r="A94" s="190" t="s">
        <v>372</v>
      </c>
      <c r="B94" s="190">
        <v>3543</v>
      </c>
      <c r="C94" s="190" t="s">
        <v>22</v>
      </c>
      <c r="D94" s="190" t="s">
        <v>239</v>
      </c>
      <c r="E94" s="190" t="s">
        <v>2242</v>
      </c>
      <c r="F94" s="190" t="s">
        <v>2241</v>
      </c>
      <c r="G94" s="190" t="s">
        <v>1337</v>
      </c>
      <c r="H94" s="190" t="s">
        <v>369</v>
      </c>
      <c r="I94" s="190" t="s">
        <v>1543</v>
      </c>
      <c r="J94" s="190" t="s">
        <v>2240</v>
      </c>
      <c r="K94" s="190" t="s">
        <v>2239</v>
      </c>
      <c r="L94" s="190" t="s">
        <v>301</v>
      </c>
      <c r="M94" s="190" t="s">
        <v>2238</v>
      </c>
      <c r="N94" s="190" t="s">
        <v>301</v>
      </c>
      <c r="O94" s="190" t="s">
        <v>271</v>
      </c>
      <c r="P94" s="190" t="s">
        <v>2237</v>
      </c>
      <c r="Q94" s="191">
        <v>40909</v>
      </c>
      <c r="R94" s="191">
        <v>42582</v>
      </c>
      <c r="T94" s="190" t="s">
        <v>391</v>
      </c>
      <c r="U94" s="194">
        <v>1404672</v>
      </c>
      <c r="V94" s="190" t="s">
        <v>2236</v>
      </c>
      <c r="W94" s="190" t="s">
        <v>2235</v>
      </c>
      <c r="X94" s="190" t="s">
        <v>271</v>
      </c>
      <c r="Y94" s="190" t="s">
        <v>2234</v>
      </c>
      <c r="Z94" s="190" t="s">
        <v>2233</v>
      </c>
      <c r="AA94" s="190" t="s">
        <v>2232</v>
      </c>
      <c r="AB94" s="190" t="s">
        <v>310</v>
      </c>
      <c r="AC94" s="190" t="s">
        <v>2231</v>
      </c>
      <c r="AD94" s="190" t="s">
        <v>325</v>
      </c>
      <c r="AE94" s="190" t="s">
        <v>2230</v>
      </c>
      <c r="AF94" s="190" t="s">
        <v>2229</v>
      </c>
      <c r="AG94" s="193">
        <v>26800</v>
      </c>
      <c r="AH94" s="193">
        <v>26000</v>
      </c>
      <c r="AI94" s="193">
        <v>52800</v>
      </c>
      <c r="AJ94" s="193">
        <v>1231</v>
      </c>
      <c r="AK94" s="193">
        <v>1532</v>
      </c>
      <c r="AL94" s="193">
        <v>2763</v>
      </c>
      <c r="AM94" s="193">
        <v>0</v>
      </c>
      <c r="AN94" s="193">
        <v>0</v>
      </c>
      <c r="AO94" s="193">
        <v>0</v>
      </c>
      <c r="AP94" s="193">
        <v>0</v>
      </c>
      <c r="AQ94" s="193">
        <v>0</v>
      </c>
      <c r="AR94" s="193">
        <v>0</v>
      </c>
      <c r="AS94" s="190" t="s">
        <v>271</v>
      </c>
      <c r="AT94" s="193" t="s">
        <v>271</v>
      </c>
      <c r="AU94" s="193" t="s">
        <v>271</v>
      </c>
      <c r="AV94" s="190" t="s">
        <v>271</v>
      </c>
      <c r="AW94" s="193" t="s">
        <v>271</v>
      </c>
      <c r="AX94" s="193" t="s">
        <v>271</v>
      </c>
      <c r="AY94" s="190" t="s">
        <v>271</v>
      </c>
      <c r="AZ94" s="193" t="s">
        <v>271</v>
      </c>
      <c r="BA94" s="193" t="s">
        <v>271</v>
      </c>
      <c r="BB94" s="190" t="s">
        <v>271</v>
      </c>
      <c r="BC94" s="193" t="s">
        <v>271</v>
      </c>
      <c r="BD94" s="193" t="s">
        <v>271</v>
      </c>
      <c r="BE94" s="190" t="s">
        <v>271</v>
      </c>
      <c r="BF94" s="193" t="s">
        <v>271</v>
      </c>
      <c r="BG94" s="193" t="s">
        <v>271</v>
      </c>
      <c r="BH94" s="190" t="s">
        <v>271</v>
      </c>
      <c r="BI94" s="193" t="s">
        <v>271</v>
      </c>
      <c r="BJ94" s="193" t="s">
        <v>271</v>
      </c>
      <c r="BK94" s="190" t="s">
        <v>271</v>
      </c>
      <c r="BL94" s="193" t="s">
        <v>271</v>
      </c>
      <c r="BM94" s="193" t="s">
        <v>271</v>
      </c>
      <c r="BN94" s="190" t="s">
        <v>271</v>
      </c>
      <c r="BO94" s="193" t="s">
        <v>271</v>
      </c>
      <c r="BP94" s="193" t="s">
        <v>271</v>
      </c>
      <c r="BQ94" s="190" t="s">
        <v>271</v>
      </c>
      <c r="BR94" s="193" t="s">
        <v>271</v>
      </c>
      <c r="BS94" s="193" t="s">
        <v>271</v>
      </c>
      <c r="BT94" s="190" t="s">
        <v>271</v>
      </c>
      <c r="BU94" s="193" t="s">
        <v>271</v>
      </c>
      <c r="BV94" s="193" t="s">
        <v>271</v>
      </c>
      <c r="BW94" s="193">
        <v>598</v>
      </c>
      <c r="BX94" s="193">
        <v>504</v>
      </c>
      <c r="BY94" s="193">
        <v>1628</v>
      </c>
      <c r="BZ94" s="193">
        <v>232</v>
      </c>
      <c r="CA94" s="193">
        <v>373</v>
      </c>
      <c r="CB94" s="193">
        <v>605</v>
      </c>
      <c r="CC94" s="190" t="s">
        <v>271</v>
      </c>
      <c r="CD94" s="193" t="s">
        <v>271</v>
      </c>
      <c r="CE94" s="193" t="s">
        <v>271</v>
      </c>
      <c r="CF94" s="190" t="s">
        <v>271</v>
      </c>
      <c r="CG94" s="193" t="s">
        <v>271</v>
      </c>
      <c r="CH94" s="193" t="s">
        <v>271</v>
      </c>
      <c r="CI94" s="190" t="s">
        <v>271</v>
      </c>
      <c r="CJ94" s="193" t="s">
        <v>271</v>
      </c>
      <c r="CK94" s="193" t="s">
        <v>271</v>
      </c>
      <c r="CL94" s="190" t="s">
        <v>271</v>
      </c>
      <c r="CM94" s="193" t="s">
        <v>271</v>
      </c>
      <c r="CN94" s="193" t="s">
        <v>271</v>
      </c>
      <c r="CO94" s="190" t="s">
        <v>287</v>
      </c>
      <c r="CP94" s="193">
        <v>1218</v>
      </c>
      <c r="CQ94" s="193">
        <v>1628</v>
      </c>
      <c r="CR94" s="190" t="s">
        <v>271</v>
      </c>
      <c r="CS94" s="193" t="s">
        <v>271</v>
      </c>
      <c r="CT94" s="193" t="s">
        <v>271</v>
      </c>
      <c r="CU94" s="190" t="s">
        <v>271</v>
      </c>
      <c r="CV94" s="193" t="s">
        <v>271</v>
      </c>
      <c r="CW94" s="193" t="s">
        <v>271</v>
      </c>
      <c r="CX94" s="190" t="s">
        <v>271</v>
      </c>
      <c r="CY94" s="193" t="s">
        <v>271</v>
      </c>
      <c r="CZ94" s="193" t="s">
        <v>271</v>
      </c>
      <c r="DA94" s="190" t="s">
        <v>271</v>
      </c>
      <c r="DB94" s="193" t="s">
        <v>271</v>
      </c>
      <c r="DC94" s="193" t="s">
        <v>271</v>
      </c>
      <c r="DD94" s="190" t="s">
        <v>271</v>
      </c>
      <c r="DE94" s="193" t="s">
        <v>271</v>
      </c>
      <c r="DF94" s="193" t="s">
        <v>271</v>
      </c>
      <c r="DG94" s="190" t="s">
        <v>287</v>
      </c>
      <c r="DH94" s="193">
        <v>119</v>
      </c>
      <c r="DI94" s="193">
        <v>0</v>
      </c>
      <c r="DJ94" s="190" t="s">
        <v>271</v>
      </c>
      <c r="DK94" s="193" t="s">
        <v>271</v>
      </c>
      <c r="DL94" s="193" t="s">
        <v>271</v>
      </c>
      <c r="DM94" s="190" t="s">
        <v>287</v>
      </c>
      <c r="DN94" s="193">
        <v>1102</v>
      </c>
      <c r="DO94" s="193">
        <v>0</v>
      </c>
      <c r="DP94" s="190" t="s">
        <v>271</v>
      </c>
      <c r="DQ94" s="193" t="s">
        <v>271</v>
      </c>
      <c r="DR94" s="193" t="s">
        <v>271</v>
      </c>
      <c r="DS94" s="190" t="s">
        <v>271</v>
      </c>
      <c r="DT94" s="193" t="s">
        <v>271</v>
      </c>
      <c r="DU94" s="193" t="s">
        <v>271</v>
      </c>
      <c r="DV94" s="190" t="s">
        <v>287</v>
      </c>
      <c r="DW94" s="193">
        <v>1218</v>
      </c>
      <c r="DX94" s="193">
        <v>1628</v>
      </c>
      <c r="DY94" s="190" t="s">
        <v>356</v>
      </c>
      <c r="DZ94" s="190" t="s">
        <v>272</v>
      </c>
      <c r="EA94" s="190" t="s">
        <v>355</v>
      </c>
      <c r="EB94" s="190" t="s">
        <v>307</v>
      </c>
      <c r="EC94" s="190" t="s">
        <v>297</v>
      </c>
      <c r="ED94" s="190" t="s">
        <v>271</v>
      </c>
      <c r="EE94" s="190" t="s">
        <v>271</v>
      </c>
      <c r="EF94" s="190" t="s">
        <v>271</v>
      </c>
      <c r="EG94" s="190" t="s">
        <v>285</v>
      </c>
      <c r="EH94" s="190" t="s">
        <v>320</v>
      </c>
      <c r="EI94" s="190" t="s">
        <v>319</v>
      </c>
      <c r="EJ94" s="190" t="s">
        <v>246</v>
      </c>
      <c r="EK94" s="190" t="s">
        <v>351</v>
      </c>
      <c r="EL94" s="190" t="s">
        <v>272</v>
      </c>
      <c r="EM94" s="190" t="s">
        <v>272</v>
      </c>
      <c r="EN94" s="190" t="s">
        <v>272</v>
      </c>
      <c r="EO94" s="190" t="s">
        <v>272</v>
      </c>
      <c r="EP94" s="190" t="s">
        <v>350</v>
      </c>
      <c r="EQ94" s="190">
        <v>4</v>
      </c>
      <c r="ER94" s="190" t="s">
        <v>404</v>
      </c>
      <c r="ES94" s="190" t="s">
        <v>272</v>
      </c>
      <c r="ET94" s="190" t="s">
        <v>272</v>
      </c>
      <c r="EU94" s="190" t="s">
        <v>272</v>
      </c>
      <c r="EV94" s="190" t="s">
        <v>272</v>
      </c>
      <c r="EW94" s="190" t="s">
        <v>279</v>
      </c>
      <c r="EX94" s="190">
        <v>4</v>
      </c>
      <c r="EY94" s="190" t="s">
        <v>302</v>
      </c>
      <c r="EZ94" s="190" t="s">
        <v>268</v>
      </c>
      <c r="FA94" s="190" t="s">
        <v>260</v>
      </c>
      <c r="FB94" s="193">
        <v>17</v>
      </c>
      <c r="FC94" s="190" t="s">
        <v>348</v>
      </c>
      <c r="FD94" s="190" t="s">
        <v>301</v>
      </c>
      <c r="FE94" s="190" t="s">
        <v>537</v>
      </c>
      <c r="FF94" s="190" t="s">
        <v>263</v>
      </c>
      <c r="FG94" s="190" t="s">
        <v>2228</v>
      </c>
      <c r="FH94" s="190" t="s">
        <v>2227</v>
      </c>
      <c r="FI94" s="190" t="s">
        <v>2226</v>
      </c>
      <c r="FJ94" s="190" t="s">
        <v>2225</v>
      </c>
      <c r="FK94" s="190" t="s">
        <v>2224</v>
      </c>
      <c r="FL94" s="190" t="s">
        <v>2223</v>
      </c>
      <c r="FM94" s="190" t="s">
        <v>2222</v>
      </c>
      <c r="FN94" s="190" t="s">
        <v>2221</v>
      </c>
      <c r="FO94" s="190" t="s">
        <v>2220</v>
      </c>
      <c r="FP94" s="190" t="s">
        <v>271</v>
      </c>
      <c r="FQ94" s="193">
        <v>1628</v>
      </c>
      <c r="FR94" s="193">
        <v>605</v>
      </c>
      <c r="FS94" s="190" t="s">
        <v>271</v>
      </c>
      <c r="FT94" s="190" t="s">
        <v>271</v>
      </c>
      <c r="FU94" s="190" t="s">
        <v>271</v>
      </c>
      <c r="FV94" s="190" t="s">
        <v>271</v>
      </c>
      <c r="FW94" s="190" t="s">
        <v>271</v>
      </c>
      <c r="FX94" s="190" t="s">
        <v>271</v>
      </c>
      <c r="FY94" s="190" t="s">
        <v>271</v>
      </c>
      <c r="FZ94" s="190" t="s">
        <v>271</v>
      </c>
      <c r="GA94" s="190" t="s">
        <v>271</v>
      </c>
      <c r="GB94" s="190" t="s">
        <v>271</v>
      </c>
      <c r="GC94" s="190" t="s">
        <v>272</v>
      </c>
      <c r="GD94" s="190" t="s">
        <v>271</v>
      </c>
      <c r="GE94" s="190" t="s">
        <v>271</v>
      </c>
    </row>
    <row r="95" spans="1:187" x14ac:dyDescent="0.3">
      <c r="A95" s="190" t="s">
        <v>372</v>
      </c>
      <c r="B95" s="190">
        <v>2801</v>
      </c>
      <c r="C95" s="190" t="s">
        <v>23</v>
      </c>
      <c r="D95" s="190" t="s">
        <v>238</v>
      </c>
      <c r="E95" s="190" t="s">
        <v>6786</v>
      </c>
      <c r="F95" s="190" t="s">
        <v>6785</v>
      </c>
      <c r="G95" s="190" t="s">
        <v>6654</v>
      </c>
      <c r="H95" s="190" t="s">
        <v>369</v>
      </c>
      <c r="I95" s="190" t="s">
        <v>3316</v>
      </c>
      <c r="J95" s="190" t="s">
        <v>3873</v>
      </c>
      <c r="K95" s="190" t="s">
        <v>271</v>
      </c>
      <c r="L95" s="190" t="s">
        <v>271</v>
      </c>
      <c r="M95" s="190" t="s">
        <v>271</v>
      </c>
      <c r="N95" s="190" t="s">
        <v>271</v>
      </c>
      <c r="O95" s="190" t="s">
        <v>271</v>
      </c>
      <c r="P95" s="190" t="s">
        <v>271</v>
      </c>
      <c r="Q95" s="191">
        <v>42309</v>
      </c>
      <c r="R95" s="191">
        <v>43404</v>
      </c>
      <c r="T95" s="190" t="s">
        <v>471</v>
      </c>
      <c r="U95" s="194">
        <v>1230000</v>
      </c>
      <c r="V95" s="190" t="s">
        <v>6784</v>
      </c>
      <c r="W95" s="190" t="s">
        <v>364</v>
      </c>
      <c r="X95" s="190" t="s">
        <v>6783</v>
      </c>
      <c r="Y95" s="190" t="s">
        <v>6782</v>
      </c>
      <c r="Z95" s="190" t="s">
        <v>5495</v>
      </c>
      <c r="AA95" s="190" t="s">
        <v>6781</v>
      </c>
      <c r="AB95" s="190" t="s">
        <v>310</v>
      </c>
      <c r="AC95" s="190" t="s">
        <v>6780</v>
      </c>
      <c r="AD95" s="190" t="s">
        <v>674</v>
      </c>
      <c r="AE95" s="190" t="s">
        <v>6779</v>
      </c>
      <c r="AF95" s="190" t="s">
        <v>6778</v>
      </c>
      <c r="AG95" s="193">
        <v>14000</v>
      </c>
      <c r="AH95" s="193">
        <v>6000</v>
      </c>
      <c r="AI95" s="193">
        <v>20000</v>
      </c>
      <c r="AJ95" s="193">
        <v>4620</v>
      </c>
      <c r="AK95" s="193">
        <v>2380</v>
      </c>
      <c r="AL95" s="193">
        <v>7000</v>
      </c>
      <c r="AM95" s="193">
        <v>0</v>
      </c>
      <c r="AN95" s="193">
        <v>0</v>
      </c>
      <c r="AO95" s="193">
        <v>0</v>
      </c>
      <c r="AP95" s="193">
        <v>0</v>
      </c>
      <c r="AQ95" s="193">
        <v>0</v>
      </c>
      <c r="AR95" s="193">
        <v>0</v>
      </c>
      <c r="AS95" s="190" t="s">
        <v>271</v>
      </c>
      <c r="AT95" s="193" t="s">
        <v>271</v>
      </c>
      <c r="AU95" s="193" t="s">
        <v>271</v>
      </c>
      <c r="AV95" s="190" t="s">
        <v>271</v>
      </c>
      <c r="AW95" s="193" t="s">
        <v>271</v>
      </c>
      <c r="AX95" s="193" t="s">
        <v>271</v>
      </c>
      <c r="AY95" s="190" t="s">
        <v>271</v>
      </c>
      <c r="AZ95" s="193" t="s">
        <v>271</v>
      </c>
      <c r="BA95" s="193" t="s">
        <v>271</v>
      </c>
      <c r="BB95" s="190" t="s">
        <v>271</v>
      </c>
      <c r="BC95" s="193" t="s">
        <v>271</v>
      </c>
      <c r="BD95" s="193" t="s">
        <v>271</v>
      </c>
      <c r="BE95" s="190" t="s">
        <v>271</v>
      </c>
      <c r="BF95" s="193" t="s">
        <v>271</v>
      </c>
      <c r="BG95" s="193" t="s">
        <v>271</v>
      </c>
      <c r="BH95" s="190" t="s">
        <v>271</v>
      </c>
      <c r="BI95" s="193" t="s">
        <v>271</v>
      </c>
      <c r="BJ95" s="193" t="s">
        <v>271</v>
      </c>
      <c r="BK95" s="190" t="s">
        <v>271</v>
      </c>
      <c r="BL95" s="193" t="s">
        <v>271</v>
      </c>
      <c r="BM95" s="193" t="s">
        <v>271</v>
      </c>
      <c r="BN95" s="190" t="s">
        <v>271</v>
      </c>
      <c r="BO95" s="193" t="s">
        <v>271</v>
      </c>
      <c r="BP95" s="193" t="s">
        <v>271</v>
      </c>
      <c r="BQ95" s="190" t="s">
        <v>271</v>
      </c>
      <c r="BR95" s="193" t="s">
        <v>271</v>
      </c>
      <c r="BS95" s="193" t="s">
        <v>271</v>
      </c>
      <c r="BT95" s="190" t="s">
        <v>271</v>
      </c>
      <c r="BU95" s="193" t="s">
        <v>271</v>
      </c>
      <c r="BV95" s="193" t="s">
        <v>271</v>
      </c>
      <c r="BW95" s="193">
        <v>1800</v>
      </c>
      <c r="BX95" s="193">
        <v>750</v>
      </c>
      <c r="BY95" s="193">
        <v>2550</v>
      </c>
      <c r="BZ95" s="193">
        <v>657</v>
      </c>
      <c r="CA95" s="193">
        <v>279</v>
      </c>
      <c r="CB95" s="193">
        <v>936</v>
      </c>
      <c r="CC95" s="190" t="s">
        <v>271</v>
      </c>
      <c r="CD95" s="193" t="s">
        <v>271</v>
      </c>
      <c r="CE95" s="193" t="s">
        <v>271</v>
      </c>
      <c r="CF95" s="190" t="s">
        <v>271</v>
      </c>
      <c r="CG95" s="193" t="s">
        <v>271</v>
      </c>
      <c r="CH95" s="193" t="s">
        <v>271</v>
      </c>
      <c r="CI95" s="190" t="s">
        <v>271</v>
      </c>
      <c r="CJ95" s="193" t="s">
        <v>271</v>
      </c>
      <c r="CK95" s="193" t="s">
        <v>271</v>
      </c>
      <c r="CL95" s="190" t="s">
        <v>271</v>
      </c>
      <c r="CM95" s="193" t="s">
        <v>271</v>
      </c>
      <c r="CN95" s="193" t="s">
        <v>271</v>
      </c>
      <c r="CO95" s="190" t="s">
        <v>271</v>
      </c>
      <c r="CP95" s="193" t="s">
        <v>271</v>
      </c>
      <c r="CQ95" s="193" t="s">
        <v>271</v>
      </c>
      <c r="CR95" s="190" t="s">
        <v>287</v>
      </c>
      <c r="CS95" s="193">
        <v>117</v>
      </c>
      <c r="CT95" s="193">
        <v>190</v>
      </c>
      <c r="CU95" s="190" t="s">
        <v>271</v>
      </c>
      <c r="CV95" s="193" t="s">
        <v>271</v>
      </c>
      <c r="CW95" s="193" t="s">
        <v>271</v>
      </c>
      <c r="CX95" s="190" t="s">
        <v>287</v>
      </c>
      <c r="CY95" s="193">
        <v>385</v>
      </c>
      <c r="CZ95" s="193">
        <v>1000</v>
      </c>
      <c r="DA95" s="190" t="s">
        <v>287</v>
      </c>
      <c r="DB95" s="193">
        <v>239</v>
      </c>
      <c r="DC95" s="193">
        <v>760</v>
      </c>
      <c r="DD95" s="190" t="s">
        <v>287</v>
      </c>
      <c r="DE95" s="193">
        <v>2</v>
      </c>
      <c r="DF95" s="193">
        <v>10</v>
      </c>
      <c r="DG95" s="190" t="s">
        <v>271</v>
      </c>
      <c r="DH95" s="193" t="s">
        <v>271</v>
      </c>
      <c r="DI95" s="193" t="s">
        <v>271</v>
      </c>
      <c r="DJ95" s="190" t="s">
        <v>271</v>
      </c>
      <c r="DK95" s="193" t="s">
        <v>271</v>
      </c>
      <c r="DL95" s="193" t="s">
        <v>271</v>
      </c>
      <c r="DM95" s="190" t="s">
        <v>287</v>
      </c>
      <c r="DN95" s="193">
        <v>146</v>
      </c>
      <c r="DO95" s="193">
        <v>450</v>
      </c>
      <c r="DP95" s="190" t="s">
        <v>287</v>
      </c>
      <c r="DQ95" s="193">
        <v>47</v>
      </c>
      <c r="DR95" s="193">
        <v>140</v>
      </c>
      <c r="DS95" s="190" t="s">
        <v>271</v>
      </c>
      <c r="DT95" s="193" t="s">
        <v>271</v>
      </c>
      <c r="DU95" s="193" t="s">
        <v>271</v>
      </c>
      <c r="DV95" s="190" t="s">
        <v>271</v>
      </c>
      <c r="DW95" s="193" t="s">
        <v>271</v>
      </c>
      <c r="DX95" s="193" t="s">
        <v>271</v>
      </c>
      <c r="DY95" s="190" t="s">
        <v>356</v>
      </c>
      <c r="DZ95" s="190" t="s">
        <v>297</v>
      </c>
      <c r="EA95" s="190" t="s">
        <v>271</v>
      </c>
      <c r="EB95" s="190" t="s">
        <v>271</v>
      </c>
      <c r="EC95" s="190" t="s">
        <v>272</v>
      </c>
      <c r="ED95" s="190" t="s">
        <v>564</v>
      </c>
      <c r="EE95" s="190" t="s">
        <v>426</v>
      </c>
      <c r="EF95" s="190" t="s">
        <v>6777</v>
      </c>
      <c r="EG95" s="190" t="s">
        <v>352</v>
      </c>
      <c r="EH95" s="190" t="s">
        <v>284</v>
      </c>
      <c r="EI95" s="190" t="s">
        <v>483</v>
      </c>
      <c r="EJ95" s="190" t="s">
        <v>245</v>
      </c>
      <c r="EK95" s="190" t="s">
        <v>351</v>
      </c>
      <c r="EL95" s="190" t="s">
        <v>272</v>
      </c>
      <c r="EM95" s="190" t="s">
        <v>272</v>
      </c>
      <c r="EN95" s="190" t="s">
        <v>272</v>
      </c>
      <c r="EO95" s="190" t="s">
        <v>272</v>
      </c>
      <c r="EP95" s="190" t="s">
        <v>350</v>
      </c>
      <c r="EQ95" s="190">
        <v>4</v>
      </c>
      <c r="ER95" s="190" t="s">
        <v>349</v>
      </c>
      <c r="ES95" s="190" t="s">
        <v>272</v>
      </c>
      <c r="ET95" s="190" t="s">
        <v>272</v>
      </c>
      <c r="EU95" s="190" t="s">
        <v>272</v>
      </c>
      <c r="EV95" s="190" t="s">
        <v>272</v>
      </c>
      <c r="EW95" s="190" t="s">
        <v>303</v>
      </c>
      <c r="EX95" s="190">
        <v>4</v>
      </c>
      <c r="EY95" s="190" t="s">
        <v>318</v>
      </c>
      <c r="EZ95" s="190" t="s">
        <v>268</v>
      </c>
      <c r="FA95" s="190" t="s">
        <v>260</v>
      </c>
      <c r="FB95" s="193">
        <v>3</v>
      </c>
      <c r="FC95" s="190" t="s">
        <v>276</v>
      </c>
      <c r="FD95" s="190" t="s">
        <v>271</v>
      </c>
      <c r="FE95" s="190" t="s">
        <v>271</v>
      </c>
      <c r="FF95" s="190" t="s">
        <v>263</v>
      </c>
      <c r="FG95" s="190" t="s">
        <v>6776</v>
      </c>
      <c r="FH95" s="190" t="s">
        <v>3773</v>
      </c>
      <c r="FI95" s="190" t="s">
        <v>6775</v>
      </c>
      <c r="FJ95" s="190" t="s">
        <v>6774</v>
      </c>
      <c r="FK95" s="190" t="s">
        <v>6773</v>
      </c>
      <c r="FL95" s="190" t="s">
        <v>6772</v>
      </c>
      <c r="FM95" s="190" t="s">
        <v>6771</v>
      </c>
      <c r="FN95" s="190" t="s">
        <v>6770</v>
      </c>
      <c r="FO95" s="190" t="s">
        <v>6769</v>
      </c>
      <c r="FP95" s="190" t="s">
        <v>6768</v>
      </c>
      <c r="FQ95" s="193">
        <v>2550</v>
      </c>
      <c r="FR95" s="193">
        <v>936</v>
      </c>
      <c r="FS95" s="190" t="s">
        <v>271</v>
      </c>
      <c r="FT95" s="190" t="s">
        <v>271</v>
      </c>
      <c r="FU95" s="190" t="s">
        <v>271</v>
      </c>
      <c r="FV95" s="190" t="s">
        <v>271</v>
      </c>
      <c r="FW95" s="190" t="s">
        <v>271</v>
      </c>
      <c r="FX95" s="190" t="s">
        <v>271</v>
      </c>
      <c r="FY95" s="190" t="s">
        <v>272</v>
      </c>
      <c r="FZ95" s="190" t="s">
        <v>271</v>
      </c>
      <c r="GA95" s="190" t="s">
        <v>271</v>
      </c>
      <c r="GB95" s="190" t="s">
        <v>271</v>
      </c>
      <c r="GC95" s="190" t="s">
        <v>271</v>
      </c>
      <c r="GD95" s="190" t="s">
        <v>271</v>
      </c>
      <c r="GE95" s="190" t="s">
        <v>271</v>
      </c>
    </row>
    <row r="96" spans="1:187" x14ac:dyDescent="0.3">
      <c r="A96" s="190" t="s">
        <v>372</v>
      </c>
      <c r="B96" s="190">
        <v>2802</v>
      </c>
      <c r="C96" s="190" t="s">
        <v>23</v>
      </c>
      <c r="D96" s="190" t="s">
        <v>238</v>
      </c>
      <c r="E96" s="190" t="s">
        <v>7236</v>
      </c>
      <c r="F96" s="190" t="s">
        <v>7235</v>
      </c>
      <c r="G96" s="190" t="s">
        <v>6654</v>
      </c>
      <c r="H96" s="190" t="s">
        <v>369</v>
      </c>
      <c r="I96" s="190" t="s">
        <v>2128</v>
      </c>
      <c r="J96" s="190" t="s">
        <v>7234</v>
      </c>
      <c r="K96" s="190" t="s">
        <v>301</v>
      </c>
      <c r="L96" s="190" t="s">
        <v>301</v>
      </c>
      <c r="M96" s="190" t="s">
        <v>6654</v>
      </c>
      <c r="N96" s="190" t="s">
        <v>369</v>
      </c>
      <c r="O96" s="190" t="s">
        <v>3316</v>
      </c>
      <c r="P96" s="190" t="s">
        <v>6670</v>
      </c>
      <c r="Q96" s="191">
        <v>41653</v>
      </c>
      <c r="R96" s="191">
        <v>42735</v>
      </c>
      <c r="T96" s="190" t="s">
        <v>391</v>
      </c>
      <c r="U96" s="194">
        <v>864000</v>
      </c>
      <c r="V96" s="190" t="s">
        <v>7233</v>
      </c>
      <c r="W96" s="190" t="s">
        <v>7232</v>
      </c>
      <c r="X96" s="190" t="s">
        <v>7231</v>
      </c>
      <c r="Y96" s="190" t="s">
        <v>3440</v>
      </c>
      <c r="Z96" s="190" t="s">
        <v>7230</v>
      </c>
      <c r="AA96" s="190" t="s">
        <v>3438</v>
      </c>
      <c r="AB96" s="190" t="s">
        <v>310</v>
      </c>
      <c r="AC96" s="190" t="s">
        <v>7229</v>
      </c>
      <c r="AD96" s="190" t="s">
        <v>325</v>
      </c>
      <c r="AE96" s="190" t="s">
        <v>7228</v>
      </c>
      <c r="AF96" s="190" t="s">
        <v>7227</v>
      </c>
      <c r="AG96" s="193">
        <v>2000</v>
      </c>
      <c r="AH96" s="193">
        <v>4500</v>
      </c>
      <c r="AI96" s="193">
        <v>6500</v>
      </c>
      <c r="AJ96" s="193">
        <v>200</v>
      </c>
      <c r="AK96" s="193">
        <v>400</v>
      </c>
      <c r="AL96" s="193">
        <v>600</v>
      </c>
      <c r="AM96" s="193">
        <v>0</v>
      </c>
      <c r="AN96" s="193">
        <v>0</v>
      </c>
      <c r="AO96" s="193">
        <v>0</v>
      </c>
      <c r="AP96" s="193">
        <v>0</v>
      </c>
      <c r="AQ96" s="193">
        <v>0</v>
      </c>
      <c r="AR96" s="193">
        <v>0</v>
      </c>
      <c r="AS96" s="190" t="s">
        <v>271</v>
      </c>
      <c r="AT96" s="193" t="s">
        <v>271</v>
      </c>
      <c r="AU96" s="193" t="s">
        <v>271</v>
      </c>
      <c r="AV96" s="190" t="s">
        <v>271</v>
      </c>
      <c r="AW96" s="193" t="s">
        <v>271</v>
      </c>
      <c r="AX96" s="193" t="s">
        <v>271</v>
      </c>
      <c r="AY96" s="190" t="s">
        <v>271</v>
      </c>
      <c r="AZ96" s="193" t="s">
        <v>271</v>
      </c>
      <c r="BA96" s="193" t="s">
        <v>271</v>
      </c>
      <c r="BB96" s="190" t="s">
        <v>271</v>
      </c>
      <c r="BC96" s="193" t="s">
        <v>271</v>
      </c>
      <c r="BD96" s="193" t="s">
        <v>271</v>
      </c>
      <c r="BE96" s="190" t="s">
        <v>271</v>
      </c>
      <c r="BF96" s="193" t="s">
        <v>271</v>
      </c>
      <c r="BG96" s="193" t="s">
        <v>271</v>
      </c>
      <c r="BH96" s="190" t="s">
        <v>271</v>
      </c>
      <c r="BI96" s="193" t="s">
        <v>271</v>
      </c>
      <c r="BJ96" s="193" t="s">
        <v>271</v>
      </c>
      <c r="BK96" s="190" t="s">
        <v>271</v>
      </c>
      <c r="BL96" s="193" t="s">
        <v>271</v>
      </c>
      <c r="BM96" s="193" t="s">
        <v>271</v>
      </c>
      <c r="BN96" s="190" t="s">
        <v>271</v>
      </c>
      <c r="BO96" s="193" t="s">
        <v>271</v>
      </c>
      <c r="BP96" s="193" t="s">
        <v>271</v>
      </c>
      <c r="BQ96" s="190" t="s">
        <v>271</v>
      </c>
      <c r="BR96" s="193" t="s">
        <v>271</v>
      </c>
      <c r="BS96" s="193" t="s">
        <v>271</v>
      </c>
      <c r="BT96" s="190" t="s">
        <v>271</v>
      </c>
      <c r="BU96" s="193" t="s">
        <v>271</v>
      </c>
      <c r="BV96" s="193" t="s">
        <v>271</v>
      </c>
      <c r="BW96" s="193">
        <v>2000</v>
      </c>
      <c r="BX96" s="193">
        <v>4500</v>
      </c>
      <c r="BY96" s="193">
        <v>6500</v>
      </c>
      <c r="BZ96" s="193">
        <v>200</v>
      </c>
      <c r="CA96" s="193">
        <v>400</v>
      </c>
      <c r="CB96" s="193">
        <v>600</v>
      </c>
      <c r="CC96" s="190" t="s">
        <v>287</v>
      </c>
      <c r="CD96" s="193">
        <v>250</v>
      </c>
      <c r="CE96" s="193">
        <v>4900</v>
      </c>
      <c r="CF96" s="190" t="s">
        <v>271</v>
      </c>
      <c r="CG96" s="193" t="s">
        <v>271</v>
      </c>
      <c r="CH96" s="193" t="s">
        <v>271</v>
      </c>
      <c r="CI96" s="190" t="s">
        <v>271</v>
      </c>
      <c r="CJ96" s="193" t="s">
        <v>271</v>
      </c>
      <c r="CK96" s="193" t="s">
        <v>271</v>
      </c>
      <c r="CL96" s="190" t="s">
        <v>271</v>
      </c>
      <c r="CM96" s="193" t="s">
        <v>271</v>
      </c>
      <c r="CN96" s="193" t="s">
        <v>271</v>
      </c>
      <c r="CO96" s="190" t="s">
        <v>287</v>
      </c>
      <c r="CP96" s="193">
        <v>100</v>
      </c>
      <c r="CQ96" s="193">
        <v>500</v>
      </c>
      <c r="CR96" s="190" t="s">
        <v>287</v>
      </c>
      <c r="CS96" s="193">
        <v>10</v>
      </c>
      <c r="CT96" s="193">
        <v>50</v>
      </c>
      <c r="CU96" s="190" t="s">
        <v>271</v>
      </c>
      <c r="CV96" s="193" t="s">
        <v>271</v>
      </c>
      <c r="CW96" s="193" t="s">
        <v>271</v>
      </c>
      <c r="CX96" s="190" t="s">
        <v>271</v>
      </c>
      <c r="CY96" s="193" t="s">
        <v>271</v>
      </c>
      <c r="CZ96" s="193" t="s">
        <v>271</v>
      </c>
      <c r="DA96" s="190" t="s">
        <v>287</v>
      </c>
      <c r="DB96" s="193">
        <v>100</v>
      </c>
      <c r="DC96" s="193">
        <v>400</v>
      </c>
      <c r="DD96" s="190" t="s">
        <v>271</v>
      </c>
      <c r="DE96" s="193" t="s">
        <v>271</v>
      </c>
      <c r="DF96" s="193" t="s">
        <v>271</v>
      </c>
      <c r="DG96" s="190" t="s">
        <v>287</v>
      </c>
      <c r="DH96" s="193">
        <v>10</v>
      </c>
      <c r="DI96" s="193">
        <v>130</v>
      </c>
      <c r="DJ96" s="190" t="s">
        <v>287</v>
      </c>
      <c r="DK96" s="193">
        <v>0</v>
      </c>
      <c r="DL96" s="193">
        <v>0</v>
      </c>
      <c r="DM96" s="190" t="s">
        <v>287</v>
      </c>
      <c r="DN96" s="193">
        <v>110</v>
      </c>
      <c r="DO96" s="193">
        <v>440</v>
      </c>
      <c r="DP96" s="190" t="s">
        <v>271</v>
      </c>
      <c r="DQ96" s="193" t="s">
        <v>271</v>
      </c>
      <c r="DR96" s="193" t="s">
        <v>271</v>
      </c>
      <c r="DS96" s="190" t="s">
        <v>271</v>
      </c>
      <c r="DT96" s="193" t="s">
        <v>271</v>
      </c>
      <c r="DU96" s="193" t="s">
        <v>271</v>
      </c>
      <c r="DV96" s="190" t="s">
        <v>287</v>
      </c>
      <c r="DW96" s="193">
        <v>20</v>
      </c>
      <c r="DX96" s="193">
        <v>80</v>
      </c>
      <c r="DY96" s="190" t="s">
        <v>356</v>
      </c>
      <c r="DZ96" s="190" t="s">
        <v>272</v>
      </c>
      <c r="EA96" s="190" t="s">
        <v>785</v>
      </c>
      <c r="EB96" s="190" t="s">
        <v>286</v>
      </c>
      <c r="EC96" s="190" t="s">
        <v>272</v>
      </c>
      <c r="ED96" s="190" t="s">
        <v>381</v>
      </c>
      <c r="EE96" s="190" t="s">
        <v>307</v>
      </c>
      <c r="EF96" s="190" t="s">
        <v>271</v>
      </c>
      <c r="EG96" s="190" t="s">
        <v>285</v>
      </c>
      <c r="EH96" s="190" t="s">
        <v>320</v>
      </c>
      <c r="EI96" s="190" t="s">
        <v>319</v>
      </c>
      <c r="EJ96" s="190" t="s">
        <v>246</v>
      </c>
      <c r="EK96" s="190" t="s">
        <v>379</v>
      </c>
      <c r="EL96" s="190" t="s">
        <v>272</v>
      </c>
      <c r="EM96" s="190" t="s">
        <v>272</v>
      </c>
      <c r="EN96" s="190" t="s">
        <v>272</v>
      </c>
      <c r="EO96" s="190" t="s">
        <v>272</v>
      </c>
      <c r="EP96" s="190" t="s">
        <v>378</v>
      </c>
      <c r="EQ96" s="190">
        <v>4</v>
      </c>
      <c r="ER96" s="190" t="s">
        <v>349</v>
      </c>
      <c r="ES96" s="190" t="s">
        <v>272</v>
      </c>
      <c r="ET96" s="190" t="s">
        <v>272</v>
      </c>
      <c r="EU96" s="190" t="s">
        <v>272</v>
      </c>
      <c r="EV96" s="190" t="s">
        <v>272</v>
      </c>
      <c r="EW96" s="190" t="s">
        <v>303</v>
      </c>
      <c r="EX96" s="190">
        <v>4</v>
      </c>
      <c r="EY96" s="190" t="s">
        <v>318</v>
      </c>
      <c r="EZ96" s="190" t="s">
        <v>266</v>
      </c>
      <c r="FA96" s="190" t="s">
        <v>260</v>
      </c>
      <c r="FB96" s="193">
        <v>3</v>
      </c>
      <c r="FC96" s="190" t="s">
        <v>348</v>
      </c>
      <c r="FD96" s="190" t="s">
        <v>276</v>
      </c>
      <c r="FE96" s="190" t="s">
        <v>443</v>
      </c>
      <c r="FF96" s="190" t="s">
        <v>263</v>
      </c>
      <c r="FG96" s="190" t="s">
        <v>7226</v>
      </c>
      <c r="FH96" s="190" t="s">
        <v>7225</v>
      </c>
      <c r="FI96" s="190" t="s">
        <v>7224</v>
      </c>
      <c r="FJ96" s="190" t="s">
        <v>7223</v>
      </c>
      <c r="FK96" s="190" t="s">
        <v>7222</v>
      </c>
      <c r="FL96" s="190" t="s">
        <v>7221</v>
      </c>
      <c r="FM96" s="190" t="s">
        <v>271</v>
      </c>
      <c r="FN96" s="190" t="s">
        <v>271</v>
      </c>
      <c r="FO96" s="190" t="s">
        <v>271</v>
      </c>
      <c r="FP96" s="190" t="s">
        <v>271</v>
      </c>
      <c r="FQ96" s="193">
        <v>6500</v>
      </c>
      <c r="FR96" s="193">
        <v>600</v>
      </c>
      <c r="FS96" s="190" t="s">
        <v>271</v>
      </c>
      <c r="FT96" s="190" t="s">
        <v>271</v>
      </c>
      <c r="FU96" s="190" t="s">
        <v>271</v>
      </c>
      <c r="FV96" s="190" t="s">
        <v>271</v>
      </c>
      <c r="FW96" s="190" t="s">
        <v>271</v>
      </c>
      <c r="FX96" s="190" t="s">
        <v>271</v>
      </c>
      <c r="FY96" s="190" t="s">
        <v>271</v>
      </c>
      <c r="FZ96" s="190" t="s">
        <v>271</v>
      </c>
      <c r="GA96" s="190" t="s">
        <v>272</v>
      </c>
      <c r="GB96" s="190" t="s">
        <v>271</v>
      </c>
      <c r="GC96" s="190" t="s">
        <v>272</v>
      </c>
      <c r="GD96" s="190" t="s">
        <v>271</v>
      </c>
      <c r="GE96" s="190" t="s">
        <v>271</v>
      </c>
    </row>
    <row r="97" spans="1:187" x14ac:dyDescent="0.3">
      <c r="A97" s="190" t="s">
        <v>372</v>
      </c>
      <c r="B97" s="190">
        <v>2806</v>
      </c>
      <c r="C97" s="190" t="s">
        <v>23</v>
      </c>
      <c r="D97" s="190" t="s">
        <v>238</v>
      </c>
      <c r="E97" s="190" t="s">
        <v>6767</v>
      </c>
      <c r="F97" s="190" t="s">
        <v>3785</v>
      </c>
      <c r="G97" s="190" t="s">
        <v>6654</v>
      </c>
      <c r="H97" s="190" t="s">
        <v>369</v>
      </c>
      <c r="I97" s="190" t="s">
        <v>3316</v>
      </c>
      <c r="J97" s="190" t="s">
        <v>3873</v>
      </c>
      <c r="K97" s="190" t="s">
        <v>1272</v>
      </c>
      <c r="L97" s="190" t="s">
        <v>271</v>
      </c>
      <c r="M97" s="190" t="s">
        <v>3314</v>
      </c>
      <c r="N97" s="190" t="s">
        <v>271</v>
      </c>
      <c r="O97" s="190" t="s">
        <v>271</v>
      </c>
      <c r="P97" s="190" t="s">
        <v>271</v>
      </c>
      <c r="Q97" s="191">
        <v>41609</v>
      </c>
      <c r="R97" s="191">
        <v>42704</v>
      </c>
      <c r="T97" s="190" t="s">
        <v>471</v>
      </c>
      <c r="U97" s="194">
        <v>1471221</v>
      </c>
      <c r="V97" s="190" t="s">
        <v>3784</v>
      </c>
      <c r="W97" s="190" t="s">
        <v>3783</v>
      </c>
      <c r="X97" s="190" t="s">
        <v>3782</v>
      </c>
      <c r="Y97" s="190" t="s">
        <v>3781</v>
      </c>
      <c r="Z97" s="190" t="s">
        <v>3780</v>
      </c>
      <c r="AA97" s="190" t="s">
        <v>3779</v>
      </c>
      <c r="AB97" s="190" t="s">
        <v>310</v>
      </c>
      <c r="AC97" s="190" t="s">
        <v>3778</v>
      </c>
      <c r="AD97" s="190" t="s">
        <v>674</v>
      </c>
      <c r="AE97" s="190" t="s">
        <v>3777</v>
      </c>
      <c r="AF97" s="190" t="s">
        <v>3776</v>
      </c>
      <c r="AG97" s="193">
        <v>1000</v>
      </c>
      <c r="AH97" s="193">
        <v>4000</v>
      </c>
      <c r="AI97" s="193">
        <v>5000</v>
      </c>
      <c r="AJ97" s="193">
        <v>31</v>
      </c>
      <c r="AK97" s="193">
        <v>123</v>
      </c>
      <c r="AL97" s="193">
        <v>154</v>
      </c>
      <c r="AM97" s="193">
        <v>0</v>
      </c>
      <c r="AN97" s="193">
        <v>0</v>
      </c>
      <c r="AO97" s="193">
        <v>0</v>
      </c>
      <c r="AP97" s="193">
        <v>0</v>
      </c>
      <c r="AQ97" s="193">
        <v>0</v>
      </c>
      <c r="AR97" s="193">
        <v>0</v>
      </c>
      <c r="AS97" s="190" t="s">
        <v>271</v>
      </c>
      <c r="AT97" s="193" t="s">
        <v>271</v>
      </c>
      <c r="AU97" s="193" t="s">
        <v>271</v>
      </c>
      <c r="AV97" s="190" t="s">
        <v>271</v>
      </c>
      <c r="AW97" s="193" t="s">
        <v>271</v>
      </c>
      <c r="AX97" s="193" t="s">
        <v>271</v>
      </c>
      <c r="AY97" s="190" t="s">
        <v>271</v>
      </c>
      <c r="AZ97" s="193" t="s">
        <v>271</v>
      </c>
      <c r="BA97" s="193" t="s">
        <v>271</v>
      </c>
      <c r="BB97" s="190" t="s">
        <v>271</v>
      </c>
      <c r="BC97" s="193" t="s">
        <v>271</v>
      </c>
      <c r="BD97" s="193" t="s">
        <v>271</v>
      </c>
      <c r="BE97" s="190" t="s">
        <v>271</v>
      </c>
      <c r="BF97" s="193" t="s">
        <v>271</v>
      </c>
      <c r="BG97" s="193" t="s">
        <v>271</v>
      </c>
      <c r="BH97" s="190" t="s">
        <v>271</v>
      </c>
      <c r="BI97" s="193" t="s">
        <v>271</v>
      </c>
      <c r="BJ97" s="193" t="s">
        <v>271</v>
      </c>
      <c r="BK97" s="190" t="s">
        <v>271</v>
      </c>
      <c r="BL97" s="193" t="s">
        <v>271</v>
      </c>
      <c r="BM97" s="193" t="s">
        <v>271</v>
      </c>
      <c r="BN97" s="190" t="s">
        <v>271</v>
      </c>
      <c r="BO97" s="193" t="s">
        <v>271</v>
      </c>
      <c r="BP97" s="193" t="s">
        <v>271</v>
      </c>
      <c r="BQ97" s="190" t="s">
        <v>271</v>
      </c>
      <c r="BR97" s="193" t="s">
        <v>271</v>
      </c>
      <c r="BS97" s="193" t="s">
        <v>271</v>
      </c>
      <c r="BT97" s="190" t="s">
        <v>271</v>
      </c>
      <c r="BU97" s="193" t="s">
        <v>271</v>
      </c>
      <c r="BV97" s="193" t="s">
        <v>271</v>
      </c>
      <c r="BW97" s="193">
        <v>1367</v>
      </c>
      <c r="BX97" s="193">
        <v>1701</v>
      </c>
      <c r="BY97" s="193">
        <v>3068</v>
      </c>
      <c r="BZ97" s="193">
        <v>366</v>
      </c>
      <c r="CA97" s="193">
        <v>726</v>
      </c>
      <c r="CB97" s="193">
        <v>1092</v>
      </c>
      <c r="CC97" s="190" t="s">
        <v>271</v>
      </c>
      <c r="CD97" s="193" t="s">
        <v>271</v>
      </c>
      <c r="CE97" s="193" t="s">
        <v>271</v>
      </c>
      <c r="CF97" s="190" t="s">
        <v>271</v>
      </c>
      <c r="CG97" s="193" t="s">
        <v>271</v>
      </c>
      <c r="CH97" s="193" t="s">
        <v>271</v>
      </c>
      <c r="CI97" s="190" t="s">
        <v>271</v>
      </c>
      <c r="CJ97" s="193" t="s">
        <v>271</v>
      </c>
      <c r="CK97" s="193" t="s">
        <v>271</v>
      </c>
      <c r="CL97" s="190" t="s">
        <v>271</v>
      </c>
      <c r="CM97" s="193" t="s">
        <v>271</v>
      </c>
      <c r="CN97" s="193" t="s">
        <v>271</v>
      </c>
      <c r="CO97" s="190" t="s">
        <v>271</v>
      </c>
      <c r="CP97" s="193" t="s">
        <v>271</v>
      </c>
      <c r="CQ97" s="193" t="s">
        <v>271</v>
      </c>
      <c r="CR97" s="190" t="s">
        <v>271</v>
      </c>
      <c r="CS97" s="193" t="s">
        <v>271</v>
      </c>
      <c r="CT97" s="193" t="s">
        <v>271</v>
      </c>
      <c r="CU97" s="190" t="s">
        <v>271</v>
      </c>
      <c r="CV97" s="193" t="s">
        <v>271</v>
      </c>
      <c r="CW97" s="193" t="s">
        <v>271</v>
      </c>
      <c r="CX97" s="190" t="s">
        <v>287</v>
      </c>
      <c r="CY97" s="193">
        <v>600</v>
      </c>
      <c r="CZ97" s="193">
        <v>2000</v>
      </c>
      <c r="DA97" s="190" t="s">
        <v>287</v>
      </c>
      <c r="DB97" s="193">
        <v>492</v>
      </c>
      <c r="DC97" s="193">
        <v>1068</v>
      </c>
      <c r="DD97" s="190" t="s">
        <v>271</v>
      </c>
      <c r="DE97" s="193" t="s">
        <v>271</v>
      </c>
      <c r="DF97" s="193" t="s">
        <v>271</v>
      </c>
      <c r="DG97" s="190" t="s">
        <v>271</v>
      </c>
      <c r="DH97" s="193" t="s">
        <v>271</v>
      </c>
      <c r="DI97" s="193" t="s">
        <v>271</v>
      </c>
      <c r="DJ97" s="190" t="s">
        <v>271</v>
      </c>
      <c r="DK97" s="193" t="s">
        <v>271</v>
      </c>
      <c r="DL97" s="193" t="s">
        <v>271</v>
      </c>
      <c r="DM97" s="190" t="s">
        <v>271</v>
      </c>
      <c r="DN97" s="193" t="s">
        <v>271</v>
      </c>
      <c r="DO97" s="193" t="s">
        <v>271</v>
      </c>
      <c r="DP97" s="190" t="s">
        <v>271</v>
      </c>
      <c r="DQ97" s="193" t="s">
        <v>271</v>
      </c>
      <c r="DR97" s="193" t="s">
        <v>271</v>
      </c>
      <c r="DS97" s="190" t="s">
        <v>271</v>
      </c>
      <c r="DT97" s="193" t="s">
        <v>271</v>
      </c>
      <c r="DU97" s="193" t="s">
        <v>271</v>
      </c>
      <c r="DV97" s="190" t="s">
        <v>271</v>
      </c>
      <c r="DW97" s="193" t="s">
        <v>271</v>
      </c>
      <c r="DX97" s="193" t="s">
        <v>271</v>
      </c>
      <c r="DY97" s="190" t="s">
        <v>356</v>
      </c>
      <c r="DZ97" s="190" t="s">
        <v>297</v>
      </c>
      <c r="EA97" s="190" t="s">
        <v>271</v>
      </c>
      <c r="EB97" s="190" t="s">
        <v>271</v>
      </c>
      <c r="EC97" s="190" t="s">
        <v>272</v>
      </c>
      <c r="ED97" s="190" t="s">
        <v>785</v>
      </c>
      <c r="EE97" s="190" t="s">
        <v>307</v>
      </c>
      <c r="EF97" s="190" t="s">
        <v>3775</v>
      </c>
      <c r="EG97" s="190" t="s">
        <v>285</v>
      </c>
      <c r="EH97" s="190" t="s">
        <v>284</v>
      </c>
      <c r="EI97" s="190" t="s">
        <v>319</v>
      </c>
      <c r="EJ97" s="190" t="s">
        <v>244</v>
      </c>
      <c r="EK97" s="190" t="s">
        <v>351</v>
      </c>
      <c r="EL97" s="190" t="s">
        <v>272</v>
      </c>
      <c r="EM97" s="190" t="s">
        <v>272</v>
      </c>
      <c r="EN97" s="190" t="s">
        <v>272</v>
      </c>
      <c r="EO97" s="190" t="s">
        <v>272</v>
      </c>
      <c r="EP97" s="190" t="s">
        <v>350</v>
      </c>
      <c r="EQ97" s="190">
        <v>4</v>
      </c>
      <c r="ER97" s="190" t="s">
        <v>349</v>
      </c>
      <c r="ES97" s="190" t="s">
        <v>272</v>
      </c>
      <c r="ET97" s="190" t="s">
        <v>272</v>
      </c>
      <c r="EU97" s="190" t="s">
        <v>272</v>
      </c>
      <c r="EV97" s="190" t="s">
        <v>272</v>
      </c>
      <c r="EW97" s="190" t="s">
        <v>303</v>
      </c>
      <c r="EX97" s="190">
        <v>4</v>
      </c>
      <c r="EY97" s="190" t="s">
        <v>278</v>
      </c>
      <c r="EZ97" s="190" t="s">
        <v>268</v>
      </c>
      <c r="FA97" s="190" t="s">
        <v>258</v>
      </c>
      <c r="FB97" s="193">
        <v>13</v>
      </c>
      <c r="FC97" s="190" t="s">
        <v>276</v>
      </c>
      <c r="FD97" s="190" t="s">
        <v>442</v>
      </c>
      <c r="FE97" s="190" t="s">
        <v>348</v>
      </c>
      <c r="FF97" s="190" t="s">
        <v>263</v>
      </c>
      <c r="FG97" s="190" t="s">
        <v>3774</v>
      </c>
      <c r="FH97" s="190" t="s">
        <v>3773</v>
      </c>
      <c r="FI97" s="190" t="s">
        <v>3772</v>
      </c>
      <c r="FJ97" s="190" t="s">
        <v>3771</v>
      </c>
      <c r="FK97" s="190" t="s">
        <v>3770</v>
      </c>
      <c r="FL97" s="190" t="s">
        <v>3769</v>
      </c>
      <c r="FM97" s="190" t="s">
        <v>3768</v>
      </c>
      <c r="FN97" s="190" t="s">
        <v>3767</v>
      </c>
      <c r="FO97" s="190" t="s">
        <v>3766</v>
      </c>
      <c r="FP97" s="190" t="s">
        <v>7220</v>
      </c>
      <c r="FQ97" s="193">
        <v>3068</v>
      </c>
      <c r="FR97" s="193">
        <v>1092</v>
      </c>
      <c r="FS97" s="190" t="s">
        <v>297</v>
      </c>
      <c r="FT97" s="190" t="s">
        <v>297</v>
      </c>
      <c r="FU97" s="190" t="s">
        <v>297</v>
      </c>
      <c r="FV97" s="190" t="s">
        <v>297</v>
      </c>
      <c r="FW97" s="190" t="s">
        <v>297</v>
      </c>
      <c r="FX97" s="190" t="s">
        <v>297</v>
      </c>
      <c r="FY97" s="190" t="s">
        <v>272</v>
      </c>
      <c r="FZ97" s="190" t="s">
        <v>297</v>
      </c>
      <c r="GA97" s="190" t="s">
        <v>297</v>
      </c>
      <c r="GB97" s="190" t="s">
        <v>297</v>
      </c>
      <c r="GC97" s="190" t="s">
        <v>297</v>
      </c>
      <c r="GD97" s="190" t="s">
        <v>297</v>
      </c>
      <c r="GE97" s="190" t="s">
        <v>271</v>
      </c>
    </row>
    <row r="98" spans="1:187" x14ac:dyDescent="0.3">
      <c r="A98" s="190" t="s">
        <v>372</v>
      </c>
      <c r="B98" s="190">
        <v>2803</v>
      </c>
      <c r="C98" s="190" t="s">
        <v>23</v>
      </c>
      <c r="D98" s="190" t="s">
        <v>238</v>
      </c>
      <c r="E98" s="190" t="s">
        <v>3875</v>
      </c>
      <c r="F98" s="190" t="s">
        <v>3874</v>
      </c>
      <c r="G98" s="190" t="s">
        <v>2855</v>
      </c>
      <c r="H98" s="190" t="s">
        <v>369</v>
      </c>
      <c r="I98" s="190" t="s">
        <v>3316</v>
      </c>
      <c r="J98" s="190" t="s">
        <v>3873</v>
      </c>
      <c r="K98" s="190" t="s">
        <v>1272</v>
      </c>
      <c r="L98" s="190" t="s">
        <v>271</v>
      </c>
      <c r="M98" s="190" t="s">
        <v>3872</v>
      </c>
      <c r="N98" s="190" t="s">
        <v>301</v>
      </c>
      <c r="O98" s="190" t="s">
        <v>271</v>
      </c>
      <c r="P98" s="190" t="s">
        <v>3313</v>
      </c>
      <c r="Q98" s="191">
        <v>41791</v>
      </c>
      <c r="R98" s="191">
        <v>42886</v>
      </c>
      <c r="S98" s="191">
        <v>42948</v>
      </c>
      <c r="T98" s="190" t="s">
        <v>391</v>
      </c>
      <c r="U98" s="194">
        <v>491884</v>
      </c>
      <c r="V98" s="190" t="s">
        <v>3871</v>
      </c>
      <c r="W98" s="190" t="s">
        <v>364</v>
      </c>
      <c r="X98" s="190" t="s">
        <v>3870</v>
      </c>
      <c r="Y98" s="190" t="s">
        <v>3440</v>
      </c>
      <c r="Z98" s="190" t="s">
        <v>3869</v>
      </c>
      <c r="AA98" s="190" t="s">
        <v>3438</v>
      </c>
      <c r="AB98" s="190" t="s">
        <v>310</v>
      </c>
      <c r="AC98" s="190" t="s">
        <v>3868</v>
      </c>
      <c r="AD98" s="190" t="s">
        <v>325</v>
      </c>
      <c r="AE98" s="190" t="s">
        <v>3867</v>
      </c>
      <c r="AF98" s="190" t="s">
        <v>3866</v>
      </c>
      <c r="AG98" s="193">
        <v>1000</v>
      </c>
      <c r="AH98" s="193">
        <v>300</v>
      </c>
      <c r="AI98" s="193">
        <v>1300</v>
      </c>
      <c r="AJ98" s="193">
        <v>150</v>
      </c>
      <c r="AK98" s="193">
        <v>0</v>
      </c>
      <c r="AL98" s="193">
        <v>150</v>
      </c>
      <c r="AM98" s="193">
        <v>0</v>
      </c>
      <c r="AN98" s="193">
        <v>0</v>
      </c>
      <c r="AO98" s="193">
        <v>0</v>
      </c>
      <c r="AP98" s="193">
        <v>0</v>
      </c>
      <c r="AQ98" s="193">
        <v>0</v>
      </c>
      <c r="AR98" s="193">
        <v>0</v>
      </c>
      <c r="AS98" s="190" t="s">
        <v>271</v>
      </c>
      <c r="AT98" s="193" t="s">
        <v>271</v>
      </c>
      <c r="AU98" s="193" t="s">
        <v>271</v>
      </c>
      <c r="AV98" s="190" t="s">
        <v>271</v>
      </c>
      <c r="AW98" s="193" t="s">
        <v>271</v>
      </c>
      <c r="AX98" s="193" t="s">
        <v>271</v>
      </c>
      <c r="AY98" s="190" t="s">
        <v>271</v>
      </c>
      <c r="AZ98" s="193" t="s">
        <v>271</v>
      </c>
      <c r="BA98" s="193" t="s">
        <v>271</v>
      </c>
      <c r="BB98" s="190" t="s">
        <v>271</v>
      </c>
      <c r="BC98" s="193" t="s">
        <v>271</v>
      </c>
      <c r="BD98" s="193" t="s">
        <v>271</v>
      </c>
      <c r="BE98" s="190" t="s">
        <v>271</v>
      </c>
      <c r="BF98" s="193" t="s">
        <v>271</v>
      </c>
      <c r="BG98" s="193" t="s">
        <v>271</v>
      </c>
      <c r="BH98" s="190" t="s">
        <v>271</v>
      </c>
      <c r="BI98" s="193" t="s">
        <v>271</v>
      </c>
      <c r="BJ98" s="193" t="s">
        <v>271</v>
      </c>
      <c r="BK98" s="190" t="s">
        <v>271</v>
      </c>
      <c r="BL98" s="193" t="s">
        <v>271</v>
      </c>
      <c r="BM98" s="193" t="s">
        <v>271</v>
      </c>
      <c r="BN98" s="190" t="s">
        <v>271</v>
      </c>
      <c r="BO98" s="193" t="s">
        <v>271</v>
      </c>
      <c r="BP98" s="193" t="s">
        <v>271</v>
      </c>
      <c r="BQ98" s="190" t="s">
        <v>271</v>
      </c>
      <c r="BR98" s="193" t="s">
        <v>271</v>
      </c>
      <c r="BS98" s="193" t="s">
        <v>271</v>
      </c>
      <c r="BT98" s="190" t="s">
        <v>271</v>
      </c>
      <c r="BU98" s="193" t="s">
        <v>271</v>
      </c>
      <c r="BV98" s="193" t="s">
        <v>271</v>
      </c>
      <c r="BW98" s="193">
        <v>450</v>
      </c>
      <c r="BX98" s="193">
        <v>150</v>
      </c>
      <c r="BY98" s="193">
        <v>600</v>
      </c>
      <c r="BZ98" s="193">
        <v>60</v>
      </c>
      <c r="CA98" s="193">
        <v>30</v>
      </c>
      <c r="CB98" s="193">
        <v>90</v>
      </c>
      <c r="CC98" s="190" t="s">
        <v>287</v>
      </c>
      <c r="CD98" s="193">
        <v>60</v>
      </c>
      <c r="CE98" s="193">
        <v>450</v>
      </c>
      <c r="CF98" s="190" t="s">
        <v>271</v>
      </c>
      <c r="CG98" s="193" t="s">
        <v>271</v>
      </c>
      <c r="CH98" s="193" t="s">
        <v>271</v>
      </c>
      <c r="CI98" s="190" t="s">
        <v>271</v>
      </c>
      <c r="CJ98" s="193" t="s">
        <v>271</v>
      </c>
      <c r="CK98" s="193" t="s">
        <v>271</v>
      </c>
      <c r="CL98" s="190" t="s">
        <v>271</v>
      </c>
      <c r="CM98" s="193" t="s">
        <v>271</v>
      </c>
      <c r="CN98" s="193" t="s">
        <v>271</v>
      </c>
      <c r="CO98" s="190" t="s">
        <v>271</v>
      </c>
      <c r="CP98" s="193" t="s">
        <v>271</v>
      </c>
      <c r="CQ98" s="193" t="s">
        <v>271</v>
      </c>
      <c r="CR98" s="190" t="s">
        <v>271</v>
      </c>
      <c r="CS98" s="193" t="s">
        <v>271</v>
      </c>
      <c r="CT98" s="193" t="s">
        <v>271</v>
      </c>
      <c r="CU98" s="190" t="s">
        <v>287</v>
      </c>
      <c r="CV98" s="193">
        <v>50</v>
      </c>
      <c r="CW98" s="193">
        <v>150</v>
      </c>
      <c r="CX98" s="190" t="s">
        <v>287</v>
      </c>
      <c r="CY98" s="193">
        <v>40</v>
      </c>
      <c r="CZ98" s="193">
        <v>60</v>
      </c>
      <c r="DA98" s="190" t="s">
        <v>287</v>
      </c>
      <c r="DB98" s="193">
        <v>100</v>
      </c>
      <c r="DC98" s="193">
        <v>600</v>
      </c>
      <c r="DD98" s="190" t="s">
        <v>271</v>
      </c>
      <c r="DE98" s="193" t="s">
        <v>271</v>
      </c>
      <c r="DF98" s="193" t="s">
        <v>271</v>
      </c>
      <c r="DG98" s="190" t="s">
        <v>271</v>
      </c>
      <c r="DH98" s="193" t="s">
        <v>271</v>
      </c>
      <c r="DI98" s="193" t="s">
        <v>271</v>
      </c>
      <c r="DJ98" s="190" t="s">
        <v>271</v>
      </c>
      <c r="DK98" s="193" t="s">
        <v>271</v>
      </c>
      <c r="DL98" s="193" t="s">
        <v>271</v>
      </c>
      <c r="DM98" s="190" t="s">
        <v>287</v>
      </c>
      <c r="DN98" s="193">
        <v>30</v>
      </c>
      <c r="DO98" s="193">
        <v>90</v>
      </c>
      <c r="DP98" s="190" t="s">
        <v>271</v>
      </c>
      <c r="DQ98" s="193" t="s">
        <v>271</v>
      </c>
      <c r="DR98" s="193" t="s">
        <v>271</v>
      </c>
      <c r="DS98" s="190" t="s">
        <v>271</v>
      </c>
      <c r="DT98" s="193" t="s">
        <v>271</v>
      </c>
      <c r="DU98" s="193" t="s">
        <v>271</v>
      </c>
      <c r="DV98" s="190" t="s">
        <v>287</v>
      </c>
      <c r="DW98" s="193">
        <v>60</v>
      </c>
      <c r="DX98" s="193">
        <v>450</v>
      </c>
      <c r="DY98" s="190" t="s">
        <v>356</v>
      </c>
      <c r="DZ98" s="190" t="s">
        <v>297</v>
      </c>
      <c r="EA98" s="190" t="s">
        <v>271</v>
      </c>
      <c r="EB98" s="190" t="s">
        <v>271</v>
      </c>
      <c r="EC98" s="190" t="s">
        <v>272</v>
      </c>
      <c r="ED98" s="190" t="s">
        <v>427</v>
      </c>
      <c r="EE98" s="190" t="s">
        <v>426</v>
      </c>
      <c r="EF98" s="190" t="s">
        <v>3865</v>
      </c>
      <c r="EG98" s="190" t="s">
        <v>285</v>
      </c>
      <c r="EH98" s="190" t="s">
        <v>380</v>
      </c>
      <c r="EI98" s="190" t="s">
        <v>319</v>
      </c>
      <c r="EJ98" s="190" t="s">
        <v>245</v>
      </c>
      <c r="EK98" s="190" t="s">
        <v>351</v>
      </c>
      <c r="EL98" s="190" t="s">
        <v>272</v>
      </c>
      <c r="EM98" s="190" t="s">
        <v>272</v>
      </c>
      <c r="EN98" s="190" t="s">
        <v>297</v>
      </c>
      <c r="EO98" s="190" t="s">
        <v>272</v>
      </c>
      <c r="EP98" s="190" t="s">
        <v>281</v>
      </c>
      <c r="EQ98" s="190">
        <v>3</v>
      </c>
      <c r="ER98" s="190" t="s">
        <v>404</v>
      </c>
      <c r="ES98" s="190" t="s">
        <v>272</v>
      </c>
      <c r="ET98" s="190" t="s">
        <v>272</v>
      </c>
      <c r="EU98" s="190" t="s">
        <v>272</v>
      </c>
      <c r="EV98" s="190" t="s">
        <v>272</v>
      </c>
      <c r="EW98" s="190" t="s">
        <v>279</v>
      </c>
      <c r="EX98" s="190">
        <v>4</v>
      </c>
      <c r="EY98" s="190" t="s">
        <v>318</v>
      </c>
      <c r="EZ98" s="190" t="s">
        <v>266</v>
      </c>
      <c r="FA98" s="190" t="s">
        <v>260</v>
      </c>
      <c r="FB98" s="193">
        <v>6</v>
      </c>
      <c r="FC98" s="190" t="s">
        <v>442</v>
      </c>
      <c r="FD98" s="190" t="s">
        <v>276</v>
      </c>
      <c r="FE98" s="190" t="s">
        <v>348</v>
      </c>
      <c r="FF98" s="190" t="s">
        <v>263</v>
      </c>
      <c r="FG98" s="190" t="s">
        <v>3864</v>
      </c>
      <c r="FH98" s="190" t="s">
        <v>3863</v>
      </c>
      <c r="FI98" s="190" t="s">
        <v>3862</v>
      </c>
      <c r="FJ98" s="190" t="s">
        <v>3861</v>
      </c>
      <c r="FK98" s="190" t="s">
        <v>3860</v>
      </c>
      <c r="FL98" s="190" t="s">
        <v>3859</v>
      </c>
      <c r="FM98" s="190" t="s">
        <v>3858</v>
      </c>
      <c r="FN98" s="190" t="s">
        <v>3857</v>
      </c>
      <c r="FO98" s="190" t="s">
        <v>3856</v>
      </c>
      <c r="FP98" s="190" t="s">
        <v>3855</v>
      </c>
      <c r="FQ98" s="193">
        <v>600</v>
      </c>
      <c r="FR98" s="193">
        <v>90</v>
      </c>
      <c r="FS98" s="190" t="s">
        <v>272</v>
      </c>
      <c r="FT98" s="190" t="s">
        <v>297</v>
      </c>
      <c r="FU98" s="190" t="s">
        <v>297</v>
      </c>
      <c r="FV98" s="190" t="s">
        <v>297</v>
      </c>
      <c r="FW98" s="190" t="s">
        <v>297</v>
      </c>
      <c r="FX98" s="190" t="s">
        <v>297</v>
      </c>
      <c r="FY98" s="190" t="s">
        <v>297</v>
      </c>
      <c r="FZ98" s="190" t="s">
        <v>297</v>
      </c>
      <c r="GA98" s="190" t="s">
        <v>272</v>
      </c>
      <c r="GB98" s="190" t="s">
        <v>297</v>
      </c>
      <c r="GC98" s="190" t="s">
        <v>272</v>
      </c>
      <c r="GD98" s="190" t="s">
        <v>272</v>
      </c>
      <c r="GE98" s="190" t="s">
        <v>272</v>
      </c>
    </row>
    <row r="99" spans="1:187" x14ac:dyDescent="0.3">
      <c r="A99" s="190" t="s">
        <v>372</v>
      </c>
      <c r="B99" s="190">
        <v>2804</v>
      </c>
      <c r="C99" s="190" t="s">
        <v>23</v>
      </c>
      <c r="D99" s="190" t="s">
        <v>238</v>
      </c>
      <c r="E99" s="190" t="s">
        <v>3854</v>
      </c>
      <c r="F99" s="190" t="s">
        <v>3853</v>
      </c>
      <c r="G99" s="190" t="s">
        <v>2855</v>
      </c>
      <c r="H99" s="190" t="s">
        <v>369</v>
      </c>
      <c r="I99" s="190" t="s">
        <v>2128</v>
      </c>
      <c r="J99" s="190" t="s">
        <v>3852</v>
      </c>
      <c r="K99" s="190" t="s">
        <v>271</v>
      </c>
      <c r="L99" s="190" t="s">
        <v>271</v>
      </c>
      <c r="M99" s="190" t="s">
        <v>271</v>
      </c>
      <c r="N99" s="190" t="s">
        <v>271</v>
      </c>
      <c r="O99" s="190" t="s">
        <v>271</v>
      </c>
      <c r="P99" s="190" t="s">
        <v>271</v>
      </c>
      <c r="Q99" s="191">
        <v>41275</v>
      </c>
      <c r="R99" s="191">
        <v>42369</v>
      </c>
      <c r="S99" s="191">
        <v>42064</v>
      </c>
      <c r="T99" s="190" t="s">
        <v>366</v>
      </c>
      <c r="U99" s="194">
        <v>252970</v>
      </c>
      <c r="V99" s="190" t="s">
        <v>3312</v>
      </c>
      <c r="W99" s="190" t="s">
        <v>364</v>
      </c>
      <c r="X99" s="190" t="s">
        <v>3311</v>
      </c>
      <c r="Y99" s="190" t="s">
        <v>3440</v>
      </c>
      <c r="Z99" s="190" t="s">
        <v>3851</v>
      </c>
      <c r="AA99" s="190" t="s">
        <v>3438</v>
      </c>
      <c r="AB99" s="190" t="s">
        <v>310</v>
      </c>
      <c r="AC99" s="190" t="s">
        <v>3850</v>
      </c>
      <c r="AD99" s="190" t="s">
        <v>325</v>
      </c>
      <c r="AE99" s="190" t="s">
        <v>3849</v>
      </c>
      <c r="AF99" s="190" t="s">
        <v>3848</v>
      </c>
      <c r="AG99" s="193">
        <v>15000</v>
      </c>
      <c r="AH99" s="193">
        <v>20000</v>
      </c>
      <c r="AI99" s="193">
        <v>35000</v>
      </c>
      <c r="AJ99" s="193">
        <v>80</v>
      </c>
      <c r="AK99" s="193">
        <v>160</v>
      </c>
      <c r="AL99" s="193">
        <v>240</v>
      </c>
      <c r="AM99" s="193">
        <v>0</v>
      </c>
      <c r="AN99" s="193">
        <v>0</v>
      </c>
      <c r="AO99" s="193">
        <v>0</v>
      </c>
      <c r="AP99" s="193">
        <v>0</v>
      </c>
      <c r="AQ99" s="193">
        <v>0</v>
      </c>
      <c r="AR99" s="193">
        <v>0</v>
      </c>
      <c r="AS99" s="190" t="s">
        <v>271</v>
      </c>
      <c r="AT99" s="193" t="s">
        <v>271</v>
      </c>
      <c r="AU99" s="193" t="s">
        <v>271</v>
      </c>
      <c r="AV99" s="190" t="s">
        <v>271</v>
      </c>
      <c r="AW99" s="193" t="s">
        <v>271</v>
      </c>
      <c r="AX99" s="193" t="s">
        <v>271</v>
      </c>
      <c r="AY99" s="190" t="s">
        <v>271</v>
      </c>
      <c r="AZ99" s="193" t="s">
        <v>271</v>
      </c>
      <c r="BA99" s="193" t="s">
        <v>271</v>
      </c>
      <c r="BB99" s="190" t="s">
        <v>271</v>
      </c>
      <c r="BC99" s="193" t="s">
        <v>271</v>
      </c>
      <c r="BD99" s="193" t="s">
        <v>271</v>
      </c>
      <c r="BE99" s="190" t="s">
        <v>271</v>
      </c>
      <c r="BF99" s="193" t="s">
        <v>271</v>
      </c>
      <c r="BG99" s="193" t="s">
        <v>271</v>
      </c>
      <c r="BH99" s="190" t="s">
        <v>271</v>
      </c>
      <c r="BI99" s="193" t="s">
        <v>271</v>
      </c>
      <c r="BJ99" s="193" t="s">
        <v>271</v>
      </c>
      <c r="BK99" s="190" t="s">
        <v>271</v>
      </c>
      <c r="BL99" s="193" t="s">
        <v>271</v>
      </c>
      <c r="BM99" s="193" t="s">
        <v>271</v>
      </c>
      <c r="BN99" s="190" t="s">
        <v>271</v>
      </c>
      <c r="BO99" s="193" t="s">
        <v>271</v>
      </c>
      <c r="BP99" s="193" t="s">
        <v>271</v>
      </c>
      <c r="BQ99" s="190" t="s">
        <v>271</v>
      </c>
      <c r="BR99" s="193" t="s">
        <v>271</v>
      </c>
      <c r="BS99" s="193" t="s">
        <v>271</v>
      </c>
      <c r="BT99" s="190" t="s">
        <v>271</v>
      </c>
      <c r="BU99" s="193" t="s">
        <v>271</v>
      </c>
      <c r="BV99" s="193" t="s">
        <v>271</v>
      </c>
      <c r="BW99" s="193">
        <v>15000</v>
      </c>
      <c r="BX99" s="193">
        <v>20000</v>
      </c>
      <c r="BY99" s="193">
        <v>35000</v>
      </c>
      <c r="BZ99" s="193">
        <v>80</v>
      </c>
      <c r="CA99" s="193">
        <v>160</v>
      </c>
      <c r="CB99" s="193">
        <v>240</v>
      </c>
      <c r="CC99" s="190" t="s">
        <v>271</v>
      </c>
      <c r="CD99" s="193" t="s">
        <v>271</v>
      </c>
      <c r="CE99" s="193" t="s">
        <v>271</v>
      </c>
      <c r="CF99" s="190" t="s">
        <v>271</v>
      </c>
      <c r="CG99" s="193" t="s">
        <v>271</v>
      </c>
      <c r="CH99" s="193" t="s">
        <v>271</v>
      </c>
      <c r="CI99" s="190" t="s">
        <v>271</v>
      </c>
      <c r="CJ99" s="193" t="s">
        <v>271</v>
      </c>
      <c r="CK99" s="193" t="s">
        <v>271</v>
      </c>
      <c r="CL99" s="190" t="s">
        <v>271</v>
      </c>
      <c r="CM99" s="193" t="s">
        <v>271</v>
      </c>
      <c r="CN99" s="193" t="s">
        <v>271</v>
      </c>
      <c r="CO99" s="190" t="s">
        <v>271</v>
      </c>
      <c r="CP99" s="193" t="s">
        <v>271</v>
      </c>
      <c r="CQ99" s="193" t="s">
        <v>271</v>
      </c>
      <c r="CR99" s="190" t="s">
        <v>271</v>
      </c>
      <c r="CS99" s="193" t="s">
        <v>271</v>
      </c>
      <c r="CT99" s="193" t="s">
        <v>271</v>
      </c>
      <c r="CU99" s="190" t="s">
        <v>271</v>
      </c>
      <c r="CV99" s="193" t="s">
        <v>271</v>
      </c>
      <c r="CW99" s="193" t="s">
        <v>271</v>
      </c>
      <c r="CX99" s="190" t="s">
        <v>271</v>
      </c>
      <c r="CY99" s="193" t="s">
        <v>271</v>
      </c>
      <c r="CZ99" s="193" t="s">
        <v>271</v>
      </c>
      <c r="DA99" s="190" t="s">
        <v>271</v>
      </c>
      <c r="DB99" s="193" t="s">
        <v>271</v>
      </c>
      <c r="DC99" s="193" t="s">
        <v>271</v>
      </c>
      <c r="DD99" s="190" t="s">
        <v>271</v>
      </c>
      <c r="DE99" s="193" t="s">
        <v>271</v>
      </c>
      <c r="DF99" s="193" t="s">
        <v>271</v>
      </c>
      <c r="DG99" s="190" t="s">
        <v>271</v>
      </c>
      <c r="DH99" s="193" t="s">
        <v>271</v>
      </c>
      <c r="DI99" s="193" t="s">
        <v>271</v>
      </c>
      <c r="DJ99" s="190" t="s">
        <v>271</v>
      </c>
      <c r="DK99" s="193" t="s">
        <v>271</v>
      </c>
      <c r="DL99" s="193" t="s">
        <v>271</v>
      </c>
      <c r="DM99" s="190" t="s">
        <v>287</v>
      </c>
      <c r="DN99" s="193">
        <v>240</v>
      </c>
      <c r="DO99" s="193">
        <v>35000</v>
      </c>
      <c r="DP99" s="190" t="s">
        <v>271</v>
      </c>
      <c r="DQ99" s="193" t="s">
        <v>271</v>
      </c>
      <c r="DR99" s="193" t="s">
        <v>271</v>
      </c>
      <c r="DS99" s="190" t="s">
        <v>271</v>
      </c>
      <c r="DT99" s="193" t="s">
        <v>271</v>
      </c>
      <c r="DU99" s="193" t="s">
        <v>271</v>
      </c>
      <c r="DV99" s="190" t="s">
        <v>271</v>
      </c>
      <c r="DW99" s="193" t="s">
        <v>271</v>
      </c>
      <c r="DX99" s="193" t="s">
        <v>271</v>
      </c>
      <c r="DY99" s="190" t="s">
        <v>356</v>
      </c>
      <c r="DZ99" s="190" t="s">
        <v>297</v>
      </c>
      <c r="EA99" s="190" t="s">
        <v>271</v>
      </c>
      <c r="EB99" s="190" t="s">
        <v>271</v>
      </c>
      <c r="EC99" s="190" t="s">
        <v>272</v>
      </c>
      <c r="ED99" s="190" t="s">
        <v>695</v>
      </c>
      <c r="EE99" s="190" t="s">
        <v>307</v>
      </c>
      <c r="EF99" s="190" t="s">
        <v>271</v>
      </c>
      <c r="EG99" s="190" t="s">
        <v>285</v>
      </c>
      <c r="EH99" s="190" t="s">
        <v>320</v>
      </c>
      <c r="EI99" s="190" t="s">
        <v>319</v>
      </c>
      <c r="EJ99" s="190" t="s">
        <v>246</v>
      </c>
      <c r="EK99" s="190" t="s">
        <v>379</v>
      </c>
      <c r="EL99" s="190" t="s">
        <v>272</v>
      </c>
      <c r="EM99" s="190" t="s">
        <v>272</v>
      </c>
      <c r="EN99" s="190" t="s">
        <v>272</v>
      </c>
      <c r="EO99" s="190" t="s">
        <v>272</v>
      </c>
      <c r="EP99" s="190" t="s">
        <v>378</v>
      </c>
      <c r="EQ99" s="190">
        <v>4</v>
      </c>
      <c r="ER99" s="190" t="s">
        <v>349</v>
      </c>
      <c r="ES99" s="190" t="s">
        <v>272</v>
      </c>
      <c r="ET99" s="190" t="s">
        <v>272</v>
      </c>
      <c r="EU99" s="190" t="s">
        <v>272</v>
      </c>
      <c r="EV99" s="190" t="s">
        <v>272</v>
      </c>
      <c r="EW99" s="190" t="s">
        <v>303</v>
      </c>
      <c r="EX99" s="190">
        <v>4</v>
      </c>
      <c r="EY99" s="190" t="s">
        <v>278</v>
      </c>
      <c r="EZ99" s="190" t="s">
        <v>268</v>
      </c>
      <c r="FA99" s="190" t="s">
        <v>260</v>
      </c>
      <c r="FB99" s="193">
        <v>2</v>
      </c>
      <c r="FC99" s="190" t="s">
        <v>276</v>
      </c>
      <c r="FD99" s="190" t="s">
        <v>348</v>
      </c>
      <c r="FE99" s="190" t="s">
        <v>442</v>
      </c>
      <c r="FF99" s="190" t="s">
        <v>263</v>
      </c>
      <c r="FG99" s="190" t="s">
        <v>3847</v>
      </c>
      <c r="FH99" s="190" t="s">
        <v>3846</v>
      </c>
      <c r="FI99" s="190" t="s">
        <v>3845</v>
      </c>
      <c r="FJ99" s="190" t="s">
        <v>3844</v>
      </c>
      <c r="FK99" s="190" t="s">
        <v>271</v>
      </c>
      <c r="FL99" s="190" t="s">
        <v>3843</v>
      </c>
      <c r="FM99" s="190" t="s">
        <v>3842</v>
      </c>
      <c r="FN99" s="190" t="s">
        <v>271</v>
      </c>
      <c r="FO99" s="190" t="s">
        <v>271</v>
      </c>
      <c r="FP99" s="190" t="s">
        <v>271</v>
      </c>
      <c r="FQ99" s="193">
        <v>35000</v>
      </c>
      <c r="FR99" s="193">
        <v>240</v>
      </c>
      <c r="FS99" s="190" t="s">
        <v>297</v>
      </c>
      <c r="FT99" s="190" t="s">
        <v>297</v>
      </c>
      <c r="FU99" s="190" t="s">
        <v>297</v>
      </c>
      <c r="FV99" s="190" t="s">
        <v>271</v>
      </c>
      <c r="FW99" s="190" t="s">
        <v>297</v>
      </c>
      <c r="FX99" s="190" t="s">
        <v>297</v>
      </c>
      <c r="FY99" s="190" t="s">
        <v>297</v>
      </c>
      <c r="FZ99" s="190" t="s">
        <v>297</v>
      </c>
      <c r="GA99" s="190" t="s">
        <v>297</v>
      </c>
      <c r="GB99" s="190" t="s">
        <v>297</v>
      </c>
      <c r="GC99" s="190" t="s">
        <v>297</v>
      </c>
      <c r="GD99" s="190" t="s">
        <v>297</v>
      </c>
      <c r="GE99" s="190" t="s">
        <v>272</v>
      </c>
    </row>
    <row r="100" spans="1:187" x14ac:dyDescent="0.3">
      <c r="A100" s="190" t="s">
        <v>372</v>
      </c>
      <c r="B100" s="190">
        <v>2805</v>
      </c>
      <c r="C100" s="190" t="s">
        <v>23</v>
      </c>
      <c r="D100" s="190" t="s">
        <v>238</v>
      </c>
      <c r="E100" s="190" t="s">
        <v>3841</v>
      </c>
      <c r="F100" s="190" t="s">
        <v>3840</v>
      </c>
      <c r="G100" s="190" t="s">
        <v>2855</v>
      </c>
      <c r="H100" s="190" t="s">
        <v>369</v>
      </c>
      <c r="I100" s="190" t="s">
        <v>3839</v>
      </c>
      <c r="J100" s="190" t="s">
        <v>3838</v>
      </c>
      <c r="K100" s="190" t="s">
        <v>271</v>
      </c>
      <c r="L100" s="190" t="s">
        <v>271</v>
      </c>
      <c r="M100" s="190" t="s">
        <v>271</v>
      </c>
      <c r="N100" s="190" t="s">
        <v>271</v>
      </c>
      <c r="O100" s="190" t="s">
        <v>271</v>
      </c>
      <c r="P100" s="190" t="s">
        <v>271</v>
      </c>
      <c r="Q100" s="191">
        <v>41883</v>
      </c>
      <c r="R100" s="191">
        <v>42978</v>
      </c>
      <c r="T100" s="190" t="s">
        <v>471</v>
      </c>
      <c r="U100" s="194">
        <v>641003</v>
      </c>
      <c r="V100" s="190" t="s">
        <v>3784</v>
      </c>
      <c r="W100" s="190" t="s">
        <v>3783</v>
      </c>
      <c r="X100" s="190" t="s">
        <v>3782</v>
      </c>
      <c r="Y100" s="190" t="s">
        <v>3781</v>
      </c>
      <c r="Z100" s="190" t="s">
        <v>3780</v>
      </c>
      <c r="AA100" s="190" t="s">
        <v>3779</v>
      </c>
      <c r="AB100" s="190" t="s">
        <v>310</v>
      </c>
      <c r="AC100" s="190" t="s">
        <v>3837</v>
      </c>
      <c r="AD100" s="190" t="s">
        <v>325</v>
      </c>
      <c r="AE100" s="190" t="s">
        <v>3836</v>
      </c>
      <c r="AF100" s="190" t="s">
        <v>3835</v>
      </c>
      <c r="AG100" s="193">
        <v>20000</v>
      </c>
      <c r="AH100" s="193">
        <v>30000</v>
      </c>
      <c r="AI100" s="193">
        <v>50000</v>
      </c>
      <c r="AJ100" s="193">
        <v>3000</v>
      </c>
      <c r="AK100" s="193">
        <v>7000</v>
      </c>
      <c r="AL100" s="193">
        <v>10000</v>
      </c>
      <c r="AM100" s="193">
        <v>0</v>
      </c>
      <c r="AN100" s="193">
        <v>0</v>
      </c>
      <c r="AO100" s="193">
        <v>0</v>
      </c>
      <c r="AP100" s="193">
        <v>0</v>
      </c>
      <c r="AQ100" s="193">
        <v>0</v>
      </c>
      <c r="AR100" s="193">
        <v>0</v>
      </c>
      <c r="AS100" s="190" t="s">
        <v>271</v>
      </c>
      <c r="AT100" s="193" t="s">
        <v>271</v>
      </c>
      <c r="AU100" s="193" t="s">
        <v>271</v>
      </c>
      <c r="AV100" s="190" t="s">
        <v>271</v>
      </c>
      <c r="AW100" s="193" t="s">
        <v>271</v>
      </c>
      <c r="AX100" s="193" t="s">
        <v>271</v>
      </c>
      <c r="AY100" s="190" t="s">
        <v>271</v>
      </c>
      <c r="AZ100" s="193" t="s">
        <v>271</v>
      </c>
      <c r="BA100" s="193" t="s">
        <v>271</v>
      </c>
      <c r="BB100" s="190" t="s">
        <v>271</v>
      </c>
      <c r="BC100" s="193" t="s">
        <v>271</v>
      </c>
      <c r="BD100" s="193" t="s">
        <v>271</v>
      </c>
      <c r="BE100" s="190" t="s">
        <v>271</v>
      </c>
      <c r="BF100" s="193" t="s">
        <v>271</v>
      </c>
      <c r="BG100" s="193" t="s">
        <v>271</v>
      </c>
      <c r="BH100" s="190" t="s">
        <v>271</v>
      </c>
      <c r="BI100" s="193" t="s">
        <v>271</v>
      </c>
      <c r="BJ100" s="193" t="s">
        <v>271</v>
      </c>
      <c r="BK100" s="190" t="s">
        <v>271</v>
      </c>
      <c r="BL100" s="193" t="s">
        <v>271</v>
      </c>
      <c r="BM100" s="193" t="s">
        <v>271</v>
      </c>
      <c r="BN100" s="190" t="s">
        <v>271</v>
      </c>
      <c r="BO100" s="193" t="s">
        <v>271</v>
      </c>
      <c r="BP100" s="193" t="s">
        <v>271</v>
      </c>
      <c r="BQ100" s="190" t="s">
        <v>271</v>
      </c>
      <c r="BR100" s="193" t="s">
        <v>271</v>
      </c>
      <c r="BS100" s="193" t="s">
        <v>271</v>
      </c>
      <c r="BT100" s="190" t="s">
        <v>271</v>
      </c>
      <c r="BU100" s="193" t="s">
        <v>271</v>
      </c>
      <c r="BV100" s="193" t="s">
        <v>271</v>
      </c>
      <c r="BW100" s="193">
        <v>154583</v>
      </c>
      <c r="BX100" s="193">
        <v>154417</v>
      </c>
      <c r="BY100" s="193">
        <v>309000</v>
      </c>
      <c r="BZ100" s="193">
        <v>6446</v>
      </c>
      <c r="CA100" s="193">
        <v>6943</v>
      </c>
      <c r="CB100" s="193">
        <v>13389</v>
      </c>
      <c r="CC100" s="190" t="s">
        <v>271</v>
      </c>
      <c r="CD100" s="193" t="s">
        <v>271</v>
      </c>
      <c r="CE100" s="193" t="s">
        <v>271</v>
      </c>
      <c r="CF100" s="190" t="s">
        <v>271</v>
      </c>
      <c r="CG100" s="193" t="s">
        <v>271</v>
      </c>
      <c r="CH100" s="193" t="s">
        <v>271</v>
      </c>
      <c r="CI100" s="190" t="s">
        <v>271</v>
      </c>
      <c r="CJ100" s="193" t="s">
        <v>271</v>
      </c>
      <c r="CK100" s="193" t="s">
        <v>271</v>
      </c>
      <c r="CL100" s="190" t="s">
        <v>271</v>
      </c>
      <c r="CM100" s="193" t="s">
        <v>271</v>
      </c>
      <c r="CN100" s="193" t="s">
        <v>271</v>
      </c>
      <c r="CO100" s="190" t="s">
        <v>271</v>
      </c>
      <c r="CP100" s="193" t="s">
        <v>271</v>
      </c>
      <c r="CQ100" s="193" t="s">
        <v>271</v>
      </c>
      <c r="CR100" s="190" t="s">
        <v>271</v>
      </c>
      <c r="CS100" s="193" t="s">
        <v>271</v>
      </c>
      <c r="CT100" s="193" t="s">
        <v>271</v>
      </c>
      <c r="CU100" s="190" t="s">
        <v>271</v>
      </c>
      <c r="CV100" s="193" t="s">
        <v>271</v>
      </c>
      <c r="CW100" s="193" t="s">
        <v>271</v>
      </c>
      <c r="CX100" s="190" t="s">
        <v>287</v>
      </c>
      <c r="CY100" s="193">
        <v>7000</v>
      </c>
      <c r="CZ100" s="193">
        <v>200000</v>
      </c>
      <c r="DA100" s="190" t="s">
        <v>287</v>
      </c>
      <c r="DB100" s="193">
        <v>6389</v>
      </c>
      <c r="DC100" s="193">
        <v>109000</v>
      </c>
      <c r="DD100" s="190" t="s">
        <v>271</v>
      </c>
      <c r="DE100" s="193" t="s">
        <v>271</v>
      </c>
      <c r="DF100" s="193" t="s">
        <v>271</v>
      </c>
      <c r="DG100" s="190" t="s">
        <v>271</v>
      </c>
      <c r="DH100" s="193" t="s">
        <v>271</v>
      </c>
      <c r="DI100" s="193" t="s">
        <v>271</v>
      </c>
      <c r="DJ100" s="190" t="s">
        <v>271</v>
      </c>
      <c r="DK100" s="193" t="s">
        <v>271</v>
      </c>
      <c r="DL100" s="193" t="s">
        <v>271</v>
      </c>
      <c r="DM100" s="190" t="s">
        <v>271</v>
      </c>
      <c r="DN100" s="193" t="s">
        <v>271</v>
      </c>
      <c r="DO100" s="193" t="s">
        <v>271</v>
      </c>
      <c r="DP100" s="190" t="s">
        <v>271</v>
      </c>
      <c r="DQ100" s="193" t="s">
        <v>271</v>
      </c>
      <c r="DR100" s="193" t="s">
        <v>271</v>
      </c>
      <c r="DS100" s="190" t="s">
        <v>271</v>
      </c>
      <c r="DT100" s="193" t="s">
        <v>271</v>
      </c>
      <c r="DU100" s="193" t="s">
        <v>271</v>
      </c>
      <c r="DV100" s="190" t="s">
        <v>271</v>
      </c>
      <c r="DW100" s="193" t="s">
        <v>271</v>
      </c>
      <c r="DX100" s="193" t="s">
        <v>271</v>
      </c>
      <c r="DY100" s="190" t="s">
        <v>356</v>
      </c>
      <c r="DZ100" s="190" t="s">
        <v>297</v>
      </c>
      <c r="EA100" s="190" t="s">
        <v>271</v>
      </c>
      <c r="EB100" s="190" t="s">
        <v>271</v>
      </c>
      <c r="EC100" s="190" t="s">
        <v>272</v>
      </c>
      <c r="ED100" s="190" t="s">
        <v>695</v>
      </c>
      <c r="EE100" s="190" t="s">
        <v>426</v>
      </c>
      <c r="EF100" s="190" t="s">
        <v>3834</v>
      </c>
      <c r="EG100" s="190" t="s">
        <v>285</v>
      </c>
      <c r="EH100" s="190" t="s">
        <v>284</v>
      </c>
      <c r="EI100" s="190" t="s">
        <v>319</v>
      </c>
      <c r="EJ100" s="190" t="s">
        <v>244</v>
      </c>
      <c r="EK100" s="190" t="s">
        <v>351</v>
      </c>
      <c r="EL100" s="190" t="s">
        <v>272</v>
      </c>
      <c r="EM100" s="190" t="s">
        <v>272</v>
      </c>
      <c r="EN100" s="190" t="s">
        <v>272</v>
      </c>
      <c r="EO100" s="190" t="s">
        <v>272</v>
      </c>
      <c r="EP100" s="190" t="s">
        <v>350</v>
      </c>
      <c r="EQ100" s="190">
        <v>4</v>
      </c>
      <c r="ER100" s="190" t="s">
        <v>349</v>
      </c>
      <c r="ES100" s="190" t="s">
        <v>272</v>
      </c>
      <c r="ET100" s="190" t="s">
        <v>272</v>
      </c>
      <c r="EU100" s="190" t="s">
        <v>272</v>
      </c>
      <c r="EV100" s="190" t="s">
        <v>272</v>
      </c>
      <c r="EW100" s="190" t="s">
        <v>303</v>
      </c>
      <c r="EX100" s="190">
        <v>4</v>
      </c>
      <c r="EY100" s="190" t="s">
        <v>318</v>
      </c>
      <c r="EZ100" s="190" t="s">
        <v>268</v>
      </c>
      <c r="FA100" s="190" t="s">
        <v>258</v>
      </c>
      <c r="FB100" s="193">
        <v>17</v>
      </c>
      <c r="FC100" s="190" t="s">
        <v>276</v>
      </c>
      <c r="FD100" s="190" t="s">
        <v>442</v>
      </c>
      <c r="FE100" s="190" t="s">
        <v>348</v>
      </c>
      <c r="FF100" s="190" t="s">
        <v>263</v>
      </c>
      <c r="FG100" s="190" t="s">
        <v>3833</v>
      </c>
      <c r="FH100" s="190" t="s">
        <v>3773</v>
      </c>
      <c r="FI100" s="190" t="s">
        <v>3772</v>
      </c>
      <c r="FJ100" s="190" t="s">
        <v>3771</v>
      </c>
      <c r="FK100" s="190" t="s">
        <v>3770</v>
      </c>
      <c r="FL100" s="190" t="s">
        <v>3769</v>
      </c>
      <c r="FM100" s="190" t="s">
        <v>3768</v>
      </c>
      <c r="FN100" s="190" t="s">
        <v>3767</v>
      </c>
      <c r="FO100" s="190" t="s">
        <v>3766</v>
      </c>
      <c r="FP100" s="190" t="s">
        <v>3832</v>
      </c>
      <c r="FQ100" s="193">
        <v>309000</v>
      </c>
      <c r="FR100" s="193">
        <v>13389</v>
      </c>
      <c r="FS100" s="190" t="s">
        <v>297</v>
      </c>
      <c r="FT100" s="190" t="s">
        <v>297</v>
      </c>
      <c r="FU100" s="190" t="s">
        <v>297</v>
      </c>
      <c r="FV100" s="190" t="s">
        <v>297</v>
      </c>
      <c r="FW100" s="190" t="s">
        <v>297</v>
      </c>
      <c r="FX100" s="190" t="s">
        <v>297</v>
      </c>
      <c r="FY100" s="190" t="s">
        <v>272</v>
      </c>
      <c r="FZ100" s="190" t="s">
        <v>297</v>
      </c>
      <c r="GA100" s="190" t="s">
        <v>297</v>
      </c>
      <c r="GB100" s="190" t="s">
        <v>297</v>
      </c>
      <c r="GC100" s="190" t="s">
        <v>297</v>
      </c>
      <c r="GD100" s="190" t="s">
        <v>297</v>
      </c>
      <c r="GE100" s="190" t="s">
        <v>271</v>
      </c>
    </row>
    <row r="101" spans="1:187" x14ac:dyDescent="0.3">
      <c r="A101" s="190" t="s">
        <v>296</v>
      </c>
      <c r="B101" s="190">
        <v>3713</v>
      </c>
      <c r="C101" s="190" t="s">
        <v>23</v>
      </c>
      <c r="D101" s="190" t="s">
        <v>238</v>
      </c>
      <c r="F101" s="190" t="s">
        <v>2886</v>
      </c>
      <c r="G101" s="190" t="s">
        <v>2855</v>
      </c>
      <c r="Q101" s="190"/>
      <c r="R101" s="190"/>
      <c r="S101" s="190"/>
      <c r="U101" s="190"/>
      <c r="V101" s="190" t="s">
        <v>2867</v>
      </c>
      <c r="W101" s="190" t="s">
        <v>2866</v>
      </c>
      <c r="X101" s="190" t="s">
        <v>2865</v>
      </c>
      <c r="Y101" s="190" t="s">
        <v>2864</v>
      </c>
      <c r="Z101" s="190" t="s">
        <v>2863</v>
      </c>
      <c r="AA101" s="190" t="s">
        <v>2862</v>
      </c>
      <c r="AB101" s="190" t="s">
        <v>310</v>
      </c>
      <c r="AC101" s="190" t="s">
        <v>2885</v>
      </c>
      <c r="AD101" s="190" t="s">
        <v>325</v>
      </c>
      <c r="AE101" s="190" t="s">
        <v>2884</v>
      </c>
      <c r="AG101" s="190"/>
      <c r="AH101" s="190"/>
      <c r="AI101" s="190"/>
      <c r="AJ101" s="190"/>
      <c r="AK101" s="190"/>
      <c r="AL101" s="190"/>
      <c r="AM101" s="193">
        <v>0</v>
      </c>
      <c r="AN101" s="193">
        <v>0</v>
      </c>
      <c r="AO101" s="193">
        <v>0</v>
      </c>
      <c r="AP101" s="193">
        <v>0</v>
      </c>
      <c r="AQ101" s="193">
        <v>0</v>
      </c>
      <c r="AR101" s="193">
        <v>0</v>
      </c>
      <c r="AS101" s="190" t="s">
        <v>271</v>
      </c>
      <c r="AT101" s="193" t="s">
        <v>271</v>
      </c>
      <c r="AU101" s="193" t="s">
        <v>271</v>
      </c>
      <c r="AV101" s="190" t="s">
        <v>271</v>
      </c>
      <c r="AW101" s="193" t="s">
        <v>271</v>
      </c>
      <c r="AX101" s="193" t="s">
        <v>271</v>
      </c>
      <c r="AY101" s="190" t="s">
        <v>271</v>
      </c>
      <c r="AZ101" s="193" t="s">
        <v>271</v>
      </c>
      <c r="BA101" s="193" t="s">
        <v>271</v>
      </c>
      <c r="BB101" s="190" t="s">
        <v>271</v>
      </c>
      <c r="BC101" s="193" t="s">
        <v>271</v>
      </c>
      <c r="BD101" s="193" t="s">
        <v>271</v>
      </c>
      <c r="BE101" s="190" t="s">
        <v>271</v>
      </c>
      <c r="BF101" s="193" t="s">
        <v>271</v>
      </c>
      <c r="BG101" s="193" t="s">
        <v>271</v>
      </c>
      <c r="BH101" s="190" t="s">
        <v>271</v>
      </c>
      <c r="BI101" s="193" t="s">
        <v>271</v>
      </c>
      <c r="BJ101" s="193" t="s">
        <v>271</v>
      </c>
      <c r="BK101" s="190" t="s">
        <v>271</v>
      </c>
      <c r="BL101" s="193" t="s">
        <v>271</v>
      </c>
      <c r="BM101" s="193" t="s">
        <v>271</v>
      </c>
      <c r="BN101" s="190" t="s">
        <v>271</v>
      </c>
      <c r="BO101" s="193" t="s">
        <v>271</v>
      </c>
      <c r="BP101" s="193" t="s">
        <v>271</v>
      </c>
      <c r="BQ101" s="190" t="s">
        <v>271</v>
      </c>
      <c r="BR101" s="193" t="s">
        <v>271</v>
      </c>
      <c r="BS101" s="193" t="s">
        <v>271</v>
      </c>
      <c r="BT101" s="190" t="s">
        <v>271</v>
      </c>
      <c r="BU101" s="193" t="s">
        <v>271</v>
      </c>
      <c r="BV101" s="193" t="s">
        <v>271</v>
      </c>
      <c r="BW101" s="193">
        <v>8000</v>
      </c>
      <c r="BX101" s="193">
        <v>8000</v>
      </c>
      <c r="BY101" s="193">
        <v>16000</v>
      </c>
      <c r="BZ101" s="193">
        <v>5060</v>
      </c>
      <c r="CA101" s="193">
        <v>5060</v>
      </c>
      <c r="CB101" s="193">
        <v>10120</v>
      </c>
      <c r="CC101" s="190" t="s">
        <v>271</v>
      </c>
      <c r="CD101" s="193" t="s">
        <v>271</v>
      </c>
      <c r="CE101" s="193" t="s">
        <v>271</v>
      </c>
      <c r="CF101" s="190" t="s">
        <v>271</v>
      </c>
      <c r="CG101" s="193" t="s">
        <v>271</v>
      </c>
      <c r="CH101" s="193" t="s">
        <v>271</v>
      </c>
      <c r="CI101" s="190" t="s">
        <v>271</v>
      </c>
      <c r="CJ101" s="193" t="s">
        <v>271</v>
      </c>
      <c r="CK101" s="193" t="s">
        <v>271</v>
      </c>
      <c r="CL101" s="190" t="s">
        <v>271</v>
      </c>
      <c r="CM101" s="193" t="s">
        <v>271</v>
      </c>
      <c r="CN101" s="193" t="s">
        <v>271</v>
      </c>
      <c r="CO101" s="190" t="s">
        <v>271</v>
      </c>
      <c r="CP101" s="193" t="s">
        <v>271</v>
      </c>
      <c r="CQ101" s="193" t="s">
        <v>271</v>
      </c>
      <c r="CR101" s="190" t="s">
        <v>287</v>
      </c>
      <c r="CS101" s="193">
        <v>120</v>
      </c>
      <c r="CT101" s="193">
        <v>460</v>
      </c>
      <c r="CU101" s="190" t="s">
        <v>271</v>
      </c>
      <c r="CV101" s="193" t="s">
        <v>271</v>
      </c>
      <c r="CW101" s="193" t="s">
        <v>271</v>
      </c>
      <c r="CX101" s="190" t="s">
        <v>287</v>
      </c>
      <c r="CY101" s="193">
        <v>3000</v>
      </c>
      <c r="CZ101" s="193">
        <v>4000</v>
      </c>
      <c r="DA101" s="190" t="s">
        <v>287</v>
      </c>
      <c r="DB101" s="193">
        <v>5000</v>
      </c>
      <c r="DC101" s="193">
        <v>7000</v>
      </c>
      <c r="DD101" s="190" t="s">
        <v>271</v>
      </c>
      <c r="DE101" s="193" t="s">
        <v>271</v>
      </c>
      <c r="DF101" s="193" t="s">
        <v>271</v>
      </c>
      <c r="DG101" s="190" t="s">
        <v>271</v>
      </c>
      <c r="DH101" s="193" t="s">
        <v>271</v>
      </c>
      <c r="DI101" s="193" t="s">
        <v>271</v>
      </c>
      <c r="DJ101" s="190" t="s">
        <v>271</v>
      </c>
      <c r="DK101" s="193" t="s">
        <v>271</v>
      </c>
      <c r="DL101" s="193" t="s">
        <v>271</v>
      </c>
      <c r="DM101" s="190" t="s">
        <v>271</v>
      </c>
      <c r="DN101" s="193" t="s">
        <v>271</v>
      </c>
      <c r="DO101" s="193" t="s">
        <v>271</v>
      </c>
      <c r="DP101" s="190" t="s">
        <v>287</v>
      </c>
      <c r="DQ101" s="193">
        <v>2000</v>
      </c>
      <c r="DR101" s="193">
        <v>4540</v>
      </c>
      <c r="DS101" s="190" t="s">
        <v>271</v>
      </c>
      <c r="DT101" s="193" t="s">
        <v>271</v>
      </c>
      <c r="DU101" s="193" t="s">
        <v>271</v>
      </c>
      <c r="DV101" s="190" t="s">
        <v>271</v>
      </c>
      <c r="DW101" s="193" t="s">
        <v>271</v>
      </c>
      <c r="DX101" s="193" t="s">
        <v>271</v>
      </c>
      <c r="DY101" s="193"/>
      <c r="DZ101" s="190" t="s">
        <v>297</v>
      </c>
      <c r="EA101" s="190" t="s">
        <v>271</v>
      </c>
      <c r="EB101" s="190" t="s">
        <v>271</v>
      </c>
      <c r="EC101" s="190" t="s">
        <v>272</v>
      </c>
      <c r="ED101" s="190" t="s">
        <v>868</v>
      </c>
      <c r="EE101" s="190" t="s">
        <v>426</v>
      </c>
      <c r="EF101" s="190" t="s">
        <v>2883</v>
      </c>
      <c r="EG101" s="190" t="s">
        <v>285</v>
      </c>
      <c r="EH101" s="190" t="s">
        <v>320</v>
      </c>
      <c r="EI101" s="190" t="s">
        <v>319</v>
      </c>
      <c r="EJ101" s="190" t="s">
        <v>244</v>
      </c>
      <c r="EK101" s="190" t="s">
        <v>282</v>
      </c>
      <c r="EL101" s="190" t="s">
        <v>272</v>
      </c>
      <c r="EM101" s="190" t="s">
        <v>272</v>
      </c>
      <c r="EN101" s="190" t="s">
        <v>272</v>
      </c>
      <c r="EO101" s="190" t="s">
        <v>272</v>
      </c>
      <c r="EP101" s="190" t="s">
        <v>350</v>
      </c>
      <c r="EQ101" s="190">
        <v>4</v>
      </c>
      <c r="ER101" s="190" t="s">
        <v>304</v>
      </c>
      <c r="ES101" s="190" t="s">
        <v>272</v>
      </c>
      <c r="ET101" s="190" t="s">
        <v>272</v>
      </c>
      <c r="EU101" s="190" t="s">
        <v>272</v>
      </c>
      <c r="EV101" s="190" t="s">
        <v>272</v>
      </c>
      <c r="EW101" s="190" t="s">
        <v>303</v>
      </c>
      <c r="EX101" s="190">
        <v>4</v>
      </c>
      <c r="EY101" s="190" t="s">
        <v>318</v>
      </c>
      <c r="EZ101" s="190" t="s">
        <v>268</v>
      </c>
      <c r="FA101" s="190" t="s">
        <v>260</v>
      </c>
      <c r="FB101" s="190">
        <v>5</v>
      </c>
      <c r="FC101" s="190" t="s">
        <v>276</v>
      </c>
      <c r="FD101" s="190" t="s">
        <v>300</v>
      </c>
      <c r="FE101" s="190" t="s">
        <v>442</v>
      </c>
      <c r="FF101" s="190" t="s">
        <v>263</v>
      </c>
      <c r="FG101" s="190" t="s">
        <v>2882</v>
      </c>
      <c r="FO101" s="190" t="s">
        <v>2881</v>
      </c>
      <c r="FP101" s="190" t="s">
        <v>2880</v>
      </c>
      <c r="FQ101" s="190">
        <v>16000</v>
      </c>
      <c r="FR101" s="190">
        <v>10120</v>
      </c>
      <c r="FS101" s="190" t="s">
        <v>271</v>
      </c>
      <c r="FT101" s="190" t="s">
        <v>271</v>
      </c>
      <c r="FU101" s="190" t="s">
        <v>271</v>
      </c>
      <c r="FV101" s="190" t="s">
        <v>271</v>
      </c>
      <c r="FW101" s="190" t="s">
        <v>271</v>
      </c>
      <c r="FX101" s="190" t="s">
        <v>271</v>
      </c>
      <c r="FY101" s="190" t="s">
        <v>272</v>
      </c>
      <c r="FZ101" s="190" t="s">
        <v>271</v>
      </c>
      <c r="GA101" s="190" t="s">
        <v>271</v>
      </c>
      <c r="GB101" s="190" t="s">
        <v>271</v>
      </c>
      <c r="GC101" s="190" t="s">
        <v>271</v>
      </c>
      <c r="GD101" s="190" t="s">
        <v>271</v>
      </c>
      <c r="GE101" s="190" t="s">
        <v>271</v>
      </c>
    </row>
    <row r="102" spans="1:187" x14ac:dyDescent="0.3">
      <c r="A102" s="190" t="s">
        <v>372</v>
      </c>
      <c r="B102" s="190">
        <v>3546</v>
      </c>
      <c r="C102" s="190" t="s">
        <v>25</v>
      </c>
      <c r="D102" s="190" t="s">
        <v>239</v>
      </c>
      <c r="E102" s="190" t="s">
        <v>6516</v>
      </c>
      <c r="F102" s="190" t="s">
        <v>6515</v>
      </c>
      <c r="G102" s="190" t="s">
        <v>6357</v>
      </c>
      <c r="H102" s="190" t="s">
        <v>369</v>
      </c>
      <c r="I102" s="190" t="s">
        <v>6421</v>
      </c>
      <c r="J102" s="190" t="s">
        <v>6494</v>
      </c>
      <c r="K102" s="190" t="s">
        <v>271</v>
      </c>
      <c r="L102" s="190" t="s">
        <v>271</v>
      </c>
      <c r="M102" s="190" t="s">
        <v>271</v>
      </c>
      <c r="N102" s="190" t="s">
        <v>271</v>
      </c>
      <c r="O102" s="190" t="s">
        <v>271</v>
      </c>
      <c r="P102" s="190" t="s">
        <v>271</v>
      </c>
      <c r="Q102" s="191">
        <v>41275</v>
      </c>
      <c r="R102" s="191">
        <v>42369</v>
      </c>
      <c r="S102" s="191">
        <v>42551</v>
      </c>
      <c r="T102" s="190" t="s">
        <v>471</v>
      </c>
      <c r="U102" s="194" t="s">
        <v>271</v>
      </c>
      <c r="V102" s="190" t="s">
        <v>6514</v>
      </c>
      <c r="W102" s="190" t="s">
        <v>6513</v>
      </c>
      <c r="X102" s="190" t="s">
        <v>6512</v>
      </c>
      <c r="Y102" s="190" t="s">
        <v>6511</v>
      </c>
      <c r="Z102" s="190" t="s">
        <v>6510</v>
      </c>
      <c r="AA102" s="190" t="s">
        <v>6509</v>
      </c>
      <c r="AB102" s="190" t="s">
        <v>310</v>
      </c>
      <c r="AC102" s="190" t="s">
        <v>6508</v>
      </c>
      <c r="AD102" s="190" t="s">
        <v>674</v>
      </c>
      <c r="AE102" s="190" t="s">
        <v>6507</v>
      </c>
      <c r="AF102" s="190" t="s">
        <v>6506</v>
      </c>
      <c r="AG102" s="193">
        <v>0</v>
      </c>
      <c r="AH102" s="193">
        <v>0</v>
      </c>
      <c r="AI102" s="193">
        <v>0</v>
      </c>
      <c r="AJ102" s="193">
        <v>0</v>
      </c>
      <c r="AK102" s="193">
        <v>0</v>
      </c>
      <c r="AL102" s="193">
        <v>0</v>
      </c>
      <c r="AM102" s="193">
        <v>0</v>
      </c>
      <c r="AN102" s="193">
        <v>0</v>
      </c>
      <c r="AO102" s="193">
        <v>0</v>
      </c>
      <c r="AP102" s="193">
        <v>0</v>
      </c>
      <c r="AQ102" s="193">
        <v>0</v>
      </c>
      <c r="AR102" s="193">
        <v>0</v>
      </c>
      <c r="AS102" s="190" t="s">
        <v>271</v>
      </c>
      <c r="AT102" s="193" t="s">
        <v>271</v>
      </c>
      <c r="AU102" s="193" t="s">
        <v>271</v>
      </c>
      <c r="AV102" s="190" t="s">
        <v>271</v>
      </c>
      <c r="AW102" s="193" t="s">
        <v>271</v>
      </c>
      <c r="AX102" s="193" t="s">
        <v>271</v>
      </c>
      <c r="AY102" s="190" t="s">
        <v>271</v>
      </c>
      <c r="AZ102" s="193" t="s">
        <v>271</v>
      </c>
      <c r="BA102" s="193" t="s">
        <v>271</v>
      </c>
      <c r="BB102" s="190" t="s">
        <v>271</v>
      </c>
      <c r="BC102" s="193" t="s">
        <v>271</v>
      </c>
      <c r="BD102" s="193" t="s">
        <v>271</v>
      </c>
      <c r="BE102" s="190" t="s">
        <v>271</v>
      </c>
      <c r="BF102" s="193" t="s">
        <v>271</v>
      </c>
      <c r="BG102" s="193" t="s">
        <v>271</v>
      </c>
      <c r="BH102" s="190" t="s">
        <v>271</v>
      </c>
      <c r="BI102" s="193" t="s">
        <v>271</v>
      </c>
      <c r="BJ102" s="193" t="s">
        <v>271</v>
      </c>
      <c r="BK102" s="190" t="s">
        <v>271</v>
      </c>
      <c r="BL102" s="193" t="s">
        <v>271</v>
      </c>
      <c r="BM102" s="193" t="s">
        <v>271</v>
      </c>
      <c r="BN102" s="190" t="s">
        <v>271</v>
      </c>
      <c r="BO102" s="193" t="s">
        <v>271</v>
      </c>
      <c r="BP102" s="193" t="s">
        <v>271</v>
      </c>
      <c r="BQ102" s="190" t="s">
        <v>271</v>
      </c>
      <c r="BR102" s="193" t="s">
        <v>271</v>
      </c>
      <c r="BS102" s="193" t="s">
        <v>271</v>
      </c>
      <c r="BT102" s="190" t="s">
        <v>271</v>
      </c>
      <c r="BU102" s="193" t="s">
        <v>271</v>
      </c>
      <c r="BV102" s="193" t="s">
        <v>271</v>
      </c>
      <c r="BW102" s="193">
        <v>0</v>
      </c>
      <c r="BX102" s="193">
        <v>0</v>
      </c>
      <c r="BY102" s="193">
        <v>0</v>
      </c>
      <c r="BZ102" s="193">
        <v>0</v>
      </c>
      <c r="CA102" s="193">
        <v>0</v>
      </c>
      <c r="CB102" s="193">
        <v>0</v>
      </c>
      <c r="CC102" s="190" t="s">
        <v>271</v>
      </c>
      <c r="CD102" s="193" t="s">
        <v>271</v>
      </c>
      <c r="CE102" s="193" t="s">
        <v>271</v>
      </c>
      <c r="CF102" s="190" t="s">
        <v>287</v>
      </c>
      <c r="CG102" s="193">
        <v>0</v>
      </c>
      <c r="CH102" s="193">
        <v>0</v>
      </c>
      <c r="CI102" s="190" t="s">
        <v>271</v>
      </c>
      <c r="CJ102" s="193" t="s">
        <v>271</v>
      </c>
      <c r="CK102" s="193" t="s">
        <v>271</v>
      </c>
      <c r="CL102" s="190" t="s">
        <v>271</v>
      </c>
      <c r="CM102" s="193" t="s">
        <v>271</v>
      </c>
      <c r="CN102" s="193" t="s">
        <v>271</v>
      </c>
      <c r="CO102" s="190" t="s">
        <v>271</v>
      </c>
      <c r="CP102" s="193" t="s">
        <v>271</v>
      </c>
      <c r="CQ102" s="193" t="s">
        <v>271</v>
      </c>
      <c r="CR102" s="190" t="s">
        <v>271</v>
      </c>
      <c r="CS102" s="193" t="s">
        <v>271</v>
      </c>
      <c r="CT102" s="193" t="s">
        <v>271</v>
      </c>
      <c r="CU102" s="190" t="s">
        <v>271</v>
      </c>
      <c r="CV102" s="193" t="s">
        <v>271</v>
      </c>
      <c r="CW102" s="193" t="s">
        <v>271</v>
      </c>
      <c r="CX102" s="190" t="s">
        <v>271</v>
      </c>
      <c r="CY102" s="193" t="s">
        <v>271</v>
      </c>
      <c r="CZ102" s="193" t="s">
        <v>271</v>
      </c>
      <c r="DA102" s="190" t="s">
        <v>287</v>
      </c>
      <c r="DB102" s="193">
        <v>0</v>
      </c>
      <c r="DC102" s="193">
        <v>0</v>
      </c>
      <c r="DD102" s="190" t="s">
        <v>271</v>
      </c>
      <c r="DE102" s="193" t="s">
        <v>271</v>
      </c>
      <c r="DF102" s="193" t="s">
        <v>271</v>
      </c>
      <c r="DG102" s="190" t="s">
        <v>271</v>
      </c>
      <c r="DH102" s="193" t="s">
        <v>271</v>
      </c>
      <c r="DI102" s="193" t="s">
        <v>271</v>
      </c>
      <c r="DJ102" s="190" t="s">
        <v>287</v>
      </c>
      <c r="DK102" s="193">
        <v>0</v>
      </c>
      <c r="DL102" s="193">
        <v>0</v>
      </c>
      <c r="DM102" s="190" t="s">
        <v>287</v>
      </c>
      <c r="DN102" s="193">
        <v>0</v>
      </c>
      <c r="DO102" s="193">
        <v>0</v>
      </c>
      <c r="DP102" s="190" t="s">
        <v>271</v>
      </c>
      <c r="DQ102" s="193" t="s">
        <v>271</v>
      </c>
      <c r="DR102" s="193" t="s">
        <v>271</v>
      </c>
      <c r="DS102" s="190" t="s">
        <v>271</v>
      </c>
      <c r="DT102" s="193" t="s">
        <v>271</v>
      </c>
      <c r="DU102" s="193" t="s">
        <v>271</v>
      </c>
      <c r="DV102" s="190" t="s">
        <v>271</v>
      </c>
      <c r="DW102" s="193" t="s">
        <v>271</v>
      </c>
      <c r="DX102" s="193" t="s">
        <v>271</v>
      </c>
      <c r="DY102" s="190" t="s">
        <v>356</v>
      </c>
      <c r="DZ102" s="190" t="s">
        <v>272</v>
      </c>
      <c r="EA102" s="190" t="s">
        <v>323</v>
      </c>
      <c r="EB102" s="190" t="s">
        <v>286</v>
      </c>
      <c r="EC102" s="190" t="s">
        <v>297</v>
      </c>
      <c r="ED102" s="190" t="s">
        <v>271</v>
      </c>
      <c r="EE102" s="190" t="s">
        <v>271</v>
      </c>
      <c r="EF102" s="190" t="s">
        <v>6505</v>
      </c>
      <c r="EG102" s="190" t="s">
        <v>321</v>
      </c>
      <c r="EH102" s="190" t="s">
        <v>284</v>
      </c>
      <c r="EI102" s="190" t="s">
        <v>283</v>
      </c>
      <c r="EJ102" s="190" t="s">
        <v>246</v>
      </c>
      <c r="EK102" s="190" t="s">
        <v>379</v>
      </c>
      <c r="EL102" s="190" t="s">
        <v>272</v>
      </c>
      <c r="EM102" s="190" t="s">
        <v>272</v>
      </c>
      <c r="EN102" s="190" t="s">
        <v>272</v>
      </c>
      <c r="EO102" s="190" t="s">
        <v>297</v>
      </c>
      <c r="EP102" s="190" t="s">
        <v>464</v>
      </c>
      <c r="EQ102" s="190">
        <v>3</v>
      </c>
      <c r="ER102" s="190" t="s">
        <v>404</v>
      </c>
      <c r="ES102" s="190" t="s">
        <v>272</v>
      </c>
      <c r="ET102" s="190" t="s">
        <v>272</v>
      </c>
      <c r="EU102" s="190" t="s">
        <v>272</v>
      </c>
      <c r="EV102" s="190" t="s">
        <v>297</v>
      </c>
      <c r="EW102" s="190" t="s">
        <v>281</v>
      </c>
      <c r="EX102" s="190">
        <v>3</v>
      </c>
      <c r="EY102" s="190" t="s">
        <v>318</v>
      </c>
      <c r="EZ102" s="190" t="s">
        <v>266</v>
      </c>
      <c r="FA102" s="190" t="s">
        <v>260</v>
      </c>
      <c r="FB102" s="193">
        <v>9</v>
      </c>
      <c r="FC102" s="190" t="s">
        <v>300</v>
      </c>
      <c r="FD102" s="190" t="s">
        <v>276</v>
      </c>
      <c r="FE102" s="190" t="s">
        <v>348</v>
      </c>
      <c r="FF102" s="190" t="s">
        <v>263</v>
      </c>
      <c r="FG102" s="190" t="s">
        <v>6504</v>
      </c>
      <c r="FH102" s="190" t="s">
        <v>271</v>
      </c>
      <c r="FI102" s="190" t="s">
        <v>6503</v>
      </c>
      <c r="FJ102" s="190" t="s">
        <v>6502</v>
      </c>
      <c r="FK102" s="190" t="s">
        <v>6501</v>
      </c>
      <c r="FL102" s="190" t="s">
        <v>6500</v>
      </c>
      <c r="FM102" s="190" t="s">
        <v>6499</v>
      </c>
      <c r="FN102" s="190" t="s">
        <v>6498</v>
      </c>
      <c r="FO102" s="190" t="s">
        <v>6651</v>
      </c>
      <c r="FP102" s="190" t="s">
        <v>6497</v>
      </c>
      <c r="FQ102" s="193">
        <v>0</v>
      </c>
      <c r="FR102" s="193">
        <v>0</v>
      </c>
      <c r="FS102" s="190" t="s">
        <v>297</v>
      </c>
      <c r="FT102" s="190" t="s">
        <v>297</v>
      </c>
      <c r="FU102" s="190" t="s">
        <v>297</v>
      </c>
      <c r="FV102" s="190" t="s">
        <v>297</v>
      </c>
      <c r="FW102" s="190" t="s">
        <v>297</v>
      </c>
      <c r="FX102" s="190" t="s">
        <v>297</v>
      </c>
      <c r="FY102" s="190" t="s">
        <v>297</v>
      </c>
      <c r="FZ102" s="190" t="s">
        <v>297</v>
      </c>
      <c r="GA102" s="190" t="s">
        <v>272</v>
      </c>
      <c r="GB102" s="190" t="s">
        <v>297</v>
      </c>
      <c r="GC102" s="190" t="s">
        <v>297</v>
      </c>
      <c r="GD102" s="190" t="s">
        <v>297</v>
      </c>
      <c r="GE102" s="190" t="s">
        <v>297</v>
      </c>
    </row>
    <row r="103" spans="1:187" x14ac:dyDescent="0.3">
      <c r="A103" s="190" t="s">
        <v>372</v>
      </c>
      <c r="B103" s="190">
        <v>3547</v>
      </c>
      <c r="C103" s="190" t="s">
        <v>28</v>
      </c>
      <c r="D103" s="190" t="s">
        <v>241</v>
      </c>
      <c r="E103" s="190" t="s">
        <v>6812</v>
      </c>
      <c r="F103" s="190" t="s">
        <v>6811</v>
      </c>
      <c r="G103" s="190" t="s">
        <v>6654</v>
      </c>
      <c r="H103" s="190" t="s">
        <v>369</v>
      </c>
      <c r="I103" s="190" t="s">
        <v>2128</v>
      </c>
      <c r="J103" s="190" t="s">
        <v>2128</v>
      </c>
      <c r="K103" s="190" t="s">
        <v>271</v>
      </c>
      <c r="L103" s="190" t="s">
        <v>271</v>
      </c>
      <c r="M103" s="190" t="s">
        <v>271</v>
      </c>
      <c r="N103" s="190" t="s">
        <v>271</v>
      </c>
      <c r="O103" s="190" t="s">
        <v>271</v>
      </c>
      <c r="P103" s="190" t="s">
        <v>271</v>
      </c>
      <c r="Q103" s="191">
        <v>41993</v>
      </c>
      <c r="R103" s="191">
        <v>43088</v>
      </c>
      <c r="T103" s="190" t="s">
        <v>366</v>
      </c>
      <c r="U103" s="194">
        <v>0</v>
      </c>
      <c r="V103" s="190" t="s">
        <v>6810</v>
      </c>
      <c r="W103" s="190" t="s">
        <v>6809</v>
      </c>
      <c r="X103" s="190" t="s">
        <v>6530</v>
      </c>
      <c r="Y103" s="190" t="s">
        <v>6808</v>
      </c>
      <c r="Z103" s="190" t="s">
        <v>2585</v>
      </c>
      <c r="AA103" s="190" t="s">
        <v>6807</v>
      </c>
      <c r="AB103" s="190" t="s">
        <v>310</v>
      </c>
      <c r="AC103" s="190" t="s">
        <v>6806</v>
      </c>
      <c r="AD103" s="190" t="s">
        <v>674</v>
      </c>
      <c r="AE103" s="190" t="s">
        <v>6805</v>
      </c>
      <c r="AF103" s="190" t="s">
        <v>6804</v>
      </c>
      <c r="AG103" s="193" t="s">
        <v>271</v>
      </c>
      <c r="AH103" s="193" t="s">
        <v>271</v>
      </c>
      <c r="AI103" s="193" t="s">
        <v>271</v>
      </c>
      <c r="AJ103" s="193" t="s">
        <v>271</v>
      </c>
      <c r="AK103" s="193" t="s">
        <v>271</v>
      </c>
      <c r="AL103" s="193" t="s">
        <v>271</v>
      </c>
      <c r="AM103" s="193">
        <v>0</v>
      </c>
      <c r="AN103" s="193">
        <v>0</v>
      </c>
      <c r="AO103" s="193">
        <v>0</v>
      </c>
      <c r="AP103" s="193">
        <v>0</v>
      </c>
      <c r="AQ103" s="193">
        <v>0</v>
      </c>
      <c r="AR103" s="193">
        <v>0</v>
      </c>
      <c r="AS103" s="190" t="s">
        <v>271</v>
      </c>
      <c r="AT103" s="193" t="s">
        <v>271</v>
      </c>
      <c r="AU103" s="193" t="s">
        <v>271</v>
      </c>
      <c r="AV103" s="190" t="s">
        <v>271</v>
      </c>
      <c r="AW103" s="193" t="s">
        <v>271</v>
      </c>
      <c r="AX103" s="193" t="s">
        <v>271</v>
      </c>
      <c r="AY103" s="190" t="s">
        <v>271</v>
      </c>
      <c r="AZ103" s="193" t="s">
        <v>271</v>
      </c>
      <c r="BA103" s="193" t="s">
        <v>271</v>
      </c>
      <c r="BB103" s="190" t="s">
        <v>271</v>
      </c>
      <c r="BC103" s="193" t="s">
        <v>271</v>
      </c>
      <c r="BD103" s="193" t="s">
        <v>271</v>
      </c>
      <c r="BE103" s="190" t="s">
        <v>271</v>
      </c>
      <c r="BF103" s="193" t="s">
        <v>271</v>
      </c>
      <c r="BG103" s="193" t="s">
        <v>271</v>
      </c>
      <c r="BH103" s="190" t="s">
        <v>271</v>
      </c>
      <c r="BI103" s="193" t="s">
        <v>271</v>
      </c>
      <c r="BJ103" s="193" t="s">
        <v>271</v>
      </c>
      <c r="BK103" s="190" t="s">
        <v>271</v>
      </c>
      <c r="BL103" s="193" t="s">
        <v>271</v>
      </c>
      <c r="BM103" s="193" t="s">
        <v>271</v>
      </c>
      <c r="BN103" s="190" t="s">
        <v>271</v>
      </c>
      <c r="BO103" s="193" t="s">
        <v>271</v>
      </c>
      <c r="BP103" s="193" t="s">
        <v>271</v>
      </c>
      <c r="BQ103" s="190" t="s">
        <v>271</v>
      </c>
      <c r="BR103" s="193" t="s">
        <v>271</v>
      </c>
      <c r="BS103" s="193" t="s">
        <v>271</v>
      </c>
      <c r="BT103" s="190" t="s">
        <v>271</v>
      </c>
      <c r="BU103" s="193" t="s">
        <v>271</v>
      </c>
      <c r="BV103" s="193" t="s">
        <v>271</v>
      </c>
      <c r="BW103" s="193">
        <v>0</v>
      </c>
      <c r="BX103" s="193">
        <v>0</v>
      </c>
      <c r="BY103" s="193">
        <v>0</v>
      </c>
      <c r="BZ103" s="193">
        <v>0</v>
      </c>
      <c r="CA103" s="193">
        <v>0</v>
      </c>
      <c r="CB103" s="193">
        <v>0</v>
      </c>
      <c r="CC103" s="190" t="s">
        <v>271</v>
      </c>
      <c r="CD103" s="193" t="s">
        <v>271</v>
      </c>
      <c r="CE103" s="193" t="s">
        <v>271</v>
      </c>
      <c r="CF103" s="190" t="s">
        <v>271</v>
      </c>
      <c r="CG103" s="193" t="s">
        <v>271</v>
      </c>
      <c r="CH103" s="193" t="s">
        <v>271</v>
      </c>
      <c r="CI103" s="190" t="s">
        <v>287</v>
      </c>
      <c r="CJ103" s="193">
        <v>0</v>
      </c>
      <c r="CK103" s="193">
        <v>0</v>
      </c>
      <c r="CL103" s="190" t="s">
        <v>271</v>
      </c>
      <c r="CM103" s="193" t="s">
        <v>271</v>
      </c>
      <c r="CN103" s="193" t="s">
        <v>271</v>
      </c>
      <c r="CO103" s="190" t="s">
        <v>271</v>
      </c>
      <c r="CP103" s="193" t="s">
        <v>271</v>
      </c>
      <c r="CQ103" s="193" t="s">
        <v>271</v>
      </c>
      <c r="CR103" s="190" t="s">
        <v>271</v>
      </c>
      <c r="CS103" s="193" t="s">
        <v>271</v>
      </c>
      <c r="CT103" s="193" t="s">
        <v>271</v>
      </c>
      <c r="CU103" s="190" t="s">
        <v>271</v>
      </c>
      <c r="CV103" s="193" t="s">
        <v>271</v>
      </c>
      <c r="CW103" s="193" t="s">
        <v>271</v>
      </c>
      <c r="CX103" s="190" t="s">
        <v>271</v>
      </c>
      <c r="CY103" s="193" t="s">
        <v>271</v>
      </c>
      <c r="CZ103" s="193" t="s">
        <v>271</v>
      </c>
      <c r="DA103" s="190" t="s">
        <v>287</v>
      </c>
      <c r="DB103" s="193">
        <v>0</v>
      </c>
      <c r="DC103" s="193">
        <v>0</v>
      </c>
      <c r="DD103" s="190" t="s">
        <v>271</v>
      </c>
      <c r="DE103" s="193" t="s">
        <v>271</v>
      </c>
      <c r="DF103" s="193" t="s">
        <v>271</v>
      </c>
      <c r="DG103" s="190" t="s">
        <v>271</v>
      </c>
      <c r="DH103" s="193" t="s">
        <v>271</v>
      </c>
      <c r="DI103" s="193" t="s">
        <v>271</v>
      </c>
      <c r="DJ103" s="190" t="s">
        <v>271</v>
      </c>
      <c r="DK103" s="193" t="s">
        <v>271</v>
      </c>
      <c r="DL103" s="193" t="s">
        <v>271</v>
      </c>
      <c r="DM103" s="190" t="s">
        <v>287</v>
      </c>
      <c r="DN103" s="193">
        <v>0</v>
      </c>
      <c r="DO103" s="193">
        <v>0</v>
      </c>
      <c r="DP103" s="190" t="s">
        <v>271</v>
      </c>
      <c r="DQ103" s="193" t="s">
        <v>271</v>
      </c>
      <c r="DR103" s="193" t="s">
        <v>271</v>
      </c>
      <c r="DS103" s="190" t="s">
        <v>271</v>
      </c>
      <c r="DT103" s="193" t="s">
        <v>271</v>
      </c>
      <c r="DU103" s="193" t="s">
        <v>271</v>
      </c>
      <c r="DV103" s="190" t="s">
        <v>271</v>
      </c>
      <c r="DW103" s="193" t="s">
        <v>271</v>
      </c>
      <c r="DX103" s="193" t="s">
        <v>271</v>
      </c>
      <c r="DY103" s="190" t="s">
        <v>356</v>
      </c>
      <c r="DZ103" s="190" t="s">
        <v>272</v>
      </c>
      <c r="EA103" s="190" t="s">
        <v>695</v>
      </c>
      <c r="EB103" s="190" t="s">
        <v>286</v>
      </c>
      <c r="EC103" s="190" t="s">
        <v>272</v>
      </c>
      <c r="ED103" s="190" t="s">
        <v>381</v>
      </c>
      <c r="EE103" s="190" t="s">
        <v>307</v>
      </c>
      <c r="EF103" s="190" t="s">
        <v>6803</v>
      </c>
      <c r="EG103" s="190" t="s">
        <v>321</v>
      </c>
      <c r="EH103" s="190" t="s">
        <v>380</v>
      </c>
      <c r="EI103" s="190" t="s">
        <v>319</v>
      </c>
      <c r="EJ103" s="190" t="s">
        <v>245</v>
      </c>
      <c r="EK103" s="190" t="s">
        <v>379</v>
      </c>
      <c r="EL103" s="190" t="s">
        <v>272</v>
      </c>
      <c r="EM103" s="190" t="s">
        <v>272</v>
      </c>
      <c r="EN103" s="190" t="s">
        <v>272</v>
      </c>
      <c r="EO103" s="190" t="s">
        <v>272</v>
      </c>
      <c r="EP103" s="190" t="s">
        <v>378</v>
      </c>
      <c r="EQ103" s="190">
        <v>4</v>
      </c>
      <c r="ER103" s="190" t="s">
        <v>349</v>
      </c>
      <c r="ES103" s="190" t="s">
        <v>272</v>
      </c>
      <c r="ET103" s="190" t="s">
        <v>272</v>
      </c>
      <c r="EU103" s="190" t="s">
        <v>297</v>
      </c>
      <c r="EV103" s="190" t="s">
        <v>272</v>
      </c>
      <c r="EW103" s="190" t="s">
        <v>303</v>
      </c>
      <c r="EX103" s="190">
        <v>3</v>
      </c>
      <c r="EY103" s="190" t="s">
        <v>302</v>
      </c>
      <c r="EZ103" s="190" t="s">
        <v>268</v>
      </c>
      <c r="FA103" s="190" t="s">
        <v>259</v>
      </c>
      <c r="FB103" s="193">
        <v>1</v>
      </c>
      <c r="FC103" s="190" t="s">
        <v>1357</v>
      </c>
      <c r="FD103" s="190" t="s">
        <v>271</v>
      </c>
      <c r="FE103" s="190" t="s">
        <v>271</v>
      </c>
      <c r="FF103" s="190" t="s">
        <v>263</v>
      </c>
      <c r="FG103" s="190" t="s">
        <v>6802</v>
      </c>
      <c r="FH103" s="190" t="s">
        <v>271</v>
      </c>
      <c r="FI103" s="190" t="s">
        <v>6801</v>
      </c>
      <c r="FJ103" s="190" t="s">
        <v>6800</v>
      </c>
      <c r="FK103" s="190" t="s">
        <v>6799</v>
      </c>
      <c r="FL103" s="190" t="s">
        <v>6798</v>
      </c>
      <c r="FM103" s="190" t="s">
        <v>6797</v>
      </c>
      <c r="FN103" s="190" t="s">
        <v>6796</v>
      </c>
      <c r="FO103" s="190" t="s">
        <v>7219</v>
      </c>
      <c r="FP103" s="190" t="s">
        <v>6794</v>
      </c>
      <c r="FQ103" s="193">
        <v>0</v>
      </c>
      <c r="FR103" s="193">
        <v>0</v>
      </c>
      <c r="FS103" s="190" t="s">
        <v>272</v>
      </c>
      <c r="FT103" s="190" t="s">
        <v>272</v>
      </c>
      <c r="FU103" s="190" t="s">
        <v>271</v>
      </c>
      <c r="FV103" s="190" t="s">
        <v>271</v>
      </c>
      <c r="FW103" s="190" t="s">
        <v>271</v>
      </c>
      <c r="FX103" s="190" t="s">
        <v>271</v>
      </c>
      <c r="FY103" s="190" t="s">
        <v>271</v>
      </c>
      <c r="FZ103" s="190" t="s">
        <v>271</v>
      </c>
      <c r="GA103" s="190" t="s">
        <v>271</v>
      </c>
      <c r="GB103" s="190" t="s">
        <v>271</v>
      </c>
      <c r="GC103" s="190" t="s">
        <v>271</v>
      </c>
      <c r="GD103" s="190" t="s">
        <v>271</v>
      </c>
      <c r="GE103" s="190" t="s">
        <v>272</v>
      </c>
    </row>
    <row r="104" spans="1:187" x14ac:dyDescent="0.3">
      <c r="A104" s="190" t="s">
        <v>296</v>
      </c>
      <c r="B104" s="190">
        <v>3721</v>
      </c>
      <c r="C104" s="190" t="s">
        <v>30</v>
      </c>
      <c r="D104" s="190" t="s">
        <v>243</v>
      </c>
      <c r="F104" s="190" t="s">
        <v>8795</v>
      </c>
      <c r="G104" s="190" t="s">
        <v>4028</v>
      </c>
      <c r="Q104" s="190"/>
      <c r="R104" s="190"/>
      <c r="S104" s="190"/>
      <c r="U104" s="190"/>
      <c r="V104" s="190" t="s">
        <v>8794</v>
      </c>
      <c r="W104" s="190" t="s">
        <v>8793</v>
      </c>
      <c r="X104" s="190" t="s">
        <v>1397</v>
      </c>
      <c r="Y104" s="190" t="s">
        <v>8792</v>
      </c>
      <c r="Z104" s="190" t="s">
        <v>8791</v>
      </c>
      <c r="AA104" s="190" t="s">
        <v>1394</v>
      </c>
      <c r="AB104" s="190" t="s">
        <v>310</v>
      </c>
      <c r="AC104" s="190" t="s">
        <v>8790</v>
      </c>
      <c r="AD104" s="190" t="s">
        <v>325</v>
      </c>
      <c r="AE104" s="190" t="s">
        <v>8789</v>
      </c>
      <c r="AG104" s="190"/>
      <c r="AH104" s="190"/>
      <c r="AI104" s="190"/>
      <c r="AJ104" s="190"/>
      <c r="AK104" s="190"/>
      <c r="AL104" s="190"/>
      <c r="AM104" s="193">
        <v>0</v>
      </c>
      <c r="AN104" s="193">
        <v>0</v>
      </c>
      <c r="AO104" s="193">
        <v>0</v>
      </c>
      <c r="AP104" s="193">
        <v>0</v>
      </c>
      <c r="AQ104" s="193">
        <v>0</v>
      </c>
      <c r="AR104" s="193">
        <v>0</v>
      </c>
      <c r="AS104" s="190" t="s">
        <v>271</v>
      </c>
      <c r="AT104" s="193" t="s">
        <v>271</v>
      </c>
      <c r="AU104" s="193" t="s">
        <v>271</v>
      </c>
      <c r="AV104" s="190" t="s">
        <v>271</v>
      </c>
      <c r="AW104" s="193" t="s">
        <v>271</v>
      </c>
      <c r="AX104" s="193" t="s">
        <v>271</v>
      </c>
      <c r="AY104" s="190" t="s">
        <v>271</v>
      </c>
      <c r="AZ104" s="193" t="s">
        <v>271</v>
      </c>
      <c r="BA104" s="193" t="s">
        <v>271</v>
      </c>
      <c r="BB104" s="190" t="s">
        <v>271</v>
      </c>
      <c r="BC104" s="193" t="s">
        <v>271</v>
      </c>
      <c r="BD104" s="193" t="s">
        <v>271</v>
      </c>
      <c r="BE104" s="190" t="s">
        <v>271</v>
      </c>
      <c r="BF104" s="193" t="s">
        <v>271</v>
      </c>
      <c r="BG104" s="193" t="s">
        <v>271</v>
      </c>
      <c r="BH104" s="190" t="s">
        <v>271</v>
      </c>
      <c r="BI104" s="193" t="s">
        <v>271</v>
      </c>
      <c r="BJ104" s="193" t="s">
        <v>271</v>
      </c>
      <c r="BK104" s="190" t="s">
        <v>271</v>
      </c>
      <c r="BL104" s="193" t="s">
        <v>271</v>
      </c>
      <c r="BM104" s="193" t="s">
        <v>271</v>
      </c>
      <c r="BN104" s="190" t="s">
        <v>271</v>
      </c>
      <c r="BO104" s="193" t="s">
        <v>271</v>
      </c>
      <c r="BP104" s="193" t="s">
        <v>271</v>
      </c>
      <c r="BQ104" s="190" t="s">
        <v>271</v>
      </c>
      <c r="BR104" s="193" t="s">
        <v>271</v>
      </c>
      <c r="BS104" s="193" t="s">
        <v>271</v>
      </c>
      <c r="BT104" s="190" t="s">
        <v>271</v>
      </c>
      <c r="BU104" s="193" t="s">
        <v>271</v>
      </c>
      <c r="BV104" s="193" t="s">
        <v>271</v>
      </c>
      <c r="BW104" s="193">
        <v>11750</v>
      </c>
      <c r="BX104" s="193">
        <v>0</v>
      </c>
      <c r="BY104" s="193">
        <v>11750</v>
      </c>
      <c r="BZ104" s="193">
        <v>1836</v>
      </c>
      <c r="CA104" s="193">
        <v>0</v>
      </c>
      <c r="CB104" s="193">
        <v>1836</v>
      </c>
      <c r="CC104" s="190" t="s">
        <v>271</v>
      </c>
      <c r="CD104" s="193" t="s">
        <v>271</v>
      </c>
      <c r="CE104" s="193" t="s">
        <v>271</v>
      </c>
      <c r="CF104" s="190" t="s">
        <v>271</v>
      </c>
      <c r="CG104" s="193" t="s">
        <v>271</v>
      </c>
      <c r="CH104" s="193" t="s">
        <v>271</v>
      </c>
      <c r="CI104" s="190" t="s">
        <v>271</v>
      </c>
      <c r="CJ104" s="193" t="s">
        <v>271</v>
      </c>
      <c r="CK104" s="193" t="s">
        <v>271</v>
      </c>
      <c r="CL104" s="190" t="s">
        <v>271</v>
      </c>
      <c r="CM104" s="193" t="s">
        <v>271</v>
      </c>
      <c r="CN104" s="193" t="s">
        <v>271</v>
      </c>
      <c r="CO104" s="190" t="s">
        <v>271</v>
      </c>
      <c r="CP104" s="193" t="s">
        <v>271</v>
      </c>
      <c r="CQ104" s="193" t="s">
        <v>271</v>
      </c>
      <c r="CR104" s="190" t="s">
        <v>271</v>
      </c>
      <c r="CS104" s="193" t="s">
        <v>271</v>
      </c>
      <c r="CT104" s="193" t="s">
        <v>271</v>
      </c>
      <c r="CU104" s="190" t="s">
        <v>271</v>
      </c>
      <c r="CV104" s="193" t="s">
        <v>271</v>
      </c>
      <c r="CW104" s="193" t="s">
        <v>271</v>
      </c>
      <c r="CX104" s="190" t="s">
        <v>271</v>
      </c>
      <c r="CY104" s="193" t="s">
        <v>271</v>
      </c>
      <c r="CZ104" s="193" t="s">
        <v>271</v>
      </c>
      <c r="DA104" s="190" t="s">
        <v>287</v>
      </c>
      <c r="DB104" s="193">
        <v>1546</v>
      </c>
      <c r="DC104" s="193">
        <v>9894</v>
      </c>
      <c r="DD104" s="190" t="s">
        <v>271</v>
      </c>
      <c r="DE104" s="193" t="s">
        <v>271</v>
      </c>
      <c r="DF104" s="193" t="s">
        <v>271</v>
      </c>
      <c r="DG104" s="190" t="s">
        <v>271</v>
      </c>
      <c r="DH104" s="193" t="s">
        <v>271</v>
      </c>
      <c r="DI104" s="193" t="s">
        <v>271</v>
      </c>
      <c r="DJ104" s="190" t="s">
        <v>271</v>
      </c>
      <c r="DK104" s="193" t="s">
        <v>271</v>
      </c>
      <c r="DL104" s="193" t="s">
        <v>271</v>
      </c>
      <c r="DM104" s="190" t="s">
        <v>287</v>
      </c>
      <c r="DN104" s="193">
        <v>290</v>
      </c>
      <c r="DO104" s="193">
        <v>1546</v>
      </c>
      <c r="DP104" s="190" t="s">
        <v>271</v>
      </c>
      <c r="DQ104" s="193" t="s">
        <v>271</v>
      </c>
      <c r="DR104" s="193" t="s">
        <v>271</v>
      </c>
      <c r="DS104" s="190" t="s">
        <v>271</v>
      </c>
      <c r="DT104" s="193" t="s">
        <v>271</v>
      </c>
      <c r="DU104" s="193" t="s">
        <v>271</v>
      </c>
      <c r="DV104" s="190" t="s">
        <v>287</v>
      </c>
      <c r="DW104" s="193">
        <v>1546</v>
      </c>
      <c r="DX104" s="193">
        <v>9894</v>
      </c>
      <c r="DY104" s="193"/>
      <c r="DZ104" s="190" t="s">
        <v>297</v>
      </c>
      <c r="EA104" s="190" t="s">
        <v>271</v>
      </c>
      <c r="EB104" s="190" t="s">
        <v>271</v>
      </c>
      <c r="EC104" s="190" t="s">
        <v>297</v>
      </c>
      <c r="ED104" s="190" t="s">
        <v>271</v>
      </c>
      <c r="EE104" s="190" t="s">
        <v>271</v>
      </c>
      <c r="EF104" s="190" t="s">
        <v>271</v>
      </c>
      <c r="EG104" s="190" t="s">
        <v>352</v>
      </c>
      <c r="EH104" s="190" t="s">
        <v>380</v>
      </c>
      <c r="EI104" s="190" t="s">
        <v>319</v>
      </c>
      <c r="EJ104" s="190" t="s">
        <v>245</v>
      </c>
      <c r="EK104" s="190" t="s">
        <v>1390</v>
      </c>
      <c r="EL104" s="190" t="s">
        <v>297</v>
      </c>
      <c r="EM104" s="190" t="s">
        <v>271</v>
      </c>
      <c r="EN104" s="190" t="s">
        <v>272</v>
      </c>
      <c r="EO104" s="190" t="s">
        <v>297</v>
      </c>
      <c r="EP104" s="190" t="s">
        <v>305</v>
      </c>
      <c r="EQ104" s="190">
        <v>1</v>
      </c>
      <c r="ER104" s="190" t="s">
        <v>304</v>
      </c>
      <c r="ES104" s="190" t="s">
        <v>297</v>
      </c>
      <c r="ET104" s="190" t="s">
        <v>272</v>
      </c>
      <c r="EU104" s="190" t="s">
        <v>272</v>
      </c>
      <c r="EV104" s="190" t="s">
        <v>272</v>
      </c>
      <c r="EW104" s="190" t="s">
        <v>303</v>
      </c>
      <c r="EX104" s="190">
        <v>3</v>
      </c>
      <c r="EY104" s="190" t="s">
        <v>302</v>
      </c>
      <c r="EZ104" s="190" t="s">
        <v>268</v>
      </c>
      <c r="FA104" s="190" t="s">
        <v>260</v>
      </c>
      <c r="FB104" s="190">
        <v>1</v>
      </c>
      <c r="FC104" s="190" t="s">
        <v>1357</v>
      </c>
      <c r="FD104" s="190" t="s">
        <v>271</v>
      </c>
      <c r="FE104" s="190" t="s">
        <v>271</v>
      </c>
      <c r="FF104" s="190" t="s">
        <v>264</v>
      </c>
      <c r="FG104" s="190" t="s">
        <v>1656</v>
      </c>
      <c r="FO104" s="190" t="s">
        <v>8788</v>
      </c>
      <c r="FP104" s="190" t="s">
        <v>8787</v>
      </c>
      <c r="FQ104" s="190">
        <v>11750</v>
      </c>
      <c r="FR104" s="190">
        <v>1836</v>
      </c>
      <c r="FS104" s="190" t="s">
        <v>272</v>
      </c>
      <c r="FT104" s="190" t="s">
        <v>297</v>
      </c>
      <c r="FU104" s="190" t="s">
        <v>297</v>
      </c>
      <c r="FV104" s="190" t="s">
        <v>297</v>
      </c>
      <c r="FW104" s="190" t="s">
        <v>297</v>
      </c>
      <c r="FX104" s="190" t="s">
        <v>297</v>
      </c>
      <c r="FY104" s="190" t="s">
        <v>297</v>
      </c>
      <c r="FZ104" s="190" t="s">
        <v>297</v>
      </c>
      <c r="GA104" s="190" t="s">
        <v>297</v>
      </c>
      <c r="GB104" s="190" t="s">
        <v>297</v>
      </c>
      <c r="GC104" s="190" t="s">
        <v>272</v>
      </c>
      <c r="GD104" s="190" t="s">
        <v>297</v>
      </c>
      <c r="GE104" s="190" t="s">
        <v>297</v>
      </c>
    </row>
    <row r="105" spans="1:187" x14ac:dyDescent="0.3">
      <c r="A105" s="190" t="s">
        <v>296</v>
      </c>
      <c r="B105" s="190">
        <v>3724</v>
      </c>
      <c r="C105" s="190" t="s">
        <v>30</v>
      </c>
      <c r="D105" s="190" t="s">
        <v>243</v>
      </c>
      <c r="F105" s="190" t="s">
        <v>8786</v>
      </c>
      <c r="G105" s="190" t="s">
        <v>4028</v>
      </c>
      <c r="Q105" s="190"/>
      <c r="R105" s="190"/>
      <c r="S105" s="190"/>
      <c r="U105" s="190"/>
      <c r="V105" s="190" t="s">
        <v>5442</v>
      </c>
      <c r="W105" s="190" t="s">
        <v>8785</v>
      </c>
      <c r="X105" s="190" t="s">
        <v>5402</v>
      </c>
      <c r="Y105" s="190" t="s">
        <v>8784</v>
      </c>
      <c r="Z105" s="190" t="s">
        <v>8783</v>
      </c>
      <c r="AA105" s="190" t="s">
        <v>8782</v>
      </c>
      <c r="AB105" s="190" t="s">
        <v>310</v>
      </c>
      <c r="AC105" s="190" t="s">
        <v>8781</v>
      </c>
      <c r="AD105" s="190" t="s">
        <v>325</v>
      </c>
      <c r="AE105" s="190" t="s">
        <v>8780</v>
      </c>
      <c r="AG105" s="190"/>
      <c r="AH105" s="190"/>
      <c r="AI105" s="190"/>
      <c r="AJ105" s="190"/>
      <c r="AK105" s="190"/>
      <c r="AL105" s="190"/>
      <c r="AM105" s="193">
        <v>0</v>
      </c>
      <c r="AN105" s="193">
        <v>0</v>
      </c>
      <c r="AO105" s="193">
        <v>0</v>
      </c>
      <c r="AP105" s="193">
        <v>0</v>
      </c>
      <c r="AQ105" s="193">
        <v>0</v>
      </c>
      <c r="AR105" s="193">
        <v>0</v>
      </c>
      <c r="AS105" s="190" t="s">
        <v>271</v>
      </c>
      <c r="AT105" s="193" t="s">
        <v>271</v>
      </c>
      <c r="AU105" s="193" t="s">
        <v>271</v>
      </c>
      <c r="AV105" s="190" t="s">
        <v>271</v>
      </c>
      <c r="AW105" s="193" t="s">
        <v>271</v>
      </c>
      <c r="AX105" s="193" t="s">
        <v>271</v>
      </c>
      <c r="AY105" s="190" t="s">
        <v>271</v>
      </c>
      <c r="AZ105" s="193" t="s">
        <v>271</v>
      </c>
      <c r="BA105" s="193" t="s">
        <v>271</v>
      </c>
      <c r="BB105" s="190" t="s">
        <v>271</v>
      </c>
      <c r="BC105" s="193" t="s">
        <v>271</v>
      </c>
      <c r="BD105" s="193" t="s">
        <v>271</v>
      </c>
      <c r="BE105" s="190" t="s">
        <v>271</v>
      </c>
      <c r="BF105" s="193" t="s">
        <v>271</v>
      </c>
      <c r="BG105" s="193" t="s">
        <v>271</v>
      </c>
      <c r="BH105" s="190" t="s">
        <v>271</v>
      </c>
      <c r="BI105" s="193" t="s">
        <v>271</v>
      </c>
      <c r="BJ105" s="193" t="s">
        <v>271</v>
      </c>
      <c r="BK105" s="190" t="s">
        <v>271</v>
      </c>
      <c r="BL105" s="193" t="s">
        <v>271</v>
      </c>
      <c r="BM105" s="193" t="s">
        <v>271</v>
      </c>
      <c r="BN105" s="190" t="s">
        <v>271</v>
      </c>
      <c r="BO105" s="193" t="s">
        <v>271</v>
      </c>
      <c r="BP105" s="193" t="s">
        <v>271</v>
      </c>
      <c r="BQ105" s="190" t="s">
        <v>271</v>
      </c>
      <c r="BR105" s="193" t="s">
        <v>271</v>
      </c>
      <c r="BS105" s="193" t="s">
        <v>271</v>
      </c>
      <c r="BT105" s="190" t="s">
        <v>271</v>
      </c>
      <c r="BU105" s="193" t="s">
        <v>271</v>
      </c>
      <c r="BV105" s="193" t="s">
        <v>271</v>
      </c>
      <c r="BW105" s="193">
        <v>63865</v>
      </c>
      <c r="BX105" s="193">
        <v>64083</v>
      </c>
      <c r="BY105" s="193">
        <v>127948</v>
      </c>
      <c r="BZ105" s="193">
        <v>9979</v>
      </c>
      <c r="CA105" s="193">
        <v>10013</v>
      </c>
      <c r="CB105" s="193">
        <v>19992</v>
      </c>
      <c r="CC105" s="190" t="s">
        <v>287</v>
      </c>
      <c r="CD105" s="193">
        <v>0</v>
      </c>
      <c r="CE105" s="193">
        <v>0</v>
      </c>
      <c r="CF105" s="190" t="s">
        <v>287</v>
      </c>
      <c r="CG105" s="193">
        <v>0</v>
      </c>
      <c r="CH105" s="193">
        <v>0</v>
      </c>
      <c r="CI105" s="190" t="s">
        <v>287</v>
      </c>
      <c r="CJ105" s="193">
        <v>0</v>
      </c>
      <c r="CK105" s="193">
        <v>0</v>
      </c>
      <c r="CL105" s="190" t="s">
        <v>271</v>
      </c>
      <c r="CM105" s="193" t="s">
        <v>271</v>
      </c>
      <c r="CN105" s="193" t="s">
        <v>271</v>
      </c>
      <c r="CO105" s="190" t="s">
        <v>271</v>
      </c>
      <c r="CP105" s="193" t="s">
        <v>271</v>
      </c>
      <c r="CQ105" s="193" t="s">
        <v>271</v>
      </c>
      <c r="CR105" s="190" t="s">
        <v>271</v>
      </c>
      <c r="CS105" s="193" t="s">
        <v>271</v>
      </c>
      <c r="CT105" s="193" t="s">
        <v>271</v>
      </c>
      <c r="CU105" s="190" t="s">
        <v>287</v>
      </c>
      <c r="CV105" s="193">
        <v>0</v>
      </c>
      <c r="CW105" s="193">
        <v>0</v>
      </c>
      <c r="CX105" s="190" t="s">
        <v>287</v>
      </c>
      <c r="CY105" s="193">
        <v>0</v>
      </c>
      <c r="CZ105" s="193">
        <v>0</v>
      </c>
      <c r="DA105" s="190" t="s">
        <v>287</v>
      </c>
      <c r="DB105" s="193">
        <v>0</v>
      </c>
      <c r="DC105" s="193">
        <v>0</v>
      </c>
      <c r="DD105" s="190" t="s">
        <v>271</v>
      </c>
      <c r="DE105" s="193" t="s">
        <v>271</v>
      </c>
      <c r="DF105" s="193" t="s">
        <v>271</v>
      </c>
      <c r="DG105" s="190" t="s">
        <v>271</v>
      </c>
      <c r="DH105" s="193" t="s">
        <v>271</v>
      </c>
      <c r="DI105" s="193" t="s">
        <v>271</v>
      </c>
      <c r="DJ105" s="190" t="s">
        <v>271</v>
      </c>
      <c r="DK105" s="193" t="s">
        <v>271</v>
      </c>
      <c r="DL105" s="193" t="s">
        <v>271</v>
      </c>
      <c r="DM105" s="190" t="s">
        <v>271</v>
      </c>
      <c r="DN105" s="193" t="s">
        <v>271</v>
      </c>
      <c r="DO105" s="193" t="s">
        <v>271</v>
      </c>
      <c r="DP105" s="190" t="s">
        <v>271</v>
      </c>
      <c r="DQ105" s="193" t="s">
        <v>271</v>
      </c>
      <c r="DR105" s="193" t="s">
        <v>271</v>
      </c>
      <c r="DS105" s="190" t="s">
        <v>271</v>
      </c>
      <c r="DT105" s="193" t="s">
        <v>271</v>
      </c>
      <c r="DU105" s="193" t="s">
        <v>271</v>
      </c>
      <c r="DV105" s="190" t="s">
        <v>287</v>
      </c>
      <c r="DW105" s="193">
        <v>0</v>
      </c>
      <c r="DX105" s="193">
        <v>0</v>
      </c>
      <c r="DY105" s="193"/>
      <c r="DZ105" s="190" t="s">
        <v>297</v>
      </c>
      <c r="EA105" s="190" t="s">
        <v>271</v>
      </c>
      <c r="EB105" s="190" t="s">
        <v>271</v>
      </c>
      <c r="EC105" s="190" t="s">
        <v>272</v>
      </c>
      <c r="ED105" s="190" t="s">
        <v>695</v>
      </c>
      <c r="EE105" s="190" t="s">
        <v>307</v>
      </c>
      <c r="EF105" s="190" t="s">
        <v>8779</v>
      </c>
      <c r="EG105" s="190" t="s">
        <v>271</v>
      </c>
      <c r="EH105" s="190" t="s">
        <v>271</v>
      </c>
      <c r="EI105" s="190" t="s">
        <v>271</v>
      </c>
      <c r="EJ105" s="190" t="s">
        <v>271</v>
      </c>
      <c r="EK105" s="190" t="s">
        <v>271</v>
      </c>
      <c r="EL105" s="190" t="s">
        <v>271</v>
      </c>
      <c r="EM105" s="190" t="s">
        <v>271</v>
      </c>
      <c r="EN105" s="190" t="s">
        <v>271</v>
      </c>
      <c r="EO105" s="190" t="s">
        <v>271</v>
      </c>
      <c r="EP105" s="190" t="s">
        <v>271</v>
      </c>
      <c r="EQ105" s="190" t="s">
        <v>271</v>
      </c>
      <c r="ER105" s="190" t="s">
        <v>271</v>
      </c>
      <c r="ES105" s="190" t="s">
        <v>271</v>
      </c>
      <c r="ET105" s="190" t="s">
        <v>271</v>
      </c>
      <c r="EU105" s="190" t="s">
        <v>271</v>
      </c>
      <c r="EV105" s="190" t="s">
        <v>271</v>
      </c>
      <c r="EW105" s="190" t="s">
        <v>271</v>
      </c>
      <c r="EX105" s="190" t="s">
        <v>271</v>
      </c>
      <c r="EY105" s="190" t="s">
        <v>271</v>
      </c>
      <c r="EZ105" s="190" t="s">
        <v>271</v>
      </c>
      <c r="FA105" s="190" t="s">
        <v>271</v>
      </c>
      <c r="FB105" s="190">
        <v>4</v>
      </c>
      <c r="FC105" s="190" t="s">
        <v>1357</v>
      </c>
      <c r="FD105" s="190" t="s">
        <v>377</v>
      </c>
      <c r="FE105" s="190" t="s">
        <v>271</v>
      </c>
      <c r="FF105" s="190" t="s">
        <v>271</v>
      </c>
      <c r="FG105" s="190" t="s">
        <v>271</v>
      </c>
      <c r="FO105" s="190" t="s">
        <v>8778</v>
      </c>
      <c r="FP105" s="190" t="s">
        <v>271</v>
      </c>
      <c r="FQ105" s="190">
        <v>127948</v>
      </c>
      <c r="FR105" s="190">
        <v>19992</v>
      </c>
      <c r="FS105" s="190" t="s">
        <v>271</v>
      </c>
      <c r="FT105" s="190" t="s">
        <v>271</v>
      </c>
      <c r="FU105" s="190" t="s">
        <v>271</v>
      </c>
      <c r="FV105" s="190" t="s">
        <v>271</v>
      </c>
      <c r="FW105" s="190" t="s">
        <v>271</v>
      </c>
      <c r="FX105" s="190" t="s">
        <v>271</v>
      </c>
      <c r="FY105" s="190" t="s">
        <v>271</v>
      </c>
      <c r="FZ105" s="190" t="s">
        <v>271</v>
      </c>
      <c r="GA105" s="190" t="s">
        <v>271</v>
      </c>
      <c r="GB105" s="190" t="s">
        <v>271</v>
      </c>
      <c r="GC105" s="190" t="s">
        <v>271</v>
      </c>
      <c r="GD105" s="190" t="s">
        <v>271</v>
      </c>
      <c r="GE105" s="190" t="s">
        <v>271</v>
      </c>
    </row>
    <row r="106" spans="1:187" x14ac:dyDescent="0.3">
      <c r="A106" s="190" t="s">
        <v>296</v>
      </c>
      <c r="B106" s="190">
        <v>3714</v>
      </c>
      <c r="C106" s="190" t="s">
        <v>30</v>
      </c>
      <c r="D106" s="190" t="s">
        <v>243</v>
      </c>
      <c r="F106" s="190" t="s">
        <v>7562</v>
      </c>
      <c r="G106" s="190" t="s">
        <v>4001</v>
      </c>
      <c r="Q106" s="190"/>
      <c r="R106" s="190"/>
      <c r="S106" s="190"/>
      <c r="U106" s="190"/>
      <c r="V106" s="190" t="s">
        <v>5434</v>
      </c>
      <c r="W106" s="190" t="s">
        <v>7561</v>
      </c>
      <c r="X106" s="190" t="s">
        <v>5405</v>
      </c>
      <c r="Y106" s="190" t="s">
        <v>7560</v>
      </c>
      <c r="Z106" s="190" t="s">
        <v>7559</v>
      </c>
      <c r="AA106" s="190" t="s">
        <v>5451</v>
      </c>
      <c r="AB106" s="190" t="s">
        <v>448</v>
      </c>
      <c r="AC106" s="190" t="s">
        <v>7558</v>
      </c>
      <c r="AD106" s="190" t="s">
        <v>325</v>
      </c>
      <c r="AE106" s="190" t="s">
        <v>7557</v>
      </c>
      <c r="AG106" s="190"/>
      <c r="AH106" s="190"/>
      <c r="AI106" s="190"/>
      <c r="AJ106" s="190"/>
      <c r="AK106" s="190"/>
      <c r="AL106" s="190"/>
      <c r="AM106" s="193">
        <v>4128</v>
      </c>
      <c r="AN106" s="193">
        <v>3809</v>
      </c>
      <c r="AO106" s="193">
        <v>7937</v>
      </c>
      <c r="AP106" s="193">
        <v>645</v>
      </c>
      <c r="AQ106" s="193">
        <v>595</v>
      </c>
      <c r="AR106" s="193">
        <v>1240</v>
      </c>
      <c r="AS106" s="190" t="s">
        <v>271</v>
      </c>
      <c r="AT106" s="193" t="s">
        <v>271</v>
      </c>
      <c r="AU106" s="193" t="s">
        <v>271</v>
      </c>
      <c r="AV106" s="190" t="s">
        <v>271</v>
      </c>
      <c r="AW106" s="193" t="s">
        <v>271</v>
      </c>
      <c r="AX106" s="193" t="s">
        <v>271</v>
      </c>
      <c r="AY106" s="190" t="s">
        <v>271</v>
      </c>
      <c r="AZ106" s="193" t="s">
        <v>271</v>
      </c>
      <c r="BA106" s="193" t="s">
        <v>271</v>
      </c>
      <c r="BB106" s="190" t="s">
        <v>287</v>
      </c>
      <c r="BC106" s="193">
        <v>1240</v>
      </c>
      <c r="BD106" s="193">
        <v>7937</v>
      </c>
      <c r="BE106" s="190" t="s">
        <v>271</v>
      </c>
      <c r="BF106" s="193" t="s">
        <v>271</v>
      </c>
      <c r="BG106" s="193" t="s">
        <v>271</v>
      </c>
      <c r="BH106" s="190" t="s">
        <v>271</v>
      </c>
      <c r="BI106" s="193" t="s">
        <v>271</v>
      </c>
      <c r="BJ106" s="193" t="s">
        <v>271</v>
      </c>
      <c r="BK106" s="190" t="s">
        <v>287</v>
      </c>
      <c r="BL106" s="193">
        <v>0</v>
      </c>
      <c r="BM106" s="193">
        <v>0</v>
      </c>
      <c r="BN106" s="190" t="s">
        <v>271</v>
      </c>
      <c r="BO106" s="193" t="s">
        <v>271</v>
      </c>
      <c r="BP106" s="193" t="s">
        <v>271</v>
      </c>
      <c r="BQ106" s="190" t="s">
        <v>271</v>
      </c>
      <c r="BR106" s="193" t="s">
        <v>271</v>
      </c>
      <c r="BS106" s="193" t="s">
        <v>271</v>
      </c>
      <c r="BT106" s="190" t="s">
        <v>271</v>
      </c>
      <c r="BU106" s="193" t="s">
        <v>271</v>
      </c>
      <c r="BV106" s="193" t="s">
        <v>271</v>
      </c>
      <c r="BW106" s="193">
        <v>0</v>
      </c>
      <c r="BX106" s="193">
        <v>0</v>
      </c>
      <c r="BY106" s="193">
        <v>0</v>
      </c>
      <c r="BZ106" s="193">
        <v>0</v>
      </c>
      <c r="CA106" s="193">
        <v>0</v>
      </c>
      <c r="CB106" s="193">
        <v>0</v>
      </c>
      <c r="CC106" s="190" t="s">
        <v>271</v>
      </c>
      <c r="CD106" s="193" t="s">
        <v>271</v>
      </c>
      <c r="CE106" s="193" t="s">
        <v>271</v>
      </c>
      <c r="CF106" s="190" t="s">
        <v>271</v>
      </c>
      <c r="CG106" s="193" t="s">
        <v>271</v>
      </c>
      <c r="CH106" s="193" t="s">
        <v>271</v>
      </c>
      <c r="CI106" s="190" t="s">
        <v>271</v>
      </c>
      <c r="CJ106" s="193" t="s">
        <v>271</v>
      </c>
      <c r="CK106" s="193" t="s">
        <v>271</v>
      </c>
      <c r="CL106" s="190" t="s">
        <v>271</v>
      </c>
      <c r="CM106" s="193" t="s">
        <v>271</v>
      </c>
      <c r="CN106" s="193" t="s">
        <v>271</v>
      </c>
      <c r="CO106" s="190" t="s">
        <v>271</v>
      </c>
      <c r="CP106" s="193" t="s">
        <v>271</v>
      </c>
      <c r="CQ106" s="193" t="s">
        <v>271</v>
      </c>
      <c r="CR106" s="190" t="s">
        <v>271</v>
      </c>
      <c r="CS106" s="193" t="s">
        <v>271</v>
      </c>
      <c r="CT106" s="193" t="s">
        <v>271</v>
      </c>
      <c r="CU106" s="190" t="s">
        <v>271</v>
      </c>
      <c r="CV106" s="193" t="s">
        <v>271</v>
      </c>
      <c r="CW106" s="193" t="s">
        <v>271</v>
      </c>
      <c r="CX106" s="190" t="s">
        <v>271</v>
      </c>
      <c r="CY106" s="193" t="s">
        <v>271</v>
      </c>
      <c r="CZ106" s="193" t="s">
        <v>271</v>
      </c>
      <c r="DA106" s="190" t="s">
        <v>271</v>
      </c>
      <c r="DB106" s="193" t="s">
        <v>271</v>
      </c>
      <c r="DC106" s="193" t="s">
        <v>271</v>
      </c>
      <c r="DD106" s="190" t="s">
        <v>271</v>
      </c>
      <c r="DE106" s="193" t="s">
        <v>271</v>
      </c>
      <c r="DF106" s="193" t="s">
        <v>271</v>
      </c>
      <c r="DG106" s="190" t="s">
        <v>271</v>
      </c>
      <c r="DH106" s="193" t="s">
        <v>271</v>
      </c>
      <c r="DI106" s="193" t="s">
        <v>271</v>
      </c>
      <c r="DJ106" s="190" t="s">
        <v>271</v>
      </c>
      <c r="DK106" s="193" t="s">
        <v>271</v>
      </c>
      <c r="DL106" s="193" t="s">
        <v>271</v>
      </c>
      <c r="DM106" s="190" t="s">
        <v>271</v>
      </c>
      <c r="DN106" s="193" t="s">
        <v>271</v>
      </c>
      <c r="DO106" s="193" t="s">
        <v>271</v>
      </c>
      <c r="DP106" s="190" t="s">
        <v>271</v>
      </c>
      <c r="DQ106" s="193" t="s">
        <v>271</v>
      </c>
      <c r="DR106" s="193" t="s">
        <v>271</v>
      </c>
      <c r="DS106" s="190" t="s">
        <v>271</v>
      </c>
      <c r="DT106" s="193" t="s">
        <v>271</v>
      </c>
      <c r="DU106" s="193" t="s">
        <v>271</v>
      </c>
      <c r="DV106" s="190" t="s">
        <v>271</v>
      </c>
      <c r="DW106" s="193" t="s">
        <v>271</v>
      </c>
      <c r="DX106" s="193" t="s">
        <v>271</v>
      </c>
      <c r="DY106" s="193"/>
      <c r="DZ106" s="190" t="s">
        <v>297</v>
      </c>
      <c r="EA106" s="190" t="s">
        <v>271</v>
      </c>
      <c r="EB106" s="190" t="s">
        <v>271</v>
      </c>
      <c r="EC106" s="190" t="s">
        <v>297</v>
      </c>
      <c r="ED106" s="190" t="s">
        <v>271</v>
      </c>
      <c r="EE106" s="190" t="s">
        <v>271</v>
      </c>
      <c r="EF106" s="190" t="s">
        <v>271</v>
      </c>
      <c r="EG106" s="190" t="s">
        <v>352</v>
      </c>
      <c r="EH106" s="190" t="s">
        <v>284</v>
      </c>
      <c r="EI106" s="190" t="s">
        <v>283</v>
      </c>
      <c r="EJ106" s="190" t="s">
        <v>245</v>
      </c>
      <c r="EK106" s="190" t="s">
        <v>1390</v>
      </c>
      <c r="EL106" s="190" t="s">
        <v>297</v>
      </c>
      <c r="EM106" s="190" t="s">
        <v>272</v>
      </c>
      <c r="EN106" s="190" t="s">
        <v>297</v>
      </c>
      <c r="EO106" s="190" t="s">
        <v>297</v>
      </c>
      <c r="EP106" s="190" t="s">
        <v>305</v>
      </c>
      <c r="EQ106" s="190">
        <v>1</v>
      </c>
      <c r="ER106" s="190" t="s">
        <v>304</v>
      </c>
      <c r="ES106" s="190" t="s">
        <v>272</v>
      </c>
      <c r="ET106" s="190" t="s">
        <v>272</v>
      </c>
      <c r="EU106" s="190" t="s">
        <v>272</v>
      </c>
      <c r="EV106" s="190" t="s">
        <v>272</v>
      </c>
      <c r="EW106" s="190" t="s">
        <v>303</v>
      </c>
      <c r="EX106" s="190">
        <v>4</v>
      </c>
      <c r="EY106" s="190" t="s">
        <v>302</v>
      </c>
      <c r="EZ106" s="190" t="s">
        <v>268</v>
      </c>
      <c r="FA106" s="190" t="s">
        <v>259</v>
      </c>
      <c r="FB106" s="190" t="s">
        <v>271</v>
      </c>
      <c r="FC106" s="190" t="s">
        <v>271</v>
      </c>
      <c r="FD106" s="190" t="s">
        <v>271</v>
      </c>
      <c r="FE106" s="190" t="s">
        <v>271</v>
      </c>
      <c r="FF106" s="190" t="s">
        <v>271</v>
      </c>
      <c r="FG106" s="190" t="s">
        <v>271</v>
      </c>
      <c r="FO106" s="190" t="s">
        <v>7556</v>
      </c>
      <c r="FP106" s="190" t="s">
        <v>7555</v>
      </c>
      <c r="FQ106" s="190">
        <v>7937</v>
      </c>
      <c r="FR106" s="190">
        <v>1240</v>
      </c>
      <c r="FS106" s="190" t="s">
        <v>272</v>
      </c>
      <c r="FT106" s="190" t="s">
        <v>297</v>
      </c>
      <c r="FU106" s="190" t="s">
        <v>272</v>
      </c>
      <c r="FV106" s="190" t="s">
        <v>297</v>
      </c>
      <c r="FW106" s="190" t="s">
        <v>297</v>
      </c>
      <c r="FX106" s="190" t="s">
        <v>297</v>
      </c>
      <c r="FY106" s="190" t="s">
        <v>272</v>
      </c>
      <c r="FZ106" s="190" t="s">
        <v>297</v>
      </c>
      <c r="GA106" s="190" t="s">
        <v>297</v>
      </c>
      <c r="GB106" s="190" t="s">
        <v>297</v>
      </c>
      <c r="GC106" s="190" t="s">
        <v>297</v>
      </c>
      <c r="GD106" s="190" t="s">
        <v>297</v>
      </c>
      <c r="GE106" s="190" t="s">
        <v>297</v>
      </c>
    </row>
    <row r="107" spans="1:187" x14ac:dyDescent="0.3">
      <c r="A107" s="190" t="s">
        <v>296</v>
      </c>
      <c r="B107" s="190">
        <v>3725</v>
      </c>
      <c r="C107" s="190" t="s">
        <v>30</v>
      </c>
      <c r="D107" s="190" t="s">
        <v>243</v>
      </c>
      <c r="F107" s="190" t="s">
        <v>6662</v>
      </c>
      <c r="G107" s="190" t="s">
        <v>6654</v>
      </c>
      <c r="Q107" s="190"/>
      <c r="R107" s="190"/>
      <c r="S107" s="190"/>
      <c r="U107" s="190"/>
      <c r="V107" s="190" t="s">
        <v>5423</v>
      </c>
      <c r="W107" s="190" t="s">
        <v>5432</v>
      </c>
      <c r="X107" s="190" t="s">
        <v>5402</v>
      </c>
      <c r="Y107" s="190" t="s">
        <v>6661</v>
      </c>
      <c r="Z107" s="190" t="s">
        <v>1755</v>
      </c>
      <c r="AA107" s="190" t="s">
        <v>6660</v>
      </c>
      <c r="AB107" s="190" t="s">
        <v>310</v>
      </c>
      <c r="AC107" s="190" t="s">
        <v>6659</v>
      </c>
      <c r="AD107" s="190" t="s">
        <v>325</v>
      </c>
      <c r="AE107" s="190" t="s">
        <v>6658</v>
      </c>
      <c r="AG107" s="190"/>
      <c r="AH107" s="190"/>
      <c r="AI107" s="190"/>
      <c r="AJ107" s="190"/>
      <c r="AK107" s="190"/>
      <c r="AL107" s="190"/>
      <c r="AM107" s="193">
        <v>0</v>
      </c>
      <c r="AN107" s="193">
        <v>0</v>
      </c>
      <c r="AO107" s="193">
        <v>0</v>
      </c>
      <c r="AP107" s="193">
        <v>0</v>
      </c>
      <c r="AQ107" s="193">
        <v>0</v>
      </c>
      <c r="AR107" s="193">
        <v>0</v>
      </c>
      <c r="AS107" s="190" t="s">
        <v>271</v>
      </c>
      <c r="AT107" s="193" t="s">
        <v>271</v>
      </c>
      <c r="AU107" s="193" t="s">
        <v>271</v>
      </c>
      <c r="AV107" s="190" t="s">
        <v>271</v>
      </c>
      <c r="AW107" s="193" t="s">
        <v>271</v>
      </c>
      <c r="AX107" s="193" t="s">
        <v>271</v>
      </c>
      <c r="AY107" s="190" t="s">
        <v>271</v>
      </c>
      <c r="AZ107" s="193" t="s">
        <v>271</v>
      </c>
      <c r="BA107" s="193" t="s">
        <v>271</v>
      </c>
      <c r="BB107" s="190" t="s">
        <v>271</v>
      </c>
      <c r="BC107" s="193" t="s">
        <v>271</v>
      </c>
      <c r="BD107" s="193" t="s">
        <v>271</v>
      </c>
      <c r="BE107" s="190" t="s">
        <v>271</v>
      </c>
      <c r="BF107" s="193" t="s">
        <v>271</v>
      </c>
      <c r="BG107" s="193" t="s">
        <v>271</v>
      </c>
      <c r="BH107" s="190" t="s">
        <v>271</v>
      </c>
      <c r="BI107" s="193" t="s">
        <v>271</v>
      </c>
      <c r="BJ107" s="193" t="s">
        <v>271</v>
      </c>
      <c r="BK107" s="190" t="s">
        <v>271</v>
      </c>
      <c r="BL107" s="193" t="s">
        <v>271</v>
      </c>
      <c r="BM107" s="193" t="s">
        <v>271</v>
      </c>
      <c r="BN107" s="190" t="s">
        <v>271</v>
      </c>
      <c r="BO107" s="193" t="s">
        <v>271</v>
      </c>
      <c r="BP107" s="193" t="s">
        <v>271</v>
      </c>
      <c r="BQ107" s="190" t="s">
        <v>271</v>
      </c>
      <c r="BR107" s="193" t="s">
        <v>271</v>
      </c>
      <c r="BS107" s="193" t="s">
        <v>271</v>
      </c>
      <c r="BT107" s="190" t="s">
        <v>271</v>
      </c>
      <c r="BU107" s="193" t="s">
        <v>271</v>
      </c>
      <c r="BV107" s="193" t="s">
        <v>271</v>
      </c>
      <c r="BW107" s="193">
        <v>18000</v>
      </c>
      <c r="BX107" s="193">
        <v>12000</v>
      </c>
      <c r="BY107" s="193">
        <v>30000</v>
      </c>
      <c r="BZ107" s="193">
        <v>1613</v>
      </c>
      <c r="CA107" s="193">
        <v>1075</v>
      </c>
      <c r="CB107" s="193">
        <v>2688</v>
      </c>
      <c r="CC107" s="190" t="s">
        <v>287</v>
      </c>
      <c r="CD107" s="193">
        <v>105</v>
      </c>
      <c r="CE107" s="193">
        <v>672</v>
      </c>
      <c r="CF107" s="190" t="s">
        <v>271</v>
      </c>
      <c r="CG107" s="193" t="s">
        <v>271</v>
      </c>
      <c r="CH107" s="193" t="s">
        <v>271</v>
      </c>
      <c r="CI107" s="190" t="s">
        <v>271</v>
      </c>
      <c r="CJ107" s="193" t="s">
        <v>271</v>
      </c>
      <c r="CK107" s="193" t="s">
        <v>271</v>
      </c>
      <c r="CL107" s="190" t="s">
        <v>271</v>
      </c>
      <c r="CM107" s="193" t="s">
        <v>271</v>
      </c>
      <c r="CN107" s="193" t="s">
        <v>271</v>
      </c>
      <c r="CO107" s="190" t="s">
        <v>271</v>
      </c>
      <c r="CP107" s="193" t="s">
        <v>271</v>
      </c>
      <c r="CQ107" s="193" t="s">
        <v>271</v>
      </c>
      <c r="CR107" s="190" t="s">
        <v>271</v>
      </c>
      <c r="CS107" s="193" t="s">
        <v>271</v>
      </c>
      <c r="CT107" s="193" t="s">
        <v>271</v>
      </c>
      <c r="CU107" s="190" t="s">
        <v>271</v>
      </c>
      <c r="CV107" s="193" t="s">
        <v>271</v>
      </c>
      <c r="CW107" s="193" t="s">
        <v>271</v>
      </c>
      <c r="CX107" s="190" t="s">
        <v>287</v>
      </c>
      <c r="CY107" s="193">
        <v>2240</v>
      </c>
      <c r="CZ107" s="193">
        <v>14336</v>
      </c>
      <c r="DA107" s="190" t="s">
        <v>287</v>
      </c>
      <c r="DB107" s="193">
        <v>2240</v>
      </c>
      <c r="DC107" s="193">
        <v>14336</v>
      </c>
      <c r="DD107" s="190" t="s">
        <v>271</v>
      </c>
      <c r="DE107" s="193" t="s">
        <v>271</v>
      </c>
      <c r="DF107" s="193" t="s">
        <v>271</v>
      </c>
      <c r="DG107" s="190" t="s">
        <v>271</v>
      </c>
      <c r="DH107" s="193" t="s">
        <v>271</v>
      </c>
      <c r="DI107" s="193" t="s">
        <v>271</v>
      </c>
      <c r="DJ107" s="190" t="s">
        <v>271</v>
      </c>
      <c r="DK107" s="193" t="s">
        <v>271</v>
      </c>
      <c r="DL107" s="193" t="s">
        <v>271</v>
      </c>
      <c r="DM107" s="190" t="s">
        <v>271</v>
      </c>
      <c r="DN107" s="193" t="s">
        <v>271</v>
      </c>
      <c r="DO107" s="193" t="s">
        <v>271</v>
      </c>
      <c r="DP107" s="190" t="s">
        <v>271</v>
      </c>
      <c r="DQ107" s="193" t="s">
        <v>271</v>
      </c>
      <c r="DR107" s="193" t="s">
        <v>271</v>
      </c>
      <c r="DS107" s="190" t="s">
        <v>271</v>
      </c>
      <c r="DT107" s="193" t="s">
        <v>271</v>
      </c>
      <c r="DU107" s="193" t="s">
        <v>271</v>
      </c>
      <c r="DV107" s="190" t="s">
        <v>271</v>
      </c>
      <c r="DW107" s="193" t="s">
        <v>271</v>
      </c>
      <c r="DX107" s="193" t="s">
        <v>271</v>
      </c>
      <c r="DY107" s="193"/>
      <c r="DZ107" s="190" t="s">
        <v>272</v>
      </c>
      <c r="EA107" s="190" t="s">
        <v>355</v>
      </c>
      <c r="EB107" s="190" t="s">
        <v>307</v>
      </c>
      <c r="EC107" s="190" t="s">
        <v>297</v>
      </c>
      <c r="ED107" s="190" t="s">
        <v>271</v>
      </c>
      <c r="EE107" s="190" t="s">
        <v>271</v>
      </c>
      <c r="EF107" s="190" t="s">
        <v>6656</v>
      </c>
      <c r="EG107" s="190" t="s">
        <v>321</v>
      </c>
      <c r="EH107" s="190" t="s">
        <v>320</v>
      </c>
      <c r="EI107" s="190" t="s">
        <v>319</v>
      </c>
      <c r="EJ107" s="190" t="s">
        <v>245</v>
      </c>
      <c r="EK107" s="190" t="s">
        <v>1390</v>
      </c>
      <c r="EL107" s="190" t="s">
        <v>272</v>
      </c>
      <c r="EM107" s="190" t="s">
        <v>272</v>
      </c>
      <c r="EN107" s="190" t="s">
        <v>272</v>
      </c>
      <c r="EO107" s="190" t="s">
        <v>272</v>
      </c>
      <c r="EP107" s="190" t="s">
        <v>378</v>
      </c>
      <c r="EQ107" s="190">
        <v>4</v>
      </c>
      <c r="ER107" s="190" t="s">
        <v>304</v>
      </c>
      <c r="ES107" s="190" t="s">
        <v>272</v>
      </c>
      <c r="ET107" s="190" t="s">
        <v>272</v>
      </c>
      <c r="EU107" s="190" t="s">
        <v>272</v>
      </c>
      <c r="EV107" s="190" t="s">
        <v>272</v>
      </c>
      <c r="EW107" s="190" t="s">
        <v>303</v>
      </c>
      <c r="EX107" s="190">
        <v>4</v>
      </c>
      <c r="EY107" s="190" t="s">
        <v>318</v>
      </c>
      <c r="EZ107" s="190" t="s">
        <v>268</v>
      </c>
      <c r="FA107" s="190" t="s">
        <v>260</v>
      </c>
      <c r="FB107" s="190">
        <v>2</v>
      </c>
      <c r="FC107" s="190" t="s">
        <v>1357</v>
      </c>
      <c r="FD107" s="190" t="s">
        <v>271</v>
      </c>
      <c r="FE107" s="190" t="s">
        <v>271</v>
      </c>
      <c r="FF107" s="190" t="s">
        <v>263</v>
      </c>
      <c r="FG107" s="190" t="s">
        <v>6657</v>
      </c>
      <c r="FO107" s="190" t="s">
        <v>6656</v>
      </c>
      <c r="FP107" s="190" t="s">
        <v>6655</v>
      </c>
      <c r="FQ107" s="190">
        <v>30000</v>
      </c>
      <c r="FR107" s="190">
        <v>2688</v>
      </c>
      <c r="FS107" s="190" t="s">
        <v>272</v>
      </c>
      <c r="FT107" s="190" t="s">
        <v>272</v>
      </c>
      <c r="FU107" s="190" t="s">
        <v>297</v>
      </c>
      <c r="FV107" s="190" t="s">
        <v>297</v>
      </c>
      <c r="FW107" s="190" t="s">
        <v>297</v>
      </c>
      <c r="FX107" s="190" t="s">
        <v>297</v>
      </c>
      <c r="FY107" s="190" t="s">
        <v>272</v>
      </c>
      <c r="FZ107" s="190" t="s">
        <v>272</v>
      </c>
      <c r="GA107" s="190" t="s">
        <v>272</v>
      </c>
      <c r="GB107" s="190" t="s">
        <v>272</v>
      </c>
      <c r="GC107" s="190" t="s">
        <v>297</v>
      </c>
      <c r="GD107" s="190" t="s">
        <v>297</v>
      </c>
      <c r="GE107" s="190" t="s">
        <v>272</v>
      </c>
    </row>
    <row r="108" spans="1:187" x14ac:dyDescent="0.3">
      <c r="A108" s="190" t="s">
        <v>296</v>
      </c>
      <c r="B108" s="190">
        <v>3717</v>
      </c>
      <c r="C108" s="190" t="s">
        <v>30</v>
      </c>
      <c r="D108" s="190" t="s">
        <v>243</v>
      </c>
      <c r="F108" s="190" t="s">
        <v>6405</v>
      </c>
      <c r="G108" s="190" t="s">
        <v>6357</v>
      </c>
      <c r="Q108" s="190"/>
      <c r="R108" s="190"/>
      <c r="S108" s="190"/>
      <c r="U108" s="190"/>
      <c r="V108" s="190" t="s">
        <v>6404</v>
      </c>
      <c r="W108" s="190" t="s">
        <v>6403</v>
      </c>
      <c r="X108" s="190" t="s">
        <v>1397</v>
      </c>
      <c r="Y108" s="190" t="s">
        <v>1396</v>
      </c>
      <c r="Z108" s="190" t="s">
        <v>1395</v>
      </c>
      <c r="AA108" s="190" t="s">
        <v>6402</v>
      </c>
      <c r="AB108" s="190" t="s">
        <v>310</v>
      </c>
      <c r="AC108" s="190" t="s">
        <v>6401</v>
      </c>
      <c r="AD108" s="190" t="s">
        <v>325</v>
      </c>
      <c r="AE108" s="190" t="s">
        <v>6400</v>
      </c>
      <c r="AG108" s="190"/>
      <c r="AH108" s="190"/>
      <c r="AI108" s="190"/>
      <c r="AJ108" s="190"/>
      <c r="AK108" s="190"/>
      <c r="AL108" s="190"/>
      <c r="AM108" s="193">
        <v>0</v>
      </c>
      <c r="AN108" s="193">
        <v>0</v>
      </c>
      <c r="AO108" s="193">
        <v>0</v>
      </c>
      <c r="AP108" s="193">
        <v>0</v>
      </c>
      <c r="AQ108" s="193">
        <v>0</v>
      </c>
      <c r="AR108" s="193">
        <v>0</v>
      </c>
      <c r="AS108" s="190" t="s">
        <v>271</v>
      </c>
      <c r="AT108" s="193" t="s">
        <v>271</v>
      </c>
      <c r="AU108" s="193" t="s">
        <v>271</v>
      </c>
      <c r="AV108" s="190" t="s">
        <v>271</v>
      </c>
      <c r="AW108" s="193" t="s">
        <v>271</v>
      </c>
      <c r="AX108" s="193" t="s">
        <v>271</v>
      </c>
      <c r="AY108" s="190" t="s">
        <v>271</v>
      </c>
      <c r="AZ108" s="193" t="s">
        <v>271</v>
      </c>
      <c r="BA108" s="193" t="s">
        <v>271</v>
      </c>
      <c r="BB108" s="190" t="s">
        <v>271</v>
      </c>
      <c r="BC108" s="193" t="s">
        <v>271</v>
      </c>
      <c r="BD108" s="193" t="s">
        <v>271</v>
      </c>
      <c r="BE108" s="190" t="s">
        <v>271</v>
      </c>
      <c r="BF108" s="193" t="s">
        <v>271</v>
      </c>
      <c r="BG108" s="193" t="s">
        <v>271</v>
      </c>
      <c r="BH108" s="190" t="s">
        <v>271</v>
      </c>
      <c r="BI108" s="193" t="s">
        <v>271</v>
      </c>
      <c r="BJ108" s="193" t="s">
        <v>271</v>
      </c>
      <c r="BK108" s="190" t="s">
        <v>271</v>
      </c>
      <c r="BL108" s="193" t="s">
        <v>271</v>
      </c>
      <c r="BM108" s="193" t="s">
        <v>271</v>
      </c>
      <c r="BN108" s="190" t="s">
        <v>271</v>
      </c>
      <c r="BO108" s="193" t="s">
        <v>271</v>
      </c>
      <c r="BP108" s="193" t="s">
        <v>271</v>
      </c>
      <c r="BQ108" s="190" t="s">
        <v>271</v>
      </c>
      <c r="BR108" s="193" t="s">
        <v>271</v>
      </c>
      <c r="BS108" s="193" t="s">
        <v>271</v>
      </c>
      <c r="BT108" s="190" t="s">
        <v>271</v>
      </c>
      <c r="BU108" s="193" t="s">
        <v>271</v>
      </c>
      <c r="BV108" s="193" t="s">
        <v>271</v>
      </c>
      <c r="BW108" s="193">
        <v>7620</v>
      </c>
      <c r="BX108" s="193">
        <v>22200</v>
      </c>
      <c r="BY108" s="193">
        <v>29820</v>
      </c>
      <c r="BZ108" s="193">
        <v>1270</v>
      </c>
      <c r="CA108" s="193">
        <v>3700</v>
      </c>
      <c r="CB108" s="193">
        <v>4970</v>
      </c>
      <c r="CC108" s="190" t="s">
        <v>271</v>
      </c>
      <c r="CD108" s="193" t="s">
        <v>271</v>
      </c>
      <c r="CE108" s="193" t="s">
        <v>271</v>
      </c>
      <c r="CF108" s="190" t="s">
        <v>271</v>
      </c>
      <c r="CG108" s="193" t="s">
        <v>271</v>
      </c>
      <c r="CH108" s="193" t="s">
        <v>271</v>
      </c>
      <c r="CI108" s="190" t="s">
        <v>271</v>
      </c>
      <c r="CJ108" s="193" t="s">
        <v>271</v>
      </c>
      <c r="CK108" s="193" t="s">
        <v>271</v>
      </c>
      <c r="CL108" s="190" t="s">
        <v>271</v>
      </c>
      <c r="CM108" s="193" t="s">
        <v>271</v>
      </c>
      <c r="CN108" s="193" t="s">
        <v>271</v>
      </c>
      <c r="CO108" s="190" t="s">
        <v>287</v>
      </c>
      <c r="CP108" s="193">
        <v>0</v>
      </c>
      <c r="CQ108" s="193">
        <v>0</v>
      </c>
      <c r="CR108" s="190" t="s">
        <v>271</v>
      </c>
      <c r="CS108" s="193" t="s">
        <v>271</v>
      </c>
      <c r="CT108" s="193" t="s">
        <v>271</v>
      </c>
      <c r="CU108" s="190" t="s">
        <v>271</v>
      </c>
      <c r="CV108" s="193" t="s">
        <v>271</v>
      </c>
      <c r="CW108" s="193" t="s">
        <v>271</v>
      </c>
      <c r="CX108" s="190" t="s">
        <v>287</v>
      </c>
      <c r="CY108" s="193">
        <v>0</v>
      </c>
      <c r="CZ108" s="193">
        <v>0</v>
      </c>
      <c r="DA108" s="190" t="s">
        <v>287</v>
      </c>
      <c r="DB108" s="193">
        <v>0</v>
      </c>
      <c r="DC108" s="193">
        <v>0</v>
      </c>
      <c r="DD108" s="190" t="s">
        <v>287</v>
      </c>
      <c r="DE108" s="193">
        <v>0</v>
      </c>
      <c r="DF108" s="193">
        <v>0</v>
      </c>
      <c r="DG108" s="190" t="s">
        <v>271</v>
      </c>
      <c r="DH108" s="193" t="s">
        <v>271</v>
      </c>
      <c r="DI108" s="193" t="s">
        <v>271</v>
      </c>
      <c r="DJ108" s="190" t="s">
        <v>271</v>
      </c>
      <c r="DK108" s="193" t="s">
        <v>271</v>
      </c>
      <c r="DL108" s="193" t="s">
        <v>271</v>
      </c>
      <c r="DM108" s="190" t="s">
        <v>271</v>
      </c>
      <c r="DN108" s="193" t="s">
        <v>271</v>
      </c>
      <c r="DO108" s="193" t="s">
        <v>271</v>
      </c>
      <c r="DP108" s="190" t="s">
        <v>287</v>
      </c>
      <c r="DQ108" s="193">
        <v>0</v>
      </c>
      <c r="DR108" s="193">
        <v>0</v>
      </c>
      <c r="DS108" s="190" t="s">
        <v>271</v>
      </c>
      <c r="DT108" s="193" t="s">
        <v>271</v>
      </c>
      <c r="DU108" s="193" t="s">
        <v>271</v>
      </c>
      <c r="DV108" s="190" t="s">
        <v>287</v>
      </c>
      <c r="DW108" s="193">
        <v>0</v>
      </c>
      <c r="DX108" s="193">
        <v>0</v>
      </c>
      <c r="DY108" s="193"/>
      <c r="DZ108" s="190" t="s">
        <v>272</v>
      </c>
      <c r="EA108" s="190" t="s">
        <v>381</v>
      </c>
      <c r="EB108" s="190" t="s">
        <v>286</v>
      </c>
      <c r="EC108" s="190" t="s">
        <v>272</v>
      </c>
      <c r="ED108" s="190" t="s">
        <v>381</v>
      </c>
      <c r="EE108" s="190" t="s">
        <v>307</v>
      </c>
      <c r="EF108" s="190" t="s">
        <v>271</v>
      </c>
      <c r="EG108" s="190" t="s">
        <v>321</v>
      </c>
      <c r="EH108" s="190" t="s">
        <v>284</v>
      </c>
      <c r="EI108" s="190" t="s">
        <v>319</v>
      </c>
      <c r="EJ108" s="190" t="s">
        <v>244</v>
      </c>
      <c r="EK108" s="190" t="s">
        <v>1390</v>
      </c>
      <c r="EL108" s="190" t="s">
        <v>272</v>
      </c>
      <c r="EM108" s="190" t="s">
        <v>272</v>
      </c>
      <c r="EN108" s="190" t="s">
        <v>272</v>
      </c>
      <c r="EO108" s="190" t="s">
        <v>272</v>
      </c>
      <c r="EP108" s="190" t="s">
        <v>378</v>
      </c>
      <c r="EQ108" s="190">
        <v>4</v>
      </c>
      <c r="ER108" s="190" t="s">
        <v>304</v>
      </c>
      <c r="ES108" s="190" t="s">
        <v>272</v>
      </c>
      <c r="ET108" s="190" t="s">
        <v>272</v>
      </c>
      <c r="EU108" s="190" t="s">
        <v>272</v>
      </c>
      <c r="EV108" s="190" t="s">
        <v>272</v>
      </c>
      <c r="EW108" s="190" t="s">
        <v>303</v>
      </c>
      <c r="EX108" s="190">
        <v>4</v>
      </c>
      <c r="EY108" s="190" t="s">
        <v>302</v>
      </c>
      <c r="EZ108" s="190" t="s">
        <v>268</v>
      </c>
      <c r="FA108" s="190" t="s">
        <v>260</v>
      </c>
      <c r="FB108" s="190">
        <v>2</v>
      </c>
      <c r="FC108" s="190" t="s">
        <v>1357</v>
      </c>
      <c r="FD108" s="190" t="s">
        <v>271</v>
      </c>
      <c r="FE108" s="190" t="s">
        <v>271</v>
      </c>
      <c r="FF108" s="190" t="s">
        <v>264</v>
      </c>
      <c r="FG108" s="190" t="s">
        <v>6399</v>
      </c>
      <c r="FO108" s="190" t="s">
        <v>271</v>
      </c>
      <c r="FP108" s="190" t="s">
        <v>6398</v>
      </c>
      <c r="FQ108" s="190">
        <v>29820</v>
      </c>
      <c r="FR108" s="190">
        <v>4970</v>
      </c>
      <c r="FS108" s="190" t="s">
        <v>272</v>
      </c>
      <c r="FT108" s="190" t="s">
        <v>297</v>
      </c>
      <c r="FU108" s="190" t="s">
        <v>297</v>
      </c>
      <c r="FV108" s="190" t="s">
        <v>297</v>
      </c>
      <c r="FW108" s="190" t="s">
        <v>272</v>
      </c>
      <c r="FX108" s="190" t="s">
        <v>297</v>
      </c>
      <c r="FY108" s="190" t="s">
        <v>272</v>
      </c>
      <c r="FZ108" s="190" t="s">
        <v>272</v>
      </c>
      <c r="GA108" s="190" t="s">
        <v>297</v>
      </c>
      <c r="GB108" s="190" t="s">
        <v>297</v>
      </c>
      <c r="GC108" s="190" t="s">
        <v>272</v>
      </c>
      <c r="GD108" s="190" t="s">
        <v>297</v>
      </c>
      <c r="GE108" s="190" t="s">
        <v>297</v>
      </c>
    </row>
    <row r="109" spans="1:187" x14ac:dyDescent="0.3">
      <c r="A109" s="190" t="s">
        <v>296</v>
      </c>
      <c r="B109" s="190">
        <v>3726</v>
      </c>
      <c r="C109" s="190" t="s">
        <v>30</v>
      </c>
      <c r="D109" s="190" t="s">
        <v>243</v>
      </c>
      <c r="F109" s="190" t="s">
        <v>6397</v>
      </c>
      <c r="G109" s="190" t="s">
        <v>6357</v>
      </c>
      <c r="Q109" s="190"/>
      <c r="R109" s="190"/>
      <c r="S109" s="190"/>
      <c r="U109" s="190"/>
      <c r="V109" s="190" t="s">
        <v>6396</v>
      </c>
      <c r="W109" s="190" t="s">
        <v>6395</v>
      </c>
      <c r="X109" s="190" t="s">
        <v>6394</v>
      </c>
      <c r="Y109" s="190" t="s">
        <v>5442</v>
      </c>
      <c r="Z109" s="190" t="s">
        <v>6393</v>
      </c>
      <c r="AA109" s="190" t="s">
        <v>5402</v>
      </c>
      <c r="AB109" s="190" t="s">
        <v>310</v>
      </c>
      <c r="AC109" s="190" t="s">
        <v>6392</v>
      </c>
      <c r="AD109" s="190" t="s">
        <v>325</v>
      </c>
      <c r="AE109" s="190" t="s">
        <v>6391</v>
      </c>
      <c r="AG109" s="190"/>
      <c r="AH109" s="190"/>
      <c r="AI109" s="190"/>
      <c r="AJ109" s="190"/>
      <c r="AK109" s="190"/>
      <c r="AL109" s="190"/>
      <c r="AM109" s="193">
        <v>0</v>
      </c>
      <c r="AN109" s="193">
        <v>0</v>
      </c>
      <c r="AO109" s="193">
        <v>0</v>
      </c>
      <c r="AP109" s="193">
        <v>0</v>
      </c>
      <c r="AQ109" s="193">
        <v>0</v>
      </c>
      <c r="AR109" s="193">
        <v>0</v>
      </c>
      <c r="AS109" s="190" t="s">
        <v>271</v>
      </c>
      <c r="AT109" s="193" t="s">
        <v>271</v>
      </c>
      <c r="AU109" s="193" t="s">
        <v>271</v>
      </c>
      <c r="AV109" s="190" t="s">
        <v>271</v>
      </c>
      <c r="AW109" s="193" t="s">
        <v>271</v>
      </c>
      <c r="AX109" s="193" t="s">
        <v>271</v>
      </c>
      <c r="AY109" s="190" t="s">
        <v>271</v>
      </c>
      <c r="AZ109" s="193" t="s">
        <v>271</v>
      </c>
      <c r="BA109" s="193" t="s">
        <v>271</v>
      </c>
      <c r="BB109" s="190" t="s">
        <v>271</v>
      </c>
      <c r="BC109" s="193" t="s">
        <v>271</v>
      </c>
      <c r="BD109" s="193" t="s">
        <v>271</v>
      </c>
      <c r="BE109" s="190" t="s">
        <v>271</v>
      </c>
      <c r="BF109" s="193" t="s">
        <v>271</v>
      </c>
      <c r="BG109" s="193" t="s">
        <v>271</v>
      </c>
      <c r="BH109" s="190" t="s">
        <v>271</v>
      </c>
      <c r="BI109" s="193" t="s">
        <v>271</v>
      </c>
      <c r="BJ109" s="193" t="s">
        <v>271</v>
      </c>
      <c r="BK109" s="190" t="s">
        <v>271</v>
      </c>
      <c r="BL109" s="193" t="s">
        <v>271</v>
      </c>
      <c r="BM109" s="193" t="s">
        <v>271</v>
      </c>
      <c r="BN109" s="190" t="s">
        <v>271</v>
      </c>
      <c r="BO109" s="193" t="s">
        <v>271</v>
      </c>
      <c r="BP109" s="193" t="s">
        <v>271</v>
      </c>
      <c r="BQ109" s="190" t="s">
        <v>271</v>
      </c>
      <c r="BR109" s="193" t="s">
        <v>271</v>
      </c>
      <c r="BS109" s="193" t="s">
        <v>271</v>
      </c>
      <c r="BT109" s="190" t="s">
        <v>271</v>
      </c>
      <c r="BU109" s="193" t="s">
        <v>271</v>
      </c>
      <c r="BV109" s="193" t="s">
        <v>271</v>
      </c>
      <c r="BW109" s="193">
        <v>1050879</v>
      </c>
      <c r="BX109" s="193">
        <v>167776</v>
      </c>
      <c r="BY109" s="193">
        <v>1218655</v>
      </c>
      <c r="BZ109" s="193">
        <v>228452</v>
      </c>
      <c r="CA109" s="193">
        <v>36473</v>
      </c>
      <c r="CB109" s="193">
        <v>264925</v>
      </c>
      <c r="CC109" s="190" t="s">
        <v>271</v>
      </c>
      <c r="CD109" s="193" t="s">
        <v>271</v>
      </c>
      <c r="CE109" s="193" t="s">
        <v>271</v>
      </c>
      <c r="CF109" s="190" t="s">
        <v>287</v>
      </c>
      <c r="CG109" s="193">
        <v>0</v>
      </c>
      <c r="CH109" s="193">
        <v>0</v>
      </c>
      <c r="CI109" s="190" t="s">
        <v>287</v>
      </c>
      <c r="CJ109" s="193">
        <v>68082</v>
      </c>
      <c r="CK109" s="193">
        <v>313177</v>
      </c>
      <c r="CL109" s="190" t="s">
        <v>271</v>
      </c>
      <c r="CM109" s="193" t="s">
        <v>271</v>
      </c>
      <c r="CN109" s="193" t="s">
        <v>271</v>
      </c>
      <c r="CO109" s="190" t="s">
        <v>271</v>
      </c>
      <c r="CP109" s="193" t="s">
        <v>271</v>
      </c>
      <c r="CQ109" s="193" t="s">
        <v>271</v>
      </c>
      <c r="CR109" s="190" t="s">
        <v>271</v>
      </c>
      <c r="CS109" s="193" t="s">
        <v>271</v>
      </c>
      <c r="CT109" s="193" t="s">
        <v>271</v>
      </c>
      <c r="CU109" s="190" t="s">
        <v>271</v>
      </c>
      <c r="CV109" s="193" t="s">
        <v>271</v>
      </c>
      <c r="CW109" s="193" t="s">
        <v>271</v>
      </c>
      <c r="CX109" s="190" t="s">
        <v>287</v>
      </c>
      <c r="CY109" s="193">
        <v>61098</v>
      </c>
      <c r="CZ109" s="193">
        <v>281051</v>
      </c>
      <c r="DA109" s="190" t="s">
        <v>287</v>
      </c>
      <c r="DB109" s="193">
        <v>68082</v>
      </c>
      <c r="DC109" s="193">
        <v>313177</v>
      </c>
      <c r="DD109" s="190" t="s">
        <v>271</v>
      </c>
      <c r="DE109" s="193" t="s">
        <v>271</v>
      </c>
      <c r="DF109" s="193" t="s">
        <v>271</v>
      </c>
      <c r="DG109" s="190" t="s">
        <v>271</v>
      </c>
      <c r="DH109" s="193" t="s">
        <v>271</v>
      </c>
      <c r="DI109" s="193" t="s">
        <v>271</v>
      </c>
      <c r="DJ109" s="190" t="s">
        <v>271</v>
      </c>
      <c r="DK109" s="193" t="s">
        <v>271</v>
      </c>
      <c r="DL109" s="193" t="s">
        <v>271</v>
      </c>
      <c r="DM109" s="190" t="s">
        <v>287</v>
      </c>
      <c r="DN109" s="193">
        <v>264925</v>
      </c>
      <c r="DO109" s="193">
        <v>1218655</v>
      </c>
      <c r="DP109" s="190" t="s">
        <v>287</v>
      </c>
      <c r="DQ109" s="193">
        <v>249356</v>
      </c>
      <c r="DR109" s="193">
        <v>1147038</v>
      </c>
      <c r="DS109" s="190" t="s">
        <v>271</v>
      </c>
      <c r="DT109" s="193" t="s">
        <v>271</v>
      </c>
      <c r="DU109" s="193" t="s">
        <v>271</v>
      </c>
      <c r="DV109" s="190" t="s">
        <v>287</v>
      </c>
      <c r="DW109" s="193">
        <v>264925</v>
      </c>
      <c r="DX109" s="193">
        <v>1218655</v>
      </c>
      <c r="DY109" s="193"/>
      <c r="DZ109" s="190" t="s">
        <v>297</v>
      </c>
      <c r="EA109" s="190" t="s">
        <v>271</v>
      </c>
      <c r="EB109" s="190" t="s">
        <v>271</v>
      </c>
      <c r="EC109" s="190" t="s">
        <v>272</v>
      </c>
      <c r="ED109" s="190" t="s">
        <v>539</v>
      </c>
      <c r="EE109" s="190" t="s">
        <v>426</v>
      </c>
      <c r="EF109" s="190" t="s">
        <v>6390</v>
      </c>
      <c r="EG109" s="190" t="s">
        <v>321</v>
      </c>
      <c r="EH109" s="190" t="s">
        <v>380</v>
      </c>
      <c r="EI109" s="190" t="s">
        <v>319</v>
      </c>
      <c r="EJ109" s="190" t="s">
        <v>245</v>
      </c>
      <c r="EK109" s="190" t="s">
        <v>282</v>
      </c>
      <c r="EL109" s="190" t="s">
        <v>272</v>
      </c>
      <c r="EM109" s="190" t="s">
        <v>297</v>
      </c>
      <c r="EN109" s="190" t="s">
        <v>272</v>
      </c>
      <c r="EO109" s="190" t="s">
        <v>272</v>
      </c>
      <c r="EP109" s="190" t="s">
        <v>281</v>
      </c>
      <c r="EQ109" s="190">
        <v>3</v>
      </c>
      <c r="ER109" s="190" t="s">
        <v>304</v>
      </c>
      <c r="ES109" s="190" t="s">
        <v>272</v>
      </c>
      <c r="ET109" s="190" t="s">
        <v>272</v>
      </c>
      <c r="EU109" s="190" t="s">
        <v>272</v>
      </c>
      <c r="EV109" s="190" t="s">
        <v>272</v>
      </c>
      <c r="EW109" s="190" t="s">
        <v>303</v>
      </c>
      <c r="EX109" s="190">
        <v>4</v>
      </c>
      <c r="EY109" s="190" t="s">
        <v>302</v>
      </c>
      <c r="EZ109" s="190" t="s">
        <v>268</v>
      </c>
      <c r="FA109" s="190" t="s">
        <v>260</v>
      </c>
      <c r="FB109" s="190">
        <v>7</v>
      </c>
      <c r="FC109" s="190" t="s">
        <v>348</v>
      </c>
      <c r="FD109" s="190" t="s">
        <v>482</v>
      </c>
      <c r="FE109" s="190" t="s">
        <v>271</v>
      </c>
      <c r="FF109" s="190" t="s">
        <v>263</v>
      </c>
      <c r="FG109" s="190" t="s">
        <v>6389</v>
      </c>
      <c r="FO109" s="190" t="s">
        <v>6388</v>
      </c>
      <c r="FP109" s="190" t="s">
        <v>6387</v>
      </c>
      <c r="FQ109" s="190">
        <v>1218655</v>
      </c>
      <c r="FR109" s="190">
        <v>264925</v>
      </c>
      <c r="FS109" s="190" t="s">
        <v>272</v>
      </c>
      <c r="FT109" s="190" t="s">
        <v>297</v>
      </c>
      <c r="FU109" s="190" t="s">
        <v>297</v>
      </c>
      <c r="FV109" s="190" t="s">
        <v>297</v>
      </c>
      <c r="FW109" s="190" t="s">
        <v>272</v>
      </c>
      <c r="FX109" s="190" t="s">
        <v>297</v>
      </c>
      <c r="FY109" s="190" t="s">
        <v>272</v>
      </c>
      <c r="FZ109" s="190" t="s">
        <v>297</v>
      </c>
      <c r="GA109" s="190" t="s">
        <v>297</v>
      </c>
      <c r="GB109" s="190" t="s">
        <v>297</v>
      </c>
      <c r="GC109" s="190" t="s">
        <v>272</v>
      </c>
      <c r="GD109" s="190" t="s">
        <v>272</v>
      </c>
      <c r="GE109" s="190" t="s">
        <v>272</v>
      </c>
    </row>
    <row r="110" spans="1:187" x14ac:dyDescent="0.3">
      <c r="A110" s="190" t="s">
        <v>296</v>
      </c>
      <c r="B110" s="190">
        <v>3715</v>
      </c>
      <c r="C110" s="190" t="s">
        <v>30</v>
      </c>
      <c r="D110" s="190" t="s">
        <v>243</v>
      </c>
      <c r="F110" s="190" t="s">
        <v>5454</v>
      </c>
      <c r="G110" s="190" t="s">
        <v>5395</v>
      </c>
      <c r="Q110" s="190"/>
      <c r="R110" s="190"/>
      <c r="S110" s="190"/>
      <c r="U110" s="190"/>
      <c r="V110" s="190" t="s">
        <v>5453</v>
      </c>
      <c r="W110" s="190" t="s">
        <v>5452</v>
      </c>
      <c r="X110" s="190" t="s">
        <v>5451</v>
      </c>
      <c r="Y110" s="190" t="s">
        <v>5450</v>
      </c>
      <c r="Z110" s="190" t="s">
        <v>5422</v>
      </c>
      <c r="AA110" s="190" t="s">
        <v>5402</v>
      </c>
      <c r="AB110" s="190" t="s">
        <v>310</v>
      </c>
      <c r="AC110" s="190" t="s">
        <v>5449</v>
      </c>
      <c r="AD110" s="190" t="s">
        <v>325</v>
      </c>
      <c r="AE110" s="190" t="s">
        <v>5448</v>
      </c>
      <c r="AG110" s="190"/>
      <c r="AH110" s="190"/>
      <c r="AI110" s="190"/>
      <c r="AJ110" s="190"/>
      <c r="AK110" s="190"/>
      <c r="AL110" s="190"/>
      <c r="AM110" s="193">
        <v>0</v>
      </c>
      <c r="AN110" s="193">
        <v>0</v>
      </c>
      <c r="AO110" s="193">
        <v>0</v>
      </c>
      <c r="AP110" s="193">
        <v>0</v>
      </c>
      <c r="AQ110" s="193">
        <v>0</v>
      </c>
      <c r="AR110" s="193">
        <v>0</v>
      </c>
      <c r="AS110" s="190" t="s">
        <v>271</v>
      </c>
      <c r="AT110" s="193" t="s">
        <v>271</v>
      </c>
      <c r="AU110" s="193" t="s">
        <v>271</v>
      </c>
      <c r="AV110" s="190" t="s">
        <v>271</v>
      </c>
      <c r="AW110" s="193" t="s">
        <v>271</v>
      </c>
      <c r="AX110" s="193" t="s">
        <v>271</v>
      </c>
      <c r="AY110" s="190" t="s">
        <v>271</v>
      </c>
      <c r="AZ110" s="193" t="s">
        <v>271</v>
      </c>
      <c r="BA110" s="193" t="s">
        <v>271</v>
      </c>
      <c r="BB110" s="190" t="s">
        <v>271</v>
      </c>
      <c r="BC110" s="193" t="s">
        <v>271</v>
      </c>
      <c r="BD110" s="193" t="s">
        <v>271</v>
      </c>
      <c r="BE110" s="190" t="s">
        <v>271</v>
      </c>
      <c r="BF110" s="193" t="s">
        <v>271</v>
      </c>
      <c r="BG110" s="193" t="s">
        <v>271</v>
      </c>
      <c r="BH110" s="190" t="s">
        <v>271</v>
      </c>
      <c r="BI110" s="193" t="s">
        <v>271</v>
      </c>
      <c r="BJ110" s="193" t="s">
        <v>271</v>
      </c>
      <c r="BK110" s="190" t="s">
        <v>271</v>
      </c>
      <c r="BL110" s="193" t="s">
        <v>271</v>
      </c>
      <c r="BM110" s="193" t="s">
        <v>271</v>
      </c>
      <c r="BN110" s="190" t="s">
        <v>271</v>
      </c>
      <c r="BO110" s="193" t="s">
        <v>271</v>
      </c>
      <c r="BP110" s="193" t="s">
        <v>271</v>
      </c>
      <c r="BQ110" s="190" t="s">
        <v>271</v>
      </c>
      <c r="BR110" s="193" t="s">
        <v>271</v>
      </c>
      <c r="BS110" s="193" t="s">
        <v>271</v>
      </c>
      <c r="BT110" s="190" t="s">
        <v>271</v>
      </c>
      <c r="BU110" s="193" t="s">
        <v>271</v>
      </c>
      <c r="BV110" s="193" t="s">
        <v>271</v>
      </c>
      <c r="BW110" s="193">
        <v>64864</v>
      </c>
      <c r="BX110" s="193">
        <v>371</v>
      </c>
      <c r="BY110" s="193">
        <v>65235</v>
      </c>
      <c r="BZ110" s="193">
        <v>10135</v>
      </c>
      <c r="CA110" s="193">
        <v>58</v>
      </c>
      <c r="CB110" s="193">
        <v>10193</v>
      </c>
      <c r="CC110" s="190" t="s">
        <v>271</v>
      </c>
      <c r="CD110" s="193" t="s">
        <v>271</v>
      </c>
      <c r="CE110" s="193" t="s">
        <v>271</v>
      </c>
      <c r="CF110" s="190" t="s">
        <v>271</v>
      </c>
      <c r="CG110" s="193" t="s">
        <v>271</v>
      </c>
      <c r="CH110" s="193" t="s">
        <v>271</v>
      </c>
      <c r="CI110" s="190" t="s">
        <v>271</v>
      </c>
      <c r="CJ110" s="193" t="s">
        <v>271</v>
      </c>
      <c r="CK110" s="193" t="s">
        <v>271</v>
      </c>
      <c r="CL110" s="190" t="s">
        <v>271</v>
      </c>
      <c r="CM110" s="193" t="s">
        <v>271</v>
      </c>
      <c r="CN110" s="193" t="s">
        <v>271</v>
      </c>
      <c r="CO110" s="190" t="s">
        <v>271</v>
      </c>
      <c r="CP110" s="193" t="s">
        <v>271</v>
      </c>
      <c r="CQ110" s="193" t="s">
        <v>271</v>
      </c>
      <c r="CR110" s="190" t="s">
        <v>271</v>
      </c>
      <c r="CS110" s="193" t="s">
        <v>271</v>
      </c>
      <c r="CT110" s="193" t="s">
        <v>271</v>
      </c>
      <c r="CU110" s="190" t="s">
        <v>271</v>
      </c>
      <c r="CV110" s="193" t="s">
        <v>271</v>
      </c>
      <c r="CW110" s="193" t="s">
        <v>271</v>
      </c>
      <c r="CX110" s="190" t="s">
        <v>271</v>
      </c>
      <c r="CY110" s="193" t="s">
        <v>271</v>
      </c>
      <c r="CZ110" s="193" t="s">
        <v>271</v>
      </c>
      <c r="DA110" s="190" t="s">
        <v>271</v>
      </c>
      <c r="DB110" s="193" t="s">
        <v>271</v>
      </c>
      <c r="DC110" s="193" t="s">
        <v>271</v>
      </c>
      <c r="DD110" s="190" t="s">
        <v>271</v>
      </c>
      <c r="DE110" s="193" t="s">
        <v>271</v>
      </c>
      <c r="DF110" s="193" t="s">
        <v>271</v>
      </c>
      <c r="DG110" s="190" t="s">
        <v>271</v>
      </c>
      <c r="DH110" s="193" t="s">
        <v>271</v>
      </c>
      <c r="DI110" s="193" t="s">
        <v>271</v>
      </c>
      <c r="DJ110" s="190" t="s">
        <v>271</v>
      </c>
      <c r="DK110" s="193" t="s">
        <v>271</v>
      </c>
      <c r="DL110" s="193" t="s">
        <v>271</v>
      </c>
      <c r="DM110" s="190" t="s">
        <v>271</v>
      </c>
      <c r="DN110" s="193" t="s">
        <v>271</v>
      </c>
      <c r="DO110" s="193" t="s">
        <v>271</v>
      </c>
      <c r="DP110" s="190" t="s">
        <v>271</v>
      </c>
      <c r="DQ110" s="193" t="s">
        <v>271</v>
      </c>
      <c r="DR110" s="193" t="s">
        <v>271</v>
      </c>
      <c r="DS110" s="190" t="s">
        <v>271</v>
      </c>
      <c r="DT110" s="193" t="s">
        <v>271</v>
      </c>
      <c r="DU110" s="193" t="s">
        <v>271</v>
      </c>
      <c r="DV110" s="190" t="s">
        <v>287</v>
      </c>
      <c r="DW110" s="193">
        <v>10000</v>
      </c>
      <c r="DX110" s="193">
        <v>64000</v>
      </c>
      <c r="DY110" s="193"/>
      <c r="DZ110" s="190" t="s">
        <v>272</v>
      </c>
      <c r="EA110" s="190" t="s">
        <v>694</v>
      </c>
      <c r="EB110" s="190" t="s">
        <v>286</v>
      </c>
      <c r="EC110" s="190" t="s">
        <v>272</v>
      </c>
      <c r="ED110" s="190" t="s">
        <v>785</v>
      </c>
      <c r="EE110" s="190" t="s">
        <v>307</v>
      </c>
      <c r="EF110" s="190" t="s">
        <v>271</v>
      </c>
      <c r="EG110" s="190" t="s">
        <v>321</v>
      </c>
      <c r="EH110" s="190" t="s">
        <v>380</v>
      </c>
      <c r="EI110" s="190" t="s">
        <v>319</v>
      </c>
      <c r="EJ110" s="190" t="s">
        <v>246</v>
      </c>
      <c r="EK110" s="190" t="s">
        <v>306</v>
      </c>
      <c r="EL110" s="190" t="s">
        <v>272</v>
      </c>
      <c r="EM110" s="190" t="s">
        <v>272</v>
      </c>
      <c r="EN110" s="190" t="s">
        <v>272</v>
      </c>
      <c r="EO110" s="190" t="s">
        <v>272</v>
      </c>
      <c r="EP110" s="190" t="s">
        <v>305</v>
      </c>
      <c r="EQ110" s="190">
        <v>4</v>
      </c>
      <c r="ER110" s="190" t="s">
        <v>304</v>
      </c>
      <c r="ES110" s="190" t="s">
        <v>272</v>
      </c>
      <c r="ET110" s="190" t="s">
        <v>272</v>
      </c>
      <c r="EU110" s="190" t="s">
        <v>272</v>
      </c>
      <c r="EV110" s="190" t="s">
        <v>272</v>
      </c>
      <c r="EW110" s="190" t="s">
        <v>303</v>
      </c>
      <c r="EX110" s="190">
        <v>4</v>
      </c>
      <c r="EY110" s="190" t="s">
        <v>302</v>
      </c>
      <c r="EZ110" s="190" t="s">
        <v>268</v>
      </c>
      <c r="FA110" s="190" t="s">
        <v>260</v>
      </c>
      <c r="FB110" s="190">
        <v>2</v>
      </c>
      <c r="FC110" s="190" t="s">
        <v>1357</v>
      </c>
      <c r="FD110" s="190" t="s">
        <v>271</v>
      </c>
      <c r="FE110" s="190" t="s">
        <v>271</v>
      </c>
      <c r="FF110" s="190" t="s">
        <v>271</v>
      </c>
      <c r="FG110" s="190" t="s">
        <v>271</v>
      </c>
      <c r="FO110" s="190" t="s">
        <v>5447</v>
      </c>
      <c r="FP110" s="190" t="s">
        <v>5446</v>
      </c>
      <c r="FQ110" s="190">
        <v>65235</v>
      </c>
      <c r="FR110" s="190">
        <v>10193</v>
      </c>
      <c r="FS110" s="190" t="s">
        <v>272</v>
      </c>
      <c r="FT110" s="190" t="s">
        <v>297</v>
      </c>
      <c r="FU110" s="190" t="s">
        <v>297</v>
      </c>
      <c r="FV110" s="190" t="s">
        <v>297</v>
      </c>
      <c r="FW110" s="190" t="s">
        <v>297</v>
      </c>
      <c r="FX110" s="190" t="s">
        <v>297</v>
      </c>
      <c r="FY110" s="190" t="s">
        <v>297</v>
      </c>
      <c r="FZ110" s="190" t="s">
        <v>297</v>
      </c>
      <c r="GA110" s="190" t="s">
        <v>297</v>
      </c>
      <c r="GB110" s="190" t="s">
        <v>297</v>
      </c>
      <c r="GC110" s="190" t="s">
        <v>272</v>
      </c>
      <c r="GD110" s="190" t="s">
        <v>272</v>
      </c>
      <c r="GE110" s="190" t="s">
        <v>297</v>
      </c>
    </row>
    <row r="111" spans="1:187" x14ac:dyDescent="0.3">
      <c r="A111" s="190" t="s">
        <v>296</v>
      </c>
      <c r="B111" s="190">
        <v>3716</v>
      </c>
      <c r="C111" s="190" t="s">
        <v>30</v>
      </c>
      <c r="D111" s="190" t="s">
        <v>243</v>
      </c>
      <c r="F111" s="190" t="s">
        <v>5445</v>
      </c>
      <c r="G111" s="190" t="s">
        <v>5395</v>
      </c>
      <c r="Q111" s="190"/>
      <c r="R111" s="190"/>
      <c r="S111" s="190"/>
      <c r="U111" s="190"/>
      <c r="V111" s="190" t="s">
        <v>5444</v>
      </c>
      <c r="W111" s="190" t="s">
        <v>5443</v>
      </c>
      <c r="X111" s="190" t="s">
        <v>5424</v>
      </c>
      <c r="Y111" s="190" t="s">
        <v>5442</v>
      </c>
      <c r="Z111" s="190" t="s">
        <v>5441</v>
      </c>
      <c r="AA111" s="190" t="s">
        <v>5402</v>
      </c>
      <c r="AB111" s="190" t="s">
        <v>310</v>
      </c>
      <c r="AC111" s="190" t="s">
        <v>5440</v>
      </c>
      <c r="AD111" s="190" t="s">
        <v>289</v>
      </c>
      <c r="AE111" s="190" t="s">
        <v>5439</v>
      </c>
      <c r="AG111" s="190"/>
      <c r="AH111" s="190"/>
      <c r="AI111" s="190"/>
      <c r="AJ111" s="190"/>
      <c r="AK111" s="190"/>
      <c r="AL111" s="190"/>
      <c r="AM111" s="193">
        <v>0</v>
      </c>
      <c r="AN111" s="193">
        <v>0</v>
      </c>
      <c r="AO111" s="193">
        <v>0</v>
      </c>
      <c r="AP111" s="193">
        <v>0</v>
      </c>
      <c r="AQ111" s="193">
        <v>0</v>
      </c>
      <c r="AR111" s="193">
        <v>0</v>
      </c>
      <c r="AS111" s="190" t="s">
        <v>271</v>
      </c>
      <c r="AT111" s="193" t="s">
        <v>271</v>
      </c>
      <c r="AU111" s="193" t="s">
        <v>271</v>
      </c>
      <c r="AV111" s="190" t="s">
        <v>271</v>
      </c>
      <c r="AW111" s="193" t="s">
        <v>271</v>
      </c>
      <c r="AX111" s="193" t="s">
        <v>271</v>
      </c>
      <c r="AY111" s="190" t="s">
        <v>271</v>
      </c>
      <c r="AZ111" s="193" t="s">
        <v>271</v>
      </c>
      <c r="BA111" s="193" t="s">
        <v>271</v>
      </c>
      <c r="BB111" s="190" t="s">
        <v>271</v>
      </c>
      <c r="BC111" s="193" t="s">
        <v>271</v>
      </c>
      <c r="BD111" s="193" t="s">
        <v>271</v>
      </c>
      <c r="BE111" s="190" t="s">
        <v>271</v>
      </c>
      <c r="BF111" s="193" t="s">
        <v>271</v>
      </c>
      <c r="BG111" s="193" t="s">
        <v>271</v>
      </c>
      <c r="BH111" s="190" t="s">
        <v>271</v>
      </c>
      <c r="BI111" s="193" t="s">
        <v>271</v>
      </c>
      <c r="BJ111" s="193" t="s">
        <v>271</v>
      </c>
      <c r="BK111" s="190" t="s">
        <v>271</v>
      </c>
      <c r="BL111" s="193" t="s">
        <v>271</v>
      </c>
      <c r="BM111" s="193" t="s">
        <v>271</v>
      </c>
      <c r="BN111" s="190" t="s">
        <v>271</v>
      </c>
      <c r="BO111" s="193" t="s">
        <v>271</v>
      </c>
      <c r="BP111" s="193" t="s">
        <v>271</v>
      </c>
      <c r="BQ111" s="190" t="s">
        <v>271</v>
      </c>
      <c r="BR111" s="193" t="s">
        <v>271</v>
      </c>
      <c r="BS111" s="193" t="s">
        <v>271</v>
      </c>
      <c r="BT111" s="190" t="s">
        <v>271</v>
      </c>
      <c r="BU111" s="193" t="s">
        <v>271</v>
      </c>
      <c r="BV111" s="193" t="s">
        <v>271</v>
      </c>
      <c r="BW111" s="193">
        <v>0</v>
      </c>
      <c r="BX111" s="193">
        <v>0</v>
      </c>
      <c r="BY111" s="193">
        <v>0</v>
      </c>
      <c r="BZ111" s="193">
        <v>0</v>
      </c>
      <c r="CA111" s="193">
        <v>0</v>
      </c>
      <c r="CB111" s="193">
        <v>0</v>
      </c>
      <c r="CC111" s="190" t="s">
        <v>271</v>
      </c>
      <c r="CD111" s="193" t="s">
        <v>271</v>
      </c>
      <c r="CE111" s="193" t="s">
        <v>271</v>
      </c>
      <c r="CF111" s="190" t="s">
        <v>271</v>
      </c>
      <c r="CG111" s="193" t="s">
        <v>271</v>
      </c>
      <c r="CH111" s="193" t="s">
        <v>271</v>
      </c>
      <c r="CI111" s="190" t="s">
        <v>271</v>
      </c>
      <c r="CJ111" s="193" t="s">
        <v>271</v>
      </c>
      <c r="CK111" s="193" t="s">
        <v>271</v>
      </c>
      <c r="CL111" s="190" t="s">
        <v>271</v>
      </c>
      <c r="CM111" s="193" t="s">
        <v>271</v>
      </c>
      <c r="CN111" s="193" t="s">
        <v>271</v>
      </c>
      <c r="CO111" s="190" t="s">
        <v>271</v>
      </c>
      <c r="CP111" s="193" t="s">
        <v>271</v>
      </c>
      <c r="CQ111" s="193" t="s">
        <v>271</v>
      </c>
      <c r="CR111" s="190" t="s">
        <v>271</v>
      </c>
      <c r="CS111" s="193" t="s">
        <v>271</v>
      </c>
      <c r="CT111" s="193" t="s">
        <v>271</v>
      </c>
      <c r="CU111" s="190" t="s">
        <v>271</v>
      </c>
      <c r="CV111" s="193" t="s">
        <v>271</v>
      </c>
      <c r="CW111" s="193" t="s">
        <v>271</v>
      </c>
      <c r="CX111" s="190" t="s">
        <v>271</v>
      </c>
      <c r="CY111" s="193" t="s">
        <v>271</v>
      </c>
      <c r="CZ111" s="193" t="s">
        <v>271</v>
      </c>
      <c r="DA111" s="190" t="s">
        <v>271</v>
      </c>
      <c r="DB111" s="193" t="s">
        <v>271</v>
      </c>
      <c r="DC111" s="193" t="s">
        <v>271</v>
      </c>
      <c r="DD111" s="190" t="s">
        <v>271</v>
      </c>
      <c r="DE111" s="193" t="s">
        <v>271</v>
      </c>
      <c r="DF111" s="193" t="s">
        <v>271</v>
      </c>
      <c r="DG111" s="190" t="s">
        <v>271</v>
      </c>
      <c r="DH111" s="193" t="s">
        <v>271</v>
      </c>
      <c r="DI111" s="193" t="s">
        <v>271</v>
      </c>
      <c r="DJ111" s="190" t="s">
        <v>271</v>
      </c>
      <c r="DK111" s="193" t="s">
        <v>271</v>
      </c>
      <c r="DL111" s="193" t="s">
        <v>271</v>
      </c>
      <c r="DM111" s="190" t="s">
        <v>271</v>
      </c>
      <c r="DN111" s="193" t="s">
        <v>271</v>
      </c>
      <c r="DO111" s="193" t="s">
        <v>271</v>
      </c>
      <c r="DP111" s="190" t="s">
        <v>287</v>
      </c>
      <c r="DQ111" s="193">
        <v>0</v>
      </c>
      <c r="DR111" s="193">
        <v>0</v>
      </c>
      <c r="DS111" s="190" t="s">
        <v>271</v>
      </c>
      <c r="DT111" s="193" t="s">
        <v>271</v>
      </c>
      <c r="DU111" s="193" t="s">
        <v>271</v>
      </c>
      <c r="DV111" s="190" t="s">
        <v>271</v>
      </c>
      <c r="DW111" s="193" t="s">
        <v>271</v>
      </c>
      <c r="DX111" s="193" t="s">
        <v>271</v>
      </c>
      <c r="DY111" s="193"/>
      <c r="DZ111" s="190" t="s">
        <v>297</v>
      </c>
      <c r="EA111" s="190" t="s">
        <v>271</v>
      </c>
      <c r="EB111" s="190" t="s">
        <v>271</v>
      </c>
      <c r="EC111" s="190" t="s">
        <v>272</v>
      </c>
      <c r="ED111" s="190" t="s">
        <v>785</v>
      </c>
      <c r="EE111" s="190" t="s">
        <v>307</v>
      </c>
      <c r="EF111" s="190" t="s">
        <v>5438</v>
      </c>
      <c r="EG111" s="190" t="s">
        <v>271</v>
      </c>
      <c r="EH111" s="190" t="s">
        <v>271</v>
      </c>
      <c r="EI111" s="190" t="s">
        <v>271</v>
      </c>
      <c r="EJ111" s="190" t="s">
        <v>271</v>
      </c>
      <c r="EK111" s="190" t="s">
        <v>271</v>
      </c>
      <c r="EL111" s="190" t="s">
        <v>271</v>
      </c>
      <c r="EM111" s="190" t="s">
        <v>271</v>
      </c>
      <c r="EN111" s="190" t="s">
        <v>271</v>
      </c>
      <c r="EO111" s="190" t="s">
        <v>271</v>
      </c>
      <c r="EP111" s="190" t="s">
        <v>271</v>
      </c>
      <c r="EQ111" s="190" t="s">
        <v>271</v>
      </c>
      <c r="ER111" s="190" t="s">
        <v>271</v>
      </c>
      <c r="ES111" s="190" t="s">
        <v>271</v>
      </c>
      <c r="ET111" s="190" t="s">
        <v>271</v>
      </c>
      <c r="EU111" s="190" t="s">
        <v>271</v>
      </c>
      <c r="EV111" s="190" t="s">
        <v>271</v>
      </c>
      <c r="EW111" s="190" t="s">
        <v>271</v>
      </c>
      <c r="EX111" s="190" t="s">
        <v>271</v>
      </c>
      <c r="EY111" s="190" t="s">
        <v>271</v>
      </c>
      <c r="EZ111" s="190" t="s">
        <v>271</v>
      </c>
      <c r="FA111" s="190" t="s">
        <v>271</v>
      </c>
      <c r="FB111" s="190" t="s">
        <v>271</v>
      </c>
      <c r="FC111" s="190" t="s">
        <v>1357</v>
      </c>
      <c r="FD111" s="190" t="s">
        <v>300</v>
      </c>
      <c r="FE111" s="190" t="s">
        <v>271</v>
      </c>
      <c r="FF111" s="190" t="s">
        <v>271</v>
      </c>
      <c r="FG111" s="190" t="s">
        <v>271</v>
      </c>
      <c r="FO111" s="190" t="s">
        <v>5437</v>
      </c>
      <c r="FP111" s="190" t="s">
        <v>5436</v>
      </c>
      <c r="FQ111" s="190">
        <v>0</v>
      </c>
      <c r="FR111" s="190">
        <v>0</v>
      </c>
      <c r="FS111" s="190" t="s">
        <v>271</v>
      </c>
      <c r="FT111" s="190" t="s">
        <v>271</v>
      </c>
      <c r="FU111" s="190" t="s">
        <v>271</v>
      </c>
      <c r="FV111" s="190" t="s">
        <v>271</v>
      </c>
      <c r="FW111" s="190" t="s">
        <v>271</v>
      </c>
      <c r="FX111" s="190" t="s">
        <v>271</v>
      </c>
      <c r="FY111" s="190" t="s">
        <v>271</v>
      </c>
      <c r="FZ111" s="190" t="s">
        <v>271</v>
      </c>
      <c r="GA111" s="190" t="s">
        <v>272</v>
      </c>
      <c r="GB111" s="190" t="s">
        <v>271</v>
      </c>
      <c r="GC111" s="190" t="s">
        <v>271</v>
      </c>
      <c r="GD111" s="190" t="s">
        <v>271</v>
      </c>
      <c r="GE111" s="190" t="s">
        <v>271</v>
      </c>
    </row>
    <row r="112" spans="1:187" x14ac:dyDescent="0.3">
      <c r="A112" s="190" t="s">
        <v>296</v>
      </c>
      <c r="B112" s="190">
        <v>3718</v>
      </c>
      <c r="C112" s="190" t="s">
        <v>30</v>
      </c>
      <c r="D112" s="190" t="s">
        <v>243</v>
      </c>
      <c r="F112" s="190" t="s">
        <v>5435</v>
      </c>
      <c r="G112" s="190" t="s">
        <v>5395</v>
      </c>
      <c r="Q112" s="190"/>
      <c r="R112" s="190"/>
      <c r="S112" s="190"/>
      <c r="U112" s="190"/>
      <c r="V112" s="190" t="s">
        <v>5434</v>
      </c>
      <c r="W112" s="190" t="s">
        <v>5433</v>
      </c>
      <c r="X112" s="190" t="s">
        <v>5405</v>
      </c>
      <c r="Y112" s="190" t="s">
        <v>5423</v>
      </c>
      <c r="Z112" s="190" t="s">
        <v>5432</v>
      </c>
      <c r="AA112" s="190" t="s">
        <v>5402</v>
      </c>
      <c r="AB112" s="190" t="s">
        <v>310</v>
      </c>
      <c r="AC112" s="190" t="s">
        <v>5431</v>
      </c>
      <c r="AD112" s="190" t="s">
        <v>325</v>
      </c>
      <c r="AE112" s="190" t="s">
        <v>5430</v>
      </c>
      <c r="AG112" s="190"/>
      <c r="AH112" s="190"/>
      <c r="AI112" s="190"/>
      <c r="AJ112" s="190"/>
      <c r="AK112" s="190"/>
      <c r="AL112" s="190"/>
      <c r="AM112" s="193">
        <v>0</v>
      </c>
      <c r="AN112" s="193">
        <v>0</v>
      </c>
      <c r="AO112" s="193">
        <v>0</v>
      </c>
      <c r="AP112" s="193">
        <v>0</v>
      </c>
      <c r="AQ112" s="193">
        <v>0</v>
      </c>
      <c r="AR112" s="193">
        <v>0</v>
      </c>
      <c r="AS112" s="190" t="s">
        <v>271</v>
      </c>
      <c r="AT112" s="193" t="s">
        <v>271</v>
      </c>
      <c r="AU112" s="193" t="s">
        <v>271</v>
      </c>
      <c r="AV112" s="190" t="s">
        <v>271</v>
      </c>
      <c r="AW112" s="193" t="s">
        <v>271</v>
      </c>
      <c r="AX112" s="193" t="s">
        <v>271</v>
      </c>
      <c r="AY112" s="190" t="s">
        <v>271</v>
      </c>
      <c r="AZ112" s="193" t="s">
        <v>271</v>
      </c>
      <c r="BA112" s="193" t="s">
        <v>271</v>
      </c>
      <c r="BB112" s="190" t="s">
        <v>271</v>
      </c>
      <c r="BC112" s="193" t="s">
        <v>271</v>
      </c>
      <c r="BD112" s="193" t="s">
        <v>271</v>
      </c>
      <c r="BE112" s="190" t="s">
        <v>271</v>
      </c>
      <c r="BF112" s="193" t="s">
        <v>271</v>
      </c>
      <c r="BG112" s="193" t="s">
        <v>271</v>
      </c>
      <c r="BH112" s="190" t="s">
        <v>271</v>
      </c>
      <c r="BI112" s="193" t="s">
        <v>271</v>
      </c>
      <c r="BJ112" s="193" t="s">
        <v>271</v>
      </c>
      <c r="BK112" s="190" t="s">
        <v>271</v>
      </c>
      <c r="BL112" s="193" t="s">
        <v>271</v>
      </c>
      <c r="BM112" s="193" t="s">
        <v>271</v>
      </c>
      <c r="BN112" s="190" t="s">
        <v>271</v>
      </c>
      <c r="BO112" s="193" t="s">
        <v>271</v>
      </c>
      <c r="BP112" s="193" t="s">
        <v>271</v>
      </c>
      <c r="BQ112" s="190" t="s">
        <v>271</v>
      </c>
      <c r="BR112" s="193" t="s">
        <v>271</v>
      </c>
      <c r="BS112" s="193" t="s">
        <v>271</v>
      </c>
      <c r="BT112" s="190" t="s">
        <v>271</v>
      </c>
      <c r="BU112" s="193" t="s">
        <v>271</v>
      </c>
      <c r="BV112" s="193" t="s">
        <v>271</v>
      </c>
      <c r="BW112" s="193">
        <v>814579</v>
      </c>
      <c r="BX112" s="193">
        <v>814579</v>
      </c>
      <c r="BY112" s="193">
        <v>1629158</v>
      </c>
      <c r="BZ112" s="193">
        <v>701289</v>
      </c>
      <c r="CA112" s="193">
        <v>647343</v>
      </c>
      <c r="CB112" s="193">
        <v>1348632</v>
      </c>
      <c r="CC112" s="190" t="s">
        <v>287</v>
      </c>
      <c r="CD112" s="193">
        <v>2970</v>
      </c>
      <c r="CE112" s="193">
        <v>19008</v>
      </c>
      <c r="CF112" s="190" t="s">
        <v>271</v>
      </c>
      <c r="CG112" s="193" t="s">
        <v>271</v>
      </c>
      <c r="CH112" s="193" t="s">
        <v>271</v>
      </c>
      <c r="CI112" s="190" t="s">
        <v>287</v>
      </c>
      <c r="CJ112" s="193">
        <v>1580</v>
      </c>
      <c r="CK112" s="193">
        <v>10112</v>
      </c>
      <c r="CL112" s="190" t="s">
        <v>287</v>
      </c>
      <c r="CM112" s="193">
        <v>1200</v>
      </c>
      <c r="CN112" s="193">
        <v>7680</v>
      </c>
      <c r="CO112" s="190" t="s">
        <v>271</v>
      </c>
      <c r="CP112" s="193" t="s">
        <v>271</v>
      </c>
      <c r="CQ112" s="193" t="s">
        <v>271</v>
      </c>
      <c r="CR112" s="190" t="s">
        <v>271</v>
      </c>
      <c r="CS112" s="193" t="s">
        <v>271</v>
      </c>
      <c r="CT112" s="193" t="s">
        <v>271</v>
      </c>
      <c r="CU112" s="190" t="s">
        <v>287</v>
      </c>
      <c r="CV112" s="193">
        <v>7000</v>
      </c>
      <c r="CW112" s="193">
        <v>44800</v>
      </c>
      <c r="CX112" s="190" t="s">
        <v>271</v>
      </c>
      <c r="CY112" s="193" t="s">
        <v>271</v>
      </c>
      <c r="CZ112" s="193" t="s">
        <v>271</v>
      </c>
      <c r="DA112" s="190" t="s">
        <v>287</v>
      </c>
      <c r="DB112" s="193">
        <v>0</v>
      </c>
      <c r="DC112" s="193">
        <v>0</v>
      </c>
      <c r="DD112" s="190" t="s">
        <v>271</v>
      </c>
      <c r="DE112" s="193" t="s">
        <v>271</v>
      </c>
      <c r="DF112" s="193" t="s">
        <v>271</v>
      </c>
      <c r="DG112" s="190" t="s">
        <v>271</v>
      </c>
      <c r="DH112" s="193" t="s">
        <v>271</v>
      </c>
      <c r="DI112" s="193" t="s">
        <v>271</v>
      </c>
      <c r="DJ112" s="190" t="s">
        <v>271</v>
      </c>
      <c r="DK112" s="193" t="s">
        <v>271</v>
      </c>
      <c r="DL112" s="193" t="s">
        <v>271</v>
      </c>
      <c r="DM112" s="190" t="s">
        <v>287</v>
      </c>
      <c r="DN112" s="193">
        <v>3852</v>
      </c>
      <c r="DO112" s="193">
        <v>24653</v>
      </c>
      <c r="DP112" s="190" t="s">
        <v>271</v>
      </c>
      <c r="DQ112" s="193" t="s">
        <v>271</v>
      </c>
      <c r="DR112" s="193" t="s">
        <v>271</v>
      </c>
      <c r="DS112" s="190" t="s">
        <v>287</v>
      </c>
      <c r="DT112" s="193">
        <v>301440</v>
      </c>
      <c r="DU112" s="193">
        <v>301440</v>
      </c>
      <c r="DV112" s="190" t="s">
        <v>287</v>
      </c>
      <c r="DW112" s="193">
        <v>5000</v>
      </c>
      <c r="DX112" s="193">
        <v>32000</v>
      </c>
      <c r="DY112" s="193"/>
      <c r="DZ112" s="190" t="s">
        <v>297</v>
      </c>
      <c r="EA112" s="190" t="s">
        <v>271</v>
      </c>
      <c r="EB112" s="190" t="s">
        <v>271</v>
      </c>
      <c r="EC112" s="190" t="s">
        <v>297</v>
      </c>
      <c r="ED112" s="190" t="s">
        <v>271</v>
      </c>
      <c r="EE112" s="190" t="s">
        <v>271</v>
      </c>
      <c r="EF112" s="190" t="s">
        <v>271</v>
      </c>
      <c r="EG112" s="190" t="s">
        <v>321</v>
      </c>
      <c r="EH112" s="190" t="s">
        <v>380</v>
      </c>
      <c r="EI112" s="190" t="s">
        <v>319</v>
      </c>
      <c r="EJ112" s="190" t="s">
        <v>245</v>
      </c>
      <c r="EK112" s="190" t="s">
        <v>1390</v>
      </c>
      <c r="EL112" s="190" t="s">
        <v>272</v>
      </c>
      <c r="EM112" s="190" t="s">
        <v>272</v>
      </c>
      <c r="EN112" s="190" t="s">
        <v>272</v>
      </c>
      <c r="EO112" s="190" t="s">
        <v>272</v>
      </c>
      <c r="EP112" s="190" t="s">
        <v>378</v>
      </c>
      <c r="EQ112" s="190">
        <v>4</v>
      </c>
      <c r="ER112" s="190" t="s">
        <v>304</v>
      </c>
      <c r="ES112" s="190" t="s">
        <v>272</v>
      </c>
      <c r="ET112" s="190" t="s">
        <v>272</v>
      </c>
      <c r="EU112" s="190" t="s">
        <v>272</v>
      </c>
      <c r="EV112" s="190" t="s">
        <v>272</v>
      </c>
      <c r="EW112" s="190" t="s">
        <v>303</v>
      </c>
      <c r="EX112" s="190">
        <v>4</v>
      </c>
      <c r="EY112" s="190" t="s">
        <v>318</v>
      </c>
      <c r="EZ112" s="190" t="s">
        <v>266</v>
      </c>
      <c r="FA112" s="190" t="s">
        <v>260</v>
      </c>
      <c r="FB112" s="190">
        <v>4</v>
      </c>
      <c r="FC112" s="190" t="s">
        <v>1357</v>
      </c>
      <c r="FD112" s="190" t="s">
        <v>300</v>
      </c>
      <c r="FE112" s="190" t="s">
        <v>348</v>
      </c>
      <c r="FF112" s="190" t="s">
        <v>263</v>
      </c>
      <c r="FG112" s="190" t="s">
        <v>5429</v>
      </c>
      <c r="FO112" s="190" t="s">
        <v>5428</v>
      </c>
      <c r="FP112" s="190" t="s">
        <v>5427</v>
      </c>
      <c r="FQ112" s="190">
        <v>1629158</v>
      </c>
      <c r="FR112" s="190">
        <v>1348632</v>
      </c>
      <c r="FS112" s="190" t="s">
        <v>272</v>
      </c>
      <c r="FT112" s="190" t="s">
        <v>297</v>
      </c>
      <c r="FU112" s="190" t="s">
        <v>297</v>
      </c>
      <c r="FV112" s="190" t="s">
        <v>297</v>
      </c>
      <c r="FW112" s="190" t="s">
        <v>297</v>
      </c>
      <c r="FX112" s="190" t="s">
        <v>297</v>
      </c>
      <c r="FY112" s="190" t="s">
        <v>272</v>
      </c>
      <c r="FZ112" s="190" t="s">
        <v>297</v>
      </c>
      <c r="GA112" s="190" t="s">
        <v>272</v>
      </c>
      <c r="GB112" s="190" t="s">
        <v>297</v>
      </c>
      <c r="GC112" s="190" t="s">
        <v>272</v>
      </c>
      <c r="GD112" s="190" t="s">
        <v>297</v>
      </c>
      <c r="GE112" s="190" t="s">
        <v>272</v>
      </c>
    </row>
    <row r="113" spans="1:187" x14ac:dyDescent="0.3">
      <c r="A113" s="190" t="s">
        <v>296</v>
      </c>
      <c r="B113" s="190">
        <v>3719</v>
      </c>
      <c r="C113" s="190" t="s">
        <v>30</v>
      </c>
      <c r="D113" s="190" t="s">
        <v>243</v>
      </c>
      <c r="F113" s="190" t="s">
        <v>5426</v>
      </c>
      <c r="G113" s="190" t="s">
        <v>5395</v>
      </c>
      <c r="Q113" s="190"/>
      <c r="R113" s="190"/>
      <c r="S113" s="190"/>
      <c r="U113" s="190"/>
      <c r="V113" s="190" t="s">
        <v>5425</v>
      </c>
      <c r="W113" s="190" t="s">
        <v>364</v>
      </c>
      <c r="X113" s="190" t="s">
        <v>5424</v>
      </c>
      <c r="Y113" s="190" t="s">
        <v>5423</v>
      </c>
      <c r="Z113" s="190" t="s">
        <v>5422</v>
      </c>
      <c r="AA113" s="190" t="s">
        <v>5402</v>
      </c>
      <c r="AB113" s="190" t="s">
        <v>310</v>
      </c>
      <c r="AC113" s="190" t="s">
        <v>5421</v>
      </c>
      <c r="AD113" s="190" t="s">
        <v>325</v>
      </c>
      <c r="AE113" s="190" t="s">
        <v>5420</v>
      </c>
      <c r="AG113" s="190"/>
      <c r="AH113" s="190"/>
      <c r="AI113" s="190"/>
      <c r="AJ113" s="190"/>
      <c r="AK113" s="190"/>
      <c r="AL113" s="190"/>
      <c r="AM113" s="193">
        <v>0</v>
      </c>
      <c r="AN113" s="193">
        <v>0</v>
      </c>
      <c r="AO113" s="193">
        <v>0</v>
      </c>
      <c r="AP113" s="193">
        <v>0</v>
      </c>
      <c r="AQ113" s="193">
        <v>0</v>
      </c>
      <c r="AR113" s="193">
        <v>0</v>
      </c>
      <c r="AS113" s="190" t="s">
        <v>271</v>
      </c>
      <c r="AT113" s="193" t="s">
        <v>271</v>
      </c>
      <c r="AU113" s="193" t="s">
        <v>271</v>
      </c>
      <c r="AV113" s="190" t="s">
        <v>271</v>
      </c>
      <c r="AW113" s="193" t="s">
        <v>271</v>
      </c>
      <c r="AX113" s="193" t="s">
        <v>271</v>
      </c>
      <c r="AY113" s="190" t="s">
        <v>271</v>
      </c>
      <c r="AZ113" s="193" t="s">
        <v>271</v>
      </c>
      <c r="BA113" s="193" t="s">
        <v>271</v>
      </c>
      <c r="BB113" s="190" t="s">
        <v>271</v>
      </c>
      <c r="BC113" s="193" t="s">
        <v>271</v>
      </c>
      <c r="BD113" s="193" t="s">
        <v>271</v>
      </c>
      <c r="BE113" s="190" t="s">
        <v>271</v>
      </c>
      <c r="BF113" s="193" t="s">
        <v>271</v>
      </c>
      <c r="BG113" s="193" t="s">
        <v>271</v>
      </c>
      <c r="BH113" s="190" t="s">
        <v>271</v>
      </c>
      <c r="BI113" s="193" t="s">
        <v>271</v>
      </c>
      <c r="BJ113" s="193" t="s">
        <v>271</v>
      </c>
      <c r="BK113" s="190" t="s">
        <v>271</v>
      </c>
      <c r="BL113" s="193" t="s">
        <v>271</v>
      </c>
      <c r="BM113" s="193" t="s">
        <v>271</v>
      </c>
      <c r="BN113" s="190" t="s">
        <v>271</v>
      </c>
      <c r="BO113" s="193" t="s">
        <v>271</v>
      </c>
      <c r="BP113" s="193" t="s">
        <v>271</v>
      </c>
      <c r="BQ113" s="190" t="s">
        <v>271</v>
      </c>
      <c r="BR113" s="193" t="s">
        <v>271</v>
      </c>
      <c r="BS113" s="193" t="s">
        <v>271</v>
      </c>
      <c r="BT113" s="190" t="s">
        <v>271</v>
      </c>
      <c r="BU113" s="193" t="s">
        <v>271</v>
      </c>
      <c r="BV113" s="193" t="s">
        <v>271</v>
      </c>
      <c r="BW113" s="193">
        <v>246038</v>
      </c>
      <c r="BX113" s="193">
        <v>227112</v>
      </c>
      <c r="BY113" s="193">
        <v>473150</v>
      </c>
      <c r="BZ113" s="193">
        <v>24549</v>
      </c>
      <c r="CA113" s="193">
        <v>22661</v>
      </c>
      <c r="CB113" s="193">
        <v>47210</v>
      </c>
      <c r="CC113" s="190" t="s">
        <v>271</v>
      </c>
      <c r="CD113" s="193" t="s">
        <v>271</v>
      </c>
      <c r="CE113" s="193" t="s">
        <v>271</v>
      </c>
      <c r="CF113" s="190" t="s">
        <v>271</v>
      </c>
      <c r="CG113" s="193" t="s">
        <v>271</v>
      </c>
      <c r="CH113" s="193" t="s">
        <v>271</v>
      </c>
      <c r="CI113" s="190" t="s">
        <v>287</v>
      </c>
      <c r="CJ113" s="193">
        <v>27537</v>
      </c>
      <c r="CK113" s="193">
        <v>176237</v>
      </c>
      <c r="CL113" s="190" t="s">
        <v>271</v>
      </c>
      <c r="CM113" s="193" t="s">
        <v>271</v>
      </c>
      <c r="CN113" s="193" t="s">
        <v>271</v>
      </c>
      <c r="CO113" s="190" t="s">
        <v>271</v>
      </c>
      <c r="CP113" s="193" t="s">
        <v>271</v>
      </c>
      <c r="CQ113" s="193" t="s">
        <v>271</v>
      </c>
      <c r="CR113" s="190" t="s">
        <v>287</v>
      </c>
      <c r="CS113" s="193">
        <v>9550</v>
      </c>
      <c r="CT113" s="193">
        <v>61120</v>
      </c>
      <c r="CU113" s="190" t="s">
        <v>271</v>
      </c>
      <c r="CV113" s="193" t="s">
        <v>271</v>
      </c>
      <c r="CW113" s="193" t="s">
        <v>271</v>
      </c>
      <c r="CX113" s="190" t="s">
        <v>287</v>
      </c>
      <c r="CY113" s="193">
        <v>40635</v>
      </c>
      <c r="CZ113" s="193">
        <v>260064</v>
      </c>
      <c r="DA113" s="190" t="s">
        <v>287</v>
      </c>
      <c r="DB113" s="193">
        <v>37087</v>
      </c>
      <c r="DC113" s="193">
        <v>237357</v>
      </c>
      <c r="DD113" s="190" t="s">
        <v>271</v>
      </c>
      <c r="DE113" s="193" t="s">
        <v>271</v>
      </c>
      <c r="DF113" s="193" t="s">
        <v>271</v>
      </c>
      <c r="DG113" s="190" t="s">
        <v>271</v>
      </c>
      <c r="DH113" s="193" t="s">
        <v>271</v>
      </c>
      <c r="DI113" s="193" t="s">
        <v>271</v>
      </c>
      <c r="DJ113" s="190" t="s">
        <v>271</v>
      </c>
      <c r="DK113" s="193" t="s">
        <v>271</v>
      </c>
      <c r="DL113" s="193" t="s">
        <v>271</v>
      </c>
      <c r="DM113" s="190" t="s">
        <v>271</v>
      </c>
      <c r="DN113" s="193" t="s">
        <v>271</v>
      </c>
      <c r="DO113" s="193" t="s">
        <v>271</v>
      </c>
      <c r="DP113" s="190" t="s">
        <v>287</v>
      </c>
      <c r="DQ113" s="193">
        <v>37087</v>
      </c>
      <c r="DR113" s="193">
        <v>237357</v>
      </c>
      <c r="DS113" s="190" t="s">
        <v>271</v>
      </c>
      <c r="DT113" s="193" t="s">
        <v>271</v>
      </c>
      <c r="DU113" s="193" t="s">
        <v>271</v>
      </c>
      <c r="DV113" s="190" t="s">
        <v>287</v>
      </c>
      <c r="DW113" s="193">
        <v>27537</v>
      </c>
      <c r="DX113" s="193">
        <v>176237</v>
      </c>
      <c r="DY113" s="193"/>
      <c r="DZ113" s="190" t="s">
        <v>272</v>
      </c>
      <c r="EA113" s="190" t="s">
        <v>308</v>
      </c>
      <c r="EB113" s="190" t="s">
        <v>354</v>
      </c>
      <c r="EC113" s="190" t="s">
        <v>297</v>
      </c>
      <c r="ED113" s="190" t="s">
        <v>271</v>
      </c>
      <c r="EE113" s="190" t="s">
        <v>271</v>
      </c>
      <c r="EF113" s="190" t="s">
        <v>271</v>
      </c>
      <c r="EG113" s="190" t="s">
        <v>321</v>
      </c>
      <c r="EH113" s="190" t="s">
        <v>380</v>
      </c>
      <c r="EI113" s="190" t="s">
        <v>319</v>
      </c>
      <c r="EJ113" s="190" t="s">
        <v>245</v>
      </c>
      <c r="EK113" s="190" t="s">
        <v>1390</v>
      </c>
      <c r="EL113" s="190" t="s">
        <v>272</v>
      </c>
      <c r="EM113" s="190" t="s">
        <v>272</v>
      </c>
      <c r="EN113" s="190" t="s">
        <v>272</v>
      </c>
      <c r="EO113" s="190" t="s">
        <v>272</v>
      </c>
      <c r="EP113" s="190" t="s">
        <v>378</v>
      </c>
      <c r="EQ113" s="190">
        <v>4</v>
      </c>
      <c r="ER113" s="190" t="s">
        <v>304</v>
      </c>
      <c r="ES113" s="190" t="s">
        <v>272</v>
      </c>
      <c r="ET113" s="190" t="s">
        <v>272</v>
      </c>
      <c r="EU113" s="190" t="s">
        <v>272</v>
      </c>
      <c r="EV113" s="190" t="s">
        <v>272</v>
      </c>
      <c r="EW113" s="190" t="s">
        <v>303</v>
      </c>
      <c r="EX113" s="190">
        <v>4</v>
      </c>
      <c r="EY113" s="190" t="s">
        <v>302</v>
      </c>
      <c r="EZ113" s="190" t="s">
        <v>268</v>
      </c>
      <c r="FA113" s="190" t="s">
        <v>260</v>
      </c>
      <c r="FB113" s="190">
        <v>9</v>
      </c>
      <c r="FC113" s="190" t="s">
        <v>1357</v>
      </c>
      <c r="FD113" s="190" t="s">
        <v>300</v>
      </c>
      <c r="FE113" s="190" t="s">
        <v>271</v>
      </c>
      <c r="FF113" s="190" t="s">
        <v>263</v>
      </c>
      <c r="FG113" s="190" t="s">
        <v>5419</v>
      </c>
      <c r="FO113" s="190" t="s">
        <v>5418</v>
      </c>
      <c r="FP113" s="190" t="s">
        <v>5417</v>
      </c>
      <c r="FQ113" s="190">
        <v>473150</v>
      </c>
      <c r="FR113" s="190">
        <v>47210</v>
      </c>
      <c r="FS113" s="190" t="s">
        <v>297</v>
      </c>
      <c r="FT113" s="190" t="s">
        <v>297</v>
      </c>
      <c r="FU113" s="190" t="s">
        <v>297</v>
      </c>
      <c r="FV113" s="190" t="s">
        <v>297</v>
      </c>
      <c r="FW113" s="190" t="s">
        <v>272</v>
      </c>
      <c r="FX113" s="190" t="s">
        <v>297</v>
      </c>
      <c r="FY113" s="190" t="s">
        <v>297</v>
      </c>
      <c r="FZ113" s="190" t="s">
        <v>297</v>
      </c>
      <c r="GA113" s="190" t="s">
        <v>297</v>
      </c>
      <c r="GB113" s="190" t="s">
        <v>297</v>
      </c>
      <c r="GC113" s="190" t="s">
        <v>297</v>
      </c>
      <c r="GD113" s="190" t="s">
        <v>297</v>
      </c>
      <c r="GE113" s="190" t="s">
        <v>297</v>
      </c>
    </row>
    <row r="114" spans="1:187" x14ac:dyDescent="0.3">
      <c r="A114" s="190" t="s">
        <v>296</v>
      </c>
      <c r="B114" s="190">
        <v>3722</v>
      </c>
      <c r="C114" s="190" t="s">
        <v>30</v>
      </c>
      <c r="D114" s="190" t="s">
        <v>243</v>
      </c>
      <c r="F114" s="190" t="s">
        <v>5416</v>
      </c>
      <c r="G114" s="190" t="s">
        <v>5395</v>
      </c>
      <c r="Q114" s="190"/>
      <c r="R114" s="190"/>
      <c r="S114" s="190"/>
      <c r="U114" s="190"/>
      <c r="V114" s="190" t="s">
        <v>5415</v>
      </c>
      <c r="W114" s="190" t="s">
        <v>2912</v>
      </c>
      <c r="X114" s="190" t="s">
        <v>5414</v>
      </c>
      <c r="Y114" s="190" t="s">
        <v>5413</v>
      </c>
      <c r="Z114" s="190" t="s">
        <v>5403</v>
      </c>
      <c r="AA114" s="190" t="s">
        <v>5402</v>
      </c>
      <c r="AB114" s="190" t="s">
        <v>310</v>
      </c>
      <c r="AC114" s="190" t="s">
        <v>5412</v>
      </c>
      <c r="AD114" s="190" t="s">
        <v>325</v>
      </c>
      <c r="AE114" s="190" t="s">
        <v>5411</v>
      </c>
      <c r="AG114" s="190"/>
      <c r="AH114" s="190"/>
      <c r="AI114" s="190"/>
      <c r="AJ114" s="190"/>
      <c r="AK114" s="190"/>
      <c r="AL114" s="190"/>
      <c r="AM114" s="193">
        <v>0</v>
      </c>
      <c r="AN114" s="193">
        <v>0</v>
      </c>
      <c r="AO114" s="193">
        <v>0</v>
      </c>
      <c r="AP114" s="193">
        <v>0</v>
      </c>
      <c r="AQ114" s="193">
        <v>0</v>
      </c>
      <c r="AR114" s="193">
        <v>0</v>
      </c>
      <c r="AS114" s="190" t="s">
        <v>271</v>
      </c>
      <c r="AT114" s="193" t="s">
        <v>271</v>
      </c>
      <c r="AU114" s="193" t="s">
        <v>271</v>
      </c>
      <c r="AV114" s="190" t="s">
        <v>271</v>
      </c>
      <c r="AW114" s="193" t="s">
        <v>271</v>
      </c>
      <c r="AX114" s="193" t="s">
        <v>271</v>
      </c>
      <c r="AY114" s="190" t="s">
        <v>271</v>
      </c>
      <c r="AZ114" s="193" t="s">
        <v>271</v>
      </c>
      <c r="BA114" s="193" t="s">
        <v>271</v>
      </c>
      <c r="BB114" s="190" t="s">
        <v>271</v>
      </c>
      <c r="BC114" s="193" t="s">
        <v>271</v>
      </c>
      <c r="BD114" s="193" t="s">
        <v>271</v>
      </c>
      <c r="BE114" s="190" t="s">
        <v>271</v>
      </c>
      <c r="BF114" s="193" t="s">
        <v>271</v>
      </c>
      <c r="BG114" s="193" t="s">
        <v>271</v>
      </c>
      <c r="BH114" s="190" t="s">
        <v>271</v>
      </c>
      <c r="BI114" s="193" t="s">
        <v>271</v>
      </c>
      <c r="BJ114" s="193" t="s">
        <v>271</v>
      </c>
      <c r="BK114" s="190" t="s">
        <v>271</v>
      </c>
      <c r="BL114" s="193" t="s">
        <v>271</v>
      </c>
      <c r="BM114" s="193" t="s">
        <v>271</v>
      </c>
      <c r="BN114" s="190" t="s">
        <v>271</v>
      </c>
      <c r="BO114" s="193" t="s">
        <v>271</v>
      </c>
      <c r="BP114" s="193" t="s">
        <v>271</v>
      </c>
      <c r="BQ114" s="190" t="s">
        <v>271</v>
      </c>
      <c r="BR114" s="193" t="s">
        <v>271</v>
      </c>
      <c r="BS114" s="193" t="s">
        <v>271</v>
      </c>
      <c r="BT114" s="190" t="s">
        <v>271</v>
      </c>
      <c r="BU114" s="193" t="s">
        <v>271</v>
      </c>
      <c r="BV114" s="193" t="s">
        <v>271</v>
      </c>
      <c r="BW114" s="193">
        <v>0</v>
      </c>
      <c r="BX114" s="193">
        <v>0</v>
      </c>
      <c r="BY114" s="193">
        <v>0</v>
      </c>
      <c r="BZ114" s="193">
        <v>0</v>
      </c>
      <c r="CA114" s="193">
        <v>0</v>
      </c>
      <c r="CB114" s="193">
        <v>0</v>
      </c>
      <c r="CC114" s="190" t="s">
        <v>271</v>
      </c>
      <c r="CD114" s="193" t="s">
        <v>271</v>
      </c>
      <c r="CE114" s="193" t="s">
        <v>271</v>
      </c>
      <c r="CF114" s="190" t="s">
        <v>271</v>
      </c>
      <c r="CG114" s="193" t="s">
        <v>271</v>
      </c>
      <c r="CH114" s="193" t="s">
        <v>271</v>
      </c>
      <c r="CI114" s="190" t="s">
        <v>271</v>
      </c>
      <c r="CJ114" s="193" t="s">
        <v>271</v>
      </c>
      <c r="CK114" s="193" t="s">
        <v>271</v>
      </c>
      <c r="CL114" s="190" t="s">
        <v>271</v>
      </c>
      <c r="CM114" s="193" t="s">
        <v>271</v>
      </c>
      <c r="CN114" s="193" t="s">
        <v>271</v>
      </c>
      <c r="CO114" s="190" t="s">
        <v>271</v>
      </c>
      <c r="CP114" s="193" t="s">
        <v>271</v>
      </c>
      <c r="CQ114" s="193" t="s">
        <v>271</v>
      </c>
      <c r="CR114" s="190" t="s">
        <v>271</v>
      </c>
      <c r="CS114" s="193" t="s">
        <v>271</v>
      </c>
      <c r="CT114" s="193" t="s">
        <v>271</v>
      </c>
      <c r="CU114" s="190" t="s">
        <v>271</v>
      </c>
      <c r="CV114" s="193" t="s">
        <v>271</v>
      </c>
      <c r="CW114" s="193" t="s">
        <v>271</v>
      </c>
      <c r="CX114" s="190" t="s">
        <v>287</v>
      </c>
      <c r="CY114" s="193">
        <v>0</v>
      </c>
      <c r="CZ114" s="193">
        <v>0</v>
      </c>
      <c r="DA114" s="190" t="s">
        <v>287</v>
      </c>
      <c r="DB114" s="193">
        <v>0</v>
      </c>
      <c r="DC114" s="193">
        <v>0</v>
      </c>
      <c r="DD114" s="190" t="s">
        <v>271</v>
      </c>
      <c r="DE114" s="193" t="s">
        <v>271</v>
      </c>
      <c r="DF114" s="193" t="s">
        <v>271</v>
      </c>
      <c r="DG114" s="190" t="s">
        <v>271</v>
      </c>
      <c r="DH114" s="193" t="s">
        <v>271</v>
      </c>
      <c r="DI114" s="193" t="s">
        <v>271</v>
      </c>
      <c r="DJ114" s="190" t="s">
        <v>271</v>
      </c>
      <c r="DK114" s="193" t="s">
        <v>271</v>
      </c>
      <c r="DL114" s="193" t="s">
        <v>271</v>
      </c>
      <c r="DM114" s="190" t="s">
        <v>287</v>
      </c>
      <c r="DN114" s="193">
        <v>0</v>
      </c>
      <c r="DO114" s="193">
        <v>0</v>
      </c>
      <c r="DP114" s="190" t="s">
        <v>271</v>
      </c>
      <c r="DQ114" s="193" t="s">
        <v>271</v>
      </c>
      <c r="DR114" s="193" t="s">
        <v>271</v>
      </c>
      <c r="DS114" s="190" t="s">
        <v>271</v>
      </c>
      <c r="DT114" s="193" t="s">
        <v>271</v>
      </c>
      <c r="DU114" s="193" t="s">
        <v>271</v>
      </c>
      <c r="DV114" s="190" t="s">
        <v>287</v>
      </c>
      <c r="DW114" s="193">
        <v>0</v>
      </c>
      <c r="DX114" s="193">
        <v>0</v>
      </c>
      <c r="DY114" s="193"/>
      <c r="DZ114" s="190" t="s">
        <v>297</v>
      </c>
      <c r="EA114" s="190" t="s">
        <v>271</v>
      </c>
      <c r="EB114" s="190" t="s">
        <v>271</v>
      </c>
      <c r="EC114" s="190" t="s">
        <v>272</v>
      </c>
      <c r="ED114" s="190" t="s">
        <v>785</v>
      </c>
      <c r="EE114" s="190" t="s">
        <v>307</v>
      </c>
      <c r="EF114" s="190" t="s">
        <v>5410</v>
      </c>
      <c r="EG114" s="190" t="s">
        <v>271</v>
      </c>
      <c r="EH114" s="190" t="s">
        <v>271</v>
      </c>
      <c r="EI114" s="190" t="s">
        <v>271</v>
      </c>
      <c r="EJ114" s="190" t="s">
        <v>271</v>
      </c>
      <c r="EK114" s="190" t="s">
        <v>271</v>
      </c>
      <c r="EL114" s="190" t="s">
        <v>271</v>
      </c>
      <c r="EM114" s="190" t="s">
        <v>271</v>
      </c>
      <c r="EN114" s="190" t="s">
        <v>271</v>
      </c>
      <c r="EO114" s="190" t="s">
        <v>271</v>
      </c>
      <c r="EP114" s="190" t="s">
        <v>271</v>
      </c>
      <c r="EQ114" s="190" t="s">
        <v>271</v>
      </c>
      <c r="ER114" s="190" t="s">
        <v>271</v>
      </c>
      <c r="ES114" s="190" t="s">
        <v>271</v>
      </c>
      <c r="ET114" s="190" t="s">
        <v>271</v>
      </c>
      <c r="EU114" s="190" t="s">
        <v>271</v>
      </c>
      <c r="EV114" s="190" t="s">
        <v>271</v>
      </c>
      <c r="EW114" s="190" t="s">
        <v>271</v>
      </c>
      <c r="EX114" s="190" t="s">
        <v>271</v>
      </c>
      <c r="EY114" s="190" t="s">
        <v>271</v>
      </c>
      <c r="EZ114" s="190" t="s">
        <v>271</v>
      </c>
      <c r="FA114" s="190" t="s">
        <v>271</v>
      </c>
      <c r="FB114" s="190">
        <v>3</v>
      </c>
      <c r="FC114" s="190" t="s">
        <v>1357</v>
      </c>
      <c r="FD114" s="190" t="s">
        <v>300</v>
      </c>
      <c r="FE114" s="190" t="s">
        <v>271</v>
      </c>
      <c r="FF114" s="190" t="s">
        <v>271</v>
      </c>
      <c r="FG114" s="190" t="s">
        <v>1656</v>
      </c>
      <c r="FO114" s="190" t="s">
        <v>5409</v>
      </c>
      <c r="FP114" s="190" t="s">
        <v>271</v>
      </c>
      <c r="FQ114" s="190">
        <v>0</v>
      </c>
      <c r="FR114" s="190">
        <v>0</v>
      </c>
      <c r="FS114" s="190" t="s">
        <v>271</v>
      </c>
      <c r="FT114" s="190" t="s">
        <v>271</v>
      </c>
      <c r="FU114" s="190" t="s">
        <v>271</v>
      </c>
      <c r="FV114" s="190" t="s">
        <v>271</v>
      </c>
      <c r="FW114" s="190" t="s">
        <v>271</v>
      </c>
      <c r="FX114" s="190" t="s">
        <v>271</v>
      </c>
      <c r="FY114" s="190" t="s">
        <v>271</v>
      </c>
      <c r="FZ114" s="190" t="s">
        <v>271</v>
      </c>
      <c r="GA114" s="190" t="s">
        <v>271</v>
      </c>
      <c r="GB114" s="190" t="s">
        <v>271</v>
      </c>
      <c r="GC114" s="190" t="s">
        <v>271</v>
      </c>
      <c r="GD114" s="190" t="s">
        <v>271</v>
      </c>
      <c r="GE114" s="190" t="s">
        <v>271</v>
      </c>
    </row>
    <row r="115" spans="1:187" x14ac:dyDescent="0.3">
      <c r="A115" s="190" t="s">
        <v>296</v>
      </c>
      <c r="B115" s="190">
        <v>3723</v>
      </c>
      <c r="C115" s="190" t="s">
        <v>30</v>
      </c>
      <c r="D115" s="190" t="s">
        <v>243</v>
      </c>
      <c r="F115" s="190" t="s">
        <v>5408</v>
      </c>
      <c r="G115" s="190" t="s">
        <v>5395</v>
      </c>
      <c r="Q115" s="190"/>
      <c r="R115" s="190"/>
      <c r="S115" s="190"/>
      <c r="U115" s="190"/>
      <c r="V115" s="190" t="s">
        <v>5407</v>
      </c>
      <c r="W115" s="190" t="s">
        <v>5406</v>
      </c>
      <c r="X115" s="190" t="s">
        <v>5405</v>
      </c>
      <c r="Y115" s="190" t="s">
        <v>5404</v>
      </c>
      <c r="Z115" s="190" t="s">
        <v>5403</v>
      </c>
      <c r="AA115" s="190" t="s">
        <v>5402</v>
      </c>
      <c r="AB115" s="190" t="s">
        <v>310</v>
      </c>
      <c r="AC115" s="190" t="s">
        <v>5401</v>
      </c>
      <c r="AD115" s="190" t="s">
        <v>325</v>
      </c>
      <c r="AE115" s="190" t="s">
        <v>5400</v>
      </c>
      <c r="AG115" s="190"/>
      <c r="AH115" s="190"/>
      <c r="AI115" s="190"/>
      <c r="AJ115" s="190"/>
      <c r="AK115" s="190"/>
      <c r="AL115" s="190"/>
      <c r="AM115" s="193">
        <v>0</v>
      </c>
      <c r="AN115" s="193">
        <v>0</v>
      </c>
      <c r="AO115" s="193">
        <v>0</v>
      </c>
      <c r="AP115" s="193">
        <v>0</v>
      </c>
      <c r="AQ115" s="193">
        <v>0</v>
      </c>
      <c r="AR115" s="193">
        <v>0</v>
      </c>
      <c r="AS115" s="190" t="s">
        <v>271</v>
      </c>
      <c r="AT115" s="193" t="s">
        <v>271</v>
      </c>
      <c r="AU115" s="193" t="s">
        <v>271</v>
      </c>
      <c r="AV115" s="190" t="s">
        <v>271</v>
      </c>
      <c r="AW115" s="193" t="s">
        <v>271</v>
      </c>
      <c r="AX115" s="193" t="s">
        <v>271</v>
      </c>
      <c r="AY115" s="190" t="s">
        <v>271</v>
      </c>
      <c r="AZ115" s="193" t="s">
        <v>271</v>
      </c>
      <c r="BA115" s="193" t="s">
        <v>271</v>
      </c>
      <c r="BB115" s="190" t="s">
        <v>271</v>
      </c>
      <c r="BC115" s="193" t="s">
        <v>271</v>
      </c>
      <c r="BD115" s="193" t="s">
        <v>271</v>
      </c>
      <c r="BE115" s="190" t="s">
        <v>271</v>
      </c>
      <c r="BF115" s="193" t="s">
        <v>271</v>
      </c>
      <c r="BG115" s="193" t="s">
        <v>271</v>
      </c>
      <c r="BH115" s="190" t="s">
        <v>271</v>
      </c>
      <c r="BI115" s="193" t="s">
        <v>271</v>
      </c>
      <c r="BJ115" s="193" t="s">
        <v>271</v>
      </c>
      <c r="BK115" s="190" t="s">
        <v>271</v>
      </c>
      <c r="BL115" s="193" t="s">
        <v>271</v>
      </c>
      <c r="BM115" s="193" t="s">
        <v>271</v>
      </c>
      <c r="BN115" s="190" t="s">
        <v>271</v>
      </c>
      <c r="BO115" s="193" t="s">
        <v>271</v>
      </c>
      <c r="BP115" s="193" t="s">
        <v>271</v>
      </c>
      <c r="BQ115" s="190" t="s">
        <v>271</v>
      </c>
      <c r="BR115" s="193" t="s">
        <v>271</v>
      </c>
      <c r="BS115" s="193" t="s">
        <v>271</v>
      </c>
      <c r="BT115" s="190" t="s">
        <v>271</v>
      </c>
      <c r="BU115" s="193" t="s">
        <v>271</v>
      </c>
      <c r="BV115" s="193" t="s">
        <v>271</v>
      </c>
      <c r="BW115" s="193">
        <v>64352</v>
      </c>
      <c r="BX115" s="193">
        <v>21677</v>
      </c>
      <c r="BY115" s="193">
        <v>86029</v>
      </c>
      <c r="BZ115" s="193">
        <v>10055</v>
      </c>
      <c r="CA115" s="193">
        <v>3387</v>
      </c>
      <c r="CB115" s="193">
        <v>13442</v>
      </c>
      <c r="CC115" s="190" t="s">
        <v>271</v>
      </c>
      <c r="CD115" s="193" t="s">
        <v>271</v>
      </c>
      <c r="CE115" s="193" t="s">
        <v>271</v>
      </c>
      <c r="CF115" s="190" t="s">
        <v>271</v>
      </c>
      <c r="CG115" s="193" t="s">
        <v>271</v>
      </c>
      <c r="CH115" s="193" t="s">
        <v>271</v>
      </c>
      <c r="CI115" s="190" t="s">
        <v>287</v>
      </c>
      <c r="CJ115" s="193">
        <v>1408</v>
      </c>
      <c r="CK115" s="193">
        <v>9011</v>
      </c>
      <c r="CL115" s="190" t="s">
        <v>271</v>
      </c>
      <c r="CM115" s="193" t="s">
        <v>271</v>
      </c>
      <c r="CN115" s="193" t="s">
        <v>271</v>
      </c>
      <c r="CO115" s="190" t="s">
        <v>271</v>
      </c>
      <c r="CP115" s="193" t="s">
        <v>271</v>
      </c>
      <c r="CQ115" s="193" t="s">
        <v>271</v>
      </c>
      <c r="CR115" s="190" t="s">
        <v>271</v>
      </c>
      <c r="CS115" s="193" t="s">
        <v>271</v>
      </c>
      <c r="CT115" s="193" t="s">
        <v>271</v>
      </c>
      <c r="CU115" s="190" t="s">
        <v>271</v>
      </c>
      <c r="CV115" s="193" t="s">
        <v>271</v>
      </c>
      <c r="CW115" s="193" t="s">
        <v>271</v>
      </c>
      <c r="CX115" s="190" t="s">
        <v>287</v>
      </c>
      <c r="CY115" s="193">
        <v>48</v>
      </c>
      <c r="CZ115" s="193">
        <v>307</v>
      </c>
      <c r="DA115" s="190" t="s">
        <v>287</v>
      </c>
      <c r="DB115" s="193">
        <v>48</v>
      </c>
      <c r="DC115" s="193">
        <v>307</v>
      </c>
      <c r="DD115" s="190" t="s">
        <v>271</v>
      </c>
      <c r="DE115" s="193" t="s">
        <v>271</v>
      </c>
      <c r="DF115" s="193" t="s">
        <v>271</v>
      </c>
      <c r="DG115" s="190" t="s">
        <v>271</v>
      </c>
      <c r="DH115" s="193" t="s">
        <v>271</v>
      </c>
      <c r="DI115" s="193" t="s">
        <v>271</v>
      </c>
      <c r="DJ115" s="190" t="s">
        <v>271</v>
      </c>
      <c r="DK115" s="193" t="s">
        <v>271</v>
      </c>
      <c r="DL115" s="193" t="s">
        <v>271</v>
      </c>
      <c r="DM115" s="190" t="s">
        <v>287</v>
      </c>
      <c r="DN115" s="193">
        <v>414</v>
      </c>
      <c r="DO115" s="193">
        <v>2650</v>
      </c>
      <c r="DP115" s="190" t="s">
        <v>271</v>
      </c>
      <c r="DQ115" s="193" t="s">
        <v>271</v>
      </c>
      <c r="DR115" s="193" t="s">
        <v>271</v>
      </c>
      <c r="DS115" s="190" t="s">
        <v>271</v>
      </c>
      <c r="DT115" s="193" t="s">
        <v>271</v>
      </c>
      <c r="DU115" s="193" t="s">
        <v>271</v>
      </c>
      <c r="DV115" s="190" t="s">
        <v>287</v>
      </c>
      <c r="DW115" s="193">
        <v>6668</v>
      </c>
      <c r="DX115" s="193">
        <v>42675</v>
      </c>
      <c r="DY115" s="193"/>
      <c r="DZ115" s="190" t="s">
        <v>272</v>
      </c>
      <c r="EA115" s="190" t="s">
        <v>564</v>
      </c>
      <c r="EB115" s="190" t="s">
        <v>307</v>
      </c>
      <c r="EC115" s="190" t="s">
        <v>271</v>
      </c>
      <c r="ED115" s="190" t="s">
        <v>271</v>
      </c>
      <c r="EE115" s="190" t="s">
        <v>271</v>
      </c>
      <c r="EF115" s="190" t="s">
        <v>5399</v>
      </c>
      <c r="EG115" s="190" t="s">
        <v>352</v>
      </c>
      <c r="EH115" s="190" t="s">
        <v>320</v>
      </c>
      <c r="EI115" s="190" t="s">
        <v>319</v>
      </c>
      <c r="EJ115" s="190" t="s">
        <v>245</v>
      </c>
      <c r="EK115" s="190" t="s">
        <v>1390</v>
      </c>
      <c r="EL115" s="190" t="s">
        <v>272</v>
      </c>
      <c r="EM115" s="190" t="s">
        <v>272</v>
      </c>
      <c r="EN115" s="190" t="s">
        <v>272</v>
      </c>
      <c r="EO115" s="190" t="s">
        <v>272</v>
      </c>
      <c r="EP115" s="190" t="s">
        <v>378</v>
      </c>
      <c r="EQ115" s="190">
        <v>4</v>
      </c>
      <c r="ER115" s="190" t="s">
        <v>304</v>
      </c>
      <c r="ES115" s="190" t="s">
        <v>272</v>
      </c>
      <c r="ET115" s="190" t="s">
        <v>272</v>
      </c>
      <c r="EU115" s="190" t="s">
        <v>272</v>
      </c>
      <c r="EV115" s="190" t="s">
        <v>272</v>
      </c>
      <c r="EW115" s="190" t="s">
        <v>303</v>
      </c>
      <c r="EX115" s="190">
        <v>4</v>
      </c>
      <c r="EY115" s="190" t="s">
        <v>318</v>
      </c>
      <c r="EZ115" s="190" t="s">
        <v>268</v>
      </c>
      <c r="FA115" s="190" t="s">
        <v>260</v>
      </c>
      <c r="FB115" s="190">
        <v>4</v>
      </c>
      <c r="FC115" s="190" t="s">
        <v>1357</v>
      </c>
      <c r="FD115" s="190" t="s">
        <v>300</v>
      </c>
      <c r="FE115" s="190" t="s">
        <v>271</v>
      </c>
      <c r="FF115" s="190" t="s">
        <v>263</v>
      </c>
      <c r="FG115" s="190" t="s">
        <v>5398</v>
      </c>
      <c r="FO115" s="190" t="s">
        <v>5397</v>
      </c>
      <c r="FP115" s="190" t="s">
        <v>5396</v>
      </c>
      <c r="FQ115" s="190">
        <v>86029</v>
      </c>
      <c r="FR115" s="190">
        <v>13442</v>
      </c>
      <c r="FS115" s="190" t="s">
        <v>272</v>
      </c>
      <c r="FT115" s="190" t="s">
        <v>297</v>
      </c>
      <c r="FU115" s="190" t="s">
        <v>297</v>
      </c>
      <c r="FV115" s="190" t="s">
        <v>297</v>
      </c>
      <c r="FW115" s="190" t="s">
        <v>297</v>
      </c>
      <c r="FX115" s="190" t="s">
        <v>297</v>
      </c>
      <c r="FY115" s="190" t="s">
        <v>272</v>
      </c>
      <c r="FZ115" s="190" t="s">
        <v>297</v>
      </c>
      <c r="GA115" s="190" t="s">
        <v>297</v>
      </c>
      <c r="GB115" s="190" t="s">
        <v>297</v>
      </c>
      <c r="GC115" s="190" t="s">
        <v>272</v>
      </c>
      <c r="GD115" s="190" t="s">
        <v>297</v>
      </c>
      <c r="GE115" s="190" t="s">
        <v>297</v>
      </c>
    </row>
    <row r="116" spans="1:187" x14ac:dyDescent="0.3">
      <c r="A116" s="190" t="s">
        <v>296</v>
      </c>
      <c r="B116" s="190">
        <v>3720</v>
      </c>
      <c r="C116" s="190" t="s">
        <v>30</v>
      </c>
      <c r="D116" s="190" t="s">
        <v>243</v>
      </c>
      <c r="F116" s="190" t="s">
        <v>1400</v>
      </c>
      <c r="G116" s="190" t="s">
        <v>1337</v>
      </c>
      <c r="Q116" s="190"/>
      <c r="R116" s="190"/>
      <c r="S116" s="190"/>
      <c r="U116" s="190"/>
      <c r="V116" s="190" t="s">
        <v>1399</v>
      </c>
      <c r="W116" s="190" t="s">
        <v>1398</v>
      </c>
      <c r="X116" s="190" t="s">
        <v>1397</v>
      </c>
      <c r="Y116" s="190" t="s">
        <v>1396</v>
      </c>
      <c r="Z116" s="190" t="s">
        <v>1395</v>
      </c>
      <c r="AA116" s="190" t="s">
        <v>1394</v>
      </c>
      <c r="AB116" s="190" t="s">
        <v>310</v>
      </c>
      <c r="AC116" s="190" t="s">
        <v>1393</v>
      </c>
      <c r="AD116" s="190" t="s">
        <v>325</v>
      </c>
      <c r="AE116" s="190" t="s">
        <v>1392</v>
      </c>
      <c r="AG116" s="190"/>
      <c r="AH116" s="190"/>
      <c r="AI116" s="190"/>
      <c r="AJ116" s="190"/>
      <c r="AK116" s="190"/>
      <c r="AL116" s="190"/>
      <c r="AM116" s="193">
        <v>0</v>
      </c>
      <c r="AN116" s="193">
        <v>0</v>
      </c>
      <c r="AO116" s="193">
        <v>0</v>
      </c>
      <c r="AP116" s="193">
        <v>0</v>
      </c>
      <c r="AQ116" s="193">
        <v>0</v>
      </c>
      <c r="AR116" s="193">
        <v>0</v>
      </c>
      <c r="AS116" s="190" t="s">
        <v>271</v>
      </c>
      <c r="AT116" s="193" t="s">
        <v>271</v>
      </c>
      <c r="AU116" s="193" t="s">
        <v>271</v>
      </c>
      <c r="AV116" s="190" t="s">
        <v>271</v>
      </c>
      <c r="AW116" s="193" t="s">
        <v>271</v>
      </c>
      <c r="AX116" s="193" t="s">
        <v>271</v>
      </c>
      <c r="AY116" s="190" t="s">
        <v>271</v>
      </c>
      <c r="AZ116" s="193" t="s">
        <v>271</v>
      </c>
      <c r="BA116" s="193" t="s">
        <v>271</v>
      </c>
      <c r="BB116" s="190" t="s">
        <v>271</v>
      </c>
      <c r="BC116" s="193" t="s">
        <v>271</v>
      </c>
      <c r="BD116" s="193" t="s">
        <v>271</v>
      </c>
      <c r="BE116" s="190" t="s">
        <v>271</v>
      </c>
      <c r="BF116" s="193" t="s">
        <v>271</v>
      </c>
      <c r="BG116" s="193" t="s">
        <v>271</v>
      </c>
      <c r="BH116" s="190" t="s">
        <v>271</v>
      </c>
      <c r="BI116" s="193" t="s">
        <v>271</v>
      </c>
      <c r="BJ116" s="193" t="s">
        <v>271</v>
      </c>
      <c r="BK116" s="190" t="s">
        <v>271</v>
      </c>
      <c r="BL116" s="193" t="s">
        <v>271</v>
      </c>
      <c r="BM116" s="193" t="s">
        <v>271</v>
      </c>
      <c r="BN116" s="190" t="s">
        <v>271</v>
      </c>
      <c r="BO116" s="193" t="s">
        <v>271</v>
      </c>
      <c r="BP116" s="193" t="s">
        <v>271</v>
      </c>
      <c r="BQ116" s="190" t="s">
        <v>271</v>
      </c>
      <c r="BR116" s="193" t="s">
        <v>271</v>
      </c>
      <c r="BS116" s="193" t="s">
        <v>271</v>
      </c>
      <c r="BT116" s="190" t="s">
        <v>271</v>
      </c>
      <c r="BU116" s="193" t="s">
        <v>271</v>
      </c>
      <c r="BV116" s="193" t="s">
        <v>271</v>
      </c>
      <c r="BW116" s="193">
        <v>527880</v>
      </c>
      <c r="BX116" s="193">
        <v>1088</v>
      </c>
      <c r="BY116" s="193">
        <v>528968</v>
      </c>
      <c r="BZ116" s="193">
        <v>87980</v>
      </c>
      <c r="CA116" s="193">
        <v>170</v>
      </c>
      <c r="CB116" s="193">
        <v>88150</v>
      </c>
      <c r="CC116" s="190" t="s">
        <v>271</v>
      </c>
      <c r="CD116" s="193" t="s">
        <v>271</v>
      </c>
      <c r="CE116" s="193" t="s">
        <v>271</v>
      </c>
      <c r="CF116" s="190" t="s">
        <v>271</v>
      </c>
      <c r="CG116" s="193" t="s">
        <v>271</v>
      </c>
      <c r="CH116" s="193" t="s">
        <v>271</v>
      </c>
      <c r="CI116" s="190" t="s">
        <v>287</v>
      </c>
      <c r="CJ116" s="193">
        <v>87980</v>
      </c>
      <c r="CK116" s="193">
        <v>0</v>
      </c>
      <c r="CL116" s="190" t="s">
        <v>271</v>
      </c>
      <c r="CM116" s="193" t="s">
        <v>271</v>
      </c>
      <c r="CN116" s="193" t="s">
        <v>271</v>
      </c>
      <c r="CO116" s="190" t="s">
        <v>271</v>
      </c>
      <c r="CP116" s="193" t="s">
        <v>271</v>
      </c>
      <c r="CQ116" s="193" t="s">
        <v>271</v>
      </c>
      <c r="CR116" s="190" t="s">
        <v>271</v>
      </c>
      <c r="CS116" s="193" t="s">
        <v>271</v>
      </c>
      <c r="CT116" s="193" t="s">
        <v>271</v>
      </c>
      <c r="CU116" s="190" t="s">
        <v>271</v>
      </c>
      <c r="CV116" s="193" t="s">
        <v>271</v>
      </c>
      <c r="CW116" s="193" t="s">
        <v>271</v>
      </c>
      <c r="CX116" s="190" t="s">
        <v>287</v>
      </c>
      <c r="CY116" s="193">
        <v>87980</v>
      </c>
      <c r="CZ116" s="193">
        <v>563072</v>
      </c>
      <c r="DA116" s="190" t="s">
        <v>287</v>
      </c>
      <c r="DB116" s="193">
        <v>87980</v>
      </c>
      <c r="DC116" s="193">
        <v>563072</v>
      </c>
      <c r="DD116" s="190" t="s">
        <v>271</v>
      </c>
      <c r="DE116" s="193" t="s">
        <v>271</v>
      </c>
      <c r="DF116" s="193" t="s">
        <v>271</v>
      </c>
      <c r="DG116" s="190" t="s">
        <v>271</v>
      </c>
      <c r="DH116" s="193" t="s">
        <v>271</v>
      </c>
      <c r="DI116" s="193" t="s">
        <v>271</v>
      </c>
      <c r="DJ116" s="190" t="s">
        <v>271</v>
      </c>
      <c r="DK116" s="193" t="s">
        <v>271</v>
      </c>
      <c r="DL116" s="193" t="s">
        <v>271</v>
      </c>
      <c r="DM116" s="190" t="s">
        <v>271</v>
      </c>
      <c r="DN116" s="193" t="s">
        <v>271</v>
      </c>
      <c r="DO116" s="193" t="s">
        <v>271</v>
      </c>
      <c r="DP116" s="190" t="s">
        <v>287</v>
      </c>
      <c r="DQ116" s="193">
        <v>64623</v>
      </c>
      <c r="DR116" s="193">
        <v>413587</v>
      </c>
      <c r="DS116" s="190" t="s">
        <v>271</v>
      </c>
      <c r="DT116" s="193" t="s">
        <v>271</v>
      </c>
      <c r="DU116" s="193" t="s">
        <v>271</v>
      </c>
      <c r="DV116" s="190" t="s">
        <v>287</v>
      </c>
      <c r="DW116" s="193">
        <v>87980</v>
      </c>
      <c r="DX116" s="193">
        <v>563072</v>
      </c>
      <c r="DY116" s="193"/>
      <c r="DZ116" s="190" t="s">
        <v>272</v>
      </c>
      <c r="EA116" s="190" t="s">
        <v>427</v>
      </c>
      <c r="EB116" s="190" t="s">
        <v>307</v>
      </c>
      <c r="EC116" s="190" t="s">
        <v>272</v>
      </c>
      <c r="ED116" s="190" t="s">
        <v>381</v>
      </c>
      <c r="EE116" s="190" t="s">
        <v>307</v>
      </c>
      <c r="EF116" s="190" t="s">
        <v>1391</v>
      </c>
      <c r="EG116" s="190" t="s">
        <v>321</v>
      </c>
      <c r="EH116" s="190" t="s">
        <v>320</v>
      </c>
      <c r="EI116" s="190" t="s">
        <v>319</v>
      </c>
      <c r="EJ116" s="190" t="s">
        <v>245</v>
      </c>
      <c r="EK116" s="190" t="s">
        <v>1390</v>
      </c>
      <c r="EL116" s="190" t="s">
        <v>272</v>
      </c>
      <c r="EM116" s="190" t="s">
        <v>272</v>
      </c>
      <c r="EN116" s="190" t="s">
        <v>272</v>
      </c>
      <c r="EO116" s="190" t="s">
        <v>272</v>
      </c>
      <c r="EP116" s="190" t="s">
        <v>378</v>
      </c>
      <c r="EQ116" s="190">
        <v>4</v>
      </c>
      <c r="ER116" s="190" t="s">
        <v>304</v>
      </c>
      <c r="ES116" s="190" t="s">
        <v>272</v>
      </c>
      <c r="ET116" s="190" t="s">
        <v>272</v>
      </c>
      <c r="EU116" s="190" t="s">
        <v>272</v>
      </c>
      <c r="EV116" s="190" t="s">
        <v>272</v>
      </c>
      <c r="EW116" s="190" t="s">
        <v>303</v>
      </c>
      <c r="EX116" s="190">
        <v>4</v>
      </c>
      <c r="EY116" s="190" t="s">
        <v>302</v>
      </c>
      <c r="EZ116" s="190" t="s">
        <v>268</v>
      </c>
      <c r="FA116" s="190" t="s">
        <v>260</v>
      </c>
      <c r="FB116" s="190">
        <v>1</v>
      </c>
      <c r="FC116" s="190" t="s">
        <v>1357</v>
      </c>
      <c r="FD116" s="190" t="s">
        <v>271</v>
      </c>
      <c r="FE116" s="190" t="s">
        <v>271</v>
      </c>
      <c r="FF116" s="190" t="s">
        <v>263</v>
      </c>
      <c r="FG116" s="190" t="s">
        <v>1389</v>
      </c>
      <c r="FO116" s="190" t="s">
        <v>1388</v>
      </c>
      <c r="FP116" s="190" t="s">
        <v>1387</v>
      </c>
      <c r="FQ116" s="190">
        <v>528968</v>
      </c>
      <c r="FR116" s="190">
        <v>88150</v>
      </c>
      <c r="FS116" s="190" t="s">
        <v>271</v>
      </c>
      <c r="FT116" s="190" t="s">
        <v>271</v>
      </c>
      <c r="FU116" s="190" t="s">
        <v>271</v>
      </c>
      <c r="FV116" s="190" t="s">
        <v>271</v>
      </c>
      <c r="FW116" s="190" t="s">
        <v>271</v>
      </c>
      <c r="FX116" s="190" t="s">
        <v>271</v>
      </c>
      <c r="FY116" s="190" t="s">
        <v>271</v>
      </c>
      <c r="FZ116" s="190" t="s">
        <v>271</v>
      </c>
      <c r="GA116" s="190" t="s">
        <v>271</v>
      </c>
      <c r="GB116" s="190" t="s">
        <v>271</v>
      </c>
      <c r="GC116" s="190" t="s">
        <v>272</v>
      </c>
      <c r="GD116" s="190" t="s">
        <v>272</v>
      </c>
      <c r="GE116" s="190" t="s">
        <v>297</v>
      </c>
    </row>
    <row r="117" spans="1:187" x14ac:dyDescent="0.3">
      <c r="A117" s="190" t="s">
        <v>372</v>
      </c>
      <c r="B117" s="190">
        <v>2808</v>
      </c>
      <c r="C117" s="190" t="s">
        <v>31</v>
      </c>
      <c r="D117" s="190" t="s">
        <v>240</v>
      </c>
      <c r="E117" s="190" t="s">
        <v>13535</v>
      </c>
      <c r="F117" s="190" t="s">
        <v>13534</v>
      </c>
      <c r="G117" s="190" t="s">
        <v>12545</v>
      </c>
      <c r="H117" s="190" t="s">
        <v>369</v>
      </c>
      <c r="I117" s="190" t="s">
        <v>2945</v>
      </c>
      <c r="J117" s="190" t="s">
        <v>13533</v>
      </c>
      <c r="K117" s="190" t="s">
        <v>271</v>
      </c>
      <c r="L117" s="190" t="s">
        <v>271</v>
      </c>
      <c r="M117" s="190" t="s">
        <v>271</v>
      </c>
      <c r="N117" s="190" t="s">
        <v>271</v>
      </c>
      <c r="O117" s="190" t="s">
        <v>271</v>
      </c>
      <c r="P117" s="190" t="s">
        <v>271</v>
      </c>
      <c r="Q117" s="191">
        <v>42248</v>
      </c>
      <c r="R117" s="191">
        <v>42370</v>
      </c>
      <c r="S117" s="191">
        <v>42401</v>
      </c>
      <c r="T117" s="190" t="s">
        <v>549</v>
      </c>
      <c r="U117" s="194">
        <v>49155</v>
      </c>
      <c r="V117" s="190" t="s">
        <v>332</v>
      </c>
      <c r="W117" s="190" t="s">
        <v>331</v>
      </c>
      <c r="X117" s="190" t="s">
        <v>330</v>
      </c>
      <c r="Y117" s="190" t="s">
        <v>1218</v>
      </c>
      <c r="Z117" s="190" t="s">
        <v>1217</v>
      </c>
      <c r="AA117" s="190" t="s">
        <v>1216</v>
      </c>
      <c r="AB117" s="190" t="s">
        <v>310</v>
      </c>
      <c r="AC117" s="190" t="s">
        <v>13532</v>
      </c>
      <c r="AD117" s="190" t="s">
        <v>325</v>
      </c>
      <c r="AE117" s="190" t="s">
        <v>13531</v>
      </c>
      <c r="AF117" s="190" t="s">
        <v>13530</v>
      </c>
      <c r="AG117" s="193">
        <v>893</v>
      </c>
      <c r="AH117" s="193">
        <v>285</v>
      </c>
      <c r="AI117" s="193">
        <v>1178</v>
      </c>
      <c r="AJ117" s="193">
        <v>298</v>
      </c>
      <c r="AK117" s="193">
        <v>95</v>
      </c>
      <c r="AL117" s="193">
        <v>393</v>
      </c>
      <c r="AM117" s="193">
        <v>0</v>
      </c>
      <c r="AN117" s="193">
        <v>0</v>
      </c>
      <c r="AO117" s="193">
        <v>0</v>
      </c>
      <c r="AP117" s="193">
        <v>0</v>
      </c>
      <c r="AQ117" s="193">
        <v>0</v>
      </c>
      <c r="AR117" s="193">
        <v>0</v>
      </c>
      <c r="AS117" s="190" t="s">
        <v>271</v>
      </c>
      <c r="AT117" s="193" t="s">
        <v>271</v>
      </c>
      <c r="AU117" s="193" t="s">
        <v>271</v>
      </c>
      <c r="AV117" s="190" t="s">
        <v>271</v>
      </c>
      <c r="AW117" s="193" t="s">
        <v>271</v>
      </c>
      <c r="AX117" s="193" t="s">
        <v>271</v>
      </c>
      <c r="AY117" s="190" t="s">
        <v>271</v>
      </c>
      <c r="AZ117" s="193" t="s">
        <v>271</v>
      </c>
      <c r="BA117" s="193" t="s">
        <v>271</v>
      </c>
      <c r="BB117" s="190" t="s">
        <v>271</v>
      </c>
      <c r="BC117" s="193" t="s">
        <v>271</v>
      </c>
      <c r="BD117" s="193" t="s">
        <v>271</v>
      </c>
      <c r="BE117" s="190" t="s">
        <v>271</v>
      </c>
      <c r="BF117" s="193" t="s">
        <v>271</v>
      </c>
      <c r="BG117" s="193" t="s">
        <v>271</v>
      </c>
      <c r="BH117" s="190" t="s">
        <v>271</v>
      </c>
      <c r="BI117" s="193" t="s">
        <v>271</v>
      </c>
      <c r="BJ117" s="193" t="s">
        <v>271</v>
      </c>
      <c r="BK117" s="190" t="s">
        <v>271</v>
      </c>
      <c r="BL117" s="193" t="s">
        <v>271</v>
      </c>
      <c r="BM117" s="193" t="s">
        <v>271</v>
      </c>
      <c r="BN117" s="190" t="s">
        <v>271</v>
      </c>
      <c r="BO117" s="193" t="s">
        <v>271</v>
      </c>
      <c r="BP117" s="193" t="s">
        <v>271</v>
      </c>
      <c r="BQ117" s="190" t="s">
        <v>271</v>
      </c>
      <c r="BR117" s="193" t="s">
        <v>271</v>
      </c>
      <c r="BS117" s="193" t="s">
        <v>271</v>
      </c>
      <c r="BT117" s="190" t="s">
        <v>271</v>
      </c>
      <c r="BU117" s="193" t="s">
        <v>271</v>
      </c>
      <c r="BV117" s="193" t="s">
        <v>271</v>
      </c>
      <c r="BW117" s="193">
        <v>893</v>
      </c>
      <c r="BX117" s="193">
        <v>285</v>
      </c>
      <c r="BY117" s="193">
        <v>1178</v>
      </c>
      <c r="BZ117" s="193">
        <v>298</v>
      </c>
      <c r="CA117" s="193">
        <v>95</v>
      </c>
      <c r="CB117" s="193">
        <v>393</v>
      </c>
      <c r="CC117" s="190" t="s">
        <v>271</v>
      </c>
      <c r="CD117" s="193" t="s">
        <v>271</v>
      </c>
      <c r="CE117" s="193" t="s">
        <v>271</v>
      </c>
      <c r="CF117" s="190" t="s">
        <v>287</v>
      </c>
      <c r="CG117" s="193">
        <v>393</v>
      </c>
      <c r="CH117" s="193">
        <v>1178</v>
      </c>
      <c r="CI117" s="190" t="s">
        <v>271</v>
      </c>
      <c r="CJ117" s="193" t="s">
        <v>271</v>
      </c>
      <c r="CK117" s="193" t="s">
        <v>271</v>
      </c>
      <c r="CL117" s="190" t="s">
        <v>287</v>
      </c>
      <c r="CM117" s="193">
        <v>393</v>
      </c>
      <c r="CN117" s="193">
        <v>1178</v>
      </c>
      <c r="CO117" s="190" t="s">
        <v>271</v>
      </c>
      <c r="CP117" s="193" t="s">
        <v>271</v>
      </c>
      <c r="CQ117" s="193" t="s">
        <v>271</v>
      </c>
      <c r="CR117" s="190" t="s">
        <v>271</v>
      </c>
      <c r="CS117" s="193" t="s">
        <v>271</v>
      </c>
      <c r="CT117" s="193" t="s">
        <v>271</v>
      </c>
      <c r="CU117" s="190" t="s">
        <v>271</v>
      </c>
      <c r="CV117" s="193" t="s">
        <v>271</v>
      </c>
      <c r="CW117" s="193" t="s">
        <v>271</v>
      </c>
      <c r="CX117" s="190" t="s">
        <v>287</v>
      </c>
      <c r="CY117" s="193">
        <v>393</v>
      </c>
      <c r="CZ117" s="193">
        <v>1178</v>
      </c>
      <c r="DA117" s="190" t="s">
        <v>287</v>
      </c>
      <c r="DB117" s="193">
        <v>393</v>
      </c>
      <c r="DC117" s="193">
        <v>1178</v>
      </c>
      <c r="DD117" s="190" t="s">
        <v>271</v>
      </c>
      <c r="DE117" s="193" t="s">
        <v>271</v>
      </c>
      <c r="DF117" s="193" t="s">
        <v>271</v>
      </c>
      <c r="DG117" s="190" t="s">
        <v>271</v>
      </c>
      <c r="DH117" s="193" t="s">
        <v>271</v>
      </c>
      <c r="DI117" s="193" t="s">
        <v>271</v>
      </c>
      <c r="DJ117" s="190" t="s">
        <v>271</v>
      </c>
      <c r="DK117" s="193" t="s">
        <v>271</v>
      </c>
      <c r="DL117" s="193" t="s">
        <v>271</v>
      </c>
      <c r="DM117" s="190" t="s">
        <v>271</v>
      </c>
      <c r="DN117" s="193" t="s">
        <v>271</v>
      </c>
      <c r="DO117" s="193" t="s">
        <v>271</v>
      </c>
      <c r="DP117" s="190" t="s">
        <v>271</v>
      </c>
      <c r="DQ117" s="193" t="s">
        <v>271</v>
      </c>
      <c r="DR117" s="193" t="s">
        <v>271</v>
      </c>
      <c r="DS117" s="190" t="s">
        <v>271</v>
      </c>
      <c r="DT117" s="193" t="s">
        <v>271</v>
      </c>
      <c r="DU117" s="193" t="s">
        <v>271</v>
      </c>
      <c r="DV117" s="190" t="s">
        <v>271</v>
      </c>
      <c r="DW117" s="193" t="s">
        <v>271</v>
      </c>
      <c r="DX117" s="193" t="s">
        <v>271</v>
      </c>
      <c r="DY117" s="190" t="s">
        <v>356</v>
      </c>
      <c r="DZ117" s="190" t="s">
        <v>272</v>
      </c>
      <c r="EA117" s="190" t="s">
        <v>750</v>
      </c>
      <c r="EB117" s="190" t="s">
        <v>307</v>
      </c>
      <c r="EC117" s="190" t="s">
        <v>297</v>
      </c>
      <c r="ED117" s="190" t="s">
        <v>271</v>
      </c>
      <c r="EE117" s="190" t="s">
        <v>271</v>
      </c>
      <c r="EF117" s="190" t="s">
        <v>13529</v>
      </c>
      <c r="EG117" s="190" t="s">
        <v>352</v>
      </c>
      <c r="EH117" s="190" t="s">
        <v>284</v>
      </c>
      <c r="EI117" s="190" t="s">
        <v>283</v>
      </c>
      <c r="EJ117" s="190" t="s">
        <v>246</v>
      </c>
      <c r="EK117" s="190" t="s">
        <v>379</v>
      </c>
      <c r="EL117" s="190" t="s">
        <v>272</v>
      </c>
      <c r="EM117" s="190" t="s">
        <v>272</v>
      </c>
      <c r="EN117" s="190" t="s">
        <v>272</v>
      </c>
      <c r="EO117" s="190" t="s">
        <v>272</v>
      </c>
      <c r="EP117" s="190" t="s">
        <v>378</v>
      </c>
      <c r="EQ117" s="190">
        <v>4</v>
      </c>
      <c r="ER117" s="190" t="s">
        <v>349</v>
      </c>
      <c r="ES117" s="190" t="s">
        <v>297</v>
      </c>
      <c r="ET117" s="190" t="s">
        <v>272</v>
      </c>
      <c r="EU117" s="190" t="s">
        <v>272</v>
      </c>
      <c r="EV117" s="190" t="s">
        <v>297</v>
      </c>
      <c r="EW117" s="190" t="s">
        <v>601</v>
      </c>
      <c r="EX117" s="190">
        <v>2</v>
      </c>
      <c r="EY117" s="190" t="s">
        <v>278</v>
      </c>
      <c r="EZ117" s="190" t="s">
        <v>267</v>
      </c>
      <c r="FA117" s="190" t="s">
        <v>257</v>
      </c>
      <c r="FB117" s="193">
        <v>3</v>
      </c>
      <c r="FC117" s="190" t="s">
        <v>277</v>
      </c>
      <c r="FD117" s="190" t="s">
        <v>537</v>
      </c>
      <c r="FE117" s="190" t="s">
        <v>348</v>
      </c>
      <c r="FF117" s="190" t="s">
        <v>262</v>
      </c>
      <c r="FG117" s="190" t="s">
        <v>13528</v>
      </c>
      <c r="FH117" s="190" t="s">
        <v>1308</v>
      </c>
      <c r="FI117" s="190" t="s">
        <v>1154</v>
      </c>
      <c r="FJ117" s="190" t="s">
        <v>271</v>
      </c>
      <c r="FK117" s="190" t="s">
        <v>271</v>
      </c>
      <c r="FL117" s="190" t="s">
        <v>13527</v>
      </c>
      <c r="FM117" s="190" t="s">
        <v>13526</v>
      </c>
      <c r="FN117" s="190" t="s">
        <v>13525</v>
      </c>
      <c r="FO117" s="190" t="s">
        <v>271</v>
      </c>
      <c r="FP117" s="190" t="s">
        <v>13524</v>
      </c>
      <c r="FQ117" s="193">
        <v>1178</v>
      </c>
      <c r="FR117" s="193">
        <v>393</v>
      </c>
      <c r="FS117" s="190" t="s">
        <v>297</v>
      </c>
      <c r="FT117" s="190" t="s">
        <v>297</v>
      </c>
      <c r="FU117" s="190" t="s">
        <v>297</v>
      </c>
      <c r="FV117" s="190" t="s">
        <v>297</v>
      </c>
      <c r="FW117" s="190" t="s">
        <v>297</v>
      </c>
      <c r="FX117" s="190" t="s">
        <v>297</v>
      </c>
      <c r="FY117" s="190" t="s">
        <v>297</v>
      </c>
      <c r="FZ117" s="190" t="s">
        <v>297</v>
      </c>
      <c r="GA117" s="190" t="s">
        <v>272</v>
      </c>
      <c r="GB117" s="190" t="s">
        <v>272</v>
      </c>
      <c r="GC117" s="190" t="s">
        <v>297</v>
      </c>
      <c r="GD117" s="190" t="s">
        <v>297</v>
      </c>
      <c r="GE117" s="190" t="s">
        <v>297</v>
      </c>
    </row>
    <row r="118" spans="1:187" x14ac:dyDescent="0.3">
      <c r="A118" s="190" t="s">
        <v>372</v>
      </c>
      <c r="B118" s="190">
        <v>2813</v>
      </c>
      <c r="C118" s="190" t="s">
        <v>31</v>
      </c>
      <c r="D118" s="190" t="s">
        <v>240</v>
      </c>
      <c r="E118" s="190" t="s">
        <v>13523</v>
      </c>
      <c r="F118" s="190" t="s">
        <v>13522</v>
      </c>
      <c r="G118" s="190" t="s">
        <v>12545</v>
      </c>
      <c r="H118" s="190" t="s">
        <v>514</v>
      </c>
      <c r="I118" s="190" t="s">
        <v>513</v>
      </c>
      <c r="J118" s="190" t="s">
        <v>13521</v>
      </c>
      <c r="K118" s="190" t="s">
        <v>271</v>
      </c>
      <c r="L118" s="190" t="s">
        <v>271</v>
      </c>
      <c r="M118" s="190" t="s">
        <v>271</v>
      </c>
      <c r="N118" s="190" t="s">
        <v>271</v>
      </c>
      <c r="O118" s="190" t="s">
        <v>271</v>
      </c>
      <c r="P118" s="190" t="s">
        <v>271</v>
      </c>
      <c r="Q118" s="191">
        <v>42522</v>
      </c>
      <c r="R118" s="191">
        <v>42735</v>
      </c>
      <c r="T118" s="190" t="s">
        <v>391</v>
      </c>
      <c r="U118" s="194">
        <v>60000</v>
      </c>
      <c r="V118" s="190" t="s">
        <v>332</v>
      </c>
      <c r="W118" s="190" t="s">
        <v>331</v>
      </c>
      <c r="X118" s="190" t="s">
        <v>330</v>
      </c>
      <c r="Y118" s="190" t="s">
        <v>1218</v>
      </c>
      <c r="Z118" s="190" t="s">
        <v>1217</v>
      </c>
      <c r="AA118" s="190" t="s">
        <v>1216</v>
      </c>
      <c r="AB118" s="190" t="s">
        <v>310</v>
      </c>
      <c r="AC118" s="190" t="s">
        <v>13520</v>
      </c>
      <c r="AD118" s="190" t="s">
        <v>325</v>
      </c>
      <c r="AE118" s="190" t="s">
        <v>13519</v>
      </c>
      <c r="AF118" s="190" t="s">
        <v>13518</v>
      </c>
      <c r="AG118" s="193">
        <v>2272</v>
      </c>
      <c r="AH118" s="193">
        <v>2354</v>
      </c>
      <c r="AI118" s="193">
        <v>4626</v>
      </c>
      <c r="AJ118" s="193">
        <v>526</v>
      </c>
      <c r="AK118" s="193">
        <v>630</v>
      </c>
      <c r="AL118" s="193">
        <v>1156</v>
      </c>
      <c r="AM118" s="193">
        <v>0</v>
      </c>
      <c r="AN118" s="193">
        <v>0</v>
      </c>
      <c r="AO118" s="193">
        <v>0</v>
      </c>
      <c r="AP118" s="193">
        <v>0</v>
      </c>
      <c r="AQ118" s="193">
        <v>0</v>
      </c>
      <c r="AR118" s="193">
        <v>0</v>
      </c>
      <c r="AS118" s="190" t="s">
        <v>271</v>
      </c>
      <c r="AT118" s="193" t="s">
        <v>271</v>
      </c>
      <c r="AU118" s="193" t="s">
        <v>271</v>
      </c>
      <c r="AV118" s="190" t="s">
        <v>271</v>
      </c>
      <c r="AW118" s="193" t="s">
        <v>271</v>
      </c>
      <c r="AX118" s="193" t="s">
        <v>271</v>
      </c>
      <c r="AY118" s="190" t="s">
        <v>271</v>
      </c>
      <c r="AZ118" s="193" t="s">
        <v>271</v>
      </c>
      <c r="BA118" s="193" t="s">
        <v>271</v>
      </c>
      <c r="BB118" s="190" t="s">
        <v>271</v>
      </c>
      <c r="BC118" s="193" t="s">
        <v>271</v>
      </c>
      <c r="BD118" s="193" t="s">
        <v>271</v>
      </c>
      <c r="BE118" s="190" t="s">
        <v>271</v>
      </c>
      <c r="BF118" s="193" t="s">
        <v>271</v>
      </c>
      <c r="BG118" s="193" t="s">
        <v>271</v>
      </c>
      <c r="BH118" s="190" t="s">
        <v>271</v>
      </c>
      <c r="BI118" s="193" t="s">
        <v>271</v>
      </c>
      <c r="BJ118" s="193" t="s">
        <v>271</v>
      </c>
      <c r="BK118" s="190" t="s">
        <v>271</v>
      </c>
      <c r="BL118" s="193" t="s">
        <v>271</v>
      </c>
      <c r="BM118" s="193" t="s">
        <v>271</v>
      </c>
      <c r="BN118" s="190" t="s">
        <v>271</v>
      </c>
      <c r="BO118" s="193" t="s">
        <v>271</v>
      </c>
      <c r="BP118" s="193" t="s">
        <v>271</v>
      </c>
      <c r="BQ118" s="190" t="s">
        <v>271</v>
      </c>
      <c r="BR118" s="193" t="s">
        <v>271</v>
      </c>
      <c r="BS118" s="193" t="s">
        <v>271</v>
      </c>
      <c r="BT118" s="190" t="s">
        <v>271</v>
      </c>
      <c r="BU118" s="193" t="s">
        <v>271</v>
      </c>
      <c r="BV118" s="193" t="s">
        <v>271</v>
      </c>
      <c r="BW118" s="193">
        <v>0</v>
      </c>
      <c r="BX118" s="193">
        <v>0</v>
      </c>
      <c r="BY118" s="193">
        <v>0</v>
      </c>
      <c r="BZ118" s="193">
        <v>4</v>
      </c>
      <c r="CA118" s="193">
        <v>17</v>
      </c>
      <c r="CB118" s="193">
        <v>21</v>
      </c>
      <c r="CC118" s="190" t="s">
        <v>271</v>
      </c>
      <c r="CD118" s="193" t="s">
        <v>271</v>
      </c>
      <c r="CE118" s="193" t="s">
        <v>271</v>
      </c>
      <c r="CF118" s="190" t="s">
        <v>271</v>
      </c>
      <c r="CG118" s="193" t="s">
        <v>271</v>
      </c>
      <c r="CH118" s="193" t="s">
        <v>271</v>
      </c>
      <c r="CI118" s="190" t="s">
        <v>271</v>
      </c>
      <c r="CJ118" s="193" t="s">
        <v>271</v>
      </c>
      <c r="CK118" s="193" t="s">
        <v>271</v>
      </c>
      <c r="CL118" s="190" t="s">
        <v>271</v>
      </c>
      <c r="CM118" s="193" t="s">
        <v>271</v>
      </c>
      <c r="CN118" s="193" t="s">
        <v>271</v>
      </c>
      <c r="CO118" s="190" t="s">
        <v>271</v>
      </c>
      <c r="CP118" s="193" t="s">
        <v>271</v>
      </c>
      <c r="CQ118" s="193" t="s">
        <v>271</v>
      </c>
      <c r="CR118" s="190" t="s">
        <v>287</v>
      </c>
      <c r="CS118" s="193">
        <v>21</v>
      </c>
      <c r="CT118" s="193">
        <v>0</v>
      </c>
      <c r="CU118" s="190" t="s">
        <v>271</v>
      </c>
      <c r="CV118" s="193" t="s">
        <v>271</v>
      </c>
      <c r="CW118" s="193" t="s">
        <v>271</v>
      </c>
      <c r="CX118" s="190" t="s">
        <v>287</v>
      </c>
      <c r="CY118" s="193">
        <v>21</v>
      </c>
      <c r="CZ118" s="193">
        <v>0</v>
      </c>
      <c r="DA118" s="190" t="s">
        <v>287</v>
      </c>
      <c r="DB118" s="193">
        <v>21</v>
      </c>
      <c r="DC118" s="193">
        <v>0</v>
      </c>
      <c r="DD118" s="190" t="s">
        <v>271</v>
      </c>
      <c r="DE118" s="193" t="s">
        <v>271</v>
      </c>
      <c r="DF118" s="193" t="s">
        <v>271</v>
      </c>
      <c r="DG118" s="190" t="s">
        <v>287</v>
      </c>
      <c r="DH118" s="193">
        <v>0</v>
      </c>
      <c r="DI118" s="193">
        <v>0</v>
      </c>
      <c r="DJ118" s="190" t="s">
        <v>271</v>
      </c>
      <c r="DK118" s="193" t="s">
        <v>271</v>
      </c>
      <c r="DL118" s="193" t="s">
        <v>271</v>
      </c>
      <c r="DM118" s="190" t="s">
        <v>271</v>
      </c>
      <c r="DN118" s="193" t="s">
        <v>271</v>
      </c>
      <c r="DO118" s="193" t="s">
        <v>271</v>
      </c>
      <c r="DP118" s="190" t="s">
        <v>271</v>
      </c>
      <c r="DQ118" s="193" t="s">
        <v>271</v>
      </c>
      <c r="DR118" s="193" t="s">
        <v>271</v>
      </c>
      <c r="DS118" s="190" t="s">
        <v>287</v>
      </c>
      <c r="DT118" s="193">
        <v>21</v>
      </c>
      <c r="DU118" s="193">
        <v>0</v>
      </c>
      <c r="DV118" s="190" t="s">
        <v>271</v>
      </c>
      <c r="DW118" s="193" t="s">
        <v>271</v>
      </c>
      <c r="DX118" s="193" t="s">
        <v>271</v>
      </c>
      <c r="DY118" s="190" t="s">
        <v>655</v>
      </c>
      <c r="DZ118" s="190" t="s">
        <v>297</v>
      </c>
      <c r="EA118" s="190" t="s">
        <v>271</v>
      </c>
      <c r="EB118" s="190" t="s">
        <v>271</v>
      </c>
      <c r="EC118" s="190" t="s">
        <v>297</v>
      </c>
      <c r="ED118" s="190" t="s">
        <v>271</v>
      </c>
      <c r="EE118" s="190" t="s">
        <v>271</v>
      </c>
      <c r="EF118" s="190" t="s">
        <v>271</v>
      </c>
      <c r="EG118" s="190" t="s">
        <v>321</v>
      </c>
      <c r="EH118" s="190" t="s">
        <v>284</v>
      </c>
      <c r="EI118" s="190" t="s">
        <v>283</v>
      </c>
      <c r="EJ118" s="190" t="s">
        <v>245</v>
      </c>
      <c r="EK118" s="190" t="s">
        <v>379</v>
      </c>
      <c r="EL118" s="190" t="s">
        <v>297</v>
      </c>
      <c r="EM118" s="190" t="s">
        <v>272</v>
      </c>
      <c r="EN118" s="190" t="s">
        <v>272</v>
      </c>
      <c r="EO118" s="190" t="s">
        <v>272</v>
      </c>
      <c r="EP118" s="190" t="s">
        <v>464</v>
      </c>
      <c r="EQ118" s="190">
        <v>3</v>
      </c>
      <c r="ER118" s="190" t="s">
        <v>349</v>
      </c>
      <c r="ES118" s="190" t="s">
        <v>297</v>
      </c>
      <c r="ET118" s="190" t="s">
        <v>297</v>
      </c>
      <c r="EU118" s="190" t="s">
        <v>272</v>
      </c>
      <c r="EV118" s="190" t="s">
        <v>272</v>
      </c>
      <c r="EW118" s="190" t="s">
        <v>601</v>
      </c>
      <c r="EX118" s="190">
        <v>2</v>
      </c>
      <c r="EY118" s="190" t="s">
        <v>318</v>
      </c>
      <c r="EZ118" s="190" t="s">
        <v>268</v>
      </c>
      <c r="FA118" s="190" t="s">
        <v>257</v>
      </c>
      <c r="FB118" s="193">
        <v>1</v>
      </c>
      <c r="FC118" s="190" t="s">
        <v>348</v>
      </c>
      <c r="FD118" s="190" t="s">
        <v>271</v>
      </c>
      <c r="FE118" s="190" t="s">
        <v>271</v>
      </c>
      <c r="FF118" s="190" t="s">
        <v>262</v>
      </c>
      <c r="FG118" s="190" t="s">
        <v>1154</v>
      </c>
      <c r="FH118" s="190" t="s">
        <v>13517</v>
      </c>
      <c r="FI118" s="190" t="s">
        <v>2846</v>
      </c>
      <c r="FJ118" s="190" t="s">
        <v>271</v>
      </c>
      <c r="FK118" s="190" t="s">
        <v>271</v>
      </c>
      <c r="FL118" s="190" t="s">
        <v>2845</v>
      </c>
      <c r="FM118" s="190" t="s">
        <v>271</v>
      </c>
      <c r="FN118" s="190" t="s">
        <v>271</v>
      </c>
      <c r="FO118" s="190" t="s">
        <v>13516</v>
      </c>
      <c r="FP118" s="190" t="s">
        <v>13515</v>
      </c>
      <c r="FQ118" s="193">
        <v>0</v>
      </c>
      <c r="FR118" s="193">
        <v>21</v>
      </c>
      <c r="FS118" s="190" t="s">
        <v>272</v>
      </c>
      <c r="FT118" s="190" t="s">
        <v>297</v>
      </c>
      <c r="FU118" s="190" t="s">
        <v>297</v>
      </c>
      <c r="FV118" s="190" t="s">
        <v>297</v>
      </c>
      <c r="FW118" s="190" t="s">
        <v>297</v>
      </c>
      <c r="FX118" s="190" t="s">
        <v>297</v>
      </c>
      <c r="FY118" s="190" t="s">
        <v>297</v>
      </c>
      <c r="FZ118" s="190" t="s">
        <v>297</v>
      </c>
      <c r="GA118" s="190" t="s">
        <v>297</v>
      </c>
      <c r="GB118" s="190" t="s">
        <v>297</v>
      </c>
      <c r="GC118" s="190" t="s">
        <v>272</v>
      </c>
      <c r="GD118" s="190" t="s">
        <v>297</v>
      </c>
      <c r="GE118" s="190" t="s">
        <v>297</v>
      </c>
    </row>
    <row r="119" spans="1:187" x14ac:dyDescent="0.3">
      <c r="A119" s="190" t="s">
        <v>372</v>
      </c>
      <c r="B119" s="190">
        <v>2819</v>
      </c>
      <c r="C119" s="190" t="s">
        <v>31</v>
      </c>
      <c r="D119" s="190" t="s">
        <v>240</v>
      </c>
      <c r="E119" s="190" t="s">
        <v>13514</v>
      </c>
      <c r="F119" s="190" t="s">
        <v>13513</v>
      </c>
      <c r="G119" s="190" t="s">
        <v>12545</v>
      </c>
      <c r="H119" s="190" t="s">
        <v>301</v>
      </c>
      <c r="I119" s="190" t="s">
        <v>301</v>
      </c>
      <c r="J119" s="190" t="s">
        <v>13512</v>
      </c>
      <c r="K119" s="190" t="s">
        <v>271</v>
      </c>
      <c r="L119" s="190" t="s">
        <v>271</v>
      </c>
      <c r="M119" s="190" t="s">
        <v>271</v>
      </c>
      <c r="N119" s="190" t="s">
        <v>271</v>
      </c>
      <c r="O119" s="190" t="s">
        <v>271</v>
      </c>
      <c r="P119" s="190" t="s">
        <v>271</v>
      </c>
      <c r="Q119" s="191">
        <v>42468</v>
      </c>
      <c r="R119" s="191">
        <v>42794</v>
      </c>
      <c r="T119" s="190" t="s">
        <v>391</v>
      </c>
      <c r="U119" s="194">
        <v>13300.47</v>
      </c>
      <c r="V119" s="190" t="s">
        <v>332</v>
      </c>
      <c r="W119" s="190" t="s">
        <v>331</v>
      </c>
      <c r="X119" s="190" t="s">
        <v>330</v>
      </c>
      <c r="Y119" s="190" t="s">
        <v>1218</v>
      </c>
      <c r="Z119" s="190" t="s">
        <v>1217</v>
      </c>
      <c r="AA119" s="190" t="s">
        <v>1216</v>
      </c>
      <c r="AB119" s="190" t="s">
        <v>310</v>
      </c>
      <c r="AC119" s="190" t="s">
        <v>13511</v>
      </c>
      <c r="AD119" s="190" t="s">
        <v>325</v>
      </c>
      <c r="AE119" s="190" t="s">
        <v>13510</v>
      </c>
      <c r="AF119" s="190" t="s">
        <v>13509</v>
      </c>
      <c r="AG119" s="193">
        <v>237</v>
      </c>
      <c r="AH119" s="193">
        <v>206</v>
      </c>
      <c r="AI119" s="193">
        <v>443</v>
      </c>
      <c r="AJ119" s="193">
        <v>43</v>
      </c>
      <c r="AK119" s="193">
        <v>42</v>
      </c>
      <c r="AL119" s="193">
        <v>85</v>
      </c>
      <c r="AM119" s="193">
        <v>0</v>
      </c>
      <c r="AN119" s="193">
        <v>0</v>
      </c>
      <c r="AO119" s="193">
        <v>0</v>
      </c>
      <c r="AP119" s="193">
        <v>0</v>
      </c>
      <c r="AQ119" s="193">
        <v>0</v>
      </c>
      <c r="AR119" s="193">
        <v>0</v>
      </c>
      <c r="AS119" s="190" t="s">
        <v>271</v>
      </c>
      <c r="AT119" s="193" t="s">
        <v>271</v>
      </c>
      <c r="AU119" s="193" t="s">
        <v>271</v>
      </c>
      <c r="AV119" s="190" t="s">
        <v>271</v>
      </c>
      <c r="AW119" s="193" t="s">
        <v>271</v>
      </c>
      <c r="AX119" s="193" t="s">
        <v>271</v>
      </c>
      <c r="AY119" s="190" t="s">
        <v>271</v>
      </c>
      <c r="AZ119" s="193" t="s">
        <v>271</v>
      </c>
      <c r="BA119" s="193" t="s">
        <v>271</v>
      </c>
      <c r="BB119" s="190" t="s">
        <v>271</v>
      </c>
      <c r="BC119" s="193" t="s">
        <v>271</v>
      </c>
      <c r="BD119" s="193" t="s">
        <v>271</v>
      </c>
      <c r="BE119" s="190" t="s">
        <v>271</v>
      </c>
      <c r="BF119" s="193" t="s">
        <v>271</v>
      </c>
      <c r="BG119" s="193" t="s">
        <v>271</v>
      </c>
      <c r="BH119" s="190" t="s">
        <v>271</v>
      </c>
      <c r="BI119" s="193" t="s">
        <v>271</v>
      </c>
      <c r="BJ119" s="193" t="s">
        <v>271</v>
      </c>
      <c r="BK119" s="190" t="s">
        <v>271</v>
      </c>
      <c r="BL119" s="193" t="s">
        <v>271</v>
      </c>
      <c r="BM119" s="193" t="s">
        <v>271</v>
      </c>
      <c r="BN119" s="190" t="s">
        <v>271</v>
      </c>
      <c r="BO119" s="193" t="s">
        <v>271</v>
      </c>
      <c r="BP119" s="193" t="s">
        <v>271</v>
      </c>
      <c r="BQ119" s="190" t="s">
        <v>271</v>
      </c>
      <c r="BR119" s="193" t="s">
        <v>271</v>
      </c>
      <c r="BS119" s="193" t="s">
        <v>271</v>
      </c>
      <c r="BT119" s="190" t="s">
        <v>271</v>
      </c>
      <c r="BU119" s="193" t="s">
        <v>271</v>
      </c>
      <c r="BV119" s="193" t="s">
        <v>271</v>
      </c>
      <c r="BW119" s="193">
        <v>237</v>
      </c>
      <c r="BX119" s="193">
        <v>206</v>
      </c>
      <c r="BY119" s="193">
        <v>443</v>
      </c>
      <c r="BZ119" s="193">
        <v>43</v>
      </c>
      <c r="CA119" s="193">
        <v>42</v>
      </c>
      <c r="CB119" s="193">
        <v>85</v>
      </c>
      <c r="CC119" s="190" t="s">
        <v>271</v>
      </c>
      <c r="CD119" s="193" t="s">
        <v>271</v>
      </c>
      <c r="CE119" s="193" t="s">
        <v>271</v>
      </c>
      <c r="CF119" s="190" t="s">
        <v>271</v>
      </c>
      <c r="CG119" s="193" t="s">
        <v>271</v>
      </c>
      <c r="CH119" s="193" t="s">
        <v>271</v>
      </c>
      <c r="CI119" s="190" t="s">
        <v>271</v>
      </c>
      <c r="CJ119" s="193" t="s">
        <v>271</v>
      </c>
      <c r="CK119" s="193" t="s">
        <v>271</v>
      </c>
      <c r="CL119" s="190" t="s">
        <v>271</v>
      </c>
      <c r="CM119" s="193" t="s">
        <v>271</v>
      </c>
      <c r="CN119" s="193" t="s">
        <v>271</v>
      </c>
      <c r="CO119" s="190" t="s">
        <v>271</v>
      </c>
      <c r="CP119" s="193" t="s">
        <v>271</v>
      </c>
      <c r="CQ119" s="193" t="s">
        <v>271</v>
      </c>
      <c r="CR119" s="190" t="s">
        <v>287</v>
      </c>
      <c r="CS119" s="193">
        <v>85</v>
      </c>
      <c r="CT119" s="193">
        <v>443</v>
      </c>
      <c r="CU119" s="190" t="s">
        <v>271</v>
      </c>
      <c r="CV119" s="193" t="s">
        <v>271</v>
      </c>
      <c r="CW119" s="193" t="s">
        <v>271</v>
      </c>
      <c r="CX119" s="190" t="s">
        <v>271</v>
      </c>
      <c r="CY119" s="193" t="s">
        <v>271</v>
      </c>
      <c r="CZ119" s="193" t="s">
        <v>271</v>
      </c>
      <c r="DA119" s="190" t="s">
        <v>287</v>
      </c>
      <c r="DB119" s="193">
        <v>85</v>
      </c>
      <c r="DC119" s="193">
        <v>357</v>
      </c>
      <c r="DD119" s="190" t="s">
        <v>271</v>
      </c>
      <c r="DE119" s="193" t="s">
        <v>271</v>
      </c>
      <c r="DF119" s="193" t="s">
        <v>271</v>
      </c>
      <c r="DG119" s="190" t="s">
        <v>271</v>
      </c>
      <c r="DH119" s="193" t="s">
        <v>271</v>
      </c>
      <c r="DI119" s="193" t="s">
        <v>271</v>
      </c>
      <c r="DJ119" s="190" t="s">
        <v>271</v>
      </c>
      <c r="DK119" s="193" t="s">
        <v>271</v>
      </c>
      <c r="DL119" s="193" t="s">
        <v>271</v>
      </c>
      <c r="DM119" s="190" t="s">
        <v>271</v>
      </c>
      <c r="DN119" s="193" t="s">
        <v>271</v>
      </c>
      <c r="DO119" s="193" t="s">
        <v>271</v>
      </c>
      <c r="DP119" s="190" t="s">
        <v>271</v>
      </c>
      <c r="DQ119" s="193" t="s">
        <v>271</v>
      </c>
      <c r="DR119" s="193" t="s">
        <v>271</v>
      </c>
      <c r="DS119" s="190" t="s">
        <v>271</v>
      </c>
      <c r="DT119" s="193" t="s">
        <v>271</v>
      </c>
      <c r="DU119" s="193" t="s">
        <v>271</v>
      </c>
      <c r="DV119" s="190" t="s">
        <v>271</v>
      </c>
      <c r="DW119" s="193" t="s">
        <v>271</v>
      </c>
      <c r="DX119" s="193" t="s">
        <v>271</v>
      </c>
      <c r="DY119" s="190" t="s">
        <v>655</v>
      </c>
      <c r="DZ119" s="190" t="s">
        <v>297</v>
      </c>
      <c r="EA119" s="190" t="s">
        <v>271</v>
      </c>
      <c r="EB119" s="190" t="s">
        <v>271</v>
      </c>
      <c r="EC119" s="190" t="s">
        <v>297</v>
      </c>
      <c r="ED119" s="190" t="s">
        <v>271</v>
      </c>
      <c r="EE119" s="190" t="s">
        <v>271</v>
      </c>
      <c r="EF119" s="190" t="s">
        <v>271</v>
      </c>
      <c r="EG119" s="190" t="s">
        <v>352</v>
      </c>
      <c r="EH119" s="190" t="s">
        <v>380</v>
      </c>
      <c r="EI119" s="190" t="s">
        <v>319</v>
      </c>
      <c r="EJ119" s="190" t="s">
        <v>246</v>
      </c>
      <c r="EK119" s="190" t="s">
        <v>379</v>
      </c>
      <c r="EL119" s="190" t="s">
        <v>272</v>
      </c>
      <c r="EM119" s="190" t="s">
        <v>272</v>
      </c>
      <c r="EN119" s="190" t="s">
        <v>272</v>
      </c>
      <c r="EO119" s="190" t="s">
        <v>272</v>
      </c>
      <c r="EP119" s="190" t="s">
        <v>378</v>
      </c>
      <c r="EQ119" s="190">
        <v>4</v>
      </c>
      <c r="ER119" s="190" t="s">
        <v>349</v>
      </c>
      <c r="ES119" s="190" t="s">
        <v>272</v>
      </c>
      <c r="ET119" s="190" t="s">
        <v>272</v>
      </c>
      <c r="EU119" s="190" t="s">
        <v>272</v>
      </c>
      <c r="EV119" s="190" t="s">
        <v>272</v>
      </c>
      <c r="EW119" s="190" t="s">
        <v>303</v>
      </c>
      <c r="EX119" s="190">
        <v>4</v>
      </c>
      <c r="EY119" s="190" t="s">
        <v>302</v>
      </c>
      <c r="EZ119" s="190" t="s">
        <v>268</v>
      </c>
      <c r="FA119" s="190" t="s">
        <v>259</v>
      </c>
      <c r="FB119" s="193">
        <v>2</v>
      </c>
      <c r="FC119" s="190" t="s">
        <v>276</v>
      </c>
      <c r="FD119" s="190" t="s">
        <v>300</v>
      </c>
      <c r="FE119" s="190" t="s">
        <v>271</v>
      </c>
      <c r="FF119" s="190" t="s">
        <v>262</v>
      </c>
      <c r="FG119" s="190" t="s">
        <v>271</v>
      </c>
      <c r="FH119" s="190" t="s">
        <v>13508</v>
      </c>
      <c r="FI119" s="190" t="s">
        <v>13507</v>
      </c>
      <c r="FJ119" s="190" t="s">
        <v>271</v>
      </c>
      <c r="FK119" s="190" t="s">
        <v>271</v>
      </c>
      <c r="FL119" s="190" t="s">
        <v>271</v>
      </c>
      <c r="FM119" s="190" t="s">
        <v>271</v>
      </c>
      <c r="FN119" s="190" t="s">
        <v>271</v>
      </c>
      <c r="FO119" s="190" t="s">
        <v>13506</v>
      </c>
      <c r="FP119" s="190" t="s">
        <v>271</v>
      </c>
      <c r="FQ119" s="193">
        <v>443</v>
      </c>
      <c r="FR119" s="193">
        <v>85</v>
      </c>
      <c r="FS119" s="190" t="s">
        <v>272</v>
      </c>
      <c r="FT119" s="190" t="s">
        <v>297</v>
      </c>
      <c r="FU119" s="190" t="s">
        <v>297</v>
      </c>
      <c r="FV119" s="190" t="s">
        <v>297</v>
      </c>
      <c r="FW119" s="190" t="s">
        <v>297</v>
      </c>
      <c r="FX119" s="190" t="s">
        <v>297</v>
      </c>
      <c r="FY119" s="190" t="s">
        <v>297</v>
      </c>
      <c r="FZ119" s="190" t="s">
        <v>297</v>
      </c>
      <c r="GA119" s="190" t="s">
        <v>297</v>
      </c>
      <c r="GB119" s="190" t="s">
        <v>297</v>
      </c>
      <c r="GC119" s="190" t="s">
        <v>272</v>
      </c>
      <c r="GD119" s="190" t="s">
        <v>297</v>
      </c>
      <c r="GE119" s="190" t="s">
        <v>297</v>
      </c>
    </row>
    <row r="120" spans="1:187" x14ac:dyDescent="0.3">
      <c r="A120" s="190" t="s">
        <v>372</v>
      </c>
      <c r="B120" s="190">
        <v>2823</v>
      </c>
      <c r="C120" s="190" t="s">
        <v>31</v>
      </c>
      <c r="D120" s="190" t="s">
        <v>240</v>
      </c>
      <c r="E120" s="190" t="s">
        <v>13505</v>
      </c>
      <c r="F120" s="190" t="s">
        <v>13504</v>
      </c>
      <c r="G120" s="190" t="s">
        <v>12545</v>
      </c>
      <c r="H120" s="190" t="s">
        <v>1104</v>
      </c>
      <c r="I120" s="190" t="s">
        <v>301</v>
      </c>
      <c r="J120" s="190" t="s">
        <v>13503</v>
      </c>
      <c r="K120" s="190" t="s">
        <v>271</v>
      </c>
      <c r="L120" s="190" t="s">
        <v>271</v>
      </c>
      <c r="M120" s="190" t="s">
        <v>271</v>
      </c>
      <c r="N120" s="190" t="s">
        <v>271</v>
      </c>
      <c r="O120" s="190" t="s">
        <v>271</v>
      </c>
      <c r="P120" s="190" t="s">
        <v>271</v>
      </c>
      <c r="Q120" s="191">
        <v>41974</v>
      </c>
      <c r="R120" s="191">
        <v>43069</v>
      </c>
      <c r="T120" s="190" t="s">
        <v>391</v>
      </c>
      <c r="U120" s="194">
        <v>101954.83</v>
      </c>
      <c r="V120" s="190" t="s">
        <v>332</v>
      </c>
      <c r="W120" s="190" t="s">
        <v>331</v>
      </c>
      <c r="X120" s="190" t="s">
        <v>330</v>
      </c>
      <c r="Y120" s="190" t="s">
        <v>1218</v>
      </c>
      <c r="Z120" s="190" t="s">
        <v>1217</v>
      </c>
      <c r="AA120" s="190" t="s">
        <v>1216</v>
      </c>
      <c r="AB120" s="190" t="s">
        <v>310</v>
      </c>
      <c r="AC120" s="190" t="s">
        <v>13502</v>
      </c>
      <c r="AD120" s="190" t="s">
        <v>289</v>
      </c>
      <c r="AE120" s="190" t="s">
        <v>13501</v>
      </c>
      <c r="AF120" s="190" t="s">
        <v>13500</v>
      </c>
      <c r="AG120" s="193">
        <v>8564</v>
      </c>
      <c r="AH120" s="193">
        <v>9269</v>
      </c>
      <c r="AI120" s="193">
        <v>17833</v>
      </c>
      <c r="AJ120" s="193">
        <v>2039</v>
      </c>
      <c r="AK120" s="193">
        <v>2207</v>
      </c>
      <c r="AL120" s="193">
        <v>4246</v>
      </c>
      <c r="AM120" s="193">
        <v>0</v>
      </c>
      <c r="AN120" s="193">
        <v>0</v>
      </c>
      <c r="AO120" s="193">
        <v>0</v>
      </c>
      <c r="AP120" s="193">
        <v>0</v>
      </c>
      <c r="AQ120" s="193">
        <v>0</v>
      </c>
      <c r="AR120" s="193">
        <v>0</v>
      </c>
      <c r="AS120" s="190" t="s">
        <v>271</v>
      </c>
      <c r="AT120" s="193" t="s">
        <v>271</v>
      </c>
      <c r="AU120" s="193" t="s">
        <v>271</v>
      </c>
      <c r="AV120" s="190" t="s">
        <v>271</v>
      </c>
      <c r="AW120" s="193" t="s">
        <v>271</v>
      </c>
      <c r="AX120" s="193" t="s">
        <v>271</v>
      </c>
      <c r="AY120" s="190" t="s">
        <v>271</v>
      </c>
      <c r="AZ120" s="193" t="s">
        <v>271</v>
      </c>
      <c r="BA120" s="193" t="s">
        <v>271</v>
      </c>
      <c r="BB120" s="190" t="s">
        <v>271</v>
      </c>
      <c r="BC120" s="193" t="s">
        <v>271</v>
      </c>
      <c r="BD120" s="193" t="s">
        <v>271</v>
      </c>
      <c r="BE120" s="190" t="s">
        <v>271</v>
      </c>
      <c r="BF120" s="193" t="s">
        <v>271</v>
      </c>
      <c r="BG120" s="193" t="s">
        <v>271</v>
      </c>
      <c r="BH120" s="190" t="s">
        <v>271</v>
      </c>
      <c r="BI120" s="193" t="s">
        <v>271</v>
      </c>
      <c r="BJ120" s="193" t="s">
        <v>271</v>
      </c>
      <c r="BK120" s="190" t="s">
        <v>271</v>
      </c>
      <c r="BL120" s="193" t="s">
        <v>271</v>
      </c>
      <c r="BM120" s="193" t="s">
        <v>271</v>
      </c>
      <c r="BN120" s="190" t="s">
        <v>271</v>
      </c>
      <c r="BO120" s="193" t="s">
        <v>271</v>
      </c>
      <c r="BP120" s="193" t="s">
        <v>271</v>
      </c>
      <c r="BQ120" s="190" t="s">
        <v>271</v>
      </c>
      <c r="BR120" s="193" t="s">
        <v>271</v>
      </c>
      <c r="BS120" s="193" t="s">
        <v>271</v>
      </c>
      <c r="BT120" s="190" t="s">
        <v>271</v>
      </c>
      <c r="BU120" s="193" t="s">
        <v>271</v>
      </c>
      <c r="BV120" s="193" t="s">
        <v>271</v>
      </c>
      <c r="BW120" s="193">
        <v>9899</v>
      </c>
      <c r="BX120" s="193">
        <v>11231</v>
      </c>
      <c r="BY120" s="193">
        <v>21130</v>
      </c>
      <c r="BZ120" s="193">
        <v>2357</v>
      </c>
      <c r="CA120" s="193">
        <v>2674</v>
      </c>
      <c r="CB120" s="193">
        <v>5031</v>
      </c>
      <c r="CC120" s="190" t="s">
        <v>271</v>
      </c>
      <c r="CD120" s="193" t="s">
        <v>271</v>
      </c>
      <c r="CE120" s="193" t="s">
        <v>271</v>
      </c>
      <c r="CF120" s="190" t="s">
        <v>271</v>
      </c>
      <c r="CG120" s="193" t="s">
        <v>271</v>
      </c>
      <c r="CH120" s="193" t="s">
        <v>271</v>
      </c>
      <c r="CI120" s="190" t="s">
        <v>271</v>
      </c>
      <c r="CJ120" s="193" t="s">
        <v>271</v>
      </c>
      <c r="CK120" s="193" t="s">
        <v>271</v>
      </c>
      <c r="CL120" s="190" t="s">
        <v>271</v>
      </c>
      <c r="CM120" s="193" t="s">
        <v>271</v>
      </c>
      <c r="CN120" s="193" t="s">
        <v>271</v>
      </c>
      <c r="CO120" s="190" t="s">
        <v>271</v>
      </c>
      <c r="CP120" s="193" t="s">
        <v>271</v>
      </c>
      <c r="CQ120" s="193" t="s">
        <v>271</v>
      </c>
      <c r="CR120" s="190" t="s">
        <v>287</v>
      </c>
      <c r="CS120" s="193">
        <v>5031</v>
      </c>
      <c r="CT120" s="193">
        <v>21092</v>
      </c>
      <c r="CU120" s="190" t="s">
        <v>271</v>
      </c>
      <c r="CV120" s="193" t="s">
        <v>271</v>
      </c>
      <c r="CW120" s="193" t="s">
        <v>271</v>
      </c>
      <c r="CX120" s="190" t="s">
        <v>271</v>
      </c>
      <c r="CY120" s="193" t="s">
        <v>271</v>
      </c>
      <c r="CZ120" s="193" t="s">
        <v>271</v>
      </c>
      <c r="DA120" s="190" t="s">
        <v>287</v>
      </c>
      <c r="DB120" s="193">
        <v>210</v>
      </c>
      <c r="DC120" s="193">
        <v>882</v>
      </c>
      <c r="DD120" s="190" t="s">
        <v>271</v>
      </c>
      <c r="DE120" s="193" t="s">
        <v>271</v>
      </c>
      <c r="DF120" s="193" t="s">
        <v>271</v>
      </c>
      <c r="DG120" s="190" t="s">
        <v>271</v>
      </c>
      <c r="DH120" s="193" t="s">
        <v>271</v>
      </c>
      <c r="DI120" s="193" t="s">
        <v>271</v>
      </c>
      <c r="DJ120" s="190" t="s">
        <v>271</v>
      </c>
      <c r="DK120" s="193" t="s">
        <v>271</v>
      </c>
      <c r="DL120" s="193" t="s">
        <v>271</v>
      </c>
      <c r="DM120" s="190" t="s">
        <v>271</v>
      </c>
      <c r="DN120" s="193" t="s">
        <v>271</v>
      </c>
      <c r="DO120" s="193" t="s">
        <v>271</v>
      </c>
      <c r="DP120" s="190" t="s">
        <v>271</v>
      </c>
      <c r="DQ120" s="193" t="s">
        <v>271</v>
      </c>
      <c r="DR120" s="193" t="s">
        <v>271</v>
      </c>
      <c r="DS120" s="190" t="s">
        <v>271</v>
      </c>
      <c r="DT120" s="193" t="s">
        <v>271</v>
      </c>
      <c r="DU120" s="193" t="s">
        <v>271</v>
      </c>
      <c r="DV120" s="190" t="s">
        <v>271</v>
      </c>
      <c r="DW120" s="193" t="s">
        <v>271</v>
      </c>
      <c r="DX120" s="193" t="s">
        <v>271</v>
      </c>
      <c r="DY120" s="190" t="s">
        <v>356</v>
      </c>
      <c r="DZ120" s="190" t="s">
        <v>297</v>
      </c>
      <c r="EA120" s="190" t="s">
        <v>271</v>
      </c>
      <c r="EB120" s="190" t="s">
        <v>271</v>
      </c>
      <c r="EC120" s="190" t="s">
        <v>297</v>
      </c>
      <c r="ED120" s="190" t="s">
        <v>271</v>
      </c>
      <c r="EE120" s="190" t="s">
        <v>271</v>
      </c>
      <c r="EF120" s="190" t="s">
        <v>271</v>
      </c>
      <c r="EG120" s="190" t="s">
        <v>285</v>
      </c>
      <c r="EH120" s="190" t="s">
        <v>320</v>
      </c>
      <c r="EI120" s="190" t="s">
        <v>319</v>
      </c>
      <c r="EJ120" s="190" t="s">
        <v>245</v>
      </c>
      <c r="EK120" s="190" t="s">
        <v>379</v>
      </c>
      <c r="EL120" s="190" t="s">
        <v>272</v>
      </c>
      <c r="EM120" s="190" t="s">
        <v>272</v>
      </c>
      <c r="EN120" s="190" t="s">
        <v>272</v>
      </c>
      <c r="EO120" s="190" t="s">
        <v>272</v>
      </c>
      <c r="EP120" s="190" t="s">
        <v>378</v>
      </c>
      <c r="EQ120" s="190">
        <v>4</v>
      </c>
      <c r="ER120" s="190" t="s">
        <v>349</v>
      </c>
      <c r="ES120" s="190" t="s">
        <v>272</v>
      </c>
      <c r="ET120" s="190" t="s">
        <v>272</v>
      </c>
      <c r="EU120" s="190" t="s">
        <v>272</v>
      </c>
      <c r="EV120" s="190" t="s">
        <v>272</v>
      </c>
      <c r="EW120" s="190" t="s">
        <v>303</v>
      </c>
      <c r="EX120" s="190">
        <v>4</v>
      </c>
      <c r="EY120" s="190" t="s">
        <v>302</v>
      </c>
      <c r="EZ120" s="190" t="s">
        <v>268</v>
      </c>
      <c r="FA120" s="190" t="s">
        <v>259</v>
      </c>
      <c r="FB120" s="193">
        <v>24</v>
      </c>
      <c r="FC120" s="190" t="s">
        <v>348</v>
      </c>
      <c r="FD120" s="190" t="s">
        <v>537</v>
      </c>
      <c r="FE120" s="190" t="s">
        <v>1041</v>
      </c>
      <c r="FF120" s="190" t="s">
        <v>262</v>
      </c>
      <c r="FG120" s="190" t="s">
        <v>271</v>
      </c>
      <c r="FH120" s="190" t="s">
        <v>13499</v>
      </c>
      <c r="FI120" s="190" t="s">
        <v>13498</v>
      </c>
      <c r="FJ120" s="190" t="s">
        <v>271</v>
      </c>
      <c r="FK120" s="190" t="s">
        <v>271</v>
      </c>
      <c r="FL120" s="190" t="s">
        <v>1226</v>
      </c>
      <c r="FM120" s="190" t="s">
        <v>1225</v>
      </c>
      <c r="FN120" s="190" t="s">
        <v>271</v>
      </c>
      <c r="FO120" s="190" t="s">
        <v>13497</v>
      </c>
      <c r="FP120" s="190" t="s">
        <v>13496</v>
      </c>
      <c r="FQ120" s="193">
        <v>21130</v>
      </c>
      <c r="FR120" s="193">
        <v>5031</v>
      </c>
      <c r="FS120" s="190" t="s">
        <v>272</v>
      </c>
      <c r="FT120" s="190" t="s">
        <v>297</v>
      </c>
      <c r="FU120" s="190" t="s">
        <v>297</v>
      </c>
      <c r="FV120" s="190" t="s">
        <v>297</v>
      </c>
      <c r="FW120" s="190" t="s">
        <v>297</v>
      </c>
      <c r="FX120" s="190" t="s">
        <v>297</v>
      </c>
      <c r="FY120" s="190" t="s">
        <v>297</v>
      </c>
      <c r="FZ120" s="190" t="s">
        <v>297</v>
      </c>
      <c r="GA120" s="190" t="s">
        <v>297</v>
      </c>
      <c r="GB120" s="190" t="s">
        <v>297</v>
      </c>
      <c r="GC120" s="190" t="s">
        <v>272</v>
      </c>
      <c r="GD120" s="190" t="s">
        <v>297</v>
      </c>
      <c r="GE120" s="190" t="s">
        <v>297</v>
      </c>
    </row>
    <row r="121" spans="1:187" x14ac:dyDescent="0.3">
      <c r="A121" s="190" t="s">
        <v>372</v>
      </c>
      <c r="B121" s="190">
        <v>2831</v>
      </c>
      <c r="C121" s="190" t="s">
        <v>31</v>
      </c>
      <c r="D121" s="190" t="s">
        <v>240</v>
      </c>
      <c r="E121" s="190" t="s">
        <v>13495</v>
      </c>
      <c r="F121" s="190" t="s">
        <v>13494</v>
      </c>
      <c r="G121" s="190" t="s">
        <v>12545</v>
      </c>
      <c r="H121" s="190" t="s">
        <v>514</v>
      </c>
      <c r="I121" s="190" t="s">
        <v>513</v>
      </c>
      <c r="J121" s="190" t="s">
        <v>13493</v>
      </c>
      <c r="K121" s="190" t="s">
        <v>271</v>
      </c>
      <c r="L121" s="190" t="s">
        <v>271</v>
      </c>
      <c r="M121" s="190" t="s">
        <v>271</v>
      </c>
      <c r="N121" s="190" t="s">
        <v>271</v>
      </c>
      <c r="O121" s="190" t="s">
        <v>271</v>
      </c>
      <c r="P121" s="190" t="s">
        <v>271</v>
      </c>
      <c r="Q121" s="191">
        <v>41609</v>
      </c>
      <c r="R121" s="191">
        <v>42704</v>
      </c>
      <c r="T121" s="190" t="s">
        <v>471</v>
      </c>
      <c r="U121" s="194">
        <v>981494</v>
      </c>
      <c r="V121" s="190" t="s">
        <v>332</v>
      </c>
      <c r="W121" s="190" t="s">
        <v>331</v>
      </c>
      <c r="X121" s="190" t="s">
        <v>330</v>
      </c>
      <c r="Y121" s="190" t="s">
        <v>329</v>
      </c>
      <c r="Z121" s="190" t="s">
        <v>1150</v>
      </c>
      <c r="AA121" s="190" t="s">
        <v>327</v>
      </c>
      <c r="AB121" s="190" t="s">
        <v>310</v>
      </c>
      <c r="AC121" s="190" t="s">
        <v>13492</v>
      </c>
      <c r="AD121" s="190" t="s">
        <v>289</v>
      </c>
      <c r="AE121" s="190" t="s">
        <v>13491</v>
      </c>
      <c r="AF121" s="190" t="s">
        <v>13490</v>
      </c>
      <c r="AG121" s="193">
        <v>234809</v>
      </c>
      <c r="AH121" s="193">
        <v>234809</v>
      </c>
      <c r="AI121" s="193">
        <v>469618</v>
      </c>
      <c r="AJ121" s="193">
        <v>60191</v>
      </c>
      <c r="AK121" s="193">
        <v>30191</v>
      </c>
      <c r="AL121" s="193">
        <v>90382</v>
      </c>
      <c r="AM121" s="193">
        <v>0</v>
      </c>
      <c r="AN121" s="193">
        <v>0</v>
      </c>
      <c r="AO121" s="193">
        <v>0</v>
      </c>
      <c r="AP121" s="193">
        <v>0</v>
      </c>
      <c r="AQ121" s="193">
        <v>0</v>
      </c>
      <c r="AR121" s="193">
        <v>0</v>
      </c>
      <c r="AS121" s="190" t="s">
        <v>271</v>
      </c>
      <c r="AT121" s="193" t="s">
        <v>271</v>
      </c>
      <c r="AU121" s="193" t="s">
        <v>271</v>
      </c>
      <c r="AV121" s="190" t="s">
        <v>271</v>
      </c>
      <c r="AW121" s="193" t="s">
        <v>271</v>
      </c>
      <c r="AX121" s="193" t="s">
        <v>271</v>
      </c>
      <c r="AY121" s="190" t="s">
        <v>271</v>
      </c>
      <c r="AZ121" s="193" t="s">
        <v>271</v>
      </c>
      <c r="BA121" s="193" t="s">
        <v>271</v>
      </c>
      <c r="BB121" s="190" t="s">
        <v>271</v>
      </c>
      <c r="BC121" s="193" t="s">
        <v>271</v>
      </c>
      <c r="BD121" s="193" t="s">
        <v>271</v>
      </c>
      <c r="BE121" s="190" t="s">
        <v>271</v>
      </c>
      <c r="BF121" s="193" t="s">
        <v>271</v>
      </c>
      <c r="BG121" s="193" t="s">
        <v>271</v>
      </c>
      <c r="BH121" s="190" t="s">
        <v>271</v>
      </c>
      <c r="BI121" s="193" t="s">
        <v>271</v>
      </c>
      <c r="BJ121" s="193" t="s">
        <v>271</v>
      </c>
      <c r="BK121" s="190" t="s">
        <v>271</v>
      </c>
      <c r="BL121" s="193" t="s">
        <v>271</v>
      </c>
      <c r="BM121" s="193" t="s">
        <v>271</v>
      </c>
      <c r="BN121" s="190" t="s">
        <v>271</v>
      </c>
      <c r="BO121" s="193" t="s">
        <v>271</v>
      </c>
      <c r="BP121" s="193" t="s">
        <v>271</v>
      </c>
      <c r="BQ121" s="190" t="s">
        <v>271</v>
      </c>
      <c r="BR121" s="193" t="s">
        <v>271</v>
      </c>
      <c r="BS121" s="193" t="s">
        <v>271</v>
      </c>
      <c r="BT121" s="190" t="s">
        <v>271</v>
      </c>
      <c r="BU121" s="193" t="s">
        <v>271</v>
      </c>
      <c r="BV121" s="193" t="s">
        <v>271</v>
      </c>
      <c r="BW121" s="193">
        <v>0</v>
      </c>
      <c r="BX121" s="193">
        <v>0</v>
      </c>
      <c r="BY121" s="193">
        <v>0</v>
      </c>
      <c r="BZ121" s="193">
        <v>25847</v>
      </c>
      <c r="CA121" s="193">
        <v>15181</v>
      </c>
      <c r="CB121" s="193">
        <v>41028</v>
      </c>
      <c r="CC121" s="190" t="s">
        <v>271</v>
      </c>
      <c r="CD121" s="193" t="s">
        <v>271</v>
      </c>
      <c r="CE121" s="193" t="s">
        <v>271</v>
      </c>
      <c r="CF121" s="190" t="s">
        <v>271</v>
      </c>
      <c r="CG121" s="193" t="s">
        <v>271</v>
      </c>
      <c r="CH121" s="193" t="s">
        <v>271</v>
      </c>
      <c r="CI121" s="190" t="s">
        <v>271</v>
      </c>
      <c r="CJ121" s="193" t="s">
        <v>271</v>
      </c>
      <c r="CK121" s="193" t="s">
        <v>271</v>
      </c>
      <c r="CL121" s="190" t="s">
        <v>271</v>
      </c>
      <c r="CM121" s="193" t="s">
        <v>271</v>
      </c>
      <c r="CN121" s="193" t="s">
        <v>271</v>
      </c>
      <c r="CO121" s="190" t="s">
        <v>271</v>
      </c>
      <c r="CP121" s="193" t="s">
        <v>271</v>
      </c>
      <c r="CQ121" s="193" t="s">
        <v>271</v>
      </c>
      <c r="CR121" s="190" t="s">
        <v>271</v>
      </c>
      <c r="CS121" s="193" t="s">
        <v>271</v>
      </c>
      <c r="CT121" s="193" t="s">
        <v>271</v>
      </c>
      <c r="CU121" s="190" t="s">
        <v>271</v>
      </c>
      <c r="CV121" s="193" t="s">
        <v>271</v>
      </c>
      <c r="CW121" s="193" t="s">
        <v>271</v>
      </c>
      <c r="CX121" s="190" t="s">
        <v>287</v>
      </c>
      <c r="CY121" s="193">
        <v>41028</v>
      </c>
      <c r="CZ121" s="193">
        <v>0</v>
      </c>
      <c r="DA121" s="190" t="s">
        <v>287</v>
      </c>
      <c r="DB121" s="193">
        <v>41028</v>
      </c>
      <c r="DC121" s="193">
        <v>0</v>
      </c>
      <c r="DD121" s="190" t="s">
        <v>271</v>
      </c>
      <c r="DE121" s="193" t="s">
        <v>271</v>
      </c>
      <c r="DF121" s="193" t="s">
        <v>271</v>
      </c>
      <c r="DG121" s="190" t="s">
        <v>271</v>
      </c>
      <c r="DH121" s="193" t="s">
        <v>271</v>
      </c>
      <c r="DI121" s="193" t="s">
        <v>271</v>
      </c>
      <c r="DJ121" s="190" t="s">
        <v>271</v>
      </c>
      <c r="DK121" s="193" t="s">
        <v>271</v>
      </c>
      <c r="DL121" s="193" t="s">
        <v>271</v>
      </c>
      <c r="DM121" s="190" t="s">
        <v>271</v>
      </c>
      <c r="DN121" s="193" t="s">
        <v>271</v>
      </c>
      <c r="DO121" s="193" t="s">
        <v>271</v>
      </c>
      <c r="DP121" s="190" t="s">
        <v>271</v>
      </c>
      <c r="DQ121" s="193" t="s">
        <v>271</v>
      </c>
      <c r="DR121" s="193" t="s">
        <v>271</v>
      </c>
      <c r="DS121" s="190" t="s">
        <v>271</v>
      </c>
      <c r="DT121" s="193" t="s">
        <v>271</v>
      </c>
      <c r="DU121" s="193" t="s">
        <v>271</v>
      </c>
      <c r="DV121" s="190" t="s">
        <v>287</v>
      </c>
      <c r="DW121" s="193">
        <v>25847</v>
      </c>
      <c r="DX121" s="193">
        <v>0</v>
      </c>
      <c r="DY121" s="190" t="s">
        <v>356</v>
      </c>
      <c r="DZ121" s="190" t="s">
        <v>297</v>
      </c>
      <c r="EA121" s="190" t="s">
        <v>271</v>
      </c>
      <c r="EB121" s="190" t="s">
        <v>271</v>
      </c>
      <c r="EC121" s="190" t="s">
        <v>272</v>
      </c>
      <c r="ED121" s="190" t="s">
        <v>785</v>
      </c>
      <c r="EE121" s="190" t="s">
        <v>307</v>
      </c>
      <c r="EF121" s="190" t="s">
        <v>13489</v>
      </c>
      <c r="EG121" s="190" t="s">
        <v>285</v>
      </c>
      <c r="EH121" s="190" t="s">
        <v>380</v>
      </c>
      <c r="EI121" s="190" t="s">
        <v>483</v>
      </c>
      <c r="EJ121" s="190" t="s">
        <v>244</v>
      </c>
      <c r="EK121" s="190" t="s">
        <v>351</v>
      </c>
      <c r="EL121" s="190" t="s">
        <v>272</v>
      </c>
      <c r="EM121" s="190" t="s">
        <v>272</v>
      </c>
      <c r="EN121" s="190" t="s">
        <v>272</v>
      </c>
      <c r="EO121" s="190" t="s">
        <v>272</v>
      </c>
      <c r="EP121" s="190" t="s">
        <v>350</v>
      </c>
      <c r="EQ121" s="190">
        <v>4</v>
      </c>
      <c r="ER121" s="190" t="s">
        <v>349</v>
      </c>
      <c r="ES121" s="190" t="s">
        <v>272</v>
      </c>
      <c r="ET121" s="190" t="s">
        <v>272</v>
      </c>
      <c r="EU121" s="190" t="s">
        <v>272</v>
      </c>
      <c r="EV121" s="190" t="s">
        <v>272</v>
      </c>
      <c r="EW121" s="190" t="s">
        <v>303</v>
      </c>
      <c r="EX121" s="190">
        <v>4</v>
      </c>
      <c r="EY121" s="190" t="s">
        <v>302</v>
      </c>
      <c r="EZ121" s="190" t="s">
        <v>268</v>
      </c>
      <c r="FA121" s="190" t="s">
        <v>258</v>
      </c>
      <c r="FB121" s="193">
        <v>5</v>
      </c>
      <c r="FC121" s="190" t="s">
        <v>276</v>
      </c>
      <c r="FD121" s="190" t="s">
        <v>348</v>
      </c>
      <c r="FE121" s="190" t="s">
        <v>271</v>
      </c>
      <c r="FF121" s="190" t="s">
        <v>263</v>
      </c>
      <c r="FG121" s="190" t="s">
        <v>13488</v>
      </c>
      <c r="FH121" s="190" t="s">
        <v>13487</v>
      </c>
      <c r="FI121" s="190" t="s">
        <v>13486</v>
      </c>
      <c r="FJ121" s="190" t="s">
        <v>13485</v>
      </c>
      <c r="FK121" s="190" t="s">
        <v>13484</v>
      </c>
      <c r="FL121" s="190" t="s">
        <v>13483</v>
      </c>
      <c r="FM121" s="190" t="s">
        <v>13482</v>
      </c>
      <c r="FN121" s="190" t="s">
        <v>13481</v>
      </c>
      <c r="FO121" s="190" t="s">
        <v>13480</v>
      </c>
      <c r="FP121" s="190" t="s">
        <v>13479</v>
      </c>
      <c r="FQ121" s="193">
        <v>0</v>
      </c>
      <c r="FR121" s="193">
        <v>41028</v>
      </c>
      <c r="FS121" s="190" t="s">
        <v>297</v>
      </c>
      <c r="FT121" s="190" t="s">
        <v>297</v>
      </c>
      <c r="FU121" s="190" t="s">
        <v>297</v>
      </c>
      <c r="FV121" s="190" t="s">
        <v>297</v>
      </c>
      <c r="FW121" s="190" t="s">
        <v>297</v>
      </c>
      <c r="FX121" s="190" t="s">
        <v>297</v>
      </c>
      <c r="FY121" s="190" t="s">
        <v>272</v>
      </c>
      <c r="FZ121" s="190" t="s">
        <v>272</v>
      </c>
      <c r="GA121" s="190" t="s">
        <v>297</v>
      </c>
      <c r="GB121" s="190" t="s">
        <v>297</v>
      </c>
      <c r="GC121" s="190" t="s">
        <v>272</v>
      </c>
      <c r="GD121" s="190" t="s">
        <v>297</v>
      </c>
      <c r="GE121" s="190" t="s">
        <v>272</v>
      </c>
    </row>
    <row r="122" spans="1:187" x14ac:dyDescent="0.3">
      <c r="A122" s="190" t="s">
        <v>296</v>
      </c>
      <c r="B122" s="190">
        <v>3728</v>
      </c>
      <c r="C122" s="190" t="s">
        <v>31</v>
      </c>
      <c r="D122" s="190" t="s">
        <v>240</v>
      </c>
      <c r="F122" s="190" t="s">
        <v>12600</v>
      </c>
      <c r="G122" s="190" t="s">
        <v>12545</v>
      </c>
      <c r="Q122" s="190"/>
      <c r="R122" s="190"/>
      <c r="S122" s="190"/>
      <c r="U122" s="190"/>
      <c r="V122" s="190" t="s">
        <v>332</v>
      </c>
      <c r="W122" s="190" t="s">
        <v>331</v>
      </c>
      <c r="X122" s="190" t="s">
        <v>330</v>
      </c>
      <c r="Y122" s="190" t="s">
        <v>1218</v>
      </c>
      <c r="Z122" s="190" t="s">
        <v>1217</v>
      </c>
      <c r="AA122" s="190" t="s">
        <v>1216</v>
      </c>
      <c r="AB122" s="190" t="s">
        <v>310</v>
      </c>
      <c r="AC122" s="190" t="s">
        <v>12599</v>
      </c>
      <c r="AD122" s="190" t="s">
        <v>289</v>
      </c>
      <c r="AE122" s="190" t="s">
        <v>12598</v>
      </c>
      <c r="AG122" s="190"/>
      <c r="AH122" s="190"/>
      <c r="AI122" s="190"/>
      <c r="AJ122" s="190"/>
      <c r="AK122" s="190"/>
      <c r="AL122" s="190"/>
      <c r="AM122" s="193">
        <v>0</v>
      </c>
      <c r="AN122" s="193">
        <v>0</v>
      </c>
      <c r="AO122" s="193">
        <v>0</v>
      </c>
      <c r="AP122" s="193">
        <v>0</v>
      </c>
      <c r="AQ122" s="193">
        <v>0</v>
      </c>
      <c r="AR122" s="193">
        <v>0</v>
      </c>
      <c r="AS122" s="190" t="s">
        <v>271</v>
      </c>
      <c r="AT122" s="193" t="s">
        <v>271</v>
      </c>
      <c r="AU122" s="193" t="s">
        <v>271</v>
      </c>
      <c r="AV122" s="190" t="s">
        <v>271</v>
      </c>
      <c r="AW122" s="193" t="s">
        <v>271</v>
      </c>
      <c r="AX122" s="193" t="s">
        <v>271</v>
      </c>
      <c r="AY122" s="190" t="s">
        <v>271</v>
      </c>
      <c r="AZ122" s="193" t="s">
        <v>271</v>
      </c>
      <c r="BA122" s="193" t="s">
        <v>271</v>
      </c>
      <c r="BB122" s="190" t="s">
        <v>271</v>
      </c>
      <c r="BC122" s="193" t="s">
        <v>271</v>
      </c>
      <c r="BD122" s="193" t="s">
        <v>271</v>
      </c>
      <c r="BE122" s="190" t="s">
        <v>271</v>
      </c>
      <c r="BF122" s="193" t="s">
        <v>271</v>
      </c>
      <c r="BG122" s="193" t="s">
        <v>271</v>
      </c>
      <c r="BH122" s="190" t="s">
        <v>271</v>
      </c>
      <c r="BI122" s="193" t="s">
        <v>271</v>
      </c>
      <c r="BJ122" s="193" t="s">
        <v>271</v>
      </c>
      <c r="BK122" s="190" t="s">
        <v>271</v>
      </c>
      <c r="BL122" s="193" t="s">
        <v>271</v>
      </c>
      <c r="BM122" s="193" t="s">
        <v>271</v>
      </c>
      <c r="BN122" s="190" t="s">
        <v>271</v>
      </c>
      <c r="BO122" s="193" t="s">
        <v>271</v>
      </c>
      <c r="BP122" s="193" t="s">
        <v>271</v>
      </c>
      <c r="BQ122" s="190" t="s">
        <v>271</v>
      </c>
      <c r="BR122" s="193" t="s">
        <v>271</v>
      </c>
      <c r="BS122" s="193" t="s">
        <v>271</v>
      </c>
      <c r="BT122" s="190" t="s">
        <v>271</v>
      </c>
      <c r="BU122" s="193" t="s">
        <v>271</v>
      </c>
      <c r="BV122" s="193" t="s">
        <v>271</v>
      </c>
      <c r="BW122" s="193">
        <v>9428</v>
      </c>
      <c r="BX122" s="193">
        <v>10696</v>
      </c>
      <c r="BY122" s="193">
        <v>20124</v>
      </c>
      <c r="BZ122" s="193">
        <v>2357</v>
      </c>
      <c r="CA122" s="193">
        <v>2674</v>
      </c>
      <c r="CB122" s="193">
        <v>5031</v>
      </c>
      <c r="CC122" s="190" t="s">
        <v>271</v>
      </c>
      <c r="CD122" s="193" t="s">
        <v>271</v>
      </c>
      <c r="CE122" s="193" t="s">
        <v>271</v>
      </c>
      <c r="CF122" s="190" t="s">
        <v>271</v>
      </c>
      <c r="CG122" s="193" t="s">
        <v>271</v>
      </c>
      <c r="CH122" s="193" t="s">
        <v>271</v>
      </c>
      <c r="CI122" s="190" t="s">
        <v>271</v>
      </c>
      <c r="CJ122" s="193" t="s">
        <v>271</v>
      </c>
      <c r="CK122" s="193" t="s">
        <v>271</v>
      </c>
      <c r="CL122" s="190" t="s">
        <v>271</v>
      </c>
      <c r="CM122" s="193" t="s">
        <v>271</v>
      </c>
      <c r="CN122" s="193" t="s">
        <v>271</v>
      </c>
      <c r="CO122" s="190" t="s">
        <v>271</v>
      </c>
      <c r="CP122" s="193" t="s">
        <v>271</v>
      </c>
      <c r="CQ122" s="193" t="s">
        <v>271</v>
      </c>
      <c r="CR122" s="190" t="s">
        <v>287</v>
      </c>
      <c r="CS122" s="193">
        <v>5031</v>
      </c>
      <c r="CT122" s="193">
        <v>20124</v>
      </c>
      <c r="CU122" s="190" t="s">
        <v>271</v>
      </c>
      <c r="CV122" s="193" t="s">
        <v>271</v>
      </c>
      <c r="CW122" s="193" t="s">
        <v>271</v>
      </c>
      <c r="CX122" s="190" t="s">
        <v>271</v>
      </c>
      <c r="CY122" s="193" t="s">
        <v>271</v>
      </c>
      <c r="CZ122" s="193" t="s">
        <v>271</v>
      </c>
      <c r="DA122" s="190" t="s">
        <v>271</v>
      </c>
      <c r="DB122" s="193" t="s">
        <v>271</v>
      </c>
      <c r="DC122" s="193" t="s">
        <v>271</v>
      </c>
      <c r="DD122" s="190" t="s">
        <v>271</v>
      </c>
      <c r="DE122" s="193" t="s">
        <v>271</v>
      </c>
      <c r="DF122" s="193" t="s">
        <v>271</v>
      </c>
      <c r="DG122" s="190" t="s">
        <v>271</v>
      </c>
      <c r="DH122" s="193" t="s">
        <v>271</v>
      </c>
      <c r="DI122" s="193" t="s">
        <v>271</v>
      </c>
      <c r="DJ122" s="190" t="s">
        <v>271</v>
      </c>
      <c r="DK122" s="193" t="s">
        <v>271</v>
      </c>
      <c r="DL122" s="193" t="s">
        <v>271</v>
      </c>
      <c r="DM122" s="190" t="s">
        <v>271</v>
      </c>
      <c r="DN122" s="193" t="s">
        <v>271</v>
      </c>
      <c r="DO122" s="193" t="s">
        <v>271</v>
      </c>
      <c r="DP122" s="190" t="s">
        <v>271</v>
      </c>
      <c r="DQ122" s="193" t="s">
        <v>271</v>
      </c>
      <c r="DR122" s="193" t="s">
        <v>271</v>
      </c>
      <c r="DS122" s="190" t="s">
        <v>271</v>
      </c>
      <c r="DT122" s="193" t="s">
        <v>271</v>
      </c>
      <c r="DU122" s="193" t="s">
        <v>271</v>
      </c>
      <c r="DV122" s="190" t="s">
        <v>271</v>
      </c>
      <c r="DW122" s="193" t="s">
        <v>271</v>
      </c>
      <c r="DX122" s="193" t="s">
        <v>271</v>
      </c>
      <c r="DY122" s="193"/>
      <c r="DZ122" s="190" t="s">
        <v>272</v>
      </c>
      <c r="EA122" s="190" t="s">
        <v>271</v>
      </c>
      <c r="EB122" s="190" t="s">
        <v>271</v>
      </c>
      <c r="EC122" s="190" t="s">
        <v>272</v>
      </c>
      <c r="ED122" s="190" t="s">
        <v>271</v>
      </c>
      <c r="EE122" s="190" t="s">
        <v>271</v>
      </c>
      <c r="EF122" s="190" t="s">
        <v>12597</v>
      </c>
      <c r="EG122" s="190" t="s">
        <v>285</v>
      </c>
      <c r="EH122" s="190" t="s">
        <v>320</v>
      </c>
      <c r="EI122" s="190" t="s">
        <v>319</v>
      </c>
      <c r="EJ122" s="190" t="s">
        <v>246</v>
      </c>
      <c r="EK122" s="190" t="s">
        <v>1390</v>
      </c>
      <c r="EL122" s="190" t="s">
        <v>272</v>
      </c>
      <c r="EM122" s="190" t="s">
        <v>272</v>
      </c>
      <c r="EN122" s="190" t="s">
        <v>272</v>
      </c>
      <c r="EO122" s="190" t="s">
        <v>272</v>
      </c>
      <c r="EP122" s="190" t="s">
        <v>378</v>
      </c>
      <c r="EQ122" s="190">
        <v>4</v>
      </c>
      <c r="ER122" s="190" t="s">
        <v>280</v>
      </c>
      <c r="ES122" s="190" t="s">
        <v>272</v>
      </c>
      <c r="ET122" s="190" t="s">
        <v>272</v>
      </c>
      <c r="EU122" s="190" t="s">
        <v>272</v>
      </c>
      <c r="EV122" s="190" t="s">
        <v>272</v>
      </c>
      <c r="EW122" s="190" t="s">
        <v>279</v>
      </c>
      <c r="EX122" s="190">
        <v>4</v>
      </c>
      <c r="EY122" s="190" t="s">
        <v>278</v>
      </c>
      <c r="EZ122" s="190" t="s">
        <v>268</v>
      </c>
      <c r="FA122" s="190" t="s">
        <v>258</v>
      </c>
      <c r="FB122" s="190">
        <v>3</v>
      </c>
      <c r="FC122" s="190" t="s">
        <v>537</v>
      </c>
      <c r="FD122" s="190" t="s">
        <v>348</v>
      </c>
      <c r="FE122" s="190" t="s">
        <v>277</v>
      </c>
      <c r="FF122" s="190" t="s">
        <v>264</v>
      </c>
      <c r="FG122" s="190" t="s">
        <v>12596</v>
      </c>
      <c r="FO122" s="190" t="s">
        <v>12044</v>
      </c>
      <c r="FP122" s="190" t="s">
        <v>12595</v>
      </c>
      <c r="FQ122" s="190">
        <v>20124</v>
      </c>
      <c r="FR122" s="190">
        <v>5031</v>
      </c>
      <c r="FS122" s="190" t="s">
        <v>272</v>
      </c>
      <c r="FT122" s="190" t="s">
        <v>297</v>
      </c>
      <c r="FU122" s="190" t="s">
        <v>297</v>
      </c>
      <c r="FV122" s="190" t="s">
        <v>297</v>
      </c>
      <c r="FW122" s="190" t="s">
        <v>297</v>
      </c>
      <c r="FX122" s="190" t="s">
        <v>297</v>
      </c>
      <c r="FY122" s="190" t="s">
        <v>297</v>
      </c>
      <c r="FZ122" s="190" t="s">
        <v>297</v>
      </c>
      <c r="GA122" s="190" t="s">
        <v>297</v>
      </c>
      <c r="GB122" s="190" t="s">
        <v>297</v>
      </c>
      <c r="GC122" s="190" t="s">
        <v>297</v>
      </c>
      <c r="GD122" s="190" t="s">
        <v>297</v>
      </c>
      <c r="GE122" s="190" t="s">
        <v>272</v>
      </c>
    </row>
    <row r="123" spans="1:187" x14ac:dyDescent="0.3">
      <c r="A123" s="190" t="s">
        <v>372</v>
      </c>
      <c r="B123" s="190">
        <v>2809</v>
      </c>
      <c r="C123" s="190" t="s">
        <v>31</v>
      </c>
      <c r="D123" s="190" t="s">
        <v>240</v>
      </c>
      <c r="E123" s="190" t="s">
        <v>12088</v>
      </c>
      <c r="F123" s="190" t="s">
        <v>12087</v>
      </c>
      <c r="G123" s="190" t="s">
        <v>4028</v>
      </c>
      <c r="H123" s="190" t="s">
        <v>1272</v>
      </c>
      <c r="I123" s="190" t="s">
        <v>301</v>
      </c>
      <c r="J123" s="190" t="s">
        <v>12086</v>
      </c>
      <c r="K123" s="190" t="s">
        <v>271</v>
      </c>
      <c r="L123" s="190" t="s">
        <v>271</v>
      </c>
      <c r="M123" s="190" t="s">
        <v>271</v>
      </c>
      <c r="N123" s="190" t="s">
        <v>271</v>
      </c>
      <c r="O123" s="190" t="s">
        <v>271</v>
      </c>
      <c r="P123" s="190" t="s">
        <v>271</v>
      </c>
      <c r="Q123" s="191">
        <v>42217</v>
      </c>
      <c r="R123" s="191">
        <v>42947</v>
      </c>
      <c r="T123" s="190" t="s">
        <v>366</v>
      </c>
      <c r="U123" s="194">
        <v>58032</v>
      </c>
      <c r="V123" s="190" t="s">
        <v>332</v>
      </c>
      <c r="W123" s="190" t="s">
        <v>331</v>
      </c>
      <c r="X123" s="190" t="s">
        <v>330</v>
      </c>
      <c r="Y123" s="190" t="s">
        <v>1218</v>
      </c>
      <c r="Z123" s="190" t="s">
        <v>1217</v>
      </c>
      <c r="AA123" s="190" t="s">
        <v>1216</v>
      </c>
      <c r="AB123" s="190" t="s">
        <v>310</v>
      </c>
      <c r="AC123" s="190" t="s">
        <v>12085</v>
      </c>
      <c r="AD123" s="190" t="s">
        <v>325</v>
      </c>
      <c r="AE123" s="190" t="s">
        <v>12084</v>
      </c>
      <c r="AF123" s="190" t="s">
        <v>12083</v>
      </c>
      <c r="AG123" s="193">
        <v>606</v>
      </c>
      <c r="AH123" s="193">
        <v>606</v>
      </c>
      <c r="AI123" s="193">
        <v>1212</v>
      </c>
      <c r="AJ123" s="193">
        <v>150</v>
      </c>
      <c r="AK123" s="193">
        <v>153</v>
      </c>
      <c r="AL123" s="193">
        <v>303</v>
      </c>
      <c r="AM123" s="193">
        <v>0</v>
      </c>
      <c r="AN123" s="193">
        <v>0</v>
      </c>
      <c r="AO123" s="193">
        <v>0</v>
      </c>
      <c r="AP123" s="193">
        <v>0</v>
      </c>
      <c r="AQ123" s="193">
        <v>0</v>
      </c>
      <c r="AR123" s="193">
        <v>0</v>
      </c>
      <c r="AS123" s="190" t="s">
        <v>271</v>
      </c>
      <c r="AT123" s="193" t="s">
        <v>271</v>
      </c>
      <c r="AU123" s="193" t="s">
        <v>271</v>
      </c>
      <c r="AV123" s="190" t="s">
        <v>271</v>
      </c>
      <c r="AW123" s="193" t="s">
        <v>271</v>
      </c>
      <c r="AX123" s="193" t="s">
        <v>271</v>
      </c>
      <c r="AY123" s="190" t="s">
        <v>271</v>
      </c>
      <c r="AZ123" s="193" t="s">
        <v>271</v>
      </c>
      <c r="BA123" s="193" t="s">
        <v>271</v>
      </c>
      <c r="BB123" s="190" t="s">
        <v>271</v>
      </c>
      <c r="BC123" s="193" t="s">
        <v>271</v>
      </c>
      <c r="BD123" s="193" t="s">
        <v>271</v>
      </c>
      <c r="BE123" s="190" t="s">
        <v>271</v>
      </c>
      <c r="BF123" s="193" t="s">
        <v>271</v>
      </c>
      <c r="BG123" s="193" t="s">
        <v>271</v>
      </c>
      <c r="BH123" s="190" t="s">
        <v>271</v>
      </c>
      <c r="BI123" s="193" t="s">
        <v>271</v>
      </c>
      <c r="BJ123" s="193" t="s">
        <v>271</v>
      </c>
      <c r="BK123" s="190" t="s">
        <v>271</v>
      </c>
      <c r="BL123" s="193" t="s">
        <v>271</v>
      </c>
      <c r="BM123" s="193" t="s">
        <v>271</v>
      </c>
      <c r="BN123" s="190" t="s">
        <v>271</v>
      </c>
      <c r="BO123" s="193" t="s">
        <v>271</v>
      </c>
      <c r="BP123" s="193" t="s">
        <v>271</v>
      </c>
      <c r="BQ123" s="190" t="s">
        <v>271</v>
      </c>
      <c r="BR123" s="193" t="s">
        <v>271</v>
      </c>
      <c r="BS123" s="193" t="s">
        <v>271</v>
      </c>
      <c r="BT123" s="190" t="s">
        <v>271</v>
      </c>
      <c r="BU123" s="193" t="s">
        <v>271</v>
      </c>
      <c r="BV123" s="193" t="s">
        <v>271</v>
      </c>
      <c r="BW123" s="193">
        <v>708</v>
      </c>
      <c r="BX123" s="193">
        <v>259</v>
      </c>
      <c r="BY123" s="193">
        <v>967</v>
      </c>
      <c r="BZ123" s="193">
        <v>45</v>
      </c>
      <c r="CA123" s="193">
        <v>87</v>
      </c>
      <c r="CB123" s="193">
        <v>132</v>
      </c>
      <c r="CC123" s="190" t="s">
        <v>271</v>
      </c>
      <c r="CD123" s="193" t="s">
        <v>271</v>
      </c>
      <c r="CE123" s="193" t="s">
        <v>271</v>
      </c>
      <c r="CF123" s="190" t="s">
        <v>271</v>
      </c>
      <c r="CG123" s="193" t="s">
        <v>271</v>
      </c>
      <c r="CH123" s="193" t="s">
        <v>271</v>
      </c>
      <c r="CI123" s="190" t="s">
        <v>271</v>
      </c>
      <c r="CJ123" s="193" t="s">
        <v>271</v>
      </c>
      <c r="CK123" s="193" t="s">
        <v>271</v>
      </c>
      <c r="CL123" s="190" t="s">
        <v>287</v>
      </c>
      <c r="CM123" s="193">
        <v>99</v>
      </c>
      <c r="CN123" s="193">
        <v>880</v>
      </c>
      <c r="CO123" s="190" t="s">
        <v>271</v>
      </c>
      <c r="CP123" s="193" t="s">
        <v>271</v>
      </c>
      <c r="CQ123" s="193" t="s">
        <v>271</v>
      </c>
      <c r="CR123" s="190" t="s">
        <v>271</v>
      </c>
      <c r="CS123" s="193" t="s">
        <v>271</v>
      </c>
      <c r="CT123" s="193" t="s">
        <v>271</v>
      </c>
      <c r="CU123" s="190" t="s">
        <v>271</v>
      </c>
      <c r="CV123" s="193" t="s">
        <v>271</v>
      </c>
      <c r="CW123" s="193" t="s">
        <v>271</v>
      </c>
      <c r="CX123" s="190" t="s">
        <v>271</v>
      </c>
      <c r="CY123" s="193" t="s">
        <v>271</v>
      </c>
      <c r="CZ123" s="193" t="s">
        <v>271</v>
      </c>
      <c r="DA123" s="190" t="s">
        <v>287</v>
      </c>
      <c r="DB123" s="193">
        <v>33</v>
      </c>
      <c r="DC123" s="193">
        <v>87</v>
      </c>
      <c r="DD123" s="190" t="s">
        <v>271</v>
      </c>
      <c r="DE123" s="193" t="s">
        <v>271</v>
      </c>
      <c r="DF123" s="193" t="s">
        <v>271</v>
      </c>
      <c r="DG123" s="190" t="s">
        <v>271</v>
      </c>
      <c r="DH123" s="193" t="s">
        <v>271</v>
      </c>
      <c r="DI123" s="193" t="s">
        <v>271</v>
      </c>
      <c r="DJ123" s="190" t="s">
        <v>271</v>
      </c>
      <c r="DK123" s="193" t="s">
        <v>271</v>
      </c>
      <c r="DL123" s="193" t="s">
        <v>271</v>
      </c>
      <c r="DM123" s="190" t="s">
        <v>287</v>
      </c>
      <c r="DN123" s="193">
        <v>82</v>
      </c>
      <c r="DO123" s="193">
        <v>0</v>
      </c>
      <c r="DP123" s="190" t="s">
        <v>271</v>
      </c>
      <c r="DQ123" s="193" t="s">
        <v>271</v>
      </c>
      <c r="DR123" s="193" t="s">
        <v>271</v>
      </c>
      <c r="DS123" s="190" t="s">
        <v>271</v>
      </c>
      <c r="DT123" s="193" t="s">
        <v>271</v>
      </c>
      <c r="DU123" s="193" t="s">
        <v>271</v>
      </c>
      <c r="DV123" s="190" t="s">
        <v>271</v>
      </c>
      <c r="DW123" s="193" t="s">
        <v>271</v>
      </c>
      <c r="DX123" s="193" t="s">
        <v>271</v>
      </c>
      <c r="DY123" s="190" t="s">
        <v>356</v>
      </c>
      <c r="DZ123" s="190" t="s">
        <v>297</v>
      </c>
      <c r="EA123" s="190" t="s">
        <v>271</v>
      </c>
      <c r="EB123" s="190" t="s">
        <v>271</v>
      </c>
      <c r="EC123" s="190" t="s">
        <v>272</v>
      </c>
      <c r="ED123" s="190" t="s">
        <v>539</v>
      </c>
      <c r="EE123" s="190" t="s">
        <v>426</v>
      </c>
      <c r="EF123" s="190" t="s">
        <v>12082</v>
      </c>
      <c r="EG123" s="190" t="s">
        <v>321</v>
      </c>
      <c r="EH123" s="190" t="s">
        <v>380</v>
      </c>
      <c r="EI123" s="190" t="s">
        <v>283</v>
      </c>
      <c r="EJ123" s="190" t="s">
        <v>246</v>
      </c>
      <c r="EK123" s="190" t="s">
        <v>379</v>
      </c>
      <c r="EL123" s="190" t="s">
        <v>272</v>
      </c>
      <c r="EM123" s="190" t="s">
        <v>272</v>
      </c>
      <c r="EN123" s="190" t="s">
        <v>272</v>
      </c>
      <c r="EO123" s="190" t="s">
        <v>272</v>
      </c>
      <c r="EP123" s="190" t="s">
        <v>378</v>
      </c>
      <c r="EQ123" s="190">
        <v>4</v>
      </c>
      <c r="ER123" s="190" t="s">
        <v>349</v>
      </c>
      <c r="ES123" s="190" t="s">
        <v>297</v>
      </c>
      <c r="ET123" s="190" t="s">
        <v>297</v>
      </c>
      <c r="EU123" s="190" t="s">
        <v>297</v>
      </c>
      <c r="EV123" s="190" t="s">
        <v>297</v>
      </c>
      <c r="EW123" s="190" t="s">
        <v>691</v>
      </c>
      <c r="EX123" s="190" t="s">
        <v>271</v>
      </c>
      <c r="EY123" s="190" t="s">
        <v>318</v>
      </c>
      <c r="EZ123" s="190" t="s">
        <v>266</v>
      </c>
      <c r="FA123" s="190" t="s">
        <v>259</v>
      </c>
      <c r="FB123" s="193">
        <v>0</v>
      </c>
      <c r="FC123" s="190" t="s">
        <v>271</v>
      </c>
      <c r="FD123" s="190" t="s">
        <v>271</v>
      </c>
      <c r="FE123" s="190" t="s">
        <v>271</v>
      </c>
      <c r="FF123" s="190" t="s">
        <v>263</v>
      </c>
      <c r="FG123" s="190" t="s">
        <v>12081</v>
      </c>
      <c r="FH123" s="190" t="s">
        <v>1308</v>
      </c>
      <c r="FI123" s="190" t="s">
        <v>12080</v>
      </c>
      <c r="FJ123" s="190" t="s">
        <v>271</v>
      </c>
      <c r="FK123" s="190" t="s">
        <v>271</v>
      </c>
      <c r="FL123" s="190" t="s">
        <v>12079</v>
      </c>
      <c r="FM123" s="190" t="s">
        <v>271</v>
      </c>
      <c r="FN123" s="190" t="s">
        <v>271</v>
      </c>
      <c r="FO123" s="190" t="s">
        <v>12078</v>
      </c>
      <c r="FP123" s="190" t="s">
        <v>12077</v>
      </c>
      <c r="FQ123" s="193">
        <v>967</v>
      </c>
      <c r="FR123" s="193">
        <v>132</v>
      </c>
      <c r="FS123" s="190" t="s">
        <v>297</v>
      </c>
      <c r="FT123" s="190" t="s">
        <v>297</v>
      </c>
      <c r="FU123" s="190" t="s">
        <v>297</v>
      </c>
      <c r="FV123" s="190" t="s">
        <v>297</v>
      </c>
      <c r="FW123" s="190" t="s">
        <v>297</v>
      </c>
      <c r="FX123" s="190" t="s">
        <v>297</v>
      </c>
      <c r="FY123" s="190" t="s">
        <v>297</v>
      </c>
      <c r="FZ123" s="190" t="s">
        <v>297</v>
      </c>
      <c r="GA123" s="190" t="s">
        <v>297</v>
      </c>
      <c r="GB123" s="190" t="s">
        <v>297</v>
      </c>
      <c r="GC123" s="190" t="s">
        <v>297</v>
      </c>
      <c r="GD123" s="190" t="s">
        <v>297</v>
      </c>
      <c r="GE123" s="190" t="s">
        <v>297</v>
      </c>
    </row>
    <row r="124" spans="1:187" x14ac:dyDescent="0.3">
      <c r="A124" s="190" t="s">
        <v>372</v>
      </c>
      <c r="B124" s="190">
        <v>2816</v>
      </c>
      <c r="C124" s="190" t="s">
        <v>31</v>
      </c>
      <c r="D124" s="190" t="s">
        <v>240</v>
      </c>
      <c r="E124" s="190" t="s">
        <v>1274</v>
      </c>
      <c r="F124" s="190" t="s">
        <v>12076</v>
      </c>
      <c r="G124" s="190" t="s">
        <v>4028</v>
      </c>
      <c r="H124" s="190" t="s">
        <v>1272</v>
      </c>
      <c r="I124" s="190" t="s">
        <v>301</v>
      </c>
      <c r="J124" s="190" t="s">
        <v>1271</v>
      </c>
      <c r="K124" s="190" t="s">
        <v>271</v>
      </c>
      <c r="L124" s="190" t="s">
        <v>271</v>
      </c>
      <c r="M124" s="190" t="s">
        <v>271</v>
      </c>
      <c r="N124" s="190" t="s">
        <v>271</v>
      </c>
      <c r="O124" s="190" t="s">
        <v>271</v>
      </c>
      <c r="P124" s="190" t="s">
        <v>271</v>
      </c>
      <c r="Q124" s="191">
        <v>42050</v>
      </c>
      <c r="R124" s="191">
        <v>42643</v>
      </c>
      <c r="T124" s="190" t="s">
        <v>391</v>
      </c>
      <c r="U124" s="194">
        <v>48057</v>
      </c>
      <c r="V124" s="190" t="s">
        <v>332</v>
      </c>
      <c r="W124" s="190" t="s">
        <v>331</v>
      </c>
      <c r="X124" s="190" t="s">
        <v>330</v>
      </c>
      <c r="Y124" s="190" t="s">
        <v>1218</v>
      </c>
      <c r="Z124" s="190" t="s">
        <v>1217</v>
      </c>
      <c r="AA124" s="190" t="s">
        <v>1216</v>
      </c>
      <c r="AB124" s="190" t="s">
        <v>310</v>
      </c>
      <c r="AC124" s="190" t="s">
        <v>12075</v>
      </c>
      <c r="AD124" s="190" t="s">
        <v>325</v>
      </c>
      <c r="AE124" s="190" t="s">
        <v>12074</v>
      </c>
      <c r="AF124" s="190" t="s">
        <v>12073</v>
      </c>
      <c r="AG124" s="193">
        <v>5783</v>
      </c>
      <c r="AH124" s="193">
        <v>7804</v>
      </c>
      <c r="AI124" s="193">
        <v>13587</v>
      </c>
      <c r="AJ124" s="193">
        <v>1377</v>
      </c>
      <c r="AK124" s="193">
        <v>1858</v>
      </c>
      <c r="AL124" s="193">
        <v>3235</v>
      </c>
      <c r="AM124" s="193">
        <v>0</v>
      </c>
      <c r="AN124" s="193">
        <v>0</v>
      </c>
      <c r="AO124" s="193">
        <v>0</v>
      </c>
      <c r="AP124" s="193">
        <v>0</v>
      </c>
      <c r="AQ124" s="193">
        <v>0</v>
      </c>
      <c r="AR124" s="193">
        <v>0</v>
      </c>
      <c r="AS124" s="190" t="s">
        <v>271</v>
      </c>
      <c r="AT124" s="193" t="s">
        <v>271</v>
      </c>
      <c r="AU124" s="193" t="s">
        <v>271</v>
      </c>
      <c r="AV124" s="190" t="s">
        <v>271</v>
      </c>
      <c r="AW124" s="193" t="s">
        <v>271</v>
      </c>
      <c r="AX124" s="193" t="s">
        <v>271</v>
      </c>
      <c r="AY124" s="190" t="s">
        <v>271</v>
      </c>
      <c r="AZ124" s="193" t="s">
        <v>271</v>
      </c>
      <c r="BA124" s="193" t="s">
        <v>271</v>
      </c>
      <c r="BB124" s="190" t="s">
        <v>271</v>
      </c>
      <c r="BC124" s="193" t="s">
        <v>271</v>
      </c>
      <c r="BD124" s="193" t="s">
        <v>271</v>
      </c>
      <c r="BE124" s="190" t="s">
        <v>271</v>
      </c>
      <c r="BF124" s="193" t="s">
        <v>271</v>
      </c>
      <c r="BG124" s="193" t="s">
        <v>271</v>
      </c>
      <c r="BH124" s="190" t="s">
        <v>271</v>
      </c>
      <c r="BI124" s="193" t="s">
        <v>271</v>
      </c>
      <c r="BJ124" s="193" t="s">
        <v>271</v>
      </c>
      <c r="BK124" s="190" t="s">
        <v>271</v>
      </c>
      <c r="BL124" s="193" t="s">
        <v>271</v>
      </c>
      <c r="BM124" s="193" t="s">
        <v>271</v>
      </c>
      <c r="BN124" s="190" t="s">
        <v>271</v>
      </c>
      <c r="BO124" s="193" t="s">
        <v>271</v>
      </c>
      <c r="BP124" s="193" t="s">
        <v>271</v>
      </c>
      <c r="BQ124" s="190" t="s">
        <v>271</v>
      </c>
      <c r="BR124" s="193" t="s">
        <v>271</v>
      </c>
      <c r="BS124" s="193" t="s">
        <v>271</v>
      </c>
      <c r="BT124" s="190" t="s">
        <v>271</v>
      </c>
      <c r="BU124" s="193" t="s">
        <v>271</v>
      </c>
      <c r="BV124" s="193" t="s">
        <v>271</v>
      </c>
      <c r="BW124" s="193">
        <v>5784</v>
      </c>
      <c r="BX124" s="193">
        <v>7804</v>
      </c>
      <c r="BY124" s="193">
        <v>13587</v>
      </c>
      <c r="BZ124" s="193">
        <v>1377</v>
      </c>
      <c r="CA124" s="193">
        <v>1858</v>
      </c>
      <c r="CB124" s="193">
        <v>3235</v>
      </c>
      <c r="CC124" s="190" t="s">
        <v>271</v>
      </c>
      <c r="CD124" s="193" t="s">
        <v>271</v>
      </c>
      <c r="CE124" s="193" t="s">
        <v>271</v>
      </c>
      <c r="CF124" s="190" t="s">
        <v>271</v>
      </c>
      <c r="CG124" s="193" t="s">
        <v>271</v>
      </c>
      <c r="CH124" s="193" t="s">
        <v>271</v>
      </c>
      <c r="CI124" s="190" t="s">
        <v>271</v>
      </c>
      <c r="CJ124" s="193" t="s">
        <v>271</v>
      </c>
      <c r="CK124" s="193" t="s">
        <v>271</v>
      </c>
      <c r="CL124" s="190" t="s">
        <v>271</v>
      </c>
      <c r="CM124" s="193" t="s">
        <v>271</v>
      </c>
      <c r="CN124" s="193" t="s">
        <v>271</v>
      </c>
      <c r="CO124" s="190" t="s">
        <v>271</v>
      </c>
      <c r="CP124" s="193" t="s">
        <v>271</v>
      </c>
      <c r="CQ124" s="193" t="s">
        <v>271</v>
      </c>
      <c r="CR124" s="190" t="s">
        <v>287</v>
      </c>
      <c r="CS124" s="193">
        <v>3235</v>
      </c>
      <c r="CT124" s="193">
        <v>13587</v>
      </c>
      <c r="CU124" s="190" t="s">
        <v>271</v>
      </c>
      <c r="CV124" s="193" t="s">
        <v>271</v>
      </c>
      <c r="CW124" s="193" t="s">
        <v>271</v>
      </c>
      <c r="CX124" s="190" t="s">
        <v>271</v>
      </c>
      <c r="CY124" s="193" t="s">
        <v>271</v>
      </c>
      <c r="CZ124" s="193" t="s">
        <v>271</v>
      </c>
      <c r="DA124" s="190" t="s">
        <v>271</v>
      </c>
      <c r="DB124" s="193" t="s">
        <v>271</v>
      </c>
      <c r="DC124" s="193" t="s">
        <v>271</v>
      </c>
      <c r="DD124" s="190" t="s">
        <v>271</v>
      </c>
      <c r="DE124" s="193" t="s">
        <v>271</v>
      </c>
      <c r="DF124" s="193" t="s">
        <v>271</v>
      </c>
      <c r="DG124" s="190" t="s">
        <v>271</v>
      </c>
      <c r="DH124" s="193" t="s">
        <v>271</v>
      </c>
      <c r="DI124" s="193" t="s">
        <v>271</v>
      </c>
      <c r="DJ124" s="190" t="s">
        <v>271</v>
      </c>
      <c r="DK124" s="193" t="s">
        <v>271</v>
      </c>
      <c r="DL124" s="193" t="s">
        <v>271</v>
      </c>
      <c r="DM124" s="190" t="s">
        <v>271</v>
      </c>
      <c r="DN124" s="193" t="s">
        <v>271</v>
      </c>
      <c r="DO124" s="193" t="s">
        <v>271</v>
      </c>
      <c r="DP124" s="190" t="s">
        <v>271</v>
      </c>
      <c r="DQ124" s="193" t="s">
        <v>271</v>
      </c>
      <c r="DR124" s="193" t="s">
        <v>271</v>
      </c>
      <c r="DS124" s="190" t="s">
        <v>271</v>
      </c>
      <c r="DT124" s="193" t="s">
        <v>271</v>
      </c>
      <c r="DU124" s="193" t="s">
        <v>271</v>
      </c>
      <c r="DV124" s="190" t="s">
        <v>271</v>
      </c>
      <c r="DW124" s="193" t="s">
        <v>271</v>
      </c>
      <c r="DX124" s="193" t="s">
        <v>271</v>
      </c>
      <c r="DY124" s="190" t="s">
        <v>356</v>
      </c>
      <c r="DZ124" s="190" t="s">
        <v>297</v>
      </c>
      <c r="EA124" s="190" t="s">
        <v>271</v>
      </c>
      <c r="EB124" s="190" t="s">
        <v>271</v>
      </c>
      <c r="EC124" s="190" t="s">
        <v>297</v>
      </c>
      <c r="ED124" s="190" t="s">
        <v>271</v>
      </c>
      <c r="EE124" s="190" t="s">
        <v>271</v>
      </c>
      <c r="EF124" s="190" t="s">
        <v>1154</v>
      </c>
      <c r="EG124" s="190" t="s">
        <v>285</v>
      </c>
      <c r="EH124" s="190" t="s">
        <v>320</v>
      </c>
      <c r="EI124" s="190" t="s">
        <v>483</v>
      </c>
      <c r="EJ124" s="190" t="s">
        <v>245</v>
      </c>
      <c r="EK124" s="190" t="s">
        <v>379</v>
      </c>
      <c r="EL124" s="190" t="s">
        <v>272</v>
      </c>
      <c r="EM124" s="190" t="s">
        <v>272</v>
      </c>
      <c r="EN124" s="190" t="s">
        <v>297</v>
      </c>
      <c r="EO124" s="190" t="s">
        <v>297</v>
      </c>
      <c r="EP124" s="190" t="s">
        <v>464</v>
      </c>
      <c r="EQ124" s="190">
        <v>2</v>
      </c>
      <c r="ER124" s="190" t="s">
        <v>349</v>
      </c>
      <c r="ES124" s="190" t="s">
        <v>272</v>
      </c>
      <c r="ET124" s="190" t="s">
        <v>272</v>
      </c>
      <c r="EU124" s="190" t="s">
        <v>272</v>
      </c>
      <c r="EV124" s="190" t="s">
        <v>272</v>
      </c>
      <c r="EW124" s="190" t="s">
        <v>303</v>
      </c>
      <c r="EX124" s="190">
        <v>4</v>
      </c>
      <c r="EY124" s="190" t="s">
        <v>302</v>
      </c>
      <c r="EZ124" s="190" t="s">
        <v>268</v>
      </c>
      <c r="FA124" s="190" t="s">
        <v>259</v>
      </c>
      <c r="FB124" s="193">
        <v>0</v>
      </c>
      <c r="FC124" s="190" t="s">
        <v>348</v>
      </c>
      <c r="FD124" s="190" t="s">
        <v>377</v>
      </c>
      <c r="FE124" s="190" t="s">
        <v>271</v>
      </c>
      <c r="FF124" s="190" t="s">
        <v>262</v>
      </c>
      <c r="FG124" s="190" t="s">
        <v>271</v>
      </c>
      <c r="FH124" s="190" t="s">
        <v>271</v>
      </c>
      <c r="FI124" s="190" t="s">
        <v>12072</v>
      </c>
      <c r="FJ124" s="190" t="s">
        <v>12071</v>
      </c>
      <c r="FK124" s="190" t="s">
        <v>12070</v>
      </c>
      <c r="FL124" s="190" t="s">
        <v>12069</v>
      </c>
      <c r="FM124" s="190" t="s">
        <v>271</v>
      </c>
      <c r="FN124" s="190" t="s">
        <v>271</v>
      </c>
      <c r="FO124" s="190" t="s">
        <v>12068</v>
      </c>
      <c r="FP124" s="190" t="s">
        <v>1260</v>
      </c>
      <c r="FQ124" s="193">
        <v>13587</v>
      </c>
      <c r="FR124" s="193">
        <v>3235</v>
      </c>
      <c r="FS124" s="190" t="s">
        <v>272</v>
      </c>
      <c r="FT124" s="190" t="s">
        <v>297</v>
      </c>
      <c r="FU124" s="190" t="s">
        <v>297</v>
      </c>
      <c r="FV124" s="190" t="s">
        <v>297</v>
      </c>
      <c r="FW124" s="190" t="s">
        <v>297</v>
      </c>
      <c r="FX124" s="190" t="s">
        <v>297</v>
      </c>
      <c r="FY124" s="190" t="s">
        <v>297</v>
      </c>
      <c r="FZ124" s="190" t="s">
        <v>297</v>
      </c>
      <c r="GA124" s="190" t="s">
        <v>297</v>
      </c>
      <c r="GB124" s="190" t="s">
        <v>297</v>
      </c>
      <c r="GC124" s="190" t="s">
        <v>272</v>
      </c>
      <c r="GD124" s="190" t="s">
        <v>297</v>
      </c>
      <c r="GE124" s="190" t="s">
        <v>297</v>
      </c>
    </row>
    <row r="125" spans="1:187" x14ac:dyDescent="0.3">
      <c r="A125" s="190" t="s">
        <v>372</v>
      </c>
      <c r="B125" s="190">
        <v>2817</v>
      </c>
      <c r="C125" s="190" t="s">
        <v>31</v>
      </c>
      <c r="D125" s="190" t="s">
        <v>240</v>
      </c>
      <c r="E125" s="190" t="s">
        <v>12067</v>
      </c>
      <c r="F125" s="190" t="s">
        <v>12066</v>
      </c>
      <c r="G125" s="190" t="s">
        <v>4028</v>
      </c>
      <c r="H125" s="190" t="s">
        <v>1272</v>
      </c>
      <c r="I125" s="190" t="s">
        <v>301</v>
      </c>
      <c r="J125" s="190" t="s">
        <v>12065</v>
      </c>
      <c r="K125" s="190" t="s">
        <v>271</v>
      </c>
      <c r="L125" s="190" t="s">
        <v>271</v>
      </c>
      <c r="M125" s="190" t="s">
        <v>271</v>
      </c>
      <c r="N125" s="190" t="s">
        <v>271</v>
      </c>
      <c r="O125" s="190" t="s">
        <v>271</v>
      </c>
      <c r="P125" s="190" t="s">
        <v>271</v>
      </c>
      <c r="Q125" s="191">
        <v>42186</v>
      </c>
      <c r="R125" s="191">
        <v>44012</v>
      </c>
      <c r="T125" s="190" t="s">
        <v>391</v>
      </c>
      <c r="U125" s="194">
        <v>1170000</v>
      </c>
      <c r="V125" s="190" t="s">
        <v>332</v>
      </c>
      <c r="W125" s="190" t="s">
        <v>331</v>
      </c>
      <c r="X125" s="190" t="s">
        <v>330</v>
      </c>
      <c r="Y125" s="190" t="s">
        <v>1218</v>
      </c>
      <c r="Z125" s="190" t="s">
        <v>1217</v>
      </c>
      <c r="AA125" s="190" t="s">
        <v>1216</v>
      </c>
      <c r="AB125" s="190" t="s">
        <v>310</v>
      </c>
      <c r="AC125" s="190" t="s">
        <v>12064</v>
      </c>
      <c r="AD125" s="190" t="s">
        <v>325</v>
      </c>
      <c r="AE125" s="190" t="s">
        <v>12063</v>
      </c>
      <c r="AF125" s="190" t="s">
        <v>12062</v>
      </c>
      <c r="AG125" s="193">
        <v>16157</v>
      </c>
      <c r="AH125" s="193">
        <v>18245</v>
      </c>
      <c r="AI125" s="193">
        <v>34402</v>
      </c>
      <c r="AJ125" s="193">
        <v>3847</v>
      </c>
      <c r="AK125" s="193">
        <v>4344</v>
      </c>
      <c r="AL125" s="193">
        <v>8190</v>
      </c>
      <c r="AM125" s="193">
        <v>0</v>
      </c>
      <c r="AN125" s="193">
        <v>0</v>
      </c>
      <c r="AO125" s="193">
        <v>0</v>
      </c>
      <c r="AP125" s="193">
        <v>0</v>
      </c>
      <c r="AQ125" s="193">
        <v>0</v>
      </c>
      <c r="AR125" s="193">
        <v>0</v>
      </c>
      <c r="AS125" s="190" t="s">
        <v>271</v>
      </c>
      <c r="AT125" s="193" t="s">
        <v>271</v>
      </c>
      <c r="AU125" s="193" t="s">
        <v>271</v>
      </c>
      <c r="AV125" s="190" t="s">
        <v>271</v>
      </c>
      <c r="AW125" s="193" t="s">
        <v>271</v>
      </c>
      <c r="AX125" s="193" t="s">
        <v>271</v>
      </c>
      <c r="AY125" s="190" t="s">
        <v>271</v>
      </c>
      <c r="AZ125" s="193" t="s">
        <v>271</v>
      </c>
      <c r="BA125" s="193" t="s">
        <v>271</v>
      </c>
      <c r="BB125" s="190" t="s">
        <v>271</v>
      </c>
      <c r="BC125" s="193" t="s">
        <v>271</v>
      </c>
      <c r="BD125" s="193" t="s">
        <v>271</v>
      </c>
      <c r="BE125" s="190" t="s">
        <v>271</v>
      </c>
      <c r="BF125" s="193" t="s">
        <v>271</v>
      </c>
      <c r="BG125" s="193" t="s">
        <v>271</v>
      </c>
      <c r="BH125" s="190" t="s">
        <v>271</v>
      </c>
      <c r="BI125" s="193" t="s">
        <v>271</v>
      </c>
      <c r="BJ125" s="193" t="s">
        <v>271</v>
      </c>
      <c r="BK125" s="190" t="s">
        <v>271</v>
      </c>
      <c r="BL125" s="193" t="s">
        <v>271</v>
      </c>
      <c r="BM125" s="193" t="s">
        <v>271</v>
      </c>
      <c r="BN125" s="190" t="s">
        <v>271</v>
      </c>
      <c r="BO125" s="193" t="s">
        <v>271</v>
      </c>
      <c r="BP125" s="193" t="s">
        <v>271</v>
      </c>
      <c r="BQ125" s="190" t="s">
        <v>271</v>
      </c>
      <c r="BR125" s="193" t="s">
        <v>271</v>
      </c>
      <c r="BS125" s="193" t="s">
        <v>271</v>
      </c>
      <c r="BT125" s="190" t="s">
        <v>271</v>
      </c>
      <c r="BU125" s="193" t="s">
        <v>271</v>
      </c>
      <c r="BV125" s="193" t="s">
        <v>271</v>
      </c>
      <c r="BW125" s="193">
        <v>0</v>
      </c>
      <c r="BX125" s="193">
        <v>0</v>
      </c>
      <c r="BY125" s="193">
        <v>0</v>
      </c>
      <c r="BZ125" s="193">
        <v>4</v>
      </c>
      <c r="CA125" s="193">
        <v>22</v>
      </c>
      <c r="CB125" s="193">
        <v>26</v>
      </c>
      <c r="CC125" s="190" t="s">
        <v>271</v>
      </c>
      <c r="CD125" s="193" t="s">
        <v>271</v>
      </c>
      <c r="CE125" s="193" t="s">
        <v>271</v>
      </c>
      <c r="CF125" s="190" t="s">
        <v>271</v>
      </c>
      <c r="CG125" s="193" t="s">
        <v>271</v>
      </c>
      <c r="CH125" s="193" t="s">
        <v>271</v>
      </c>
      <c r="CI125" s="190" t="s">
        <v>271</v>
      </c>
      <c r="CJ125" s="193" t="s">
        <v>271</v>
      </c>
      <c r="CK125" s="193" t="s">
        <v>271</v>
      </c>
      <c r="CL125" s="190" t="s">
        <v>271</v>
      </c>
      <c r="CM125" s="193" t="s">
        <v>271</v>
      </c>
      <c r="CN125" s="193" t="s">
        <v>271</v>
      </c>
      <c r="CO125" s="190" t="s">
        <v>271</v>
      </c>
      <c r="CP125" s="193" t="s">
        <v>271</v>
      </c>
      <c r="CQ125" s="193" t="s">
        <v>271</v>
      </c>
      <c r="CR125" s="190" t="s">
        <v>287</v>
      </c>
      <c r="CS125" s="193">
        <v>26</v>
      </c>
      <c r="CT125" s="193">
        <v>0</v>
      </c>
      <c r="CU125" s="190" t="s">
        <v>271</v>
      </c>
      <c r="CV125" s="193" t="s">
        <v>271</v>
      </c>
      <c r="CW125" s="193" t="s">
        <v>271</v>
      </c>
      <c r="CX125" s="190" t="s">
        <v>271</v>
      </c>
      <c r="CY125" s="193" t="s">
        <v>271</v>
      </c>
      <c r="CZ125" s="193" t="s">
        <v>271</v>
      </c>
      <c r="DA125" s="190" t="s">
        <v>287</v>
      </c>
      <c r="DB125" s="193">
        <v>0</v>
      </c>
      <c r="DC125" s="193">
        <v>0</v>
      </c>
      <c r="DD125" s="190" t="s">
        <v>271</v>
      </c>
      <c r="DE125" s="193" t="s">
        <v>271</v>
      </c>
      <c r="DF125" s="193" t="s">
        <v>271</v>
      </c>
      <c r="DG125" s="190" t="s">
        <v>271</v>
      </c>
      <c r="DH125" s="193" t="s">
        <v>271</v>
      </c>
      <c r="DI125" s="193" t="s">
        <v>271</v>
      </c>
      <c r="DJ125" s="190" t="s">
        <v>271</v>
      </c>
      <c r="DK125" s="193" t="s">
        <v>271</v>
      </c>
      <c r="DL125" s="193" t="s">
        <v>271</v>
      </c>
      <c r="DM125" s="190" t="s">
        <v>271</v>
      </c>
      <c r="DN125" s="193" t="s">
        <v>271</v>
      </c>
      <c r="DO125" s="193" t="s">
        <v>271</v>
      </c>
      <c r="DP125" s="190" t="s">
        <v>287</v>
      </c>
      <c r="DQ125" s="193">
        <v>0</v>
      </c>
      <c r="DR125" s="193">
        <v>0</v>
      </c>
      <c r="DS125" s="190" t="s">
        <v>271</v>
      </c>
      <c r="DT125" s="193" t="s">
        <v>271</v>
      </c>
      <c r="DU125" s="193" t="s">
        <v>271</v>
      </c>
      <c r="DV125" s="190" t="s">
        <v>287</v>
      </c>
      <c r="DW125" s="193">
        <v>0</v>
      </c>
      <c r="DX125" s="193">
        <v>0</v>
      </c>
      <c r="DY125" s="190" t="s">
        <v>356</v>
      </c>
      <c r="DZ125" s="190" t="s">
        <v>297</v>
      </c>
      <c r="EA125" s="190" t="s">
        <v>271</v>
      </c>
      <c r="EB125" s="190" t="s">
        <v>271</v>
      </c>
      <c r="EC125" s="190" t="s">
        <v>272</v>
      </c>
      <c r="ED125" s="190" t="s">
        <v>785</v>
      </c>
      <c r="EE125" s="190" t="s">
        <v>307</v>
      </c>
      <c r="EF125" s="190" t="s">
        <v>12061</v>
      </c>
      <c r="EG125" s="190" t="s">
        <v>285</v>
      </c>
      <c r="EH125" s="190" t="s">
        <v>320</v>
      </c>
      <c r="EI125" s="190" t="s">
        <v>319</v>
      </c>
      <c r="EJ125" s="190" t="s">
        <v>245</v>
      </c>
      <c r="EK125" s="190" t="s">
        <v>351</v>
      </c>
      <c r="EL125" s="190" t="s">
        <v>272</v>
      </c>
      <c r="EM125" s="190" t="s">
        <v>272</v>
      </c>
      <c r="EN125" s="190" t="s">
        <v>272</v>
      </c>
      <c r="EO125" s="190" t="s">
        <v>272</v>
      </c>
      <c r="EP125" s="190" t="s">
        <v>350</v>
      </c>
      <c r="EQ125" s="190">
        <v>4</v>
      </c>
      <c r="ER125" s="190" t="s">
        <v>349</v>
      </c>
      <c r="ES125" s="190" t="s">
        <v>272</v>
      </c>
      <c r="ET125" s="190" t="s">
        <v>272</v>
      </c>
      <c r="EU125" s="190" t="s">
        <v>272</v>
      </c>
      <c r="EV125" s="190" t="s">
        <v>272</v>
      </c>
      <c r="EW125" s="190" t="s">
        <v>303</v>
      </c>
      <c r="EX125" s="190">
        <v>4</v>
      </c>
      <c r="EY125" s="190" t="s">
        <v>318</v>
      </c>
      <c r="EZ125" s="190" t="s">
        <v>268</v>
      </c>
      <c r="FA125" s="190" t="s">
        <v>257</v>
      </c>
      <c r="FB125" s="193">
        <v>4</v>
      </c>
      <c r="FC125" s="190" t="s">
        <v>348</v>
      </c>
      <c r="FD125" s="190" t="s">
        <v>276</v>
      </c>
      <c r="FE125" s="190" t="s">
        <v>537</v>
      </c>
      <c r="FF125" s="190" t="s">
        <v>262</v>
      </c>
      <c r="FG125" s="190" t="s">
        <v>1154</v>
      </c>
      <c r="FH125" s="190" t="s">
        <v>12060</v>
      </c>
      <c r="FI125" s="190" t="s">
        <v>12059</v>
      </c>
      <c r="FJ125" s="190" t="s">
        <v>271</v>
      </c>
      <c r="FK125" s="190" t="s">
        <v>271</v>
      </c>
      <c r="FL125" s="190" t="s">
        <v>12058</v>
      </c>
      <c r="FM125" s="190" t="s">
        <v>12057</v>
      </c>
      <c r="FN125" s="190" t="s">
        <v>271</v>
      </c>
      <c r="FO125" s="190" t="s">
        <v>12056</v>
      </c>
      <c r="FP125" s="190" t="s">
        <v>12055</v>
      </c>
      <c r="FQ125" s="193">
        <v>0</v>
      </c>
      <c r="FR125" s="193">
        <v>26</v>
      </c>
      <c r="FS125" s="190" t="s">
        <v>272</v>
      </c>
      <c r="FT125" s="190" t="s">
        <v>297</v>
      </c>
      <c r="FU125" s="190" t="s">
        <v>297</v>
      </c>
      <c r="FV125" s="190" t="s">
        <v>297</v>
      </c>
      <c r="FW125" s="190" t="s">
        <v>272</v>
      </c>
      <c r="FX125" s="190" t="s">
        <v>297</v>
      </c>
      <c r="FY125" s="190" t="s">
        <v>297</v>
      </c>
      <c r="FZ125" s="190" t="s">
        <v>297</v>
      </c>
      <c r="GA125" s="190" t="s">
        <v>297</v>
      </c>
      <c r="GB125" s="190" t="s">
        <v>297</v>
      </c>
      <c r="GC125" s="190" t="s">
        <v>272</v>
      </c>
      <c r="GD125" s="190" t="s">
        <v>297</v>
      </c>
      <c r="GE125" s="190" t="s">
        <v>297</v>
      </c>
    </row>
    <row r="126" spans="1:187" x14ac:dyDescent="0.3">
      <c r="A126" s="190" t="s">
        <v>372</v>
      </c>
      <c r="B126" s="190">
        <v>2820</v>
      </c>
      <c r="C126" s="190" t="s">
        <v>31</v>
      </c>
      <c r="D126" s="190" t="s">
        <v>240</v>
      </c>
      <c r="E126" s="190" t="s">
        <v>12054</v>
      </c>
      <c r="F126" s="190" t="s">
        <v>12053</v>
      </c>
      <c r="G126" s="190" t="s">
        <v>4028</v>
      </c>
      <c r="H126" s="190" t="s">
        <v>301</v>
      </c>
      <c r="I126" s="190" t="s">
        <v>301</v>
      </c>
      <c r="J126" s="190" t="s">
        <v>8829</v>
      </c>
      <c r="K126" s="190" t="s">
        <v>271</v>
      </c>
      <c r="L126" s="190" t="s">
        <v>271</v>
      </c>
      <c r="M126" s="190" t="s">
        <v>271</v>
      </c>
      <c r="N126" s="190" t="s">
        <v>271</v>
      </c>
      <c r="O126" s="190" t="s">
        <v>271</v>
      </c>
      <c r="P126" s="190" t="s">
        <v>271</v>
      </c>
      <c r="Q126" s="191">
        <v>41821</v>
      </c>
      <c r="R126" s="191">
        <v>42916</v>
      </c>
      <c r="T126" s="190" t="s">
        <v>391</v>
      </c>
      <c r="U126" s="194">
        <v>100065.15</v>
      </c>
      <c r="V126" s="190" t="s">
        <v>332</v>
      </c>
      <c r="W126" s="190" t="s">
        <v>331</v>
      </c>
      <c r="X126" s="190" t="s">
        <v>330</v>
      </c>
      <c r="Y126" s="190" t="s">
        <v>1218</v>
      </c>
      <c r="Z126" s="190" t="s">
        <v>1217</v>
      </c>
      <c r="AA126" s="190" t="s">
        <v>1216</v>
      </c>
      <c r="AB126" s="190" t="s">
        <v>310</v>
      </c>
      <c r="AC126" s="190" t="s">
        <v>12052</v>
      </c>
      <c r="AD126" s="190" t="s">
        <v>289</v>
      </c>
      <c r="AE126" s="190" t="s">
        <v>1232</v>
      </c>
      <c r="AF126" s="190" t="s">
        <v>12051</v>
      </c>
      <c r="AG126" s="193">
        <v>8564</v>
      </c>
      <c r="AH126" s="193">
        <v>9269</v>
      </c>
      <c r="AI126" s="193">
        <v>17833</v>
      </c>
      <c r="AJ126" s="193">
        <v>2039</v>
      </c>
      <c r="AK126" s="193">
        <v>2207</v>
      </c>
      <c r="AL126" s="193">
        <v>4246</v>
      </c>
      <c r="AM126" s="193">
        <v>0</v>
      </c>
      <c r="AN126" s="193">
        <v>0</v>
      </c>
      <c r="AO126" s="193">
        <v>0</v>
      </c>
      <c r="AP126" s="193">
        <v>0</v>
      </c>
      <c r="AQ126" s="193">
        <v>0</v>
      </c>
      <c r="AR126" s="193">
        <v>0</v>
      </c>
      <c r="AS126" s="190" t="s">
        <v>271</v>
      </c>
      <c r="AT126" s="193" t="s">
        <v>271</v>
      </c>
      <c r="AU126" s="193" t="s">
        <v>271</v>
      </c>
      <c r="AV126" s="190" t="s">
        <v>271</v>
      </c>
      <c r="AW126" s="193" t="s">
        <v>271</v>
      </c>
      <c r="AX126" s="193" t="s">
        <v>271</v>
      </c>
      <c r="AY126" s="190" t="s">
        <v>271</v>
      </c>
      <c r="AZ126" s="193" t="s">
        <v>271</v>
      </c>
      <c r="BA126" s="193" t="s">
        <v>271</v>
      </c>
      <c r="BB126" s="190" t="s">
        <v>271</v>
      </c>
      <c r="BC126" s="193" t="s">
        <v>271</v>
      </c>
      <c r="BD126" s="193" t="s">
        <v>271</v>
      </c>
      <c r="BE126" s="190" t="s">
        <v>271</v>
      </c>
      <c r="BF126" s="193" t="s">
        <v>271</v>
      </c>
      <c r="BG126" s="193" t="s">
        <v>271</v>
      </c>
      <c r="BH126" s="190" t="s">
        <v>271</v>
      </c>
      <c r="BI126" s="193" t="s">
        <v>271</v>
      </c>
      <c r="BJ126" s="193" t="s">
        <v>271</v>
      </c>
      <c r="BK126" s="190" t="s">
        <v>271</v>
      </c>
      <c r="BL126" s="193" t="s">
        <v>271</v>
      </c>
      <c r="BM126" s="193" t="s">
        <v>271</v>
      </c>
      <c r="BN126" s="190" t="s">
        <v>271</v>
      </c>
      <c r="BO126" s="193" t="s">
        <v>271</v>
      </c>
      <c r="BP126" s="193" t="s">
        <v>271</v>
      </c>
      <c r="BQ126" s="190" t="s">
        <v>271</v>
      </c>
      <c r="BR126" s="193" t="s">
        <v>271</v>
      </c>
      <c r="BS126" s="193" t="s">
        <v>271</v>
      </c>
      <c r="BT126" s="190" t="s">
        <v>271</v>
      </c>
      <c r="BU126" s="193" t="s">
        <v>271</v>
      </c>
      <c r="BV126" s="193" t="s">
        <v>271</v>
      </c>
      <c r="BW126" s="193">
        <v>9899</v>
      </c>
      <c r="BX126" s="193">
        <v>11231</v>
      </c>
      <c r="BY126" s="193">
        <v>21130</v>
      </c>
      <c r="BZ126" s="193">
        <v>2357</v>
      </c>
      <c r="CA126" s="193">
        <v>2674</v>
      </c>
      <c r="CB126" s="193">
        <v>5031</v>
      </c>
      <c r="CC126" s="190" t="s">
        <v>271</v>
      </c>
      <c r="CD126" s="193" t="s">
        <v>271</v>
      </c>
      <c r="CE126" s="193" t="s">
        <v>271</v>
      </c>
      <c r="CF126" s="190" t="s">
        <v>271</v>
      </c>
      <c r="CG126" s="193" t="s">
        <v>271</v>
      </c>
      <c r="CH126" s="193" t="s">
        <v>271</v>
      </c>
      <c r="CI126" s="190" t="s">
        <v>271</v>
      </c>
      <c r="CJ126" s="193" t="s">
        <v>271</v>
      </c>
      <c r="CK126" s="193" t="s">
        <v>271</v>
      </c>
      <c r="CL126" s="190" t="s">
        <v>271</v>
      </c>
      <c r="CM126" s="193" t="s">
        <v>271</v>
      </c>
      <c r="CN126" s="193" t="s">
        <v>271</v>
      </c>
      <c r="CO126" s="190" t="s">
        <v>271</v>
      </c>
      <c r="CP126" s="193" t="s">
        <v>271</v>
      </c>
      <c r="CQ126" s="193" t="s">
        <v>271</v>
      </c>
      <c r="CR126" s="190" t="s">
        <v>287</v>
      </c>
      <c r="CS126" s="193">
        <v>5031</v>
      </c>
      <c r="CT126" s="193">
        <v>21092</v>
      </c>
      <c r="CU126" s="190" t="s">
        <v>271</v>
      </c>
      <c r="CV126" s="193" t="s">
        <v>271</v>
      </c>
      <c r="CW126" s="193" t="s">
        <v>271</v>
      </c>
      <c r="CX126" s="190" t="s">
        <v>271</v>
      </c>
      <c r="CY126" s="193" t="s">
        <v>271</v>
      </c>
      <c r="CZ126" s="193" t="s">
        <v>271</v>
      </c>
      <c r="DA126" s="190" t="s">
        <v>287</v>
      </c>
      <c r="DB126" s="193">
        <v>210</v>
      </c>
      <c r="DC126" s="193">
        <v>882</v>
      </c>
      <c r="DD126" s="190" t="s">
        <v>271</v>
      </c>
      <c r="DE126" s="193" t="s">
        <v>271</v>
      </c>
      <c r="DF126" s="193" t="s">
        <v>271</v>
      </c>
      <c r="DG126" s="190" t="s">
        <v>271</v>
      </c>
      <c r="DH126" s="193" t="s">
        <v>271</v>
      </c>
      <c r="DI126" s="193" t="s">
        <v>271</v>
      </c>
      <c r="DJ126" s="190" t="s">
        <v>271</v>
      </c>
      <c r="DK126" s="193" t="s">
        <v>271</v>
      </c>
      <c r="DL126" s="193" t="s">
        <v>271</v>
      </c>
      <c r="DM126" s="190" t="s">
        <v>271</v>
      </c>
      <c r="DN126" s="193" t="s">
        <v>271</v>
      </c>
      <c r="DO126" s="193" t="s">
        <v>271</v>
      </c>
      <c r="DP126" s="190" t="s">
        <v>271</v>
      </c>
      <c r="DQ126" s="193" t="s">
        <v>271</v>
      </c>
      <c r="DR126" s="193" t="s">
        <v>271</v>
      </c>
      <c r="DS126" s="190" t="s">
        <v>271</v>
      </c>
      <c r="DT126" s="193" t="s">
        <v>271</v>
      </c>
      <c r="DU126" s="193" t="s">
        <v>271</v>
      </c>
      <c r="DV126" s="190" t="s">
        <v>271</v>
      </c>
      <c r="DW126" s="193" t="s">
        <v>271</v>
      </c>
      <c r="DX126" s="193" t="s">
        <v>271</v>
      </c>
      <c r="DY126" s="190" t="s">
        <v>655</v>
      </c>
      <c r="DZ126" s="190" t="s">
        <v>297</v>
      </c>
      <c r="EA126" s="190" t="s">
        <v>271</v>
      </c>
      <c r="EB126" s="190" t="s">
        <v>271</v>
      </c>
      <c r="EC126" s="190" t="s">
        <v>297</v>
      </c>
      <c r="ED126" s="190" t="s">
        <v>271</v>
      </c>
      <c r="EE126" s="190" t="s">
        <v>271</v>
      </c>
      <c r="EF126" s="190" t="s">
        <v>271</v>
      </c>
      <c r="EG126" s="190" t="s">
        <v>285</v>
      </c>
      <c r="EH126" s="190" t="s">
        <v>380</v>
      </c>
      <c r="EI126" s="190" t="s">
        <v>319</v>
      </c>
      <c r="EJ126" s="190" t="s">
        <v>245</v>
      </c>
      <c r="EK126" s="190" t="s">
        <v>379</v>
      </c>
      <c r="EL126" s="190" t="s">
        <v>272</v>
      </c>
      <c r="EM126" s="190" t="s">
        <v>272</v>
      </c>
      <c r="EN126" s="190" t="s">
        <v>272</v>
      </c>
      <c r="EO126" s="190" t="s">
        <v>272</v>
      </c>
      <c r="EP126" s="190" t="s">
        <v>378</v>
      </c>
      <c r="EQ126" s="190">
        <v>4</v>
      </c>
      <c r="ER126" s="190" t="s">
        <v>349</v>
      </c>
      <c r="ES126" s="190" t="s">
        <v>272</v>
      </c>
      <c r="ET126" s="190" t="s">
        <v>272</v>
      </c>
      <c r="EU126" s="190" t="s">
        <v>272</v>
      </c>
      <c r="EV126" s="190" t="s">
        <v>272</v>
      </c>
      <c r="EW126" s="190" t="s">
        <v>303</v>
      </c>
      <c r="EX126" s="190">
        <v>4</v>
      </c>
      <c r="EY126" s="190" t="s">
        <v>302</v>
      </c>
      <c r="EZ126" s="190" t="s">
        <v>268</v>
      </c>
      <c r="FA126" s="190" t="s">
        <v>259</v>
      </c>
      <c r="FB126" s="193">
        <v>3</v>
      </c>
      <c r="FC126" s="190" t="s">
        <v>348</v>
      </c>
      <c r="FD126" s="190" t="s">
        <v>537</v>
      </c>
      <c r="FE126" s="190" t="s">
        <v>277</v>
      </c>
      <c r="FF126" s="190" t="s">
        <v>262</v>
      </c>
      <c r="FG126" s="190" t="s">
        <v>271</v>
      </c>
      <c r="FH126" s="190" t="s">
        <v>12050</v>
      </c>
      <c r="FI126" s="190" t="s">
        <v>12049</v>
      </c>
      <c r="FJ126" s="190" t="s">
        <v>1228</v>
      </c>
      <c r="FK126" s="190" t="s">
        <v>12048</v>
      </c>
      <c r="FL126" s="190" t="s">
        <v>12047</v>
      </c>
      <c r="FM126" s="190" t="s">
        <v>271</v>
      </c>
      <c r="FN126" s="190" t="s">
        <v>271</v>
      </c>
      <c r="FO126" s="190" t="s">
        <v>12046</v>
      </c>
      <c r="FP126" s="190" t="s">
        <v>12045</v>
      </c>
      <c r="FQ126" s="193">
        <v>21130</v>
      </c>
      <c r="FR126" s="193">
        <v>5031</v>
      </c>
      <c r="FS126" s="190" t="s">
        <v>272</v>
      </c>
      <c r="FT126" s="190" t="s">
        <v>297</v>
      </c>
      <c r="FU126" s="190" t="s">
        <v>297</v>
      </c>
      <c r="FV126" s="190" t="s">
        <v>297</v>
      </c>
      <c r="FW126" s="190" t="s">
        <v>297</v>
      </c>
      <c r="FX126" s="190" t="s">
        <v>297</v>
      </c>
      <c r="FY126" s="190" t="s">
        <v>297</v>
      </c>
      <c r="FZ126" s="190" t="s">
        <v>297</v>
      </c>
      <c r="GA126" s="190" t="s">
        <v>297</v>
      </c>
      <c r="GB126" s="190" t="s">
        <v>297</v>
      </c>
      <c r="GC126" s="190" t="s">
        <v>272</v>
      </c>
      <c r="GD126" s="190" t="s">
        <v>297</v>
      </c>
      <c r="GE126" s="190" t="s">
        <v>272</v>
      </c>
    </row>
    <row r="127" spans="1:187" x14ac:dyDescent="0.3">
      <c r="A127" s="190" t="s">
        <v>372</v>
      </c>
      <c r="B127" s="190">
        <v>2828</v>
      </c>
      <c r="C127" s="190" t="s">
        <v>31</v>
      </c>
      <c r="D127" s="190" t="s">
        <v>240</v>
      </c>
      <c r="E127" s="190" t="s">
        <v>12043</v>
      </c>
      <c r="F127" s="190" t="s">
        <v>12042</v>
      </c>
      <c r="G127" s="190" t="s">
        <v>4028</v>
      </c>
      <c r="H127" s="190" t="s">
        <v>1272</v>
      </c>
      <c r="I127" s="190" t="s">
        <v>301</v>
      </c>
      <c r="J127" s="190" t="s">
        <v>12041</v>
      </c>
      <c r="K127" s="190" t="s">
        <v>271</v>
      </c>
      <c r="L127" s="190" t="s">
        <v>271</v>
      </c>
      <c r="M127" s="190" t="s">
        <v>271</v>
      </c>
      <c r="N127" s="190" t="s">
        <v>271</v>
      </c>
      <c r="O127" s="190" t="s">
        <v>271</v>
      </c>
      <c r="P127" s="190" t="s">
        <v>271</v>
      </c>
      <c r="Q127" s="191">
        <v>42309</v>
      </c>
      <c r="R127" s="191">
        <v>42674</v>
      </c>
      <c r="T127" s="190" t="s">
        <v>592</v>
      </c>
      <c r="U127" s="194">
        <v>120162</v>
      </c>
      <c r="V127" s="190" t="s">
        <v>332</v>
      </c>
      <c r="W127" s="190" t="s">
        <v>331</v>
      </c>
      <c r="X127" s="190" t="s">
        <v>330</v>
      </c>
      <c r="Y127" s="190" t="s">
        <v>329</v>
      </c>
      <c r="Z127" s="190" t="s">
        <v>1150</v>
      </c>
      <c r="AA127" s="190" t="s">
        <v>327</v>
      </c>
      <c r="AB127" s="190" t="s">
        <v>310</v>
      </c>
      <c r="AC127" s="190" t="s">
        <v>12040</v>
      </c>
      <c r="AD127" s="190" t="s">
        <v>325</v>
      </c>
      <c r="AE127" s="190" t="s">
        <v>12039</v>
      </c>
      <c r="AF127" s="190" t="s">
        <v>8519</v>
      </c>
      <c r="AG127" s="193">
        <v>8782</v>
      </c>
      <c r="AH127" s="193">
        <v>1973</v>
      </c>
      <c r="AI127" s="193">
        <v>10755</v>
      </c>
      <c r="AJ127" s="193">
        <v>4391</v>
      </c>
      <c r="AK127" s="193">
        <v>987</v>
      </c>
      <c r="AL127" s="193">
        <v>5378</v>
      </c>
      <c r="AM127" s="193">
        <v>0</v>
      </c>
      <c r="AN127" s="193">
        <v>0</v>
      </c>
      <c r="AO127" s="193">
        <v>0</v>
      </c>
      <c r="AP127" s="193">
        <v>0</v>
      </c>
      <c r="AQ127" s="193">
        <v>0</v>
      </c>
      <c r="AR127" s="193">
        <v>0</v>
      </c>
      <c r="AS127" s="190" t="s">
        <v>271</v>
      </c>
      <c r="AT127" s="193" t="s">
        <v>271</v>
      </c>
      <c r="AU127" s="193" t="s">
        <v>271</v>
      </c>
      <c r="AV127" s="190" t="s">
        <v>271</v>
      </c>
      <c r="AW127" s="193" t="s">
        <v>271</v>
      </c>
      <c r="AX127" s="193" t="s">
        <v>271</v>
      </c>
      <c r="AY127" s="190" t="s">
        <v>271</v>
      </c>
      <c r="AZ127" s="193" t="s">
        <v>271</v>
      </c>
      <c r="BA127" s="193" t="s">
        <v>271</v>
      </c>
      <c r="BB127" s="190" t="s">
        <v>271</v>
      </c>
      <c r="BC127" s="193" t="s">
        <v>271</v>
      </c>
      <c r="BD127" s="193" t="s">
        <v>271</v>
      </c>
      <c r="BE127" s="190" t="s">
        <v>271</v>
      </c>
      <c r="BF127" s="193" t="s">
        <v>271</v>
      </c>
      <c r="BG127" s="193" t="s">
        <v>271</v>
      </c>
      <c r="BH127" s="190" t="s">
        <v>271</v>
      </c>
      <c r="BI127" s="193" t="s">
        <v>271</v>
      </c>
      <c r="BJ127" s="193" t="s">
        <v>271</v>
      </c>
      <c r="BK127" s="190" t="s">
        <v>271</v>
      </c>
      <c r="BL127" s="193" t="s">
        <v>271</v>
      </c>
      <c r="BM127" s="193" t="s">
        <v>271</v>
      </c>
      <c r="BN127" s="190" t="s">
        <v>271</v>
      </c>
      <c r="BO127" s="193" t="s">
        <v>271</v>
      </c>
      <c r="BP127" s="193" t="s">
        <v>271</v>
      </c>
      <c r="BQ127" s="190" t="s">
        <v>271</v>
      </c>
      <c r="BR127" s="193" t="s">
        <v>271</v>
      </c>
      <c r="BS127" s="193" t="s">
        <v>271</v>
      </c>
      <c r="BT127" s="190" t="s">
        <v>271</v>
      </c>
      <c r="BU127" s="193" t="s">
        <v>271</v>
      </c>
      <c r="BV127" s="193" t="s">
        <v>271</v>
      </c>
      <c r="BW127" s="193">
        <v>7048</v>
      </c>
      <c r="BX127" s="193">
        <v>1428</v>
      </c>
      <c r="BY127" s="193">
        <v>8476</v>
      </c>
      <c r="BZ127" s="193">
        <v>3504</v>
      </c>
      <c r="CA127" s="193">
        <v>704</v>
      </c>
      <c r="CB127" s="193">
        <v>4208</v>
      </c>
      <c r="CC127" s="190" t="s">
        <v>271</v>
      </c>
      <c r="CD127" s="193" t="s">
        <v>271</v>
      </c>
      <c r="CE127" s="193" t="s">
        <v>271</v>
      </c>
      <c r="CF127" s="190" t="s">
        <v>271</v>
      </c>
      <c r="CG127" s="193" t="s">
        <v>271</v>
      </c>
      <c r="CH127" s="193" t="s">
        <v>271</v>
      </c>
      <c r="CI127" s="190" t="s">
        <v>271</v>
      </c>
      <c r="CJ127" s="193" t="s">
        <v>271</v>
      </c>
      <c r="CK127" s="193" t="s">
        <v>271</v>
      </c>
      <c r="CL127" s="190" t="s">
        <v>271</v>
      </c>
      <c r="CM127" s="193" t="s">
        <v>271</v>
      </c>
      <c r="CN127" s="193" t="s">
        <v>271</v>
      </c>
      <c r="CO127" s="190" t="s">
        <v>271</v>
      </c>
      <c r="CP127" s="193" t="s">
        <v>271</v>
      </c>
      <c r="CQ127" s="193" t="s">
        <v>271</v>
      </c>
      <c r="CR127" s="190" t="s">
        <v>271</v>
      </c>
      <c r="CS127" s="193" t="s">
        <v>271</v>
      </c>
      <c r="CT127" s="193" t="s">
        <v>271</v>
      </c>
      <c r="CU127" s="195" t="s">
        <v>287</v>
      </c>
      <c r="CV127" s="196">
        <v>4063</v>
      </c>
      <c r="CW127" s="196" t="s">
        <v>271</v>
      </c>
      <c r="CX127" s="190" t="s">
        <v>271</v>
      </c>
      <c r="CY127" s="193" t="s">
        <v>271</v>
      </c>
      <c r="CZ127" s="193" t="s">
        <v>271</v>
      </c>
      <c r="DA127" s="190" t="s">
        <v>271</v>
      </c>
      <c r="DB127" s="193" t="s">
        <v>271</v>
      </c>
      <c r="DC127" s="193" t="s">
        <v>271</v>
      </c>
      <c r="DD127" s="190" t="s">
        <v>287</v>
      </c>
      <c r="DE127" s="193">
        <v>2836</v>
      </c>
      <c r="DF127" s="193">
        <v>5672</v>
      </c>
      <c r="DG127" s="190" t="s">
        <v>271</v>
      </c>
      <c r="DH127" s="193" t="s">
        <v>271</v>
      </c>
      <c r="DI127" s="193" t="s">
        <v>271</v>
      </c>
      <c r="DJ127" s="190" t="s">
        <v>271</v>
      </c>
      <c r="DK127" s="193" t="s">
        <v>271</v>
      </c>
      <c r="DL127" s="193" t="s">
        <v>271</v>
      </c>
      <c r="DM127" s="190" t="s">
        <v>271</v>
      </c>
      <c r="DN127" s="193" t="s">
        <v>271</v>
      </c>
      <c r="DO127" s="193" t="s">
        <v>271</v>
      </c>
      <c r="DP127" s="190" t="s">
        <v>287</v>
      </c>
      <c r="DQ127" s="193">
        <v>4121</v>
      </c>
      <c r="DR127" s="193">
        <v>8242</v>
      </c>
      <c r="DS127" s="190" t="s">
        <v>271</v>
      </c>
      <c r="DT127" s="193" t="s">
        <v>271</v>
      </c>
      <c r="DU127" s="193" t="s">
        <v>271</v>
      </c>
      <c r="DV127" s="190" t="s">
        <v>287</v>
      </c>
      <c r="DW127" s="193">
        <v>4208</v>
      </c>
      <c r="DX127" s="193">
        <v>8416</v>
      </c>
      <c r="DY127" s="190" t="s">
        <v>655</v>
      </c>
      <c r="DZ127" s="190" t="s">
        <v>272</v>
      </c>
      <c r="EA127" s="190" t="s">
        <v>323</v>
      </c>
      <c r="EB127" s="190" t="s">
        <v>286</v>
      </c>
      <c r="EC127" s="190" t="s">
        <v>297</v>
      </c>
      <c r="ED127" s="190" t="s">
        <v>271</v>
      </c>
      <c r="EE127" s="190" t="s">
        <v>271</v>
      </c>
      <c r="EF127" s="190" t="s">
        <v>271</v>
      </c>
      <c r="EG127" s="190" t="s">
        <v>285</v>
      </c>
      <c r="EH127" s="190" t="s">
        <v>380</v>
      </c>
      <c r="EI127" s="190" t="s">
        <v>319</v>
      </c>
      <c r="EJ127" s="190" t="s">
        <v>246</v>
      </c>
      <c r="EK127" s="190" t="s">
        <v>379</v>
      </c>
      <c r="EL127" s="190" t="s">
        <v>297</v>
      </c>
      <c r="EM127" s="190" t="s">
        <v>297</v>
      </c>
      <c r="EN127" s="190" t="s">
        <v>272</v>
      </c>
      <c r="EO127" s="190" t="s">
        <v>272</v>
      </c>
      <c r="EP127" s="190" t="s">
        <v>464</v>
      </c>
      <c r="EQ127" s="190">
        <v>2</v>
      </c>
      <c r="ER127" s="190" t="s">
        <v>349</v>
      </c>
      <c r="ES127" s="190" t="s">
        <v>272</v>
      </c>
      <c r="ET127" s="190" t="s">
        <v>272</v>
      </c>
      <c r="EU127" s="190" t="s">
        <v>272</v>
      </c>
      <c r="EV127" s="190" t="s">
        <v>272</v>
      </c>
      <c r="EW127" s="190" t="s">
        <v>303</v>
      </c>
      <c r="EX127" s="190">
        <v>4</v>
      </c>
      <c r="EY127" s="190" t="s">
        <v>318</v>
      </c>
      <c r="EZ127" s="190" t="s">
        <v>268</v>
      </c>
      <c r="FA127" s="190" t="s">
        <v>258</v>
      </c>
      <c r="FB127" s="193">
        <v>3</v>
      </c>
      <c r="FC127" s="190" t="s">
        <v>276</v>
      </c>
      <c r="FD127" s="190" t="s">
        <v>348</v>
      </c>
      <c r="FE127" s="190" t="s">
        <v>537</v>
      </c>
      <c r="FF127" s="190" t="s">
        <v>264</v>
      </c>
      <c r="FG127" s="190" t="s">
        <v>12038</v>
      </c>
      <c r="FH127" s="190" t="s">
        <v>12037</v>
      </c>
      <c r="FI127" s="190" t="s">
        <v>12036</v>
      </c>
      <c r="FJ127" s="190" t="s">
        <v>12035</v>
      </c>
      <c r="FK127" s="190" t="s">
        <v>12034</v>
      </c>
      <c r="FL127" s="190" t="s">
        <v>12033</v>
      </c>
      <c r="FM127" s="190" t="s">
        <v>12032</v>
      </c>
      <c r="FN127" s="190" t="s">
        <v>12031</v>
      </c>
      <c r="FO127" s="190" t="s">
        <v>12030</v>
      </c>
      <c r="FP127" s="190" t="s">
        <v>12029</v>
      </c>
      <c r="FQ127" s="193">
        <v>8476</v>
      </c>
      <c r="FR127" s="193">
        <v>4208</v>
      </c>
      <c r="FS127" s="190" t="s">
        <v>272</v>
      </c>
      <c r="FT127" s="190" t="s">
        <v>297</v>
      </c>
      <c r="FU127" s="190" t="s">
        <v>297</v>
      </c>
      <c r="FV127" s="190" t="s">
        <v>297</v>
      </c>
      <c r="FW127" s="190" t="s">
        <v>272</v>
      </c>
      <c r="FX127" s="190" t="s">
        <v>297</v>
      </c>
      <c r="FY127" s="190" t="s">
        <v>297</v>
      </c>
      <c r="FZ127" s="190" t="s">
        <v>297</v>
      </c>
      <c r="GA127" s="190" t="s">
        <v>297</v>
      </c>
      <c r="GB127" s="190" t="s">
        <v>297</v>
      </c>
      <c r="GC127" s="190" t="s">
        <v>272</v>
      </c>
      <c r="GD127" s="190" t="s">
        <v>297</v>
      </c>
      <c r="GE127" s="190" t="s">
        <v>297</v>
      </c>
    </row>
    <row r="128" spans="1:187" x14ac:dyDescent="0.3">
      <c r="A128" s="190" t="s">
        <v>372</v>
      </c>
      <c r="B128" s="190">
        <v>2830</v>
      </c>
      <c r="C128" s="190" t="s">
        <v>31</v>
      </c>
      <c r="D128" s="190" t="s">
        <v>240</v>
      </c>
      <c r="E128" s="190" t="s">
        <v>12028</v>
      </c>
      <c r="F128" s="190" t="s">
        <v>12027</v>
      </c>
      <c r="G128" s="190" t="s">
        <v>4028</v>
      </c>
      <c r="H128" s="190" t="s">
        <v>1104</v>
      </c>
      <c r="I128" s="190" t="s">
        <v>301</v>
      </c>
      <c r="J128" s="190" t="s">
        <v>12026</v>
      </c>
      <c r="K128" s="190" t="s">
        <v>271</v>
      </c>
      <c r="L128" s="190" t="s">
        <v>271</v>
      </c>
      <c r="M128" s="190" t="s">
        <v>271</v>
      </c>
      <c r="N128" s="190" t="s">
        <v>271</v>
      </c>
      <c r="O128" s="190" t="s">
        <v>271</v>
      </c>
      <c r="P128" s="190" t="s">
        <v>271</v>
      </c>
      <c r="Q128" s="191">
        <v>42278</v>
      </c>
      <c r="R128" s="191">
        <v>42643</v>
      </c>
      <c r="T128" s="190" t="s">
        <v>391</v>
      </c>
      <c r="U128" s="194">
        <v>97628</v>
      </c>
      <c r="V128" s="190" t="s">
        <v>332</v>
      </c>
      <c r="W128" s="190" t="s">
        <v>331</v>
      </c>
      <c r="X128" s="190" t="s">
        <v>330</v>
      </c>
      <c r="Y128" s="190" t="s">
        <v>329</v>
      </c>
      <c r="Z128" s="190" t="s">
        <v>1150</v>
      </c>
      <c r="AA128" s="190" t="s">
        <v>327</v>
      </c>
      <c r="AB128" s="190" t="s">
        <v>310</v>
      </c>
      <c r="AC128" s="190" t="s">
        <v>12025</v>
      </c>
      <c r="AD128" s="190" t="s">
        <v>325</v>
      </c>
      <c r="AE128" s="190" t="s">
        <v>1181</v>
      </c>
      <c r="AF128" s="190" t="s">
        <v>12024</v>
      </c>
      <c r="AG128" s="193">
        <v>938</v>
      </c>
      <c r="AH128" s="193">
        <v>938</v>
      </c>
      <c r="AI128" s="193">
        <v>1875</v>
      </c>
      <c r="AJ128" s="193">
        <v>365</v>
      </c>
      <c r="AK128" s="193">
        <v>10</v>
      </c>
      <c r="AL128" s="193">
        <v>375</v>
      </c>
      <c r="AM128" s="193">
        <v>0</v>
      </c>
      <c r="AN128" s="193">
        <v>0</v>
      </c>
      <c r="AO128" s="193">
        <v>0</v>
      </c>
      <c r="AP128" s="193">
        <v>0</v>
      </c>
      <c r="AQ128" s="193">
        <v>0</v>
      </c>
      <c r="AR128" s="193">
        <v>0</v>
      </c>
      <c r="AS128" s="190" t="s">
        <v>271</v>
      </c>
      <c r="AT128" s="193" t="s">
        <v>271</v>
      </c>
      <c r="AU128" s="193" t="s">
        <v>271</v>
      </c>
      <c r="AV128" s="190" t="s">
        <v>271</v>
      </c>
      <c r="AW128" s="193" t="s">
        <v>271</v>
      </c>
      <c r="AX128" s="193" t="s">
        <v>271</v>
      </c>
      <c r="AY128" s="190" t="s">
        <v>271</v>
      </c>
      <c r="AZ128" s="193" t="s">
        <v>271</v>
      </c>
      <c r="BA128" s="193" t="s">
        <v>271</v>
      </c>
      <c r="BB128" s="190" t="s">
        <v>271</v>
      </c>
      <c r="BC128" s="193" t="s">
        <v>271</v>
      </c>
      <c r="BD128" s="193" t="s">
        <v>271</v>
      </c>
      <c r="BE128" s="190" t="s">
        <v>271</v>
      </c>
      <c r="BF128" s="193" t="s">
        <v>271</v>
      </c>
      <c r="BG128" s="193" t="s">
        <v>271</v>
      </c>
      <c r="BH128" s="190" t="s">
        <v>271</v>
      </c>
      <c r="BI128" s="193" t="s">
        <v>271</v>
      </c>
      <c r="BJ128" s="193" t="s">
        <v>271</v>
      </c>
      <c r="BK128" s="190" t="s">
        <v>271</v>
      </c>
      <c r="BL128" s="193" t="s">
        <v>271</v>
      </c>
      <c r="BM128" s="193" t="s">
        <v>271</v>
      </c>
      <c r="BN128" s="190" t="s">
        <v>271</v>
      </c>
      <c r="BO128" s="193" t="s">
        <v>271</v>
      </c>
      <c r="BP128" s="193" t="s">
        <v>271</v>
      </c>
      <c r="BQ128" s="190" t="s">
        <v>271</v>
      </c>
      <c r="BR128" s="193" t="s">
        <v>271</v>
      </c>
      <c r="BS128" s="193" t="s">
        <v>271</v>
      </c>
      <c r="BT128" s="190" t="s">
        <v>271</v>
      </c>
      <c r="BU128" s="193" t="s">
        <v>271</v>
      </c>
      <c r="BV128" s="193" t="s">
        <v>271</v>
      </c>
      <c r="BW128" s="193">
        <v>938</v>
      </c>
      <c r="BX128" s="193">
        <v>938</v>
      </c>
      <c r="BY128" s="193">
        <v>1875</v>
      </c>
      <c r="BZ128" s="193">
        <v>365</v>
      </c>
      <c r="CA128" s="193">
        <v>10</v>
      </c>
      <c r="CB128" s="193">
        <v>375</v>
      </c>
      <c r="CC128" s="190" t="s">
        <v>271</v>
      </c>
      <c r="CD128" s="193" t="s">
        <v>271</v>
      </c>
      <c r="CE128" s="193" t="s">
        <v>271</v>
      </c>
      <c r="CF128" s="190" t="s">
        <v>271</v>
      </c>
      <c r="CG128" s="193" t="s">
        <v>271</v>
      </c>
      <c r="CH128" s="193" t="s">
        <v>271</v>
      </c>
      <c r="CI128" s="190" t="s">
        <v>271</v>
      </c>
      <c r="CJ128" s="193" t="s">
        <v>271</v>
      </c>
      <c r="CK128" s="193" t="s">
        <v>271</v>
      </c>
      <c r="CL128" s="190" t="s">
        <v>271</v>
      </c>
      <c r="CM128" s="193" t="s">
        <v>271</v>
      </c>
      <c r="CN128" s="193" t="s">
        <v>271</v>
      </c>
      <c r="CO128" s="190" t="s">
        <v>271</v>
      </c>
      <c r="CP128" s="193" t="s">
        <v>271</v>
      </c>
      <c r="CQ128" s="193" t="s">
        <v>271</v>
      </c>
      <c r="CR128" s="190" t="s">
        <v>271</v>
      </c>
      <c r="CS128" s="193" t="s">
        <v>271</v>
      </c>
      <c r="CT128" s="193" t="s">
        <v>271</v>
      </c>
      <c r="CU128" s="190" t="s">
        <v>271</v>
      </c>
      <c r="CV128" s="193" t="s">
        <v>271</v>
      </c>
      <c r="CW128" s="193" t="s">
        <v>271</v>
      </c>
      <c r="CX128" s="190" t="s">
        <v>271</v>
      </c>
      <c r="CY128" s="193" t="s">
        <v>271</v>
      </c>
      <c r="CZ128" s="193" t="s">
        <v>271</v>
      </c>
      <c r="DA128" s="190" t="s">
        <v>287</v>
      </c>
      <c r="DB128" s="193">
        <v>375</v>
      </c>
      <c r="DC128" s="193">
        <v>1875</v>
      </c>
      <c r="DD128" s="190" t="s">
        <v>271</v>
      </c>
      <c r="DE128" s="193" t="s">
        <v>271</v>
      </c>
      <c r="DF128" s="193" t="s">
        <v>271</v>
      </c>
      <c r="DG128" s="190" t="s">
        <v>271</v>
      </c>
      <c r="DH128" s="193" t="s">
        <v>271</v>
      </c>
      <c r="DI128" s="193" t="s">
        <v>271</v>
      </c>
      <c r="DJ128" s="190" t="s">
        <v>271</v>
      </c>
      <c r="DK128" s="193" t="s">
        <v>271</v>
      </c>
      <c r="DL128" s="193" t="s">
        <v>271</v>
      </c>
      <c r="DM128" s="190" t="s">
        <v>271</v>
      </c>
      <c r="DN128" s="193" t="s">
        <v>271</v>
      </c>
      <c r="DO128" s="193" t="s">
        <v>271</v>
      </c>
      <c r="DP128" s="190" t="s">
        <v>271</v>
      </c>
      <c r="DQ128" s="193" t="s">
        <v>271</v>
      </c>
      <c r="DR128" s="193" t="s">
        <v>271</v>
      </c>
      <c r="DS128" s="190" t="s">
        <v>271</v>
      </c>
      <c r="DT128" s="193" t="s">
        <v>271</v>
      </c>
      <c r="DU128" s="193" t="s">
        <v>271</v>
      </c>
      <c r="DV128" s="190" t="s">
        <v>287</v>
      </c>
      <c r="DW128" s="193">
        <v>375</v>
      </c>
      <c r="DX128" s="193">
        <v>1875</v>
      </c>
      <c r="DY128" s="190" t="s">
        <v>356</v>
      </c>
      <c r="DZ128" s="190" t="s">
        <v>272</v>
      </c>
      <c r="EA128" s="190" t="s">
        <v>323</v>
      </c>
      <c r="EB128" s="190" t="s">
        <v>286</v>
      </c>
      <c r="EC128" s="190" t="s">
        <v>297</v>
      </c>
      <c r="ED128" s="190" t="s">
        <v>271</v>
      </c>
      <c r="EE128" s="190" t="s">
        <v>271</v>
      </c>
      <c r="EF128" s="190" t="s">
        <v>271</v>
      </c>
      <c r="EG128" s="190" t="s">
        <v>321</v>
      </c>
      <c r="EH128" s="190" t="s">
        <v>380</v>
      </c>
      <c r="EI128" s="190" t="s">
        <v>283</v>
      </c>
      <c r="EJ128" s="190" t="s">
        <v>245</v>
      </c>
      <c r="EK128" s="190" t="s">
        <v>351</v>
      </c>
      <c r="EL128" s="190" t="s">
        <v>272</v>
      </c>
      <c r="EM128" s="190" t="s">
        <v>272</v>
      </c>
      <c r="EN128" s="190" t="s">
        <v>272</v>
      </c>
      <c r="EO128" s="190" t="s">
        <v>272</v>
      </c>
      <c r="EP128" s="190" t="s">
        <v>350</v>
      </c>
      <c r="EQ128" s="190">
        <v>4</v>
      </c>
      <c r="ER128" s="190" t="s">
        <v>404</v>
      </c>
      <c r="ES128" s="190" t="s">
        <v>272</v>
      </c>
      <c r="ET128" s="190" t="s">
        <v>272</v>
      </c>
      <c r="EU128" s="190" t="s">
        <v>297</v>
      </c>
      <c r="EV128" s="190" t="s">
        <v>272</v>
      </c>
      <c r="EW128" s="190" t="s">
        <v>281</v>
      </c>
      <c r="EX128" s="190">
        <v>3</v>
      </c>
      <c r="EY128" s="190" t="s">
        <v>302</v>
      </c>
      <c r="EZ128" s="190" t="s">
        <v>268</v>
      </c>
      <c r="FA128" s="190" t="s">
        <v>258</v>
      </c>
      <c r="FB128" s="193">
        <v>2</v>
      </c>
      <c r="FC128" s="190" t="s">
        <v>348</v>
      </c>
      <c r="FD128" s="190" t="s">
        <v>442</v>
      </c>
      <c r="FE128" s="190" t="s">
        <v>271</v>
      </c>
      <c r="FF128" s="190" t="s">
        <v>263</v>
      </c>
      <c r="FG128" s="190" t="s">
        <v>12023</v>
      </c>
      <c r="FH128" s="190" t="s">
        <v>271</v>
      </c>
      <c r="FI128" s="190" t="s">
        <v>12022</v>
      </c>
      <c r="FJ128" s="190" t="s">
        <v>12021</v>
      </c>
      <c r="FK128" s="190" t="s">
        <v>12020</v>
      </c>
      <c r="FL128" s="190" t="s">
        <v>12019</v>
      </c>
      <c r="FM128" s="190" t="s">
        <v>12018</v>
      </c>
      <c r="FN128" s="190" t="s">
        <v>12017</v>
      </c>
      <c r="FO128" s="190" t="s">
        <v>12016</v>
      </c>
      <c r="FP128" s="190" t="s">
        <v>12015</v>
      </c>
      <c r="FQ128" s="193">
        <v>1875</v>
      </c>
      <c r="FR128" s="193">
        <v>375</v>
      </c>
      <c r="FS128" s="190" t="s">
        <v>272</v>
      </c>
      <c r="FT128" s="190" t="s">
        <v>297</v>
      </c>
      <c r="FU128" s="190" t="s">
        <v>297</v>
      </c>
      <c r="FV128" s="190" t="s">
        <v>297</v>
      </c>
      <c r="FW128" s="190" t="s">
        <v>297</v>
      </c>
      <c r="FX128" s="190" t="s">
        <v>297</v>
      </c>
      <c r="FY128" s="190" t="s">
        <v>297</v>
      </c>
      <c r="FZ128" s="190" t="s">
        <v>297</v>
      </c>
      <c r="GA128" s="190" t="s">
        <v>297</v>
      </c>
      <c r="GB128" s="190" t="s">
        <v>297</v>
      </c>
      <c r="GC128" s="190" t="s">
        <v>272</v>
      </c>
      <c r="GD128" s="190" t="s">
        <v>297</v>
      </c>
      <c r="GE128" s="190" t="s">
        <v>297</v>
      </c>
    </row>
    <row r="129" spans="1:187" x14ac:dyDescent="0.3">
      <c r="A129" s="190" t="s">
        <v>372</v>
      </c>
      <c r="B129" s="190">
        <v>2826</v>
      </c>
      <c r="C129" s="190" t="s">
        <v>31</v>
      </c>
      <c r="D129" s="190" t="s">
        <v>240</v>
      </c>
      <c r="E129" s="190" t="s">
        <v>8538</v>
      </c>
      <c r="F129" s="190" t="s">
        <v>8537</v>
      </c>
      <c r="G129" s="190" t="s">
        <v>4001</v>
      </c>
      <c r="H129" s="190" t="s">
        <v>1104</v>
      </c>
      <c r="I129" s="190" t="s">
        <v>301</v>
      </c>
      <c r="J129" s="190" t="s">
        <v>5061</v>
      </c>
      <c r="K129" s="190" t="s">
        <v>271</v>
      </c>
      <c r="L129" s="190" t="s">
        <v>271</v>
      </c>
      <c r="M129" s="190" t="s">
        <v>271</v>
      </c>
      <c r="N129" s="190" t="s">
        <v>271</v>
      </c>
      <c r="O129" s="190" t="s">
        <v>271</v>
      </c>
      <c r="P129" s="190" t="s">
        <v>271</v>
      </c>
      <c r="Q129" s="191">
        <v>42339</v>
      </c>
      <c r="R129" s="191">
        <v>42704</v>
      </c>
      <c r="T129" s="190" t="s">
        <v>592</v>
      </c>
      <c r="U129" s="194">
        <v>140869.32</v>
      </c>
      <c r="V129" s="190" t="s">
        <v>332</v>
      </c>
      <c r="W129" s="190" t="s">
        <v>331</v>
      </c>
      <c r="X129" s="190" t="s">
        <v>330</v>
      </c>
      <c r="Y129" s="190" t="s">
        <v>329</v>
      </c>
      <c r="Z129" s="190" t="s">
        <v>1150</v>
      </c>
      <c r="AA129" s="190" t="s">
        <v>327</v>
      </c>
      <c r="AB129" s="190" t="s">
        <v>310</v>
      </c>
      <c r="AC129" s="190" t="s">
        <v>8536</v>
      </c>
      <c r="AD129" s="190" t="s">
        <v>325</v>
      </c>
      <c r="AE129" s="190" t="s">
        <v>8535</v>
      </c>
      <c r="AF129" s="190" t="s">
        <v>8534</v>
      </c>
      <c r="AG129" s="193">
        <v>13230</v>
      </c>
      <c r="AH129" s="193">
        <v>13770</v>
      </c>
      <c r="AI129" s="193">
        <v>27000</v>
      </c>
      <c r="AJ129" s="193">
        <v>6480</v>
      </c>
      <c r="AK129" s="193">
        <v>5520</v>
      </c>
      <c r="AL129" s="193">
        <v>12000</v>
      </c>
      <c r="AM129" s="193">
        <v>0</v>
      </c>
      <c r="AN129" s="193">
        <v>0</v>
      </c>
      <c r="AO129" s="193">
        <v>0</v>
      </c>
      <c r="AP129" s="193">
        <v>0</v>
      </c>
      <c r="AQ129" s="193">
        <v>0</v>
      </c>
      <c r="AR129" s="193">
        <v>0</v>
      </c>
      <c r="AS129" s="190" t="s">
        <v>271</v>
      </c>
      <c r="AT129" s="193" t="s">
        <v>271</v>
      </c>
      <c r="AU129" s="193" t="s">
        <v>271</v>
      </c>
      <c r="AV129" s="190" t="s">
        <v>271</v>
      </c>
      <c r="AW129" s="193" t="s">
        <v>271</v>
      </c>
      <c r="AX129" s="193" t="s">
        <v>271</v>
      </c>
      <c r="AY129" s="190" t="s">
        <v>271</v>
      </c>
      <c r="AZ129" s="193" t="s">
        <v>271</v>
      </c>
      <c r="BA129" s="193" t="s">
        <v>271</v>
      </c>
      <c r="BB129" s="190" t="s">
        <v>271</v>
      </c>
      <c r="BC129" s="193" t="s">
        <v>271</v>
      </c>
      <c r="BD129" s="193" t="s">
        <v>271</v>
      </c>
      <c r="BE129" s="190" t="s">
        <v>271</v>
      </c>
      <c r="BF129" s="193" t="s">
        <v>271</v>
      </c>
      <c r="BG129" s="193" t="s">
        <v>271</v>
      </c>
      <c r="BH129" s="190" t="s">
        <v>271</v>
      </c>
      <c r="BI129" s="193" t="s">
        <v>271</v>
      </c>
      <c r="BJ129" s="193" t="s">
        <v>271</v>
      </c>
      <c r="BK129" s="190" t="s">
        <v>271</v>
      </c>
      <c r="BL129" s="193" t="s">
        <v>271</v>
      </c>
      <c r="BM129" s="193" t="s">
        <v>271</v>
      </c>
      <c r="BN129" s="190" t="s">
        <v>271</v>
      </c>
      <c r="BO129" s="193" t="s">
        <v>271</v>
      </c>
      <c r="BP129" s="193" t="s">
        <v>271</v>
      </c>
      <c r="BQ129" s="190" t="s">
        <v>271</v>
      </c>
      <c r="BR129" s="193" t="s">
        <v>271</v>
      </c>
      <c r="BS129" s="193" t="s">
        <v>271</v>
      </c>
      <c r="BT129" s="190" t="s">
        <v>271</v>
      </c>
      <c r="BU129" s="193" t="s">
        <v>271</v>
      </c>
      <c r="BV129" s="193" t="s">
        <v>271</v>
      </c>
      <c r="BW129" s="193">
        <v>10564</v>
      </c>
      <c r="BX129" s="193">
        <v>10996</v>
      </c>
      <c r="BY129" s="193">
        <v>21560</v>
      </c>
      <c r="BZ129" s="193">
        <v>11176</v>
      </c>
      <c r="CA129" s="193">
        <v>3293</v>
      </c>
      <c r="CB129" s="193">
        <v>14469</v>
      </c>
      <c r="CC129" s="190" t="s">
        <v>271</v>
      </c>
      <c r="CD129" s="193" t="s">
        <v>271</v>
      </c>
      <c r="CE129" s="193" t="s">
        <v>271</v>
      </c>
      <c r="CF129" s="190" t="s">
        <v>271</v>
      </c>
      <c r="CG129" s="193" t="s">
        <v>271</v>
      </c>
      <c r="CH129" s="193" t="s">
        <v>271</v>
      </c>
      <c r="CI129" s="190" t="s">
        <v>271</v>
      </c>
      <c r="CJ129" s="193" t="s">
        <v>271</v>
      </c>
      <c r="CK129" s="193" t="s">
        <v>271</v>
      </c>
      <c r="CL129" s="190" t="s">
        <v>271</v>
      </c>
      <c r="CM129" s="193" t="s">
        <v>271</v>
      </c>
      <c r="CN129" s="193" t="s">
        <v>271</v>
      </c>
      <c r="CO129" s="190" t="s">
        <v>271</v>
      </c>
      <c r="CP129" s="193" t="s">
        <v>271</v>
      </c>
      <c r="CQ129" s="193" t="s">
        <v>271</v>
      </c>
      <c r="CR129" s="190" t="s">
        <v>271</v>
      </c>
      <c r="CS129" s="193" t="s">
        <v>271</v>
      </c>
      <c r="CT129" s="193" t="s">
        <v>271</v>
      </c>
      <c r="CU129" s="190" t="s">
        <v>271</v>
      </c>
      <c r="CV129" s="193" t="s">
        <v>271</v>
      </c>
      <c r="CW129" s="193" t="s">
        <v>271</v>
      </c>
      <c r="CX129" s="190" t="s">
        <v>271</v>
      </c>
      <c r="CY129" s="193" t="s">
        <v>271</v>
      </c>
      <c r="CZ129" s="193" t="s">
        <v>271</v>
      </c>
      <c r="DA129" s="190" t="s">
        <v>271</v>
      </c>
      <c r="DB129" s="193" t="s">
        <v>271</v>
      </c>
      <c r="DC129" s="193" t="s">
        <v>271</v>
      </c>
      <c r="DD129" s="190" t="s">
        <v>287</v>
      </c>
      <c r="DE129" s="193">
        <v>7159</v>
      </c>
      <c r="DF129" s="193">
        <v>0</v>
      </c>
      <c r="DG129" s="190" t="s">
        <v>271</v>
      </c>
      <c r="DH129" s="193" t="s">
        <v>271</v>
      </c>
      <c r="DI129" s="193" t="s">
        <v>271</v>
      </c>
      <c r="DJ129" s="190" t="s">
        <v>271</v>
      </c>
      <c r="DK129" s="193" t="s">
        <v>271</v>
      </c>
      <c r="DL129" s="193" t="s">
        <v>271</v>
      </c>
      <c r="DM129" s="190" t="s">
        <v>271</v>
      </c>
      <c r="DN129" s="193" t="s">
        <v>271</v>
      </c>
      <c r="DO129" s="193" t="s">
        <v>271</v>
      </c>
      <c r="DP129" s="190" t="s">
        <v>287</v>
      </c>
      <c r="DQ129" s="193">
        <v>7310</v>
      </c>
      <c r="DR129" s="193">
        <v>21560</v>
      </c>
      <c r="DS129" s="190" t="s">
        <v>271</v>
      </c>
      <c r="DT129" s="193" t="s">
        <v>271</v>
      </c>
      <c r="DU129" s="193" t="s">
        <v>271</v>
      </c>
      <c r="DV129" s="190" t="s">
        <v>271</v>
      </c>
      <c r="DW129" s="193" t="s">
        <v>271</v>
      </c>
      <c r="DX129" s="193" t="s">
        <v>271</v>
      </c>
      <c r="DY129" s="190" t="s">
        <v>356</v>
      </c>
      <c r="DZ129" s="190" t="s">
        <v>297</v>
      </c>
      <c r="EA129" s="190" t="s">
        <v>271</v>
      </c>
      <c r="EB129" s="190" t="s">
        <v>271</v>
      </c>
      <c r="EC129" s="190" t="s">
        <v>297</v>
      </c>
      <c r="ED129" s="190" t="s">
        <v>271</v>
      </c>
      <c r="EE129" s="190" t="s">
        <v>271</v>
      </c>
      <c r="EF129" s="190" t="s">
        <v>8533</v>
      </c>
      <c r="EG129" s="190" t="s">
        <v>321</v>
      </c>
      <c r="EH129" s="190" t="s">
        <v>284</v>
      </c>
      <c r="EI129" s="190" t="s">
        <v>283</v>
      </c>
      <c r="EJ129" s="190" t="s">
        <v>246</v>
      </c>
      <c r="EK129" s="190" t="s">
        <v>351</v>
      </c>
      <c r="EL129" s="190" t="s">
        <v>297</v>
      </c>
      <c r="EM129" s="190" t="s">
        <v>297</v>
      </c>
      <c r="EN129" s="190" t="s">
        <v>272</v>
      </c>
      <c r="EO129" s="190" t="s">
        <v>272</v>
      </c>
      <c r="EP129" s="190" t="s">
        <v>281</v>
      </c>
      <c r="EQ129" s="190">
        <v>2</v>
      </c>
      <c r="ER129" s="190" t="s">
        <v>349</v>
      </c>
      <c r="ES129" s="190" t="s">
        <v>272</v>
      </c>
      <c r="ET129" s="190" t="s">
        <v>272</v>
      </c>
      <c r="EU129" s="190" t="s">
        <v>272</v>
      </c>
      <c r="EV129" s="190" t="s">
        <v>272</v>
      </c>
      <c r="EW129" s="190" t="s">
        <v>303</v>
      </c>
      <c r="EX129" s="190">
        <v>4</v>
      </c>
      <c r="EY129" s="190" t="s">
        <v>318</v>
      </c>
      <c r="EZ129" s="190" t="s">
        <v>268</v>
      </c>
      <c r="FA129" s="190" t="s">
        <v>258</v>
      </c>
      <c r="FB129" s="193">
        <v>2</v>
      </c>
      <c r="FC129" s="190" t="s">
        <v>348</v>
      </c>
      <c r="FD129" s="190" t="s">
        <v>537</v>
      </c>
      <c r="FE129" s="190" t="s">
        <v>271</v>
      </c>
      <c r="FF129" s="190" t="s">
        <v>264</v>
      </c>
      <c r="FG129" s="190" t="s">
        <v>8532</v>
      </c>
      <c r="FH129" s="190" t="s">
        <v>8531</v>
      </c>
      <c r="FI129" s="190" t="s">
        <v>8530</v>
      </c>
      <c r="FJ129" s="190" t="s">
        <v>8529</v>
      </c>
      <c r="FK129" s="190" t="s">
        <v>271</v>
      </c>
      <c r="FL129" s="190" t="s">
        <v>8528</v>
      </c>
      <c r="FM129" s="190" t="s">
        <v>8527</v>
      </c>
      <c r="FN129" s="190" t="s">
        <v>8526</v>
      </c>
      <c r="FO129" s="190" t="s">
        <v>8525</v>
      </c>
      <c r="FP129" s="190" t="s">
        <v>8524</v>
      </c>
      <c r="FQ129" s="193">
        <v>21560</v>
      </c>
      <c r="FR129" s="193">
        <v>14469</v>
      </c>
      <c r="FS129" s="190" t="s">
        <v>272</v>
      </c>
      <c r="FT129" s="190" t="s">
        <v>297</v>
      </c>
      <c r="FU129" s="190" t="s">
        <v>297</v>
      </c>
      <c r="FV129" s="190" t="s">
        <v>297</v>
      </c>
      <c r="FW129" s="190" t="s">
        <v>272</v>
      </c>
      <c r="FX129" s="190" t="s">
        <v>272</v>
      </c>
      <c r="FY129" s="190" t="s">
        <v>297</v>
      </c>
      <c r="FZ129" s="190" t="s">
        <v>297</v>
      </c>
      <c r="GA129" s="190" t="s">
        <v>297</v>
      </c>
      <c r="GB129" s="190" t="s">
        <v>297</v>
      </c>
      <c r="GC129" s="190" t="s">
        <v>297</v>
      </c>
      <c r="GD129" s="190" t="s">
        <v>297</v>
      </c>
      <c r="GE129" s="190" t="s">
        <v>272</v>
      </c>
    </row>
    <row r="130" spans="1:187" x14ac:dyDescent="0.3">
      <c r="A130" s="190" t="s">
        <v>372</v>
      </c>
      <c r="B130" s="190">
        <v>2827</v>
      </c>
      <c r="C130" s="190" t="s">
        <v>31</v>
      </c>
      <c r="D130" s="190" t="s">
        <v>240</v>
      </c>
      <c r="E130" s="190" t="s">
        <v>8523</v>
      </c>
      <c r="F130" s="190" t="s">
        <v>8522</v>
      </c>
      <c r="G130" s="190" t="s">
        <v>4001</v>
      </c>
      <c r="H130" s="190" t="s">
        <v>1104</v>
      </c>
      <c r="I130" s="190" t="s">
        <v>301</v>
      </c>
      <c r="J130" s="190" t="s">
        <v>5061</v>
      </c>
      <c r="K130" s="190" t="s">
        <v>271</v>
      </c>
      <c r="L130" s="190" t="s">
        <v>271</v>
      </c>
      <c r="M130" s="190" t="s">
        <v>271</v>
      </c>
      <c r="N130" s="190" t="s">
        <v>271</v>
      </c>
      <c r="O130" s="190" t="s">
        <v>271</v>
      </c>
      <c r="P130" s="190" t="s">
        <v>271</v>
      </c>
      <c r="Q130" s="191">
        <v>42491</v>
      </c>
      <c r="R130" s="191">
        <v>43558</v>
      </c>
      <c r="T130" s="190" t="s">
        <v>592</v>
      </c>
      <c r="U130" s="194">
        <v>938542.05</v>
      </c>
      <c r="V130" s="190" t="s">
        <v>332</v>
      </c>
      <c r="W130" s="190" t="s">
        <v>331</v>
      </c>
      <c r="X130" s="190" t="s">
        <v>330</v>
      </c>
      <c r="Y130" s="190" t="s">
        <v>329</v>
      </c>
      <c r="Z130" s="190" t="s">
        <v>1150</v>
      </c>
      <c r="AA130" s="190" t="s">
        <v>327</v>
      </c>
      <c r="AB130" s="190" t="s">
        <v>310</v>
      </c>
      <c r="AC130" s="190" t="s">
        <v>8521</v>
      </c>
      <c r="AD130" s="190" t="s">
        <v>325</v>
      </c>
      <c r="AE130" s="190" t="s">
        <v>8520</v>
      </c>
      <c r="AF130" s="190" t="s">
        <v>8519</v>
      </c>
      <c r="AG130" s="193">
        <v>98000</v>
      </c>
      <c r="AH130" s="193" t="s">
        <v>271</v>
      </c>
      <c r="AI130" s="193">
        <v>98000</v>
      </c>
      <c r="AJ130" s="193">
        <v>27000</v>
      </c>
      <c r="AK130" s="193" t="s">
        <v>271</v>
      </c>
      <c r="AL130" s="193">
        <v>27000</v>
      </c>
      <c r="AM130" s="193">
        <v>0</v>
      </c>
      <c r="AN130" s="193">
        <v>0</v>
      </c>
      <c r="AO130" s="193">
        <v>0</v>
      </c>
      <c r="AP130" s="193">
        <v>0</v>
      </c>
      <c r="AQ130" s="193">
        <v>0</v>
      </c>
      <c r="AR130" s="193">
        <v>0</v>
      </c>
      <c r="AS130" s="190" t="s">
        <v>271</v>
      </c>
      <c r="AT130" s="193" t="s">
        <v>271</v>
      </c>
      <c r="AU130" s="193" t="s">
        <v>271</v>
      </c>
      <c r="AV130" s="190" t="s">
        <v>271</v>
      </c>
      <c r="AW130" s="193" t="s">
        <v>271</v>
      </c>
      <c r="AX130" s="193" t="s">
        <v>271</v>
      </c>
      <c r="AY130" s="190" t="s">
        <v>271</v>
      </c>
      <c r="AZ130" s="193" t="s">
        <v>271</v>
      </c>
      <c r="BA130" s="193" t="s">
        <v>271</v>
      </c>
      <c r="BB130" s="190" t="s">
        <v>271</v>
      </c>
      <c r="BC130" s="193" t="s">
        <v>271</v>
      </c>
      <c r="BD130" s="193" t="s">
        <v>271</v>
      </c>
      <c r="BE130" s="190" t="s">
        <v>271</v>
      </c>
      <c r="BF130" s="193" t="s">
        <v>271</v>
      </c>
      <c r="BG130" s="193" t="s">
        <v>271</v>
      </c>
      <c r="BH130" s="190" t="s">
        <v>271</v>
      </c>
      <c r="BI130" s="193" t="s">
        <v>271</v>
      </c>
      <c r="BJ130" s="193" t="s">
        <v>271</v>
      </c>
      <c r="BK130" s="190" t="s">
        <v>271</v>
      </c>
      <c r="BL130" s="193" t="s">
        <v>271</v>
      </c>
      <c r="BM130" s="193" t="s">
        <v>271</v>
      </c>
      <c r="BN130" s="190" t="s">
        <v>271</v>
      </c>
      <c r="BO130" s="193" t="s">
        <v>271</v>
      </c>
      <c r="BP130" s="193" t="s">
        <v>271</v>
      </c>
      <c r="BQ130" s="190" t="s">
        <v>271</v>
      </c>
      <c r="BR130" s="193" t="s">
        <v>271</v>
      </c>
      <c r="BS130" s="193" t="s">
        <v>271</v>
      </c>
      <c r="BT130" s="190" t="s">
        <v>271</v>
      </c>
      <c r="BU130" s="193" t="s">
        <v>271</v>
      </c>
      <c r="BV130" s="193" t="s">
        <v>271</v>
      </c>
      <c r="BW130" s="193">
        <v>0</v>
      </c>
      <c r="BX130" s="193">
        <v>0</v>
      </c>
      <c r="BY130" s="193">
        <v>0</v>
      </c>
      <c r="BZ130" s="193">
        <v>0</v>
      </c>
      <c r="CA130" s="193">
        <v>0</v>
      </c>
      <c r="CB130" s="193">
        <v>0</v>
      </c>
      <c r="CC130" s="190" t="s">
        <v>271</v>
      </c>
      <c r="CD130" s="193" t="s">
        <v>271</v>
      </c>
      <c r="CE130" s="193" t="s">
        <v>271</v>
      </c>
      <c r="CF130" s="190" t="s">
        <v>271</v>
      </c>
      <c r="CG130" s="193" t="s">
        <v>271</v>
      </c>
      <c r="CH130" s="193" t="s">
        <v>271</v>
      </c>
      <c r="CI130" s="190" t="s">
        <v>271</v>
      </c>
      <c r="CJ130" s="193" t="s">
        <v>271</v>
      </c>
      <c r="CK130" s="193" t="s">
        <v>271</v>
      </c>
      <c r="CL130" s="190" t="s">
        <v>271</v>
      </c>
      <c r="CM130" s="193" t="s">
        <v>271</v>
      </c>
      <c r="CN130" s="193" t="s">
        <v>271</v>
      </c>
      <c r="CO130" s="190" t="s">
        <v>271</v>
      </c>
      <c r="CP130" s="193" t="s">
        <v>271</v>
      </c>
      <c r="CQ130" s="193" t="s">
        <v>271</v>
      </c>
      <c r="CR130" s="190" t="s">
        <v>271</v>
      </c>
      <c r="CS130" s="193" t="s">
        <v>271</v>
      </c>
      <c r="CT130" s="193" t="s">
        <v>271</v>
      </c>
      <c r="CU130" s="190" t="s">
        <v>271</v>
      </c>
      <c r="CV130" s="193" t="s">
        <v>271</v>
      </c>
      <c r="CW130" s="193" t="s">
        <v>271</v>
      </c>
      <c r="CX130" s="190" t="s">
        <v>271</v>
      </c>
      <c r="CY130" s="193" t="s">
        <v>271</v>
      </c>
      <c r="CZ130" s="193" t="s">
        <v>271</v>
      </c>
      <c r="DA130" s="190" t="s">
        <v>271</v>
      </c>
      <c r="DB130" s="193" t="s">
        <v>271</v>
      </c>
      <c r="DC130" s="193" t="s">
        <v>271</v>
      </c>
      <c r="DD130" s="190" t="s">
        <v>271</v>
      </c>
      <c r="DE130" s="193" t="s">
        <v>271</v>
      </c>
      <c r="DF130" s="193" t="s">
        <v>271</v>
      </c>
      <c r="DG130" s="190" t="s">
        <v>271</v>
      </c>
      <c r="DH130" s="193" t="s">
        <v>271</v>
      </c>
      <c r="DI130" s="193" t="s">
        <v>271</v>
      </c>
      <c r="DJ130" s="190" t="s">
        <v>271</v>
      </c>
      <c r="DK130" s="193" t="s">
        <v>271</v>
      </c>
      <c r="DL130" s="193" t="s">
        <v>271</v>
      </c>
      <c r="DM130" s="190" t="s">
        <v>271</v>
      </c>
      <c r="DN130" s="193" t="s">
        <v>271</v>
      </c>
      <c r="DO130" s="193" t="s">
        <v>271</v>
      </c>
      <c r="DP130" s="190" t="s">
        <v>287</v>
      </c>
      <c r="DQ130" s="193">
        <v>0</v>
      </c>
      <c r="DR130" s="193">
        <v>0</v>
      </c>
      <c r="DS130" s="190" t="s">
        <v>271</v>
      </c>
      <c r="DT130" s="193" t="s">
        <v>271</v>
      </c>
      <c r="DU130" s="193" t="s">
        <v>271</v>
      </c>
      <c r="DV130" s="190" t="s">
        <v>271</v>
      </c>
      <c r="DW130" s="193" t="s">
        <v>271</v>
      </c>
      <c r="DX130" s="193" t="s">
        <v>271</v>
      </c>
      <c r="DY130" s="190" t="s">
        <v>356</v>
      </c>
      <c r="DZ130" s="190" t="s">
        <v>297</v>
      </c>
      <c r="EA130" s="190" t="s">
        <v>271</v>
      </c>
      <c r="EB130" s="190" t="s">
        <v>271</v>
      </c>
      <c r="EC130" s="190" t="s">
        <v>272</v>
      </c>
      <c r="ED130" s="190" t="s">
        <v>785</v>
      </c>
      <c r="EE130" s="190" t="s">
        <v>307</v>
      </c>
      <c r="EF130" s="190" t="s">
        <v>8518</v>
      </c>
      <c r="EG130" s="190" t="s">
        <v>321</v>
      </c>
      <c r="EH130" s="190" t="s">
        <v>320</v>
      </c>
      <c r="EI130" s="190" t="s">
        <v>319</v>
      </c>
      <c r="EJ130" s="190" t="s">
        <v>245</v>
      </c>
      <c r="EK130" s="190" t="s">
        <v>351</v>
      </c>
      <c r="EL130" s="190" t="s">
        <v>272</v>
      </c>
      <c r="EM130" s="190" t="s">
        <v>272</v>
      </c>
      <c r="EN130" s="190" t="s">
        <v>272</v>
      </c>
      <c r="EO130" s="190" t="s">
        <v>272</v>
      </c>
      <c r="EP130" s="190" t="s">
        <v>350</v>
      </c>
      <c r="EQ130" s="190">
        <v>4</v>
      </c>
      <c r="ER130" s="190" t="s">
        <v>349</v>
      </c>
      <c r="ES130" s="190" t="s">
        <v>272</v>
      </c>
      <c r="ET130" s="190" t="s">
        <v>272</v>
      </c>
      <c r="EU130" s="190" t="s">
        <v>272</v>
      </c>
      <c r="EV130" s="190" t="s">
        <v>272</v>
      </c>
      <c r="EW130" s="190" t="s">
        <v>303</v>
      </c>
      <c r="EX130" s="190">
        <v>4</v>
      </c>
      <c r="EY130" s="190" t="s">
        <v>318</v>
      </c>
      <c r="EZ130" s="190" t="s">
        <v>268</v>
      </c>
      <c r="FA130" s="190" t="s">
        <v>257</v>
      </c>
      <c r="FB130" s="193">
        <v>0</v>
      </c>
      <c r="FC130" s="190" t="s">
        <v>348</v>
      </c>
      <c r="FD130" s="190" t="s">
        <v>537</v>
      </c>
      <c r="FE130" s="190" t="s">
        <v>271</v>
      </c>
      <c r="FF130" s="190" t="s">
        <v>262</v>
      </c>
      <c r="FG130" s="190" t="s">
        <v>271</v>
      </c>
      <c r="FH130" s="190" t="s">
        <v>8517</v>
      </c>
      <c r="FI130" s="190" t="s">
        <v>8516</v>
      </c>
      <c r="FJ130" s="190" t="s">
        <v>271</v>
      </c>
      <c r="FK130" s="190" t="s">
        <v>271</v>
      </c>
      <c r="FL130" s="190" t="s">
        <v>8515</v>
      </c>
      <c r="FM130" s="190" t="s">
        <v>271</v>
      </c>
      <c r="FN130" s="190" t="s">
        <v>271</v>
      </c>
      <c r="FO130" s="190" t="s">
        <v>8514</v>
      </c>
      <c r="FP130" s="190" t="s">
        <v>8513</v>
      </c>
      <c r="FQ130" s="193">
        <v>0</v>
      </c>
      <c r="FR130" s="193">
        <v>0</v>
      </c>
      <c r="FS130" s="190" t="s">
        <v>272</v>
      </c>
      <c r="FT130" s="190" t="s">
        <v>297</v>
      </c>
      <c r="FU130" s="190" t="s">
        <v>297</v>
      </c>
      <c r="FV130" s="190" t="s">
        <v>297</v>
      </c>
      <c r="FW130" s="190" t="s">
        <v>272</v>
      </c>
      <c r="FX130" s="190" t="s">
        <v>297</v>
      </c>
      <c r="FY130" s="190" t="s">
        <v>297</v>
      </c>
      <c r="FZ130" s="190" t="s">
        <v>297</v>
      </c>
      <c r="GA130" s="190" t="s">
        <v>297</v>
      </c>
      <c r="GB130" s="190" t="s">
        <v>297</v>
      </c>
      <c r="GC130" s="190" t="s">
        <v>297</v>
      </c>
      <c r="GD130" s="190" t="s">
        <v>297</v>
      </c>
      <c r="GE130" s="190" t="s">
        <v>297</v>
      </c>
    </row>
    <row r="131" spans="1:187" x14ac:dyDescent="0.3">
      <c r="A131" s="190" t="s">
        <v>372</v>
      </c>
      <c r="B131" s="190">
        <v>3887</v>
      </c>
      <c r="C131" s="190" t="s">
        <v>31</v>
      </c>
      <c r="D131" s="190" t="s">
        <v>240</v>
      </c>
      <c r="E131" s="190" t="s">
        <v>8512</v>
      </c>
      <c r="F131" s="190" t="s">
        <v>7624</v>
      </c>
      <c r="G131" s="190" t="s">
        <v>4001</v>
      </c>
      <c r="H131" s="190" t="s">
        <v>2239</v>
      </c>
      <c r="I131" s="190" t="s">
        <v>301</v>
      </c>
      <c r="J131" s="190" t="s">
        <v>271</v>
      </c>
      <c r="K131" s="190" t="s">
        <v>271</v>
      </c>
      <c r="L131" s="190" t="s">
        <v>271</v>
      </c>
      <c r="M131" s="190" t="s">
        <v>271</v>
      </c>
      <c r="N131" s="190" t="s">
        <v>271</v>
      </c>
      <c r="O131" s="190" t="s">
        <v>271</v>
      </c>
      <c r="P131" s="190" t="s">
        <v>271</v>
      </c>
      <c r="Q131" s="191">
        <v>42186</v>
      </c>
      <c r="R131" s="191">
        <v>42551</v>
      </c>
      <c r="T131" s="190" t="s">
        <v>391</v>
      </c>
      <c r="U131" s="194" t="s">
        <v>271</v>
      </c>
      <c r="V131" s="190" t="s">
        <v>7623</v>
      </c>
      <c r="W131" s="190" t="s">
        <v>7622</v>
      </c>
      <c r="X131" s="190" t="s">
        <v>7621</v>
      </c>
      <c r="Y131" s="190" t="s">
        <v>271</v>
      </c>
      <c r="Z131" s="190" t="s">
        <v>271</v>
      </c>
      <c r="AA131" s="190" t="s">
        <v>271</v>
      </c>
      <c r="AB131" s="190" t="s">
        <v>310</v>
      </c>
      <c r="AC131" s="190" t="s">
        <v>7620</v>
      </c>
      <c r="AD131" s="190" t="s">
        <v>325</v>
      </c>
      <c r="AE131" s="190" t="s">
        <v>8511</v>
      </c>
      <c r="AF131" s="190" t="s">
        <v>7859</v>
      </c>
      <c r="AG131" s="193">
        <v>1623</v>
      </c>
      <c r="AH131" s="193">
        <v>541</v>
      </c>
      <c r="AI131" s="193">
        <v>2164</v>
      </c>
      <c r="AJ131" s="193">
        <v>364</v>
      </c>
      <c r="AK131" s="193">
        <v>177</v>
      </c>
      <c r="AL131" s="193">
        <v>541</v>
      </c>
      <c r="AM131" s="193">
        <v>0</v>
      </c>
      <c r="AN131" s="193">
        <v>0</v>
      </c>
      <c r="AO131" s="193">
        <v>0</v>
      </c>
      <c r="AP131" s="193">
        <v>0</v>
      </c>
      <c r="AQ131" s="193">
        <v>0</v>
      </c>
      <c r="AR131" s="193">
        <v>0</v>
      </c>
      <c r="AS131" s="190" t="s">
        <v>271</v>
      </c>
      <c r="AT131" s="193" t="s">
        <v>271</v>
      </c>
      <c r="AU131" s="193" t="s">
        <v>271</v>
      </c>
      <c r="AV131" s="190" t="s">
        <v>271</v>
      </c>
      <c r="AW131" s="193" t="s">
        <v>271</v>
      </c>
      <c r="AX131" s="193" t="s">
        <v>271</v>
      </c>
      <c r="AY131" s="190" t="s">
        <v>271</v>
      </c>
      <c r="AZ131" s="193" t="s">
        <v>271</v>
      </c>
      <c r="BA131" s="193" t="s">
        <v>271</v>
      </c>
      <c r="BB131" s="190" t="s">
        <v>271</v>
      </c>
      <c r="BC131" s="193" t="s">
        <v>271</v>
      </c>
      <c r="BD131" s="193" t="s">
        <v>271</v>
      </c>
      <c r="BE131" s="190" t="s">
        <v>271</v>
      </c>
      <c r="BF131" s="193" t="s">
        <v>271</v>
      </c>
      <c r="BG131" s="193" t="s">
        <v>271</v>
      </c>
      <c r="BH131" s="190" t="s">
        <v>271</v>
      </c>
      <c r="BI131" s="193" t="s">
        <v>271</v>
      </c>
      <c r="BJ131" s="193" t="s">
        <v>271</v>
      </c>
      <c r="BK131" s="190" t="s">
        <v>271</v>
      </c>
      <c r="BL131" s="193" t="s">
        <v>271</v>
      </c>
      <c r="BM131" s="193" t="s">
        <v>271</v>
      </c>
      <c r="BN131" s="190" t="s">
        <v>271</v>
      </c>
      <c r="BO131" s="193" t="s">
        <v>271</v>
      </c>
      <c r="BP131" s="193" t="s">
        <v>271</v>
      </c>
      <c r="BQ131" s="190" t="s">
        <v>271</v>
      </c>
      <c r="BR131" s="193" t="s">
        <v>271</v>
      </c>
      <c r="BS131" s="193" t="s">
        <v>271</v>
      </c>
      <c r="BT131" s="190" t="s">
        <v>271</v>
      </c>
      <c r="BU131" s="193" t="s">
        <v>271</v>
      </c>
      <c r="BV131" s="193" t="s">
        <v>271</v>
      </c>
      <c r="BW131" s="193">
        <v>1623</v>
      </c>
      <c r="BX131" s="193">
        <v>541</v>
      </c>
      <c r="BY131" s="193">
        <v>2164</v>
      </c>
      <c r="BZ131" s="193">
        <v>324</v>
      </c>
      <c r="CA131" s="193">
        <v>177</v>
      </c>
      <c r="CB131" s="193">
        <v>541</v>
      </c>
      <c r="CC131" s="190" t="s">
        <v>271</v>
      </c>
      <c r="CD131" s="193" t="s">
        <v>271</v>
      </c>
      <c r="CE131" s="193" t="s">
        <v>271</v>
      </c>
      <c r="CF131" s="190" t="s">
        <v>271</v>
      </c>
      <c r="CG131" s="193" t="s">
        <v>271</v>
      </c>
      <c r="CH131" s="193" t="s">
        <v>271</v>
      </c>
      <c r="CI131" s="190" t="s">
        <v>271</v>
      </c>
      <c r="CJ131" s="193" t="s">
        <v>271</v>
      </c>
      <c r="CK131" s="193" t="s">
        <v>271</v>
      </c>
      <c r="CL131" s="190" t="s">
        <v>271</v>
      </c>
      <c r="CM131" s="193" t="s">
        <v>271</v>
      </c>
      <c r="CN131" s="193" t="s">
        <v>271</v>
      </c>
      <c r="CO131" s="190" t="s">
        <v>271</v>
      </c>
      <c r="CP131" s="193" t="s">
        <v>271</v>
      </c>
      <c r="CQ131" s="193" t="s">
        <v>271</v>
      </c>
      <c r="CR131" s="190" t="s">
        <v>271</v>
      </c>
      <c r="CS131" s="193" t="s">
        <v>271</v>
      </c>
      <c r="CT131" s="193" t="s">
        <v>271</v>
      </c>
      <c r="CU131" s="190" t="s">
        <v>271</v>
      </c>
      <c r="CV131" s="193" t="s">
        <v>271</v>
      </c>
      <c r="CW131" s="193" t="s">
        <v>271</v>
      </c>
      <c r="CX131" s="190" t="s">
        <v>271</v>
      </c>
      <c r="CY131" s="193" t="s">
        <v>271</v>
      </c>
      <c r="CZ131" s="193" t="s">
        <v>271</v>
      </c>
      <c r="DA131" s="190" t="s">
        <v>271</v>
      </c>
      <c r="DB131" s="193" t="s">
        <v>271</v>
      </c>
      <c r="DC131" s="193" t="s">
        <v>271</v>
      </c>
      <c r="DD131" s="190" t="s">
        <v>271</v>
      </c>
      <c r="DE131" s="193" t="s">
        <v>271</v>
      </c>
      <c r="DF131" s="193" t="s">
        <v>271</v>
      </c>
      <c r="DG131" s="190" t="s">
        <v>271</v>
      </c>
      <c r="DH131" s="193" t="s">
        <v>271</v>
      </c>
      <c r="DI131" s="193" t="s">
        <v>271</v>
      </c>
      <c r="DJ131" s="190" t="s">
        <v>271</v>
      </c>
      <c r="DK131" s="193" t="s">
        <v>271</v>
      </c>
      <c r="DL131" s="193" t="s">
        <v>271</v>
      </c>
      <c r="DM131" s="190" t="s">
        <v>271</v>
      </c>
      <c r="DN131" s="193" t="s">
        <v>271</v>
      </c>
      <c r="DO131" s="193" t="s">
        <v>271</v>
      </c>
      <c r="DP131" s="190" t="s">
        <v>271</v>
      </c>
      <c r="DQ131" s="193" t="s">
        <v>271</v>
      </c>
      <c r="DR131" s="193" t="s">
        <v>271</v>
      </c>
      <c r="DS131" s="190" t="s">
        <v>271</v>
      </c>
      <c r="DT131" s="193" t="s">
        <v>271</v>
      </c>
      <c r="DU131" s="193" t="s">
        <v>271</v>
      </c>
      <c r="DV131" s="190" t="s">
        <v>287</v>
      </c>
      <c r="DW131" s="193">
        <v>541</v>
      </c>
      <c r="DX131" s="193">
        <v>2164</v>
      </c>
      <c r="DY131" s="190" t="s">
        <v>356</v>
      </c>
      <c r="DZ131" s="190" t="s">
        <v>271</v>
      </c>
      <c r="EA131" s="190" t="s">
        <v>271</v>
      </c>
      <c r="EB131" s="190" t="s">
        <v>271</v>
      </c>
      <c r="EC131" s="190" t="s">
        <v>271</v>
      </c>
      <c r="ED131" s="190" t="s">
        <v>271</v>
      </c>
      <c r="EE131" s="190" t="s">
        <v>271</v>
      </c>
      <c r="EF131" s="190" t="s">
        <v>271</v>
      </c>
      <c r="EG131" s="190" t="s">
        <v>352</v>
      </c>
      <c r="EH131" s="190" t="s">
        <v>284</v>
      </c>
      <c r="EI131" s="190" t="s">
        <v>283</v>
      </c>
      <c r="EJ131" s="190" t="s">
        <v>246</v>
      </c>
      <c r="EK131" s="190" t="s">
        <v>1765</v>
      </c>
      <c r="EL131" s="190" t="s">
        <v>271</v>
      </c>
      <c r="EM131" s="190" t="s">
        <v>271</v>
      </c>
      <c r="EN131" s="190" t="s">
        <v>271</v>
      </c>
      <c r="EO131" s="190" t="s">
        <v>271</v>
      </c>
      <c r="EP131" s="190" t="s">
        <v>305</v>
      </c>
      <c r="EQ131" s="190" t="s">
        <v>271</v>
      </c>
      <c r="ER131" s="190" t="s">
        <v>692</v>
      </c>
      <c r="ES131" s="190" t="s">
        <v>271</v>
      </c>
      <c r="ET131" s="190" t="s">
        <v>271</v>
      </c>
      <c r="EU131" s="190" t="s">
        <v>271</v>
      </c>
      <c r="EV131" s="190" t="s">
        <v>271</v>
      </c>
      <c r="EW131" s="190" t="s">
        <v>691</v>
      </c>
      <c r="EX131" s="190" t="s">
        <v>271</v>
      </c>
      <c r="EY131" s="190" t="s">
        <v>302</v>
      </c>
      <c r="EZ131" s="190" t="s">
        <v>268</v>
      </c>
      <c r="FA131" s="190" t="s">
        <v>258</v>
      </c>
      <c r="FB131" s="193">
        <v>1</v>
      </c>
      <c r="FC131" s="190" t="s">
        <v>377</v>
      </c>
      <c r="FD131" s="190" t="s">
        <v>271</v>
      </c>
      <c r="FE131" s="190" t="s">
        <v>271</v>
      </c>
      <c r="FF131" s="190" t="s">
        <v>262</v>
      </c>
      <c r="FG131" s="190" t="s">
        <v>271</v>
      </c>
      <c r="FH131" s="190" t="s">
        <v>271</v>
      </c>
      <c r="FI131" s="190" t="s">
        <v>7857</v>
      </c>
      <c r="FJ131" s="190" t="s">
        <v>7616</v>
      </c>
      <c r="FK131" s="190" t="s">
        <v>7615</v>
      </c>
      <c r="FL131" s="190" t="s">
        <v>271</v>
      </c>
      <c r="FM131" s="190" t="s">
        <v>271</v>
      </c>
      <c r="FN131" s="190" t="s">
        <v>271</v>
      </c>
      <c r="FO131" s="190" t="s">
        <v>271</v>
      </c>
      <c r="FP131" s="190" t="s">
        <v>271</v>
      </c>
      <c r="FQ131" s="193">
        <v>2164</v>
      </c>
      <c r="FR131" s="193">
        <v>541</v>
      </c>
      <c r="FS131" s="190" t="s">
        <v>272</v>
      </c>
      <c r="FT131" s="190" t="s">
        <v>297</v>
      </c>
      <c r="FU131" s="190" t="s">
        <v>271</v>
      </c>
      <c r="FV131" s="190" t="s">
        <v>271</v>
      </c>
      <c r="FW131" s="190" t="s">
        <v>271</v>
      </c>
      <c r="FX131" s="190" t="s">
        <v>271</v>
      </c>
      <c r="FY131" s="190" t="s">
        <v>271</v>
      </c>
      <c r="FZ131" s="190" t="s">
        <v>271</v>
      </c>
      <c r="GA131" s="190" t="s">
        <v>271</v>
      </c>
      <c r="GB131" s="190" t="s">
        <v>271</v>
      </c>
      <c r="GC131" s="190" t="s">
        <v>272</v>
      </c>
      <c r="GD131" s="190" t="s">
        <v>297</v>
      </c>
      <c r="GE131" s="190" t="s">
        <v>271</v>
      </c>
    </row>
    <row r="132" spans="1:187" x14ac:dyDescent="0.3">
      <c r="A132" s="190" t="s">
        <v>372</v>
      </c>
      <c r="B132" s="190">
        <v>2833</v>
      </c>
      <c r="C132" s="190" t="s">
        <v>31</v>
      </c>
      <c r="D132" s="190" t="s">
        <v>240</v>
      </c>
      <c r="E132" s="190" t="s">
        <v>7218</v>
      </c>
      <c r="F132" s="190" t="s">
        <v>7217</v>
      </c>
      <c r="G132" s="190" t="s">
        <v>6654</v>
      </c>
      <c r="H132" s="190" t="s">
        <v>369</v>
      </c>
      <c r="I132" s="190" t="s">
        <v>2128</v>
      </c>
      <c r="J132" s="190" t="s">
        <v>2650</v>
      </c>
      <c r="K132" s="190" t="s">
        <v>271</v>
      </c>
      <c r="L132" s="190" t="s">
        <v>271</v>
      </c>
      <c r="M132" s="190" t="s">
        <v>271</v>
      </c>
      <c r="N132" s="190" t="s">
        <v>271</v>
      </c>
      <c r="O132" s="190" t="s">
        <v>271</v>
      </c>
      <c r="P132" s="190" t="s">
        <v>271</v>
      </c>
      <c r="Q132" s="191">
        <v>42370</v>
      </c>
      <c r="R132" s="191">
        <v>43465</v>
      </c>
      <c r="T132" s="190" t="s">
        <v>391</v>
      </c>
      <c r="U132" s="194">
        <v>1018515</v>
      </c>
      <c r="V132" s="190" t="s">
        <v>332</v>
      </c>
      <c r="W132" s="190" t="s">
        <v>331</v>
      </c>
      <c r="X132" s="190" t="s">
        <v>330</v>
      </c>
      <c r="Y132" s="190" t="s">
        <v>329</v>
      </c>
      <c r="Z132" s="190" t="s">
        <v>1150</v>
      </c>
      <c r="AA132" s="190" t="s">
        <v>327</v>
      </c>
      <c r="AB132" s="190" t="s">
        <v>310</v>
      </c>
      <c r="AC132" s="190" t="s">
        <v>7216</v>
      </c>
      <c r="AD132" s="190" t="s">
        <v>325</v>
      </c>
      <c r="AE132" s="190" t="s">
        <v>7215</v>
      </c>
      <c r="AF132" s="190" t="s">
        <v>7214</v>
      </c>
      <c r="AG132" s="193">
        <v>60000</v>
      </c>
      <c r="AH132" s="193">
        <v>140000</v>
      </c>
      <c r="AI132" s="193">
        <v>200000</v>
      </c>
      <c r="AJ132" s="193">
        <v>3000</v>
      </c>
      <c r="AK132" s="193">
        <v>300</v>
      </c>
      <c r="AL132" s="193">
        <v>3300</v>
      </c>
      <c r="AM132" s="193">
        <v>0</v>
      </c>
      <c r="AN132" s="193">
        <v>0</v>
      </c>
      <c r="AO132" s="193">
        <v>0</v>
      </c>
      <c r="AP132" s="193">
        <v>0</v>
      </c>
      <c r="AQ132" s="193">
        <v>0</v>
      </c>
      <c r="AR132" s="193">
        <v>0</v>
      </c>
      <c r="AS132" s="190" t="s">
        <v>271</v>
      </c>
      <c r="AT132" s="193" t="s">
        <v>271</v>
      </c>
      <c r="AU132" s="193" t="s">
        <v>271</v>
      </c>
      <c r="AV132" s="190" t="s">
        <v>271</v>
      </c>
      <c r="AW132" s="193" t="s">
        <v>271</v>
      </c>
      <c r="AX132" s="193" t="s">
        <v>271</v>
      </c>
      <c r="AY132" s="190" t="s">
        <v>271</v>
      </c>
      <c r="AZ132" s="193" t="s">
        <v>271</v>
      </c>
      <c r="BA132" s="193" t="s">
        <v>271</v>
      </c>
      <c r="BB132" s="190" t="s">
        <v>271</v>
      </c>
      <c r="BC132" s="193" t="s">
        <v>271</v>
      </c>
      <c r="BD132" s="193" t="s">
        <v>271</v>
      </c>
      <c r="BE132" s="190" t="s">
        <v>271</v>
      </c>
      <c r="BF132" s="193" t="s">
        <v>271</v>
      </c>
      <c r="BG132" s="193" t="s">
        <v>271</v>
      </c>
      <c r="BH132" s="190" t="s">
        <v>271</v>
      </c>
      <c r="BI132" s="193" t="s">
        <v>271</v>
      </c>
      <c r="BJ132" s="193" t="s">
        <v>271</v>
      </c>
      <c r="BK132" s="190" t="s">
        <v>271</v>
      </c>
      <c r="BL132" s="193" t="s">
        <v>271</v>
      </c>
      <c r="BM132" s="193" t="s">
        <v>271</v>
      </c>
      <c r="BN132" s="190" t="s">
        <v>271</v>
      </c>
      <c r="BO132" s="193" t="s">
        <v>271</v>
      </c>
      <c r="BP132" s="193" t="s">
        <v>271</v>
      </c>
      <c r="BQ132" s="190" t="s">
        <v>271</v>
      </c>
      <c r="BR132" s="193" t="s">
        <v>271</v>
      </c>
      <c r="BS132" s="193" t="s">
        <v>271</v>
      </c>
      <c r="BT132" s="190" t="s">
        <v>271</v>
      </c>
      <c r="BU132" s="193" t="s">
        <v>271</v>
      </c>
      <c r="BV132" s="193" t="s">
        <v>271</v>
      </c>
      <c r="BW132" s="193">
        <v>0</v>
      </c>
      <c r="BX132" s="193">
        <v>0</v>
      </c>
      <c r="BY132" s="193">
        <v>0</v>
      </c>
      <c r="BZ132" s="193">
        <v>5</v>
      </c>
      <c r="CA132" s="193">
        <v>11</v>
      </c>
      <c r="CB132" s="193">
        <v>16</v>
      </c>
      <c r="CC132" s="190" t="s">
        <v>271</v>
      </c>
      <c r="CD132" s="193" t="s">
        <v>271</v>
      </c>
      <c r="CE132" s="193" t="s">
        <v>271</v>
      </c>
      <c r="CF132" s="190" t="s">
        <v>271</v>
      </c>
      <c r="CG132" s="193" t="s">
        <v>271</v>
      </c>
      <c r="CH132" s="193" t="s">
        <v>271</v>
      </c>
      <c r="CI132" s="190" t="s">
        <v>271</v>
      </c>
      <c r="CJ132" s="193" t="s">
        <v>271</v>
      </c>
      <c r="CK132" s="193" t="s">
        <v>271</v>
      </c>
      <c r="CL132" s="190" t="s">
        <v>271</v>
      </c>
      <c r="CM132" s="193" t="s">
        <v>271</v>
      </c>
      <c r="CN132" s="193" t="s">
        <v>271</v>
      </c>
      <c r="CO132" s="190" t="s">
        <v>271</v>
      </c>
      <c r="CP132" s="193" t="s">
        <v>271</v>
      </c>
      <c r="CQ132" s="193" t="s">
        <v>271</v>
      </c>
      <c r="CR132" s="190" t="s">
        <v>271</v>
      </c>
      <c r="CS132" s="193" t="s">
        <v>271</v>
      </c>
      <c r="CT132" s="193" t="s">
        <v>271</v>
      </c>
      <c r="CU132" s="190" t="s">
        <v>271</v>
      </c>
      <c r="CV132" s="193" t="s">
        <v>271</v>
      </c>
      <c r="CW132" s="193" t="s">
        <v>271</v>
      </c>
      <c r="CX132" s="190" t="s">
        <v>271</v>
      </c>
      <c r="CY132" s="193" t="s">
        <v>271</v>
      </c>
      <c r="CZ132" s="193" t="s">
        <v>271</v>
      </c>
      <c r="DA132" s="190" t="s">
        <v>287</v>
      </c>
      <c r="DB132" s="193">
        <v>16</v>
      </c>
      <c r="DC132" s="193">
        <v>0</v>
      </c>
      <c r="DD132" s="190" t="s">
        <v>271</v>
      </c>
      <c r="DE132" s="193" t="s">
        <v>271</v>
      </c>
      <c r="DF132" s="193" t="s">
        <v>271</v>
      </c>
      <c r="DG132" s="190" t="s">
        <v>271</v>
      </c>
      <c r="DH132" s="193" t="s">
        <v>271</v>
      </c>
      <c r="DI132" s="193" t="s">
        <v>271</v>
      </c>
      <c r="DJ132" s="190" t="s">
        <v>271</v>
      </c>
      <c r="DK132" s="193" t="s">
        <v>271</v>
      </c>
      <c r="DL132" s="193" t="s">
        <v>271</v>
      </c>
      <c r="DM132" s="190" t="s">
        <v>271</v>
      </c>
      <c r="DN132" s="193" t="s">
        <v>271</v>
      </c>
      <c r="DO132" s="193" t="s">
        <v>271</v>
      </c>
      <c r="DP132" s="190" t="s">
        <v>271</v>
      </c>
      <c r="DQ132" s="193" t="s">
        <v>271</v>
      </c>
      <c r="DR132" s="193" t="s">
        <v>271</v>
      </c>
      <c r="DS132" s="190" t="s">
        <v>271</v>
      </c>
      <c r="DT132" s="193" t="s">
        <v>271</v>
      </c>
      <c r="DU132" s="193" t="s">
        <v>271</v>
      </c>
      <c r="DV132" s="190" t="s">
        <v>287</v>
      </c>
      <c r="DW132" s="193">
        <v>16</v>
      </c>
      <c r="DX132" s="193">
        <v>0</v>
      </c>
      <c r="DY132" s="190" t="s">
        <v>356</v>
      </c>
      <c r="DZ132" s="190" t="s">
        <v>272</v>
      </c>
      <c r="EA132" s="190" t="s">
        <v>868</v>
      </c>
      <c r="EB132" s="190" t="s">
        <v>307</v>
      </c>
      <c r="EC132" s="190" t="s">
        <v>297</v>
      </c>
      <c r="ED132" s="190" t="s">
        <v>271</v>
      </c>
      <c r="EE132" s="190" t="s">
        <v>271</v>
      </c>
      <c r="EF132" s="190" t="s">
        <v>271</v>
      </c>
      <c r="EG132" s="190" t="s">
        <v>352</v>
      </c>
      <c r="EH132" s="190" t="s">
        <v>284</v>
      </c>
      <c r="EI132" s="190" t="s">
        <v>319</v>
      </c>
      <c r="EJ132" s="190" t="s">
        <v>245</v>
      </c>
      <c r="EK132" s="190" t="s">
        <v>351</v>
      </c>
      <c r="EL132" s="190" t="s">
        <v>272</v>
      </c>
      <c r="EM132" s="190" t="s">
        <v>272</v>
      </c>
      <c r="EN132" s="190" t="s">
        <v>297</v>
      </c>
      <c r="EO132" s="190" t="s">
        <v>272</v>
      </c>
      <c r="EP132" s="190" t="s">
        <v>281</v>
      </c>
      <c r="EQ132" s="190">
        <v>3</v>
      </c>
      <c r="ER132" s="190" t="s">
        <v>349</v>
      </c>
      <c r="ES132" s="190" t="s">
        <v>272</v>
      </c>
      <c r="ET132" s="190" t="s">
        <v>272</v>
      </c>
      <c r="EU132" s="190" t="s">
        <v>272</v>
      </c>
      <c r="EV132" s="190" t="s">
        <v>272</v>
      </c>
      <c r="EW132" s="190" t="s">
        <v>303</v>
      </c>
      <c r="EX132" s="190">
        <v>4</v>
      </c>
      <c r="EY132" s="190" t="s">
        <v>302</v>
      </c>
      <c r="EZ132" s="190" t="s">
        <v>268</v>
      </c>
      <c r="FA132" s="190" t="s">
        <v>257</v>
      </c>
      <c r="FB132" s="193">
        <v>3</v>
      </c>
      <c r="FC132" s="190" t="s">
        <v>276</v>
      </c>
      <c r="FD132" s="190" t="s">
        <v>7213</v>
      </c>
      <c r="FE132" s="190" t="s">
        <v>271</v>
      </c>
      <c r="FF132" s="190" t="s">
        <v>263</v>
      </c>
      <c r="FG132" s="190" t="s">
        <v>7212</v>
      </c>
      <c r="FH132" s="190" t="s">
        <v>7211</v>
      </c>
      <c r="FI132" s="190" t="s">
        <v>7210</v>
      </c>
      <c r="FJ132" s="190" t="s">
        <v>7209</v>
      </c>
      <c r="FK132" s="190" t="s">
        <v>7208</v>
      </c>
      <c r="FL132" s="190" t="s">
        <v>7207</v>
      </c>
      <c r="FM132" s="190" t="s">
        <v>7206</v>
      </c>
      <c r="FN132" s="190" t="s">
        <v>7205</v>
      </c>
      <c r="FO132" s="190" t="s">
        <v>7204</v>
      </c>
      <c r="FP132" s="190" t="s">
        <v>7203</v>
      </c>
      <c r="FQ132" s="193">
        <v>0</v>
      </c>
      <c r="FR132" s="193">
        <v>16</v>
      </c>
      <c r="FS132" s="190" t="s">
        <v>272</v>
      </c>
      <c r="FT132" s="190" t="s">
        <v>297</v>
      </c>
      <c r="FU132" s="190" t="s">
        <v>297</v>
      </c>
      <c r="FV132" s="190" t="s">
        <v>297</v>
      </c>
      <c r="FW132" s="190" t="s">
        <v>297</v>
      </c>
      <c r="FX132" s="190" t="s">
        <v>297</v>
      </c>
      <c r="FY132" s="190" t="s">
        <v>272</v>
      </c>
      <c r="FZ132" s="190" t="s">
        <v>272</v>
      </c>
      <c r="GA132" s="190" t="s">
        <v>297</v>
      </c>
      <c r="GB132" s="190" t="s">
        <v>297</v>
      </c>
      <c r="GC132" s="190" t="s">
        <v>272</v>
      </c>
      <c r="GD132" s="190" t="s">
        <v>272</v>
      </c>
      <c r="GE132" s="190" t="s">
        <v>272</v>
      </c>
    </row>
    <row r="133" spans="1:187" x14ac:dyDescent="0.3">
      <c r="A133" s="190" t="s">
        <v>372</v>
      </c>
      <c r="B133" s="190">
        <v>2811</v>
      </c>
      <c r="C133" s="190" t="s">
        <v>31</v>
      </c>
      <c r="D133" s="190" t="s">
        <v>240</v>
      </c>
      <c r="E133" s="190" t="s">
        <v>3831</v>
      </c>
      <c r="F133" s="190" t="s">
        <v>3830</v>
      </c>
      <c r="G133" s="190" t="s">
        <v>2855</v>
      </c>
      <c r="H133" s="190" t="s">
        <v>369</v>
      </c>
      <c r="I133" s="190" t="s">
        <v>2128</v>
      </c>
      <c r="J133" s="190" t="s">
        <v>2650</v>
      </c>
      <c r="K133" s="190" t="s">
        <v>271</v>
      </c>
      <c r="L133" s="190" t="s">
        <v>271</v>
      </c>
      <c r="M133" s="190" t="s">
        <v>271</v>
      </c>
      <c r="N133" s="190" t="s">
        <v>271</v>
      </c>
      <c r="O133" s="190" t="s">
        <v>271</v>
      </c>
      <c r="P133" s="190" t="s">
        <v>271</v>
      </c>
      <c r="Q133" s="191">
        <v>42299</v>
      </c>
      <c r="R133" s="191">
        <v>43334</v>
      </c>
      <c r="T133" s="190" t="s">
        <v>366</v>
      </c>
      <c r="U133" s="194">
        <v>2512800</v>
      </c>
      <c r="V133" s="190" t="s">
        <v>332</v>
      </c>
      <c r="W133" s="190" t="s">
        <v>331</v>
      </c>
      <c r="X133" s="190" t="s">
        <v>330</v>
      </c>
      <c r="Y133" s="190" t="s">
        <v>1218</v>
      </c>
      <c r="Z133" s="190" t="s">
        <v>1217</v>
      </c>
      <c r="AA133" s="190" t="s">
        <v>1216</v>
      </c>
      <c r="AB133" s="190" t="s">
        <v>310</v>
      </c>
      <c r="AC133" s="190" t="s">
        <v>3829</v>
      </c>
      <c r="AD133" s="190" t="s">
        <v>325</v>
      </c>
      <c r="AE133" s="190" t="s">
        <v>3828</v>
      </c>
      <c r="AF133" s="190" t="s">
        <v>3827</v>
      </c>
      <c r="AG133" s="193">
        <v>465049</v>
      </c>
      <c r="AH133" s="193">
        <v>451067</v>
      </c>
      <c r="AI133" s="193">
        <v>916116</v>
      </c>
      <c r="AJ133" s="193">
        <v>14250</v>
      </c>
      <c r="AK133" s="193">
        <v>14250</v>
      </c>
      <c r="AL133" s="193">
        <v>28500</v>
      </c>
      <c r="AM133" s="193">
        <v>0</v>
      </c>
      <c r="AN133" s="193">
        <v>0</v>
      </c>
      <c r="AO133" s="193">
        <v>0</v>
      </c>
      <c r="AP133" s="193">
        <v>0</v>
      </c>
      <c r="AQ133" s="193">
        <v>0</v>
      </c>
      <c r="AR133" s="193">
        <v>0</v>
      </c>
      <c r="AS133" s="190" t="s">
        <v>271</v>
      </c>
      <c r="AT133" s="193" t="s">
        <v>271</v>
      </c>
      <c r="AU133" s="193" t="s">
        <v>271</v>
      </c>
      <c r="AV133" s="190" t="s">
        <v>271</v>
      </c>
      <c r="AW133" s="193" t="s">
        <v>271</v>
      </c>
      <c r="AX133" s="193" t="s">
        <v>271</v>
      </c>
      <c r="AY133" s="190" t="s">
        <v>271</v>
      </c>
      <c r="AZ133" s="193" t="s">
        <v>271</v>
      </c>
      <c r="BA133" s="193" t="s">
        <v>271</v>
      </c>
      <c r="BB133" s="190" t="s">
        <v>271</v>
      </c>
      <c r="BC133" s="193" t="s">
        <v>271</v>
      </c>
      <c r="BD133" s="193" t="s">
        <v>271</v>
      </c>
      <c r="BE133" s="190" t="s">
        <v>271</v>
      </c>
      <c r="BF133" s="193" t="s">
        <v>271</v>
      </c>
      <c r="BG133" s="193" t="s">
        <v>271</v>
      </c>
      <c r="BH133" s="190" t="s">
        <v>271</v>
      </c>
      <c r="BI133" s="193" t="s">
        <v>271</v>
      </c>
      <c r="BJ133" s="193" t="s">
        <v>271</v>
      </c>
      <c r="BK133" s="190" t="s">
        <v>271</v>
      </c>
      <c r="BL133" s="193" t="s">
        <v>271</v>
      </c>
      <c r="BM133" s="193" t="s">
        <v>271</v>
      </c>
      <c r="BN133" s="190" t="s">
        <v>271</v>
      </c>
      <c r="BO133" s="193" t="s">
        <v>271</v>
      </c>
      <c r="BP133" s="193" t="s">
        <v>271</v>
      </c>
      <c r="BQ133" s="190" t="s">
        <v>271</v>
      </c>
      <c r="BR133" s="193" t="s">
        <v>271</v>
      </c>
      <c r="BS133" s="193" t="s">
        <v>271</v>
      </c>
      <c r="BT133" s="190" t="s">
        <v>271</v>
      </c>
      <c r="BU133" s="193" t="s">
        <v>271</v>
      </c>
      <c r="BV133" s="193" t="s">
        <v>271</v>
      </c>
      <c r="BW133" s="193">
        <v>0</v>
      </c>
      <c r="BX133" s="193">
        <v>0</v>
      </c>
      <c r="BY133" s="193">
        <v>0</v>
      </c>
      <c r="BZ133" s="193">
        <v>0</v>
      </c>
      <c r="CA133" s="193">
        <v>0</v>
      </c>
      <c r="CB133" s="193">
        <v>0</v>
      </c>
      <c r="CC133" s="190" t="s">
        <v>271</v>
      </c>
      <c r="CD133" s="193" t="s">
        <v>271</v>
      </c>
      <c r="CE133" s="193" t="s">
        <v>271</v>
      </c>
      <c r="CF133" s="190" t="s">
        <v>271</v>
      </c>
      <c r="CG133" s="193" t="s">
        <v>271</v>
      </c>
      <c r="CH133" s="193" t="s">
        <v>271</v>
      </c>
      <c r="CI133" s="190" t="s">
        <v>271</v>
      </c>
      <c r="CJ133" s="193" t="s">
        <v>271</v>
      </c>
      <c r="CK133" s="193" t="s">
        <v>271</v>
      </c>
      <c r="CL133" s="190" t="s">
        <v>271</v>
      </c>
      <c r="CM133" s="193" t="s">
        <v>271</v>
      </c>
      <c r="CN133" s="193" t="s">
        <v>271</v>
      </c>
      <c r="CO133" s="190" t="s">
        <v>271</v>
      </c>
      <c r="CP133" s="193" t="s">
        <v>271</v>
      </c>
      <c r="CQ133" s="193" t="s">
        <v>271</v>
      </c>
      <c r="CR133" s="190" t="s">
        <v>287</v>
      </c>
      <c r="CS133" s="193">
        <v>0</v>
      </c>
      <c r="CT133" s="193">
        <v>0</v>
      </c>
      <c r="CU133" s="190" t="s">
        <v>271</v>
      </c>
      <c r="CV133" s="193" t="s">
        <v>271</v>
      </c>
      <c r="CW133" s="193" t="s">
        <v>271</v>
      </c>
      <c r="CX133" s="190" t="s">
        <v>271</v>
      </c>
      <c r="CY133" s="193" t="s">
        <v>271</v>
      </c>
      <c r="CZ133" s="193" t="s">
        <v>271</v>
      </c>
      <c r="DA133" s="190" t="s">
        <v>271</v>
      </c>
      <c r="DB133" s="193" t="s">
        <v>271</v>
      </c>
      <c r="DC133" s="193" t="s">
        <v>271</v>
      </c>
      <c r="DD133" s="190" t="s">
        <v>287</v>
      </c>
      <c r="DE133" s="193">
        <v>0</v>
      </c>
      <c r="DF133" s="193">
        <v>0</v>
      </c>
      <c r="DG133" s="190" t="s">
        <v>271</v>
      </c>
      <c r="DH133" s="193" t="s">
        <v>271</v>
      </c>
      <c r="DI133" s="193" t="s">
        <v>271</v>
      </c>
      <c r="DJ133" s="190" t="s">
        <v>271</v>
      </c>
      <c r="DK133" s="193" t="s">
        <v>271</v>
      </c>
      <c r="DL133" s="193" t="s">
        <v>271</v>
      </c>
      <c r="DM133" s="190" t="s">
        <v>287</v>
      </c>
      <c r="DN133" s="193">
        <v>0</v>
      </c>
      <c r="DO133" s="193">
        <v>0</v>
      </c>
      <c r="DP133" s="190" t="s">
        <v>287</v>
      </c>
      <c r="DQ133" s="193">
        <v>0</v>
      </c>
      <c r="DR133" s="193">
        <v>0</v>
      </c>
      <c r="DS133" s="190" t="s">
        <v>271</v>
      </c>
      <c r="DT133" s="193" t="s">
        <v>271</v>
      </c>
      <c r="DU133" s="193" t="s">
        <v>271</v>
      </c>
      <c r="DV133" s="190" t="s">
        <v>271</v>
      </c>
      <c r="DW133" s="193" t="s">
        <v>271</v>
      </c>
      <c r="DX133" s="193" t="s">
        <v>271</v>
      </c>
      <c r="DY133" s="190" t="s">
        <v>356</v>
      </c>
      <c r="DZ133" s="190" t="s">
        <v>297</v>
      </c>
      <c r="EA133" s="190" t="s">
        <v>271</v>
      </c>
      <c r="EB133" s="190" t="s">
        <v>271</v>
      </c>
      <c r="EC133" s="190" t="s">
        <v>272</v>
      </c>
      <c r="ED133" s="190" t="s">
        <v>539</v>
      </c>
      <c r="EE133" s="190" t="s">
        <v>426</v>
      </c>
      <c r="EF133" s="190" t="s">
        <v>3826</v>
      </c>
      <c r="EG133" s="190" t="s">
        <v>285</v>
      </c>
      <c r="EH133" s="190" t="s">
        <v>320</v>
      </c>
      <c r="EI133" s="190" t="s">
        <v>319</v>
      </c>
      <c r="EJ133" s="190" t="s">
        <v>246</v>
      </c>
      <c r="EK133" s="190" t="s">
        <v>351</v>
      </c>
      <c r="EL133" s="190" t="s">
        <v>272</v>
      </c>
      <c r="EM133" s="190" t="s">
        <v>272</v>
      </c>
      <c r="EN133" s="190" t="s">
        <v>272</v>
      </c>
      <c r="EO133" s="190" t="s">
        <v>272</v>
      </c>
      <c r="EP133" s="190" t="s">
        <v>350</v>
      </c>
      <c r="EQ133" s="190">
        <v>4</v>
      </c>
      <c r="ER133" s="190" t="s">
        <v>404</v>
      </c>
      <c r="ES133" s="190" t="s">
        <v>272</v>
      </c>
      <c r="ET133" s="190" t="s">
        <v>272</v>
      </c>
      <c r="EU133" s="190" t="s">
        <v>272</v>
      </c>
      <c r="EV133" s="190" t="s">
        <v>272</v>
      </c>
      <c r="EW133" s="190" t="s">
        <v>279</v>
      </c>
      <c r="EX133" s="190">
        <v>4</v>
      </c>
      <c r="EY133" s="190" t="s">
        <v>302</v>
      </c>
      <c r="EZ133" s="190" t="s">
        <v>268</v>
      </c>
      <c r="FA133" s="190" t="s">
        <v>258</v>
      </c>
      <c r="FB133" s="193">
        <v>18</v>
      </c>
      <c r="FC133" s="190" t="s">
        <v>276</v>
      </c>
      <c r="FD133" s="190" t="s">
        <v>271</v>
      </c>
      <c r="FE133" s="190" t="s">
        <v>271</v>
      </c>
      <c r="FF133" s="190" t="s">
        <v>263</v>
      </c>
      <c r="FG133" s="190" t="s">
        <v>3825</v>
      </c>
      <c r="FH133" s="190" t="s">
        <v>3824</v>
      </c>
      <c r="FI133" s="190" t="s">
        <v>3823</v>
      </c>
      <c r="FJ133" s="190" t="s">
        <v>271</v>
      </c>
      <c r="FK133" s="190" t="s">
        <v>271</v>
      </c>
      <c r="FL133" s="190" t="s">
        <v>3822</v>
      </c>
      <c r="FM133" s="190" t="s">
        <v>3821</v>
      </c>
      <c r="FN133" s="190" t="s">
        <v>3820</v>
      </c>
      <c r="FO133" s="190" t="s">
        <v>3819</v>
      </c>
      <c r="FP133" s="190" t="s">
        <v>3818</v>
      </c>
      <c r="FQ133" s="193">
        <v>0</v>
      </c>
      <c r="FR133" s="193">
        <v>0</v>
      </c>
      <c r="FS133" s="190" t="s">
        <v>272</v>
      </c>
      <c r="FT133" s="190" t="s">
        <v>297</v>
      </c>
      <c r="FU133" s="190" t="s">
        <v>297</v>
      </c>
      <c r="FV133" s="190" t="s">
        <v>297</v>
      </c>
      <c r="FW133" s="190" t="s">
        <v>272</v>
      </c>
      <c r="FX133" s="190" t="s">
        <v>297</v>
      </c>
      <c r="FY133" s="190" t="s">
        <v>297</v>
      </c>
      <c r="FZ133" s="190" t="s">
        <v>297</v>
      </c>
      <c r="GA133" s="190" t="s">
        <v>297</v>
      </c>
      <c r="GB133" s="190" t="s">
        <v>297</v>
      </c>
      <c r="GC133" s="190" t="s">
        <v>297</v>
      </c>
      <c r="GD133" s="190" t="s">
        <v>297</v>
      </c>
      <c r="GE133" s="190" t="s">
        <v>272</v>
      </c>
    </row>
    <row r="134" spans="1:187" x14ac:dyDescent="0.3">
      <c r="A134" s="190" t="s">
        <v>372</v>
      </c>
      <c r="B134" s="190">
        <v>2812</v>
      </c>
      <c r="C134" s="190" t="s">
        <v>31</v>
      </c>
      <c r="D134" s="190" t="s">
        <v>240</v>
      </c>
      <c r="E134" s="190" t="s">
        <v>2854</v>
      </c>
      <c r="F134" s="190" t="s">
        <v>2853</v>
      </c>
      <c r="G134" s="190" t="s">
        <v>2289</v>
      </c>
      <c r="H134" s="190" t="s">
        <v>301</v>
      </c>
      <c r="I134" s="190" t="s">
        <v>301</v>
      </c>
      <c r="J134" s="190" t="s">
        <v>2852</v>
      </c>
      <c r="K134" s="190" t="s">
        <v>271</v>
      </c>
      <c r="L134" s="190" t="s">
        <v>271</v>
      </c>
      <c r="M134" s="190" t="s">
        <v>271</v>
      </c>
      <c r="N134" s="190" t="s">
        <v>271</v>
      </c>
      <c r="O134" s="190" t="s">
        <v>271</v>
      </c>
      <c r="P134" s="190" t="s">
        <v>271</v>
      </c>
      <c r="Q134" s="191">
        <v>42005</v>
      </c>
      <c r="R134" s="191">
        <v>43465</v>
      </c>
      <c r="T134" s="190" t="s">
        <v>549</v>
      </c>
      <c r="U134" s="194">
        <v>325000</v>
      </c>
      <c r="V134" s="190" t="s">
        <v>332</v>
      </c>
      <c r="W134" s="190" t="s">
        <v>331</v>
      </c>
      <c r="X134" s="190" t="s">
        <v>330</v>
      </c>
      <c r="Y134" s="190" t="s">
        <v>1218</v>
      </c>
      <c r="Z134" s="190" t="s">
        <v>1217</v>
      </c>
      <c r="AA134" s="190" t="s">
        <v>1216</v>
      </c>
      <c r="AB134" s="190" t="s">
        <v>310</v>
      </c>
      <c r="AC134" s="190" t="s">
        <v>2851</v>
      </c>
      <c r="AD134" s="190" t="s">
        <v>325</v>
      </c>
      <c r="AE134" s="190" t="s">
        <v>2850</v>
      </c>
      <c r="AF134" s="190" t="s">
        <v>2849</v>
      </c>
      <c r="AG134" s="193">
        <v>15857</v>
      </c>
      <c r="AH134" s="193">
        <v>15236</v>
      </c>
      <c r="AI134" s="193">
        <v>31093</v>
      </c>
      <c r="AJ134" s="193">
        <v>6225</v>
      </c>
      <c r="AK134" s="193">
        <v>6189</v>
      </c>
      <c r="AL134" s="193">
        <v>12414</v>
      </c>
      <c r="AM134" s="193">
        <v>0</v>
      </c>
      <c r="AN134" s="193">
        <v>0</v>
      </c>
      <c r="AO134" s="193">
        <v>0</v>
      </c>
      <c r="AP134" s="193">
        <v>0</v>
      </c>
      <c r="AQ134" s="193">
        <v>0</v>
      </c>
      <c r="AR134" s="193">
        <v>0</v>
      </c>
      <c r="AS134" s="190" t="s">
        <v>271</v>
      </c>
      <c r="AT134" s="193" t="s">
        <v>271</v>
      </c>
      <c r="AU134" s="193" t="s">
        <v>271</v>
      </c>
      <c r="AV134" s="190" t="s">
        <v>271</v>
      </c>
      <c r="AW134" s="193" t="s">
        <v>271</v>
      </c>
      <c r="AX134" s="193" t="s">
        <v>271</v>
      </c>
      <c r="AY134" s="190" t="s">
        <v>271</v>
      </c>
      <c r="AZ134" s="193" t="s">
        <v>271</v>
      </c>
      <c r="BA134" s="193" t="s">
        <v>271</v>
      </c>
      <c r="BB134" s="190" t="s">
        <v>271</v>
      </c>
      <c r="BC134" s="193" t="s">
        <v>271</v>
      </c>
      <c r="BD134" s="193" t="s">
        <v>271</v>
      </c>
      <c r="BE134" s="190" t="s">
        <v>271</v>
      </c>
      <c r="BF134" s="193" t="s">
        <v>271</v>
      </c>
      <c r="BG134" s="193" t="s">
        <v>271</v>
      </c>
      <c r="BH134" s="190" t="s">
        <v>271</v>
      </c>
      <c r="BI134" s="193" t="s">
        <v>271</v>
      </c>
      <c r="BJ134" s="193" t="s">
        <v>271</v>
      </c>
      <c r="BK134" s="190" t="s">
        <v>271</v>
      </c>
      <c r="BL134" s="193" t="s">
        <v>271</v>
      </c>
      <c r="BM134" s="193" t="s">
        <v>271</v>
      </c>
      <c r="BN134" s="190" t="s">
        <v>271</v>
      </c>
      <c r="BO134" s="193" t="s">
        <v>271</v>
      </c>
      <c r="BP134" s="193" t="s">
        <v>271</v>
      </c>
      <c r="BQ134" s="190" t="s">
        <v>271</v>
      </c>
      <c r="BR134" s="193" t="s">
        <v>271</v>
      </c>
      <c r="BS134" s="193" t="s">
        <v>271</v>
      </c>
      <c r="BT134" s="190" t="s">
        <v>271</v>
      </c>
      <c r="BU134" s="193" t="s">
        <v>271</v>
      </c>
      <c r="BV134" s="193" t="s">
        <v>271</v>
      </c>
      <c r="BW134" s="193">
        <v>1022</v>
      </c>
      <c r="BX134" s="193">
        <v>982</v>
      </c>
      <c r="BY134" s="193">
        <v>2004</v>
      </c>
      <c r="BZ134" s="193">
        <v>304</v>
      </c>
      <c r="CA134" s="193">
        <v>213</v>
      </c>
      <c r="CB134" s="193">
        <v>517</v>
      </c>
      <c r="CC134" s="190" t="s">
        <v>287</v>
      </c>
      <c r="CD134" s="193">
        <v>438</v>
      </c>
      <c r="CE134" s="193">
        <v>1840</v>
      </c>
      <c r="CF134" s="190" t="s">
        <v>287</v>
      </c>
      <c r="CG134" s="193">
        <v>438</v>
      </c>
      <c r="CH134" s="193">
        <v>1840</v>
      </c>
      <c r="CI134" s="190" t="s">
        <v>271</v>
      </c>
      <c r="CJ134" s="193" t="s">
        <v>271</v>
      </c>
      <c r="CK134" s="193" t="s">
        <v>271</v>
      </c>
      <c r="CL134" s="190" t="s">
        <v>271</v>
      </c>
      <c r="CM134" s="193" t="s">
        <v>271</v>
      </c>
      <c r="CN134" s="193" t="s">
        <v>271</v>
      </c>
      <c r="CO134" s="190" t="s">
        <v>271</v>
      </c>
      <c r="CP134" s="193" t="s">
        <v>271</v>
      </c>
      <c r="CQ134" s="193" t="s">
        <v>271</v>
      </c>
      <c r="CR134" s="190" t="s">
        <v>271</v>
      </c>
      <c r="CS134" s="193" t="s">
        <v>271</v>
      </c>
      <c r="CT134" s="193" t="s">
        <v>271</v>
      </c>
      <c r="CU134" s="190" t="s">
        <v>287</v>
      </c>
      <c r="CV134" s="193">
        <v>438</v>
      </c>
      <c r="CW134" s="193">
        <v>1840</v>
      </c>
      <c r="CX134" s="190" t="s">
        <v>271</v>
      </c>
      <c r="CY134" s="193" t="s">
        <v>271</v>
      </c>
      <c r="CZ134" s="193" t="s">
        <v>271</v>
      </c>
      <c r="DA134" s="190" t="s">
        <v>287</v>
      </c>
      <c r="DB134" s="193">
        <v>39</v>
      </c>
      <c r="DC134" s="193">
        <v>164</v>
      </c>
      <c r="DD134" s="190" t="s">
        <v>271</v>
      </c>
      <c r="DE134" s="193" t="s">
        <v>271</v>
      </c>
      <c r="DF134" s="193" t="s">
        <v>271</v>
      </c>
      <c r="DG134" s="190" t="s">
        <v>271</v>
      </c>
      <c r="DH134" s="193" t="s">
        <v>271</v>
      </c>
      <c r="DI134" s="193" t="s">
        <v>271</v>
      </c>
      <c r="DJ134" s="190" t="s">
        <v>271</v>
      </c>
      <c r="DK134" s="193" t="s">
        <v>271</v>
      </c>
      <c r="DL134" s="193" t="s">
        <v>271</v>
      </c>
      <c r="DM134" s="190" t="s">
        <v>271</v>
      </c>
      <c r="DN134" s="193" t="s">
        <v>271</v>
      </c>
      <c r="DO134" s="193" t="s">
        <v>271</v>
      </c>
      <c r="DP134" s="190" t="s">
        <v>271</v>
      </c>
      <c r="DQ134" s="193" t="s">
        <v>271</v>
      </c>
      <c r="DR134" s="193" t="s">
        <v>271</v>
      </c>
      <c r="DS134" s="190" t="s">
        <v>271</v>
      </c>
      <c r="DT134" s="193" t="s">
        <v>271</v>
      </c>
      <c r="DU134" s="193" t="s">
        <v>271</v>
      </c>
      <c r="DV134" s="190" t="s">
        <v>271</v>
      </c>
      <c r="DW134" s="193" t="s">
        <v>271</v>
      </c>
      <c r="DX134" s="193" t="s">
        <v>271</v>
      </c>
      <c r="DY134" s="190" t="s">
        <v>356</v>
      </c>
      <c r="DZ134" s="190" t="s">
        <v>297</v>
      </c>
      <c r="EA134" s="190" t="s">
        <v>271</v>
      </c>
      <c r="EB134" s="190" t="s">
        <v>271</v>
      </c>
      <c r="EC134" s="190" t="s">
        <v>272</v>
      </c>
      <c r="ED134" s="190" t="s">
        <v>694</v>
      </c>
      <c r="EE134" s="190" t="s">
        <v>307</v>
      </c>
      <c r="EF134" s="190" t="s">
        <v>2848</v>
      </c>
      <c r="EG134" s="190" t="s">
        <v>321</v>
      </c>
      <c r="EH134" s="190" t="s">
        <v>320</v>
      </c>
      <c r="EI134" s="190" t="s">
        <v>319</v>
      </c>
      <c r="EJ134" s="190" t="s">
        <v>245</v>
      </c>
      <c r="EK134" s="190" t="s">
        <v>351</v>
      </c>
      <c r="EL134" s="190" t="s">
        <v>272</v>
      </c>
      <c r="EM134" s="190" t="s">
        <v>272</v>
      </c>
      <c r="EN134" s="190" t="s">
        <v>272</v>
      </c>
      <c r="EO134" s="190" t="s">
        <v>297</v>
      </c>
      <c r="EP134" s="190" t="s">
        <v>281</v>
      </c>
      <c r="EQ134" s="190">
        <v>3</v>
      </c>
      <c r="ER134" s="190" t="s">
        <v>349</v>
      </c>
      <c r="ES134" s="190" t="s">
        <v>297</v>
      </c>
      <c r="ET134" s="190" t="s">
        <v>297</v>
      </c>
      <c r="EU134" s="190" t="s">
        <v>272</v>
      </c>
      <c r="EV134" s="190" t="s">
        <v>272</v>
      </c>
      <c r="EW134" s="190" t="s">
        <v>601</v>
      </c>
      <c r="EX134" s="190">
        <v>2</v>
      </c>
      <c r="EY134" s="190" t="s">
        <v>318</v>
      </c>
      <c r="EZ134" s="190" t="s">
        <v>267</v>
      </c>
      <c r="FA134" s="190" t="s">
        <v>258</v>
      </c>
      <c r="FB134" s="193">
        <v>3</v>
      </c>
      <c r="FC134" s="190" t="s">
        <v>276</v>
      </c>
      <c r="FD134" s="190" t="s">
        <v>348</v>
      </c>
      <c r="FE134" s="190" t="s">
        <v>271</v>
      </c>
      <c r="FF134" s="190" t="s">
        <v>264</v>
      </c>
      <c r="FG134" s="190" t="s">
        <v>2847</v>
      </c>
      <c r="FH134" s="190" t="s">
        <v>1281</v>
      </c>
      <c r="FI134" s="190" t="s">
        <v>2846</v>
      </c>
      <c r="FJ134" s="190" t="s">
        <v>271</v>
      </c>
      <c r="FK134" s="190" t="s">
        <v>271</v>
      </c>
      <c r="FL134" s="190" t="s">
        <v>2845</v>
      </c>
      <c r="FM134" s="190" t="s">
        <v>271</v>
      </c>
      <c r="FN134" s="190" t="s">
        <v>271</v>
      </c>
      <c r="FO134" s="190" t="s">
        <v>2844</v>
      </c>
      <c r="FP134" s="190" t="s">
        <v>2843</v>
      </c>
      <c r="FQ134" s="193">
        <v>2004</v>
      </c>
      <c r="FR134" s="193">
        <v>517</v>
      </c>
      <c r="FS134" s="190" t="s">
        <v>272</v>
      </c>
      <c r="FT134" s="190" t="s">
        <v>297</v>
      </c>
      <c r="FU134" s="190" t="s">
        <v>297</v>
      </c>
      <c r="FV134" s="190" t="s">
        <v>297</v>
      </c>
      <c r="FW134" s="190" t="s">
        <v>297</v>
      </c>
      <c r="FX134" s="190" t="s">
        <v>297</v>
      </c>
      <c r="FY134" s="190" t="s">
        <v>297</v>
      </c>
      <c r="FZ134" s="190" t="s">
        <v>297</v>
      </c>
      <c r="GA134" s="190" t="s">
        <v>272</v>
      </c>
      <c r="GB134" s="190" t="s">
        <v>297</v>
      </c>
      <c r="GC134" s="190" t="s">
        <v>272</v>
      </c>
      <c r="GD134" s="190" t="s">
        <v>297</v>
      </c>
      <c r="GE134" s="190" t="s">
        <v>272</v>
      </c>
    </row>
    <row r="135" spans="1:187" x14ac:dyDescent="0.3">
      <c r="A135" s="190" t="s">
        <v>372</v>
      </c>
      <c r="B135" s="190">
        <v>2807</v>
      </c>
      <c r="C135" s="190" t="s">
        <v>31</v>
      </c>
      <c r="D135" s="190" t="s">
        <v>240</v>
      </c>
      <c r="E135" s="190" t="s">
        <v>1316</v>
      </c>
      <c r="F135" s="190" t="s">
        <v>1315</v>
      </c>
      <c r="G135" s="190" t="s">
        <v>270</v>
      </c>
      <c r="H135" s="190" t="s">
        <v>301</v>
      </c>
      <c r="I135" s="190" t="s">
        <v>301</v>
      </c>
      <c r="J135" s="190" t="s">
        <v>1314</v>
      </c>
      <c r="K135" s="190" t="s">
        <v>301</v>
      </c>
      <c r="L135" s="190" t="s">
        <v>271</v>
      </c>
      <c r="M135" s="190" t="s">
        <v>270</v>
      </c>
      <c r="N135" s="190" t="s">
        <v>271</v>
      </c>
      <c r="O135" s="190" t="s">
        <v>271</v>
      </c>
      <c r="P135" s="190" t="s">
        <v>271</v>
      </c>
      <c r="Q135" s="191">
        <v>42496</v>
      </c>
      <c r="R135" s="191">
        <v>42566</v>
      </c>
      <c r="S135" s="191">
        <v>42643</v>
      </c>
      <c r="T135" s="190" t="s">
        <v>452</v>
      </c>
      <c r="U135" s="194">
        <v>42209</v>
      </c>
      <c r="V135" s="190" t="s">
        <v>332</v>
      </c>
      <c r="W135" s="190" t="s">
        <v>331</v>
      </c>
      <c r="X135" s="190" t="s">
        <v>330</v>
      </c>
      <c r="Y135" s="190" t="s">
        <v>1218</v>
      </c>
      <c r="Z135" s="190" t="s">
        <v>1217</v>
      </c>
      <c r="AA135" s="190" t="s">
        <v>1216</v>
      </c>
      <c r="AB135" s="190" t="s">
        <v>448</v>
      </c>
      <c r="AC135" s="190" t="s">
        <v>1313</v>
      </c>
      <c r="AD135" s="190" t="s">
        <v>325</v>
      </c>
      <c r="AE135" s="190" t="s">
        <v>1312</v>
      </c>
      <c r="AF135" s="190" t="s">
        <v>1311</v>
      </c>
      <c r="AG135" s="193">
        <v>3105</v>
      </c>
      <c r="AH135" s="193">
        <v>855</v>
      </c>
      <c r="AI135" s="193">
        <v>3960</v>
      </c>
      <c r="AJ135" s="193">
        <v>690</v>
      </c>
      <c r="AK135" s="193">
        <v>190</v>
      </c>
      <c r="AL135" s="193">
        <v>880</v>
      </c>
      <c r="AM135" s="193">
        <v>3105</v>
      </c>
      <c r="AN135" s="193">
        <v>855</v>
      </c>
      <c r="AO135" s="193">
        <v>3960</v>
      </c>
      <c r="AP135" s="193">
        <v>690</v>
      </c>
      <c r="AQ135" s="193">
        <v>190</v>
      </c>
      <c r="AR135" s="193">
        <v>880</v>
      </c>
      <c r="AS135" s="190" t="s">
        <v>271</v>
      </c>
      <c r="AT135" s="193" t="s">
        <v>271</v>
      </c>
      <c r="AU135" s="193" t="s">
        <v>271</v>
      </c>
      <c r="AV135" s="190" t="s">
        <v>271</v>
      </c>
      <c r="AW135" s="193" t="s">
        <v>271</v>
      </c>
      <c r="AX135" s="193" t="s">
        <v>271</v>
      </c>
      <c r="AY135" s="190" t="s">
        <v>271</v>
      </c>
      <c r="AZ135" s="193" t="s">
        <v>271</v>
      </c>
      <c r="BA135" s="193" t="s">
        <v>271</v>
      </c>
      <c r="BB135" s="190" t="s">
        <v>271</v>
      </c>
      <c r="BC135" s="193" t="s">
        <v>271</v>
      </c>
      <c r="BD135" s="193" t="s">
        <v>271</v>
      </c>
      <c r="BE135" s="190" t="s">
        <v>271</v>
      </c>
      <c r="BF135" s="193" t="s">
        <v>271</v>
      </c>
      <c r="BG135" s="193" t="s">
        <v>271</v>
      </c>
      <c r="BH135" s="190" t="s">
        <v>271</v>
      </c>
      <c r="BI135" s="193" t="s">
        <v>271</v>
      </c>
      <c r="BJ135" s="193" t="s">
        <v>271</v>
      </c>
      <c r="BK135" s="190" t="s">
        <v>271</v>
      </c>
      <c r="BL135" s="193" t="s">
        <v>271</v>
      </c>
      <c r="BM135" s="193" t="s">
        <v>271</v>
      </c>
      <c r="BN135" s="190" t="s">
        <v>271</v>
      </c>
      <c r="BO135" s="193" t="s">
        <v>271</v>
      </c>
      <c r="BP135" s="193" t="s">
        <v>271</v>
      </c>
      <c r="BQ135" s="190" t="s">
        <v>271</v>
      </c>
      <c r="BR135" s="193" t="s">
        <v>271</v>
      </c>
      <c r="BS135" s="193" t="s">
        <v>271</v>
      </c>
      <c r="BT135" s="190" t="s">
        <v>287</v>
      </c>
      <c r="BU135" s="193">
        <v>880</v>
      </c>
      <c r="BV135" s="193">
        <v>3690</v>
      </c>
      <c r="BW135" s="193">
        <v>0</v>
      </c>
      <c r="BX135" s="193">
        <v>0</v>
      </c>
      <c r="BY135" s="193">
        <v>0</v>
      </c>
      <c r="BZ135" s="193">
        <v>0</v>
      </c>
      <c r="CA135" s="193">
        <v>0</v>
      </c>
      <c r="CB135" s="193">
        <v>0</v>
      </c>
      <c r="CC135" s="190" t="s">
        <v>271</v>
      </c>
      <c r="CD135" s="193" t="s">
        <v>271</v>
      </c>
      <c r="CE135" s="193" t="s">
        <v>271</v>
      </c>
      <c r="CF135" s="190" t="s">
        <v>271</v>
      </c>
      <c r="CG135" s="193" t="s">
        <v>271</v>
      </c>
      <c r="CH135" s="193" t="s">
        <v>271</v>
      </c>
      <c r="CI135" s="190" t="s">
        <v>271</v>
      </c>
      <c r="CJ135" s="193" t="s">
        <v>271</v>
      </c>
      <c r="CK135" s="193" t="s">
        <v>271</v>
      </c>
      <c r="CL135" s="190" t="s">
        <v>271</v>
      </c>
      <c r="CM135" s="193" t="s">
        <v>271</v>
      </c>
      <c r="CN135" s="193" t="s">
        <v>271</v>
      </c>
      <c r="CO135" s="190" t="s">
        <v>271</v>
      </c>
      <c r="CP135" s="193" t="s">
        <v>271</v>
      </c>
      <c r="CQ135" s="193" t="s">
        <v>271</v>
      </c>
      <c r="CR135" s="190" t="s">
        <v>271</v>
      </c>
      <c r="CS135" s="193" t="s">
        <v>271</v>
      </c>
      <c r="CT135" s="193" t="s">
        <v>271</v>
      </c>
      <c r="CU135" s="190" t="s">
        <v>271</v>
      </c>
      <c r="CV135" s="193" t="s">
        <v>271</v>
      </c>
      <c r="CW135" s="193" t="s">
        <v>271</v>
      </c>
      <c r="CX135" s="190" t="s">
        <v>271</v>
      </c>
      <c r="CY135" s="193" t="s">
        <v>271</v>
      </c>
      <c r="CZ135" s="193" t="s">
        <v>271</v>
      </c>
      <c r="DA135" s="190" t="s">
        <v>271</v>
      </c>
      <c r="DB135" s="193" t="s">
        <v>271</v>
      </c>
      <c r="DC135" s="193" t="s">
        <v>271</v>
      </c>
      <c r="DD135" s="190" t="s">
        <v>271</v>
      </c>
      <c r="DE135" s="193" t="s">
        <v>271</v>
      </c>
      <c r="DF135" s="193" t="s">
        <v>271</v>
      </c>
      <c r="DG135" s="190" t="s">
        <v>271</v>
      </c>
      <c r="DH135" s="193" t="s">
        <v>271</v>
      </c>
      <c r="DI135" s="193" t="s">
        <v>271</v>
      </c>
      <c r="DJ135" s="190" t="s">
        <v>271</v>
      </c>
      <c r="DK135" s="193" t="s">
        <v>271</v>
      </c>
      <c r="DL135" s="193" t="s">
        <v>271</v>
      </c>
      <c r="DM135" s="190" t="s">
        <v>271</v>
      </c>
      <c r="DN135" s="193" t="s">
        <v>271</v>
      </c>
      <c r="DO135" s="193" t="s">
        <v>271</v>
      </c>
      <c r="DP135" s="190" t="s">
        <v>271</v>
      </c>
      <c r="DQ135" s="193" t="s">
        <v>271</v>
      </c>
      <c r="DR135" s="193" t="s">
        <v>271</v>
      </c>
      <c r="DS135" s="190" t="s">
        <v>271</v>
      </c>
      <c r="DT135" s="193" t="s">
        <v>271</v>
      </c>
      <c r="DU135" s="193" t="s">
        <v>271</v>
      </c>
      <c r="DV135" s="190" t="s">
        <v>271</v>
      </c>
      <c r="DW135" s="193" t="s">
        <v>271</v>
      </c>
      <c r="DX135" s="193" t="s">
        <v>271</v>
      </c>
      <c r="DY135" s="190" t="s">
        <v>356</v>
      </c>
      <c r="DZ135" s="190" t="s">
        <v>272</v>
      </c>
      <c r="EA135" s="190" t="s">
        <v>427</v>
      </c>
      <c r="EB135" s="190" t="s">
        <v>307</v>
      </c>
      <c r="EC135" s="190" t="s">
        <v>272</v>
      </c>
      <c r="ED135" s="190" t="s">
        <v>308</v>
      </c>
      <c r="EE135" s="190" t="s">
        <v>307</v>
      </c>
      <c r="EF135" s="190" t="s">
        <v>1310</v>
      </c>
      <c r="EG135" s="190" t="s">
        <v>321</v>
      </c>
      <c r="EH135" s="190" t="s">
        <v>284</v>
      </c>
      <c r="EI135" s="190" t="s">
        <v>319</v>
      </c>
      <c r="EJ135" s="190" t="s">
        <v>246</v>
      </c>
      <c r="EK135" s="190" t="s">
        <v>379</v>
      </c>
      <c r="EL135" s="190" t="s">
        <v>272</v>
      </c>
      <c r="EM135" s="190" t="s">
        <v>272</v>
      </c>
      <c r="EN135" s="190" t="s">
        <v>272</v>
      </c>
      <c r="EO135" s="190" t="s">
        <v>272</v>
      </c>
      <c r="EP135" s="190" t="s">
        <v>378</v>
      </c>
      <c r="EQ135" s="190">
        <v>4</v>
      </c>
      <c r="ER135" s="190" t="s">
        <v>404</v>
      </c>
      <c r="ES135" s="190" t="s">
        <v>297</v>
      </c>
      <c r="ET135" s="190" t="s">
        <v>297</v>
      </c>
      <c r="EU135" s="190" t="s">
        <v>272</v>
      </c>
      <c r="EV135" s="190" t="s">
        <v>272</v>
      </c>
      <c r="EW135" s="190" t="s">
        <v>281</v>
      </c>
      <c r="EX135" s="190">
        <v>2</v>
      </c>
      <c r="EY135" s="190" t="s">
        <v>302</v>
      </c>
      <c r="EZ135" s="190" t="s">
        <v>266</v>
      </c>
      <c r="FA135" s="190" t="s">
        <v>258</v>
      </c>
      <c r="FB135" s="193">
        <v>1</v>
      </c>
      <c r="FC135" s="190" t="s">
        <v>300</v>
      </c>
      <c r="FD135" s="190" t="s">
        <v>271</v>
      </c>
      <c r="FE135" s="190" t="s">
        <v>271</v>
      </c>
      <c r="FF135" s="190" t="s">
        <v>264</v>
      </c>
      <c r="FG135" s="190" t="s">
        <v>1309</v>
      </c>
      <c r="FH135" s="190" t="s">
        <v>1308</v>
      </c>
      <c r="FI135" s="190" t="s">
        <v>1307</v>
      </c>
      <c r="FJ135" s="190" t="s">
        <v>271</v>
      </c>
      <c r="FK135" s="190" t="s">
        <v>271</v>
      </c>
      <c r="FL135" s="190" t="s">
        <v>1306</v>
      </c>
      <c r="FM135" s="190" t="s">
        <v>1305</v>
      </c>
      <c r="FN135" s="190" t="s">
        <v>1304</v>
      </c>
      <c r="FO135" s="190" t="s">
        <v>1303</v>
      </c>
      <c r="FP135" s="190" t="s">
        <v>1302</v>
      </c>
      <c r="FQ135" s="193">
        <v>3960</v>
      </c>
      <c r="FR135" s="193">
        <v>880</v>
      </c>
      <c r="FS135" s="190" t="s">
        <v>297</v>
      </c>
      <c r="FT135" s="190" t="s">
        <v>297</v>
      </c>
      <c r="FU135" s="190" t="s">
        <v>272</v>
      </c>
      <c r="FV135" s="190" t="s">
        <v>272</v>
      </c>
      <c r="FW135" s="190" t="s">
        <v>297</v>
      </c>
      <c r="FX135" s="190" t="s">
        <v>297</v>
      </c>
      <c r="FY135" s="190" t="s">
        <v>297</v>
      </c>
      <c r="FZ135" s="190" t="s">
        <v>297</v>
      </c>
      <c r="GA135" s="190" t="s">
        <v>297</v>
      </c>
      <c r="GB135" s="190" t="s">
        <v>297</v>
      </c>
      <c r="GC135" s="190" t="s">
        <v>297</v>
      </c>
      <c r="GD135" s="190" t="s">
        <v>297</v>
      </c>
      <c r="GE135" s="190" t="s">
        <v>297</v>
      </c>
    </row>
    <row r="136" spans="1:187" x14ac:dyDescent="0.3">
      <c r="A136" s="190" t="s">
        <v>372</v>
      </c>
      <c r="B136" s="190">
        <v>2810</v>
      </c>
      <c r="C136" s="190" t="s">
        <v>31</v>
      </c>
      <c r="D136" s="190" t="s">
        <v>240</v>
      </c>
      <c r="E136" s="190" t="s">
        <v>1301</v>
      </c>
      <c r="F136" s="190" t="s">
        <v>1300</v>
      </c>
      <c r="G136" s="190" t="s">
        <v>270</v>
      </c>
      <c r="H136" s="190" t="s">
        <v>369</v>
      </c>
      <c r="I136" s="190" t="s">
        <v>368</v>
      </c>
      <c r="J136" s="190" t="s">
        <v>1299</v>
      </c>
      <c r="K136" s="190" t="s">
        <v>271</v>
      </c>
      <c r="L136" s="190" t="s">
        <v>271</v>
      </c>
      <c r="M136" s="190" t="s">
        <v>271</v>
      </c>
      <c r="N136" s="190" t="s">
        <v>271</v>
      </c>
      <c r="O136" s="190" t="s">
        <v>271</v>
      </c>
      <c r="P136" s="190" t="s">
        <v>271</v>
      </c>
      <c r="Q136" s="191">
        <v>42278</v>
      </c>
      <c r="R136" s="191">
        <v>42551</v>
      </c>
      <c r="T136" s="190" t="s">
        <v>366</v>
      </c>
      <c r="U136" s="194">
        <v>4000</v>
      </c>
      <c r="V136" s="190" t="s">
        <v>332</v>
      </c>
      <c r="W136" s="190" t="s">
        <v>331</v>
      </c>
      <c r="X136" s="190" t="s">
        <v>330</v>
      </c>
      <c r="Y136" s="190" t="s">
        <v>1218</v>
      </c>
      <c r="Z136" s="190" t="s">
        <v>1217</v>
      </c>
      <c r="AA136" s="190" t="s">
        <v>1216</v>
      </c>
      <c r="AB136" s="190" t="s">
        <v>310</v>
      </c>
      <c r="AC136" s="190" t="s">
        <v>1298</v>
      </c>
      <c r="AD136" s="190" t="s">
        <v>289</v>
      </c>
      <c r="AE136" s="190" t="s">
        <v>1297</v>
      </c>
      <c r="AF136" s="190" t="s">
        <v>1296</v>
      </c>
      <c r="AG136" s="193">
        <v>0</v>
      </c>
      <c r="AH136" s="193">
        <v>0</v>
      </c>
      <c r="AI136" s="193">
        <v>0</v>
      </c>
      <c r="AJ136" s="193">
        <v>9</v>
      </c>
      <c r="AK136" s="193">
        <v>11</v>
      </c>
      <c r="AL136" s="193">
        <v>20</v>
      </c>
      <c r="AM136" s="193">
        <v>0</v>
      </c>
      <c r="AN136" s="193">
        <v>0</v>
      </c>
      <c r="AO136" s="193">
        <v>0</v>
      </c>
      <c r="AP136" s="193">
        <v>0</v>
      </c>
      <c r="AQ136" s="193">
        <v>0</v>
      </c>
      <c r="AR136" s="193">
        <v>0</v>
      </c>
      <c r="AS136" s="190" t="s">
        <v>271</v>
      </c>
      <c r="AT136" s="193" t="s">
        <v>271</v>
      </c>
      <c r="AU136" s="193" t="s">
        <v>271</v>
      </c>
      <c r="AV136" s="190" t="s">
        <v>271</v>
      </c>
      <c r="AW136" s="193" t="s">
        <v>271</v>
      </c>
      <c r="AX136" s="193" t="s">
        <v>271</v>
      </c>
      <c r="AY136" s="190" t="s">
        <v>271</v>
      </c>
      <c r="AZ136" s="193" t="s">
        <v>271</v>
      </c>
      <c r="BA136" s="193" t="s">
        <v>271</v>
      </c>
      <c r="BB136" s="190" t="s">
        <v>271</v>
      </c>
      <c r="BC136" s="193" t="s">
        <v>271</v>
      </c>
      <c r="BD136" s="193" t="s">
        <v>271</v>
      </c>
      <c r="BE136" s="190" t="s">
        <v>271</v>
      </c>
      <c r="BF136" s="193" t="s">
        <v>271</v>
      </c>
      <c r="BG136" s="193" t="s">
        <v>271</v>
      </c>
      <c r="BH136" s="190" t="s">
        <v>271</v>
      </c>
      <c r="BI136" s="193" t="s">
        <v>271</v>
      </c>
      <c r="BJ136" s="193" t="s">
        <v>271</v>
      </c>
      <c r="BK136" s="190" t="s">
        <v>271</v>
      </c>
      <c r="BL136" s="193" t="s">
        <v>271</v>
      </c>
      <c r="BM136" s="193" t="s">
        <v>271</v>
      </c>
      <c r="BN136" s="190" t="s">
        <v>271</v>
      </c>
      <c r="BO136" s="193" t="s">
        <v>271</v>
      </c>
      <c r="BP136" s="193" t="s">
        <v>271</v>
      </c>
      <c r="BQ136" s="190" t="s">
        <v>271</v>
      </c>
      <c r="BR136" s="193" t="s">
        <v>271</v>
      </c>
      <c r="BS136" s="193" t="s">
        <v>271</v>
      </c>
      <c r="BT136" s="190" t="s">
        <v>271</v>
      </c>
      <c r="BU136" s="193" t="s">
        <v>271</v>
      </c>
      <c r="BV136" s="193" t="s">
        <v>271</v>
      </c>
      <c r="BW136" s="193">
        <v>0</v>
      </c>
      <c r="BX136" s="193">
        <v>0</v>
      </c>
      <c r="BY136" s="193">
        <v>0</v>
      </c>
      <c r="BZ136" s="193">
        <v>9</v>
      </c>
      <c r="CA136" s="193">
        <v>11</v>
      </c>
      <c r="CB136" s="193">
        <v>20</v>
      </c>
      <c r="CC136" s="190" t="s">
        <v>271</v>
      </c>
      <c r="CD136" s="193" t="s">
        <v>271</v>
      </c>
      <c r="CE136" s="193" t="s">
        <v>271</v>
      </c>
      <c r="CF136" s="190" t="s">
        <v>271</v>
      </c>
      <c r="CG136" s="193" t="s">
        <v>271</v>
      </c>
      <c r="CH136" s="193" t="s">
        <v>271</v>
      </c>
      <c r="CI136" s="190" t="s">
        <v>271</v>
      </c>
      <c r="CJ136" s="193" t="s">
        <v>271</v>
      </c>
      <c r="CK136" s="193" t="s">
        <v>271</v>
      </c>
      <c r="CL136" s="190" t="s">
        <v>287</v>
      </c>
      <c r="CM136" s="193">
        <v>20</v>
      </c>
      <c r="CN136" s="193">
        <v>0</v>
      </c>
      <c r="CO136" s="190" t="s">
        <v>271</v>
      </c>
      <c r="CP136" s="193" t="s">
        <v>271</v>
      </c>
      <c r="CQ136" s="193" t="s">
        <v>271</v>
      </c>
      <c r="CR136" s="190" t="s">
        <v>271</v>
      </c>
      <c r="CS136" s="193" t="s">
        <v>271</v>
      </c>
      <c r="CT136" s="193" t="s">
        <v>271</v>
      </c>
      <c r="CU136" s="190" t="s">
        <v>271</v>
      </c>
      <c r="CV136" s="193" t="s">
        <v>271</v>
      </c>
      <c r="CW136" s="193" t="s">
        <v>271</v>
      </c>
      <c r="CX136" s="190" t="s">
        <v>271</v>
      </c>
      <c r="CY136" s="193" t="s">
        <v>271</v>
      </c>
      <c r="CZ136" s="193" t="s">
        <v>271</v>
      </c>
      <c r="DA136" s="190" t="s">
        <v>271</v>
      </c>
      <c r="DB136" s="193" t="s">
        <v>271</v>
      </c>
      <c r="DC136" s="193" t="s">
        <v>271</v>
      </c>
      <c r="DD136" s="190" t="s">
        <v>271</v>
      </c>
      <c r="DE136" s="193" t="s">
        <v>271</v>
      </c>
      <c r="DF136" s="193" t="s">
        <v>271</v>
      </c>
      <c r="DG136" s="190" t="s">
        <v>271</v>
      </c>
      <c r="DH136" s="193" t="s">
        <v>271</v>
      </c>
      <c r="DI136" s="193" t="s">
        <v>271</v>
      </c>
      <c r="DJ136" s="190" t="s">
        <v>271</v>
      </c>
      <c r="DK136" s="193" t="s">
        <v>271</v>
      </c>
      <c r="DL136" s="193" t="s">
        <v>271</v>
      </c>
      <c r="DM136" s="190" t="s">
        <v>271</v>
      </c>
      <c r="DN136" s="193" t="s">
        <v>271</v>
      </c>
      <c r="DO136" s="193" t="s">
        <v>271</v>
      </c>
      <c r="DP136" s="190" t="s">
        <v>271</v>
      </c>
      <c r="DQ136" s="193" t="s">
        <v>271</v>
      </c>
      <c r="DR136" s="193" t="s">
        <v>271</v>
      </c>
      <c r="DS136" s="190" t="s">
        <v>271</v>
      </c>
      <c r="DT136" s="193" t="s">
        <v>271</v>
      </c>
      <c r="DU136" s="193" t="s">
        <v>271</v>
      </c>
      <c r="DV136" s="190" t="s">
        <v>271</v>
      </c>
      <c r="DW136" s="193" t="s">
        <v>271</v>
      </c>
      <c r="DX136" s="193" t="s">
        <v>271</v>
      </c>
      <c r="DY136" s="190" t="s">
        <v>1295</v>
      </c>
      <c r="DZ136" s="190" t="s">
        <v>297</v>
      </c>
      <c r="EA136" s="190" t="s">
        <v>271</v>
      </c>
      <c r="EB136" s="190" t="s">
        <v>271</v>
      </c>
      <c r="EC136" s="190" t="s">
        <v>297</v>
      </c>
      <c r="ED136" s="190" t="s">
        <v>271</v>
      </c>
      <c r="EE136" s="190" t="s">
        <v>271</v>
      </c>
      <c r="EF136" s="190" t="s">
        <v>271</v>
      </c>
      <c r="EG136" s="190" t="s">
        <v>321</v>
      </c>
      <c r="EH136" s="190" t="s">
        <v>284</v>
      </c>
      <c r="EI136" s="190" t="s">
        <v>319</v>
      </c>
      <c r="EJ136" s="190" t="s">
        <v>246</v>
      </c>
      <c r="EK136" s="190" t="s">
        <v>379</v>
      </c>
      <c r="EL136" s="190" t="s">
        <v>297</v>
      </c>
      <c r="EM136" s="190" t="s">
        <v>272</v>
      </c>
      <c r="EN136" s="190" t="s">
        <v>297</v>
      </c>
      <c r="EO136" s="190" t="s">
        <v>272</v>
      </c>
      <c r="EP136" s="190" t="s">
        <v>464</v>
      </c>
      <c r="EQ136" s="190">
        <v>2</v>
      </c>
      <c r="ER136" s="190" t="s">
        <v>692</v>
      </c>
      <c r="ES136" s="190" t="s">
        <v>272</v>
      </c>
      <c r="ET136" s="190" t="s">
        <v>297</v>
      </c>
      <c r="EU136" s="190" t="s">
        <v>297</v>
      </c>
      <c r="EV136" s="190" t="s">
        <v>297</v>
      </c>
      <c r="EW136" s="190" t="s">
        <v>691</v>
      </c>
      <c r="EX136" s="190">
        <v>1</v>
      </c>
      <c r="EY136" s="190" t="s">
        <v>318</v>
      </c>
      <c r="EZ136" s="190" t="s">
        <v>267</v>
      </c>
      <c r="FA136" s="190" t="s">
        <v>259</v>
      </c>
      <c r="FB136" s="193">
        <v>0</v>
      </c>
      <c r="FC136" s="190" t="s">
        <v>271</v>
      </c>
      <c r="FD136" s="190" t="s">
        <v>271</v>
      </c>
      <c r="FE136" s="190" t="s">
        <v>271</v>
      </c>
      <c r="FF136" s="190" t="s">
        <v>264</v>
      </c>
      <c r="FG136" s="190" t="s">
        <v>1294</v>
      </c>
      <c r="FH136" s="190" t="s">
        <v>1293</v>
      </c>
      <c r="FI136" s="190" t="s">
        <v>271</v>
      </c>
      <c r="FJ136" s="190" t="s">
        <v>271</v>
      </c>
      <c r="FK136" s="190" t="s">
        <v>271</v>
      </c>
      <c r="FL136" s="190" t="s">
        <v>1292</v>
      </c>
      <c r="FM136" s="190" t="s">
        <v>1291</v>
      </c>
      <c r="FN136" s="190" t="s">
        <v>271</v>
      </c>
      <c r="FO136" s="190" t="s">
        <v>1290</v>
      </c>
      <c r="FP136" s="190" t="s">
        <v>1289</v>
      </c>
      <c r="FQ136" s="193">
        <v>0</v>
      </c>
      <c r="FR136" s="193">
        <v>20</v>
      </c>
      <c r="FS136" s="190" t="s">
        <v>297</v>
      </c>
      <c r="FT136" s="190" t="s">
        <v>297</v>
      </c>
      <c r="FU136" s="190" t="s">
        <v>297</v>
      </c>
      <c r="FV136" s="190" t="s">
        <v>297</v>
      </c>
      <c r="FW136" s="190" t="s">
        <v>297</v>
      </c>
      <c r="FX136" s="190" t="s">
        <v>297</v>
      </c>
      <c r="FY136" s="190" t="s">
        <v>297</v>
      </c>
      <c r="FZ136" s="190" t="s">
        <v>297</v>
      </c>
      <c r="GA136" s="190" t="s">
        <v>297</v>
      </c>
      <c r="GB136" s="190" t="s">
        <v>297</v>
      </c>
      <c r="GC136" s="190" t="s">
        <v>297</v>
      </c>
      <c r="GD136" s="190" t="s">
        <v>297</v>
      </c>
      <c r="GE136" s="190" t="s">
        <v>297</v>
      </c>
    </row>
    <row r="137" spans="1:187" x14ac:dyDescent="0.3">
      <c r="A137" s="190" t="s">
        <v>372</v>
      </c>
      <c r="B137" s="190">
        <v>2814</v>
      </c>
      <c r="C137" s="190" t="s">
        <v>31</v>
      </c>
      <c r="D137" s="190" t="s">
        <v>240</v>
      </c>
      <c r="E137" s="190" t="s">
        <v>1288</v>
      </c>
      <c r="F137" s="190" t="s">
        <v>1287</v>
      </c>
      <c r="G137" s="190" t="s">
        <v>270</v>
      </c>
      <c r="H137" s="190" t="s">
        <v>369</v>
      </c>
      <c r="I137" s="190" t="s">
        <v>368</v>
      </c>
      <c r="J137" s="190" t="s">
        <v>1183</v>
      </c>
      <c r="K137" s="190" t="s">
        <v>271</v>
      </c>
      <c r="L137" s="190" t="s">
        <v>271</v>
      </c>
      <c r="M137" s="190" t="s">
        <v>271</v>
      </c>
      <c r="N137" s="190" t="s">
        <v>271</v>
      </c>
      <c r="O137" s="190" t="s">
        <v>271</v>
      </c>
      <c r="P137" s="190" t="s">
        <v>271</v>
      </c>
      <c r="Q137" s="191">
        <v>42005</v>
      </c>
      <c r="R137" s="191">
        <v>42916</v>
      </c>
      <c r="T137" s="190" t="s">
        <v>391</v>
      </c>
      <c r="U137" s="194">
        <v>589120</v>
      </c>
      <c r="V137" s="190" t="s">
        <v>332</v>
      </c>
      <c r="W137" s="190" t="s">
        <v>331</v>
      </c>
      <c r="X137" s="190" t="s">
        <v>330</v>
      </c>
      <c r="Y137" s="190" t="s">
        <v>1218</v>
      </c>
      <c r="Z137" s="190" t="s">
        <v>1217</v>
      </c>
      <c r="AA137" s="190" t="s">
        <v>1216</v>
      </c>
      <c r="AB137" s="190" t="s">
        <v>310</v>
      </c>
      <c r="AC137" s="190" t="s">
        <v>1286</v>
      </c>
      <c r="AD137" s="190" t="s">
        <v>325</v>
      </c>
      <c r="AE137" s="190" t="s">
        <v>1285</v>
      </c>
      <c r="AF137" s="190" t="s">
        <v>1284</v>
      </c>
      <c r="AG137" s="193">
        <v>3398</v>
      </c>
      <c r="AH137" s="193">
        <v>3159</v>
      </c>
      <c r="AI137" s="193">
        <v>6557</v>
      </c>
      <c r="AJ137" s="193">
        <v>3989</v>
      </c>
      <c r="AK137" s="193">
        <v>4508</v>
      </c>
      <c r="AL137" s="193">
        <v>8497</v>
      </c>
      <c r="AM137" s="193">
        <v>0</v>
      </c>
      <c r="AN137" s="193">
        <v>0</v>
      </c>
      <c r="AO137" s="193">
        <v>0</v>
      </c>
      <c r="AP137" s="193">
        <v>0</v>
      </c>
      <c r="AQ137" s="193">
        <v>0</v>
      </c>
      <c r="AR137" s="193">
        <v>0</v>
      </c>
      <c r="AS137" s="190" t="s">
        <v>271</v>
      </c>
      <c r="AT137" s="193" t="s">
        <v>271</v>
      </c>
      <c r="AU137" s="193" t="s">
        <v>271</v>
      </c>
      <c r="AV137" s="190" t="s">
        <v>271</v>
      </c>
      <c r="AW137" s="193" t="s">
        <v>271</v>
      </c>
      <c r="AX137" s="193" t="s">
        <v>271</v>
      </c>
      <c r="AY137" s="190" t="s">
        <v>271</v>
      </c>
      <c r="AZ137" s="193" t="s">
        <v>271</v>
      </c>
      <c r="BA137" s="193" t="s">
        <v>271</v>
      </c>
      <c r="BB137" s="190" t="s">
        <v>271</v>
      </c>
      <c r="BC137" s="193" t="s">
        <v>271</v>
      </c>
      <c r="BD137" s="193" t="s">
        <v>271</v>
      </c>
      <c r="BE137" s="190" t="s">
        <v>271</v>
      </c>
      <c r="BF137" s="193" t="s">
        <v>271</v>
      </c>
      <c r="BG137" s="193" t="s">
        <v>271</v>
      </c>
      <c r="BH137" s="190" t="s">
        <v>271</v>
      </c>
      <c r="BI137" s="193" t="s">
        <v>271</v>
      </c>
      <c r="BJ137" s="193" t="s">
        <v>271</v>
      </c>
      <c r="BK137" s="190" t="s">
        <v>271</v>
      </c>
      <c r="BL137" s="193" t="s">
        <v>271</v>
      </c>
      <c r="BM137" s="193" t="s">
        <v>271</v>
      </c>
      <c r="BN137" s="190" t="s">
        <v>271</v>
      </c>
      <c r="BO137" s="193" t="s">
        <v>271</v>
      </c>
      <c r="BP137" s="193" t="s">
        <v>271</v>
      </c>
      <c r="BQ137" s="190" t="s">
        <v>271</v>
      </c>
      <c r="BR137" s="193" t="s">
        <v>271</v>
      </c>
      <c r="BS137" s="193" t="s">
        <v>271</v>
      </c>
      <c r="BT137" s="190" t="s">
        <v>271</v>
      </c>
      <c r="BU137" s="193" t="s">
        <v>271</v>
      </c>
      <c r="BV137" s="193" t="s">
        <v>271</v>
      </c>
      <c r="BW137" s="193">
        <v>1942</v>
      </c>
      <c r="BX137" s="193">
        <v>1803</v>
      </c>
      <c r="BY137" s="193">
        <v>3745</v>
      </c>
      <c r="BZ137" s="193">
        <v>2301</v>
      </c>
      <c r="CA137" s="193">
        <v>2461</v>
      </c>
      <c r="CB137" s="193">
        <v>4763</v>
      </c>
      <c r="CC137" s="190" t="s">
        <v>271</v>
      </c>
      <c r="CD137" s="193" t="s">
        <v>271</v>
      </c>
      <c r="CE137" s="193" t="s">
        <v>271</v>
      </c>
      <c r="CF137" s="190" t="s">
        <v>287</v>
      </c>
      <c r="CG137" s="193">
        <v>1204</v>
      </c>
      <c r="CH137" s="193">
        <v>1166</v>
      </c>
      <c r="CI137" s="190" t="s">
        <v>271</v>
      </c>
      <c r="CJ137" s="193" t="s">
        <v>271</v>
      </c>
      <c r="CK137" s="193" t="s">
        <v>271</v>
      </c>
      <c r="CL137" s="190" t="s">
        <v>271</v>
      </c>
      <c r="CM137" s="193" t="s">
        <v>271</v>
      </c>
      <c r="CN137" s="193" t="s">
        <v>271</v>
      </c>
      <c r="CO137" s="190" t="s">
        <v>271</v>
      </c>
      <c r="CP137" s="193" t="s">
        <v>271</v>
      </c>
      <c r="CQ137" s="193" t="s">
        <v>271</v>
      </c>
      <c r="CR137" s="190" t="s">
        <v>287</v>
      </c>
      <c r="CS137" s="193">
        <v>2787</v>
      </c>
      <c r="CT137" s="193">
        <v>529</v>
      </c>
      <c r="CU137" s="190" t="s">
        <v>271</v>
      </c>
      <c r="CV137" s="193" t="s">
        <v>271</v>
      </c>
      <c r="CW137" s="193" t="s">
        <v>271</v>
      </c>
      <c r="CX137" s="190" t="s">
        <v>287</v>
      </c>
      <c r="CY137" s="193">
        <v>368</v>
      </c>
      <c r="CZ137" s="193">
        <v>743</v>
      </c>
      <c r="DA137" s="190" t="s">
        <v>287</v>
      </c>
      <c r="DB137" s="193">
        <v>368</v>
      </c>
      <c r="DC137" s="193">
        <v>743</v>
      </c>
      <c r="DD137" s="190" t="s">
        <v>271</v>
      </c>
      <c r="DE137" s="193" t="s">
        <v>271</v>
      </c>
      <c r="DF137" s="193" t="s">
        <v>271</v>
      </c>
      <c r="DG137" s="190" t="s">
        <v>287</v>
      </c>
      <c r="DH137" s="193">
        <v>3032</v>
      </c>
      <c r="DI137" s="193">
        <v>2989</v>
      </c>
      <c r="DJ137" s="190" t="s">
        <v>271</v>
      </c>
      <c r="DK137" s="193" t="s">
        <v>271</v>
      </c>
      <c r="DL137" s="193" t="s">
        <v>271</v>
      </c>
      <c r="DM137" s="190" t="s">
        <v>271</v>
      </c>
      <c r="DN137" s="193" t="s">
        <v>271</v>
      </c>
      <c r="DO137" s="193" t="s">
        <v>271</v>
      </c>
      <c r="DP137" s="190" t="s">
        <v>271</v>
      </c>
      <c r="DQ137" s="193" t="s">
        <v>271</v>
      </c>
      <c r="DR137" s="193" t="s">
        <v>271</v>
      </c>
      <c r="DS137" s="190" t="s">
        <v>287</v>
      </c>
      <c r="DT137" s="193">
        <v>4763</v>
      </c>
      <c r="DU137" s="193">
        <v>3745</v>
      </c>
      <c r="DV137" s="190" t="s">
        <v>271</v>
      </c>
      <c r="DW137" s="193" t="s">
        <v>271</v>
      </c>
      <c r="DX137" s="193" t="s">
        <v>271</v>
      </c>
      <c r="DY137" s="190" t="s">
        <v>356</v>
      </c>
      <c r="DZ137" s="190" t="s">
        <v>272</v>
      </c>
      <c r="EA137" s="190" t="s">
        <v>694</v>
      </c>
      <c r="EB137" s="190" t="s">
        <v>286</v>
      </c>
      <c r="EC137" s="190" t="s">
        <v>272</v>
      </c>
      <c r="ED137" s="190" t="s">
        <v>427</v>
      </c>
      <c r="EE137" s="190" t="s">
        <v>426</v>
      </c>
      <c r="EF137" s="190" t="s">
        <v>1283</v>
      </c>
      <c r="EG137" s="190" t="s">
        <v>321</v>
      </c>
      <c r="EH137" s="190" t="s">
        <v>320</v>
      </c>
      <c r="EI137" s="190" t="s">
        <v>319</v>
      </c>
      <c r="EJ137" s="190" t="s">
        <v>245</v>
      </c>
      <c r="EK137" s="190" t="s">
        <v>351</v>
      </c>
      <c r="EL137" s="190" t="s">
        <v>272</v>
      </c>
      <c r="EM137" s="190" t="s">
        <v>272</v>
      </c>
      <c r="EN137" s="190" t="s">
        <v>272</v>
      </c>
      <c r="EO137" s="190" t="s">
        <v>272</v>
      </c>
      <c r="EP137" s="190" t="s">
        <v>350</v>
      </c>
      <c r="EQ137" s="190">
        <v>4</v>
      </c>
      <c r="ER137" s="190" t="s">
        <v>349</v>
      </c>
      <c r="ES137" s="190" t="s">
        <v>297</v>
      </c>
      <c r="ET137" s="190" t="s">
        <v>272</v>
      </c>
      <c r="EU137" s="190" t="s">
        <v>297</v>
      </c>
      <c r="EV137" s="190" t="s">
        <v>272</v>
      </c>
      <c r="EW137" s="190" t="s">
        <v>601</v>
      </c>
      <c r="EX137" s="190">
        <v>2</v>
      </c>
      <c r="EY137" s="190" t="s">
        <v>318</v>
      </c>
      <c r="EZ137" s="190" t="s">
        <v>266</v>
      </c>
      <c r="FA137" s="190" t="s">
        <v>257</v>
      </c>
      <c r="FB137" s="193">
        <v>1</v>
      </c>
      <c r="FC137" s="190" t="s">
        <v>348</v>
      </c>
      <c r="FD137" s="190" t="s">
        <v>271</v>
      </c>
      <c r="FE137" s="190" t="s">
        <v>271</v>
      </c>
      <c r="FF137" s="190" t="s">
        <v>264</v>
      </c>
      <c r="FG137" s="190" t="s">
        <v>1282</v>
      </c>
      <c r="FH137" s="190" t="s">
        <v>1281</v>
      </c>
      <c r="FI137" s="190" t="s">
        <v>1280</v>
      </c>
      <c r="FJ137" s="190" t="s">
        <v>1279</v>
      </c>
      <c r="FK137" s="190" t="s">
        <v>271</v>
      </c>
      <c r="FL137" s="190" t="s">
        <v>1278</v>
      </c>
      <c r="FM137" s="190" t="s">
        <v>1277</v>
      </c>
      <c r="FN137" s="190" t="s">
        <v>271</v>
      </c>
      <c r="FO137" s="190" t="s">
        <v>1276</v>
      </c>
      <c r="FP137" s="190" t="s">
        <v>1275</v>
      </c>
      <c r="FQ137" s="193">
        <v>3745</v>
      </c>
      <c r="FR137" s="193">
        <v>4763</v>
      </c>
      <c r="FS137" s="190" t="s">
        <v>272</v>
      </c>
      <c r="FT137" s="190" t="s">
        <v>297</v>
      </c>
      <c r="FU137" s="190" t="s">
        <v>297</v>
      </c>
      <c r="FV137" s="190" t="s">
        <v>297</v>
      </c>
      <c r="FW137" s="190" t="s">
        <v>297</v>
      </c>
      <c r="FX137" s="190" t="s">
        <v>297</v>
      </c>
      <c r="FY137" s="190" t="s">
        <v>297</v>
      </c>
      <c r="FZ137" s="190" t="s">
        <v>297</v>
      </c>
      <c r="GA137" s="190" t="s">
        <v>272</v>
      </c>
      <c r="GB137" s="190" t="s">
        <v>297</v>
      </c>
      <c r="GC137" s="190" t="s">
        <v>272</v>
      </c>
      <c r="GD137" s="190" t="s">
        <v>297</v>
      </c>
      <c r="GE137" s="190" t="s">
        <v>272</v>
      </c>
    </row>
    <row r="138" spans="1:187" x14ac:dyDescent="0.3">
      <c r="A138" s="190" t="s">
        <v>372</v>
      </c>
      <c r="B138" s="190">
        <v>2815</v>
      </c>
      <c r="C138" s="190" t="s">
        <v>31</v>
      </c>
      <c r="D138" s="190" t="s">
        <v>240</v>
      </c>
      <c r="E138" s="190" t="s">
        <v>1274</v>
      </c>
      <c r="F138" s="190" t="s">
        <v>1273</v>
      </c>
      <c r="G138" s="190" t="s">
        <v>270</v>
      </c>
      <c r="H138" s="190" t="s">
        <v>1272</v>
      </c>
      <c r="I138" s="190" t="s">
        <v>301</v>
      </c>
      <c r="J138" s="190" t="s">
        <v>1271</v>
      </c>
      <c r="K138" s="190" t="s">
        <v>271</v>
      </c>
      <c r="L138" s="190" t="s">
        <v>271</v>
      </c>
      <c r="M138" s="190" t="s">
        <v>271</v>
      </c>
      <c r="N138" s="190" t="s">
        <v>271</v>
      </c>
      <c r="O138" s="190" t="s">
        <v>271</v>
      </c>
      <c r="P138" s="190" t="s">
        <v>271</v>
      </c>
      <c r="Q138" s="191">
        <v>42278</v>
      </c>
      <c r="R138" s="191">
        <v>43373</v>
      </c>
      <c r="T138" s="190" t="s">
        <v>391</v>
      </c>
      <c r="U138" s="194">
        <v>75758.179999999993</v>
      </c>
      <c r="V138" s="190" t="s">
        <v>332</v>
      </c>
      <c r="W138" s="190" t="s">
        <v>331</v>
      </c>
      <c r="X138" s="190" t="s">
        <v>330</v>
      </c>
      <c r="Y138" s="190" t="s">
        <v>1218</v>
      </c>
      <c r="Z138" s="190" t="s">
        <v>1217</v>
      </c>
      <c r="AA138" s="190" t="s">
        <v>1216</v>
      </c>
      <c r="AB138" s="190" t="s">
        <v>310</v>
      </c>
      <c r="AC138" s="190" t="s">
        <v>1270</v>
      </c>
      <c r="AD138" s="190" t="s">
        <v>325</v>
      </c>
      <c r="AE138" s="190" t="s">
        <v>1269</v>
      </c>
      <c r="AF138" s="190" t="s">
        <v>1268</v>
      </c>
      <c r="AG138" s="193">
        <v>353</v>
      </c>
      <c r="AH138" s="193">
        <v>533</v>
      </c>
      <c r="AI138" s="193">
        <v>886</v>
      </c>
      <c r="AJ138" s="193">
        <v>84</v>
      </c>
      <c r="AK138" s="193">
        <v>127</v>
      </c>
      <c r="AL138" s="193">
        <v>211</v>
      </c>
      <c r="AM138" s="193">
        <v>0</v>
      </c>
      <c r="AN138" s="193">
        <v>0</v>
      </c>
      <c r="AO138" s="193">
        <v>0</v>
      </c>
      <c r="AP138" s="193">
        <v>0</v>
      </c>
      <c r="AQ138" s="193">
        <v>0</v>
      </c>
      <c r="AR138" s="193">
        <v>0</v>
      </c>
      <c r="AS138" s="190" t="s">
        <v>271</v>
      </c>
      <c r="AT138" s="193" t="s">
        <v>271</v>
      </c>
      <c r="AU138" s="193" t="s">
        <v>271</v>
      </c>
      <c r="AV138" s="190" t="s">
        <v>271</v>
      </c>
      <c r="AW138" s="193" t="s">
        <v>271</v>
      </c>
      <c r="AX138" s="193" t="s">
        <v>271</v>
      </c>
      <c r="AY138" s="190" t="s">
        <v>271</v>
      </c>
      <c r="AZ138" s="193" t="s">
        <v>271</v>
      </c>
      <c r="BA138" s="193" t="s">
        <v>271</v>
      </c>
      <c r="BB138" s="190" t="s">
        <v>271</v>
      </c>
      <c r="BC138" s="193" t="s">
        <v>271</v>
      </c>
      <c r="BD138" s="193" t="s">
        <v>271</v>
      </c>
      <c r="BE138" s="190" t="s">
        <v>271</v>
      </c>
      <c r="BF138" s="193" t="s">
        <v>271</v>
      </c>
      <c r="BG138" s="193" t="s">
        <v>271</v>
      </c>
      <c r="BH138" s="190" t="s">
        <v>271</v>
      </c>
      <c r="BI138" s="193" t="s">
        <v>271</v>
      </c>
      <c r="BJ138" s="193" t="s">
        <v>271</v>
      </c>
      <c r="BK138" s="190" t="s">
        <v>271</v>
      </c>
      <c r="BL138" s="193" t="s">
        <v>271</v>
      </c>
      <c r="BM138" s="193" t="s">
        <v>271</v>
      </c>
      <c r="BN138" s="190" t="s">
        <v>271</v>
      </c>
      <c r="BO138" s="193" t="s">
        <v>271</v>
      </c>
      <c r="BP138" s="193" t="s">
        <v>271</v>
      </c>
      <c r="BQ138" s="190" t="s">
        <v>271</v>
      </c>
      <c r="BR138" s="193" t="s">
        <v>271</v>
      </c>
      <c r="BS138" s="193" t="s">
        <v>271</v>
      </c>
      <c r="BT138" s="190" t="s">
        <v>271</v>
      </c>
      <c r="BU138" s="193" t="s">
        <v>271</v>
      </c>
      <c r="BV138" s="193" t="s">
        <v>271</v>
      </c>
      <c r="BW138" s="193">
        <v>92</v>
      </c>
      <c r="BX138" s="193">
        <v>92</v>
      </c>
      <c r="BY138" s="193">
        <v>184</v>
      </c>
      <c r="BZ138" s="193">
        <v>22</v>
      </c>
      <c r="CA138" s="193">
        <v>22</v>
      </c>
      <c r="CB138" s="193">
        <v>44</v>
      </c>
      <c r="CC138" s="190" t="s">
        <v>271</v>
      </c>
      <c r="CD138" s="193" t="s">
        <v>271</v>
      </c>
      <c r="CE138" s="193" t="s">
        <v>271</v>
      </c>
      <c r="CF138" s="190" t="s">
        <v>271</v>
      </c>
      <c r="CG138" s="193" t="s">
        <v>271</v>
      </c>
      <c r="CH138" s="193" t="s">
        <v>271</v>
      </c>
      <c r="CI138" s="190" t="s">
        <v>271</v>
      </c>
      <c r="CJ138" s="193" t="s">
        <v>271</v>
      </c>
      <c r="CK138" s="193" t="s">
        <v>271</v>
      </c>
      <c r="CL138" s="190" t="s">
        <v>271</v>
      </c>
      <c r="CM138" s="193" t="s">
        <v>271</v>
      </c>
      <c r="CN138" s="193" t="s">
        <v>271</v>
      </c>
      <c r="CO138" s="190" t="s">
        <v>271</v>
      </c>
      <c r="CP138" s="193" t="s">
        <v>271</v>
      </c>
      <c r="CQ138" s="193" t="s">
        <v>271</v>
      </c>
      <c r="CR138" s="190" t="s">
        <v>287</v>
      </c>
      <c r="CS138" s="193">
        <v>44</v>
      </c>
      <c r="CT138" s="193">
        <v>184</v>
      </c>
      <c r="CU138" s="190" t="s">
        <v>287</v>
      </c>
      <c r="CV138" s="193">
        <v>0</v>
      </c>
      <c r="CW138" s="193">
        <v>0</v>
      </c>
      <c r="CX138" s="190" t="s">
        <v>271</v>
      </c>
      <c r="CY138" s="193" t="s">
        <v>271</v>
      </c>
      <c r="CZ138" s="193" t="s">
        <v>271</v>
      </c>
      <c r="DA138" s="190" t="s">
        <v>271</v>
      </c>
      <c r="DB138" s="193" t="s">
        <v>271</v>
      </c>
      <c r="DC138" s="193" t="s">
        <v>271</v>
      </c>
      <c r="DD138" s="190" t="s">
        <v>271</v>
      </c>
      <c r="DE138" s="193" t="s">
        <v>271</v>
      </c>
      <c r="DF138" s="193" t="s">
        <v>271</v>
      </c>
      <c r="DG138" s="190" t="s">
        <v>271</v>
      </c>
      <c r="DH138" s="193" t="s">
        <v>271</v>
      </c>
      <c r="DI138" s="193" t="s">
        <v>271</v>
      </c>
      <c r="DJ138" s="190" t="s">
        <v>271</v>
      </c>
      <c r="DK138" s="193" t="s">
        <v>271</v>
      </c>
      <c r="DL138" s="193" t="s">
        <v>271</v>
      </c>
      <c r="DM138" s="190" t="s">
        <v>271</v>
      </c>
      <c r="DN138" s="193" t="s">
        <v>271</v>
      </c>
      <c r="DO138" s="193" t="s">
        <v>271</v>
      </c>
      <c r="DP138" s="190" t="s">
        <v>271</v>
      </c>
      <c r="DQ138" s="193" t="s">
        <v>271</v>
      </c>
      <c r="DR138" s="193" t="s">
        <v>271</v>
      </c>
      <c r="DS138" s="190" t="s">
        <v>271</v>
      </c>
      <c r="DT138" s="193" t="s">
        <v>271</v>
      </c>
      <c r="DU138" s="193" t="s">
        <v>271</v>
      </c>
      <c r="DV138" s="190" t="s">
        <v>271</v>
      </c>
      <c r="DW138" s="193" t="s">
        <v>271</v>
      </c>
      <c r="DX138" s="193" t="s">
        <v>271</v>
      </c>
      <c r="DY138" s="190" t="s">
        <v>356</v>
      </c>
      <c r="DZ138" s="190" t="s">
        <v>297</v>
      </c>
      <c r="EA138" s="190" t="s">
        <v>271</v>
      </c>
      <c r="EB138" s="190" t="s">
        <v>271</v>
      </c>
      <c r="EC138" s="190" t="s">
        <v>272</v>
      </c>
      <c r="ED138" s="190" t="s">
        <v>308</v>
      </c>
      <c r="EE138" s="190" t="s">
        <v>307</v>
      </c>
      <c r="EF138" s="190" t="s">
        <v>1267</v>
      </c>
      <c r="EG138" s="190" t="s">
        <v>321</v>
      </c>
      <c r="EH138" s="190" t="s">
        <v>320</v>
      </c>
      <c r="EI138" s="190" t="s">
        <v>283</v>
      </c>
      <c r="EJ138" s="190" t="s">
        <v>245</v>
      </c>
      <c r="EK138" s="190" t="s">
        <v>351</v>
      </c>
      <c r="EL138" s="190" t="s">
        <v>272</v>
      </c>
      <c r="EM138" s="190" t="s">
        <v>297</v>
      </c>
      <c r="EN138" s="190" t="s">
        <v>272</v>
      </c>
      <c r="EO138" s="190" t="s">
        <v>272</v>
      </c>
      <c r="EP138" s="190" t="s">
        <v>281</v>
      </c>
      <c r="EQ138" s="190">
        <v>3</v>
      </c>
      <c r="ER138" s="190" t="s">
        <v>349</v>
      </c>
      <c r="ES138" s="190" t="s">
        <v>272</v>
      </c>
      <c r="ET138" s="190" t="s">
        <v>272</v>
      </c>
      <c r="EU138" s="190" t="s">
        <v>272</v>
      </c>
      <c r="EV138" s="190" t="s">
        <v>272</v>
      </c>
      <c r="EW138" s="190" t="s">
        <v>303</v>
      </c>
      <c r="EX138" s="190">
        <v>4</v>
      </c>
      <c r="EY138" s="190" t="s">
        <v>302</v>
      </c>
      <c r="EZ138" s="190" t="s">
        <v>268</v>
      </c>
      <c r="FA138" s="190" t="s">
        <v>259</v>
      </c>
      <c r="FB138" s="193">
        <v>2</v>
      </c>
      <c r="FC138" s="190" t="s">
        <v>348</v>
      </c>
      <c r="FD138" s="190" t="s">
        <v>537</v>
      </c>
      <c r="FE138" s="190" t="s">
        <v>277</v>
      </c>
      <c r="FF138" s="190" t="s">
        <v>262</v>
      </c>
      <c r="FG138" s="190" t="s">
        <v>271</v>
      </c>
      <c r="FH138" s="190" t="s">
        <v>1253</v>
      </c>
      <c r="FI138" s="190" t="s">
        <v>1266</v>
      </c>
      <c r="FJ138" s="190" t="s">
        <v>271</v>
      </c>
      <c r="FK138" s="190" t="s">
        <v>1265</v>
      </c>
      <c r="FL138" s="190" t="s">
        <v>1264</v>
      </c>
      <c r="FM138" s="190" t="s">
        <v>1263</v>
      </c>
      <c r="FN138" s="190" t="s">
        <v>1262</v>
      </c>
      <c r="FO138" s="190" t="s">
        <v>1261</v>
      </c>
      <c r="FP138" s="190" t="s">
        <v>1260</v>
      </c>
      <c r="FQ138" s="193">
        <v>184</v>
      </c>
      <c r="FR138" s="193">
        <v>44</v>
      </c>
      <c r="FS138" s="190" t="s">
        <v>272</v>
      </c>
      <c r="FT138" s="190" t="s">
        <v>297</v>
      </c>
      <c r="FU138" s="190" t="s">
        <v>297</v>
      </c>
      <c r="FV138" s="190" t="s">
        <v>297</v>
      </c>
      <c r="FW138" s="190" t="s">
        <v>297</v>
      </c>
      <c r="FX138" s="190" t="s">
        <v>297</v>
      </c>
      <c r="FY138" s="190" t="s">
        <v>297</v>
      </c>
      <c r="FZ138" s="190" t="s">
        <v>297</v>
      </c>
      <c r="GA138" s="190" t="s">
        <v>272</v>
      </c>
      <c r="GB138" s="190" t="s">
        <v>297</v>
      </c>
      <c r="GC138" s="190" t="s">
        <v>272</v>
      </c>
      <c r="GD138" s="190" t="s">
        <v>297</v>
      </c>
      <c r="GE138" s="190" t="s">
        <v>297</v>
      </c>
    </row>
    <row r="139" spans="1:187" x14ac:dyDescent="0.3">
      <c r="A139" s="190" t="s">
        <v>372</v>
      </c>
      <c r="B139" s="190">
        <v>2818</v>
      </c>
      <c r="C139" s="190" t="s">
        <v>31</v>
      </c>
      <c r="D139" s="190" t="s">
        <v>240</v>
      </c>
      <c r="E139" s="190" t="s">
        <v>1259</v>
      </c>
      <c r="F139" s="190" t="s">
        <v>1258</v>
      </c>
      <c r="G139" s="190" t="s">
        <v>270</v>
      </c>
      <c r="H139" s="190" t="s">
        <v>369</v>
      </c>
      <c r="I139" s="190" t="s">
        <v>368</v>
      </c>
      <c r="J139" s="190" t="s">
        <v>1183</v>
      </c>
      <c r="K139" s="190" t="s">
        <v>271</v>
      </c>
      <c r="L139" s="190" t="s">
        <v>271</v>
      </c>
      <c r="M139" s="190" t="s">
        <v>271</v>
      </c>
      <c r="N139" s="190" t="s">
        <v>271</v>
      </c>
      <c r="O139" s="190" t="s">
        <v>271</v>
      </c>
      <c r="P139" s="190" t="s">
        <v>271</v>
      </c>
      <c r="Q139" s="191">
        <v>41456</v>
      </c>
      <c r="R139" s="191">
        <v>42916</v>
      </c>
      <c r="S139" s="191">
        <v>43646</v>
      </c>
      <c r="T139" s="190" t="s">
        <v>391</v>
      </c>
      <c r="U139" s="194">
        <v>1571535</v>
      </c>
      <c r="V139" s="190" t="s">
        <v>332</v>
      </c>
      <c r="W139" s="190" t="s">
        <v>331</v>
      </c>
      <c r="X139" s="190" t="s">
        <v>330</v>
      </c>
      <c r="Y139" s="190" t="s">
        <v>1218</v>
      </c>
      <c r="Z139" s="190" t="s">
        <v>1217</v>
      </c>
      <c r="AA139" s="190" t="s">
        <v>1216</v>
      </c>
      <c r="AB139" s="190" t="s">
        <v>310</v>
      </c>
      <c r="AC139" s="190" t="s">
        <v>1257</v>
      </c>
      <c r="AD139" s="190" t="s">
        <v>325</v>
      </c>
      <c r="AE139" s="190" t="s">
        <v>1256</v>
      </c>
      <c r="AF139" s="190" t="s">
        <v>1255</v>
      </c>
      <c r="AG139" s="193">
        <v>9584</v>
      </c>
      <c r="AH139" s="193">
        <v>10265</v>
      </c>
      <c r="AI139" s="193">
        <v>19849</v>
      </c>
      <c r="AJ139" s="193">
        <v>2282</v>
      </c>
      <c r="AK139" s="193">
        <v>2444</v>
      </c>
      <c r="AL139" s="193">
        <v>4726</v>
      </c>
      <c r="AM139" s="193">
        <v>0</v>
      </c>
      <c r="AN139" s="193">
        <v>0</v>
      </c>
      <c r="AO139" s="193">
        <v>0</v>
      </c>
      <c r="AP139" s="193">
        <v>0</v>
      </c>
      <c r="AQ139" s="193">
        <v>0</v>
      </c>
      <c r="AR139" s="193">
        <v>0</v>
      </c>
      <c r="AS139" s="190" t="s">
        <v>271</v>
      </c>
      <c r="AT139" s="193" t="s">
        <v>271</v>
      </c>
      <c r="AU139" s="193" t="s">
        <v>271</v>
      </c>
      <c r="AV139" s="190" t="s">
        <v>271</v>
      </c>
      <c r="AW139" s="193" t="s">
        <v>271</v>
      </c>
      <c r="AX139" s="193" t="s">
        <v>271</v>
      </c>
      <c r="AY139" s="190" t="s">
        <v>271</v>
      </c>
      <c r="AZ139" s="193" t="s">
        <v>271</v>
      </c>
      <c r="BA139" s="193" t="s">
        <v>271</v>
      </c>
      <c r="BB139" s="190" t="s">
        <v>271</v>
      </c>
      <c r="BC139" s="193" t="s">
        <v>271</v>
      </c>
      <c r="BD139" s="193" t="s">
        <v>271</v>
      </c>
      <c r="BE139" s="190" t="s">
        <v>271</v>
      </c>
      <c r="BF139" s="193" t="s">
        <v>271</v>
      </c>
      <c r="BG139" s="193" t="s">
        <v>271</v>
      </c>
      <c r="BH139" s="190" t="s">
        <v>271</v>
      </c>
      <c r="BI139" s="193" t="s">
        <v>271</v>
      </c>
      <c r="BJ139" s="193" t="s">
        <v>271</v>
      </c>
      <c r="BK139" s="190" t="s">
        <v>271</v>
      </c>
      <c r="BL139" s="193" t="s">
        <v>271</v>
      </c>
      <c r="BM139" s="193" t="s">
        <v>271</v>
      </c>
      <c r="BN139" s="190" t="s">
        <v>271</v>
      </c>
      <c r="BO139" s="193" t="s">
        <v>271</v>
      </c>
      <c r="BP139" s="193" t="s">
        <v>271</v>
      </c>
      <c r="BQ139" s="190" t="s">
        <v>271</v>
      </c>
      <c r="BR139" s="193" t="s">
        <v>271</v>
      </c>
      <c r="BS139" s="193" t="s">
        <v>271</v>
      </c>
      <c r="BT139" s="190" t="s">
        <v>271</v>
      </c>
      <c r="BU139" s="193" t="s">
        <v>271</v>
      </c>
      <c r="BV139" s="193" t="s">
        <v>271</v>
      </c>
      <c r="BW139" s="193">
        <v>10206</v>
      </c>
      <c r="BX139" s="193">
        <v>11710</v>
      </c>
      <c r="BY139" s="193">
        <v>21916</v>
      </c>
      <c r="BZ139" s="193">
        <v>2430</v>
      </c>
      <c r="CA139" s="193">
        <v>2788</v>
      </c>
      <c r="CB139" s="193">
        <v>5218</v>
      </c>
      <c r="CC139" s="190" t="s">
        <v>271</v>
      </c>
      <c r="CD139" s="193" t="s">
        <v>271</v>
      </c>
      <c r="CE139" s="193" t="s">
        <v>271</v>
      </c>
      <c r="CF139" s="190" t="s">
        <v>271</v>
      </c>
      <c r="CG139" s="193" t="s">
        <v>271</v>
      </c>
      <c r="CH139" s="193" t="s">
        <v>271</v>
      </c>
      <c r="CI139" s="190" t="s">
        <v>271</v>
      </c>
      <c r="CJ139" s="193" t="s">
        <v>271</v>
      </c>
      <c r="CK139" s="193" t="s">
        <v>271</v>
      </c>
      <c r="CL139" s="190" t="s">
        <v>271</v>
      </c>
      <c r="CM139" s="193" t="s">
        <v>271</v>
      </c>
      <c r="CN139" s="193" t="s">
        <v>271</v>
      </c>
      <c r="CO139" s="190" t="s">
        <v>271</v>
      </c>
      <c r="CP139" s="193" t="s">
        <v>271</v>
      </c>
      <c r="CQ139" s="193" t="s">
        <v>271</v>
      </c>
      <c r="CR139" s="190" t="s">
        <v>287</v>
      </c>
      <c r="CS139" s="193">
        <v>5218</v>
      </c>
      <c r="CT139" s="193">
        <v>21916</v>
      </c>
      <c r="CU139" s="190" t="s">
        <v>287</v>
      </c>
      <c r="CV139" s="193">
        <v>153</v>
      </c>
      <c r="CW139" s="193">
        <v>643</v>
      </c>
      <c r="CX139" s="190" t="s">
        <v>271</v>
      </c>
      <c r="CY139" s="193" t="s">
        <v>271</v>
      </c>
      <c r="CZ139" s="193" t="s">
        <v>271</v>
      </c>
      <c r="DA139" s="190" t="s">
        <v>287</v>
      </c>
      <c r="DB139" s="193">
        <v>26</v>
      </c>
      <c r="DC139" s="193">
        <v>109</v>
      </c>
      <c r="DD139" s="190" t="s">
        <v>271</v>
      </c>
      <c r="DE139" s="193" t="s">
        <v>271</v>
      </c>
      <c r="DF139" s="193" t="s">
        <v>271</v>
      </c>
      <c r="DG139" s="190" t="s">
        <v>271</v>
      </c>
      <c r="DH139" s="193" t="s">
        <v>271</v>
      </c>
      <c r="DI139" s="193" t="s">
        <v>271</v>
      </c>
      <c r="DJ139" s="190" t="s">
        <v>271</v>
      </c>
      <c r="DK139" s="193" t="s">
        <v>271</v>
      </c>
      <c r="DL139" s="193" t="s">
        <v>271</v>
      </c>
      <c r="DM139" s="190" t="s">
        <v>271</v>
      </c>
      <c r="DN139" s="193" t="s">
        <v>271</v>
      </c>
      <c r="DO139" s="193" t="s">
        <v>271</v>
      </c>
      <c r="DP139" s="190" t="s">
        <v>271</v>
      </c>
      <c r="DQ139" s="193" t="s">
        <v>271</v>
      </c>
      <c r="DR139" s="193" t="s">
        <v>271</v>
      </c>
      <c r="DS139" s="190" t="s">
        <v>271</v>
      </c>
      <c r="DT139" s="193" t="s">
        <v>271</v>
      </c>
      <c r="DU139" s="193" t="s">
        <v>271</v>
      </c>
      <c r="DV139" s="190" t="s">
        <v>271</v>
      </c>
      <c r="DW139" s="193" t="s">
        <v>271</v>
      </c>
      <c r="DX139" s="193" t="s">
        <v>271</v>
      </c>
      <c r="DY139" s="190" t="s">
        <v>356</v>
      </c>
      <c r="DZ139" s="190" t="s">
        <v>297</v>
      </c>
      <c r="EA139" s="190" t="s">
        <v>271</v>
      </c>
      <c r="EB139" s="190" t="s">
        <v>271</v>
      </c>
      <c r="EC139" s="190" t="s">
        <v>272</v>
      </c>
      <c r="ED139" s="190" t="s">
        <v>868</v>
      </c>
      <c r="EE139" s="190" t="s">
        <v>426</v>
      </c>
      <c r="EF139" s="190" t="s">
        <v>1254</v>
      </c>
      <c r="EG139" s="190" t="s">
        <v>285</v>
      </c>
      <c r="EH139" s="190" t="s">
        <v>380</v>
      </c>
      <c r="EI139" s="190" t="s">
        <v>319</v>
      </c>
      <c r="EJ139" s="190" t="s">
        <v>245</v>
      </c>
      <c r="EK139" s="190" t="s">
        <v>351</v>
      </c>
      <c r="EL139" s="190" t="s">
        <v>272</v>
      </c>
      <c r="EM139" s="190" t="s">
        <v>272</v>
      </c>
      <c r="EN139" s="190" t="s">
        <v>272</v>
      </c>
      <c r="EO139" s="190" t="s">
        <v>272</v>
      </c>
      <c r="EP139" s="190" t="s">
        <v>350</v>
      </c>
      <c r="EQ139" s="190">
        <v>4</v>
      </c>
      <c r="ER139" s="190" t="s">
        <v>349</v>
      </c>
      <c r="ES139" s="190" t="s">
        <v>272</v>
      </c>
      <c r="ET139" s="190" t="s">
        <v>272</v>
      </c>
      <c r="EU139" s="190" t="s">
        <v>272</v>
      </c>
      <c r="EV139" s="190" t="s">
        <v>272</v>
      </c>
      <c r="EW139" s="190" t="s">
        <v>303</v>
      </c>
      <c r="EX139" s="190">
        <v>4</v>
      </c>
      <c r="EY139" s="190" t="s">
        <v>318</v>
      </c>
      <c r="EZ139" s="190" t="s">
        <v>268</v>
      </c>
      <c r="FA139" s="190" t="s">
        <v>259</v>
      </c>
      <c r="FB139" s="193">
        <v>2</v>
      </c>
      <c r="FC139" s="190" t="s">
        <v>348</v>
      </c>
      <c r="FD139" s="190" t="s">
        <v>537</v>
      </c>
      <c r="FE139" s="190" t="s">
        <v>271</v>
      </c>
      <c r="FF139" s="190" t="s">
        <v>264</v>
      </c>
      <c r="FG139" s="190" t="s">
        <v>1154</v>
      </c>
      <c r="FH139" s="190" t="s">
        <v>1253</v>
      </c>
      <c r="FI139" s="190" t="s">
        <v>1252</v>
      </c>
      <c r="FJ139" s="190" t="s">
        <v>1251</v>
      </c>
      <c r="FK139" s="190" t="s">
        <v>1250</v>
      </c>
      <c r="FL139" s="190" t="s">
        <v>1249</v>
      </c>
      <c r="FM139" s="190" t="s">
        <v>271</v>
      </c>
      <c r="FN139" s="190" t="s">
        <v>271</v>
      </c>
      <c r="FO139" s="190" t="s">
        <v>1248</v>
      </c>
      <c r="FP139" s="190" t="s">
        <v>1247</v>
      </c>
      <c r="FQ139" s="193">
        <v>21916</v>
      </c>
      <c r="FR139" s="193">
        <v>5218</v>
      </c>
      <c r="FS139" s="190" t="s">
        <v>272</v>
      </c>
      <c r="FT139" s="190" t="s">
        <v>297</v>
      </c>
      <c r="FU139" s="190" t="s">
        <v>297</v>
      </c>
      <c r="FV139" s="190" t="s">
        <v>297</v>
      </c>
      <c r="FW139" s="190" t="s">
        <v>297</v>
      </c>
      <c r="FX139" s="190" t="s">
        <v>297</v>
      </c>
      <c r="FY139" s="190" t="s">
        <v>297</v>
      </c>
      <c r="FZ139" s="190" t="s">
        <v>297</v>
      </c>
      <c r="GA139" s="190" t="s">
        <v>297</v>
      </c>
      <c r="GB139" s="190" t="s">
        <v>297</v>
      </c>
      <c r="GC139" s="190" t="s">
        <v>272</v>
      </c>
      <c r="GD139" s="190" t="s">
        <v>297</v>
      </c>
      <c r="GE139" s="190" t="s">
        <v>297</v>
      </c>
    </row>
    <row r="140" spans="1:187" x14ac:dyDescent="0.3">
      <c r="A140" s="190" t="s">
        <v>372</v>
      </c>
      <c r="B140" s="190">
        <v>2821</v>
      </c>
      <c r="C140" s="190" t="s">
        <v>31</v>
      </c>
      <c r="D140" s="190" t="s">
        <v>240</v>
      </c>
      <c r="E140" s="190" t="s">
        <v>1246</v>
      </c>
      <c r="F140" s="190" t="s">
        <v>1245</v>
      </c>
      <c r="G140" s="190" t="s">
        <v>270</v>
      </c>
      <c r="H140" s="190" t="s">
        <v>514</v>
      </c>
      <c r="I140" s="190" t="s">
        <v>513</v>
      </c>
      <c r="J140" s="190" t="s">
        <v>1244</v>
      </c>
      <c r="K140" s="190" t="s">
        <v>271</v>
      </c>
      <c r="L140" s="190" t="s">
        <v>271</v>
      </c>
      <c r="M140" s="190" t="s">
        <v>271</v>
      </c>
      <c r="N140" s="190" t="s">
        <v>271</v>
      </c>
      <c r="O140" s="190" t="s">
        <v>271</v>
      </c>
      <c r="P140" s="190" t="s">
        <v>271</v>
      </c>
      <c r="Q140" s="191">
        <v>42217</v>
      </c>
      <c r="R140" s="191">
        <v>42735</v>
      </c>
      <c r="T140" s="190" t="s">
        <v>391</v>
      </c>
      <c r="U140" s="194">
        <v>78000</v>
      </c>
      <c r="V140" s="190" t="s">
        <v>332</v>
      </c>
      <c r="W140" s="190" t="s">
        <v>331</v>
      </c>
      <c r="X140" s="190" t="s">
        <v>330</v>
      </c>
      <c r="Y140" s="190" t="s">
        <v>1218</v>
      </c>
      <c r="Z140" s="190" t="s">
        <v>1217</v>
      </c>
      <c r="AA140" s="190" t="s">
        <v>1216</v>
      </c>
      <c r="AB140" s="190" t="s">
        <v>310</v>
      </c>
      <c r="AC140" s="190" t="s">
        <v>1243</v>
      </c>
      <c r="AD140" s="190" t="s">
        <v>289</v>
      </c>
      <c r="AE140" s="190" t="s">
        <v>1232</v>
      </c>
      <c r="AF140" s="190" t="s">
        <v>1231</v>
      </c>
      <c r="AG140" s="193">
        <v>8563</v>
      </c>
      <c r="AH140" s="193">
        <v>9269</v>
      </c>
      <c r="AI140" s="193">
        <v>17832</v>
      </c>
      <c r="AJ140" s="193">
        <v>2039</v>
      </c>
      <c r="AK140" s="193">
        <v>2207</v>
      </c>
      <c r="AL140" s="193">
        <v>4246</v>
      </c>
      <c r="AM140" s="193">
        <v>0</v>
      </c>
      <c r="AN140" s="193">
        <v>0</v>
      </c>
      <c r="AO140" s="193">
        <v>0</v>
      </c>
      <c r="AP140" s="193">
        <v>0</v>
      </c>
      <c r="AQ140" s="193">
        <v>0</v>
      </c>
      <c r="AR140" s="193">
        <v>0</v>
      </c>
      <c r="AS140" s="190" t="s">
        <v>271</v>
      </c>
      <c r="AT140" s="193" t="s">
        <v>271</v>
      </c>
      <c r="AU140" s="193" t="s">
        <v>271</v>
      </c>
      <c r="AV140" s="190" t="s">
        <v>271</v>
      </c>
      <c r="AW140" s="193" t="s">
        <v>271</v>
      </c>
      <c r="AX140" s="193" t="s">
        <v>271</v>
      </c>
      <c r="AY140" s="190" t="s">
        <v>271</v>
      </c>
      <c r="AZ140" s="193" t="s">
        <v>271</v>
      </c>
      <c r="BA140" s="193" t="s">
        <v>271</v>
      </c>
      <c r="BB140" s="190" t="s">
        <v>271</v>
      </c>
      <c r="BC140" s="193" t="s">
        <v>271</v>
      </c>
      <c r="BD140" s="193" t="s">
        <v>271</v>
      </c>
      <c r="BE140" s="190" t="s">
        <v>271</v>
      </c>
      <c r="BF140" s="193" t="s">
        <v>271</v>
      </c>
      <c r="BG140" s="193" t="s">
        <v>271</v>
      </c>
      <c r="BH140" s="190" t="s">
        <v>271</v>
      </c>
      <c r="BI140" s="193" t="s">
        <v>271</v>
      </c>
      <c r="BJ140" s="193" t="s">
        <v>271</v>
      </c>
      <c r="BK140" s="190" t="s">
        <v>271</v>
      </c>
      <c r="BL140" s="193" t="s">
        <v>271</v>
      </c>
      <c r="BM140" s="193" t="s">
        <v>271</v>
      </c>
      <c r="BN140" s="190" t="s">
        <v>271</v>
      </c>
      <c r="BO140" s="193" t="s">
        <v>271</v>
      </c>
      <c r="BP140" s="193" t="s">
        <v>271</v>
      </c>
      <c r="BQ140" s="190" t="s">
        <v>271</v>
      </c>
      <c r="BR140" s="193" t="s">
        <v>271</v>
      </c>
      <c r="BS140" s="193" t="s">
        <v>271</v>
      </c>
      <c r="BT140" s="190" t="s">
        <v>271</v>
      </c>
      <c r="BU140" s="193" t="s">
        <v>271</v>
      </c>
      <c r="BV140" s="193" t="s">
        <v>271</v>
      </c>
      <c r="BW140" s="193">
        <v>9924</v>
      </c>
      <c r="BX140" s="193">
        <v>11344</v>
      </c>
      <c r="BY140" s="193">
        <v>21268</v>
      </c>
      <c r="BZ140" s="193">
        <v>2363</v>
      </c>
      <c r="CA140" s="193">
        <v>2701</v>
      </c>
      <c r="CB140" s="193">
        <v>5064</v>
      </c>
      <c r="CC140" s="190" t="s">
        <v>271</v>
      </c>
      <c r="CD140" s="193" t="s">
        <v>271</v>
      </c>
      <c r="CE140" s="193" t="s">
        <v>271</v>
      </c>
      <c r="CF140" s="190" t="s">
        <v>271</v>
      </c>
      <c r="CG140" s="193" t="s">
        <v>271</v>
      </c>
      <c r="CH140" s="193" t="s">
        <v>271</v>
      </c>
      <c r="CI140" s="190" t="s">
        <v>271</v>
      </c>
      <c r="CJ140" s="193" t="s">
        <v>271</v>
      </c>
      <c r="CK140" s="193" t="s">
        <v>271</v>
      </c>
      <c r="CL140" s="190" t="s">
        <v>271</v>
      </c>
      <c r="CM140" s="193" t="s">
        <v>271</v>
      </c>
      <c r="CN140" s="193" t="s">
        <v>271</v>
      </c>
      <c r="CO140" s="190" t="s">
        <v>271</v>
      </c>
      <c r="CP140" s="193" t="s">
        <v>271</v>
      </c>
      <c r="CQ140" s="193" t="s">
        <v>271</v>
      </c>
      <c r="CR140" s="190" t="s">
        <v>287</v>
      </c>
      <c r="CS140" s="193">
        <v>5064</v>
      </c>
      <c r="CT140" s="193">
        <v>21268</v>
      </c>
      <c r="CU140" s="190" t="s">
        <v>271</v>
      </c>
      <c r="CV140" s="193" t="s">
        <v>271</v>
      </c>
      <c r="CW140" s="193" t="s">
        <v>271</v>
      </c>
      <c r="CX140" s="190" t="s">
        <v>271</v>
      </c>
      <c r="CY140" s="193" t="s">
        <v>271</v>
      </c>
      <c r="CZ140" s="193" t="s">
        <v>271</v>
      </c>
      <c r="DA140" s="190" t="s">
        <v>287</v>
      </c>
      <c r="DB140" s="193">
        <v>243</v>
      </c>
      <c r="DC140" s="193">
        <v>1020</v>
      </c>
      <c r="DD140" s="190" t="s">
        <v>271</v>
      </c>
      <c r="DE140" s="193" t="s">
        <v>271</v>
      </c>
      <c r="DF140" s="193" t="s">
        <v>271</v>
      </c>
      <c r="DG140" s="190" t="s">
        <v>271</v>
      </c>
      <c r="DH140" s="193" t="s">
        <v>271</v>
      </c>
      <c r="DI140" s="193" t="s">
        <v>271</v>
      </c>
      <c r="DJ140" s="190" t="s">
        <v>271</v>
      </c>
      <c r="DK140" s="193" t="s">
        <v>271</v>
      </c>
      <c r="DL140" s="193" t="s">
        <v>271</v>
      </c>
      <c r="DM140" s="190" t="s">
        <v>271</v>
      </c>
      <c r="DN140" s="193" t="s">
        <v>271</v>
      </c>
      <c r="DO140" s="193" t="s">
        <v>271</v>
      </c>
      <c r="DP140" s="190" t="s">
        <v>271</v>
      </c>
      <c r="DQ140" s="193" t="s">
        <v>271</v>
      </c>
      <c r="DR140" s="193" t="s">
        <v>271</v>
      </c>
      <c r="DS140" s="190" t="s">
        <v>271</v>
      </c>
      <c r="DT140" s="193" t="s">
        <v>271</v>
      </c>
      <c r="DU140" s="193" t="s">
        <v>271</v>
      </c>
      <c r="DV140" s="190" t="s">
        <v>271</v>
      </c>
      <c r="DW140" s="193" t="s">
        <v>271</v>
      </c>
      <c r="DX140" s="193" t="s">
        <v>271</v>
      </c>
      <c r="DY140" s="190" t="s">
        <v>356</v>
      </c>
      <c r="DZ140" s="190" t="s">
        <v>297</v>
      </c>
      <c r="EA140" s="190" t="s">
        <v>271</v>
      </c>
      <c r="EB140" s="190" t="s">
        <v>271</v>
      </c>
      <c r="EC140" s="190" t="s">
        <v>297</v>
      </c>
      <c r="ED140" s="190" t="s">
        <v>271</v>
      </c>
      <c r="EE140" s="190" t="s">
        <v>271</v>
      </c>
      <c r="EF140" s="190" t="s">
        <v>271</v>
      </c>
      <c r="EG140" s="190" t="s">
        <v>285</v>
      </c>
      <c r="EH140" s="190" t="s">
        <v>380</v>
      </c>
      <c r="EI140" s="190" t="s">
        <v>319</v>
      </c>
      <c r="EJ140" s="190" t="s">
        <v>245</v>
      </c>
      <c r="EK140" s="190" t="s">
        <v>379</v>
      </c>
      <c r="EL140" s="190" t="s">
        <v>272</v>
      </c>
      <c r="EM140" s="190" t="s">
        <v>272</v>
      </c>
      <c r="EN140" s="190" t="s">
        <v>272</v>
      </c>
      <c r="EO140" s="190" t="s">
        <v>272</v>
      </c>
      <c r="EP140" s="190" t="s">
        <v>378</v>
      </c>
      <c r="EQ140" s="190">
        <v>4</v>
      </c>
      <c r="ER140" s="190" t="s">
        <v>349</v>
      </c>
      <c r="ES140" s="190" t="s">
        <v>272</v>
      </c>
      <c r="ET140" s="190" t="s">
        <v>272</v>
      </c>
      <c r="EU140" s="190" t="s">
        <v>272</v>
      </c>
      <c r="EV140" s="190" t="s">
        <v>272</v>
      </c>
      <c r="EW140" s="190" t="s">
        <v>303</v>
      </c>
      <c r="EX140" s="190">
        <v>4</v>
      </c>
      <c r="EY140" s="190" t="s">
        <v>302</v>
      </c>
      <c r="EZ140" s="190" t="s">
        <v>268</v>
      </c>
      <c r="FA140" s="190" t="s">
        <v>259</v>
      </c>
      <c r="FB140" s="193">
        <v>3</v>
      </c>
      <c r="FC140" s="190" t="s">
        <v>348</v>
      </c>
      <c r="FD140" s="190" t="s">
        <v>537</v>
      </c>
      <c r="FE140" s="190" t="s">
        <v>277</v>
      </c>
      <c r="FF140" s="190" t="s">
        <v>262</v>
      </c>
      <c r="FG140" s="190" t="s">
        <v>271</v>
      </c>
      <c r="FH140" s="190" t="s">
        <v>1242</v>
      </c>
      <c r="FI140" s="190" t="s">
        <v>1241</v>
      </c>
      <c r="FJ140" s="190" t="s">
        <v>1240</v>
      </c>
      <c r="FK140" s="190" t="s">
        <v>1227</v>
      </c>
      <c r="FL140" s="190" t="s">
        <v>1226</v>
      </c>
      <c r="FM140" s="190" t="s">
        <v>1239</v>
      </c>
      <c r="FN140" s="190" t="s">
        <v>271</v>
      </c>
      <c r="FO140" s="190" t="s">
        <v>1238</v>
      </c>
      <c r="FP140" s="190" t="s">
        <v>1237</v>
      </c>
      <c r="FQ140" s="193">
        <v>21268</v>
      </c>
      <c r="FR140" s="193">
        <v>5064</v>
      </c>
      <c r="FS140" s="190" t="s">
        <v>272</v>
      </c>
      <c r="FT140" s="190" t="s">
        <v>297</v>
      </c>
      <c r="FU140" s="190" t="s">
        <v>297</v>
      </c>
      <c r="FV140" s="190" t="s">
        <v>297</v>
      </c>
      <c r="FW140" s="190" t="s">
        <v>297</v>
      </c>
      <c r="FX140" s="190" t="s">
        <v>297</v>
      </c>
      <c r="FY140" s="190" t="s">
        <v>297</v>
      </c>
      <c r="FZ140" s="190" t="s">
        <v>297</v>
      </c>
      <c r="GA140" s="190" t="s">
        <v>297</v>
      </c>
      <c r="GB140" s="190" t="s">
        <v>297</v>
      </c>
      <c r="GC140" s="190" t="s">
        <v>272</v>
      </c>
      <c r="GD140" s="190" t="s">
        <v>297</v>
      </c>
      <c r="GE140" s="190" t="s">
        <v>272</v>
      </c>
    </row>
    <row r="141" spans="1:187" x14ac:dyDescent="0.3">
      <c r="A141" s="190" t="s">
        <v>372</v>
      </c>
      <c r="B141" s="190">
        <v>2822</v>
      </c>
      <c r="C141" s="190" t="s">
        <v>31</v>
      </c>
      <c r="D141" s="190" t="s">
        <v>240</v>
      </c>
      <c r="E141" s="190" t="s">
        <v>1236</v>
      </c>
      <c r="F141" s="190" t="s">
        <v>1235</v>
      </c>
      <c r="G141" s="190" t="s">
        <v>270</v>
      </c>
      <c r="H141" s="190" t="s">
        <v>301</v>
      </c>
      <c r="I141" s="190" t="s">
        <v>301</v>
      </c>
      <c r="J141" s="190" t="s">
        <v>1234</v>
      </c>
      <c r="K141" s="190" t="s">
        <v>271</v>
      </c>
      <c r="L141" s="190" t="s">
        <v>271</v>
      </c>
      <c r="M141" s="190" t="s">
        <v>271</v>
      </c>
      <c r="N141" s="190" t="s">
        <v>271</v>
      </c>
      <c r="O141" s="190" t="s">
        <v>271</v>
      </c>
      <c r="P141" s="190" t="s">
        <v>271</v>
      </c>
      <c r="Q141" s="191">
        <v>42005</v>
      </c>
      <c r="R141" s="191">
        <v>42916</v>
      </c>
      <c r="T141" s="190" t="s">
        <v>391</v>
      </c>
      <c r="U141" s="194">
        <v>141784</v>
      </c>
      <c r="V141" s="190" t="s">
        <v>332</v>
      </c>
      <c r="W141" s="190" t="s">
        <v>331</v>
      </c>
      <c r="X141" s="190" t="s">
        <v>330</v>
      </c>
      <c r="Y141" s="190" t="s">
        <v>1218</v>
      </c>
      <c r="Z141" s="190" t="s">
        <v>1217</v>
      </c>
      <c r="AA141" s="190" t="s">
        <v>1216</v>
      </c>
      <c r="AB141" s="190" t="s">
        <v>310</v>
      </c>
      <c r="AC141" s="190" t="s">
        <v>1233</v>
      </c>
      <c r="AD141" s="190" t="s">
        <v>289</v>
      </c>
      <c r="AE141" s="190" t="s">
        <v>1232</v>
      </c>
      <c r="AF141" s="190" t="s">
        <v>1231</v>
      </c>
      <c r="AG141" s="193">
        <v>8563</v>
      </c>
      <c r="AH141" s="193">
        <v>9269</v>
      </c>
      <c r="AI141" s="193">
        <v>17832</v>
      </c>
      <c r="AJ141" s="193">
        <v>2039</v>
      </c>
      <c r="AK141" s="193">
        <v>2207</v>
      </c>
      <c r="AL141" s="193">
        <v>4246</v>
      </c>
      <c r="AM141" s="193">
        <v>0</v>
      </c>
      <c r="AN141" s="193">
        <v>0</v>
      </c>
      <c r="AO141" s="193">
        <v>0</v>
      </c>
      <c r="AP141" s="193">
        <v>0</v>
      </c>
      <c r="AQ141" s="193">
        <v>0</v>
      </c>
      <c r="AR141" s="193">
        <v>0</v>
      </c>
      <c r="AS141" s="190" t="s">
        <v>271</v>
      </c>
      <c r="AT141" s="193" t="s">
        <v>271</v>
      </c>
      <c r="AU141" s="193" t="s">
        <v>271</v>
      </c>
      <c r="AV141" s="190" t="s">
        <v>271</v>
      </c>
      <c r="AW141" s="193" t="s">
        <v>271</v>
      </c>
      <c r="AX141" s="193" t="s">
        <v>271</v>
      </c>
      <c r="AY141" s="190" t="s">
        <v>271</v>
      </c>
      <c r="AZ141" s="193" t="s">
        <v>271</v>
      </c>
      <c r="BA141" s="193" t="s">
        <v>271</v>
      </c>
      <c r="BB141" s="190" t="s">
        <v>271</v>
      </c>
      <c r="BC141" s="193" t="s">
        <v>271</v>
      </c>
      <c r="BD141" s="193" t="s">
        <v>271</v>
      </c>
      <c r="BE141" s="190" t="s">
        <v>271</v>
      </c>
      <c r="BF141" s="193" t="s">
        <v>271</v>
      </c>
      <c r="BG141" s="193" t="s">
        <v>271</v>
      </c>
      <c r="BH141" s="190" t="s">
        <v>271</v>
      </c>
      <c r="BI141" s="193" t="s">
        <v>271</v>
      </c>
      <c r="BJ141" s="193" t="s">
        <v>271</v>
      </c>
      <c r="BK141" s="190" t="s">
        <v>271</v>
      </c>
      <c r="BL141" s="193" t="s">
        <v>271</v>
      </c>
      <c r="BM141" s="193" t="s">
        <v>271</v>
      </c>
      <c r="BN141" s="190" t="s">
        <v>271</v>
      </c>
      <c r="BO141" s="193" t="s">
        <v>271</v>
      </c>
      <c r="BP141" s="193" t="s">
        <v>271</v>
      </c>
      <c r="BQ141" s="190" t="s">
        <v>271</v>
      </c>
      <c r="BR141" s="193" t="s">
        <v>271</v>
      </c>
      <c r="BS141" s="193" t="s">
        <v>271</v>
      </c>
      <c r="BT141" s="190" t="s">
        <v>271</v>
      </c>
      <c r="BU141" s="193" t="s">
        <v>271</v>
      </c>
      <c r="BV141" s="193" t="s">
        <v>271</v>
      </c>
      <c r="BW141" s="193">
        <v>9899</v>
      </c>
      <c r="BX141" s="193">
        <v>11231</v>
      </c>
      <c r="BY141" s="193">
        <v>21130</v>
      </c>
      <c r="BZ141" s="193">
        <v>2357</v>
      </c>
      <c r="CA141" s="193">
        <v>2674</v>
      </c>
      <c r="CB141" s="193">
        <v>5031</v>
      </c>
      <c r="CC141" s="190" t="s">
        <v>271</v>
      </c>
      <c r="CD141" s="193" t="s">
        <v>271</v>
      </c>
      <c r="CE141" s="193" t="s">
        <v>271</v>
      </c>
      <c r="CF141" s="190" t="s">
        <v>271</v>
      </c>
      <c r="CG141" s="193" t="s">
        <v>271</v>
      </c>
      <c r="CH141" s="193" t="s">
        <v>271</v>
      </c>
      <c r="CI141" s="190" t="s">
        <v>271</v>
      </c>
      <c r="CJ141" s="193" t="s">
        <v>271</v>
      </c>
      <c r="CK141" s="193" t="s">
        <v>271</v>
      </c>
      <c r="CL141" s="190" t="s">
        <v>271</v>
      </c>
      <c r="CM141" s="193" t="s">
        <v>271</v>
      </c>
      <c r="CN141" s="193" t="s">
        <v>271</v>
      </c>
      <c r="CO141" s="190" t="s">
        <v>271</v>
      </c>
      <c r="CP141" s="193" t="s">
        <v>271</v>
      </c>
      <c r="CQ141" s="193" t="s">
        <v>271</v>
      </c>
      <c r="CR141" s="190" t="s">
        <v>287</v>
      </c>
      <c r="CS141" s="193">
        <v>5031</v>
      </c>
      <c r="CT141" s="193">
        <v>21092</v>
      </c>
      <c r="CU141" s="190" t="s">
        <v>271</v>
      </c>
      <c r="CV141" s="193" t="s">
        <v>271</v>
      </c>
      <c r="CW141" s="193" t="s">
        <v>271</v>
      </c>
      <c r="CX141" s="190" t="s">
        <v>271</v>
      </c>
      <c r="CY141" s="193" t="s">
        <v>271</v>
      </c>
      <c r="CZ141" s="193" t="s">
        <v>271</v>
      </c>
      <c r="DA141" s="190" t="s">
        <v>287</v>
      </c>
      <c r="DB141" s="193">
        <v>210</v>
      </c>
      <c r="DC141" s="193">
        <v>882</v>
      </c>
      <c r="DD141" s="190" t="s">
        <v>271</v>
      </c>
      <c r="DE141" s="193" t="s">
        <v>271</v>
      </c>
      <c r="DF141" s="193" t="s">
        <v>271</v>
      </c>
      <c r="DG141" s="190" t="s">
        <v>271</v>
      </c>
      <c r="DH141" s="193" t="s">
        <v>271</v>
      </c>
      <c r="DI141" s="193" t="s">
        <v>271</v>
      </c>
      <c r="DJ141" s="190" t="s">
        <v>271</v>
      </c>
      <c r="DK141" s="193" t="s">
        <v>271</v>
      </c>
      <c r="DL141" s="193" t="s">
        <v>271</v>
      </c>
      <c r="DM141" s="190" t="s">
        <v>271</v>
      </c>
      <c r="DN141" s="193" t="s">
        <v>271</v>
      </c>
      <c r="DO141" s="193" t="s">
        <v>271</v>
      </c>
      <c r="DP141" s="190" t="s">
        <v>271</v>
      </c>
      <c r="DQ141" s="193" t="s">
        <v>271</v>
      </c>
      <c r="DR141" s="193" t="s">
        <v>271</v>
      </c>
      <c r="DS141" s="190" t="s">
        <v>271</v>
      </c>
      <c r="DT141" s="193" t="s">
        <v>271</v>
      </c>
      <c r="DU141" s="193" t="s">
        <v>271</v>
      </c>
      <c r="DV141" s="190" t="s">
        <v>271</v>
      </c>
      <c r="DW141" s="193" t="s">
        <v>271</v>
      </c>
      <c r="DX141" s="193" t="s">
        <v>271</v>
      </c>
      <c r="DY141" s="190" t="s">
        <v>655</v>
      </c>
      <c r="DZ141" s="190" t="s">
        <v>297</v>
      </c>
      <c r="EA141" s="190" t="s">
        <v>271</v>
      </c>
      <c r="EB141" s="190" t="s">
        <v>271</v>
      </c>
      <c r="EC141" s="190" t="s">
        <v>297</v>
      </c>
      <c r="ED141" s="190" t="s">
        <v>271</v>
      </c>
      <c r="EE141" s="190" t="s">
        <v>271</v>
      </c>
      <c r="EF141" s="190" t="s">
        <v>271</v>
      </c>
      <c r="EG141" s="190" t="s">
        <v>285</v>
      </c>
      <c r="EH141" s="190" t="s">
        <v>380</v>
      </c>
      <c r="EI141" s="190" t="s">
        <v>319</v>
      </c>
      <c r="EJ141" s="190" t="s">
        <v>245</v>
      </c>
      <c r="EK141" s="190" t="s">
        <v>379</v>
      </c>
      <c r="EL141" s="190" t="s">
        <v>272</v>
      </c>
      <c r="EM141" s="190" t="s">
        <v>272</v>
      </c>
      <c r="EN141" s="190" t="s">
        <v>272</v>
      </c>
      <c r="EO141" s="190" t="s">
        <v>272</v>
      </c>
      <c r="EP141" s="190" t="s">
        <v>378</v>
      </c>
      <c r="EQ141" s="190">
        <v>4</v>
      </c>
      <c r="ER141" s="190" t="s">
        <v>349</v>
      </c>
      <c r="ES141" s="190" t="s">
        <v>272</v>
      </c>
      <c r="ET141" s="190" t="s">
        <v>272</v>
      </c>
      <c r="EU141" s="190" t="s">
        <v>272</v>
      </c>
      <c r="EV141" s="190" t="s">
        <v>272</v>
      </c>
      <c r="EW141" s="190" t="s">
        <v>303</v>
      </c>
      <c r="EX141" s="190">
        <v>4</v>
      </c>
      <c r="EY141" s="190" t="s">
        <v>318</v>
      </c>
      <c r="EZ141" s="190" t="s">
        <v>268</v>
      </c>
      <c r="FA141" s="190" t="s">
        <v>259</v>
      </c>
      <c r="FB141" s="193">
        <v>3</v>
      </c>
      <c r="FC141" s="190" t="s">
        <v>348</v>
      </c>
      <c r="FD141" s="190" t="s">
        <v>537</v>
      </c>
      <c r="FE141" s="190" t="s">
        <v>277</v>
      </c>
      <c r="FF141" s="190" t="s">
        <v>262</v>
      </c>
      <c r="FG141" s="190" t="s">
        <v>396</v>
      </c>
      <c r="FH141" s="190" t="s">
        <v>1230</v>
      </c>
      <c r="FI141" s="190" t="s">
        <v>1229</v>
      </c>
      <c r="FJ141" s="190" t="s">
        <v>1228</v>
      </c>
      <c r="FK141" s="190" t="s">
        <v>1227</v>
      </c>
      <c r="FL141" s="190" t="s">
        <v>1226</v>
      </c>
      <c r="FM141" s="190" t="s">
        <v>1225</v>
      </c>
      <c r="FN141" s="190" t="s">
        <v>1224</v>
      </c>
      <c r="FO141" s="190" t="s">
        <v>1223</v>
      </c>
      <c r="FP141" s="190" t="s">
        <v>1222</v>
      </c>
      <c r="FQ141" s="193">
        <v>21130</v>
      </c>
      <c r="FR141" s="193">
        <v>5031</v>
      </c>
      <c r="FS141" s="190" t="s">
        <v>272</v>
      </c>
      <c r="FT141" s="190" t="s">
        <v>297</v>
      </c>
      <c r="FU141" s="190" t="s">
        <v>297</v>
      </c>
      <c r="FV141" s="190" t="s">
        <v>297</v>
      </c>
      <c r="FW141" s="190" t="s">
        <v>297</v>
      </c>
      <c r="FX141" s="190" t="s">
        <v>297</v>
      </c>
      <c r="FY141" s="190" t="s">
        <v>297</v>
      </c>
      <c r="FZ141" s="190" t="s">
        <v>297</v>
      </c>
      <c r="GA141" s="190" t="s">
        <v>297</v>
      </c>
      <c r="GB141" s="190" t="s">
        <v>297</v>
      </c>
      <c r="GC141" s="190" t="s">
        <v>272</v>
      </c>
      <c r="GD141" s="190" t="s">
        <v>297</v>
      </c>
      <c r="GE141" s="190" t="s">
        <v>272</v>
      </c>
    </row>
    <row r="142" spans="1:187" x14ac:dyDescent="0.3">
      <c r="A142" s="190" t="s">
        <v>372</v>
      </c>
      <c r="B142" s="190">
        <v>2824</v>
      </c>
      <c r="C142" s="190" t="s">
        <v>31</v>
      </c>
      <c r="D142" s="190" t="s">
        <v>240</v>
      </c>
      <c r="E142" s="190" t="s">
        <v>1221</v>
      </c>
      <c r="F142" s="190" t="s">
        <v>1220</v>
      </c>
      <c r="G142" s="190" t="s">
        <v>270</v>
      </c>
      <c r="H142" s="190" t="s">
        <v>514</v>
      </c>
      <c r="I142" s="190" t="s">
        <v>513</v>
      </c>
      <c r="J142" s="190" t="s">
        <v>1219</v>
      </c>
      <c r="K142" s="190" t="s">
        <v>271</v>
      </c>
      <c r="L142" s="190" t="s">
        <v>271</v>
      </c>
      <c r="M142" s="190" t="s">
        <v>271</v>
      </c>
      <c r="N142" s="190" t="s">
        <v>271</v>
      </c>
      <c r="O142" s="190" t="s">
        <v>271</v>
      </c>
      <c r="P142" s="190" t="s">
        <v>271</v>
      </c>
      <c r="Q142" s="191">
        <v>41456</v>
      </c>
      <c r="R142" s="191">
        <v>42004</v>
      </c>
      <c r="S142" s="191">
        <v>42735</v>
      </c>
      <c r="T142" s="190" t="s">
        <v>391</v>
      </c>
      <c r="U142" s="194">
        <v>576143</v>
      </c>
      <c r="V142" s="190" t="s">
        <v>332</v>
      </c>
      <c r="W142" s="190" t="s">
        <v>331</v>
      </c>
      <c r="X142" s="190" t="s">
        <v>330</v>
      </c>
      <c r="Y142" s="190" t="s">
        <v>1218</v>
      </c>
      <c r="Z142" s="190" t="s">
        <v>1217</v>
      </c>
      <c r="AA142" s="190" t="s">
        <v>1216</v>
      </c>
      <c r="AB142" s="190" t="s">
        <v>310</v>
      </c>
      <c r="AC142" s="190" t="s">
        <v>1215</v>
      </c>
      <c r="AD142" s="190" t="s">
        <v>325</v>
      </c>
      <c r="AE142" s="190" t="s">
        <v>1214</v>
      </c>
      <c r="AF142" s="190" t="s">
        <v>1213</v>
      </c>
      <c r="AG142" s="193">
        <v>19955</v>
      </c>
      <c r="AH142" s="193">
        <v>25293</v>
      </c>
      <c r="AI142" s="193">
        <v>45248</v>
      </c>
      <c r="AJ142" s="193">
        <v>953</v>
      </c>
      <c r="AK142" s="193">
        <v>953</v>
      </c>
      <c r="AL142" s="193">
        <v>1906</v>
      </c>
      <c r="AM142" s="193">
        <v>0</v>
      </c>
      <c r="AN142" s="193">
        <v>0</v>
      </c>
      <c r="AO142" s="193">
        <v>0</v>
      </c>
      <c r="AP142" s="193">
        <v>0</v>
      </c>
      <c r="AQ142" s="193">
        <v>0</v>
      </c>
      <c r="AR142" s="193">
        <v>0</v>
      </c>
      <c r="AS142" s="190" t="s">
        <v>271</v>
      </c>
      <c r="AT142" s="193" t="s">
        <v>271</v>
      </c>
      <c r="AU142" s="193" t="s">
        <v>271</v>
      </c>
      <c r="AV142" s="190" t="s">
        <v>271</v>
      </c>
      <c r="AW142" s="193" t="s">
        <v>271</v>
      </c>
      <c r="AX142" s="193" t="s">
        <v>271</v>
      </c>
      <c r="AY142" s="190" t="s">
        <v>271</v>
      </c>
      <c r="AZ142" s="193" t="s">
        <v>271</v>
      </c>
      <c r="BA142" s="193" t="s">
        <v>271</v>
      </c>
      <c r="BB142" s="190" t="s">
        <v>271</v>
      </c>
      <c r="BC142" s="193" t="s">
        <v>271</v>
      </c>
      <c r="BD142" s="193" t="s">
        <v>271</v>
      </c>
      <c r="BE142" s="190" t="s">
        <v>271</v>
      </c>
      <c r="BF142" s="193" t="s">
        <v>271</v>
      </c>
      <c r="BG142" s="193" t="s">
        <v>271</v>
      </c>
      <c r="BH142" s="190" t="s">
        <v>271</v>
      </c>
      <c r="BI142" s="193" t="s">
        <v>271</v>
      </c>
      <c r="BJ142" s="193" t="s">
        <v>271</v>
      </c>
      <c r="BK142" s="190" t="s">
        <v>271</v>
      </c>
      <c r="BL142" s="193" t="s">
        <v>271</v>
      </c>
      <c r="BM142" s="193" t="s">
        <v>271</v>
      </c>
      <c r="BN142" s="190" t="s">
        <v>271</v>
      </c>
      <c r="BO142" s="193" t="s">
        <v>271</v>
      </c>
      <c r="BP142" s="193" t="s">
        <v>271</v>
      </c>
      <c r="BQ142" s="190" t="s">
        <v>271</v>
      </c>
      <c r="BR142" s="193" t="s">
        <v>271</v>
      </c>
      <c r="BS142" s="193" t="s">
        <v>271</v>
      </c>
      <c r="BT142" s="190" t="s">
        <v>271</v>
      </c>
      <c r="BU142" s="193" t="s">
        <v>271</v>
      </c>
      <c r="BV142" s="193" t="s">
        <v>271</v>
      </c>
      <c r="BW142" s="193">
        <v>23817</v>
      </c>
      <c r="BX142" s="193">
        <v>26222</v>
      </c>
      <c r="BY142" s="193">
        <v>50039</v>
      </c>
      <c r="BZ142" s="193">
        <v>391</v>
      </c>
      <c r="CA142" s="193">
        <v>1388</v>
      </c>
      <c r="CB142" s="193">
        <v>1779</v>
      </c>
      <c r="CC142" s="190" t="s">
        <v>271</v>
      </c>
      <c r="CD142" s="193" t="s">
        <v>271</v>
      </c>
      <c r="CE142" s="193" t="s">
        <v>271</v>
      </c>
      <c r="CF142" s="190" t="s">
        <v>271</v>
      </c>
      <c r="CG142" s="193" t="s">
        <v>271</v>
      </c>
      <c r="CH142" s="193" t="s">
        <v>271</v>
      </c>
      <c r="CI142" s="190" t="s">
        <v>271</v>
      </c>
      <c r="CJ142" s="193" t="s">
        <v>271</v>
      </c>
      <c r="CK142" s="193" t="s">
        <v>271</v>
      </c>
      <c r="CL142" s="190" t="s">
        <v>271</v>
      </c>
      <c r="CM142" s="193" t="s">
        <v>271</v>
      </c>
      <c r="CN142" s="193" t="s">
        <v>271</v>
      </c>
      <c r="CO142" s="190" t="s">
        <v>271</v>
      </c>
      <c r="CP142" s="193" t="s">
        <v>271</v>
      </c>
      <c r="CQ142" s="193" t="s">
        <v>271</v>
      </c>
      <c r="CR142" s="190" t="s">
        <v>287</v>
      </c>
      <c r="CS142" s="193">
        <v>1779</v>
      </c>
      <c r="CT142" s="193">
        <v>50039</v>
      </c>
      <c r="CU142" s="190" t="s">
        <v>271</v>
      </c>
      <c r="CV142" s="193" t="s">
        <v>271</v>
      </c>
      <c r="CW142" s="193" t="s">
        <v>271</v>
      </c>
      <c r="CX142" s="190" t="s">
        <v>271</v>
      </c>
      <c r="CY142" s="193" t="s">
        <v>271</v>
      </c>
      <c r="CZ142" s="193" t="s">
        <v>271</v>
      </c>
      <c r="DA142" s="190" t="s">
        <v>287</v>
      </c>
      <c r="DB142" s="193">
        <v>1779</v>
      </c>
      <c r="DC142" s="193">
        <v>50039</v>
      </c>
      <c r="DD142" s="190" t="s">
        <v>271</v>
      </c>
      <c r="DE142" s="193" t="s">
        <v>271</v>
      </c>
      <c r="DF142" s="193" t="s">
        <v>271</v>
      </c>
      <c r="DG142" s="190" t="s">
        <v>271</v>
      </c>
      <c r="DH142" s="193" t="s">
        <v>271</v>
      </c>
      <c r="DI142" s="193" t="s">
        <v>271</v>
      </c>
      <c r="DJ142" s="190" t="s">
        <v>271</v>
      </c>
      <c r="DK142" s="193" t="s">
        <v>271</v>
      </c>
      <c r="DL142" s="193" t="s">
        <v>271</v>
      </c>
      <c r="DM142" s="190" t="s">
        <v>287</v>
      </c>
      <c r="DN142" s="193">
        <v>1779</v>
      </c>
      <c r="DO142" s="193">
        <v>50039</v>
      </c>
      <c r="DP142" s="190" t="s">
        <v>271</v>
      </c>
      <c r="DQ142" s="193" t="s">
        <v>271</v>
      </c>
      <c r="DR142" s="193" t="s">
        <v>271</v>
      </c>
      <c r="DS142" s="190" t="s">
        <v>271</v>
      </c>
      <c r="DT142" s="193" t="s">
        <v>271</v>
      </c>
      <c r="DU142" s="193" t="s">
        <v>271</v>
      </c>
      <c r="DV142" s="190" t="s">
        <v>271</v>
      </c>
      <c r="DW142" s="193" t="s">
        <v>271</v>
      </c>
      <c r="DX142" s="193" t="s">
        <v>271</v>
      </c>
      <c r="DY142" s="190" t="s">
        <v>356</v>
      </c>
      <c r="DZ142" s="190" t="s">
        <v>297</v>
      </c>
      <c r="EA142" s="190" t="s">
        <v>271</v>
      </c>
      <c r="EB142" s="190" t="s">
        <v>271</v>
      </c>
      <c r="EC142" s="190" t="s">
        <v>272</v>
      </c>
      <c r="ED142" s="190" t="s">
        <v>381</v>
      </c>
      <c r="EE142" s="190" t="s">
        <v>307</v>
      </c>
      <c r="EF142" s="190" t="s">
        <v>1212</v>
      </c>
      <c r="EG142" s="190" t="s">
        <v>285</v>
      </c>
      <c r="EH142" s="190" t="s">
        <v>320</v>
      </c>
      <c r="EI142" s="190" t="s">
        <v>483</v>
      </c>
      <c r="EJ142" s="190" t="s">
        <v>246</v>
      </c>
      <c r="EK142" s="190" t="s">
        <v>379</v>
      </c>
      <c r="EL142" s="190" t="s">
        <v>272</v>
      </c>
      <c r="EM142" s="190" t="s">
        <v>272</v>
      </c>
      <c r="EN142" s="190" t="s">
        <v>272</v>
      </c>
      <c r="EO142" s="190" t="s">
        <v>272</v>
      </c>
      <c r="EP142" s="190" t="s">
        <v>378</v>
      </c>
      <c r="EQ142" s="190">
        <v>4</v>
      </c>
      <c r="ER142" s="190" t="s">
        <v>404</v>
      </c>
      <c r="ES142" s="190" t="s">
        <v>272</v>
      </c>
      <c r="ET142" s="190" t="s">
        <v>272</v>
      </c>
      <c r="EU142" s="190" t="s">
        <v>272</v>
      </c>
      <c r="EV142" s="190" t="s">
        <v>272</v>
      </c>
      <c r="EW142" s="190" t="s">
        <v>279</v>
      </c>
      <c r="EX142" s="190">
        <v>4</v>
      </c>
      <c r="EY142" s="190" t="s">
        <v>302</v>
      </c>
      <c r="EZ142" s="190" t="s">
        <v>268</v>
      </c>
      <c r="FA142" s="190" t="s">
        <v>259</v>
      </c>
      <c r="FB142" s="193">
        <v>2</v>
      </c>
      <c r="FC142" s="190" t="s">
        <v>537</v>
      </c>
      <c r="FD142" s="190" t="s">
        <v>348</v>
      </c>
      <c r="FE142" s="190" t="s">
        <v>271</v>
      </c>
      <c r="FF142" s="190" t="s">
        <v>264</v>
      </c>
      <c r="FG142" s="190" t="s">
        <v>1211</v>
      </c>
      <c r="FH142" s="190" t="s">
        <v>1210</v>
      </c>
      <c r="FI142" s="190" t="s">
        <v>1209</v>
      </c>
      <c r="FJ142" s="190" t="s">
        <v>1208</v>
      </c>
      <c r="FK142" s="190" t="s">
        <v>1207</v>
      </c>
      <c r="FL142" s="190" t="s">
        <v>1206</v>
      </c>
      <c r="FM142" s="190" t="s">
        <v>1205</v>
      </c>
      <c r="FN142" s="190" t="s">
        <v>271</v>
      </c>
      <c r="FO142" s="190" t="s">
        <v>1204</v>
      </c>
      <c r="FP142" s="190" t="s">
        <v>1203</v>
      </c>
      <c r="FQ142" s="193">
        <v>50039</v>
      </c>
      <c r="FR142" s="193">
        <v>1779</v>
      </c>
      <c r="FS142" s="190" t="s">
        <v>272</v>
      </c>
      <c r="FT142" s="190" t="s">
        <v>297</v>
      </c>
      <c r="FU142" s="190" t="s">
        <v>297</v>
      </c>
      <c r="FV142" s="190" t="s">
        <v>297</v>
      </c>
      <c r="FW142" s="190" t="s">
        <v>297</v>
      </c>
      <c r="FX142" s="190" t="s">
        <v>297</v>
      </c>
      <c r="FY142" s="190" t="s">
        <v>297</v>
      </c>
      <c r="FZ142" s="190" t="s">
        <v>297</v>
      </c>
      <c r="GA142" s="190" t="s">
        <v>297</v>
      </c>
      <c r="GB142" s="190" t="s">
        <v>297</v>
      </c>
      <c r="GC142" s="190" t="s">
        <v>272</v>
      </c>
      <c r="GD142" s="190" t="s">
        <v>297</v>
      </c>
      <c r="GE142" s="190" t="s">
        <v>272</v>
      </c>
    </row>
    <row r="143" spans="1:187" x14ac:dyDescent="0.3">
      <c r="A143" s="190" t="s">
        <v>372</v>
      </c>
      <c r="B143" s="190">
        <v>2825</v>
      </c>
      <c r="C143" s="190" t="s">
        <v>31</v>
      </c>
      <c r="D143" s="190" t="s">
        <v>240</v>
      </c>
      <c r="E143" s="190" t="s">
        <v>1202</v>
      </c>
      <c r="F143" s="190" t="s">
        <v>1201</v>
      </c>
      <c r="G143" s="190" t="s">
        <v>270</v>
      </c>
      <c r="H143" s="190" t="s">
        <v>369</v>
      </c>
      <c r="I143" s="190" t="s">
        <v>368</v>
      </c>
      <c r="J143" s="190" t="s">
        <v>1200</v>
      </c>
      <c r="K143" s="190" t="s">
        <v>271</v>
      </c>
      <c r="L143" s="190" t="s">
        <v>271</v>
      </c>
      <c r="M143" s="190" t="s">
        <v>271</v>
      </c>
      <c r="N143" s="190" t="s">
        <v>271</v>
      </c>
      <c r="O143" s="190" t="s">
        <v>271</v>
      </c>
      <c r="P143" s="190" t="s">
        <v>271</v>
      </c>
      <c r="Q143" s="191">
        <v>41487</v>
      </c>
      <c r="R143" s="191">
        <v>42582</v>
      </c>
      <c r="S143" s="191">
        <v>43312</v>
      </c>
      <c r="T143" s="190" t="s">
        <v>592</v>
      </c>
      <c r="U143" s="194">
        <v>3884462</v>
      </c>
      <c r="V143" s="190" t="s">
        <v>332</v>
      </c>
      <c r="W143" s="190" t="s">
        <v>331</v>
      </c>
      <c r="X143" s="190" t="s">
        <v>330</v>
      </c>
      <c r="Y143" s="190" t="s">
        <v>329</v>
      </c>
      <c r="Z143" s="190" t="s">
        <v>1150</v>
      </c>
      <c r="AA143" s="190" t="s">
        <v>327</v>
      </c>
      <c r="AB143" s="190" t="s">
        <v>310</v>
      </c>
      <c r="AC143" s="190" t="s">
        <v>1199</v>
      </c>
      <c r="AD143" s="190" t="s">
        <v>325</v>
      </c>
      <c r="AE143" s="190" t="s">
        <v>1198</v>
      </c>
      <c r="AF143" s="190" t="s">
        <v>1197</v>
      </c>
      <c r="AG143" s="193">
        <v>403800</v>
      </c>
      <c r="AH143" s="193">
        <v>330381</v>
      </c>
      <c r="AI143" s="193">
        <v>734181</v>
      </c>
      <c r="AJ143" s="193">
        <v>93061</v>
      </c>
      <c r="AK143" s="193">
        <v>9701</v>
      </c>
      <c r="AL143" s="193">
        <v>102762</v>
      </c>
      <c r="AM143" s="193">
        <v>0</v>
      </c>
      <c r="AN143" s="193">
        <v>0</v>
      </c>
      <c r="AO143" s="193">
        <v>0</v>
      </c>
      <c r="AP143" s="193">
        <v>0</v>
      </c>
      <c r="AQ143" s="193">
        <v>0</v>
      </c>
      <c r="AR143" s="193">
        <v>0</v>
      </c>
      <c r="AS143" s="190" t="s">
        <v>271</v>
      </c>
      <c r="AT143" s="193" t="s">
        <v>271</v>
      </c>
      <c r="AU143" s="193" t="s">
        <v>271</v>
      </c>
      <c r="AV143" s="190" t="s">
        <v>271</v>
      </c>
      <c r="AW143" s="193" t="s">
        <v>271</v>
      </c>
      <c r="AX143" s="193" t="s">
        <v>271</v>
      </c>
      <c r="AY143" s="190" t="s">
        <v>271</v>
      </c>
      <c r="AZ143" s="193" t="s">
        <v>271</v>
      </c>
      <c r="BA143" s="193" t="s">
        <v>271</v>
      </c>
      <c r="BB143" s="190" t="s">
        <v>271</v>
      </c>
      <c r="BC143" s="193" t="s">
        <v>271</v>
      </c>
      <c r="BD143" s="193" t="s">
        <v>271</v>
      </c>
      <c r="BE143" s="190" t="s">
        <v>271</v>
      </c>
      <c r="BF143" s="193" t="s">
        <v>271</v>
      </c>
      <c r="BG143" s="193" t="s">
        <v>271</v>
      </c>
      <c r="BH143" s="190" t="s">
        <v>271</v>
      </c>
      <c r="BI143" s="193" t="s">
        <v>271</v>
      </c>
      <c r="BJ143" s="193" t="s">
        <v>271</v>
      </c>
      <c r="BK143" s="190" t="s">
        <v>271</v>
      </c>
      <c r="BL143" s="193" t="s">
        <v>271</v>
      </c>
      <c r="BM143" s="193" t="s">
        <v>271</v>
      </c>
      <c r="BN143" s="190" t="s">
        <v>271</v>
      </c>
      <c r="BO143" s="193" t="s">
        <v>271</v>
      </c>
      <c r="BP143" s="193" t="s">
        <v>271</v>
      </c>
      <c r="BQ143" s="190" t="s">
        <v>271</v>
      </c>
      <c r="BR143" s="193" t="s">
        <v>271</v>
      </c>
      <c r="BS143" s="193" t="s">
        <v>271</v>
      </c>
      <c r="BT143" s="190" t="s">
        <v>271</v>
      </c>
      <c r="BU143" s="193" t="s">
        <v>271</v>
      </c>
      <c r="BV143" s="193" t="s">
        <v>271</v>
      </c>
      <c r="BW143" s="193">
        <v>46705</v>
      </c>
      <c r="BX143" s="193">
        <v>31744</v>
      </c>
      <c r="BY143" s="193">
        <v>78449</v>
      </c>
      <c r="BZ143" s="193">
        <v>24235</v>
      </c>
      <c r="CA143" s="193">
        <v>7442</v>
      </c>
      <c r="CB143" s="193">
        <v>31677</v>
      </c>
      <c r="CC143" s="190" t="s">
        <v>271</v>
      </c>
      <c r="CD143" s="193" t="s">
        <v>271</v>
      </c>
      <c r="CE143" s="193" t="s">
        <v>271</v>
      </c>
      <c r="CF143" s="190" t="s">
        <v>271</v>
      </c>
      <c r="CG143" s="193" t="s">
        <v>271</v>
      </c>
      <c r="CH143" s="193" t="s">
        <v>271</v>
      </c>
      <c r="CI143" s="190" t="s">
        <v>271</v>
      </c>
      <c r="CJ143" s="193" t="s">
        <v>271</v>
      </c>
      <c r="CK143" s="193" t="s">
        <v>271</v>
      </c>
      <c r="CL143" s="190" t="s">
        <v>271</v>
      </c>
      <c r="CM143" s="193" t="s">
        <v>271</v>
      </c>
      <c r="CN143" s="193" t="s">
        <v>271</v>
      </c>
      <c r="CO143" s="190" t="s">
        <v>271</v>
      </c>
      <c r="CP143" s="193" t="s">
        <v>271</v>
      </c>
      <c r="CQ143" s="193" t="s">
        <v>271</v>
      </c>
      <c r="CR143" s="190" t="s">
        <v>271</v>
      </c>
      <c r="CS143" s="193" t="s">
        <v>271</v>
      </c>
      <c r="CT143" s="193" t="s">
        <v>271</v>
      </c>
      <c r="CU143" s="190" t="s">
        <v>271</v>
      </c>
      <c r="CV143" s="193" t="s">
        <v>271</v>
      </c>
      <c r="CW143" s="193" t="s">
        <v>271</v>
      </c>
      <c r="CX143" s="190" t="s">
        <v>271</v>
      </c>
      <c r="CY143" s="193" t="s">
        <v>271</v>
      </c>
      <c r="CZ143" s="193" t="s">
        <v>271</v>
      </c>
      <c r="DA143" s="190" t="s">
        <v>287</v>
      </c>
      <c r="DB143" s="193">
        <v>1398</v>
      </c>
      <c r="DC143" s="193">
        <v>5592</v>
      </c>
      <c r="DD143" s="190" t="s">
        <v>271</v>
      </c>
      <c r="DE143" s="193" t="s">
        <v>271</v>
      </c>
      <c r="DF143" s="193" t="s">
        <v>271</v>
      </c>
      <c r="DG143" s="190" t="s">
        <v>271</v>
      </c>
      <c r="DH143" s="193" t="s">
        <v>271</v>
      </c>
      <c r="DI143" s="193" t="s">
        <v>271</v>
      </c>
      <c r="DJ143" s="190" t="s">
        <v>271</v>
      </c>
      <c r="DK143" s="193" t="s">
        <v>271</v>
      </c>
      <c r="DL143" s="193" t="s">
        <v>271</v>
      </c>
      <c r="DM143" s="190" t="s">
        <v>271</v>
      </c>
      <c r="DN143" s="193" t="s">
        <v>271</v>
      </c>
      <c r="DO143" s="193" t="s">
        <v>271</v>
      </c>
      <c r="DP143" s="190" t="s">
        <v>287</v>
      </c>
      <c r="DQ143" s="193">
        <v>31677</v>
      </c>
      <c r="DR143" s="193">
        <v>78449</v>
      </c>
      <c r="DS143" s="190" t="s">
        <v>271</v>
      </c>
      <c r="DT143" s="193" t="s">
        <v>271</v>
      </c>
      <c r="DU143" s="193" t="s">
        <v>271</v>
      </c>
      <c r="DV143" s="190" t="s">
        <v>287</v>
      </c>
      <c r="DW143" s="193">
        <v>3976</v>
      </c>
      <c r="DX143" s="193">
        <v>12872</v>
      </c>
      <c r="DY143" s="190" t="s">
        <v>356</v>
      </c>
      <c r="DZ143" s="190" t="s">
        <v>272</v>
      </c>
      <c r="EA143" s="190" t="s">
        <v>868</v>
      </c>
      <c r="EB143" s="190" t="s">
        <v>307</v>
      </c>
      <c r="EC143" s="190" t="s">
        <v>272</v>
      </c>
      <c r="ED143" s="190" t="s">
        <v>323</v>
      </c>
      <c r="EE143" s="190" t="s">
        <v>307</v>
      </c>
      <c r="EF143" s="190" t="s">
        <v>1196</v>
      </c>
      <c r="EG143" s="190" t="s">
        <v>321</v>
      </c>
      <c r="EH143" s="190" t="s">
        <v>320</v>
      </c>
      <c r="EI143" s="190" t="s">
        <v>319</v>
      </c>
      <c r="EJ143" s="190" t="s">
        <v>245</v>
      </c>
      <c r="EK143" s="190" t="s">
        <v>351</v>
      </c>
      <c r="EL143" s="190" t="s">
        <v>272</v>
      </c>
      <c r="EM143" s="190" t="s">
        <v>297</v>
      </c>
      <c r="EN143" s="190" t="s">
        <v>272</v>
      </c>
      <c r="EO143" s="190" t="s">
        <v>272</v>
      </c>
      <c r="EP143" s="190" t="s">
        <v>281</v>
      </c>
      <c r="EQ143" s="190">
        <v>3</v>
      </c>
      <c r="ER143" s="190" t="s">
        <v>349</v>
      </c>
      <c r="ES143" s="190" t="s">
        <v>272</v>
      </c>
      <c r="ET143" s="190" t="s">
        <v>272</v>
      </c>
      <c r="EU143" s="190" t="s">
        <v>272</v>
      </c>
      <c r="EV143" s="190" t="s">
        <v>272</v>
      </c>
      <c r="EW143" s="190" t="s">
        <v>303</v>
      </c>
      <c r="EX143" s="190">
        <v>4</v>
      </c>
      <c r="EY143" s="190" t="s">
        <v>318</v>
      </c>
      <c r="EZ143" s="190" t="s">
        <v>268</v>
      </c>
      <c r="FA143" s="190" t="s">
        <v>258</v>
      </c>
      <c r="FB143" s="193">
        <v>10</v>
      </c>
      <c r="FC143" s="190" t="s">
        <v>300</v>
      </c>
      <c r="FD143" s="190" t="s">
        <v>348</v>
      </c>
      <c r="FE143" s="190" t="s">
        <v>276</v>
      </c>
      <c r="FF143" s="190" t="s">
        <v>264</v>
      </c>
      <c r="FG143" s="190" t="s">
        <v>1195</v>
      </c>
      <c r="FH143" s="190" t="s">
        <v>1194</v>
      </c>
      <c r="FI143" s="190" t="s">
        <v>1193</v>
      </c>
      <c r="FJ143" s="190" t="s">
        <v>1192</v>
      </c>
      <c r="FK143" s="190" t="s">
        <v>1191</v>
      </c>
      <c r="FL143" s="190" t="s">
        <v>1190</v>
      </c>
      <c r="FM143" s="190" t="s">
        <v>1189</v>
      </c>
      <c r="FN143" s="190" t="s">
        <v>1188</v>
      </c>
      <c r="FO143" s="190" t="s">
        <v>1187</v>
      </c>
      <c r="FP143" s="190" t="s">
        <v>1186</v>
      </c>
      <c r="FQ143" s="193">
        <v>78449</v>
      </c>
      <c r="FR143" s="193">
        <v>31677</v>
      </c>
      <c r="FS143" s="190" t="s">
        <v>272</v>
      </c>
      <c r="FT143" s="190" t="s">
        <v>297</v>
      </c>
      <c r="FU143" s="190" t="s">
        <v>297</v>
      </c>
      <c r="FV143" s="190" t="s">
        <v>297</v>
      </c>
      <c r="FW143" s="190" t="s">
        <v>272</v>
      </c>
      <c r="FX143" s="190" t="s">
        <v>272</v>
      </c>
      <c r="FY143" s="190" t="s">
        <v>297</v>
      </c>
      <c r="FZ143" s="190" t="s">
        <v>297</v>
      </c>
      <c r="GA143" s="190" t="s">
        <v>297</v>
      </c>
      <c r="GB143" s="190" t="s">
        <v>297</v>
      </c>
      <c r="GC143" s="190" t="s">
        <v>272</v>
      </c>
      <c r="GD143" s="190" t="s">
        <v>297</v>
      </c>
      <c r="GE143" s="190" t="s">
        <v>272</v>
      </c>
    </row>
    <row r="144" spans="1:187" x14ac:dyDescent="0.3">
      <c r="A144" s="190" t="s">
        <v>372</v>
      </c>
      <c r="B144" s="190">
        <v>2829</v>
      </c>
      <c r="C144" s="190" t="s">
        <v>31</v>
      </c>
      <c r="D144" s="190" t="s">
        <v>240</v>
      </c>
      <c r="E144" s="190" t="s">
        <v>1185</v>
      </c>
      <c r="F144" s="190" t="s">
        <v>1184</v>
      </c>
      <c r="G144" s="190" t="s">
        <v>270</v>
      </c>
      <c r="H144" s="190" t="s">
        <v>369</v>
      </c>
      <c r="I144" s="190" t="s">
        <v>368</v>
      </c>
      <c r="J144" s="190" t="s">
        <v>1183</v>
      </c>
      <c r="K144" s="190" t="s">
        <v>271</v>
      </c>
      <c r="L144" s="190" t="s">
        <v>271</v>
      </c>
      <c r="M144" s="190" t="s">
        <v>271</v>
      </c>
      <c r="N144" s="190" t="s">
        <v>271</v>
      </c>
      <c r="O144" s="190" t="s">
        <v>271</v>
      </c>
      <c r="P144" s="190" t="s">
        <v>271</v>
      </c>
      <c r="Q144" s="191">
        <v>41821</v>
      </c>
      <c r="R144" s="191">
        <v>42916</v>
      </c>
      <c r="T144" s="190" t="s">
        <v>391</v>
      </c>
      <c r="U144" s="194">
        <v>1540031.4</v>
      </c>
      <c r="V144" s="190" t="s">
        <v>332</v>
      </c>
      <c r="W144" s="190" t="s">
        <v>331</v>
      </c>
      <c r="X144" s="190" t="s">
        <v>330</v>
      </c>
      <c r="Y144" s="190" t="s">
        <v>329</v>
      </c>
      <c r="Z144" s="190" t="s">
        <v>1150</v>
      </c>
      <c r="AA144" s="190" t="s">
        <v>327</v>
      </c>
      <c r="AB144" s="190" t="s">
        <v>310</v>
      </c>
      <c r="AC144" s="190" t="s">
        <v>1182</v>
      </c>
      <c r="AD144" s="190" t="s">
        <v>325</v>
      </c>
      <c r="AE144" s="190" t="s">
        <v>1181</v>
      </c>
      <c r="AF144" s="190" t="s">
        <v>1180</v>
      </c>
      <c r="AG144" s="193">
        <v>3438</v>
      </c>
      <c r="AH144" s="193">
        <v>2513</v>
      </c>
      <c r="AI144" s="193">
        <v>5951</v>
      </c>
      <c r="AJ144" s="193">
        <v>915</v>
      </c>
      <c r="AK144" s="193">
        <v>0</v>
      </c>
      <c r="AL144" s="193">
        <v>915</v>
      </c>
      <c r="AM144" s="193">
        <v>0</v>
      </c>
      <c r="AN144" s="193">
        <v>0</v>
      </c>
      <c r="AO144" s="193">
        <v>0</v>
      </c>
      <c r="AP144" s="193">
        <v>0</v>
      </c>
      <c r="AQ144" s="193">
        <v>0</v>
      </c>
      <c r="AR144" s="193">
        <v>0</v>
      </c>
      <c r="AS144" s="190" t="s">
        <v>271</v>
      </c>
      <c r="AT144" s="193" t="s">
        <v>271</v>
      </c>
      <c r="AU144" s="193" t="s">
        <v>271</v>
      </c>
      <c r="AV144" s="190" t="s">
        <v>271</v>
      </c>
      <c r="AW144" s="193" t="s">
        <v>271</v>
      </c>
      <c r="AX144" s="193" t="s">
        <v>271</v>
      </c>
      <c r="AY144" s="190" t="s">
        <v>271</v>
      </c>
      <c r="AZ144" s="193" t="s">
        <v>271</v>
      </c>
      <c r="BA144" s="193" t="s">
        <v>271</v>
      </c>
      <c r="BB144" s="190" t="s">
        <v>271</v>
      </c>
      <c r="BC144" s="193" t="s">
        <v>271</v>
      </c>
      <c r="BD144" s="193" t="s">
        <v>271</v>
      </c>
      <c r="BE144" s="190" t="s">
        <v>271</v>
      </c>
      <c r="BF144" s="193" t="s">
        <v>271</v>
      </c>
      <c r="BG144" s="193" t="s">
        <v>271</v>
      </c>
      <c r="BH144" s="190" t="s">
        <v>271</v>
      </c>
      <c r="BI144" s="193" t="s">
        <v>271</v>
      </c>
      <c r="BJ144" s="193" t="s">
        <v>271</v>
      </c>
      <c r="BK144" s="190" t="s">
        <v>271</v>
      </c>
      <c r="BL144" s="193" t="s">
        <v>271</v>
      </c>
      <c r="BM144" s="193" t="s">
        <v>271</v>
      </c>
      <c r="BN144" s="190" t="s">
        <v>271</v>
      </c>
      <c r="BO144" s="193" t="s">
        <v>271</v>
      </c>
      <c r="BP144" s="193" t="s">
        <v>271</v>
      </c>
      <c r="BQ144" s="190" t="s">
        <v>271</v>
      </c>
      <c r="BR144" s="193" t="s">
        <v>271</v>
      </c>
      <c r="BS144" s="193" t="s">
        <v>271</v>
      </c>
      <c r="BT144" s="190" t="s">
        <v>271</v>
      </c>
      <c r="BU144" s="193" t="s">
        <v>271</v>
      </c>
      <c r="BV144" s="193" t="s">
        <v>271</v>
      </c>
      <c r="BW144" s="193">
        <v>3438</v>
      </c>
      <c r="BX144" s="193">
        <v>2513</v>
      </c>
      <c r="BY144" s="193">
        <v>595</v>
      </c>
      <c r="BZ144" s="193">
        <v>915</v>
      </c>
      <c r="CA144" s="193">
        <v>0</v>
      </c>
      <c r="CB144" s="193">
        <v>915</v>
      </c>
      <c r="CC144" s="190" t="s">
        <v>287</v>
      </c>
      <c r="CD144" s="193">
        <v>915</v>
      </c>
      <c r="CE144" s="193">
        <v>5951</v>
      </c>
      <c r="CF144" s="190" t="s">
        <v>287</v>
      </c>
      <c r="CG144" s="193">
        <v>915</v>
      </c>
      <c r="CH144" s="193">
        <v>5951</v>
      </c>
      <c r="CI144" s="190" t="s">
        <v>271</v>
      </c>
      <c r="CJ144" s="193" t="s">
        <v>271</v>
      </c>
      <c r="CK144" s="193" t="s">
        <v>271</v>
      </c>
      <c r="CL144" s="190" t="s">
        <v>271</v>
      </c>
      <c r="CM144" s="193" t="s">
        <v>271</v>
      </c>
      <c r="CN144" s="193" t="s">
        <v>271</v>
      </c>
      <c r="CO144" s="190" t="s">
        <v>271</v>
      </c>
      <c r="CP144" s="193" t="s">
        <v>271</v>
      </c>
      <c r="CQ144" s="193" t="s">
        <v>271</v>
      </c>
      <c r="CR144" s="190" t="s">
        <v>271</v>
      </c>
      <c r="CS144" s="193" t="s">
        <v>271</v>
      </c>
      <c r="CT144" s="193" t="s">
        <v>271</v>
      </c>
      <c r="CU144" s="190" t="s">
        <v>271</v>
      </c>
      <c r="CV144" s="193" t="s">
        <v>271</v>
      </c>
      <c r="CW144" s="193" t="s">
        <v>271</v>
      </c>
      <c r="CX144" s="190" t="s">
        <v>271</v>
      </c>
      <c r="CY144" s="193" t="s">
        <v>271</v>
      </c>
      <c r="CZ144" s="193" t="s">
        <v>271</v>
      </c>
      <c r="DA144" s="190" t="s">
        <v>287</v>
      </c>
      <c r="DB144" s="193">
        <v>915</v>
      </c>
      <c r="DC144" s="193">
        <v>5951</v>
      </c>
      <c r="DD144" s="190" t="s">
        <v>271</v>
      </c>
      <c r="DE144" s="193" t="s">
        <v>271</v>
      </c>
      <c r="DF144" s="193" t="s">
        <v>271</v>
      </c>
      <c r="DG144" s="190" t="s">
        <v>271</v>
      </c>
      <c r="DH144" s="193" t="s">
        <v>271</v>
      </c>
      <c r="DI144" s="193" t="s">
        <v>271</v>
      </c>
      <c r="DJ144" s="190" t="s">
        <v>271</v>
      </c>
      <c r="DK144" s="193" t="s">
        <v>271</v>
      </c>
      <c r="DL144" s="193" t="s">
        <v>271</v>
      </c>
      <c r="DM144" s="190" t="s">
        <v>287</v>
      </c>
      <c r="DN144" s="193">
        <v>915</v>
      </c>
      <c r="DO144" s="193">
        <v>5951</v>
      </c>
      <c r="DP144" s="190" t="s">
        <v>271</v>
      </c>
      <c r="DQ144" s="193" t="s">
        <v>271</v>
      </c>
      <c r="DR144" s="193" t="s">
        <v>271</v>
      </c>
      <c r="DS144" s="190" t="s">
        <v>271</v>
      </c>
      <c r="DT144" s="193" t="s">
        <v>271</v>
      </c>
      <c r="DU144" s="193" t="s">
        <v>271</v>
      </c>
      <c r="DV144" s="190" t="s">
        <v>287</v>
      </c>
      <c r="DW144" s="193">
        <v>915</v>
      </c>
      <c r="DX144" s="193">
        <v>5951</v>
      </c>
      <c r="DY144" s="190" t="s">
        <v>356</v>
      </c>
      <c r="DZ144" s="190" t="s">
        <v>272</v>
      </c>
      <c r="EA144" s="190" t="s">
        <v>355</v>
      </c>
      <c r="EB144" s="190" t="s">
        <v>307</v>
      </c>
      <c r="EC144" s="190" t="s">
        <v>272</v>
      </c>
      <c r="ED144" s="190" t="s">
        <v>427</v>
      </c>
      <c r="EE144" s="190" t="s">
        <v>426</v>
      </c>
      <c r="EF144" s="190" t="s">
        <v>1179</v>
      </c>
      <c r="EG144" s="190" t="s">
        <v>285</v>
      </c>
      <c r="EH144" s="190" t="s">
        <v>320</v>
      </c>
      <c r="EI144" s="190" t="s">
        <v>483</v>
      </c>
      <c r="EJ144" s="190" t="s">
        <v>245</v>
      </c>
      <c r="EK144" s="190" t="s">
        <v>351</v>
      </c>
      <c r="EL144" s="190" t="s">
        <v>272</v>
      </c>
      <c r="EM144" s="190" t="s">
        <v>272</v>
      </c>
      <c r="EN144" s="190" t="s">
        <v>272</v>
      </c>
      <c r="EO144" s="190" t="s">
        <v>272</v>
      </c>
      <c r="EP144" s="190" t="s">
        <v>350</v>
      </c>
      <c r="EQ144" s="190">
        <v>4</v>
      </c>
      <c r="ER144" s="190" t="s">
        <v>404</v>
      </c>
      <c r="ES144" s="190" t="s">
        <v>272</v>
      </c>
      <c r="ET144" s="190" t="s">
        <v>272</v>
      </c>
      <c r="EU144" s="190" t="s">
        <v>272</v>
      </c>
      <c r="EV144" s="190" t="s">
        <v>272</v>
      </c>
      <c r="EW144" s="190" t="s">
        <v>279</v>
      </c>
      <c r="EX144" s="190">
        <v>4</v>
      </c>
      <c r="EY144" s="190" t="s">
        <v>278</v>
      </c>
      <c r="EZ144" s="190" t="s">
        <v>267</v>
      </c>
      <c r="FA144" s="190" t="s">
        <v>258</v>
      </c>
      <c r="FB144" s="193">
        <v>3</v>
      </c>
      <c r="FC144" s="190" t="s">
        <v>348</v>
      </c>
      <c r="FD144" s="190" t="s">
        <v>276</v>
      </c>
      <c r="FE144" s="190" t="s">
        <v>271</v>
      </c>
      <c r="FF144" s="190" t="s">
        <v>263</v>
      </c>
      <c r="FG144" s="190" t="s">
        <v>1178</v>
      </c>
      <c r="FH144" s="190" t="s">
        <v>1177</v>
      </c>
      <c r="FI144" s="190" t="s">
        <v>1176</v>
      </c>
      <c r="FJ144" s="190" t="s">
        <v>1175</v>
      </c>
      <c r="FK144" s="190" t="s">
        <v>1174</v>
      </c>
      <c r="FL144" s="190" t="s">
        <v>1173</v>
      </c>
      <c r="FM144" s="190" t="s">
        <v>1172</v>
      </c>
      <c r="FN144" s="190" t="s">
        <v>1171</v>
      </c>
      <c r="FO144" s="190" t="s">
        <v>1170</v>
      </c>
      <c r="FP144" s="190" t="s">
        <v>1169</v>
      </c>
      <c r="FQ144" s="193">
        <v>595</v>
      </c>
      <c r="FR144" s="193">
        <v>915</v>
      </c>
      <c r="FS144" s="190" t="s">
        <v>272</v>
      </c>
      <c r="FT144" s="190" t="s">
        <v>297</v>
      </c>
      <c r="FU144" s="190" t="s">
        <v>297</v>
      </c>
      <c r="FV144" s="190" t="s">
        <v>297</v>
      </c>
      <c r="FW144" s="190" t="s">
        <v>297</v>
      </c>
      <c r="FX144" s="190" t="s">
        <v>297</v>
      </c>
      <c r="FY144" s="190" t="s">
        <v>297</v>
      </c>
      <c r="FZ144" s="190" t="s">
        <v>297</v>
      </c>
      <c r="GA144" s="190" t="s">
        <v>272</v>
      </c>
      <c r="GB144" s="190" t="s">
        <v>297</v>
      </c>
      <c r="GC144" s="190" t="s">
        <v>272</v>
      </c>
      <c r="GD144" s="190" t="s">
        <v>272</v>
      </c>
      <c r="GE144" s="190" t="s">
        <v>297</v>
      </c>
    </row>
    <row r="145" spans="1:187" x14ac:dyDescent="0.3">
      <c r="A145" s="190" t="s">
        <v>372</v>
      </c>
      <c r="B145" s="190">
        <v>2832</v>
      </c>
      <c r="C145" s="190" t="s">
        <v>31</v>
      </c>
      <c r="D145" s="190" t="s">
        <v>240</v>
      </c>
      <c r="E145" s="190" t="s">
        <v>1168</v>
      </c>
      <c r="F145" s="190" t="s">
        <v>1167</v>
      </c>
      <c r="G145" s="190" t="s">
        <v>270</v>
      </c>
      <c r="H145" s="190" t="s">
        <v>369</v>
      </c>
      <c r="I145" s="190" t="s">
        <v>368</v>
      </c>
      <c r="J145" s="190" t="s">
        <v>1166</v>
      </c>
      <c r="K145" s="190" t="s">
        <v>271</v>
      </c>
      <c r="L145" s="190" t="s">
        <v>271</v>
      </c>
      <c r="M145" s="190" t="s">
        <v>271</v>
      </c>
      <c r="N145" s="190" t="s">
        <v>271</v>
      </c>
      <c r="O145" s="190" t="s">
        <v>271</v>
      </c>
      <c r="P145" s="190" t="s">
        <v>271</v>
      </c>
      <c r="Q145" s="191">
        <v>41821</v>
      </c>
      <c r="R145" s="191">
        <v>42916</v>
      </c>
      <c r="T145" s="190" t="s">
        <v>471</v>
      </c>
      <c r="U145" s="194">
        <v>573288.41</v>
      </c>
      <c r="V145" s="190" t="s">
        <v>332</v>
      </c>
      <c r="W145" s="190" t="s">
        <v>331</v>
      </c>
      <c r="X145" s="190" t="s">
        <v>330</v>
      </c>
      <c r="Y145" s="190" t="s">
        <v>329</v>
      </c>
      <c r="Z145" s="190" t="s">
        <v>1150</v>
      </c>
      <c r="AA145" s="190" t="s">
        <v>327</v>
      </c>
      <c r="AB145" s="190" t="s">
        <v>310</v>
      </c>
      <c r="AC145" s="190" t="s">
        <v>1165</v>
      </c>
      <c r="AD145" s="190" t="s">
        <v>325</v>
      </c>
      <c r="AE145" s="190" t="s">
        <v>1164</v>
      </c>
      <c r="AF145" s="190" t="s">
        <v>1163</v>
      </c>
      <c r="AG145" s="193">
        <v>60000</v>
      </c>
      <c r="AH145" s="193">
        <v>0</v>
      </c>
      <c r="AI145" s="193">
        <v>60000</v>
      </c>
      <c r="AJ145" s="193">
        <v>14000</v>
      </c>
      <c r="AK145" s="193">
        <v>0</v>
      </c>
      <c r="AL145" s="193">
        <v>14000</v>
      </c>
      <c r="AM145" s="193">
        <v>0</v>
      </c>
      <c r="AN145" s="193">
        <v>0</v>
      </c>
      <c r="AO145" s="193">
        <v>0</v>
      </c>
      <c r="AP145" s="193">
        <v>0</v>
      </c>
      <c r="AQ145" s="193">
        <v>0</v>
      </c>
      <c r="AR145" s="193">
        <v>0</v>
      </c>
      <c r="AS145" s="190" t="s">
        <v>271</v>
      </c>
      <c r="AT145" s="193" t="s">
        <v>271</v>
      </c>
      <c r="AU145" s="193" t="s">
        <v>271</v>
      </c>
      <c r="AV145" s="190" t="s">
        <v>271</v>
      </c>
      <c r="AW145" s="193" t="s">
        <v>271</v>
      </c>
      <c r="AX145" s="193" t="s">
        <v>271</v>
      </c>
      <c r="AY145" s="190" t="s">
        <v>271</v>
      </c>
      <c r="AZ145" s="193" t="s">
        <v>271</v>
      </c>
      <c r="BA145" s="193" t="s">
        <v>271</v>
      </c>
      <c r="BB145" s="190" t="s">
        <v>271</v>
      </c>
      <c r="BC145" s="193" t="s">
        <v>271</v>
      </c>
      <c r="BD145" s="193" t="s">
        <v>271</v>
      </c>
      <c r="BE145" s="190" t="s">
        <v>271</v>
      </c>
      <c r="BF145" s="193" t="s">
        <v>271</v>
      </c>
      <c r="BG145" s="193" t="s">
        <v>271</v>
      </c>
      <c r="BH145" s="190" t="s">
        <v>271</v>
      </c>
      <c r="BI145" s="193" t="s">
        <v>271</v>
      </c>
      <c r="BJ145" s="193" t="s">
        <v>271</v>
      </c>
      <c r="BK145" s="190" t="s">
        <v>271</v>
      </c>
      <c r="BL145" s="193" t="s">
        <v>271</v>
      </c>
      <c r="BM145" s="193" t="s">
        <v>271</v>
      </c>
      <c r="BN145" s="190" t="s">
        <v>271</v>
      </c>
      <c r="BO145" s="193" t="s">
        <v>271</v>
      </c>
      <c r="BP145" s="193" t="s">
        <v>271</v>
      </c>
      <c r="BQ145" s="190" t="s">
        <v>271</v>
      </c>
      <c r="BR145" s="193" t="s">
        <v>271</v>
      </c>
      <c r="BS145" s="193" t="s">
        <v>271</v>
      </c>
      <c r="BT145" s="190" t="s">
        <v>271</v>
      </c>
      <c r="BU145" s="193" t="s">
        <v>271</v>
      </c>
      <c r="BV145" s="193" t="s">
        <v>271</v>
      </c>
      <c r="BW145" s="193">
        <v>25847</v>
      </c>
      <c r="BX145" s="193">
        <v>0</v>
      </c>
      <c r="BY145" s="193">
        <v>25847</v>
      </c>
      <c r="BZ145" s="193">
        <v>5931</v>
      </c>
      <c r="CA145" s="193">
        <v>0</v>
      </c>
      <c r="CB145" s="193">
        <v>5931</v>
      </c>
      <c r="CC145" s="190" t="s">
        <v>271</v>
      </c>
      <c r="CD145" s="193" t="s">
        <v>271</v>
      </c>
      <c r="CE145" s="193" t="s">
        <v>271</v>
      </c>
      <c r="CF145" s="190" t="s">
        <v>271</v>
      </c>
      <c r="CG145" s="193" t="s">
        <v>271</v>
      </c>
      <c r="CH145" s="193" t="s">
        <v>271</v>
      </c>
      <c r="CI145" s="190" t="s">
        <v>271</v>
      </c>
      <c r="CJ145" s="193" t="s">
        <v>271</v>
      </c>
      <c r="CK145" s="193" t="s">
        <v>271</v>
      </c>
      <c r="CL145" s="190" t="s">
        <v>271</v>
      </c>
      <c r="CM145" s="193" t="s">
        <v>271</v>
      </c>
      <c r="CN145" s="193" t="s">
        <v>271</v>
      </c>
      <c r="CO145" s="190" t="s">
        <v>271</v>
      </c>
      <c r="CP145" s="193" t="s">
        <v>271</v>
      </c>
      <c r="CQ145" s="193" t="s">
        <v>271</v>
      </c>
      <c r="CR145" s="190" t="s">
        <v>271</v>
      </c>
      <c r="CS145" s="193" t="s">
        <v>271</v>
      </c>
      <c r="CT145" s="193" t="s">
        <v>271</v>
      </c>
      <c r="CU145" s="190" t="s">
        <v>271</v>
      </c>
      <c r="CV145" s="193" t="s">
        <v>271</v>
      </c>
      <c r="CW145" s="193" t="s">
        <v>271</v>
      </c>
      <c r="CX145" s="190" t="s">
        <v>287</v>
      </c>
      <c r="CY145" s="193">
        <v>5931</v>
      </c>
      <c r="CZ145" s="193">
        <v>25847</v>
      </c>
      <c r="DA145" s="190" t="s">
        <v>271</v>
      </c>
      <c r="DB145" s="193" t="s">
        <v>271</v>
      </c>
      <c r="DC145" s="193" t="s">
        <v>271</v>
      </c>
      <c r="DD145" s="190" t="s">
        <v>271</v>
      </c>
      <c r="DE145" s="193" t="s">
        <v>271</v>
      </c>
      <c r="DF145" s="193" t="s">
        <v>271</v>
      </c>
      <c r="DG145" s="190" t="s">
        <v>271</v>
      </c>
      <c r="DH145" s="193" t="s">
        <v>271</v>
      </c>
      <c r="DI145" s="193" t="s">
        <v>271</v>
      </c>
      <c r="DJ145" s="190" t="s">
        <v>271</v>
      </c>
      <c r="DK145" s="193" t="s">
        <v>271</v>
      </c>
      <c r="DL145" s="193" t="s">
        <v>271</v>
      </c>
      <c r="DM145" s="190" t="s">
        <v>271</v>
      </c>
      <c r="DN145" s="193" t="s">
        <v>271</v>
      </c>
      <c r="DO145" s="193" t="s">
        <v>271</v>
      </c>
      <c r="DP145" s="190" t="s">
        <v>271</v>
      </c>
      <c r="DQ145" s="193" t="s">
        <v>271</v>
      </c>
      <c r="DR145" s="193" t="s">
        <v>271</v>
      </c>
      <c r="DS145" s="190" t="s">
        <v>271</v>
      </c>
      <c r="DT145" s="193" t="s">
        <v>271</v>
      </c>
      <c r="DU145" s="193" t="s">
        <v>271</v>
      </c>
      <c r="DV145" s="190" t="s">
        <v>287</v>
      </c>
      <c r="DW145" s="193">
        <v>5931</v>
      </c>
      <c r="DX145" s="193">
        <v>25847</v>
      </c>
      <c r="DY145" s="190" t="s">
        <v>356</v>
      </c>
      <c r="DZ145" s="190" t="s">
        <v>297</v>
      </c>
      <c r="EA145" s="190" t="s">
        <v>271</v>
      </c>
      <c r="EB145" s="190" t="s">
        <v>271</v>
      </c>
      <c r="EC145" s="190" t="s">
        <v>272</v>
      </c>
      <c r="ED145" s="190" t="s">
        <v>564</v>
      </c>
      <c r="EE145" s="190" t="s">
        <v>426</v>
      </c>
      <c r="EF145" s="190" t="s">
        <v>1162</v>
      </c>
      <c r="EG145" s="190" t="s">
        <v>321</v>
      </c>
      <c r="EH145" s="190" t="s">
        <v>284</v>
      </c>
      <c r="EI145" s="190" t="s">
        <v>283</v>
      </c>
      <c r="EJ145" s="190" t="s">
        <v>244</v>
      </c>
      <c r="EK145" s="190" t="s">
        <v>351</v>
      </c>
      <c r="EL145" s="190" t="s">
        <v>272</v>
      </c>
      <c r="EM145" s="190" t="s">
        <v>272</v>
      </c>
      <c r="EN145" s="190" t="s">
        <v>272</v>
      </c>
      <c r="EO145" s="190" t="s">
        <v>272</v>
      </c>
      <c r="EP145" s="190" t="s">
        <v>350</v>
      </c>
      <c r="EQ145" s="190">
        <v>4</v>
      </c>
      <c r="ER145" s="190" t="s">
        <v>349</v>
      </c>
      <c r="ES145" s="190" t="s">
        <v>272</v>
      </c>
      <c r="ET145" s="190" t="s">
        <v>272</v>
      </c>
      <c r="EU145" s="190" t="s">
        <v>272</v>
      </c>
      <c r="EV145" s="190" t="s">
        <v>272</v>
      </c>
      <c r="EW145" s="190" t="s">
        <v>303</v>
      </c>
      <c r="EX145" s="190">
        <v>4</v>
      </c>
      <c r="EY145" s="190" t="s">
        <v>302</v>
      </c>
      <c r="EZ145" s="190" t="s">
        <v>268</v>
      </c>
      <c r="FA145" s="190" t="s">
        <v>259</v>
      </c>
      <c r="FB145" s="193">
        <v>0</v>
      </c>
      <c r="FC145" s="190" t="s">
        <v>537</v>
      </c>
      <c r="FD145" s="190" t="s">
        <v>377</v>
      </c>
      <c r="FE145" s="190" t="s">
        <v>271</v>
      </c>
      <c r="FF145" s="190" t="s">
        <v>262</v>
      </c>
      <c r="FG145" s="190" t="s">
        <v>271</v>
      </c>
      <c r="FH145" s="190" t="s">
        <v>1161</v>
      </c>
      <c r="FI145" s="190" t="s">
        <v>1160</v>
      </c>
      <c r="FJ145" s="190" t="s">
        <v>1159</v>
      </c>
      <c r="FK145" s="190" t="s">
        <v>271</v>
      </c>
      <c r="FL145" s="190" t="s">
        <v>1158</v>
      </c>
      <c r="FM145" s="190" t="s">
        <v>1157</v>
      </c>
      <c r="FN145" s="190" t="s">
        <v>1156</v>
      </c>
      <c r="FO145" s="190" t="s">
        <v>271</v>
      </c>
      <c r="FP145" s="190" t="s">
        <v>1155</v>
      </c>
      <c r="FQ145" s="193">
        <v>25847</v>
      </c>
      <c r="FR145" s="193">
        <v>5931</v>
      </c>
      <c r="FS145" s="190" t="s">
        <v>297</v>
      </c>
      <c r="FT145" s="190" t="s">
        <v>297</v>
      </c>
      <c r="FU145" s="190" t="s">
        <v>297</v>
      </c>
      <c r="FV145" s="190" t="s">
        <v>297</v>
      </c>
      <c r="FW145" s="190" t="s">
        <v>297</v>
      </c>
      <c r="FX145" s="190" t="s">
        <v>297</v>
      </c>
      <c r="FY145" s="190" t="s">
        <v>272</v>
      </c>
      <c r="FZ145" s="190" t="s">
        <v>272</v>
      </c>
      <c r="GA145" s="190" t="s">
        <v>297</v>
      </c>
      <c r="GB145" s="190" t="s">
        <v>297</v>
      </c>
      <c r="GC145" s="190" t="s">
        <v>272</v>
      </c>
      <c r="GD145" s="190" t="s">
        <v>297</v>
      </c>
      <c r="GE145" s="190" t="s">
        <v>272</v>
      </c>
    </row>
    <row r="146" spans="1:187" x14ac:dyDescent="0.3">
      <c r="A146" s="190" t="s">
        <v>372</v>
      </c>
      <c r="B146" s="190">
        <v>2834</v>
      </c>
      <c r="C146" s="190" t="s">
        <v>31</v>
      </c>
      <c r="D146" s="190" t="s">
        <v>240</v>
      </c>
      <c r="E146" s="190" t="s">
        <v>1153</v>
      </c>
      <c r="F146" s="190" t="s">
        <v>1152</v>
      </c>
      <c r="G146" s="190" t="s">
        <v>270</v>
      </c>
      <c r="H146" s="190" t="s">
        <v>369</v>
      </c>
      <c r="I146" s="190" t="s">
        <v>368</v>
      </c>
      <c r="J146" s="190" t="s">
        <v>1151</v>
      </c>
      <c r="K146" s="190" t="s">
        <v>271</v>
      </c>
      <c r="L146" s="190" t="s">
        <v>271</v>
      </c>
      <c r="M146" s="190" t="s">
        <v>271</v>
      </c>
      <c r="N146" s="190" t="s">
        <v>271</v>
      </c>
      <c r="O146" s="190" t="s">
        <v>271</v>
      </c>
      <c r="P146" s="190" t="s">
        <v>271</v>
      </c>
      <c r="Q146" s="191">
        <v>42370</v>
      </c>
      <c r="R146" s="191">
        <v>42916</v>
      </c>
      <c r="T146" s="190" t="s">
        <v>471</v>
      </c>
      <c r="U146" s="194">
        <v>692581</v>
      </c>
      <c r="V146" s="190" t="s">
        <v>332</v>
      </c>
      <c r="W146" s="190" t="s">
        <v>331</v>
      </c>
      <c r="X146" s="190" t="s">
        <v>330</v>
      </c>
      <c r="Y146" s="190" t="s">
        <v>329</v>
      </c>
      <c r="Z146" s="190" t="s">
        <v>1150</v>
      </c>
      <c r="AA146" s="190" t="s">
        <v>327</v>
      </c>
      <c r="AB146" s="190" t="s">
        <v>310</v>
      </c>
      <c r="AC146" s="190" t="s">
        <v>1149</v>
      </c>
      <c r="AD146" s="190" t="s">
        <v>325</v>
      </c>
      <c r="AE146" s="190" t="s">
        <v>1148</v>
      </c>
      <c r="AF146" s="190" t="s">
        <v>1147</v>
      </c>
      <c r="AG146" s="193">
        <v>235281</v>
      </c>
      <c r="AH146" s="193">
        <v>223694</v>
      </c>
      <c r="AI146" s="193">
        <v>458975</v>
      </c>
      <c r="AJ146" s="193">
        <v>510</v>
      </c>
      <c r="AK146" s="193">
        <v>510</v>
      </c>
      <c r="AL146" s="193">
        <v>1220</v>
      </c>
      <c r="AM146" s="193">
        <v>0</v>
      </c>
      <c r="AN146" s="193">
        <v>0</v>
      </c>
      <c r="AO146" s="193">
        <v>0</v>
      </c>
      <c r="AP146" s="193">
        <v>0</v>
      </c>
      <c r="AQ146" s="193">
        <v>0</v>
      </c>
      <c r="AR146" s="193">
        <v>0</v>
      </c>
      <c r="AS146" s="190" t="s">
        <v>271</v>
      </c>
      <c r="AT146" s="193" t="s">
        <v>271</v>
      </c>
      <c r="AU146" s="193" t="s">
        <v>271</v>
      </c>
      <c r="AV146" s="190" t="s">
        <v>271</v>
      </c>
      <c r="AW146" s="193" t="s">
        <v>271</v>
      </c>
      <c r="AX146" s="193" t="s">
        <v>271</v>
      </c>
      <c r="AY146" s="190" t="s">
        <v>271</v>
      </c>
      <c r="AZ146" s="193" t="s">
        <v>271</v>
      </c>
      <c r="BA146" s="193" t="s">
        <v>271</v>
      </c>
      <c r="BB146" s="190" t="s">
        <v>271</v>
      </c>
      <c r="BC146" s="193" t="s">
        <v>271</v>
      </c>
      <c r="BD146" s="193" t="s">
        <v>271</v>
      </c>
      <c r="BE146" s="190" t="s">
        <v>271</v>
      </c>
      <c r="BF146" s="193" t="s">
        <v>271</v>
      </c>
      <c r="BG146" s="193" t="s">
        <v>271</v>
      </c>
      <c r="BH146" s="190" t="s">
        <v>271</v>
      </c>
      <c r="BI146" s="193" t="s">
        <v>271</v>
      </c>
      <c r="BJ146" s="193" t="s">
        <v>271</v>
      </c>
      <c r="BK146" s="190" t="s">
        <v>271</v>
      </c>
      <c r="BL146" s="193" t="s">
        <v>271</v>
      </c>
      <c r="BM146" s="193" t="s">
        <v>271</v>
      </c>
      <c r="BN146" s="190" t="s">
        <v>271</v>
      </c>
      <c r="BO146" s="193" t="s">
        <v>271</v>
      </c>
      <c r="BP146" s="193" t="s">
        <v>271</v>
      </c>
      <c r="BQ146" s="190" t="s">
        <v>271</v>
      </c>
      <c r="BR146" s="193" t="s">
        <v>271</v>
      </c>
      <c r="BS146" s="193" t="s">
        <v>271</v>
      </c>
      <c r="BT146" s="190" t="s">
        <v>271</v>
      </c>
      <c r="BU146" s="193" t="s">
        <v>271</v>
      </c>
      <c r="BV146" s="193" t="s">
        <v>271</v>
      </c>
      <c r="BW146" s="193">
        <v>0</v>
      </c>
      <c r="BX146" s="193">
        <v>0</v>
      </c>
      <c r="BY146" s="193">
        <v>0</v>
      </c>
      <c r="BZ146" s="193">
        <v>84</v>
      </c>
      <c r="CA146" s="193">
        <v>49</v>
      </c>
      <c r="CB146" s="193">
        <v>133</v>
      </c>
      <c r="CC146" s="190" t="s">
        <v>271</v>
      </c>
      <c r="CD146" s="193" t="s">
        <v>271</v>
      </c>
      <c r="CE146" s="193" t="s">
        <v>271</v>
      </c>
      <c r="CF146" s="190" t="s">
        <v>271</v>
      </c>
      <c r="CG146" s="193" t="s">
        <v>271</v>
      </c>
      <c r="CH146" s="193" t="s">
        <v>271</v>
      </c>
      <c r="CI146" s="190" t="s">
        <v>271</v>
      </c>
      <c r="CJ146" s="193" t="s">
        <v>271</v>
      </c>
      <c r="CK146" s="193" t="s">
        <v>271</v>
      </c>
      <c r="CL146" s="190" t="s">
        <v>271</v>
      </c>
      <c r="CM146" s="193" t="s">
        <v>271</v>
      </c>
      <c r="CN146" s="193" t="s">
        <v>271</v>
      </c>
      <c r="CO146" s="190" t="s">
        <v>271</v>
      </c>
      <c r="CP146" s="193" t="s">
        <v>271</v>
      </c>
      <c r="CQ146" s="193" t="s">
        <v>271</v>
      </c>
      <c r="CR146" s="190" t="s">
        <v>271</v>
      </c>
      <c r="CS146" s="193" t="s">
        <v>271</v>
      </c>
      <c r="CT146" s="193" t="s">
        <v>271</v>
      </c>
      <c r="CU146" s="190" t="s">
        <v>271</v>
      </c>
      <c r="CV146" s="193" t="s">
        <v>271</v>
      </c>
      <c r="CW146" s="193" t="s">
        <v>271</v>
      </c>
      <c r="CX146" s="190" t="s">
        <v>287</v>
      </c>
      <c r="CY146" s="193">
        <v>133</v>
      </c>
      <c r="CZ146" s="193">
        <v>0</v>
      </c>
      <c r="DA146" s="190" t="s">
        <v>271</v>
      </c>
      <c r="DB146" s="193" t="s">
        <v>271</v>
      </c>
      <c r="DC146" s="193" t="s">
        <v>271</v>
      </c>
      <c r="DD146" s="190" t="s">
        <v>271</v>
      </c>
      <c r="DE146" s="193" t="s">
        <v>271</v>
      </c>
      <c r="DF146" s="193" t="s">
        <v>271</v>
      </c>
      <c r="DG146" s="190" t="s">
        <v>271</v>
      </c>
      <c r="DH146" s="193" t="s">
        <v>271</v>
      </c>
      <c r="DI146" s="193" t="s">
        <v>271</v>
      </c>
      <c r="DJ146" s="190" t="s">
        <v>271</v>
      </c>
      <c r="DK146" s="193" t="s">
        <v>271</v>
      </c>
      <c r="DL146" s="193" t="s">
        <v>271</v>
      </c>
      <c r="DM146" s="190" t="s">
        <v>271</v>
      </c>
      <c r="DN146" s="193" t="s">
        <v>271</v>
      </c>
      <c r="DO146" s="193" t="s">
        <v>271</v>
      </c>
      <c r="DP146" s="190" t="s">
        <v>287</v>
      </c>
      <c r="DQ146" s="193">
        <v>55</v>
      </c>
      <c r="DR146" s="193">
        <v>0</v>
      </c>
      <c r="DS146" s="190" t="s">
        <v>271</v>
      </c>
      <c r="DT146" s="193" t="s">
        <v>271</v>
      </c>
      <c r="DU146" s="193" t="s">
        <v>271</v>
      </c>
      <c r="DV146" s="190" t="s">
        <v>271</v>
      </c>
      <c r="DW146" s="193" t="s">
        <v>271</v>
      </c>
      <c r="DX146" s="193" t="s">
        <v>271</v>
      </c>
      <c r="DY146" s="190" t="s">
        <v>356</v>
      </c>
      <c r="DZ146" s="190" t="s">
        <v>272</v>
      </c>
      <c r="EA146" s="190" t="s">
        <v>564</v>
      </c>
      <c r="EB146" s="190" t="s">
        <v>307</v>
      </c>
      <c r="EC146" s="190" t="s">
        <v>272</v>
      </c>
      <c r="ED146" s="190" t="s">
        <v>564</v>
      </c>
      <c r="EE146" s="190" t="s">
        <v>426</v>
      </c>
      <c r="EF146" s="190" t="s">
        <v>1146</v>
      </c>
      <c r="EG146" s="190" t="s">
        <v>285</v>
      </c>
      <c r="EH146" s="190" t="s">
        <v>380</v>
      </c>
      <c r="EI146" s="190" t="s">
        <v>319</v>
      </c>
      <c r="EJ146" s="190" t="s">
        <v>244</v>
      </c>
      <c r="EK146" s="190" t="s">
        <v>351</v>
      </c>
      <c r="EL146" s="190" t="s">
        <v>272</v>
      </c>
      <c r="EM146" s="190" t="s">
        <v>272</v>
      </c>
      <c r="EN146" s="190" t="s">
        <v>272</v>
      </c>
      <c r="EO146" s="190" t="s">
        <v>272</v>
      </c>
      <c r="EP146" s="190" t="s">
        <v>350</v>
      </c>
      <c r="EQ146" s="190">
        <v>4</v>
      </c>
      <c r="ER146" s="190" t="s">
        <v>349</v>
      </c>
      <c r="ES146" s="190" t="s">
        <v>272</v>
      </c>
      <c r="ET146" s="190" t="s">
        <v>272</v>
      </c>
      <c r="EU146" s="190" t="s">
        <v>272</v>
      </c>
      <c r="EV146" s="190" t="s">
        <v>272</v>
      </c>
      <c r="EW146" s="190" t="s">
        <v>303</v>
      </c>
      <c r="EX146" s="190">
        <v>4</v>
      </c>
      <c r="EY146" s="190" t="s">
        <v>302</v>
      </c>
      <c r="EZ146" s="190" t="s">
        <v>268</v>
      </c>
      <c r="FA146" s="190" t="s">
        <v>259</v>
      </c>
      <c r="FB146" s="193">
        <v>3</v>
      </c>
      <c r="FC146" s="190" t="s">
        <v>348</v>
      </c>
      <c r="FD146" s="190" t="s">
        <v>537</v>
      </c>
      <c r="FE146" s="190" t="s">
        <v>271</v>
      </c>
      <c r="FF146" s="190" t="s">
        <v>264</v>
      </c>
      <c r="FG146" s="190" t="s">
        <v>1145</v>
      </c>
      <c r="FH146" s="190" t="s">
        <v>1144</v>
      </c>
      <c r="FI146" s="190" t="s">
        <v>1143</v>
      </c>
      <c r="FJ146" s="190" t="s">
        <v>271</v>
      </c>
      <c r="FK146" s="190" t="s">
        <v>271</v>
      </c>
      <c r="FL146" s="190" t="s">
        <v>1142</v>
      </c>
      <c r="FM146" s="190" t="s">
        <v>271</v>
      </c>
      <c r="FN146" s="190" t="s">
        <v>271</v>
      </c>
      <c r="FO146" s="190" t="s">
        <v>1141</v>
      </c>
      <c r="FP146" s="190" t="s">
        <v>1140</v>
      </c>
      <c r="FQ146" s="193">
        <v>0</v>
      </c>
      <c r="FR146" s="193">
        <v>133</v>
      </c>
      <c r="FS146" s="190" t="s">
        <v>272</v>
      </c>
      <c r="FT146" s="190" t="s">
        <v>297</v>
      </c>
      <c r="FU146" s="190" t="s">
        <v>297</v>
      </c>
      <c r="FV146" s="190" t="s">
        <v>297</v>
      </c>
      <c r="FW146" s="190" t="s">
        <v>297</v>
      </c>
      <c r="FX146" s="190" t="s">
        <v>297</v>
      </c>
      <c r="FY146" s="190" t="s">
        <v>272</v>
      </c>
      <c r="FZ146" s="190" t="s">
        <v>272</v>
      </c>
      <c r="GA146" s="190" t="s">
        <v>297</v>
      </c>
      <c r="GB146" s="190" t="s">
        <v>297</v>
      </c>
      <c r="GC146" s="190" t="s">
        <v>297</v>
      </c>
      <c r="GD146" s="190" t="s">
        <v>297</v>
      </c>
      <c r="GE146" s="190" t="s">
        <v>272</v>
      </c>
    </row>
    <row r="147" spans="1:187" x14ac:dyDescent="0.3">
      <c r="A147" s="190" t="s">
        <v>296</v>
      </c>
      <c r="B147" s="190">
        <v>3727</v>
      </c>
      <c r="C147" s="190" t="s">
        <v>31</v>
      </c>
      <c r="D147" s="190" t="s">
        <v>240</v>
      </c>
      <c r="F147" s="190" t="s">
        <v>333</v>
      </c>
      <c r="G147" s="190" t="s">
        <v>270</v>
      </c>
      <c r="Q147" s="190"/>
      <c r="R147" s="190"/>
      <c r="S147" s="190"/>
      <c r="U147" s="190"/>
      <c r="V147" s="190" t="s">
        <v>332</v>
      </c>
      <c r="W147" s="190" t="s">
        <v>331</v>
      </c>
      <c r="X147" s="190" t="s">
        <v>330</v>
      </c>
      <c r="Y147" s="190" t="s">
        <v>329</v>
      </c>
      <c r="Z147" s="190" t="s">
        <v>328</v>
      </c>
      <c r="AA147" s="190" t="s">
        <v>327</v>
      </c>
      <c r="AB147" s="190" t="s">
        <v>310</v>
      </c>
      <c r="AC147" s="190" t="s">
        <v>326</v>
      </c>
      <c r="AD147" s="190" t="s">
        <v>325</v>
      </c>
      <c r="AE147" s="190" t="s">
        <v>324</v>
      </c>
      <c r="AG147" s="190"/>
      <c r="AH147" s="190"/>
      <c r="AI147" s="190"/>
      <c r="AJ147" s="190"/>
      <c r="AK147" s="190"/>
      <c r="AL147" s="190"/>
      <c r="AM147" s="193">
        <v>0</v>
      </c>
      <c r="AN147" s="193">
        <v>0</v>
      </c>
      <c r="AO147" s="193">
        <v>0</v>
      </c>
      <c r="AP147" s="193">
        <v>0</v>
      </c>
      <c r="AQ147" s="193">
        <v>0</v>
      </c>
      <c r="AR147" s="193">
        <v>0</v>
      </c>
      <c r="AS147" s="190" t="s">
        <v>271</v>
      </c>
      <c r="AT147" s="193" t="s">
        <v>271</v>
      </c>
      <c r="AU147" s="193" t="s">
        <v>271</v>
      </c>
      <c r="AV147" s="190" t="s">
        <v>271</v>
      </c>
      <c r="AW147" s="193" t="s">
        <v>271</v>
      </c>
      <c r="AX147" s="193" t="s">
        <v>271</v>
      </c>
      <c r="AY147" s="190" t="s">
        <v>271</v>
      </c>
      <c r="AZ147" s="193" t="s">
        <v>271</v>
      </c>
      <c r="BA147" s="193" t="s">
        <v>271</v>
      </c>
      <c r="BB147" s="190" t="s">
        <v>271</v>
      </c>
      <c r="BC147" s="193" t="s">
        <v>271</v>
      </c>
      <c r="BD147" s="193" t="s">
        <v>271</v>
      </c>
      <c r="BE147" s="190" t="s">
        <v>271</v>
      </c>
      <c r="BF147" s="193" t="s">
        <v>271</v>
      </c>
      <c r="BG147" s="193" t="s">
        <v>271</v>
      </c>
      <c r="BH147" s="190" t="s">
        <v>271</v>
      </c>
      <c r="BI147" s="193" t="s">
        <v>271</v>
      </c>
      <c r="BJ147" s="193" t="s">
        <v>271</v>
      </c>
      <c r="BK147" s="190" t="s">
        <v>271</v>
      </c>
      <c r="BL147" s="193" t="s">
        <v>271</v>
      </c>
      <c r="BM147" s="193" t="s">
        <v>271</v>
      </c>
      <c r="BN147" s="190" t="s">
        <v>271</v>
      </c>
      <c r="BO147" s="193" t="s">
        <v>271</v>
      </c>
      <c r="BP147" s="193" t="s">
        <v>271</v>
      </c>
      <c r="BQ147" s="190" t="s">
        <v>271</v>
      </c>
      <c r="BR147" s="193" t="s">
        <v>271</v>
      </c>
      <c r="BS147" s="193" t="s">
        <v>271</v>
      </c>
      <c r="BT147" s="190" t="s">
        <v>271</v>
      </c>
      <c r="BU147" s="193" t="s">
        <v>271</v>
      </c>
      <c r="BV147" s="193" t="s">
        <v>271</v>
      </c>
      <c r="BW147" s="193">
        <v>13104</v>
      </c>
      <c r="BX147" s="193">
        <v>16016</v>
      </c>
      <c r="BY147" s="193">
        <v>29120</v>
      </c>
      <c r="BZ147" s="193">
        <v>7280</v>
      </c>
      <c r="CA147" s="193">
        <v>0</v>
      </c>
      <c r="CB147" s="193">
        <v>7280</v>
      </c>
      <c r="CC147" s="190" t="s">
        <v>271</v>
      </c>
      <c r="CD147" s="193" t="s">
        <v>271</v>
      </c>
      <c r="CE147" s="193" t="s">
        <v>271</v>
      </c>
      <c r="CF147" s="190" t="s">
        <v>271</v>
      </c>
      <c r="CG147" s="193" t="s">
        <v>271</v>
      </c>
      <c r="CH147" s="193" t="s">
        <v>271</v>
      </c>
      <c r="CI147" s="190" t="s">
        <v>271</v>
      </c>
      <c r="CJ147" s="193" t="s">
        <v>271</v>
      </c>
      <c r="CK147" s="193" t="s">
        <v>271</v>
      </c>
      <c r="CL147" s="190" t="s">
        <v>271</v>
      </c>
      <c r="CM147" s="193" t="s">
        <v>271</v>
      </c>
      <c r="CN147" s="193" t="s">
        <v>271</v>
      </c>
      <c r="CO147" s="190" t="s">
        <v>271</v>
      </c>
      <c r="CP147" s="193" t="s">
        <v>271</v>
      </c>
      <c r="CQ147" s="193" t="s">
        <v>271</v>
      </c>
      <c r="CR147" s="190" t="s">
        <v>271</v>
      </c>
      <c r="CS147" s="193" t="s">
        <v>271</v>
      </c>
      <c r="CT147" s="193" t="s">
        <v>271</v>
      </c>
      <c r="CU147" s="190" t="s">
        <v>271</v>
      </c>
      <c r="CV147" s="193" t="s">
        <v>271</v>
      </c>
      <c r="CW147" s="193" t="s">
        <v>271</v>
      </c>
      <c r="CX147" s="190" t="s">
        <v>271</v>
      </c>
      <c r="CY147" s="193" t="s">
        <v>271</v>
      </c>
      <c r="CZ147" s="193" t="s">
        <v>271</v>
      </c>
      <c r="DA147" s="190" t="s">
        <v>271</v>
      </c>
      <c r="DB147" s="193" t="s">
        <v>271</v>
      </c>
      <c r="DC147" s="193" t="s">
        <v>271</v>
      </c>
      <c r="DD147" s="190" t="s">
        <v>271</v>
      </c>
      <c r="DE147" s="193" t="s">
        <v>271</v>
      </c>
      <c r="DF147" s="193" t="s">
        <v>271</v>
      </c>
      <c r="DG147" s="190" t="s">
        <v>271</v>
      </c>
      <c r="DH147" s="193" t="s">
        <v>271</v>
      </c>
      <c r="DI147" s="193" t="s">
        <v>271</v>
      </c>
      <c r="DJ147" s="190" t="s">
        <v>271</v>
      </c>
      <c r="DK147" s="193" t="s">
        <v>271</v>
      </c>
      <c r="DL147" s="193" t="s">
        <v>271</v>
      </c>
      <c r="DM147" s="190" t="s">
        <v>271</v>
      </c>
      <c r="DN147" s="193" t="s">
        <v>271</v>
      </c>
      <c r="DO147" s="193" t="s">
        <v>271</v>
      </c>
      <c r="DP147" s="190" t="s">
        <v>287</v>
      </c>
      <c r="DQ147" s="193">
        <v>7280</v>
      </c>
      <c r="DR147" s="193">
        <v>29120</v>
      </c>
      <c r="DS147" s="190" t="s">
        <v>271</v>
      </c>
      <c r="DT147" s="193" t="s">
        <v>271</v>
      </c>
      <c r="DU147" s="193" t="s">
        <v>271</v>
      </c>
      <c r="DV147" s="190" t="s">
        <v>271</v>
      </c>
      <c r="DW147" s="193" t="s">
        <v>271</v>
      </c>
      <c r="DX147" s="193" t="s">
        <v>271</v>
      </c>
      <c r="DY147" s="193"/>
      <c r="DZ147" s="190" t="s">
        <v>297</v>
      </c>
      <c r="EA147" s="190" t="s">
        <v>271</v>
      </c>
      <c r="EB147" s="190" t="s">
        <v>271</v>
      </c>
      <c r="EC147" s="190" t="s">
        <v>272</v>
      </c>
      <c r="ED147" s="190" t="s">
        <v>323</v>
      </c>
      <c r="EE147" s="190" t="s">
        <v>307</v>
      </c>
      <c r="EF147" s="190" t="s">
        <v>322</v>
      </c>
      <c r="EG147" s="190" t="s">
        <v>321</v>
      </c>
      <c r="EH147" s="190" t="s">
        <v>320</v>
      </c>
      <c r="EI147" s="190" t="s">
        <v>319</v>
      </c>
      <c r="EJ147" s="190" t="s">
        <v>245</v>
      </c>
      <c r="EK147" s="190" t="s">
        <v>282</v>
      </c>
      <c r="EL147" s="190" t="s">
        <v>297</v>
      </c>
      <c r="EM147" s="190" t="s">
        <v>272</v>
      </c>
      <c r="EN147" s="190" t="s">
        <v>272</v>
      </c>
      <c r="EO147" s="190" t="s">
        <v>272</v>
      </c>
      <c r="EP147" s="190" t="s">
        <v>281</v>
      </c>
      <c r="EQ147" s="190">
        <v>3</v>
      </c>
      <c r="ER147" s="190" t="s">
        <v>304</v>
      </c>
      <c r="ES147" s="190" t="s">
        <v>272</v>
      </c>
      <c r="ET147" s="190" t="s">
        <v>272</v>
      </c>
      <c r="EU147" s="190" t="s">
        <v>272</v>
      </c>
      <c r="EV147" s="190" t="s">
        <v>297</v>
      </c>
      <c r="EW147" s="190" t="s">
        <v>303</v>
      </c>
      <c r="EX147" s="190">
        <v>3</v>
      </c>
      <c r="EY147" s="190" t="s">
        <v>318</v>
      </c>
      <c r="EZ147" s="190" t="s">
        <v>268</v>
      </c>
      <c r="FA147" s="190" t="s">
        <v>260</v>
      </c>
      <c r="FB147" s="190">
        <v>3</v>
      </c>
      <c r="FC147" s="190" t="s">
        <v>276</v>
      </c>
      <c r="FD147" s="190" t="s">
        <v>300</v>
      </c>
      <c r="FE147" s="190" t="s">
        <v>271</v>
      </c>
      <c r="FF147" s="190" t="s">
        <v>264</v>
      </c>
      <c r="FG147" s="190" t="s">
        <v>317</v>
      </c>
      <c r="FO147" s="190" t="s">
        <v>316</v>
      </c>
      <c r="FP147" s="190" t="s">
        <v>315</v>
      </c>
      <c r="FQ147" s="190">
        <v>29120</v>
      </c>
      <c r="FR147" s="190">
        <v>7280</v>
      </c>
      <c r="FS147" s="190" t="s">
        <v>272</v>
      </c>
      <c r="FT147" s="190" t="s">
        <v>297</v>
      </c>
      <c r="FU147" s="190" t="s">
        <v>297</v>
      </c>
      <c r="FV147" s="190" t="s">
        <v>297</v>
      </c>
      <c r="FW147" s="190" t="s">
        <v>272</v>
      </c>
      <c r="FX147" s="190" t="s">
        <v>297</v>
      </c>
      <c r="FY147" s="190" t="s">
        <v>297</v>
      </c>
      <c r="FZ147" s="190" t="s">
        <v>297</v>
      </c>
      <c r="GA147" s="190" t="s">
        <v>297</v>
      </c>
      <c r="GB147" s="190" t="s">
        <v>297</v>
      </c>
      <c r="GC147" s="190" t="s">
        <v>297</v>
      </c>
      <c r="GD147" s="190" t="s">
        <v>297</v>
      </c>
      <c r="GE147" s="190" t="s">
        <v>272</v>
      </c>
    </row>
    <row r="148" spans="1:187" x14ac:dyDescent="0.3">
      <c r="A148" s="190" t="s">
        <v>372</v>
      </c>
      <c r="B148" s="190">
        <v>3551</v>
      </c>
      <c r="C148" s="190" t="s">
        <v>32</v>
      </c>
      <c r="D148" s="190" t="s">
        <v>241</v>
      </c>
      <c r="E148" s="190" t="s">
        <v>12014</v>
      </c>
      <c r="F148" s="190" t="s">
        <v>12013</v>
      </c>
      <c r="G148" s="190" t="s">
        <v>4028</v>
      </c>
      <c r="H148" s="190" t="s">
        <v>369</v>
      </c>
      <c r="I148" s="190" t="s">
        <v>523</v>
      </c>
      <c r="J148" s="190" t="s">
        <v>12012</v>
      </c>
      <c r="K148" s="190" t="s">
        <v>369</v>
      </c>
      <c r="L148" s="190" t="s">
        <v>523</v>
      </c>
      <c r="M148" s="190" t="s">
        <v>12011</v>
      </c>
      <c r="N148" s="190" t="s">
        <v>271</v>
      </c>
      <c r="O148" s="190" t="s">
        <v>271</v>
      </c>
      <c r="P148" s="190" t="s">
        <v>271</v>
      </c>
      <c r="Q148" s="191">
        <v>41730</v>
      </c>
      <c r="R148" s="191">
        <v>43647</v>
      </c>
      <c r="T148" s="190" t="s">
        <v>366</v>
      </c>
      <c r="U148" s="194">
        <v>18761142</v>
      </c>
      <c r="V148" s="190" t="s">
        <v>12010</v>
      </c>
      <c r="W148" s="190" t="s">
        <v>1135</v>
      </c>
      <c r="X148" s="190" t="s">
        <v>12009</v>
      </c>
      <c r="Y148" s="190" t="s">
        <v>12008</v>
      </c>
      <c r="Z148" s="190" t="s">
        <v>12007</v>
      </c>
      <c r="AA148" s="190" t="s">
        <v>12006</v>
      </c>
      <c r="AB148" s="190" t="s">
        <v>310</v>
      </c>
      <c r="AC148" s="190" t="s">
        <v>12005</v>
      </c>
      <c r="AD148" s="190" t="s">
        <v>325</v>
      </c>
      <c r="AE148" s="190" t="s">
        <v>12004</v>
      </c>
      <c r="AF148" s="190" t="s">
        <v>12003</v>
      </c>
      <c r="AG148" s="193">
        <v>29350</v>
      </c>
      <c r="AH148" s="193">
        <v>27650</v>
      </c>
      <c r="AI148" s="193">
        <v>57000</v>
      </c>
      <c r="AJ148" s="193">
        <v>66000</v>
      </c>
      <c r="AK148" s="193">
        <v>16000</v>
      </c>
      <c r="AL148" s="193">
        <v>82000</v>
      </c>
      <c r="AM148" s="193">
        <v>0</v>
      </c>
      <c r="AN148" s="193">
        <v>0</v>
      </c>
      <c r="AO148" s="193">
        <v>0</v>
      </c>
      <c r="AP148" s="193">
        <v>0</v>
      </c>
      <c r="AQ148" s="193">
        <v>0</v>
      </c>
      <c r="AR148" s="193">
        <v>0</v>
      </c>
      <c r="AS148" s="190" t="s">
        <v>271</v>
      </c>
      <c r="AT148" s="193" t="s">
        <v>271</v>
      </c>
      <c r="AU148" s="193" t="s">
        <v>271</v>
      </c>
      <c r="AV148" s="190" t="s">
        <v>271</v>
      </c>
      <c r="AW148" s="193" t="s">
        <v>271</v>
      </c>
      <c r="AX148" s="193" t="s">
        <v>271</v>
      </c>
      <c r="AY148" s="190" t="s">
        <v>271</v>
      </c>
      <c r="AZ148" s="193" t="s">
        <v>271</v>
      </c>
      <c r="BA148" s="193" t="s">
        <v>271</v>
      </c>
      <c r="BB148" s="190" t="s">
        <v>271</v>
      </c>
      <c r="BC148" s="193" t="s">
        <v>271</v>
      </c>
      <c r="BD148" s="193" t="s">
        <v>271</v>
      </c>
      <c r="BE148" s="190" t="s">
        <v>271</v>
      </c>
      <c r="BF148" s="193" t="s">
        <v>271</v>
      </c>
      <c r="BG148" s="193" t="s">
        <v>271</v>
      </c>
      <c r="BH148" s="190" t="s">
        <v>271</v>
      </c>
      <c r="BI148" s="193" t="s">
        <v>271</v>
      </c>
      <c r="BJ148" s="193" t="s">
        <v>271</v>
      </c>
      <c r="BK148" s="190" t="s">
        <v>271</v>
      </c>
      <c r="BL148" s="193" t="s">
        <v>271</v>
      </c>
      <c r="BM148" s="193" t="s">
        <v>271</v>
      </c>
      <c r="BN148" s="190" t="s">
        <v>271</v>
      </c>
      <c r="BO148" s="193" t="s">
        <v>271</v>
      </c>
      <c r="BP148" s="193" t="s">
        <v>271</v>
      </c>
      <c r="BQ148" s="190" t="s">
        <v>271</v>
      </c>
      <c r="BR148" s="193" t="s">
        <v>271</v>
      </c>
      <c r="BS148" s="193" t="s">
        <v>271</v>
      </c>
      <c r="BT148" s="190" t="s">
        <v>271</v>
      </c>
      <c r="BU148" s="193" t="s">
        <v>271</v>
      </c>
      <c r="BV148" s="193" t="s">
        <v>271</v>
      </c>
      <c r="BW148" s="193">
        <v>91</v>
      </c>
      <c r="BX148" s="193">
        <v>5285</v>
      </c>
      <c r="BY148" s="193">
        <v>5376</v>
      </c>
      <c r="BZ148" s="193">
        <v>13237</v>
      </c>
      <c r="CA148" s="193">
        <v>4505</v>
      </c>
      <c r="CB148" s="193">
        <v>17742</v>
      </c>
      <c r="CC148" s="190" t="s">
        <v>271</v>
      </c>
      <c r="CD148" s="193" t="s">
        <v>271</v>
      </c>
      <c r="CE148" s="193" t="s">
        <v>271</v>
      </c>
      <c r="CF148" s="190" t="s">
        <v>271</v>
      </c>
      <c r="CG148" s="193" t="s">
        <v>271</v>
      </c>
      <c r="CH148" s="193" t="s">
        <v>271</v>
      </c>
      <c r="CI148" s="190" t="s">
        <v>271</v>
      </c>
      <c r="CJ148" s="193" t="s">
        <v>271</v>
      </c>
      <c r="CK148" s="193" t="s">
        <v>271</v>
      </c>
      <c r="CL148" s="190" t="s">
        <v>271</v>
      </c>
      <c r="CM148" s="193" t="s">
        <v>271</v>
      </c>
      <c r="CN148" s="193" t="s">
        <v>271</v>
      </c>
      <c r="CO148" s="190" t="s">
        <v>271</v>
      </c>
      <c r="CP148" s="193" t="s">
        <v>271</v>
      </c>
      <c r="CQ148" s="193" t="s">
        <v>271</v>
      </c>
      <c r="CR148" s="190" t="s">
        <v>271</v>
      </c>
      <c r="CS148" s="193" t="s">
        <v>271</v>
      </c>
      <c r="CT148" s="193" t="s">
        <v>271</v>
      </c>
      <c r="CU148" s="190" t="s">
        <v>271</v>
      </c>
      <c r="CV148" s="193" t="s">
        <v>271</v>
      </c>
      <c r="CW148" s="193" t="s">
        <v>271</v>
      </c>
      <c r="CX148" s="190" t="s">
        <v>287</v>
      </c>
      <c r="CY148" s="193">
        <v>116</v>
      </c>
      <c r="CZ148" s="193">
        <v>91</v>
      </c>
      <c r="DA148" s="190" t="s">
        <v>271</v>
      </c>
      <c r="DB148" s="193" t="s">
        <v>271</v>
      </c>
      <c r="DC148" s="193" t="s">
        <v>271</v>
      </c>
      <c r="DD148" s="190" t="s">
        <v>287</v>
      </c>
      <c r="DE148" s="193">
        <v>17742</v>
      </c>
      <c r="DF148" s="193">
        <v>5169</v>
      </c>
      <c r="DG148" s="190" t="s">
        <v>271</v>
      </c>
      <c r="DH148" s="193" t="s">
        <v>271</v>
      </c>
      <c r="DI148" s="193" t="s">
        <v>271</v>
      </c>
      <c r="DJ148" s="190" t="s">
        <v>271</v>
      </c>
      <c r="DK148" s="193" t="s">
        <v>271</v>
      </c>
      <c r="DL148" s="193" t="s">
        <v>271</v>
      </c>
      <c r="DM148" s="190" t="s">
        <v>271</v>
      </c>
      <c r="DN148" s="193" t="s">
        <v>271</v>
      </c>
      <c r="DO148" s="193" t="s">
        <v>271</v>
      </c>
      <c r="DP148" s="190" t="s">
        <v>287</v>
      </c>
      <c r="DQ148" s="193">
        <v>0</v>
      </c>
      <c r="DR148" s="193">
        <v>0</v>
      </c>
      <c r="DS148" s="190" t="s">
        <v>271</v>
      </c>
      <c r="DT148" s="193" t="s">
        <v>271</v>
      </c>
      <c r="DU148" s="193" t="s">
        <v>271</v>
      </c>
      <c r="DV148" s="190" t="s">
        <v>271</v>
      </c>
      <c r="DW148" s="193" t="s">
        <v>271</v>
      </c>
      <c r="DX148" s="193" t="s">
        <v>271</v>
      </c>
      <c r="DY148" s="190" t="s">
        <v>356</v>
      </c>
      <c r="DZ148" s="190" t="s">
        <v>297</v>
      </c>
      <c r="EA148" s="190" t="s">
        <v>271</v>
      </c>
      <c r="EB148" s="190" t="s">
        <v>271</v>
      </c>
      <c r="EC148" s="190" t="s">
        <v>272</v>
      </c>
      <c r="ED148" s="190" t="s">
        <v>694</v>
      </c>
      <c r="EE148" s="190" t="s">
        <v>307</v>
      </c>
      <c r="EF148" s="190" t="s">
        <v>271</v>
      </c>
      <c r="EG148" s="190" t="s">
        <v>285</v>
      </c>
      <c r="EH148" s="190" t="s">
        <v>320</v>
      </c>
      <c r="EI148" s="190" t="s">
        <v>319</v>
      </c>
      <c r="EJ148" s="190" t="s">
        <v>244</v>
      </c>
      <c r="EK148" s="190" t="s">
        <v>379</v>
      </c>
      <c r="EL148" s="190" t="s">
        <v>272</v>
      </c>
      <c r="EM148" s="190" t="s">
        <v>272</v>
      </c>
      <c r="EN148" s="190" t="s">
        <v>272</v>
      </c>
      <c r="EO148" s="190" t="s">
        <v>272</v>
      </c>
      <c r="EP148" s="190" t="s">
        <v>378</v>
      </c>
      <c r="EQ148" s="190">
        <v>4</v>
      </c>
      <c r="ER148" s="190" t="s">
        <v>349</v>
      </c>
      <c r="ES148" s="190" t="s">
        <v>272</v>
      </c>
      <c r="ET148" s="190" t="s">
        <v>272</v>
      </c>
      <c r="EU148" s="190" t="s">
        <v>272</v>
      </c>
      <c r="EV148" s="190" t="s">
        <v>272</v>
      </c>
      <c r="EW148" s="190" t="s">
        <v>303</v>
      </c>
      <c r="EX148" s="190">
        <v>4</v>
      </c>
      <c r="EY148" s="190" t="s">
        <v>302</v>
      </c>
      <c r="EZ148" s="190" t="s">
        <v>268</v>
      </c>
      <c r="FA148" s="190" t="s">
        <v>258</v>
      </c>
      <c r="FB148" s="193">
        <v>0</v>
      </c>
      <c r="FC148" s="190" t="s">
        <v>442</v>
      </c>
      <c r="FD148" s="190" t="s">
        <v>348</v>
      </c>
      <c r="FE148" s="190" t="s">
        <v>482</v>
      </c>
      <c r="FF148" s="190" t="s">
        <v>263</v>
      </c>
      <c r="FG148" s="190" t="s">
        <v>12002</v>
      </c>
      <c r="FH148" s="190" t="s">
        <v>271</v>
      </c>
      <c r="FI148" s="190" t="s">
        <v>271</v>
      </c>
      <c r="FJ148" s="190" t="s">
        <v>271</v>
      </c>
      <c r="FK148" s="190" t="s">
        <v>271</v>
      </c>
      <c r="FL148" s="190" t="s">
        <v>12001</v>
      </c>
      <c r="FM148" s="190" t="s">
        <v>12000</v>
      </c>
      <c r="FN148" s="190" t="s">
        <v>11999</v>
      </c>
      <c r="FO148" s="190" t="s">
        <v>11998</v>
      </c>
      <c r="FP148" s="190" t="s">
        <v>271</v>
      </c>
      <c r="FQ148" s="193">
        <v>5376</v>
      </c>
      <c r="FR148" s="193">
        <v>17742</v>
      </c>
      <c r="FS148" s="190" t="s">
        <v>272</v>
      </c>
      <c r="FT148" s="190" t="s">
        <v>271</v>
      </c>
      <c r="FU148" s="190" t="s">
        <v>271</v>
      </c>
      <c r="FV148" s="190" t="s">
        <v>271</v>
      </c>
      <c r="FW148" s="190" t="s">
        <v>271</v>
      </c>
      <c r="FX148" s="190" t="s">
        <v>271</v>
      </c>
      <c r="FY148" s="190" t="s">
        <v>271</v>
      </c>
      <c r="FZ148" s="190" t="s">
        <v>271</v>
      </c>
      <c r="GA148" s="190" t="s">
        <v>271</v>
      </c>
      <c r="GB148" s="190" t="s">
        <v>271</v>
      </c>
      <c r="GC148" s="190" t="s">
        <v>271</v>
      </c>
      <c r="GD148" s="190" t="s">
        <v>271</v>
      </c>
      <c r="GE148" s="190" t="s">
        <v>271</v>
      </c>
    </row>
    <row r="149" spans="1:187" x14ac:dyDescent="0.3">
      <c r="A149" s="190" t="s">
        <v>372</v>
      </c>
      <c r="B149" s="190">
        <v>3555</v>
      </c>
      <c r="C149" s="190" t="s">
        <v>32</v>
      </c>
      <c r="D149" s="190" t="s">
        <v>241</v>
      </c>
      <c r="E149" s="190" t="s">
        <v>8510</v>
      </c>
      <c r="F149" s="190" t="s">
        <v>8509</v>
      </c>
      <c r="G149" s="190" t="s">
        <v>4001</v>
      </c>
      <c r="H149" s="190" t="s">
        <v>301</v>
      </c>
      <c r="I149" s="190" t="s">
        <v>301</v>
      </c>
      <c r="J149" s="190" t="s">
        <v>8508</v>
      </c>
      <c r="K149" s="190" t="s">
        <v>271</v>
      </c>
      <c r="L149" s="190" t="s">
        <v>271</v>
      </c>
      <c r="M149" s="190" t="s">
        <v>271</v>
      </c>
      <c r="N149" s="190" t="s">
        <v>271</v>
      </c>
      <c r="O149" s="190" t="s">
        <v>271</v>
      </c>
      <c r="P149" s="190" t="s">
        <v>271</v>
      </c>
      <c r="Q149" s="191">
        <v>42095</v>
      </c>
      <c r="R149" s="191">
        <v>42460</v>
      </c>
      <c r="T149" s="190" t="s">
        <v>452</v>
      </c>
      <c r="U149" s="194">
        <v>581504</v>
      </c>
      <c r="V149" s="190" t="s">
        <v>2213</v>
      </c>
      <c r="W149" s="190" t="s">
        <v>2212</v>
      </c>
      <c r="X149" s="190" t="s">
        <v>2211</v>
      </c>
      <c r="Y149" s="190" t="s">
        <v>2210</v>
      </c>
      <c r="Z149" s="190" t="s">
        <v>2209</v>
      </c>
      <c r="AA149" s="190" t="s">
        <v>2208</v>
      </c>
      <c r="AB149" s="190" t="s">
        <v>448</v>
      </c>
      <c r="AC149" s="190" t="s">
        <v>8507</v>
      </c>
      <c r="AD149" s="190" t="s">
        <v>325</v>
      </c>
      <c r="AE149" s="190" t="s">
        <v>8506</v>
      </c>
      <c r="AF149" s="190" t="s">
        <v>8505</v>
      </c>
      <c r="AG149" s="193">
        <v>14325</v>
      </c>
      <c r="AH149" s="193">
        <v>14325</v>
      </c>
      <c r="AI149" s="193">
        <v>28650</v>
      </c>
      <c r="AJ149" s="193">
        <v>60728</v>
      </c>
      <c r="AK149" s="193">
        <v>59287</v>
      </c>
      <c r="AL149" s="193">
        <v>120015</v>
      </c>
      <c r="AM149" s="193">
        <v>60728</v>
      </c>
      <c r="AN149" s="193">
        <v>59287</v>
      </c>
      <c r="AO149" s="193">
        <v>120015</v>
      </c>
      <c r="AP149" s="193">
        <v>14325</v>
      </c>
      <c r="AQ149" s="193">
        <v>14325</v>
      </c>
      <c r="AR149" s="193">
        <v>28650</v>
      </c>
      <c r="AS149" s="190" t="s">
        <v>271</v>
      </c>
      <c r="AT149" s="193" t="s">
        <v>271</v>
      </c>
      <c r="AU149" s="193" t="s">
        <v>271</v>
      </c>
      <c r="AV149" s="190" t="s">
        <v>271</v>
      </c>
      <c r="AW149" s="193" t="s">
        <v>271</v>
      </c>
      <c r="AX149" s="193" t="s">
        <v>271</v>
      </c>
      <c r="AY149" s="190" t="s">
        <v>271</v>
      </c>
      <c r="AZ149" s="193" t="s">
        <v>271</v>
      </c>
      <c r="BA149" s="193" t="s">
        <v>271</v>
      </c>
      <c r="BB149" s="190" t="s">
        <v>271</v>
      </c>
      <c r="BC149" s="193" t="s">
        <v>271</v>
      </c>
      <c r="BD149" s="193" t="s">
        <v>271</v>
      </c>
      <c r="BE149" s="190" t="s">
        <v>271</v>
      </c>
      <c r="BF149" s="193" t="s">
        <v>271</v>
      </c>
      <c r="BG149" s="193" t="s">
        <v>271</v>
      </c>
      <c r="BH149" s="190" t="s">
        <v>271</v>
      </c>
      <c r="BI149" s="193" t="s">
        <v>271</v>
      </c>
      <c r="BJ149" s="193" t="s">
        <v>271</v>
      </c>
      <c r="BK149" s="190" t="s">
        <v>271</v>
      </c>
      <c r="BL149" s="193" t="s">
        <v>271</v>
      </c>
      <c r="BM149" s="193" t="s">
        <v>271</v>
      </c>
      <c r="BN149" s="190" t="s">
        <v>271</v>
      </c>
      <c r="BO149" s="193" t="s">
        <v>271</v>
      </c>
      <c r="BP149" s="193" t="s">
        <v>271</v>
      </c>
      <c r="BQ149" s="190" t="s">
        <v>271</v>
      </c>
      <c r="BR149" s="193" t="s">
        <v>271</v>
      </c>
      <c r="BS149" s="193" t="s">
        <v>271</v>
      </c>
      <c r="BT149" s="190" t="s">
        <v>287</v>
      </c>
      <c r="BU149" s="193">
        <v>28650</v>
      </c>
      <c r="BV149" s="193">
        <v>120015</v>
      </c>
      <c r="BW149" s="193" t="s">
        <v>271</v>
      </c>
      <c r="BX149" s="193" t="s">
        <v>271</v>
      </c>
      <c r="BY149" s="193">
        <v>0</v>
      </c>
      <c r="BZ149" s="193" t="s">
        <v>271</v>
      </c>
      <c r="CA149" s="193" t="s">
        <v>271</v>
      </c>
      <c r="CB149" s="193">
        <v>0</v>
      </c>
      <c r="CC149" s="190" t="s">
        <v>271</v>
      </c>
      <c r="CD149" s="193" t="s">
        <v>271</v>
      </c>
      <c r="CE149" s="193" t="s">
        <v>271</v>
      </c>
      <c r="CF149" s="190" t="s">
        <v>271</v>
      </c>
      <c r="CG149" s="193" t="s">
        <v>271</v>
      </c>
      <c r="CH149" s="193" t="s">
        <v>271</v>
      </c>
      <c r="CI149" s="190" t="s">
        <v>271</v>
      </c>
      <c r="CJ149" s="193" t="s">
        <v>271</v>
      </c>
      <c r="CK149" s="193" t="s">
        <v>271</v>
      </c>
      <c r="CL149" s="190" t="s">
        <v>271</v>
      </c>
      <c r="CM149" s="193" t="s">
        <v>271</v>
      </c>
      <c r="CN149" s="193" t="s">
        <v>271</v>
      </c>
      <c r="CO149" s="190" t="s">
        <v>271</v>
      </c>
      <c r="CP149" s="193" t="s">
        <v>271</v>
      </c>
      <c r="CQ149" s="193" t="s">
        <v>271</v>
      </c>
      <c r="CR149" s="190" t="s">
        <v>271</v>
      </c>
      <c r="CS149" s="193" t="s">
        <v>271</v>
      </c>
      <c r="CT149" s="193" t="s">
        <v>271</v>
      </c>
      <c r="CU149" s="190" t="s">
        <v>271</v>
      </c>
      <c r="CV149" s="193" t="s">
        <v>271</v>
      </c>
      <c r="CW149" s="193" t="s">
        <v>271</v>
      </c>
      <c r="CX149" s="190" t="s">
        <v>271</v>
      </c>
      <c r="CY149" s="193" t="s">
        <v>271</v>
      </c>
      <c r="CZ149" s="193" t="s">
        <v>271</v>
      </c>
      <c r="DA149" s="190" t="s">
        <v>271</v>
      </c>
      <c r="DB149" s="193" t="s">
        <v>271</v>
      </c>
      <c r="DC149" s="193" t="s">
        <v>271</v>
      </c>
      <c r="DD149" s="190" t="s">
        <v>271</v>
      </c>
      <c r="DE149" s="193" t="s">
        <v>271</v>
      </c>
      <c r="DF149" s="193" t="s">
        <v>271</v>
      </c>
      <c r="DG149" s="190" t="s">
        <v>271</v>
      </c>
      <c r="DH149" s="193" t="s">
        <v>271</v>
      </c>
      <c r="DI149" s="193" t="s">
        <v>271</v>
      </c>
      <c r="DJ149" s="190" t="s">
        <v>271</v>
      </c>
      <c r="DK149" s="193" t="s">
        <v>271</v>
      </c>
      <c r="DL149" s="193" t="s">
        <v>271</v>
      </c>
      <c r="DM149" s="190" t="s">
        <v>271</v>
      </c>
      <c r="DN149" s="193" t="s">
        <v>271</v>
      </c>
      <c r="DO149" s="193" t="s">
        <v>271</v>
      </c>
      <c r="DP149" s="190" t="s">
        <v>271</v>
      </c>
      <c r="DQ149" s="193" t="s">
        <v>271</v>
      </c>
      <c r="DR149" s="193" t="s">
        <v>271</v>
      </c>
      <c r="DS149" s="190" t="s">
        <v>271</v>
      </c>
      <c r="DT149" s="193" t="s">
        <v>271</v>
      </c>
      <c r="DU149" s="193" t="s">
        <v>271</v>
      </c>
      <c r="DV149" s="190" t="s">
        <v>271</v>
      </c>
      <c r="DW149" s="193" t="s">
        <v>271</v>
      </c>
      <c r="DX149" s="193" t="s">
        <v>271</v>
      </c>
      <c r="DY149" s="190" t="s">
        <v>655</v>
      </c>
      <c r="DZ149" s="190" t="s">
        <v>297</v>
      </c>
      <c r="EA149" s="190" t="s">
        <v>271</v>
      </c>
      <c r="EB149" s="190" t="s">
        <v>271</v>
      </c>
      <c r="EC149" s="190" t="s">
        <v>297</v>
      </c>
      <c r="ED149" s="190" t="s">
        <v>271</v>
      </c>
      <c r="EE149" s="190" t="s">
        <v>271</v>
      </c>
      <c r="EF149" s="190" t="s">
        <v>271</v>
      </c>
      <c r="EG149" s="190" t="s">
        <v>321</v>
      </c>
      <c r="EH149" s="190" t="s">
        <v>284</v>
      </c>
      <c r="EI149" s="190" t="s">
        <v>319</v>
      </c>
      <c r="EJ149" s="190" t="s">
        <v>245</v>
      </c>
      <c r="EK149" s="190" t="s">
        <v>379</v>
      </c>
      <c r="EL149" s="190" t="s">
        <v>272</v>
      </c>
      <c r="EM149" s="190" t="s">
        <v>272</v>
      </c>
      <c r="EN149" s="190" t="s">
        <v>272</v>
      </c>
      <c r="EO149" s="190" t="s">
        <v>272</v>
      </c>
      <c r="EP149" s="190" t="s">
        <v>378</v>
      </c>
      <c r="EQ149" s="190">
        <v>4</v>
      </c>
      <c r="ER149" s="190" t="s">
        <v>349</v>
      </c>
      <c r="ES149" s="190" t="s">
        <v>272</v>
      </c>
      <c r="ET149" s="190" t="s">
        <v>272</v>
      </c>
      <c r="EU149" s="190" t="s">
        <v>272</v>
      </c>
      <c r="EV149" s="190" t="s">
        <v>297</v>
      </c>
      <c r="EW149" s="190" t="s">
        <v>303</v>
      </c>
      <c r="EX149" s="190">
        <v>3</v>
      </c>
      <c r="EY149" s="190" t="s">
        <v>302</v>
      </c>
      <c r="EZ149" s="190" t="s">
        <v>268</v>
      </c>
      <c r="FA149" s="190" t="s">
        <v>258</v>
      </c>
      <c r="FB149" s="193">
        <v>3</v>
      </c>
      <c r="FC149" s="190" t="s">
        <v>348</v>
      </c>
      <c r="FD149" s="190" t="s">
        <v>377</v>
      </c>
      <c r="FE149" s="190" t="s">
        <v>443</v>
      </c>
      <c r="FF149" s="190" t="s">
        <v>262</v>
      </c>
      <c r="FG149" s="190" t="s">
        <v>271</v>
      </c>
      <c r="FH149" s="190" t="s">
        <v>271</v>
      </c>
      <c r="FI149" s="190" t="s">
        <v>8504</v>
      </c>
      <c r="FJ149" s="190" t="s">
        <v>271</v>
      </c>
      <c r="FK149" s="190" t="s">
        <v>271</v>
      </c>
      <c r="FL149" s="190" t="s">
        <v>8503</v>
      </c>
      <c r="FM149" s="190" t="s">
        <v>8502</v>
      </c>
      <c r="FN149" s="190" t="s">
        <v>271</v>
      </c>
      <c r="FO149" s="190" t="s">
        <v>8501</v>
      </c>
      <c r="FP149" s="190" t="s">
        <v>8500</v>
      </c>
      <c r="FQ149" s="193">
        <v>120015</v>
      </c>
      <c r="FR149" s="193">
        <v>28650</v>
      </c>
      <c r="FS149" s="190" t="s">
        <v>271</v>
      </c>
      <c r="FT149" s="190" t="s">
        <v>271</v>
      </c>
      <c r="FU149" s="190" t="s">
        <v>272</v>
      </c>
      <c r="FV149" s="190" t="s">
        <v>271</v>
      </c>
      <c r="FW149" s="190" t="s">
        <v>271</v>
      </c>
      <c r="FX149" s="190" t="s">
        <v>271</v>
      </c>
      <c r="FY149" s="190" t="s">
        <v>271</v>
      </c>
      <c r="FZ149" s="190" t="s">
        <v>271</v>
      </c>
      <c r="GA149" s="190" t="s">
        <v>271</v>
      </c>
      <c r="GB149" s="190" t="s">
        <v>271</v>
      </c>
      <c r="GC149" s="190" t="s">
        <v>271</v>
      </c>
      <c r="GD149" s="190" t="s">
        <v>271</v>
      </c>
      <c r="GE149" s="190" t="s">
        <v>271</v>
      </c>
    </row>
    <row r="150" spans="1:187" x14ac:dyDescent="0.3">
      <c r="A150" s="190" t="s">
        <v>372</v>
      </c>
      <c r="B150" s="190">
        <v>3548</v>
      </c>
      <c r="C150" s="190" t="s">
        <v>32</v>
      </c>
      <c r="D150" s="190" t="s">
        <v>241</v>
      </c>
      <c r="E150" s="190" t="s">
        <v>4794</v>
      </c>
      <c r="F150" s="190" t="s">
        <v>4793</v>
      </c>
      <c r="G150" s="190" t="s">
        <v>3876</v>
      </c>
      <c r="H150" s="190" t="s">
        <v>1272</v>
      </c>
      <c r="I150" s="190" t="s">
        <v>301</v>
      </c>
      <c r="J150" s="190" t="s">
        <v>4792</v>
      </c>
      <c r="K150" s="190" t="s">
        <v>271</v>
      </c>
      <c r="L150" s="190" t="s">
        <v>271</v>
      </c>
      <c r="M150" s="190" t="s">
        <v>271</v>
      </c>
      <c r="N150" s="190" t="s">
        <v>271</v>
      </c>
      <c r="O150" s="190" t="s">
        <v>271</v>
      </c>
      <c r="P150" s="190" t="s">
        <v>271</v>
      </c>
      <c r="Q150" s="191">
        <v>41640</v>
      </c>
      <c r="R150" s="191">
        <v>42735</v>
      </c>
      <c r="T150" s="190" t="s">
        <v>549</v>
      </c>
      <c r="U150" s="194">
        <v>750000</v>
      </c>
      <c r="V150" s="190" t="s">
        <v>4780</v>
      </c>
      <c r="W150" s="190" t="s">
        <v>4779</v>
      </c>
      <c r="X150" s="190" t="s">
        <v>3926</v>
      </c>
      <c r="Y150" s="190" t="s">
        <v>4778</v>
      </c>
      <c r="Z150" s="190" t="s">
        <v>3955</v>
      </c>
      <c r="AA150" s="190" t="s">
        <v>4777</v>
      </c>
      <c r="AB150" s="190" t="s">
        <v>310</v>
      </c>
      <c r="AC150" s="190" t="s">
        <v>4791</v>
      </c>
      <c r="AD150" s="190" t="s">
        <v>325</v>
      </c>
      <c r="AE150" s="190" t="s">
        <v>4775</v>
      </c>
      <c r="AF150" s="190" t="s">
        <v>4790</v>
      </c>
      <c r="AG150" s="193">
        <v>305000</v>
      </c>
      <c r="AH150" s="193">
        <v>303000</v>
      </c>
      <c r="AI150" s="193">
        <v>608000</v>
      </c>
      <c r="AJ150" s="193">
        <v>179840</v>
      </c>
      <c r="AK150" s="193">
        <v>177600</v>
      </c>
      <c r="AL150" s="193">
        <v>357440</v>
      </c>
      <c r="AM150" s="193">
        <v>0</v>
      </c>
      <c r="AN150" s="193">
        <v>0</v>
      </c>
      <c r="AO150" s="193">
        <v>0</v>
      </c>
      <c r="AP150" s="193">
        <v>0</v>
      </c>
      <c r="AQ150" s="193">
        <v>0</v>
      </c>
      <c r="AR150" s="193">
        <v>0</v>
      </c>
      <c r="AS150" s="190" t="s">
        <v>271</v>
      </c>
      <c r="AT150" s="193" t="s">
        <v>271</v>
      </c>
      <c r="AU150" s="193" t="s">
        <v>271</v>
      </c>
      <c r="AV150" s="190" t="s">
        <v>271</v>
      </c>
      <c r="AW150" s="193" t="s">
        <v>271</v>
      </c>
      <c r="AX150" s="193" t="s">
        <v>271</v>
      </c>
      <c r="AY150" s="190" t="s">
        <v>271</v>
      </c>
      <c r="AZ150" s="193" t="s">
        <v>271</v>
      </c>
      <c r="BA150" s="193" t="s">
        <v>271</v>
      </c>
      <c r="BB150" s="190" t="s">
        <v>271</v>
      </c>
      <c r="BC150" s="193" t="s">
        <v>271</v>
      </c>
      <c r="BD150" s="193" t="s">
        <v>271</v>
      </c>
      <c r="BE150" s="190" t="s">
        <v>271</v>
      </c>
      <c r="BF150" s="193" t="s">
        <v>271</v>
      </c>
      <c r="BG150" s="193" t="s">
        <v>271</v>
      </c>
      <c r="BH150" s="190" t="s">
        <v>271</v>
      </c>
      <c r="BI150" s="193" t="s">
        <v>271</v>
      </c>
      <c r="BJ150" s="193" t="s">
        <v>271</v>
      </c>
      <c r="BK150" s="190" t="s">
        <v>271</v>
      </c>
      <c r="BL150" s="193" t="s">
        <v>271</v>
      </c>
      <c r="BM150" s="193" t="s">
        <v>271</v>
      </c>
      <c r="BN150" s="190" t="s">
        <v>271</v>
      </c>
      <c r="BO150" s="193" t="s">
        <v>271</v>
      </c>
      <c r="BP150" s="193" t="s">
        <v>271</v>
      </c>
      <c r="BQ150" s="190" t="s">
        <v>271</v>
      </c>
      <c r="BR150" s="193" t="s">
        <v>271</v>
      </c>
      <c r="BS150" s="193" t="s">
        <v>271</v>
      </c>
      <c r="BT150" s="190" t="s">
        <v>271</v>
      </c>
      <c r="BU150" s="193" t="s">
        <v>271</v>
      </c>
      <c r="BV150" s="193" t="s">
        <v>271</v>
      </c>
      <c r="BW150" s="193">
        <v>35102</v>
      </c>
      <c r="BX150" s="193">
        <v>8776</v>
      </c>
      <c r="BY150" s="193">
        <v>43878</v>
      </c>
      <c r="BZ150" s="193">
        <v>8083</v>
      </c>
      <c r="CA150" s="193">
        <v>2021</v>
      </c>
      <c r="CB150" s="193">
        <v>10104</v>
      </c>
      <c r="CC150" s="190" t="s">
        <v>287</v>
      </c>
      <c r="CD150" s="193">
        <v>823</v>
      </c>
      <c r="CE150" s="193">
        <v>3336</v>
      </c>
      <c r="CF150" s="190" t="s">
        <v>287</v>
      </c>
      <c r="CG150" s="193">
        <v>0</v>
      </c>
      <c r="CH150" s="193">
        <v>0</v>
      </c>
      <c r="CI150" s="190" t="s">
        <v>271</v>
      </c>
      <c r="CJ150" s="193" t="s">
        <v>271</v>
      </c>
      <c r="CK150" s="193" t="s">
        <v>271</v>
      </c>
      <c r="CL150" s="190" t="s">
        <v>287</v>
      </c>
      <c r="CM150" s="193">
        <v>4223</v>
      </c>
      <c r="CN150" s="193">
        <v>25338</v>
      </c>
      <c r="CO150" s="190" t="s">
        <v>287</v>
      </c>
      <c r="CP150" s="193">
        <v>26</v>
      </c>
      <c r="CQ150" s="193">
        <v>156</v>
      </c>
      <c r="CR150" s="190" t="s">
        <v>271</v>
      </c>
      <c r="CS150" s="193" t="s">
        <v>271</v>
      </c>
      <c r="CT150" s="193" t="s">
        <v>271</v>
      </c>
      <c r="CU150" s="190" t="s">
        <v>287</v>
      </c>
      <c r="CV150" s="193">
        <v>2122</v>
      </c>
      <c r="CW150" s="193">
        <v>12732</v>
      </c>
      <c r="CX150" s="190" t="s">
        <v>271</v>
      </c>
      <c r="CY150" s="193" t="s">
        <v>271</v>
      </c>
      <c r="CZ150" s="193" t="s">
        <v>271</v>
      </c>
      <c r="DA150" s="190" t="s">
        <v>287</v>
      </c>
      <c r="DB150" s="193">
        <v>0</v>
      </c>
      <c r="DC150" s="193">
        <v>0</v>
      </c>
      <c r="DD150" s="190" t="s">
        <v>287</v>
      </c>
      <c r="DE150" s="193">
        <v>124</v>
      </c>
      <c r="DF150" s="193">
        <v>0</v>
      </c>
      <c r="DG150" s="190" t="s">
        <v>271</v>
      </c>
      <c r="DH150" s="193" t="s">
        <v>271</v>
      </c>
      <c r="DI150" s="193" t="s">
        <v>271</v>
      </c>
      <c r="DJ150" s="190" t="s">
        <v>271</v>
      </c>
      <c r="DK150" s="193" t="s">
        <v>271</v>
      </c>
      <c r="DL150" s="193" t="s">
        <v>271</v>
      </c>
      <c r="DM150" s="190" t="s">
        <v>287</v>
      </c>
      <c r="DN150" s="193">
        <v>0</v>
      </c>
      <c r="DO150" s="193">
        <v>0</v>
      </c>
      <c r="DP150" s="190" t="s">
        <v>271</v>
      </c>
      <c r="DQ150" s="193" t="s">
        <v>271</v>
      </c>
      <c r="DR150" s="193" t="s">
        <v>271</v>
      </c>
      <c r="DS150" s="190" t="s">
        <v>287</v>
      </c>
      <c r="DT150" s="193">
        <v>2400</v>
      </c>
      <c r="DU150" s="193">
        <v>0</v>
      </c>
      <c r="DV150" s="190" t="s">
        <v>287</v>
      </c>
      <c r="DW150" s="193">
        <v>386</v>
      </c>
      <c r="DX150" s="193">
        <v>2316</v>
      </c>
      <c r="DY150" s="190" t="s">
        <v>356</v>
      </c>
      <c r="DZ150" s="190" t="s">
        <v>272</v>
      </c>
      <c r="EA150" s="190" t="s">
        <v>355</v>
      </c>
      <c r="EB150" s="190" t="s">
        <v>307</v>
      </c>
      <c r="EC150" s="190" t="s">
        <v>272</v>
      </c>
      <c r="ED150" s="190" t="s">
        <v>785</v>
      </c>
      <c r="EE150" s="190" t="s">
        <v>307</v>
      </c>
      <c r="EF150" s="190" t="s">
        <v>4789</v>
      </c>
      <c r="EG150" s="190" t="s">
        <v>321</v>
      </c>
      <c r="EH150" s="190" t="s">
        <v>380</v>
      </c>
      <c r="EI150" s="190" t="s">
        <v>319</v>
      </c>
      <c r="EJ150" s="190" t="s">
        <v>245</v>
      </c>
      <c r="EK150" s="190" t="s">
        <v>379</v>
      </c>
      <c r="EL150" s="190" t="s">
        <v>272</v>
      </c>
      <c r="EM150" s="190" t="s">
        <v>272</v>
      </c>
      <c r="EN150" s="190" t="s">
        <v>272</v>
      </c>
      <c r="EO150" s="190" t="s">
        <v>272</v>
      </c>
      <c r="EP150" s="190" t="s">
        <v>378</v>
      </c>
      <c r="EQ150" s="190">
        <v>4</v>
      </c>
      <c r="ER150" s="190" t="s">
        <v>349</v>
      </c>
      <c r="ES150" s="190" t="s">
        <v>272</v>
      </c>
      <c r="ET150" s="190" t="s">
        <v>272</v>
      </c>
      <c r="EU150" s="190" t="s">
        <v>272</v>
      </c>
      <c r="EV150" s="190" t="s">
        <v>272</v>
      </c>
      <c r="EW150" s="190" t="s">
        <v>303</v>
      </c>
      <c r="EX150" s="190">
        <v>4</v>
      </c>
      <c r="EY150" s="190" t="s">
        <v>278</v>
      </c>
      <c r="EZ150" s="190" t="s">
        <v>267</v>
      </c>
      <c r="FA150" s="190" t="s">
        <v>258</v>
      </c>
      <c r="FB150" s="193">
        <v>6</v>
      </c>
      <c r="FC150" s="190" t="s">
        <v>1357</v>
      </c>
      <c r="FD150" s="190" t="s">
        <v>348</v>
      </c>
      <c r="FE150" s="190" t="s">
        <v>271</v>
      </c>
      <c r="FF150" s="190" t="s">
        <v>263</v>
      </c>
      <c r="FG150" s="190" t="s">
        <v>4788</v>
      </c>
      <c r="FH150" s="190" t="s">
        <v>4787</v>
      </c>
      <c r="FI150" s="190" t="s">
        <v>4786</v>
      </c>
      <c r="FJ150" s="190" t="s">
        <v>4785</v>
      </c>
      <c r="FK150" s="190" t="s">
        <v>271</v>
      </c>
      <c r="FL150" s="190" t="s">
        <v>3931</v>
      </c>
      <c r="FM150" s="190" t="s">
        <v>4784</v>
      </c>
      <c r="FN150" s="190" t="s">
        <v>3930</v>
      </c>
      <c r="FO150" s="190" t="s">
        <v>271</v>
      </c>
      <c r="FP150" s="190" t="s">
        <v>271</v>
      </c>
      <c r="FQ150" s="193">
        <v>43878</v>
      </c>
      <c r="FR150" s="193">
        <v>10104</v>
      </c>
      <c r="FS150" s="190" t="s">
        <v>297</v>
      </c>
      <c r="FT150" s="190" t="s">
        <v>297</v>
      </c>
      <c r="FU150" s="190" t="s">
        <v>297</v>
      </c>
      <c r="FV150" s="190" t="s">
        <v>297</v>
      </c>
      <c r="FW150" s="190" t="s">
        <v>297</v>
      </c>
      <c r="FX150" s="190" t="s">
        <v>297</v>
      </c>
      <c r="FY150" s="190" t="s">
        <v>297</v>
      </c>
      <c r="FZ150" s="190" t="s">
        <v>297</v>
      </c>
      <c r="GA150" s="190" t="s">
        <v>272</v>
      </c>
      <c r="GB150" s="190" t="s">
        <v>272</v>
      </c>
      <c r="GC150" s="190" t="s">
        <v>272</v>
      </c>
      <c r="GD150" s="190" t="s">
        <v>272</v>
      </c>
      <c r="GE150" s="190" t="s">
        <v>272</v>
      </c>
    </row>
    <row r="151" spans="1:187" x14ac:dyDescent="0.3">
      <c r="A151" s="190" t="s">
        <v>372</v>
      </c>
      <c r="B151" s="190">
        <v>3549</v>
      </c>
      <c r="C151" s="190" t="s">
        <v>32</v>
      </c>
      <c r="D151" s="190" t="s">
        <v>241</v>
      </c>
      <c r="E151" s="190" t="s">
        <v>4783</v>
      </c>
      <c r="F151" s="190" t="s">
        <v>4782</v>
      </c>
      <c r="G151" s="190" t="s">
        <v>3876</v>
      </c>
      <c r="H151" s="190" t="s">
        <v>1272</v>
      </c>
      <c r="I151" s="190" t="s">
        <v>301</v>
      </c>
      <c r="J151" s="190" t="s">
        <v>4781</v>
      </c>
      <c r="K151" s="190" t="s">
        <v>271</v>
      </c>
      <c r="L151" s="190" t="s">
        <v>271</v>
      </c>
      <c r="M151" s="190" t="s">
        <v>271</v>
      </c>
      <c r="N151" s="190" t="s">
        <v>271</v>
      </c>
      <c r="O151" s="190" t="s">
        <v>271</v>
      </c>
      <c r="P151" s="190" t="s">
        <v>271</v>
      </c>
      <c r="Q151" s="191">
        <v>41730</v>
      </c>
      <c r="R151" s="191">
        <v>42735</v>
      </c>
      <c r="T151" s="190" t="s">
        <v>549</v>
      </c>
      <c r="U151" s="194">
        <v>575875</v>
      </c>
      <c r="V151" s="190" t="s">
        <v>4780</v>
      </c>
      <c r="W151" s="190" t="s">
        <v>4779</v>
      </c>
      <c r="X151" s="190" t="s">
        <v>3926</v>
      </c>
      <c r="Y151" s="190" t="s">
        <v>4778</v>
      </c>
      <c r="Z151" s="190" t="s">
        <v>3955</v>
      </c>
      <c r="AA151" s="190" t="s">
        <v>4777</v>
      </c>
      <c r="AB151" s="190" t="s">
        <v>310</v>
      </c>
      <c r="AC151" s="190" t="s">
        <v>4776</v>
      </c>
      <c r="AD151" s="190" t="s">
        <v>325</v>
      </c>
      <c r="AE151" s="190" t="s">
        <v>4775</v>
      </c>
      <c r="AF151" s="190" t="s">
        <v>4774</v>
      </c>
      <c r="AG151" s="193">
        <v>1300</v>
      </c>
      <c r="AH151" s="193">
        <v>900</v>
      </c>
      <c r="AI151" s="193">
        <v>2200</v>
      </c>
      <c r="AJ151" s="193">
        <v>240</v>
      </c>
      <c r="AK151" s="193">
        <v>100</v>
      </c>
      <c r="AL151" s="193">
        <v>340</v>
      </c>
      <c r="AM151" s="193" t="s">
        <v>271</v>
      </c>
      <c r="AN151" s="193" t="s">
        <v>271</v>
      </c>
      <c r="AO151" s="193">
        <v>0</v>
      </c>
      <c r="AP151" s="193" t="s">
        <v>271</v>
      </c>
      <c r="AQ151" s="193" t="s">
        <v>271</v>
      </c>
      <c r="AR151" s="193">
        <v>0</v>
      </c>
      <c r="AS151" s="190" t="s">
        <v>271</v>
      </c>
      <c r="AT151" s="193" t="s">
        <v>271</v>
      </c>
      <c r="AU151" s="193" t="s">
        <v>271</v>
      </c>
      <c r="AV151" s="190" t="s">
        <v>271</v>
      </c>
      <c r="AW151" s="193" t="s">
        <v>271</v>
      </c>
      <c r="AX151" s="193" t="s">
        <v>271</v>
      </c>
      <c r="AY151" s="190" t="s">
        <v>271</v>
      </c>
      <c r="AZ151" s="193" t="s">
        <v>271</v>
      </c>
      <c r="BA151" s="193" t="s">
        <v>271</v>
      </c>
      <c r="BB151" s="190" t="s">
        <v>271</v>
      </c>
      <c r="BC151" s="193" t="s">
        <v>271</v>
      </c>
      <c r="BD151" s="193" t="s">
        <v>271</v>
      </c>
      <c r="BE151" s="190" t="s">
        <v>271</v>
      </c>
      <c r="BF151" s="193" t="s">
        <v>271</v>
      </c>
      <c r="BG151" s="193" t="s">
        <v>271</v>
      </c>
      <c r="BH151" s="190" t="s">
        <v>271</v>
      </c>
      <c r="BI151" s="193" t="s">
        <v>271</v>
      </c>
      <c r="BJ151" s="193" t="s">
        <v>271</v>
      </c>
      <c r="BK151" s="190" t="s">
        <v>271</v>
      </c>
      <c r="BL151" s="193" t="s">
        <v>271</v>
      </c>
      <c r="BM151" s="193" t="s">
        <v>271</v>
      </c>
      <c r="BN151" s="190" t="s">
        <v>271</v>
      </c>
      <c r="BO151" s="193" t="s">
        <v>271</v>
      </c>
      <c r="BP151" s="193" t="s">
        <v>271</v>
      </c>
      <c r="BQ151" s="190" t="s">
        <v>271</v>
      </c>
      <c r="BR151" s="193" t="s">
        <v>271</v>
      </c>
      <c r="BS151" s="193" t="s">
        <v>271</v>
      </c>
      <c r="BT151" s="190" t="s">
        <v>271</v>
      </c>
      <c r="BU151" s="193" t="s">
        <v>271</v>
      </c>
      <c r="BV151" s="193" t="s">
        <v>271</v>
      </c>
      <c r="BW151" s="193">
        <v>3840</v>
      </c>
      <c r="BX151" s="193">
        <v>960</v>
      </c>
      <c r="BY151" s="193">
        <v>4800</v>
      </c>
      <c r="BZ151" s="193">
        <v>640</v>
      </c>
      <c r="CA151" s="193">
        <v>160</v>
      </c>
      <c r="CB151" s="193">
        <v>800</v>
      </c>
      <c r="CC151" s="190" t="s">
        <v>271</v>
      </c>
      <c r="CD151" s="193" t="s">
        <v>271</v>
      </c>
      <c r="CE151" s="193" t="s">
        <v>271</v>
      </c>
      <c r="CF151" s="190" t="s">
        <v>287</v>
      </c>
      <c r="CG151" s="193">
        <v>0</v>
      </c>
      <c r="CH151" s="193">
        <v>0</v>
      </c>
      <c r="CI151" s="190" t="s">
        <v>271</v>
      </c>
      <c r="CJ151" s="193" t="s">
        <v>271</v>
      </c>
      <c r="CK151" s="193" t="s">
        <v>271</v>
      </c>
      <c r="CL151" s="190" t="s">
        <v>287</v>
      </c>
      <c r="CM151" s="193">
        <v>328</v>
      </c>
      <c r="CN151" s="193">
        <v>1968</v>
      </c>
      <c r="CO151" s="190" t="s">
        <v>271</v>
      </c>
      <c r="CP151" s="193" t="s">
        <v>271</v>
      </c>
      <c r="CQ151" s="193" t="s">
        <v>271</v>
      </c>
      <c r="CR151" s="190" t="s">
        <v>271</v>
      </c>
      <c r="CS151" s="193" t="s">
        <v>271</v>
      </c>
      <c r="CT151" s="193" t="s">
        <v>271</v>
      </c>
      <c r="CU151" s="190" t="s">
        <v>271</v>
      </c>
      <c r="CV151" s="193" t="s">
        <v>271</v>
      </c>
      <c r="CW151" s="193" t="s">
        <v>271</v>
      </c>
      <c r="CX151" s="190" t="s">
        <v>271</v>
      </c>
      <c r="CY151" s="193" t="s">
        <v>271</v>
      </c>
      <c r="CZ151" s="193" t="s">
        <v>271</v>
      </c>
      <c r="DA151" s="190" t="s">
        <v>271</v>
      </c>
      <c r="DB151" s="193" t="s">
        <v>271</v>
      </c>
      <c r="DC151" s="193" t="s">
        <v>271</v>
      </c>
      <c r="DD151" s="190" t="s">
        <v>271</v>
      </c>
      <c r="DE151" s="193" t="s">
        <v>271</v>
      </c>
      <c r="DF151" s="193" t="s">
        <v>271</v>
      </c>
      <c r="DG151" s="190" t="s">
        <v>271</v>
      </c>
      <c r="DH151" s="193" t="s">
        <v>271</v>
      </c>
      <c r="DI151" s="193" t="s">
        <v>271</v>
      </c>
      <c r="DJ151" s="190" t="s">
        <v>271</v>
      </c>
      <c r="DK151" s="193" t="s">
        <v>271</v>
      </c>
      <c r="DL151" s="193" t="s">
        <v>271</v>
      </c>
      <c r="DM151" s="190" t="s">
        <v>271</v>
      </c>
      <c r="DN151" s="193" t="s">
        <v>271</v>
      </c>
      <c r="DO151" s="193" t="s">
        <v>271</v>
      </c>
      <c r="DP151" s="190" t="s">
        <v>271</v>
      </c>
      <c r="DQ151" s="193" t="s">
        <v>271</v>
      </c>
      <c r="DR151" s="193" t="s">
        <v>271</v>
      </c>
      <c r="DS151" s="190" t="s">
        <v>271</v>
      </c>
      <c r="DT151" s="193" t="s">
        <v>271</v>
      </c>
      <c r="DU151" s="193" t="s">
        <v>271</v>
      </c>
      <c r="DV151" s="190" t="s">
        <v>287</v>
      </c>
      <c r="DW151" s="193">
        <v>472</v>
      </c>
      <c r="DX151" s="193">
        <v>2832</v>
      </c>
      <c r="DY151" s="190" t="s">
        <v>356</v>
      </c>
      <c r="DZ151" s="190" t="s">
        <v>272</v>
      </c>
      <c r="EA151" s="190" t="s">
        <v>381</v>
      </c>
      <c r="EB151" s="190" t="s">
        <v>286</v>
      </c>
      <c r="EC151" s="190" t="s">
        <v>297</v>
      </c>
      <c r="ED151" s="190" t="s">
        <v>271</v>
      </c>
      <c r="EE151" s="190" t="s">
        <v>271</v>
      </c>
      <c r="EF151" s="190" t="s">
        <v>4773</v>
      </c>
      <c r="EG151" s="190" t="s">
        <v>352</v>
      </c>
      <c r="EH151" s="190" t="s">
        <v>380</v>
      </c>
      <c r="EI151" s="190" t="s">
        <v>319</v>
      </c>
      <c r="EJ151" s="190" t="s">
        <v>245</v>
      </c>
      <c r="EK151" s="190" t="s">
        <v>379</v>
      </c>
      <c r="EL151" s="190" t="s">
        <v>272</v>
      </c>
      <c r="EM151" s="190" t="s">
        <v>272</v>
      </c>
      <c r="EN151" s="190" t="s">
        <v>272</v>
      </c>
      <c r="EO151" s="190" t="s">
        <v>272</v>
      </c>
      <c r="EP151" s="190" t="s">
        <v>378</v>
      </c>
      <c r="EQ151" s="190">
        <v>4</v>
      </c>
      <c r="ER151" s="190" t="s">
        <v>349</v>
      </c>
      <c r="ES151" s="190" t="s">
        <v>272</v>
      </c>
      <c r="ET151" s="190" t="s">
        <v>272</v>
      </c>
      <c r="EU151" s="190" t="s">
        <v>272</v>
      </c>
      <c r="EV151" s="190" t="s">
        <v>272</v>
      </c>
      <c r="EW151" s="190" t="s">
        <v>303</v>
      </c>
      <c r="EX151" s="190">
        <v>4</v>
      </c>
      <c r="EY151" s="190" t="s">
        <v>278</v>
      </c>
      <c r="EZ151" s="190" t="s">
        <v>266</v>
      </c>
      <c r="FA151" s="190" t="s">
        <v>260</v>
      </c>
      <c r="FB151" s="193">
        <v>5</v>
      </c>
      <c r="FC151" s="190" t="s">
        <v>1357</v>
      </c>
      <c r="FD151" s="190" t="s">
        <v>348</v>
      </c>
      <c r="FE151" s="190" t="s">
        <v>271</v>
      </c>
      <c r="FF151" s="190" t="s">
        <v>264</v>
      </c>
      <c r="FG151" s="190" t="s">
        <v>4772</v>
      </c>
      <c r="FH151" s="190" t="s">
        <v>271</v>
      </c>
      <c r="FI151" s="190" t="s">
        <v>4771</v>
      </c>
      <c r="FJ151" s="190" t="s">
        <v>3932</v>
      </c>
      <c r="FK151" s="190" t="s">
        <v>271</v>
      </c>
      <c r="FL151" s="190" t="s">
        <v>4770</v>
      </c>
      <c r="FM151" s="190" t="s">
        <v>4769</v>
      </c>
      <c r="FN151" s="190" t="s">
        <v>4768</v>
      </c>
      <c r="FO151" s="190" t="s">
        <v>271</v>
      </c>
      <c r="FP151" s="190" t="s">
        <v>271</v>
      </c>
      <c r="FQ151" s="193">
        <v>4800</v>
      </c>
      <c r="FR151" s="193">
        <v>800</v>
      </c>
      <c r="FS151" s="190" t="s">
        <v>271</v>
      </c>
      <c r="FT151" s="190" t="s">
        <v>271</v>
      </c>
      <c r="FU151" s="190" t="s">
        <v>271</v>
      </c>
      <c r="FV151" s="190" t="s">
        <v>271</v>
      </c>
      <c r="FW151" s="190" t="s">
        <v>271</v>
      </c>
      <c r="FX151" s="190" t="s">
        <v>271</v>
      </c>
      <c r="FY151" s="190" t="s">
        <v>271</v>
      </c>
      <c r="FZ151" s="190" t="s">
        <v>271</v>
      </c>
      <c r="GA151" s="190" t="s">
        <v>272</v>
      </c>
      <c r="GB151" s="190" t="s">
        <v>272</v>
      </c>
      <c r="GC151" s="190" t="s">
        <v>272</v>
      </c>
      <c r="GD151" s="190" t="s">
        <v>272</v>
      </c>
      <c r="GE151" s="190" t="s">
        <v>297</v>
      </c>
    </row>
    <row r="152" spans="1:187" x14ac:dyDescent="0.3">
      <c r="A152" s="190" t="s">
        <v>372</v>
      </c>
      <c r="B152" s="190">
        <v>3550</v>
      </c>
      <c r="C152" s="190" t="s">
        <v>32</v>
      </c>
      <c r="D152" s="190" t="s">
        <v>241</v>
      </c>
      <c r="E152" s="190" t="s">
        <v>4767</v>
      </c>
      <c r="F152" s="190" t="s">
        <v>4766</v>
      </c>
      <c r="G152" s="190" t="s">
        <v>3876</v>
      </c>
      <c r="H152" s="190" t="s">
        <v>514</v>
      </c>
      <c r="I152" s="190" t="s">
        <v>953</v>
      </c>
      <c r="J152" s="190" t="s">
        <v>271</v>
      </c>
      <c r="K152" s="190" t="s">
        <v>369</v>
      </c>
      <c r="L152" s="190" t="s">
        <v>271</v>
      </c>
      <c r="M152" s="190" t="s">
        <v>4765</v>
      </c>
      <c r="N152" s="190" t="s">
        <v>271</v>
      </c>
      <c r="O152" s="190" t="s">
        <v>271</v>
      </c>
      <c r="P152" s="190" t="s">
        <v>271</v>
      </c>
      <c r="Q152" s="191">
        <v>41091</v>
      </c>
      <c r="R152" s="191">
        <v>41820</v>
      </c>
      <c r="S152" s="191">
        <v>42369</v>
      </c>
      <c r="T152" s="190" t="s">
        <v>592</v>
      </c>
      <c r="U152" s="194">
        <v>4689398</v>
      </c>
      <c r="V152" s="190" t="s">
        <v>4764</v>
      </c>
      <c r="W152" s="190" t="s">
        <v>4763</v>
      </c>
      <c r="X152" s="190" t="s">
        <v>3926</v>
      </c>
      <c r="Y152" s="190" t="s">
        <v>4762</v>
      </c>
      <c r="Z152" s="190" t="s">
        <v>799</v>
      </c>
      <c r="AA152" s="190" t="s">
        <v>4726</v>
      </c>
      <c r="AB152" s="190" t="s">
        <v>310</v>
      </c>
      <c r="AC152" s="190" t="s">
        <v>4761</v>
      </c>
      <c r="AD152" s="190" t="s">
        <v>289</v>
      </c>
      <c r="AE152" s="190" t="s">
        <v>4760</v>
      </c>
      <c r="AF152" s="190" t="s">
        <v>4759</v>
      </c>
      <c r="AG152" s="193">
        <v>0</v>
      </c>
      <c r="AH152" s="193">
        <v>0</v>
      </c>
      <c r="AI152" s="193">
        <v>0</v>
      </c>
      <c r="AJ152" s="193">
        <v>800921</v>
      </c>
      <c r="AK152" s="193">
        <v>368984</v>
      </c>
      <c r="AL152" s="193">
        <v>1169905</v>
      </c>
      <c r="AM152" s="193">
        <v>0</v>
      </c>
      <c r="AN152" s="193">
        <v>0</v>
      </c>
      <c r="AO152" s="193">
        <v>0</v>
      </c>
      <c r="AP152" s="193">
        <v>0</v>
      </c>
      <c r="AQ152" s="193">
        <v>0</v>
      </c>
      <c r="AR152" s="193">
        <v>0</v>
      </c>
      <c r="AS152" s="190" t="s">
        <v>271</v>
      </c>
      <c r="AT152" s="193" t="s">
        <v>271</v>
      </c>
      <c r="AU152" s="193" t="s">
        <v>271</v>
      </c>
      <c r="AV152" s="190" t="s">
        <v>271</v>
      </c>
      <c r="AW152" s="193" t="s">
        <v>271</v>
      </c>
      <c r="AX152" s="193" t="s">
        <v>271</v>
      </c>
      <c r="AY152" s="190" t="s">
        <v>271</v>
      </c>
      <c r="AZ152" s="193" t="s">
        <v>271</v>
      </c>
      <c r="BA152" s="193" t="s">
        <v>271</v>
      </c>
      <c r="BB152" s="190" t="s">
        <v>271</v>
      </c>
      <c r="BC152" s="193" t="s">
        <v>271</v>
      </c>
      <c r="BD152" s="193" t="s">
        <v>271</v>
      </c>
      <c r="BE152" s="190" t="s">
        <v>271</v>
      </c>
      <c r="BF152" s="193" t="s">
        <v>271</v>
      </c>
      <c r="BG152" s="193" t="s">
        <v>271</v>
      </c>
      <c r="BH152" s="190" t="s">
        <v>271</v>
      </c>
      <c r="BI152" s="193" t="s">
        <v>271</v>
      </c>
      <c r="BJ152" s="193" t="s">
        <v>271</v>
      </c>
      <c r="BK152" s="190" t="s">
        <v>271</v>
      </c>
      <c r="BL152" s="193" t="s">
        <v>271</v>
      </c>
      <c r="BM152" s="193" t="s">
        <v>271</v>
      </c>
      <c r="BN152" s="190" t="s">
        <v>271</v>
      </c>
      <c r="BO152" s="193" t="s">
        <v>271</v>
      </c>
      <c r="BP152" s="193" t="s">
        <v>271</v>
      </c>
      <c r="BQ152" s="190" t="s">
        <v>271</v>
      </c>
      <c r="BR152" s="193" t="s">
        <v>271</v>
      </c>
      <c r="BS152" s="193" t="s">
        <v>271</v>
      </c>
      <c r="BT152" s="190" t="s">
        <v>271</v>
      </c>
      <c r="BU152" s="193" t="s">
        <v>271</v>
      </c>
      <c r="BV152" s="193" t="s">
        <v>271</v>
      </c>
      <c r="BW152" s="193">
        <v>0</v>
      </c>
      <c r="BX152" s="193">
        <v>9577</v>
      </c>
      <c r="BY152" s="193">
        <v>9577</v>
      </c>
      <c r="BZ152" s="193">
        <v>68516</v>
      </c>
      <c r="CA152" s="193">
        <v>19559</v>
      </c>
      <c r="CB152" s="193">
        <v>88075</v>
      </c>
      <c r="CC152" s="190" t="s">
        <v>271</v>
      </c>
      <c r="CD152" s="193" t="s">
        <v>271</v>
      </c>
      <c r="CE152" s="193" t="s">
        <v>271</v>
      </c>
      <c r="CF152" s="190" t="s">
        <v>271</v>
      </c>
      <c r="CG152" s="193" t="s">
        <v>271</v>
      </c>
      <c r="CH152" s="193" t="s">
        <v>271</v>
      </c>
      <c r="CI152" s="190" t="s">
        <v>271</v>
      </c>
      <c r="CJ152" s="193" t="s">
        <v>271</v>
      </c>
      <c r="CK152" s="193" t="s">
        <v>271</v>
      </c>
      <c r="CL152" s="190" t="s">
        <v>271</v>
      </c>
      <c r="CM152" s="193" t="s">
        <v>271</v>
      </c>
      <c r="CN152" s="193" t="s">
        <v>271</v>
      </c>
      <c r="CO152" s="190" t="s">
        <v>271</v>
      </c>
      <c r="CP152" s="193" t="s">
        <v>271</v>
      </c>
      <c r="CQ152" s="193" t="s">
        <v>271</v>
      </c>
      <c r="CR152" s="190" t="s">
        <v>271</v>
      </c>
      <c r="CS152" s="193" t="s">
        <v>271</v>
      </c>
      <c r="CT152" s="193" t="s">
        <v>271</v>
      </c>
      <c r="CU152" s="190" t="s">
        <v>271</v>
      </c>
      <c r="CV152" s="193" t="s">
        <v>271</v>
      </c>
      <c r="CW152" s="193" t="s">
        <v>271</v>
      </c>
      <c r="CX152" s="190" t="s">
        <v>271</v>
      </c>
      <c r="CY152" s="193" t="s">
        <v>271</v>
      </c>
      <c r="CZ152" s="193" t="s">
        <v>271</v>
      </c>
      <c r="DA152" s="190" t="s">
        <v>271</v>
      </c>
      <c r="DB152" s="193" t="s">
        <v>271</v>
      </c>
      <c r="DC152" s="193" t="s">
        <v>271</v>
      </c>
      <c r="DD152" s="190" t="s">
        <v>271</v>
      </c>
      <c r="DE152" s="193" t="s">
        <v>271</v>
      </c>
      <c r="DF152" s="193" t="s">
        <v>271</v>
      </c>
      <c r="DG152" s="190" t="s">
        <v>271</v>
      </c>
      <c r="DH152" s="193" t="s">
        <v>271</v>
      </c>
      <c r="DI152" s="193" t="s">
        <v>271</v>
      </c>
      <c r="DJ152" s="190" t="s">
        <v>271</v>
      </c>
      <c r="DK152" s="193" t="s">
        <v>271</v>
      </c>
      <c r="DL152" s="193" t="s">
        <v>271</v>
      </c>
      <c r="DM152" s="190" t="s">
        <v>271</v>
      </c>
      <c r="DN152" s="193" t="s">
        <v>271</v>
      </c>
      <c r="DO152" s="193" t="s">
        <v>271</v>
      </c>
      <c r="DP152" s="190" t="s">
        <v>287</v>
      </c>
      <c r="DQ152" s="193">
        <v>88075</v>
      </c>
      <c r="DR152" s="193">
        <v>9577</v>
      </c>
      <c r="DS152" s="190" t="s">
        <v>271</v>
      </c>
      <c r="DT152" s="193" t="s">
        <v>271</v>
      </c>
      <c r="DU152" s="193" t="s">
        <v>271</v>
      </c>
      <c r="DV152" s="190" t="s">
        <v>271</v>
      </c>
      <c r="DW152" s="193" t="s">
        <v>271</v>
      </c>
      <c r="DX152" s="193" t="s">
        <v>271</v>
      </c>
      <c r="DY152" s="190" t="s">
        <v>655</v>
      </c>
      <c r="DZ152" s="190" t="s">
        <v>297</v>
      </c>
      <c r="EA152" s="190" t="s">
        <v>271</v>
      </c>
      <c r="EB152" s="190" t="s">
        <v>271</v>
      </c>
      <c r="EC152" s="190" t="s">
        <v>297</v>
      </c>
      <c r="ED152" s="190" t="s">
        <v>271</v>
      </c>
      <c r="EE152" s="190" t="s">
        <v>271</v>
      </c>
      <c r="EF152" s="190" t="s">
        <v>271</v>
      </c>
      <c r="EG152" s="190" t="s">
        <v>321</v>
      </c>
      <c r="EH152" s="190" t="s">
        <v>284</v>
      </c>
      <c r="EI152" s="190" t="s">
        <v>283</v>
      </c>
      <c r="EJ152" s="190" t="s">
        <v>246</v>
      </c>
      <c r="EK152" s="190" t="s">
        <v>379</v>
      </c>
      <c r="EL152" s="190" t="s">
        <v>297</v>
      </c>
      <c r="EM152" s="190" t="s">
        <v>297</v>
      </c>
      <c r="EN152" s="190" t="s">
        <v>272</v>
      </c>
      <c r="EO152" s="190" t="s">
        <v>272</v>
      </c>
      <c r="EP152" s="190" t="s">
        <v>464</v>
      </c>
      <c r="EQ152" s="190">
        <v>2</v>
      </c>
      <c r="ER152" s="190" t="s">
        <v>349</v>
      </c>
      <c r="ES152" s="190" t="s">
        <v>297</v>
      </c>
      <c r="ET152" s="190" t="s">
        <v>272</v>
      </c>
      <c r="EU152" s="190" t="s">
        <v>272</v>
      </c>
      <c r="EV152" s="190" t="s">
        <v>272</v>
      </c>
      <c r="EW152" s="190" t="s">
        <v>303</v>
      </c>
      <c r="EX152" s="190">
        <v>3</v>
      </c>
      <c r="EY152" s="190" t="s">
        <v>302</v>
      </c>
      <c r="EZ152" s="190" t="s">
        <v>268</v>
      </c>
      <c r="FA152" s="190" t="s">
        <v>260</v>
      </c>
      <c r="FB152" s="193">
        <v>2</v>
      </c>
      <c r="FC152" s="190" t="s">
        <v>537</v>
      </c>
      <c r="FD152" s="190" t="s">
        <v>348</v>
      </c>
      <c r="FE152" s="190" t="s">
        <v>271</v>
      </c>
      <c r="FF152" s="190" t="s">
        <v>263</v>
      </c>
      <c r="FG152" s="190" t="s">
        <v>4758</v>
      </c>
      <c r="FH152" s="190" t="s">
        <v>4757</v>
      </c>
      <c r="FI152" s="190" t="s">
        <v>4756</v>
      </c>
      <c r="FJ152" s="190" t="s">
        <v>4755</v>
      </c>
      <c r="FK152" s="190" t="s">
        <v>4754</v>
      </c>
      <c r="FL152" s="190" t="s">
        <v>4753</v>
      </c>
      <c r="FM152" s="190" t="s">
        <v>4752</v>
      </c>
      <c r="FN152" s="190" t="s">
        <v>4751</v>
      </c>
      <c r="FO152" s="190" t="s">
        <v>271</v>
      </c>
      <c r="FP152" s="190" t="s">
        <v>271</v>
      </c>
      <c r="FQ152" s="193">
        <v>9577</v>
      </c>
      <c r="FR152" s="193">
        <v>88075</v>
      </c>
      <c r="FS152" s="190" t="s">
        <v>297</v>
      </c>
      <c r="FT152" s="190" t="s">
        <v>297</v>
      </c>
      <c r="FU152" s="190" t="s">
        <v>297</v>
      </c>
      <c r="FV152" s="190" t="s">
        <v>297</v>
      </c>
      <c r="FW152" s="190" t="s">
        <v>272</v>
      </c>
      <c r="FX152" s="190" t="s">
        <v>297</v>
      </c>
      <c r="FY152" s="190" t="s">
        <v>297</v>
      </c>
      <c r="FZ152" s="190" t="s">
        <v>297</v>
      </c>
      <c r="GA152" s="190" t="s">
        <v>297</v>
      </c>
      <c r="GB152" s="190" t="s">
        <v>297</v>
      </c>
      <c r="GC152" s="190" t="s">
        <v>297</v>
      </c>
      <c r="GD152" s="190" t="s">
        <v>297</v>
      </c>
      <c r="GE152" s="190" t="s">
        <v>297</v>
      </c>
    </row>
    <row r="153" spans="1:187" x14ac:dyDescent="0.3">
      <c r="A153" s="190" t="s">
        <v>372</v>
      </c>
      <c r="B153" s="190">
        <v>3552</v>
      </c>
      <c r="C153" s="190" t="s">
        <v>32</v>
      </c>
      <c r="D153" s="190" t="s">
        <v>241</v>
      </c>
      <c r="E153" s="190" t="s">
        <v>4750</v>
      </c>
      <c r="F153" s="190" t="s">
        <v>4749</v>
      </c>
      <c r="G153" s="190" t="s">
        <v>3876</v>
      </c>
      <c r="H153" s="190" t="s">
        <v>369</v>
      </c>
      <c r="I153" s="190" t="s">
        <v>301</v>
      </c>
      <c r="J153" s="190" t="s">
        <v>4748</v>
      </c>
      <c r="K153" s="190" t="s">
        <v>271</v>
      </c>
      <c r="L153" s="190" t="s">
        <v>271</v>
      </c>
      <c r="M153" s="190" t="s">
        <v>271</v>
      </c>
      <c r="N153" s="190" t="s">
        <v>271</v>
      </c>
      <c r="O153" s="190" t="s">
        <v>271</v>
      </c>
      <c r="P153" s="190" t="s">
        <v>271</v>
      </c>
      <c r="Q153" s="191">
        <v>41821</v>
      </c>
      <c r="R153" s="191">
        <v>42551</v>
      </c>
      <c r="S153" s="191">
        <v>42643</v>
      </c>
      <c r="T153" s="190" t="s">
        <v>592</v>
      </c>
      <c r="U153" s="194">
        <v>932227.4</v>
      </c>
      <c r="V153" s="190" t="s">
        <v>2213</v>
      </c>
      <c r="W153" s="190" t="s">
        <v>2212</v>
      </c>
      <c r="X153" s="190" t="s">
        <v>2211</v>
      </c>
      <c r="Y153" s="190" t="s">
        <v>3928</v>
      </c>
      <c r="Z153" s="190" t="s">
        <v>3927</v>
      </c>
      <c r="AA153" s="190" t="s">
        <v>3926</v>
      </c>
      <c r="AB153" s="190" t="s">
        <v>310</v>
      </c>
      <c r="AC153" s="190" t="s">
        <v>4747</v>
      </c>
      <c r="AD153" s="190" t="s">
        <v>289</v>
      </c>
      <c r="AE153" s="190" t="s">
        <v>4746</v>
      </c>
      <c r="AF153" s="190" t="s">
        <v>4745</v>
      </c>
      <c r="AG153" s="193">
        <v>0</v>
      </c>
      <c r="AH153" s="193">
        <v>0</v>
      </c>
      <c r="AI153" s="193">
        <v>0</v>
      </c>
      <c r="AJ153" s="193">
        <v>523</v>
      </c>
      <c r="AK153" s="193">
        <v>785</v>
      </c>
      <c r="AL153" s="193">
        <v>1308</v>
      </c>
      <c r="AM153" s="193">
        <v>0</v>
      </c>
      <c r="AN153" s="193">
        <v>0</v>
      </c>
      <c r="AO153" s="193">
        <v>0</v>
      </c>
      <c r="AP153" s="193">
        <v>0</v>
      </c>
      <c r="AQ153" s="193">
        <v>0</v>
      </c>
      <c r="AR153" s="193">
        <v>0</v>
      </c>
      <c r="AS153" s="190" t="s">
        <v>271</v>
      </c>
      <c r="AT153" s="193" t="s">
        <v>271</v>
      </c>
      <c r="AU153" s="193" t="s">
        <v>271</v>
      </c>
      <c r="AV153" s="190" t="s">
        <v>271</v>
      </c>
      <c r="AW153" s="193" t="s">
        <v>271</v>
      </c>
      <c r="AX153" s="193" t="s">
        <v>271</v>
      </c>
      <c r="AY153" s="190" t="s">
        <v>271</v>
      </c>
      <c r="AZ153" s="193" t="s">
        <v>271</v>
      </c>
      <c r="BA153" s="193" t="s">
        <v>271</v>
      </c>
      <c r="BB153" s="190" t="s">
        <v>271</v>
      </c>
      <c r="BC153" s="193" t="s">
        <v>271</v>
      </c>
      <c r="BD153" s="193" t="s">
        <v>271</v>
      </c>
      <c r="BE153" s="190" t="s">
        <v>271</v>
      </c>
      <c r="BF153" s="193" t="s">
        <v>271</v>
      </c>
      <c r="BG153" s="193" t="s">
        <v>271</v>
      </c>
      <c r="BH153" s="190" t="s">
        <v>271</v>
      </c>
      <c r="BI153" s="193" t="s">
        <v>271</v>
      </c>
      <c r="BJ153" s="193" t="s">
        <v>271</v>
      </c>
      <c r="BK153" s="190" t="s">
        <v>271</v>
      </c>
      <c r="BL153" s="193" t="s">
        <v>271</v>
      </c>
      <c r="BM153" s="193" t="s">
        <v>271</v>
      </c>
      <c r="BN153" s="190" t="s">
        <v>271</v>
      </c>
      <c r="BO153" s="193" t="s">
        <v>271</v>
      </c>
      <c r="BP153" s="193" t="s">
        <v>271</v>
      </c>
      <c r="BQ153" s="190" t="s">
        <v>271</v>
      </c>
      <c r="BR153" s="193" t="s">
        <v>271</v>
      </c>
      <c r="BS153" s="193" t="s">
        <v>271</v>
      </c>
      <c r="BT153" s="190" t="s">
        <v>271</v>
      </c>
      <c r="BU153" s="193" t="s">
        <v>271</v>
      </c>
      <c r="BV153" s="193" t="s">
        <v>271</v>
      </c>
      <c r="BW153" s="193">
        <v>0</v>
      </c>
      <c r="BX153" s="193">
        <v>0</v>
      </c>
      <c r="BY153" s="193">
        <v>0</v>
      </c>
      <c r="BZ153" s="193">
        <v>153</v>
      </c>
      <c r="CA153" s="193">
        <v>150</v>
      </c>
      <c r="CB153" s="193">
        <v>303</v>
      </c>
      <c r="CC153" s="190" t="s">
        <v>271</v>
      </c>
      <c r="CD153" s="193" t="s">
        <v>271</v>
      </c>
      <c r="CE153" s="193" t="s">
        <v>271</v>
      </c>
      <c r="CF153" s="190" t="s">
        <v>271</v>
      </c>
      <c r="CG153" s="193" t="s">
        <v>271</v>
      </c>
      <c r="CH153" s="193" t="s">
        <v>271</v>
      </c>
      <c r="CI153" s="190" t="s">
        <v>271</v>
      </c>
      <c r="CJ153" s="193" t="s">
        <v>271</v>
      </c>
      <c r="CK153" s="193" t="s">
        <v>271</v>
      </c>
      <c r="CL153" s="190" t="s">
        <v>271</v>
      </c>
      <c r="CM153" s="193" t="s">
        <v>271</v>
      </c>
      <c r="CN153" s="193" t="s">
        <v>271</v>
      </c>
      <c r="CO153" s="190" t="s">
        <v>271</v>
      </c>
      <c r="CP153" s="193" t="s">
        <v>271</v>
      </c>
      <c r="CQ153" s="193" t="s">
        <v>271</v>
      </c>
      <c r="CR153" s="190" t="s">
        <v>271</v>
      </c>
      <c r="CS153" s="193" t="s">
        <v>271</v>
      </c>
      <c r="CT153" s="193" t="s">
        <v>271</v>
      </c>
      <c r="CU153" s="190" t="s">
        <v>271</v>
      </c>
      <c r="CV153" s="193" t="s">
        <v>271</v>
      </c>
      <c r="CW153" s="193" t="s">
        <v>271</v>
      </c>
      <c r="CX153" s="190" t="s">
        <v>271</v>
      </c>
      <c r="CY153" s="193" t="s">
        <v>271</v>
      </c>
      <c r="CZ153" s="193" t="s">
        <v>271</v>
      </c>
      <c r="DA153" s="190" t="s">
        <v>271</v>
      </c>
      <c r="DB153" s="193" t="s">
        <v>271</v>
      </c>
      <c r="DC153" s="193" t="s">
        <v>271</v>
      </c>
      <c r="DD153" s="190" t="s">
        <v>271</v>
      </c>
      <c r="DE153" s="193" t="s">
        <v>271</v>
      </c>
      <c r="DF153" s="193" t="s">
        <v>271</v>
      </c>
      <c r="DG153" s="190" t="s">
        <v>271</v>
      </c>
      <c r="DH153" s="193" t="s">
        <v>271</v>
      </c>
      <c r="DI153" s="193" t="s">
        <v>271</v>
      </c>
      <c r="DJ153" s="190" t="s">
        <v>271</v>
      </c>
      <c r="DK153" s="193" t="s">
        <v>271</v>
      </c>
      <c r="DL153" s="193" t="s">
        <v>271</v>
      </c>
      <c r="DM153" s="190" t="s">
        <v>287</v>
      </c>
      <c r="DN153" s="193">
        <v>303</v>
      </c>
      <c r="DO153" s="193">
        <v>0</v>
      </c>
      <c r="DP153" s="190" t="s">
        <v>271</v>
      </c>
      <c r="DQ153" s="193" t="s">
        <v>271</v>
      </c>
      <c r="DR153" s="193" t="s">
        <v>271</v>
      </c>
      <c r="DS153" s="190" t="s">
        <v>271</v>
      </c>
      <c r="DT153" s="193" t="s">
        <v>271</v>
      </c>
      <c r="DU153" s="193" t="s">
        <v>271</v>
      </c>
      <c r="DV153" s="190" t="s">
        <v>271</v>
      </c>
      <c r="DW153" s="193" t="s">
        <v>271</v>
      </c>
      <c r="DX153" s="193" t="s">
        <v>271</v>
      </c>
      <c r="DY153" s="190" t="s">
        <v>356</v>
      </c>
      <c r="DZ153" s="190" t="s">
        <v>272</v>
      </c>
      <c r="EA153" s="190" t="s">
        <v>564</v>
      </c>
      <c r="EB153" s="190" t="s">
        <v>286</v>
      </c>
      <c r="EC153" s="190" t="s">
        <v>272</v>
      </c>
      <c r="ED153" s="190" t="s">
        <v>694</v>
      </c>
      <c r="EE153" s="190" t="s">
        <v>307</v>
      </c>
      <c r="EF153" s="190" t="s">
        <v>4744</v>
      </c>
      <c r="EG153" s="190" t="s">
        <v>321</v>
      </c>
      <c r="EH153" s="190" t="s">
        <v>320</v>
      </c>
      <c r="EI153" s="190" t="s">
        <v>319</v>
      </c>
      <c r="EJ153" s="190" t="s">
        <v>245</v>
      </c>
      <c r="EK153" s="190" t="s">
        <v>379</v>
      </c>
      <c r="EL153" s="190" t="s">
        <v>297</v>
      </c>
      <c r="EM153" s="190" t="s">
        <v>297</v>
      </c>
      <c r="EN153" s="190" t="s">
        <v>272</v>
      </c>
      <c r="EO153" s="190" t="s">
        <v>272</v>
      </c>
      <c r="EP153" s="190" t="s">
        <v>464</v>
      </c>
      <c r="EQ153" s="190">
        <v>2</v>
      </c>
      <c r="ER153" s="190" t="s">
        <v>349</v>
      </c>
      <c r="ES153" s="190" t="s">
        <v>272</v>
      </c>
      <c r="ET153" s="190" t="s">
        <v>272</v>
      </c>
      <c r="EU153" s="190" t="s">
        <v>272</v>
      </c>
      <c r="EV153" s="190" t="s">
        <v>272</v>
      </c>
      <c r="EW153" s="190" t="s">
        <v>303</v>
      </c>
      <c r="EX153" s="190">
        <v>4</v>
      </c>
      <c r="EY153" s="190" t="s">
        <v>302</v>
      </c>
      <c r="EZ153" s="190" t="s">
        <v>268</v>
      </c>
      <c r="FA153" s="190" t="s">
        <v>260</v>
      </c>
      <c r="FB153" s="193">
        <v>21</v>
      </c>
      <c r="FC153" s="190" t="s">
        <v>442</v>
      </c>
      <c r="FD153" s="190" t="s">
        <v>348</v>
      </c>
      <c r="FE153" s="190" t="s">
        <v>537</v>
      </c>
      <c r="FF153" s="190" t="s">
        <v>263</v>
      </c>
      <c r="FG153" s="190" t="s">
        <v>4743</v>
      </c>
      <c r="FH153" s="190" t="s">
        <v>2267</v>
      </c>
      <c r="FI153" s="190" t="s">
        <v>4742</v>
      </c>
      <c r="FJ153" s="190" t="s">
        <v>4741</v>
      </c>
      <c r="FK153" s="190" t="s">
        <v>4740</v>
      </c>
      <c r="FL153" s="190" t="s">
        <v>4739</v>
      </c>
      <c r="FM153" s="190" t="s">
        <v>4738</v>
      </c>
      <c r="FN153" s="190" t="s">
        <v>4737</v>
      </c>
      <c r="FO153" s="190" t="s">
        <v>4736</v>
      </c>
      <c r="FP153" s="190" t="s">
        <v>4735</v>
      </c>
      <c r="FQ153" s="193">
        <v>0</v>
      </c>
      <c r="FR153" s="193">
        <v>303</v>
      </c>
      <c r="FS153" s="190" t="s">
        <v>271</v>
      </c>
      <c r="FT153" s="190" t="s">
        <v>271</v>
      </c>
      <c r="FU153" s="190" t="s">
        <v>271</v>
      </c>
      <c r="FV153" s="190" t="s">
        <v>271</v>
      </c>
      <c r="FW153" s="190" t="s">
        <v>271</v>
      </c>
      <c r="FX153" s="190" t="s">
        <v>271</v>
      </c>
      <c r="FY153" s="190" t="s">
        <v>271</v>
      </c>
      <c r="FZ153" s="190" t="s">
        <v>271</v>
      </c>
      <c r="GA153" s="190" t="s">
        <v>271</v>
      </c>
      <c r="GB153" s="190" t="s">
        <v>271</v>
      </c>
      <c r="GC153" s="190" t="s">
        <v>271</v>
      </c>
      <c r="GD153" s="190" t="s">
        <v>271</v>
      </c>
      <c r="GE153" s="190" t="s">
        <v>272</v>
      </c>
    </row>
    <row r="154" spans="1:187" x14ac:dyDescent="0.3">
      <c r="A154" s="190" t="s">
        <v>372</v>
      </c>
      <c r="B154" s="190">
        <v>3553</v>
      </c>
      <c r="C154" s="190" t="s">
        <v>32</v>
      </c>
      <c r="D154" s="190" t="s">
        <v>241</v>
      </c>
      <c r="E154" s="190" t="s">
        <v>4734</v>
      </c>
      <c r="F154" s="190" t="s">
        <v>4733</v>
      </c>
      <c r="G154" s="190" t="s">
        <v>3876</v>
      </c>
      <c r="H154" s="190" t="s">
        <v>369</v>
      </c>
      <c r="I154" s="190" t="s">
        <v>301</v>
      </c>
      <c r="J154" s="190" t="s">
        <v>4732</v>
      </c>
      <c r="K154" s="190" t="s">
        <v>271</v>
      </c>
      <c r="L154" s="190" t="s">
        <v>271</v>
      </c>
      <c r="M154" s="190" t="s">
        <v>271</v>
      </c>
      <c r="N154" s="190" t="s">
        <v>271</v>
      </c>
      <c r="O154" s="190" t="s">
        <v>271</v>
      </c>
      <c r="P154" s="190" t="s">
        <v>271</v>
      </c>
      <c r="Q154" s="191">
        <v>42472</v>
      </c>
      <c r="R154" s="191">
        <v>42825</v>
      </c>
      <c r="T154" s="190" t="s">
        <v>366</v>
      </c>
      <c r="U154" s="194">
        <v>548435.14</v>
      </c>
      <c r="V154" s="190" t="s">
        <v>4731</v>
      </c>
      <c r="W154" s="190" t="s">
        <v>4730</v>
      </c>
      <c r="X154" s="190" t="s">
        <v>4729</v>
      </c>
      <c r="Y154" s="190" t="s">
        <v>4728</v>
      </c>
      <c r="Z154" s="190" t="s">
        <v>4727</v>
      </c>
      <c r="AA154" s="190" t="s">
        <v>4726</v>
      </c>
      <c r="AB154" s="190" t="s">
        <v>310</v>
      </c>
      <c r="AC154" s="190" t="s">
        <v>4725</v>
      </c>
      <c r="AD154" s="190" t="s">
        <v>325</v>
      </c>
      <c r="AE154" s="190" t="s">
        <v>4724</v>
      </c>
      <c r="AF154" s="190" t="s">
        <v>4723</v>
      </c>
      <c r="AG154" s="193">
        <v>2430</v>
      </c>
      <c r="AH154" s="193">
        <v>5670</v>
      </c>
      <c r="AI154" s="193">
        <v>8100</v>
      </c>
      <c r="AJ154" s="193">
        <v>405</v>
      </c>
      <c r="AK154" s="193">
        <v>945</v>
      </c>
      <c r="AL154" s="193">
        <v>1350</v>
      </c>
      <c r="AM154" s="193">
        <v>0</v>
      </c>
      <c r="AN154" s="193">
        <v>0</v>
      </c>
      <c r="AO154" s="193">
        <v>0</v>
      </c>
      <c r="AP154" s="193">
        <v>0</v>
      </c>
      <c r="AQ154" s="193">
        <v>0</v>
      </c>
      <c r="AR154" s="193">
        <v>0</v>
      </c>
      <c r="AS154" s="190" t="s">
        <v>271</v>
      </c>
      <c r="AT154" s="193" t="s">
        <v>271</v>
      </c>
      <c r="AU154" s="193" t="s">
        <v>271</v>
      </c>
      <c r="AV154" s="190" t="s">
        <v>271</v>
      </c>
      <c r="AW154" s="193" t="s">
        <v>271</v>
      </c>
      <c r="AX154" s="193" t="s">
        <v>271</v>
      </c>
      <c r="AY154" s="190" t="s">
        <v>271</v>
      </c>
      <c r="AZ154" s="193" t="s">
        <v>271</v>
      </c>
      <c r="BA154" s="193" t="s">
        <v>271</v>
      </c>
      <c r="BB154" s="190" t="s">
        <v>271</v>
      </c>
      <c r="BC154" s="193" t="s">
        <v>271</v>
      </c>
      <c r="BD154" s="193" t="s">
        <v>271</v>
      </c>
      <c r="BE154" s="190" t="s">
        <v>271</v>
      </c>
      <c r="BF154" s="193" t="s">
        <v>271</v>
      </c>
      <c r="BG154" s="193" t="s">
        <v>271</v>
      </c>
      <c r="BH154" s="190" t="s">
        <v>271</v>
      </c>
      <c r="BI154" s="193" t="s">
        <v>271</v>
      </c>
      <c r="BJ154" s="193" t="s">
        <v>271</v>
      </c>
      <c r="BK154" s="190" t="s">
        <v>271</v>
      </c>
      <c r="BL154" s="193" t="s">
        <v>271</v>
      </c>
      <c r="BM154" s="193" t="s">
        <v>271</v>
      </c>
      <c r="BN154" s="190" t="s">
        <v>271</v>
      </c>
      <c r="BO154" s="193" t="s">
        <v>271</v>
      </c>
      <c r="BP154" s="193" t="s">
        <v>271</v>
      </c>
      <c r="BQ154" s="190" t="s">
        <v>271</v>
      </c>
      <c r="BR154" s="193" t="s">
        <v>271</v>
      </c>
      <c r="BS154" s="193" t="s">
        <v>271</v>
      </c>
      <c r="BT154" s="190" t="s">
        <v>271</v>
      </c>
      <c r="BU154" s="193" t="s">
        <v>271</v>
      </c>
      <c r="BV154" s="193" t="s">
        <v>271</v>
      </c>
      <c r="BW154" s="193">
        <v>3721</v>
      </c>
      <c r="BX154" s="193">
        <v>5952</v>
      </c>
      <c r="BY154" s="193">
        <v>9673</v>
      </c>
      <c r="BZ154" s="193">
        <v>311</v>
      </c>
      <c r="CA154" s="193">
        <v>754</v>
      </c>
      <c r="CB154" s="193">
        <v>1065</v>
      </c>
      <c r="CC154" s="190" t="s">
        <v>271</v>
      </c>
      <c r="CD154" s="193" t="s">
        <v>271</v>
      </c>
      <c r="CE154" s="193" t="s">
        <v>271</v>
      </c>
      <c r="CF154" s="190" t="s">
        <v>271</v>
      </c>
      <c r="CG154" s="193" t="s">
        <v>271</v>
      </c>
      <c r="CH154" s="193" t="s">
        <v>271</v>
      </c>
      <c r="CI154" s="190" t="s">
        <v>287</v>
      </c>
      <c r="CJ154" s="193">
        <v>1065</v>
      </c>
      <c r="CK154" s="193">
        <v>6390</v>
      </c>
      <c r="CL154" s="190" t="s">
        <v>271</v>
      </c>
      <c r="CM154" s="193" t="s">
        <v>271</v>
      </c>
      <c r="CN154" s="193" t="s">
        <v>271</v>
      </c>
      <c r="CO154" s="190" t="s">
        <v>287</v>
      </c>
      <c r="CP154" s="193">
        <v>731</v>
      </c>
      <c r="CQ154" s="193">
        <v>4386</v>
      </c>
      <c r="CR154" s="190" t="s">
        <v>271</v>
      </c>
      <c r="CS154" s="193" t="s">
        <v>271</v>
      </c>
      <c r="CT154" s="193" t="s">
        <v>271</v>
      </c>
      <c r="CU154" s="190" t="s">
        <v>271</v>
      </c>
      <c r="CV154" s="193" t="s">
        <v>271</v>
      </c>
      <c r="CW154" s="193" t="s">
        <v>271</v>
      </c>
      <c r="CX154" s="190" t="s">
        <v>271</v>
      </c>
      <c r="CY154" s="193" t="s">
        <v>271</v>
      </c>
      <c r="CZ154" s="193" t="s">
        <v>271</v>
      </c>
      <c r="DA154" s="190" t="s">
        <v>271</v>
      </c>
      <c r="DB154" s="193" t="s">
        <v>271</v>
      </c>
      <c r="DC154" s="193" t="s">
        <v>271</v>
      </c>
      <c r="DD154" s="190" t="s">
        <v>271</v>
      </c>
      <c r="DE154" s="193" t="s">
        <v>271</v>
      </c>
      <c r="DF154" s="193" t="s">
        <v>271</v>
      </c>
      <c r="DG154" s="190" t="s">
        <v>287</v>
      </c>
      <c r="DH154" s="193">
        <v>1065</v>
      </c>
      <c r="DI154" s="193">
        <v>6390</v>
      </c>
      <c r="DJ154" s="190" t="s">
        <v>271</v>
      </c>
      <c r="DK154" s="193" t="s">
        <v>271</v>
      </c>
      <c r="DL154" s="193" t="s">
        <v>271</v>
      </c>
      <c r="DM154" s="190" t="s">
        <v>271</v>
      </c>
      <c r="DN154" s="193" t="s">
        <v>271</v>
      </c>
      <c r="DO154" s="193" t="s">
        <v>271</v>
      </c>
      <c r="DP154" s="190" t="s">
        <v>271</v>
      </c>
      <c r="DQ154" s="193" t="s">
        <v>271</v>
      </c>
      <c r="DR154" s="193" t="s">
        <v>271</v>
      </c>
      <c r="DS154" s="190" t="s">
        <v>271</v>
      </c>
      <c r="DT154" s="193" t="s">
        <v>271</v>
      </c>
      <c r="DU154" s="193" t="s">
        <v>271</v>
      </c>
      <c r="DV154" s="190" t="s">
        <v>271</v>
      </c>
      <c r="DW154" s="193" t="s">
        <v>271</v>
      </c>
      <c r="DX154" s="193" t="s">
        <v>271</v>
      </c>
      <c r="DY154" s="190" t="s">
        <v>356</v>
      </c>
      <c r="DZ154" s="190" t="s">
        <v>297</v>
      </c>
      <c r="EA154" s="190" t="s">
        <v>271</v>
      </c>
      <c r="EB154" s="190" t="s">
        <v>271</v>
      </c>
      <c r="EC154" s="190" t="s">
        <v>297</v>
      </c>
      <c r="ED154" s="190" t="s">
        <v>271</v>
      </c>
      <c r="EE154" s="190" t="s">
        <v>271</v>
      </c>
      <c r="EF154" s="190" t="s">
        <v>271</v>
      </c>
      <c r="EG154" s="190" t="s">
        <v>352</v>
      </c>
      <c r="EH154" s="190" t="s">
        <v>320</v>
      </c>
      <c r="EI154" s="190" t="s">
        <v>319</v>
      </c>
      <c r="EJ154" s="190" t="s">
        <v>246</v>
      </c>
      <c r="EK154" s="190" t="s">
        <v>351</v>
      </c>
      <c r="EL154" s="190" t="s">
        <v>272</v>
      </c>
      <c r="EM154" s="190" t="s">
        <v>272</v>
      </c>
      <c r="EN154" s="190" t="s">
        <v>272</v>
      </c>
      <c r="EO154" s="190" t="s">
        <v>272</v>
      </c>
      <c r="EP154" s="190" t="s">
        <v>350</v>
      </c>
      <c r="EQ154" s="190">
        <v>4</v>
      </c>
      <c r="ER154" s="190" t="s">
        <v>692</v>
      </c>
      <c r="ES154" s="190" t="s">
        <v>272</v>
      </c>
      <c r="ET154" s="190" t="s">
        <v>272</v>
      </c>
      <c r="EU154" s="190" t="s">
        <v>297</v>
      </c>
      <c r="EV154" s="190" t="s">
        <v>297</v>
      </c>
      <c r="EW154" s="190" t="s">
        <v>691</v>
      </c>
      <c r="EX154" s="190">
        <v>2</v>
      </c>
      <c r="EY154" s="190" t="s">
        <v>278</v>
      </c>
      <c r="EZ154" s="190" t="s">
        <v>267</v>
      </c>
      <c r="FA154" s="190" t="s">
        <v>260</v>
      </c>
      <c r="FB154" s="193">
        <v>5</v>
      </c>
      <c r="FC154" s="190" t="s">
        <v>348</v>
      </c>
      <c r="FD154" s="190" t="s">
        <v>300</v>
      </c>
      <c r="FE154" s="190" t="s">
        <v>442</v>
      </c>
      <c r="FF154" s="190" t="s">
        <v>263</v>
      </c>
      <c r="FG154" s="190" t="s">
        <v>4722</v>
      </c>
      <c r="FH154" s="190" t="s">
        <v>4721</v>
      </c>
      <c r="FI154" s="190" t="s">
        <v>4720</v>
      </c>
      <c r="FJ154" s="190" t="s">
        <v>3917</v>
      </c>
      <c r="FK154" s="190" t="s">
        <v>3918</v>
      </c>
      <c r="FL154" s="190" t="s">
        <v>4719</v>
      </c>
      <c r="FM154" s="190" t="s">
        <v>4718</v>
      </c>
      <c r="FN154" s="190" t="s">
        <v>4717</v>
      </c>
      <c r="FO154" s="190" t="s">
        <v>4716</v>
      </c>
      <c r="FP154" s="190" t="s">
        <v>4715</v>
      </c>
      <c r="FQ154" s="193">
        <v>9673</v>
      </c>
      <c r="FR154" s="193">
        <v>1065</v>
      </c>
      <c r="FS154" s="190" t="s">
        <v>272</v>
      </c>
      <c r="FT154" s="190" t="s">
        <v>297</v>
      </c>
      <c r="FU154" s="190" t="s">
        <v>271</v>
      </c>
      <c r="FV154" s="190" t="s">
        <v>271</v>
      </c>
      <c r="FW154" s="190" t="s">
        <v>271</v>
      </c>
      <c r="FX154" s="190" t="s">
        <v>271</v>
      </c>
      <c r="FY154" s="190" t="s">
        <v>271</v>
      </c>
      <c r="FZ154" s="190" t="s">
        <v>271</v>
      </c>
      <c r="GA154" s="190" t="s">
        <v>271</v>
      </c>
      <c r="GB154" s="190" t="s">
        <v>271</v>
      </c>
      <c r="GC154" s="190" t="s">
        <v>271</v>
      </c>
      <c r="GD154" s="190" t="s">
        <v>271</v>
      </c>
      <c r="GE154" s="190" t="s">
        <v>271</v>
      </c>
    </row>
    <row r="155" spans="1:187" x14ac:dyDescent="0.3">
      <c r="A155" s="190" t="s">
        <v>372</v>
      </c>
      <c r="B155" s="190">
        <v>3554</v>
      </c>
      <c r="C155" s="190" t="s">
        <v>32</v>
      </c>
      <c r="D155" s="190" t="s">
        <v>241</v>
      </c>
      <c r="E155" s="190" t="s">
        <v>4714</v>
      </c>
      <c r="F155" s="190" t="s">
        <v>4713</v>
      </c>
      <c r="G155" s="190" t="s">
        <v>3876</v>
      </c>
      <c r="H155" s="190" t="s">
        <v>514</v>
      </c>
      <c r="I155" s="190" t="s">
        <v>513</v>
      </c>
      <c r="J155" s="190" t="s">
        <v>2107</v>
      </c>
      <c r="K155" s="190" t="s">
        <v>271</v>
      </c>
      <c r="L155" s="190" t="s">
        <v>271</v>
      </c>
      <c r="M155" s="190" t="s">
        <v>271</v>
      </c>
      <c r="N155" s="190" t="s">
        <v>271</v>
      </c>
      <c r="O155" s="190" t="s">
        <v>271</v>
      </c>
      <c r="P155" s="190" t="s">
        <v>271</v>
      </c>
      <c r="Q155" s="191">
        <v>41791</v>
      </c>
      <c r="R155" s="191">
        <v>42613</v>
      </c>
      <c r="S155" s="191">
        <v>42674</v>
      </c>
      <c r="T155" s="190" t="s">
        <v>452</v>
      </c>
      <c r="U155" s="194">
        <v>0</v>
      </c>
      <c r="V155" s="190" t="s">
        <v>2210</v>
      </c>
      <c r="W155" s="190" t="s">
        <v>2209</v>
      </c>
      <c r="X155" s="190" t="s">
        <v>2208</v>
      </c>
      <c r="Y155" s="190" t="s">
        <v>4700</v>
      </c>
      <c r="Z155" s="190" t="s">
        <v>4699</v>
      </c>
      <c r="AA155" s="190" t="s">
        <v>2211</v>
      </c>
      <c r="AB155" s="190" t="s">
        <v>448</v>
      </c>
      <c r="AC155" s="190" t="s">
        <v>4712</v>
      </c>
      <c r="AD155" s="190" t="s">
        <v>325</v>
      </c>
      <c r="AE155" s="190" t="s">
        <v>4711</v>
      </c>
      <c r="AF155" s="190" t="s">
        <v>4710</v>
      </c>
      <c r="AG155" s="193">
        <v>0</v>
      </c>
      <c r="AH155" s="193">
        <v>0</v>
      </c>
      <c r="AI155" s="193">
        <v>0</v>
      </c>
      <c r="AJ155" s="193">
        <v>29749</v>
      </c>
      <c r="AK155" s="193">
        <v>30295</v>
      </c>
      <c r="AL155" s="193">
        <v>60044</v>
      </c>
      <c r="AM155" s="193">
        <v>50776</v>
      </c>
      <c r="AN155" s="193">
        <v>43047</v>
      </c>
      <c r="AO155" s="193">
        <v>93823</v>
      </c>
      <c r="AP155" s="193">
        <v>14953</v>
      </c>
      <c r="AQ155" s="193">
        <v>14395</v>
      </c>
      <c r="AR155" s="193">
        <v>29348</v>
      </c>
      <c r="AS155" s="190" t="s">
        <v>271</v>
      </c>
      <c r="AT155" s="193" t="s">
        <v>271</v>
      </c>
      <c r="AU155" s="193" t="s">
        <v>271</v>
      </c>
      <c r="AV155" s="190" t="s">
        <v>271</v>
      </c>
      <c r="AW155" s="193" t="s">
        <v>271</v>
      </c>
      <c r="AX155" s="193" t="s">
        <v>271</v>
      </c>
      <c r="AY155" s="190" t="s">
        <v>271</v>
      </c>
      <c r="AZ155" s="193" t="s">
        <v>271</v>
      </c>
      <c r="BA155" s="193" t="s">
        <v>271</v>
      </c>
      <c r="BB155" s="190" t="s">
        <v>271</v>
      </c>
      <c r="BC155" s="193" t="s">
        <v>271</v>
      </c>
      <c r="BD155" s="193" t="s">
        <v>271</v>
      </c>
      <c r="BE155" s="190" t="s">
        <v>287</v>
      </c>
      <c r="BF155" s="193">
        <v>13061</v>
      </c>
      <c r="BG155" s="193">
        <v>41755</v>
      </c>
      <c r="BH155" s="190" t="s">
        <v>271</v>
      </c>
      <c r="BI155" s="193" t="s">
        <v>271</v>
      </c>
      <c r="BJ155" s="193" t="s">
        <v>271</v>
      </c>
      <c r="BK155" s="190" t="s">
        <v>271</v>
      </c>
      <c r="BL155" s="193" t="s">
        <v>271</v>
      </c>
      <c r="BM155" s="193" t="s">
        <v>271</v>
      </c>
      <c r="BN155" s="190" t="s">
        <v>271</v>
      </c>
      <c r="BO155" s="193" t="s">
        <v>271</v>
      </c>
      <c r="BP155" s="193" t="s">
        <v>271</v>
      </c>
      <c r="BQ155" s="190" t="s">
        <v>271</v>
      </c>
      <c r="BR155" s="193" t="s">
        <v>271</v>
      </c>
      <c r="BS155" s="193" t="s">
        <v>271</v>
      </c>
      <c r="BT155" s="190" t="s">
        <v>287</v>
      </c>
      <c r="BU155" s="193">
        <v>16287</v>
      </c>
      <c r="BV155" s="193">
        <v>52068</v>
      </c>
      <c r="BW155" s="193">
        <v>0</v>
      </c>
      <c r="BX155" s="193">
        <v>0</v>
      </c>
      <c r="BY155" s="193">
        <v>0</v>
      </c>
      <c r="BZ155" s="193">
        <v>0</v>
      </c>
      <c r="CA155" s="193">
        <v>0</v>
      </c>
      <c r="CB155" s="193">
        <v>0</v>
      </c>
      <c r="CC155" s="190" t="s">
        <v>271</v>
      </c>
      <c r="CD155" s="193" t="s">
        <v>271</v>
      </c>
      <c r="CE155" s="193" t="s">
        <v>271</v>
      </c>
      <c r="CF155" s="190" t="s">
        <v>271</v>
      </c>
      <c r="CG155" s="193" t="s">
        <v>271</v>
      </c>
      <c r="CH155" s="193" t="s">
        <v>271</v>
      </c>
      <c r="CI155" s="190" t="s">
        <v>271</v>
      </c>
      <c r="CJ155" s="193" t="s">
        <v>271</v>
      </c>
      <c r="CK155" s="193" t="s">
        <v>271</v>
      </c>
      <c r="CL155" s="190" t="s">
        <v>271</v>
      </c>
      <c r="CM155" s="193" t="s">
        <v>271</v>
      </c>
      <c r="CN155" s="193" t="s">
        <v>271</v>
      </c>
      <c r="CO155" s="190" t="s">
        <v>271</v>
      </c>
      <c r="CP155" s="193" t="s">
        <v>271</v>
      </c>
      <c r="CQ155" s="193" t="s">
        <v>271</v>
      </c>
      <c r="CR155" s="190" t="s">
        <v>271</v>
      </c>
      <c r="CS155" s="193" t="s">
        <v>271</v>
      </c>
      <c r="CT155" s="193" t="s">
        <v>271</v>
      </c>
      <c r="CU155" s="190" t="s">
        <v>271</v>
      </c>
      <c r="CV155" s="193" t="s">
        <v>271</v>
      </c>
      <c r="CW155" s="193" t="s">
        <v>271</v>
      </c>
      <c r="CX155" s="190" t="s">
        <v>271</v>
      </c>
      <c r="CY155" s="193" t="s">
        <v>271</v>
      </c>
      <c r="CZ155" s="193" t="s">
        <v>271</v>
      </c>
      <c r="DA155" s="190" t="s">
        <v>271</v>
      </c>
      <c r="DB155" s="193" t="s">
        <v>271</v>
      </c>
      <c r="DC155" s="193" t="s">
        <v>271</v>
      </c>
      <c r="DD155" s="190" t="s">
        <v>271</v>
      </c>
      <c r="DE155" s="193" t="s">
        <v>271</v>
      </c>
      <c r="DF155" s="193" t="s">
        <v>271</v>
      </c>
      <c r="DG155" s="190" t="s">
        <v>271</v>
      </c>
      <c r="DH155" s="193" t="s">
        <v>271</v>
      </c>
      <c r="DI155" s="193" t="s">
        <v>271</v>
      </c>
      <c r="DJ155" s="190" t="s">
        <v>271</v>
      </c>
      <c r="DK155" s="193" t="s">
        <v>271</v>
      </c>
      <c r="DL155" s="193" t="s">
        <v>271</v>
      </c>
      <c r="DM155" s="190" t="s">
        <v>271</v>
      </c>
      <c r="DN155" s="193" t="s">
        <v>271</v>
      </c>
      <c r="DO155" s="193" t="s">
        <v>271</v>
      </c>
      <c r="DP155" s="190" t="s">
        <v>271</v>
      </c>
      <c r="DQ155" s="193" t="s">
        <v>271</v>
      </c>
      <c r="DR155" s="193" t="s">
        <v>271</v>
      </c>
      <c r="DS155" s="190" t="s">
        <v>271</v>
      </c>
      <c r="DT155" s="193" t="s">
        <v>271</v>
      </c>
      <c r="DU155" s="193" t="s">
        <v>271</v>
      </c>
      <c r="DV155" s="190" t="s">
        <v>271</v>
      </c>
      <c r="DW155" s="193" t="s">
        <v>271</v>
      </c>
      <c r="DX155" s="193" t="s">
        <v>271</v>
      </c>
      <c r="DY155" s="190" t="s">
        <v>356</v>
      </c>
      <c r="DZ155" s="190" t="s">
        <v>272</v>
      </c>
      <c r="EA155" s="190" t="s">
        <v>323</v>
      </c>
      <c r="EB155" s="190" t="s">
        <v>286</v>
      </c>
      <c r="EC155" s="190" t="s">
        <v>272</v>
      </c>
      <c r="ED155" s="190" t="s">
        <v>381</v>
      </c>
      <c r="EE155" s="190" t="s">
        <v>307</v>
      </c>
      <c r="EF155" s="190" t="s">
        <v>271</v>
      </c>
      <c r="EG155" s="190" t="s">
        <v>321</v>
      </c>
      <c r="EH155" s="190" t="s">
        <v>284</v>
      </c>
      <c r="EI155" s="190" t="s">
        <v>319</v>
      </c>
      <c r="EJ155" s="190" t="s">
        <v>245</v>
      </c>
      <c r="EK155" s="190" t="s">
        <v>379</v>
      </c>
      <c r="EL155" s="190" t="s">
        <v>272</v>
      </c>
      <c r="EM155" s="190" t="s">
        <v>272</v>
      </c>
      <c r="EN155" s="190" t="s">
        <v>272</v>
      </c>
      <c r="EO155" s="190" t="s">
        <v>272</v>
      </c>
      <c r="EP155" s="190" t="s">
        <v>378</v>
      </c>
      <c r="EQ155" s="190">
        <v>4</v>
      </c>
      <c r="ER155" s="190" t="s">
        <v>349</v>
      </c>
      <c r="ES155" s="190" t="s">
        <v>272</v>
      </c>
      <c r="ET155" s="190" t="s">
        <v>272</v>
      </c>
      <c r="EU155" s="190" t="s">
        <v>272</v>
      </c>
      <c r="EV155" s="190" t="s">
        <v>272</v>
      </c>
      <c r="EW155" s="190" t="s">
        <v>303</v>
      </c>
      <c r="EX155" s="190">
        <v>4</v>
      </c>
      <c r="EY155" s="190" t="s">
        <v>278</v>
      </c>
      <c r="EZ155" s="190" t="s">
        <v>268</v>
      </c>
      <c r="FA155" s="190" t="s">
        <v>257</v>
      </c>
      <c r="FB155" s="193">
        <v>3</v>
      </c>
      <c r="FC155" s="190" t="s">
        <v>348</v>
      </c>
      <c r="FD155" s="190" t="s">
        <v>442</v>
      </c>
      <c r="FE155" s="190" t="s">
        <v>271</v>
      </c>
      <c r="FF155" s="190" t="s">
        <v>262</v>
      </c>
      <c r="FG155" s="190" t="s">
        <v>271</v>
      </c>
      <c r="FH155" s="190" t="s">
        <v>271</v>
      </c>
      <c r="FI155" s="190" t="s">
        <v>4709</v>
      </c>
      <c r="FJ155" s="190" t="s">
        <v>4708</v>
      </c>
      <c r="FK155" s="190" t="s">
        <v>4707</v>
      </c>
      <c r="FL155" s="190" t="s">
        <v>4706</v>
      </c>
      <c r="FM155" s="190" t="s">
        <v>4705</v>
      </c>
      <c r="FN155" s="190" t="s">
        <v>271</v>
      </c>
      <c r="FO155" s="190" t="s">
        <v>271</v>
      </c>
      <c r="FP155" s="190" t="s">
        <v>4704</v>
      </c>
      <c r="FQ155" s="193">
        <v>93823</v>
      </c>
      <c r="FR155" s="193">
        <v>29348</v>
      </c>
      <c r="FS155" s="190" t="s">
        <v>271</v>
      </c>
      <c r="FT155" s="190" t="s">
        <v>271</v>
      </c>
      <c r="FU155" s="190" t="s">
        <v>272</v>
      </c>
      <c r="FV155" s="190" t="s">
        <v>272</v>
      </c>
      <c r="FW155" s="190" t="s">
        <v>271</v>
      </c>
      <c r="FX155" s="190" t="s">
        <v>271</v>
      </c>
      <c r="FY155" s="190" t="s">
        <v>271</v>
      </c>
      <c r="FZ155" s="190" t="s">
        <v>271</v>
      </c>
      <c r="GA155" s="190" t="s">
        <v>271</v>
      </c>
      <c r="GB155" s="190" t="s">
        <v>271</v>
      </c>
      <c r="GC155" s="190" t="s">
        <v>271</v>
      </c>
      <c r="GD155" s="190" t="s">
        <v>271</v>
      </c>
      <c r="GE155" s="190" t="s">
        <v>271</v>
      </c>
    </row>
    <row r="156" spans="1:187" x14ac:dyDescent="0.3">
      <c r="A156" s="190" t="s">
        <v>372</v>
      </c>
      <c r="B156" s="190">
        <v>3556</v>
      </c>
      <c r="C156" s="190" t="s">
        <v>32</v>
      </c>
      <c r="D156" s="190" t="s">
        <v>241</v>
      </c>
      <c r="E156" s="190" t="s">
        <v>4703</v>
      </c>
      <c r="F156" s="190" t="s">
        <v>4702</v>
      </c>
      <c r="G156" s="190" t="s">
        <v>3876</v>
      </c>
      <c r="H156" s="190" t="s">
        <v>369</v>
      </c>
      <c r="I156" s="190" t="s">
        <v>2945</v>
      </c>
      <c r="J156" s="190" t="s">
        <v>4701</v>
      </c>
      <c r="K156" s="190" t="s">
        <v>271</v>
      </c>
      <c r="L156" s="190" t="s">
        <v>271</v>
      </c>
      <c r="M156" s="190" t="s">
        <v>271</v>
      </c>
      <c r="N156" s="190" t="s">
        <v>271</v>
      </c>
      <c r="O156" s="190" t="s">
        <v>271</v>
      </c>
      <c r="P156" s="190" t="s">
        <v>271</v>
      </c>
      <c r="Q156" s="191">
        <v>42339</v>
      </c>
      <c r="R156" s="191">
        <v>42521</v>
      </c>
      <c r="S156" s="191">
        <v>42582</v>
      </c>
      <c r="T156" s="190" t="s">
        <v>1721</v>
      </c>
      <c r="U156" s="194">
        <v>192368.42</v>
      </c>
      <c r="V156" s="190" t="s">
        <v>2210</v>
      </c>
      <c r="W156" s="190" t="s">
        <v>2209</v>
      </c>
      <c r="X156" s="190" t="s">
        <v>2208</v>
      </c>
      <c r="Y156" s="190" t="s">
        <v>4700</v>
      </c>
      <c r="Z156" s="190" t="s">
        <v>4699</v>
      </c>
      <c r="AA156" s="190" t="s">
        <v>2211</v>
      </c>
      <c r="AB156" s="190" t="s">
        <v>448</v>
      </c>
      <c r="AC156" s="190" t="s">
        <v>4698</v>
      </c>
      <c r="AD156" s="190" t="s">
        <v>325</v>
      </c>
      <c r="AE156" s="190" t="s">
        <v>4697</v>
      </c>
      <c r="AF156" s="190" t="s">
        <v>4696</v>
      </c>
      <c r="AG156" s="193">
        <v>159319</v>
      </c>
      <c r="AH156" s="193">
        <v>56741</v>
      </c>
      <c r="AI156" s="193">
        <v>216060</v>
      </c>
      <c r="AJ156" s="193">
        <v>3139</v>
      </c>
      <c r="AK156" s="193">
        <v>3078</v>
      </c>
      <c r="AL156" s="193">
        <v>6217</v>
      </c>
      <c r="AM156" s="193">
        <v>154797</v>
      </c>
      <c r="AN156" s="193">
        <v>53316</v>
      </c>
      <c r="AO156" s="193">
        <v>208113</v>
      </c>
      <c r="AP156" s="193">
        <v>3302</v>
      </c>
      <c r="AQ156" s="193">
        <v>3221</v>
      </c>
      <c r="AR156" s="193">
        <v>6523</v>
      </c>
      <c r="AS156" s="190" t="s">
        <v>271</v>
      </c>
      <c r="AT156" s="193" t="s">
        <v>271</v>
      </c>
      <c r="AU156" s="193" t="s">
        <v>271</v>
      </c>
      <c r="AV156" s="190" t="s">
        <v>271</v>
      </c>
      <c r="AW156" s="193" t="s">
        <v>271</v>
      </c>
      <c r="AX156" s="193" t="s">
        <v>271</v>
      </c>
      <c r="AY156" s="190" t="s">
        <v>271</v>
      </c>
      <c r="AZ156" s="193" t="s">
        <v>271</v>
      </c>
      <c r="BA156" s="193" t="s">
        <v>271</v>
      </c>
      <c r="BB156" s="190" t="s">
        <v>287</v>
      </c>
      <c r="BC156" s="193">
        <v>6523</v>
      </c>
      <c r="BD156" s="193">
        <v>208113</v>
      </c>
      <c r="BE156" s="190" t="s">
        <v>287</v>
      </c>
      <c r="BF156" s="193">
        <v>41</v>
      </c>
      <c r="BG156" s="193">
        <v>0</v>
      </c>
      <c r="BH156" s="190" t="s">
        <v>287</v>
      </c>
      <c r="BI156" s="193">
        <v>205</v>
      </c>
      <c r="BJ156" s="193">
        <v>0</v>
      </c>
      <c r="BK156" s="190" t="s">
        <v>287</v>
      </c>
      <c r="BL156" s="193">
        <v>41</v>
      </c>
      <c r="BM156" s="193">
        <v>0</v>
      </c>
      <c r="BN156" s="190" t="s">
        <v>271</v>
      </c>
      <c r="BO156" s="193" t="s">
        <v>271</v>
      </c>
      <c r="BP156" s="193" t="s">
        <v>271</v>
      </c>
      <c r="BQ156" s="190" t="s">
        <v>271</v>
      </c>
      <c r="BR156" s="193" t="s">
        <v>271</v>
      </c>
      <c r="BS156" s="193" t="s">
        <v>271</v>
      </c>
      <c r="BT156" s="190" t="s">
        <v>271</v>
      </c>
      <c r="BU156" s="193" t="s">
        <v>271</v>
      </c>
      <c r="BV156" s="193" t="s">
        <v>271</v>
      </c>
      <c r="BW156" s="193">
        <v>0</v>
      </c>
      <c r="BX156" s="193">
        <v>0</v>
      </c>
      <c r="BY156" s="193">
        <v>0</v>
      </c>
      <c r="BZ156" s="193">
        <v>0</v>
      </c>
      <c r="CA156" s="193">
        <v>0</v>
      </c>
      <c r="CB156" s="193">
        <v>0</v>
      </c>
      <c r="CC156" s="190" t="s">
        <v>271</v>
      </c>
      <c r="CD156" s="193" t="s">
        <v>271</v>
      </c>
      <c r="CE156" s="193" t="s">
        <v>271</v>
      </c>
      <c r="CF156" s="190" t="s">
        <v>271</v>
      </c>
      <c r="CG156" s="193" t="s">
        <v>271</v>
      </c>
      <c r="CH156" s="193" t="s">
        <v>271</v>
      </c>
      <c r="CI156" s="190" t="s">
        <v>271</v>
      </c>
      <c r="CJ156" s="193" t="s">
        <v>271</v>
      </c>
      <c r="CK156" s="193" t="s">
        <v>271</v>
      </c>
      <c r="CL156" s="190" t="s">
        <v>271</v>
      </c>
      <c r="CM156" s="193" t="s">
        <v>271</v>
      </c>
      <c r="CN156" s="193" t="s">
        <v>271</v>
      </c>
      <c r="CO156" s="190" t="s">
        <v>271</v>
      </c>
      <c r="CP156" s="193" t="s">
        <v>271</v>
      </c>
      <c r="CQ156" s="193" t="s">
        <v>271</v>
      </c>
      <c r="CR156" s="190" t="s">
        <v>271</v>
      </c>
      <c r="CS156" s="193" t="s">
        <v>271</v>
      </c>
      <c r="CT156" s="193" t="s">
        <v>271</v>
      </c>
      <c r="CU156" s="190" t="s">
        <v>271</v>
      </c>
      <c r="CV156" s="193" t="s">
        <v>271</v>
      </c>
      <c r="CW156" s="193" t="s">
        <v>271</v>
      </c>
      <c r="CX156" s="190" t="s">
        <v>271</v>
      </c>
      <c r="CY156" s="193" t="s">
        <v>271</v>
      </c>
      <c r="CZ156" s="193" t="s">
        <v>271</v>
      </c>
      <c r="DA156" s="190" t="s">
        <v>271</v>
      </c>
      <c r="DB156" s="193" t="s">
        <v>271</v>
      </c>
      <c r="DC156" s="193" t="s">
        <v>271</v>
      </c>
      <c r="DD156" s="190" t="s">
        <v>271</v>
      </c>
      <c r="DE156" s="193" t="s">
        <v>271</v>
      </c>
      <c r="DF156" s="193" t="s">
        <v>271</v>
      </c>
      <c r="DG156" s="190" t="s">
        <v>271</v>
      </c>
      <c r="DH156" s="193" t="s">
        <v>271</v>
      </c>
      <c r="DI156" s="193" t="s">
        <v>271</v>
      </c>
      <c r="DJ156" s="190" t="s">
        <v>271</v>
      </c>
      <c r="DK156" s="193" t="s">
        <v>271</v>
      </c>
      <c r="DL156" s="193" t="s">
        <v>271</v>
      </c>
      <c r="DM156" s="190" t="s">
        <v>271</v>
      </c>
      <c r="DN156" s="193" t="s">
        <v>271</v>
      </c>
      <c r="DO156" s="193" t="s">
        <v>271</v>
      </c>
      <c r="DP156" s="190" t="s">
        <v>271</v>
      </c>
      <c r="DQ156" s="193" t="s">
        <v>271</v>
      </c>
      <c r="DR156" s="193" t="s">
        <v>271</v>
      </c>
      <c r="DS156" s="190" t="s">
        <v>271</v>
      </c>
      <c r="DT156" s="193" t="s">
        <v>271</v>
      </c>
      <c r="DU156" s="193" t="s">
        <v>271</v>
      </c>
      <c r="DV156" s="190" t="s">
        <v>271</v>
      </c>
      <c r="DW156" s="193" t="s">
        <v>271</v>
      </c>
      <c r="DX156" s="193" t="s">
        <v>271</v>
      </c>
      <c r="DY156" s="190" t="s">
        <v>356</v>
      </c>
      <c r="DZ156" s="190" t="s">
        <v>272</v>
      </c>
      <c r="EA156" s="190" t="s">
        <v>750</v>
      </c>
      <c r="EB156" s="190" t="s">
        <v>307</v>
      </c>
      <c r="EC156" s="190" t="s">
        <v>297</v>
      </c>
      <c r="ED156" s="190" t="s">
        <v>271</v>
      </c>
      <c r="EE156" s="190" t="s">
        <v>271</v>
      </c>
      <c r="EF156" s="190" t="s">
        <v>4695</v>
      </c>
      <c r="EG156" s="190" t="s">
        <v>321</v>
      </c>
      <c r="EH156" s="190" t="s">
        <v>320</v>
      </c>
      <c r="EI156" s="190" t="s">
        <v>319</v>
      </c>
      <c r="EJ156" s="190" t="s">
        <v>244</v>
      </c>
      <c r="EK156" s="190" t="s">
        <v>351</v>
      </c>
      <c r="EL156" s="190" t="s">
        <v>272</v>
      </c>
      <c r="EM156" s="190" t="s">
        <v>272</v>
      </c>
      <c r="EN156" s="190" t="s">
        <v>272</v>
      </c>
      <c r="EO156" s="190" t="s">
        <v>272</v>
      </c>
      <c r="EP156" s="190" t="s">
        <v>350</v>
      </c>
      <c r="EQ156" s="190">
        <v>4</v>
      </c>
      <c r="ER156" s="190" t="s">
        <v>349</v>
      </c>
      <c r="ES156" s="190" t="s">
        <v>272</v>
      </c>
      <c r="ET156" s="190" t="s">
        <v>272</v>
      </c>
      <c r="EU156" s="190" t="s">
        <v>272</v>
      </c>
      <c r="EV156" s="190" t="s">
        <v>272</v>
      </c>
      <c r="EW156" s="190" t="s">
        <v>303</v>
      </c>
      <c r="EX156" s="190">
        <v>4</v>
      </c>
      <c r="EY156" s="190" t="s">
        <v>278</v>
      </c>
      <c r="EZ156" s="190" t="s">
        <v>268</v>
      </c>
      <c r="FA156" s="190" t="s">
        <v>258</v>
      </c>
      <c r="FB156" s="193">
        <v>2</v>
      </c>
      <c r="FC156" s="190" t="s">
        <v>348</v>
      </c>
      <c r="FD156" s="190" t="s">
        <v>442</v>
      </c>
      <c r="FE156" s="190" t="s">
        <v>271</v>
      </c>
      <c r="FF156" s="190" t="s">
        <v>264</v>
      </c>
      <c r="FG156" s="190" t="s">
        <v>4694</v>
      </c>
      <c r="FH156" s="190" t="s">
        <v>4693</v>
      </c>
      <c r="FI156" s="190" t="s">
        <v>4692</v>
      </c>
      <c r="FJ156" s="190" t="s">
        <v>4691</v>
      </c>
      <c r="FK156" s="190" t="s">
        <v>4690</v>
      </c>
      <c r="FL156" s="190" t="s">
        <v>4689</v>
      </c>
      <c r="FM156" s="190" t="s">
        <v>4688</v>
      </c>
      <c r="FN156" s="190" t="s">
        <v>4687</v>
      </c>
      <c r="FO156" s="190" t="s">
        <v>4686</v>
      </c>
      <c r="FP156" s="190" t="s">
        <v>4685</v>
      </c>
      <c r="FQ156" s="193">
        <v>208113</v>
      </c>
      <c r="FR156" s="193">
        <v>6523</v>
      </c>
      <c r="FS156" s="190" t="s">
        <v>271</v>
      </c>
      <c r="FT156" s="190" t="s">
        <v>271</v>
      </c>
      <c r="FU156" s="190" t="s">
        <v>272</v>
      </c>
      <c r="FV156" s="190" t="s">
        <v>271</v>
      </c>
      <c r="FW156" s="190" t="s">
        <v>271</v>
      </c>
      <c r="FX156" s="190" t="s">
        <v>271</v>
      </c>
      <c r="FY156" s="190" t="s">
        <v>272</v>
      </c>
      <c r="FZ156" s="190" t="s">
        <v>271</v>
      </c>
      <c r="GA156" s="190" t="s">
        <v>271</v>
      </c>
      <c r="GB156" s="190" t="s">
        <v>271</v>
      </c>
      <c r="GC156" s="190" t="s">
        <v>271</v>
      </c>
      <c r="GD156" s="190" t="s">
        <v>271</v>
      </c>
      <c r="GE156" s="190" t="s">
        <v>271</v>
      </c>
    </row>
    <row r="157" spans="1:187" x14ac:dyDescent="0.3">
      <c r="A157" s="190" t="s">
        <v>296</v>
      </c>
      <c r="B157" s="190">
        <v>3729</v>
      </c>
      <c r="C157" s="190" t="s">
        <v>32</v>
      </c>
      <c r="D157" s="190" t="s">
        <v>241</v>
      </c>
      <c r="F157" s="190" t="s">
        <v>3941</v>
      </c>
      <c r="G157" s="190" t="s">
        <v>3876</v>
      </c>
      <c r="Q157" s="190"/>
      <c r="R157" s="190"/>
      <c r="S157" s="190"/>
      <c r="U157" s="190"/>
      <c r="V157" s="190" t="s">
        <v>3928</v>
      </c>
      <c r="W157" s="190" t="s">
        <v>3927</v>
      </c>
      <c r="X157" s="190" t="s">
        <v>3926</v>
      </c>
      <c r="Y157" s="190" t="s">
        <v>3940</v>
      </c>
      <c r="Z157" s="190" t="s">
        <v>3939</v>
      </c>
      <c r="AA157" s="190" t="s">
        <v>3938</v>
      </c>
      <c r="AB157" s="190" t="s">
        <v>310</v>
      </c>
      <c r="AC157" s="190" t="s">
        <v>3937</v>
      </c>
      <c r="AD157" s="190" t="s">
        <v>325</v>
      </c>
      <c r="AE157" s="190" t="s">
        <v>3936</v>
      </c>
      <c r="AG157" s="190"/>
      <c r="AH157" s="190"/>
      <c r="AI157" s="190"/>
      <c r="AJ157" s="190"/>
      <c r="AK157" s="190"/>
      <c r="AL157" s="190"/>
      <c r="AM157" s="193">
        <v>0</v>
      </c>
      <c r="AN157" s="193">
        <v>0</v>
      </c>
      <c r="AO157" s="193">
        <v>0</v>
      </c>
      <c r="AP157" s="193">
        <v>0</v>
      </c>
      <c r="AQ157" s="193">
        <v>0</v>
      </c>
      <c r="AR157" s="193">
        <v>0</v>
      </c>
      <c r="AS157" s="190" t="s">
        <v>271</v>
      </c>
      <c r="AT157" s="193" t="s">
        <v>271</v>
      </c>
      <c r="AU157" s="193" t="s">
        <v>271</v>
      </c>
      <c r="AV157" s="190" t="s">
        <v>271</v>
      </c>
      <c r="AW157" s="193" t="s">
        <v>271</v>
      </c>
      <c r="AX157" s="193" t="s">
        <v>271</v>
      </c>
      <c r="AY157" s="190" t="s">
        <v>271</v>
      </c>
      <c r="AZ157" s="193" t="s">
        <v>271</v>
      </c>
      <c r="BA157" s="193" t="s">
        <v>271</v>
      </c>
      <c r="BB157" s="190" t="s">
        <v>271</v>
      </c>
      <c r="BC157" s="193" t="s">
        <v>271</v>
      </c>
      <c r="BD157" s="193" t="s">
        <v>271</v>
      </c>
      <c r="BE157" s="190" t="s">
        <v>271</v>
      </c>
      <c r="BF157" s="193" t="s">
        <v>271</v>
      </c>
      <c r="BG157" s="193" t="s">
        <v>271</v>
      </c>
      <c r="BH157" s="190" t="s">
        <v>271</v>
      </c>
      <c r="BI157" s="193" t="s">
        <v>271</v>
      </c>
      <c r="BJ157" s="193" t="s">
        <v>271</v>
      </c>
      <c r="BK157" s="190" t="s">
        <v>271</v>
      </c>
      <c r="BL157" s="193" t="s">
        <v>271</v>
      </c>
      <c r="BM157" s="193" t="s">
        <v>271</v>
      </c>
      <c r="BN157" s="190" t="s">
        <v>271</v>
      </c>
      <c r="BO157" s="193" t="s">
        <v>271</v>
      </c>
      <c r="BP157" s="193" t="s">
        <v>271</v>
      </c>
      <c r="BQ157" s="190" t="s">
        <v>271</v>
      </c>
      <c r="BR157" s="193" t="s">
        <v>271</v>
      </c>
      <c r="BS157" s="193" t="s">
        <v>271</v>
      </c>
      <c r="BT157" s="190" t="s">
        <v>271</v>
      </c>
      <c r="BU157" s="193" t="s">
        <v>271</v>
      </c>
      <c r="BV157" s="193" t="s">
        <v>271</v>
      </c>
      <c r="BW157" s="193">
        <v>0</v>
      </c>
      <c r="BX157" s="193">
        <v>0</v>
      </c>
      <c r="BY157" s="193">
        <v>0</v>
      </c>
      <c r="BZ157" s="193">
        <v>0</v>
      </c>
      <c r="CA157" s="193">
        <v>0</v>
      </c>
      <c r="CB157" s="193">
        <v>0</v>
      </c>
      <c r="CC157" s="190" t="s">
        <v>287</v>
      </c>
      <c r="CD157" s="193">
        <v>0</v>
      </c>
      <c r="CE157" s="193">
        <v>0</v>
      </c>
      <c r="CF157" s="190" t="s">
        <v>271</v>
      </c>
      <c r="CG157" s="193" t="s">
        <v>271</v>
      </c>
      <c r="CH157" s="193" t="s">
        <v>271</v>
      </c>
      <c r="CI157" s="190" t="s">
        <v>271</v>
      </c>
      <c r="CJ157" s="193" t="s">
        <v>271</v>
      </c>
      <c r="CK157" s="193" t="s">
        <v>271</v>
      </c>
      <c r="CL157" s="190" t="s">
        <v>287</v>
      </c>
      <c r="CM157" s="193">
        <v>0</v>
      </c>
      <c r="CN157" s="193">
        <v>0</v>
      </c>
      <c r="CO157" s="190" t="s">
        <v>287</v>
      </c>
      <c r="CP157" s="193">
        <v>0</v>
      </c>
      <c r="CQ157" s="193">
        <v>0</v>
      </c>
      <c r="CR157" s="190" t="s">
        <v>271</v>
      </c>
      <c r="CS157" s="193" t="s">
        <v>271</v>
      </c>
      <c r="CT157" s="193" t="s">
        <v>271</v>
      </c>
      <c r="CU157" s="190" t="s">
        <v>287</v>
      </c>
      <c r="CV157" s="193">
        <v>0</v>
      </c>
      <c r="CW157" s="193">
        <v>0</v>
      </c>
      <c r="CX157" s="190" t="s">
        <v>271</v>
      </c>
      <c r="CY157" s="193" t="s">
        <v>271</v>
      </c>
      <c r="CZ157" s="193" t="s">
        <v>271</v>
      </c>
      <c r="DA157" s="190" t="s">
        <v>271</v>
      </c>
      <c r="DB157" s="193" t="s">
        <v>271</v>
      </c>
      <c r="DC157" s="193" t="s">
        <v>271</v>
      </c>
      <c r="DD157" s="190" t="s">
        <v>287</v>
      </c>
      <c r="DE157" s="193">
        <v>0</v>
      </c>
      <c r="DF157" s="193">
        <v>0</v>
      </c>
      <c r="DG157" s="190" t="s">
        <v>271</v>
      </c>
      <c r="DH157" s="193" t="s">
        <v>271</v>
      </c>
      <c r="DI157" s="193" t="s">
        <v>271</v>
      </c>
      <c r="DJ157" s="190" t="s">
        <v>271</v>
      </c>
      <c r="DK157" s="193" t="s">
        <v>271</v>
      </c>
      <c r="DL157" s="193" t="s">
        <v>271</v>
      </c>
      <c r="DM157" s="190" t="s">
        <v>271</v>
      </c>
      <c r="DN157" s="193" t="s">
        <v>271</v>
      </c>
      <c r="DO157" s="193" t="s">
        <v>271</v>
      </c>
      <c r="DP157" s="190" t="s">
        <v>271</v>
      </c>
      <c r="DQ157" s="193" t="s">
        <v>271</v>
      </c>
      <c r="DR157" s="193" t="s">
        <v>271</v>
      </c>
      <c r="DS157" s="190" t="s">
        <v>287</v>
      </c>
      <c r="DT157" s="193">
        <v>0</v>
      </c>
      <c r="DU157" s="193">
        <v>0</v>
      </c>
      <c r="DV157" s="190" t="s">
        <v>287</v>
      </c>
      <c r="DW157" s="193">
        <v>0</v>
      </c>
      <c r="DX157" s="193">
        <v>0</v>
      </c>
      <c r="DY157" s="193"/>
      <c r="DZ157" s="190" t="s">
        <v>271</v>
      </c>
      <c r="EA157" s="190" t="s">
        <v>271</v>
      </c>
      <c r="EB157" s="190" t="s">
        <v>271</v>
      </c>
      <c r="EC157" s="190" t="s">
        <v>271</v>
      </c>
      <c r="ED157" s="190" t="s">
        <v>271</v>
      </c>
      <c r="EE157" s="190" t="s">
        <v>271</v>
      </c>
      <c r="EF157" s="190" t="s">
        <v>3935</v>
      </c>
      <c r="EG157" s="190" t="s">
        <v>321</v>
      </c>
      <c r="EH157" s="190" t="s">
        <v>320</v>
      </c>
      <c r="EI157" s="190" t="s">
        <v>319</v>
      </c>
      <c r="EJ157" s="190" t="s">
        <v>245</v>
      </c>
      <c r="EK157" s="190" t="s">
        <v>1390</v>
      </c>
      <c r="EL157" s="190" t="s">
        <v>272</v>
      </c>
      <c r="EM157" s="190" t="s">
        <v>272</v>
      </c>
      <c r="EN157" s="190" t="s">
        <v>272</v>
      </c>
      <c r="EO157" s="190" t="s">
        <v>272</v>
      </c>
      <c r="EP157" s="190" t="s">
        <v>378</v>
      </c>
      <c r="EQ157" s="190">
        <v>4</v>
      </c>
      <c r="ER157" s="190" t="s">
        <v>271</v>
      </c>
      <c r="ES157" s="190" t="s">
        <v>271</v>
      </c>
      <c r="ET157" s="190" t="s">
        <v>271</v>
      </c>
      <c r="EU157" s="190" t="s">
        <v>271</v>
      </c>
      <c r="EV157" s="190" t="s">
        <v>271</v>
      </c>
      <c r="EW157" s="190" t="s">
        <v>271</v>
      </c>
      <c r="EX157" s="190" t="s">
        <v>271</v>
      </c>
      <c r="EY157" s="190" t="s">
        <v>278</v>
      </c>
      <c r="EZ157" s="190" t="s">
        <v>266</v>
      </c>
      <c r="FA157" s="190" t="s">
        <v>260</v>
      </c>
      <c r="FB157" s="190">
        <v>11</v>
      </c>
      <c r="FC157" s="190" t="s">
        <v>1357</v>
      </c>
      <c r="FD157" s="190" t="s">
        <v>348</v>
      </c>
      <c r="FE157" s="190" t="s">
        <v>271</v>
      </c>
      <c r="FF157" s="190" t="s">
        <v>263</v>
      </c>
      <c r="FG157" s="190" t="s">
        <v>3934</v>
      </c>
      <c r="FO157" s="190" t="s">
        <v>3933</v>
      </c>
      <c r="FP157" s="190" t="s">
        <v>271</v>
      </c>
      <c r="FQ157" s="190">
        <v>0</v>
      </c>
      <c r="FR157" s="190">
        <v>0</v>
      </c>
      <c r="FS157" s="190" t="s">
        <v>272</v>
      </c>
      <c r="FT157" s="190" t="s">
        <v>297</v>
      </c>
      <c r="FU157" s="190" t="s">
        <v>272</v>
      </c>
      <c r="FV157" s="190" t="s">
        <v>297</v>
      </c>
      <c r="FW157" s="190" t="s">
        <v>297</v>
      </c>
      <c r="FX157" s="190" t="s">
        <v>297</v>
      </c>
      <c r="FY157" s="190" t="s">
        <v>297</v>
      </c>
      <c r="FZ157" s="190" t="s">
        <v>297</v>
      </c>
      <c r="GA157" s="190" t="s">
        <v>272</v>
      </c>
      <c r="GB157" s="190" t="s">
        <v>272</v>
      </c>
      <c r="GC157" s="190" t="s">
        <v>272</v>
      </c>
      <c r="GD157" s="190" t="s">
        <v>272</v>
      </c>
      <c r="GE157" s="190" t="s">
        <v>272</v>
      </c>
    </row>
    <row r="158" spans="1:187" x14ac:dyDescent="0.3">
      <c r="A158" s="190" t="s">
        <v>296</v>
      </c>
      <c r="B158" s="190">
        <v>3730</v>
      </c>
      <c r="C158" s="190" t="s">
        <v>32</v>
      </c>
      <c r="D158" s="190" t="s">
        <v>241</v>
      </c>
      <c r="F158" s="190" t="s">
        <v>3929</v>
      </c>
      <c r="G158" s="190" t="s">
        <v>3876</v>
      </c>
      <c r="Q158" s="190"/>
      <c r="R158" s="190"/>
      <c r="S158" s="190"/>
      <c r="U158" s="190"/>
      <c r="V158" s="190" t="s">
        <v>3928</v>
      </c>
      <c r="W158" s="190" t="s">
        <v>3927</v>
      </c>
      <c r="X158" s="190" t="s">
        <v>3926</v>
      </c>
      <c r="Y158" s="190" t="s">
        <v>3925</v>
      </c>
      <c r="Z158" s="190" t="s">
        <v>3924</v>
      </c>
      <c r="AA158" s="190" t="s">
        <v>3923</v>
      </c>
      <c r="AB158" s="190" t="s">
        <v>310</v>
      </c>
      <c r="AC158" s="190" t="s">
        <v>3922</v>
      </c>
      <c r="AD158" s="190" t="s">
        <v>325</v>
      </c>
      <c r="AE158" s="190" t="s">
        <v>3921</v>
      </c>
      <c r="AG158" s="190"/>
      <c r="AH158" s="190"/>
      <c r="AI158" s="190"/>
      <c r="AJ158" s="190"/>
      <c r="AK158" s="190"/>
      <c r="AL158" s="190"/>
      <c r="AM158" s="193">
        <v>0</v>
      </c>
      <c r="AN158" s="193">
        <v>0</v>
      </c>
      <c r="AO158" s="193">
        <v>0</v>
      </c>
      <c r="AP158" s="193">
        <v>0</v>
      </c>
      <c r="AQ158" s="193">
        <v>0</v>
      </c>
      <c r="AR158" s="193">
        <v>0</v>
      </c>
      <c r="AS158" s="190" t="s">
        <v>271</v>
      </c>
      <c r="AT158" s="193" t="s">
        <v>271</v>
      </c>
      <c r="AU158" s="193" t="s">
        <v>271</v>
      </c>
      <c r="AV158" s="190" t="s">
        <v>271</v>
      </c>
      <c r="AW158" s="193" t="s">
        <v>271</v>
      </c>
      <c r="AX158" s="193" t="s">
        <v>271</v>
      </c>
      <c r="AY158" s="190" t="s">
        <v>271</v>
      </c>
      <c r="AZ158" s="193" t="s">
        <v>271</v>
      </c>
      <c r="BA158" s="193" t="s">
        <v>271</v>
      </c>
      <c r="BB158" s="190" t="s">
        <v>271</v>
      </c>
      <c r="BC158" s="193" t="s">
        <v>271</v>
      </c>
      <c r="BD158" s="193" t="s">
        <v>271</v>
      </c>
      <c r="BE158" s="190" t="s">
        <v>271</v>
      </c>
      <c r="BF158" s="193" t="s">
        <v>271</v>
      </c>
      <c r="BG158" s="193" t="s">
        <v>271</v>
      </c>
      <c r="BH158" s="190" t="s">
        <v>271</v>
      </c>
      <c r="BI158" s="193" t="s">
        <v>271</v>
      </c>
      <c r="BJ158" s="193" t="s">
        <v>271</v>
      </c>
      <c r="BK158" s="190" t="s">
        <v>271</v>
      </c>
      <c r="BL158" s="193" t="s">
        <v>271</v>
      </c>
      <c r="BM158" s="193" t="s">
        <v>271</v>
      </c>
      <c r="BN158" s="190" t="s">
        <v>271</v>
      </c>
      <c r="BO158" s="193" t="s">
        <v>271</v>
      </c>
      <c r="BP158" s="193" t="s">
        <v>271</v>
      </c>
      <c r="BQ158" s="190" t="s">
        <v>271</v>
      </c>
      <c r="BR158" s="193" t="s">
        <v>271</v>
      </c>
      <c r="BS158" s="193" t="s">
        <v>271</v>
      </c>
      <c r="BT158" s="190" t="s">
        <v>271</v>
      </c>
      <c r="BU158" s="193" t="s">
        <v>271</v>
      </c>
      <c r="BV158" s="193" t="s">
        <v>271</v>
      </c>
      <c r="BW158" s="193">
        <v>0</v>
      </c>
      <c r="BX158" s="193">
        <v>0</v>
      </c>
      <c r="BY158" s="193">
        <v>0</v>
      </c>
      <c r="BZ158" s="193">
        <v>0</v>
      </c>
      <c r="CA158" s="193">
        <v>0</v>
      </c>
      <c r="CB158" s="193">
        <v>0</v>
      </c>
      <c r="CC158" s="190" t="s">
        <v>271</v>
      </c>
      <c r="CD158" s="193" t="s">
        <v>271</v>
      </c>
      <c r="CE158" s="193" t="s">
        <v>271</v>
      </c>
      <c r="CF158" s="190" t="s">
        <v>271</v>
      </c>
      <c r="CG158" s="193" t="s">
        <v>271</v>
      </c>
      <c r="CH158" s="193" t="s">
        <v>271</v>
      </c>
      <c r="CI158" s="190" t="s">
        <v>287</v>
      </c>
      <c r="CJ158" s="193">
        <v>0</v>
      </c>
      <c r="CK158" s="193">
        <v>0</v>
      </c>
      <c r="CL158" s="190" t="s">
        <v>271</v>
      </c>
      <c r="CM158" s="193" t="s">
        <v>271</v>
      </c>
      <c r="CN158" s="193" t="s">
        <v>271</v>
      </c>
      <c r="CO158" s="190" t="s">
        <v>287</v>
      </c>
      <c r="CP158" s="193">
        <v>0</v>
      </c>
      <c r="CQ158" s="193">
        <v>0</v>
      </c>
      <c r="CR158" s="190" t="s">
        <v>271</v>
      </c>
      <c r="CS158" s="193" t="s">
        <v>271</v>
      </c>
      <c r="CT158" s="193" t="s">
        <v>271</v>
      </c>
      <c r="CU158" s="190" t="s">
        <v>271</v>
      </c>
      <c r="CV158" s="193" t="s">
        <v>271</v>
      </c>
      <c r="CW158" s="193" t="s">
        <v>271</v>
      </c>
      <c r="CX158" s="190" t="s">
        <v>287</v>
      </c>
      <c r="CY158" s="193">
        <v>0</v>
      </c>
      <c r="CZ158" s="193">
        <v>0</v>
      </c>
      <c r="DA158" s="190" t="s">
        <v>271</v>
      </c>
      <c r="DB158" s="193" t="s">
        <v>271</v>
      </c>
      <c r="DC158" s="193" t="s">
        <v>271</v>
      </c>
      <c r="DD158" s="190" t="s">
        <v>287</v>
      </c>
      <c r="DE158" s="193">
        <v>0</v>
      </c>
      <c r="DF158" s="193">
        <v>0</v>
      </c>
      <c r="DG158" s="190" t="s">
        <v>287</v>
      </c>
      <c r="DH158" s="193">
        <v>0</v>
      </c>
      <c r="DI158" s="193">
        <v>0</v>
      </c>
      <c r="DJ158" s="190" t="s">
        <v>271</v>
      </c>
      <c r="DK158" s="193" t="s">
        <v>271</v>
      </c>
      <c r="DL158" s="193" t="s">
        <v>271</v>
      </c>
      <c r="DM158" s="190" t="s">
        <v>287</v>
      </c>
      <c r="DN158" s="193">
        <v>0</v>
      </c>
      <c r="DO158" s="193">
        <v>0</v>
      </c>
      <c r="DP158" s="190" t="s">
        <v>271</v>
      </c>
      <c r="DQ158" s="193" t="s">
        <v>271</v>
      </c>
      <c r="DR158" s="193" t="s">
        <v>271</v>
      </c>
      <c r="DS158" s="190" t="s">
        <v>287</v>
      </c>
      <c r="DT158" s="193">
        <v>0</v>
      </c>
      <c r="DU158" s="193">
        <v>0</v>
      </c>
      <c r="DV158" s="190" t="s">
        <v>287</v>
      </c>
      <c r="DW158" s="193">
        <v>0</v>
      </c>
      <c r="DX158" s="193">
        <v>0</v>
      </c>
      <c r="DY158" s="193"/>
      <c r="DZ158" s="190" t="s">
        <v>271</v>
      </c>
      <c r="EA158" s="190" t="s">
        <v>271</v>
      </c>
      <c r="EB158" s="190" t="s">
        <v>271</v>
      </c>
      <c r="EC158" s="190" t="s">
        <v>271</v>
      </c>
      <c r="ED158" s="190" t="s">
        <v>271</v>
      </c>
      <c r="EE158" s="190" t="s">
        <v>271</v>
      </c>
      <c r="EF158" s="190" t="s">
        <v>3920</v>
      </c>
      <c r="EG158" s="190" t="s">
        <v>321</v>
      </c>
      <c r="EH158" s="190" t="s">
        <v>380</v>
      </c>
      <c r="EI158" s="190" t="s">
        <v>319</v>
      </c>
      <c r="EJ158" s="190" t="s">
        <v>245</v>
      </c>
      <c r="EK158" s="190" t="s">
        <v>1390</v>
      </c>
      <c r="EL158" s="190" t="s">
        <v>272</v>
      </c>
      <c r="EM158" s="190" t="s">
        <v>272</v>
      </c>
      <c r="EN158" s="190" t="s">
        <v>272</v>
      </c>
      <c r="EO158" s="190" t="s">
        <v>272</v>
      </c>
      <c r="EP158" s="190" t="s">
        <v>378</v>
      </c>
      <c r="EQ158" s="190">
        <v>4</v>
      </c>
      <c r="ER158" s="190" t="s">
        <v>304</v>
      </c>
      <c r="ES158" s="190" t="s">
        <v>272</v>
      </c>
      <c r="ET158" s="190" t="s">
        <v>272</v>
      </c>
      <c r="EU158" s="190" t="s">
        <v>272</v>
      </c>
      <c r="EV158" s="190" t="s">
        <v>272</v>
      </c>
      <c r="EW158" s="190" t="s">
        <v>303</v>
      </c>
      <c r="EX158" s="190">
        <v>4</v>
      </c>
      <c r="EY158" s="190" t="s">
        <v>318</v>
      </c>
      <c r="EZ158" s="190" t="s">
        <v>268</v>
      </c>
      <c r="FA158" s="190" t="s">
        <v>260</v>
      </c>
      <c r="FB158" s="190">
        <v>45</v>
      </c>
      <c r="FC158" s="190" t="s">
        <v>1357</v>
      </c>
      <c r="FD158" s="190" t="s">
        <v>348</v>
      </c>
      <c r="FE158" s="190" t="s">
        <v>271</v>
      </c>
      <c r="FF158" s="190" t="s">
        <v>263</v>
      </c>
      <c r="FG158" s="190" t="s">
        <v>3919</v>
      </c>
      <c r="FO158" s="190" t="s">
        <v>271</v>
      </c>
      <c r="FP158" s="190" t="s">
        <v>271</v>
      </c>
      <c r="FQ158" s="190">
        <v>0</v>
      </c>
      <c r="FR158" s="190">
        <v>0</v>
      </c>
      <c r="FS158" s="190" t="s">
        <v>272</v>
      </c>
      <c r="FT158" s="190" t="s">
        <v>297</v>
      </c>
      <c r="FU158" s="190" t="s">
        <v>272</v>
      </c>
      <c r="FV158" s="190" t="s">
        <v>297</v>
      </c>
      <c r="FW158" s="190" t="s">
        <v>272</v>
      </c>
      <c r="FX158" s="190" t="s">
        <v>297</v>
      </c>
      <c r="FY158" s="190" t="s">
        <v>272</v>
      </c>
      <c r="FZ158" s="190" t="s">
        <v>297</v>
      </c>
      <c r="GA158" s="190" t="s">
        <v>271</v>
      </c>
      <c r="GB158" s="190" t="s">
        <v>271</v>
      </c>
      <c r="GC158" s="190" t="s">
        <v>271</v>
      </c>
      <c r="GD158" s="190" t="s">
        <v>271</v>
      </c>
      <c r="GE158" s="190" t="s">
        <v>271</v>
      </c>
    </row>
    <row r="159" spans="1:187" x14ac:dyDescent="0.3">
      <c r="A159" s="190" t="s">
        <v>296</v>
      </c>
      <c r="B159" s="190">
        <v>3731</v>
      </c>
      <c r="C159" s="190" t="s">
        <v>32</v>
      </c>
      <c r="D159" s="190" t="s">
        <v>241</v>
      </c>
      <c r="F159" s="190" t="s">
        <v>3916</v>
      </c>
      <c r="G159" s="190" t="s">
        <v>3876</v>
      </c>
      <c r="Q159" s="190"/>
      <c r="R159" s="190"/>
      <c r="S159" s="190"/>
      <c r="U159" s="190"/>
      <c r="V159" s="190" t="s">
        <v>2213</v>
      </c>
      <c r="W159" s="190" t="s">
        <v>2212</v>
      </c>
      <c r="X159" s="190" t="s">
        <v>2211</v>
      </c>
      <c r="Y159" s="190" t="s">
        <v>2210</v>
      </c>
      <c r="Z159" s="190" t="s">
        <v>2209</v>
      </c>
      <c r="AA159" s="190" t="s">
        <v>2208</v>
      </c>
      <c r="AB159" s="190" t="s">
        <v>448</v>
      </c>
      <c r="AC159" s="190" t="s">
        <v>3915</v>
      </c>
      <c r="AD159" s="190" t="s">
        <v>325</v>
      </c>
      <c r="AE159" s="190" t="s">
        <v>3914</v>
      </c>
      <c r="AG159" s="190"/>
      <c r="AH159" s="190"/>
      <c r="AI159" s="190"/>
      <c r="AJ159" s="190"/>
      <c r="AK159" s="190"/>
      <c r="AL159" s="190"/>
      <c r="AM159" s="193">
        <v>0</v>
      </c>
      <c r="AN159" s="193">
        <v>0</v>
      </c>
      <c r="AO159" s="193">
        <v>0</v>
      </c>
      <c r="AP159" s="193">
        <v>0</v>
      </c>
      <c r="AQ159" s="193">
        <v>0</v>
      </c>
      <c r="AR159" s="193">
        <v>0</v>
      </c>
      <c r="AS159" s="190" t="s">
        <v>271</v>
      </c>
      <c r="AT159" s="193" t="s">
        <v>271</v>
      </c>
      <c r="AU159" s="193" t="s">
        <v>271</v>
      </c>
      <c r="AV159" s="190" t="s">
        <v>271</v>
      </c>
      <c r="AW159" s="193" t="s">
        <v>271</v>
      </c>
      <c r="AX159" s="193" t="s">
        <v>271</v>
      </c>
      <c r="AY159" s="190" t="s">
        <v>271</v>
      </c>
      <c r="AZ159" s="193" t="s">
        <v>271</v>
      </c>
      <c r="BA159" s="193" t="s">
        <v>271</v>
      </c>
      <c r="BB159" s="190" t="s">
        <v>287</v>
      </c>
      <c r="BC159" s="193">
        <v>0</v>
      </c>
      <c r="BD159" s="193">
        <v>0</v>
      </c>
      <c r="BE159" s="190" t="s">
        <v>287</v>
      </c>
      <c r="BF159" s="193">
        <v>0</v>
      </c>
      <c r="BG159" s="193">
        <v>0</v>
      </c>
      <c r="BH159" s="190" t="s">
        <v>271</v>
      </c>
      <c r="BI159" s="193" t="s">
        <v>271</v>
      </c>
      <c r="BJ159" s="193" t="s">
        <v>271</v>
      </c>
      <c r="BK159" s="190" t="s">
        <v>271</v>
      </c>
      <c r="BL159" s="193" t="s">
        <v>271</v>
      </c>
      <c r="BM159" s="193" t="s">
        <v>271</v>
      </c>
      <c r="BN159" s="190" t="s">
        <v>271</v>
      </c>
      <c r="BO159" s="193" t="s">
        <v>271</v>
      </c>
      <c r="BP159" s="193" t="s">
        <v>271</v>
      </c>
      <c r="BQ159" s="190" t="s">
        <v>271</v>
      </c>
      <c r="BR159" s="193" t="s">
        <v>271</v>
      </c>
      <c r="BS159" s="193" t="s">
        <v>271</v>
      </c>
      <c r="BT159" s="190" t="s">
        <v>287</v>
      </c>
      <c r="BU159" s="193">
        <v>0</v>
      </c>
      <c r="BV159" s="193">
        <v>0</v>
      </c>
      <c r="BW159" s="193">
        <v>0</v>
      </c>
      <c r="BX159" s="193">
        <v>0</v>
      </c>
      <c r="BY159" s="193">
        <v>0</v>
      </c>
      <c r="BZ159" s="193">
        <v>0</v>
      </c>
      <c r="CA159" s="193">
        <v>0</v>
      </c>
      <c r="CB159" s="193">
        <v>0</v>
      </c>
      <c r="CC159" s="190" t="s">
        <v>271</v>
      </c>
      <c r="CD159" s="193" t="s">
        <v>271</v>
      </c>
      <c r="CE159" s="193" t="s">
        <v>271</v>
      </c>
      <c r="CF159" s="190" t="s">
        <v>271</v>
      </c>
      <c r="CG159" s="193" t="s">
        <v>271</v>
      </c>
      <c r="CH159" s="193" t="s">
        <v>271</v>
      </c>
      <c r="CI159" s="190" t="s">
        <v>271</v>
      </c>
      <c r="CJ159" s="193" t="s">
        <v>271</v>
      </c>
      <c r="CK159" s="193" t="s">
        <v>271</v>
      </c>
      <c r="CL159" s="190" t="s">
        <v>271</v>
      </c>
      <c r="CM159" s="193" t="s">
        <v>271</v>
      </c>
      <c r="CN159" s="193" t="s">
        <v>271</v>
      </c>
      <c r="CO159" s="190" t="s">
        <v>271</v>
      </c>
      <c r="CP159" s="193" t="s">
        <v>271</v>
      </c>
      <c r="CQ159" s="193" t="s">
        <v>271</v>
      </c>
      <c r="CR159" s="190" t="s">
        <v>271</v>
      </c>
      <c r="CS159" s="193" t="s">
        <v>271</v>
      </c>
      <c r="CT159" s="193" t="s">
        <v>271</v>
      </c>
      <c r="CU159" s="190" t="s">
        <v>271</v>
      </c>
      <c r="CV159" s="193" t="s">
        <v>271</v>
      </c>
      <c r="CW159" s="193" t="s">
        <v>271</v>
      </c>
      <c r="CX159" s="190" t="s">
        <v>271</v>
      </c>
      <c r="CY159" s="193" t="s">
        <v>271</v>
      </c>
      <c r="CZ159" s="193" t="s">
        <v>271</v>
      </c>
      <c r="DA159" s="190" t="s">
        <v>271</v>
      </c>
      <c r="DB159" s="193" t="s">
        <v>271</v>
      </c>
      <c r="DC159" s="193" t="s">
        <v>271</v>
      </c>
      <c r="DD159" s="190" t="s">
        <v>271</v>
      </c>
      <c r="DE159" s="193" t="s">
        <v>271</v>
      </c>
      <c r="DF159" s="193" t="s">
        <v>271</v>
      </c>
      <c r="DG159" s="190" t="s">
        <v>271</v>
      </c>
      <c r="DH159" s="193" t="s">
        <v>271</v>
      </c>
      <c r="DI159" s="193" t="s">
        <v>271</v>
      </c>
      <c r="DJ159" s="190" t="s">
        <v>271</v>
      </c>
      <c r="DK159" s="193" t="s">
        <v>271</v>
      </c>
      <c r="DL159" s="193" t="s">
        <v>271</v>
      </c>
      <c r="DM159" s="190" t="s">
        <v>271</v>
      </c>
      <c r="DN159" s="193" t="s">
        <v>271</v>
      </c>
      <c r="DO159" s="193" t="s">
        <v>271</v>
      </c>
      <c r="DP159" s="190" t="s">
        <v>271</v>
      </c>
      <c r="DQ159" s="193" t="s">
        <v>271</v>
      </c>
      <c r="DR159" s="193" t="s">
        <v>271</v>
      </c>
      <c r="DS159" s="190" t="s">
        <v>271</v>
      </c>
      <c r="DT159" s="193" t="s">
        <v>271</v>
      </c>
      <c r="DU159" s="193" t="s">
        <v>271</v>
      </c>
      <c r="DV159" s="190" t="s">
        <v>271</v>
      </c>
      <c r="DW159" s="193" t="s">
        <v>271</v>
      </c>
      <c r="DX159" s="193" t="s">
        <v>271</v>
      </c>
      <c r="DY159" s="193"/>
      <c r="DZ159" s="190" t="s">
        <v>272</v>
      </c>
      <c r="EA159" s="190" t="s">
        <v>323</v>
      </c>
      <c r="EB159" s="190" t="s">
        <v>286</v>
      </c>
      <c r="EC159" s="190" t="s">
        <v>272</v>
      </c>
      <c r="ED159" s="190" t="s">
        <v>323</v>
      </c>
      <c r="EE159" s="190" t="s">
        <v>307</v>
      </c>
      <c r="EF159" s="190" t="s">
        <v>3913</v>
      </c>
      <c r="EG159" s="190" t="s">
        <v>285</v>
      </c>
      <c r="EH159" s="190" t="s">
        <v>284</v>
      </c>
      <c r="EI159" s="190" t="s">
        <v>319</v>
      </c>
      <c r="EJ159" s="190" t="s">
        <v>245</v>
      </c>
      <c r="EK159" s="190" t="s">
        <v>1390</v>
      </c>
      <c r="EL159" s="190" t="s">
        <v>272</v>
      </c>
      <c r="EM159" s="190" t="s">
        <v>272</v>
      </c>
      <c r="EN159" s="190" t="s">
        <v>272</v>
      </c>
      <c r="EO159" s="190" t="s">
        <v>272</v>
      </c>
      <c r="EP159" s="190" t="s">
        <v>378</v>
      </c>
      <c r="EQ159" s="190">
        <v>4</v>
      </c>
      <c r="ER159" s="190" t="s">
        <v>304</v>
      </c>
      <c r="ES159" s="190" t="s">
        <v>272</v>
      </c>
      <c r="ET159" s="190" t="s">
        <v>272</v>
      </c>
      <c r="EU159" s="190" t="s">
        <v>272</v>
      </c>
      <c r="EV159" s="190" t="s">
        <v>272</v>
      </c>
      <c r="EW159" s="190" t="s">
        <v>303</v>
      </c>
      <c r="EX159" s="190">
        <v>4</v>
      </c>
      <c r="EY159" s="190" t="s">
        <v>302</v>
      </c>
      <c r="EZ159" s="190" t="s">
        <v>268</v>
      </c>
      <c r="FA159" s="190" t="s">
        <v>257</v>
      </c>
      <c r="FB159" s="190">
        <v>3</v>
      </c>
      <c r="FC159" s="190" t="s">
        <v>348</v>
      </c>
      <c r="FD159" s="190" t="s">
        <v>537</v>
      </c>
      <c r="FE159" s="190" t="s">
        <v>482</v>
      </c>
      <c r="FF159" s="190" t="s">
        <v>262</v>
      </c>
      <c r="FG159" s="190" t="s">
        <v>271</v>
      </c>
      <c r="FO159" s="190" t="s">
        <v>271</v>
      </c>
      <c r="FP159" s="190" t="s">
        <v>271</v>
      </c>
      <c r="FQ159" s="190">
        <v>0</v>
      </c>
      <c r="FR159" s="190">
        <v>0</v>
      </c>
      <c r="FS159" s="190" t="s">
        <v>271</v>
      </c>
      <c r="FT159" s="190" t="s">
        <v>271</v>
      </c>
      <c r="FU159" s="190" t="s">
        <v>272</v>
      </c>
      <c r="FV159" s="190" t="s">
        <v>297</v>
      </c>
      <c r="FW159" s="190" t="s">
        <v>271</v>
      </c>
      <c r="FX159" s="190" t="s">
        <v>271</v>
      </c>
      <c r="FY159" s="190" t="s">
        <v>272</v>
      </c>
      <c r="FZ159" s="190" t="s">
        <v>297</v>
      </c>
      <c r="GA159" s="190" t="s">
        <v>271</v>
      </c>
      <c r="GB159" s="190" t="s">
        <v>271</v>
      </c>
      <c r="GC159" s="190" t="s">
        <v>271</v>
      </c>
      <c r="GD159" s="190" t="s">
        <v>271</v>
      </c>
      <c r="GE159" s="190" t="s">
        <v>297</v>
      </c>
    </row>
    <row r="160" spans="1:187" x14ac:dyDescent="0.3">
      <c r="A160" s="190" t="s">
        <v>372</v>
      </c>
      <c r="B160" s="190">
        <v>3557</v>
      </c>
      <c r="C160" s="190" t="s">
        <v>32</v>
      </c>
      <c r="D160" s="190" t="s">
        <v>241</v>
      </c>
      <c r="E160" s="190" t="s">
        <v>2219</v>
      </c>
      <c r="F160" s="190" t="s">
        <v>2218</v>
      </c>
      <c r="G160" s="190" t="s">
        <v>1337</v>
      </c>
      <c r="H160" s="190" t="s">
        <v>369</v>
      </c>
      <c r="I160" s="190" t="s">
        <v>1543</v>
      </c>
      <c r="J160" s="190" t="s">
        <v>2217</v>
      </c>
      <c r="K160" s="190" t="s">
        <v>369</v>
      </c>
      <c r="L160" s="190" t="s">
        <v>2216</v>
      </c>
      <c r="M160" s="190" t="s">
        <v>2215</v>
      </c>
      <c r="N160" s="190" t="s">
        <v>369</v>
      </c>
      <c r="O160" s="190" t="s">
        <v>368</v>
      </c>
      <c r="P160" s="190" t="s">
        <v>2214</v>
      </c>
      <c r="Q160" s="191">
        <v>42461</v>
      </c>
      <c r="R160" s="191">
        <v>42825</v>
      </c>
      <c r="T160" s="190" t="s">
        <v>452</v>
      </c>
      <c r="U160" s="194">
        <v>976559</v>
      </c>
      <c r="V160" s="190" t="s">
        <v>2213</v>
      </c>
      <c r="W160" s="190" t="s">
        <v>2212</v>
      </c>
      <c r="X160" s="190" t="s">
        <v>2211</v>
      </c>
      <c r="Y160" s="190" t="s">
        <v>2210</v>
      </c>
      <c r="Z160" s="190" t="s">
        <v>2209</v>
      </c>
      <c r="AA160" s="190" t="s">
        <v>2208</v>
      </c>
      <c r="AB160" s="190" t="s">
        <v>448</v>
      </c>
      <c r="AC160" s="190" t="s">
        <v>2207</v>
      </c>
      <c r="AD160" s="190" t="s">
        <v>325</v>
      </c>
      <c r="AE160" s="190" t="s">
        <v>2206</v>
      </c>
      <c r="AF160" s="190" t="s">
        <v>2205</v>
      </c>
      <c r="AG160" s="193">
        <v>0</v>
      </c>
      <c r="AH160" s="193">
        <v>0</v>
      </c>
      <c r="AI160" s="193">
        <v>0</v>
      </c>
      <c r="AJ160" s="193">
        <v>7820</v>
      </c>
      <c r="AK160" s="193">
        <v>9180</v>
      </c>
      <c r="AL160" s="193">
        <v>17000</v>
      </c>
      <c r="AM160" s="193">
        <v>0</v>
      </c>
      <c r="AN160" s="193">
        <v>0</v>
      </c>
      <c r="AO160" s="193">
        <v>0</v>
      </c>
      <c r="AP160" s="193">
        <v>0</v>
      </c>
      <c r="AQ160" s="193">
        <v>0</v>
      </c>
      <c r="AR160" s="193">
        <v>0</v>
      </c>
      <c r="AS160" s="190" t="s">
        <v>271</v>
      </c>
      <c r="AT160" s="193" t="s">
        <v>271</v>
      </c>
      <c r="AU160" s="193" t="s">
        <v>271</v>
      </c>
      <c r="AV160" s="190" t="s">
        <v>271</v>
      </c>
      <c r="AW160" s="193" t="s">
        <v>271</v>
      </c>
      <c r="AX160" s="193" t="s">
        <v>271</v>
      </c>
      <c r="AY160" s="190" t="s">
        <v>271</v>
      </c>
      <c r="AZ160" s="193" t="s">
        <v>271</v>
      </c>
      <c r="BA160" s="193" t="s">
        <v>271</v>
      </c>
      <c r="BB160" s="190" t="s">
        <v>271</v>
      </c>
      <c r="BC160" s="193" t="s">
        <v>271</v>
      </c>
      <c r="BD160" s="193" t="s">
        <v>271</v>
      </c>
      <c r="BE160" s="190" t="s">
        <v>271</v>
      </c>
      <c r="BF160" s="193" t="s">
        <v>271</v>
      </c>
      <c r="BG160" s="193" t="s">
        <v>271</v>
      </c>
      <c r="BH160" s="190" t="s">
        <v>271</v>
      </c>
      <c r="BI160" s="193" t="s">
        <v>271</v>
      </c>
      <c r="BJ160" s="193" t="s">
        <v>271</v>
      </c>
      <c r="BK160" s="190" t="s">
        <v>271</v>
      </c>
      <c r="BL160" s="193" t="s">
        <v>271</v>
      </c>
      <c r="BM160" s="193" t="s">
        <v>271</v>
      </c>
      <c r="BN160" s="190" t="s">
        <v>271</v>
      </c>
      <c r="BO160" s="193" t="s">
        <v>271</v>
      </c>
      <c r="BP160" s="193" t="s">
        <v>271</v>
      </c>
      <c r="BQ160" s="190" t="s">
        <v>287</v>
      </c>
      <c r="BR160" s="193">
        <v>0</v>
      </c>
      <c r="BS160" s="193">
        <v>0</v>
      </c>
      <c r="BT160" s="190" t="s">
        <v>287</v>
      </c>
      <c r="BU160" s="193">
        <v>0</v>
      </c>
      <c r="BV160" s="193">
        <v>0</v>
      </c>
      <c r="BW160" s="193">
        <v>0</v>
      </c>
      <c r="BX160" s="193">
        <v>0</v>
      </c>
      <c r="BY160" s="193">
        <v>0</v>
      </c>
      <c r="BZ160" s="193">
        <v>0</v>
      </c>
      <c r="CA160" s="193">
        <v>0</v>
      </c>
      <c r="CB160" s="193">
        <v>0</v>
      </c>
      <c r="CC160" s="190" t="s">
        <v>271</v>
      </c>
      <c r="CD160" s="193" t="s">
        <v>271</v>
      </c>
      <c r="CE160" s="193" t="s">
        <v>271</v>
      </c>
      <c r="CF160" s="190" t="s">
        <v>271</v>
      </c>
      <c r="CG160" s="193" t="s">
        <v>271</v>
      </c>
      <c r="CH160" s="193" t="s">
        <v>271</v>
      </c>
      <c r="CI160" s="190" t="s">
        <v>271</v>
      </c>
      <c r="CJ160" s="193" t="s">
        <v>271</v>
      </c>
      <c r="CK160" s="193" t="s">
        <v>271</v>
      </c>
      <c r="CL160" s="190" t="s">
        <v>271</v>
      </c>
      <c r="CM160" s="193" t="s">
        <v>271</v>
      </c>
      <c r="CN160" s="193" t="s">
        <v>271</v>
      </c>
      <c r="CO160" s="190" t="s">
        <v>271</v>
      </c>
      <c r="CP160" s="193" t="s">
        <v>271</v>
      </c>
      <c r="CQ160" s="193" t="s">
        <v>271</v>
      </c>
      <c r="CR160" s="190" t="s">
        <v>271</v>
      </c>
      <c r="CS160" s="193" t="s">
        <v>271</v>
      </c>
      <c r="CT160" s="193" t="s">
        <v>271</v>
      </c>
      <c r="CU160" s="190" t="s">
        <v>271</v>
      </c>
      <c r="CV160" s="193" t="s">
        <v>271</v>
      </c>
      <c r="CW160" s="193" t="s">
        <v>271</v>
      </c>
      <c r="CX160" s="190" t="s">
        <v>271</v>
      </c>
      <c r="CY160" s="193" t="s">
        <v>271</v>
      </c>
      <c r="CZ160" s="193" t="s">
        <v>271</v>
      </c>
      <c r="DA160" s="190" t="s">
        <v>271</v>
      </c>
      <c r="DB160" s="193" t="s">
        <v>271</v>
      </c>
      <c r="DC160" s="193" t="s">
        <v>271</v>
      </c>
      <c r="DD160" s="190" t="s">
        <v>271</v>
      </c>
      <c r="DE160" s="193" t="s">
        <v>271</v>
      </c>
      <c r="DF160" s="193" t="s">
        <v>271</v>
      </c>
      <c r="DG160" s="190" t="s">
        <v>271</v>
      </c>
      <c r="DH160" s="193" t="s">
        <v>271</v>
      </c>
      <c r="DI160" s="193" t="s">
        <v>271</v>
      </c>
      <c r="DJ160" s="190" t="s">
        <v>271</v>
      </c>
      <c r="DK160" s="193" t="s">
        <v>271</v>
      </c>
      <c r="DL160" s="193" t="s">
        <v>271</v>
      </c>
      <c r="DM160" s="190" t="s">
        <v>271</v>
      </c>
      <c r="DN160" s="193" t="s">
        <v>271</v>
      </c>
      <c r="DO160" s="193" t="s">
        <v>271</v>
      </c>
      <c r="DP160" s="190" t="s">
        <v>271</v>
      </c>
      <c r="DQ160" s="193" t="s">
        <v>271</v>
      </c>
      <c r="DR160" s="193" t="s">
        <v>271</v>
      </c>
      <c r="DS160" s="190" t="s">
        <v>271</v>
      </c>
      <c r="DT160" s="193" t="s">
        <v>271</v>
      </c>
      <c r="DU160" s="193" t="s">
        <v>271</v>
      </c>
      <c r="DV160" s="190" t="s">
        <v>271</v>
      </c>
      <c r="DW160" s="193" t="s">
        <v>271</v>
      </c>
      <c r="DX160" s="193" t="s">
        <v>271</v>
      </c>
      <c r="DY160" s="190" t="s">
        <v>356</v>
      </c>
      <c r="DZ160" s="190" t="s">
        <v>297</v>
      </c>
      <c r="EA160" s="190" t="s">
        <v>271</v>
      </c>
      <c r="EB160" s="190" t="s">
        <v>271</v>
      </c>
      <c r="EC160" s="190" t="s">
        <v>272</v>
      </c>
      <c r="ED160" s="190" t="s">
        <v>355</v>
      </c>
      <c r="EE160" s="190" t="s">
        <v>426</v>
      </c>
      <c r="EF160" s="190" t="s">
        <v>2204</v>
      </c>
      <c r="EG160" s="190" t="s">
        <v>285</v>
      </c>
      <c r="EH160" s="190" t="s">
        <v>284</v>
      </c>
      <c r="EI160" s="190" t="s">
        <v>283</v>
      </c>
      <c r="EJ160" s="190" t="s">
        <v>271</v>
      </c>
      <c r="EK160" s="190" t="s">
        <v>1765</v>
      </c>
      <c r="EL160" s="190" t="s">
        <v>297</v>
      </c>
      <c r="EM160" s="190" t="s">
        <v>297</v>
      </c>
      <c r="EN160" s="190" t="s">
        <v>297</v>
      </c>
      <c r="EO160" s="190" t="s">
        <v>297</v>
      </c>
      <c r="EP160" s="190" t="s">
        <v>305</v>
      </c>
      <c r="EQ160" s="190" t="s">
        <v>271</v>
      </c>
      <c r="ER160" s="190" t="s">
        <v>349</v>
      </c>
      <c r="ES160" s="190" t="s">
        <v>272</v>
      </c>
      <c r="ET160" s="190" t="s">
        <v>297</v>
      </c>
      <c r="EU160" s="190" t="s">
        <v>272</v>
      </c>
      <c r="EV160" s="190" t="s">
        <v>297</v>
      </c>
      <c r="EW160" s="190" t="s">
        <v>601</v>
      </c>
      <c r="EX160" s="190">
        <v>2</v>
      </c>
      <c r="EY160" s="190" t="s">
        <v>302</v>
      </c>
      <c r="EZ160" s="190" t="s">
        <v>268</v>
      </c>
      <c r="FA160" s="190" t="s">
        <v>258</v>
      </c>
      <c r="FB160" s="193">
        <v>5</v>
      </c>
      <c r="FC160" s="190" t="s">
        <v>348</v>
      </c>
      <c r="FD160" s="190" t="s">
        <v>537</v>
      </c>
      <c r="FE160" s="190" t="s">
        <v>271</v>
      </c>
      <c r="FF160" s="190" t="s">
        <v>262</v>
      </c>
      <c r="FG160" s="190" t="s">
        <v>271</v>
      </c>
      <c r="FH160" s="190" t="s">
        <v>2203</v>
      </c>
      <c r="FI160" s="190" t="s">
        <v>2203</v>
      </c>
      <c r="FJ160" s="190" t="s">
        <v>271</v>
      </c>
      <c r="FK160" s="190" t="s">
        <v>271</v>
      </c>
      <c r="FL160" s="190" t="s">
        <v>2203</v>
      </c>
      <c r="FM160" s="190" t="s">
        <v>271</v>
      </c>
      <c r="FN160" s="190" t="s">
        <v>271</v>
      </c>
      <c r="FO160" s="190" t="s">
        <v>2202</v>
      </c>
      <c r="FP160" s="190" t="s">
        <v>2201</v>
      </c>
      <c r="FQ160" s="193">
        <v>0</v>
      </c>
      <c r="FR160" s="193">
        <v>0</v>
      </c>
      <c r="FS160" s="190" t="s">
        <v>271</v>
      </c>
      <c r="FT160" s="190" t="s">
        <v>271</v>
      </c>
      <c r="FU160" s="190" t="s">
        <v>272</v>
      </c>
      <c r="FV160" s="190" t="s">
        <v>297</v>
      </c>
      <c r="FW160" s="190" t="s">
        <v>271</v>
      </c>
      <c r="FX160" s="190" t="s">
        <v>271</v>
      </c>
      <c r="FY160" s="190" t="s">
        <v>271</v>
      </c>
      <c r="FZ160" s="190" t="s">
        <v>271</v>
      </c>
      <c r="GA160" s="190" t="s">
        <v>271</v>
      </c>
      <c r="GB160" s="190" t="s">
        <v>271</v>
      </c>
      <c r="GC160" s="190" t="s">
        <v>271</v>
      </c>
      <c r="GD160" s="190" t="s">
        <v>271</v>
      </c>
      <c r="GE160" s="190" t="s">
        <v>271</v>
      </c>
    </row>
    <row r="161" spans="1:187" x14ac:dyDescent="0.3">
      <c r="A161" s="190" t="s">
        <v>372</v>
      </c>
      <c r="B161" s="190">
        <v>3558</v>
      </c>
      <c r="C161" s="190" t="s">
        <v>33</v>
      </c>
      <c r="D161" s="190" t="s">
        <v>237</v>
      </c>
      <c r="E161" s="190" t="s">
        <v>2200</v>
      </c>
      <c r="F161" s="190" t="s">
        <v>2199</v>
      </c>
      <c r="G161" s="190" t="s">
        <v>1337</v>
      </c>
      <c r="H161" s="190" t="s">
        <v>369</v>
      </c>
      <c r="I161" s="190" t="s">
        <v>1543</v>
      </c>
      <c r="J161" s="190" t="s">
        <v>609</v>
      </c>
      <c r="K161" s="190" t="s">
        <v>271</v>
      </c>
      <c r="L161" s="190" t="s">
        <v>271</v>
      </c>
      <c r="M161" s="190" t="s">
        <v>271</v>
      </c>
      <c r="N161" s="190" t="s">
        <v>271</v>
      </c>
      <c r="O161" s="190" t="s">
        <v>271</v>
      </c>
      <c r="P161" s="190" t="s">
        <v>271</v>
      </c>
      <c r="Q161" s="191">
        <v>41688</v>
      </c>
      <c r="R161" s="191">
        <v>42400</v>
      </c>
      <c r="T161" s="190" t="s">
        <v>452</v>
      </c>
      <c r="U161" s="194" t="s">
        <v>271</v>
      </c>
      <c r="V161" s="190" t="s">
        <v>2198</v>
      </c>
      <c r="W161" s="190" t="s">
        <v>2197</v>
      </c>
      <c r="X161" s="190" t="s">
        <v>2196</v>
      </c>
      <c r="Y161" s="190" t="s">
        <v>2195</v>
      </c>
      <c r="Z161" s="190" t="s">
        <v>2194</v>
      </c>
      <c r="AA161" s="190" t="s">
        <v>2193</v>
      </c>
      <c r="AB161" s="190" t="s">
        <v>448</v>
      </c>
      <c r="AC161" s="190" t="s">
        <v>2192</v>
      </c>
      <c r="AD161" s="190" t="s">
        <v>289</v>
      </c>
      <c r="AE161" s="190" t="s">
        <v>33</v>
      </c>
      <c r="AF161" s="190" t="s">
        <v>2191</v>
      </c>
      <c r="AG161" s="193">
        <v>0</v>
      </c>
      <c r="AH161" s="193">
        <v>0</v>
      </c>
      <c r="AI161" s="193">
        <v>0</v>
      </c>
      <c r="AJ161" s="193">
        <v>0</v>
      </c>
      <c r="AK161" s="193">
        <v>0</v>
      </c>
      <c r="AL161" s="193">
        <v>0</v>
      </c>
      <c r="AM161" s="193">
        <v>0</v>
      </c>
      <c r="AN161" s="193">
        <v>0</v>
      </c>
      <c r="AO161" s="193">
        <v>0</v>
      </c>
      <c r="AP161" s="193">
        <v>0</v>
      </c>
      <c r="AQ161" s="193">
        <v>0</v>
      </c>
      <c r="AR161" s="193">
        <v>0</v>
      </c>
      <c r="AS161" s="190" t="s">
        <v>271</v>
      </c>
      <c r="AT161" s="193" t="s">
        <v>271</v>
      </c>
      <c r="AU161" s="193" t="s">
        <v>271</v>
      </c>
      <c r="AV161" s="190" t="s">
        <v>287</v>
      </c>
      <c r="AW161" s="193">
        <v>0</v>
      </c>
      <c r="AX161" s="193">
        <v>0</v>
      </c>
      <c r="AY161" s="190" t="s">
        <v>271</v>
      </c>
      <c r="AZ161" s="193" t="s">
        <v>271</v>
      </c>
      <c r="BA161" s="193" t="s">
        <v>271</v>
      </c>
      <c r="BB161" s="190" t="s">
        <v>271</v>
      </c>
      <c r="BC161" s="193" t="s">
        <v>271</v>
      </c>
      <c r="BD161" s="193" t="s">
        <v>271</v>
      </c>
      <c r="BE161" s="190" t="s">
        <v>271</v>
      </c>
      <c r="BF161" s="193" t="s">
        <v>271</v>
      </c>
      <c r="BG161" s="193" t="s">
        <v>271</v>
      </c>
      <c r="BH161" s="190" t="s">
        <v>271</v>
      </c>
      <c r="BI161" s="193" t="s">
        <v>271</v>
      </c>
      <c r="BJ161" s="193" t="s">
        <v>271</v>
      </c>
      <c r="BK161" s="190" t="s">
        <v>271</v>
      </c>
      <c r="BL161" s="193" t="s">
        <v>271</v>
      </c>
      <c r="BM161" s="193" t="s">
        <v>271</v>
      </c>
      <c r="BN161" s="190" t="s">
        <v>271</v>
      </c>
      <c r="BO161" s="193" t="s">
        <v>271</v>
      </c>
      <c r="BP161" s="193" t="s">
        <v>271</v>
      </c>
      <c r="BQ161" s="190" t="s">
        <v>271</v>
      </c>
      <c r="BR161" s="193" t="s">
        <v>271</v>
      </c>
      <c r="BS161" s="193" t="s">
        <v>271</v>
      </c>
      <c r="BT161" s="190" t="s">
        <v>271</v>
      </c>
      <c r="BU161" s="193" t="s">
        <v>271</v>
      </c>
      <c r="BV161" s="193" t="s">
        <v>271</v>
      </c>
      <c r="BW161" s="193">
        <v>0</v>
      </c>
      <c r="BX161" s="193">
        <v>0</v>
      </c>
      <c r="BY161" s="193">
        <v>0</v>
      </c>
      <c r="BZ161" s="193">
        <v>0</v>
      </c>
      <c r="CA161" s="193">
        <v>0</v>
      </c>
      <c r="CB161" s="193">
        <v>0</v>
      </c>
      <c r="CC161" s="190" t="s">
        <v>271</v>
      </c>
      <c r="CD161" s="193" t="s">
        <v>271</v>
      </c>
      <c r="CE161" s="193" t="s">
        <v>271</v>
      </c>
      <c r="CF161" s="190" t="s">
        <v>271</v>
      </c>
      <c r="CG161" s="193" t="s">
        <v>271</v>
      </c>
      <c r="CH161" s="193" t="s">
        <v>271</v>
      </c>
      <c r="CI161" s="190" t="s">
        <v>271</v>
      </c>
      <c r="CJ161" s="193" t="s">
        <v>271</v>
      </c>
      <c r="CK161" s="193" t="s">
        <v>271</v>
      </c>
      <c r="CL161" s="190" t="s">
        <v>271</v>
      </c>
      <c r="CM161" s="193" t="s">
        <v>271</v>
      </c>
      <c r="CN161" s="193" t="s">
        <v>271</v>
      </c>
      <c r="CO161" s="190" t="s">
        <v>271</v>
      </c>
      <c r="CP161" s="193" t="s">
        <v>271</v>
      </c>
      <c r="CQ161" s="193" t="s">
        <v>271</v>
      </c>
      <c r="CR161" s="190" t="s">
        <v>271</v>
      </c>
      <c r="CS161" s="193" t="s">
        <v>271</v>
      </c>
      <c r="CT161" s="193" t="s">
        <v>271</v>
      </c>
      <c r="CU161" s="190" t="s">
        <v>271</v>
      </c>
      <c r="CV161" s="193" t="s">
        <v>271</v>
      </c>
      <c r="CW161" s="193" t="s">
        <v>271</v>
      </c>
      <c r="CX161" s="190" t="s">
        <v>271</v>
      </c>
      <c r="CY161" s="193" t="s">
        <v>271</v>
      </c>
      <c r="CZ161" s="193" t="s">
        <v>271</v>
      </c>
      <c r="DA161" s="190" t="s">
        <v>271</v>
      </c>
      <c r="DB161" s="193" t="s">
        <v>271</v>
      </c>
      <c r="DC161" s="193" t="s">
        <v>271</v>
      </c>
      <c r="DD161" s="190" t="s">
        <v>271</v>
      </c>
      <c r="DE161" s="193" t="s">
        <v>271</v>
      </c>
      <c r="DF161" s="193" t="s">
        <v>271</v>
      </c>
      <c r="DG161" s="190" t="s">
        <v>271</v>
      </c>
      <c r="DH161" s="193" t="s">
        <v>271</v>
      </c>
      <c r="DI161" s="193" t="s">
        <v>271</v>
      </c>
      <c r="DJ161" s="190" t="s">
        <v>271</v>
      </c>
      <c r="DK161" s="193" t="s">
        <v>271</v>
      </c>
      <c r="DL161" s="193" t="s">
        <v>271</v>
      </c>
      <c r="DM161" s="190" t="s">
        <v>271</v>
      </c>
      <c r="DN161" s="193" t="s">
        <v>271</v>
      </c>
      <c r="DO161" s="193" t="s">
        <v>271</v>
      </c>
      <c r="DP161" s="190" t="s">
        <v>271</v>
      </c>
      <c r="DQ161" s="193" t="s">
        <v>271</v>
      </c>
      <c r="DR161" s="193" t="s">
        <v>271</v>
      </c>
      <c r="DS161" s="190" t="s">
        <v>271</v>
      </c>
      <c r="DT161" s="193" t="s">
        <v>271</v>
      </c>
      <c r="DU161" s="193" t="s">
        <v>271</v>
      </c>
      <c r="DV161" s="190" t="s">
        <v>271</v>
      </c>
      <c r="DW161" s="193" t="s">
        <v>271</v>
      </c>
      <c r="DX161" s="193" t="s">
        <v>271</v>
      </c>
      <c r="DY161" s="190" t="s">
        <v>271</v>
      </c>
      <c r="DZ161" s="190" t="s">
        <v>297</v>
      </c>
      <c r="EA161" s="190" t="s">
        <v>271</v>
      </c>
      <c r="EB161" s="190" t="s">
        <v>271</v>
      </c>
      <c r="EC161" s="190" t="s">
        <v>297</v>
      </c>
      <c r="ED161" s="190" t="s">
        <v>271</v>
      </c>
      <c r="EE161" s="190" t="s">
        <v>271</v>
      </c>
      <c r="EF161" s="190" t="s">
        <v>271</v>
      </c>
      <c r="EG161" s="190" t="s">
        <v>321</v>
      </c>
      <c r="EH161" s="190" t="s">
        <v>284</v>
      </c>
      <c r="EI161" s="190" t="s">
        <v>283</v>
      </c>
      <c r="EJ161" s="190" t="s">
        <v>245</v>
      </c>
      <c r="EK161" s="190" t="s">
        <v>379</v>
      </c>
      <c r="EL161" s="190" t="s">
        <v>272</v>
      </c>
      <c r="EM161" s="190" t="s">
        <v>272</v>
      </c>
      <c r="EN161" s="190" t="s">
        <v>272</v>
      </c>
      <c r="EO161" s="190" t="s">
        <v>272</v>
      </c>
      <c r="EP161" s="190" t="s">
        <v>378</v>
      </c>
      <c r="EQ161" s="190">
        <v>4</v>
      </c>
      <c r="ER161" s="190" t="s">
        <v>692</v>
      </c>
      <c r="ES161" s="190" t="s">
        <v>271</v>
      </c>
      <c r="ET161" s="190" t="s">
        <v>271</v>
      </c>
      <c r="EU161" s="190" t="s">
        <v>271</v>
      </c>
      <c r="EV161" s="190" t="s">
        <v>271</v>
      </c>
      <c r="EW161" s="190" t="s">
        <v>691</v>
      </c>
      <c r="EX161" s="190" t="s">
        <v>271</v>
      </c>
      <c r="EY161" s="190" t="s">
        <v>302</v>
      </c>
      <c r="EZ161" s="190" t="s">
        <v>271</v>
      </c>
      <c r="FA161" s="190" t="s">
        <v>259</v>
      </c>
      <c r="FB161" s="193">
        <v>32</v>
      </c>
      <c r="FC161" s="190" t="s">
        <v>300</v>
      </c>
      <c r="FD161" s="190" t="s">
        <v>537</v>
      </c>
      <c r="FE161" s="190" t="s">
        <v>271</v>
      </c>
      <c r="FF161" s="190" t="s">
        <v>271</v>
      </c>
      <c r="FG161" s="190" t="s">
        <v>271</v>
      </c>
      <c r="FH161" s="190" t="s">
        <v>271</v>
      </c>
      <c r="FI161" s="190" t="s">
        <v>2190</v>
      </c>
      <c r="FJ161" s="190" t="s">
        <v>2189</v>
      </c>
      <c r="FK161" s="190" t="s">
        <v>2188</v>
      </c>
      <c r="FL161" s="190" t="s">
        <v>2187</v>
      </c>
      <c r="FM161" s="190" t="s">
        <v>2186</v>
      </c>
      <c r="FN161" s="190" t="s">
        <v>2185</v>
      </c>
      <c r="FO161" s="190" t="s">
        <v>2184</v>
      </c>
      <c r="FP161" s="190" t="s">
        <v>2183</v>
      </c>
      <c r="FQ161" s="193">
        <v>0</v>
      </c>
      <c r="FR161" s="193">
        <v>0</v>
      </c>
      <c r="FS161" s="190" t="s">
        <v>271</v>
      </c>
      <c r="FT161" s="190" t="s">
        <v>271</v>
      </c>
      <c r="FU161" s="190" t="s">
        <v>271</v>
      </c>
      <c r="FV161" s="190" t="s">
        <v>271</v>
      </c>
      <c r="FW161" s="190" t="s">
        <v>271</v>
      </c>
      <c r="FX161" s="190" t="s">
        <v>271</v>
      </c>
      <c r="FY161" s="190" t="s">
        <v>271</v>
      </c>
      <c r="FZ161" s="190" t="s">
        <v>271</v>
      </c>
      <c r="GA161" s="190" t="s">
        <v>271</v>
      </c>
      <c r="GB161" s="190" t="s">
        <v>271</v>
      </c>
      <c r="GC161" s="190" t="s">
        <v>271</v>
      </c>
      <c r="GD161" s="190" t="s">
        <v>271</v>
      </c>
      <c r="GE161" s="190" t="s">
        <v>271</v>
      </c>
    </row>
    <row r="162" spans="1:187" x14ac:dyDescent="0.3">
      <c r="A162" s="190" t="s">
        <v>372</v>
      </c>
      <c r="B162" s="190">
        <v>3559</v>
      </c>
      <c r="C162" s="190" t="s">
        <v>33</v>
      </c>
      <c r="D162" s="190" t="s">
        <v>237</v>
      </c>
      <c r="E162" s="190" t="s">
        <v>2182</v>
      </c>
      <c r="F162" s="190" t="s">
        <v>2181</v>
      </c>
      <c r="G162" s="190" t="s">
        <v>1337</v>
      </c>
      <c r="H162" s="190" t="s">
        <v>369</v>
      </c>
      <c r="I162" s="190" t="s">
        <v>1543</v>
      </c>
      <c r="J162" s="190" t="s">
        <v>609</v>
      </c>
      <c r="K162" s="190" t="s">
        <v>271</v>
      </c>
      <c r="L162" s="190" t="s">
        <v>271</v>
      </c>
      <c r="M162" s="190" t="s">
        <v>271</v>
      </c>
      <c r="N162" s="190" t="s">
        <v>271</v>
      </c>
      <c r="O162" s="190" t="s">
        <v>271</v>
      </c>
      <c r="P162" s="190" t="s">
        <v>271</v>
      </c>
      <c r="Q162" s="191">
        <v>40878</v>
      </c>
      <c r="R162" s="191">
        <v>42430</v>
      </c>
      <c r="T162" s="190" t="s">
        <v>452</v>
      </c>
      <c r="U162" s="194">
        <v>120000</v>
      </c>
      <c r="V162" s="190" t="s">
        <v>2180</v>
      </c>
      <c r="W162" s="190" t="s">
        <v>918</v>
      </c>
      <c r="X162" s="190" t="s">
        <v>2179</v>
      </c>
      <c r="Y162" s="190" t="s">
        <v>271</v>
      </c>
      <c r="Z162" s="190" t="s">
        <v>271</v>
      </c>
      <c r="AA162" s="190" t="s">
        <v>271</v>
      </c>
      <c r="AB162" s="190" t="s">
        <v>310</v>
      </c>
      <c r="AC162" s="190" t="s">
        <v>2178</v>
      </c>
      <c r="AD162" s="190" t="s">
        <v>289</v>
      </c>
      <c r="AE162" s="190" t="s">
        <v>2177</v>
      </c>
      <c r="AF162" s="190" t="s">
        <v>2176</v>
      </c>
      <c r="AG162" s="193">
        <v>0</v>
      </c>
      <c r="AH162" s="193">
        <v>0</v>
      </c>
      <c r="AI162" s="193">
        <v>0</v>
      </c>
      <c r="AJ162" s="193">
        <v>0</v>
      </c>
      <c r="AK162" s="193">
        <v>0</v>
      </c>
      <c r="AL162" s="193">
        <v>0</v>
      </c>
      <c r="AM162" s="193">
        <v>0</v>
      </c>
      <c r="AN162" s="193">
        <v>0</v>
      </c>
      <c r="AO162" s="193">
        <v>0</v>
      </c>
      <c r="AP162" s="193">
        <v>0</v>
      </c>
      <c r="AQ162" s="193">
        <v>0</v>
      </c>
      <c r="AR162" s="193">
        <v>0</v>
      </c>
      <c r="AS162" s="190" t="s">
        <v>271</v>
      </c>
      <c r="AT162" s="193" t="s">
        <v>271</v>
      </c>
      <c r="AU162" s="193" t="s">
        <v>271</v>
      </c>
      <c r="AV162" s="190" t="s">
        <v>271</v>
      </c>
      <c r="AW162" s="193" t="s">
        <v>271</v>
      </c>
      <c r="AX162" s="193" t="s">
        <v>271</v>
      </c>
      <c r="AY162" s="190" t="s">
        <v>271</v>
      </c>
      <c r="AZ162" s="193" t="s">
        <v>271</v>
      </c>
      <c r="BA162" s="193" t="s">
        <v>271</v>
      </c>
      <c r="BB162" s="190" t="s">
        <v>271</v>
      </c>
      <c r="BC162" s="193" t="s">
        <v>271</v>
      </c>
      <c r="BD162" s="193" t="s">
        <v>271</v>
      </c>
      <c r="BE162" s="190" t="s">
        <v>271</v>
      </c>
      <c r="BF162" s="193" t="s">
        <v>271</v>
      </c>
      <c r="BG162" s="193" t="s">
        <v>271</v>
      </c>
      <c r="BH162" s="190" t="s">
        <v>271</v>
      </c>
      <c r="BI162" s="193" t="s">
        <v>271</v>
      </c>
      <c r="BJ162" s="193" t="s">
        <v>271</v>
      </c>
      <c r="BK162" s="190" t="s">
        <v>271</v>
      </c>
      <c r="BL162" s="193" t="s">
        <v>271</v>
      </c>
      <c r="BM162" s="193" t="s">
        <v>271</v>
      </c>
      <c r="BN162" s="190" t="s">
        <v>271</v>
      </c>
      <c r="BO162" s="193" t="s">
        <v>271</v>
      </c>
      <c r="BP162" s="193" t="s">
        <v>271</v>
      </c>
      <c r="BQ162" s="190" t="s">
        <v>271</v>
      </c>
      <c r="BR162" s="193" t="s">
        <v>271</v>
      </c>
      <c r="BS162" s="193" t="s">
        <v>271</v>
      </c>
      <c r="BT162" s="190" t="s">
        <v>271</v>
      </c>
      <c r="BU162" s="193" t="s">
        <v>271</v>
      </c>
      <c r="BV162" s="193" t="s">
        <v>271</v>
      </c>
      <c r="BW162" s="193">
        <v>0</v>
      </c>
      <c r="BX162" s="193">
        <v>0</v>
      </c>
      <c r="BY162" s="193">
        <v>0</v>
      </c>
      <c r="BZ162" s="193">
        <v>0</v>
      </c>
      <c r="CA162" s="193">
        <v>0</v>
      </c>
      <c r="CB162" s="193">
        <v>0</v>
      </c>
      <c r="CC162" s="190" t="s">
        <v>271</v>
      </c>
      <c r="CD162" s="193" t="s">
        <v>271</v>
      </c>
      <c r="CE162" s="193" t="s">
        <v>271</v>
      </c>
      <c r="CF162" s="190" t="s">
        <v>271</v>
      </c>
      <c r="CG162" s="193" t="s">
        <v>271</v>
      </c>
      <c r="CH162" s="193" t="s">
        <v>271</v>
      </c>
      <c r="CI162" s="190" t="s">
        <v>271</v>
      </c>
      <c r="CJ162" s="193" t="s">
        <v>271</v>
      </c>
      <c r="CK162" s="193" t="s">
        <v>271</v>
      </c>
      <c r="CL162" s="190" t="s">
        <v>271</v>
      </c>
      <c r="CM162" s="193" t="s">
        <v>271</v>
      </c>
      <c r="CN162" s="193" t="s">
        <v>271</v>
      </c>
      <c r="CO162" s="190" t="s">
        <v>271</v>
      </c>
      <c r="CP162" s="193" t="s">
        <v>271</v>
      </c>
      <c r="CQ162" s="193" t="s">
        <v>271</v>
      </c>
      <c r="CR162" s="190" t="s">
        <v>271</v>
      </c>
      <c r="CS162" s="193" t="s">
        <v>271</v>
      </c>
      <c r="CT162" s="193" t="s">
        <v>271</v>
      </c>
      <c r="CU162" s="190" t="s">
        <v>287</v>
      </c>
      <c r="CV162" s="193">
        <v>0</v>
      </c>
      <c r="CW162" s="193">
        <v>0</v>
      </c>
      <c r="CX162" s="190" t="s">
        <v>271</v>
      </c>
      <c r="CY162" s="193" t="s">
        <v>271</v>
      </c>
      <c r="CZ162" s="193" t="s">
        <v>271</v>
      </c>
      <c r="DA162" s="190" t="s">
        <v>271</v>
      </c>
      <c r="DB162" s="193" t="s">
        <v>271</v>
      </c>
      <c r="DC162" s="193" t="s">
        <v>271</v>
      </c>
      <c r="DD162" s="190" t="s">
        <v>271</v>
      </c>
      <c r="DE162" s="193" t="s">
        <v>271</v>
      </c>
      <c r="DF162" s="193" t="s">
        <v>271</v>
      </c>
      <c r="DG162" s="190" t="s">
        <v>271</v>
      </c>
      <c r="DH162" s="193" t="s">
        <v>271</v>
      </c>
      <c r="DI162" s="193" t="s">
        <v>271</v>
      </c>
      <c r="DJ162" s="190" t="s">
        <v>271</v>
      </c>
      <c r="DK162" s="193" t="s">
        <v>271</v>
      </c>
      <c r="DL162" s="193" t="s">
        <v>271</v>
      </c>
      <c r="DM162" s="190" t="s">
        <v>271</v>
      </c>
      <c r="DN162" s="193" t="s">
        <v>271</v>
      </c>
      <c r="DO162" s="193" t="s">
        <v>271</v>
      </c>
      <c r="DP162" s="190" t="s">
        <v>287</v>
      </c>
      <c r="DQ162" s="193">
        <v>0</v>
      </c>
      <c r="DR162" s="193">
        <v>0</v>
      </c>
      <c r="DS162" s="190" t="s">
        <v>271</v>
      </c>
      <c r="DT162" s="193" t="s">
        <v>271</v>
      </c>
      <c r="DU162" s="193" t="s">
        <v>271</v>
      </c>
      <c r="DV162" s="190" t="s">
        <v>271</v>
      </c>
      <c r="DW162" s="193" t="s">
        <v>271</v>
      </c>
      <c r="DX162" s="193" t="s">
        <v>271</v>
      </c>
      <c r="DY162" s="190" t="s">
        <v>271</v>
      </c>
      <c r="DZ162" s="190" t="s">
        <v>297</v>
      </c>
      <c r="EA162" s="190" t="s">
        <v>271</v>
      </c>
      <c r="EB162" s="190" t="s">
        <v>271</v>
      </c>
      <c r="EC162" s="190" t="s">
        <v>297</v>
      </c>
      <c r="ED162" s="190" t="s">
        <v>271</v>
      </c>
      <c r="EE162" s="190" t="s">
        <v>271</v>
      </c>
      <c r="EF162" s="190" t="s">
        <v>271</v>
      </c>
      <c r="EG162" s="190" t="s">
        <v>352</v>
      </c>
      <c r="EH162" s="190" t="s">
        <v>284</v>
      </c>
      <c r="EI162" s="190" t="s">
        <v>283</v>
      </c>
      <c r="EJ162" s="190" t="s">
        <v>246</v>
      </c>
      <c r="EK162" s="190" t="s">
        <v>379</v>
      </c>
      <c r="EL162" s="190" t="s">
        <v>272</v>
      </c>
      <c r="EM162" s="190" t="s">
        <v>272</v>
      </c>
      <c r="EN162" s="190" t="s">
        <v>272</v>
      </c>
      <c r="EO162" s="190" t="s">
        <v>272</v>
      </c>
      <c r="EP162" s="190" t="s">
        <v>378</v>
      </c>
      <c r="EQ162" s="190">
        <v>4</v>
      </c>
      <c r="ER162" s="190" t="s">
        <v>692</v>
      </c>
      <c r="ES162" s="190" t="s">
        <v>271</v>
      </c>
      <c r="ET162" s="190" t="s">
        <v>271</v>
      </c>
      <c r="EU162" s="190" t="s">
        <v>271</v>
      </c>
      <c r="EV162" s="190" t="s">
        <v>271</v>
      </c>
      <c r="EW162" s="190" t="s">
        <v>691</v>
      </c>
      <c r="EX162" s="190" t="s">
        <v>271</v>
      </c>
      <c r="EY162" s="190" t="s">
        <v>302</v>
      </c>
      <c r="EZ162" s="190" t="s">
        <v>268</v>
      </c>
      <c r="FA162" s="190" t="s">
        <v>260</v>
      </c>
      <c r="FB162" s="193">
        <v>5</v>
      </c>
      <c r="FC162" s="190" t="s">
        <v>300</v>
      </c>
      <c r="FD162" s="190" t="s">
        <v>271</v>
      </c>
      <c r="FE162" s="190" t="s">
        <v>271</v>
      </c>
      <c r="FF162" s="190" t="s">
        <v>271</v>
      </c>
      <c r="FG162" s="190" t="s">
        <v>271</v>
      </c>
      <c r="FH162" s="190" t="s">
        <v>271</v>
      </c>
      <c r="FI162" s="190" t="s">
        <v>2175</v>
      </c>
      <c r="FJ162" s="190" t="s">
        <v>2174</v>
      </c>
      <c r="FK162" s="190" t="s">
        <v>2173</v>
      </c>
      <c r="FL162" s="190" t="s">
        <v>2172</v>
      </c>
      <c r="FM162" s="190" t="s">
        <v>2171</v>
      </c>
      <c r="FN162" s="190" t="s">
        <v>271</v>
      </c>
      <c r="FO162" s="190" t="s">
        <v>2170</v>
      </c>
      <c r="FP162" s="190" t="s">
        <v>2169</v>
      </c>
      <c r="FQ162" s="193">
        <v>0</v>
      </c>
      <c r="FR162" s="193">
        <v>0</v>
      </c>
      <c r="FS162" s="190" t="s">
        <v>271</v>
      </c>
      <c r="FT162" s="190" t="s">
        <v>271</v>
      </c>
      <c r="FU162" s="190" t="s">
        <v>271</v>
      </c>
      <c r="FV162" s="190" t="s">
        <v>271</v>
      </c>
      <c r="FW162" s="190" t="s">
        <v>271</v>
      </c>
      <c r="FX162" s="190" t="s">
        <v>271</v>
      </c>
      <c r="FY162" s="190" t="s">
        <v>271</v>
      </c>
      <c r="FZ162" s="190" t="s">
        <v>271</v>
      </c>
      <c r="GA162" s="190" t="s">
        <v>271</v>
      </c>
      <c r="GB162" s="190" t="s">
        <v>271</v>
      </c>
      <c r="GC162" s="190" t="s">
        <v>271</v>
      </c>
      <c r="GD162" s="190" t="s">
        <v>271</v>
      </c>
      <c r="GE162" s="190" t="s">
        <v>271</v>
      </c>
    </row>
    <row r="163" spans="1:187" x14ac:dyDescent="0.3">
      <c r="A163" s="190" t="s">
        <v>296</v>
      </c>
      <c r="B163" s="190">
        <v>3732</v>
      </c>
      <c r="C163" s="190" t="s">
        <v>33</v>
      </c>
      <c r="D163" s="190" t="s">
        <v>237</v>
      </c>
      <c r="F163" s="190" t="s">
        <v>1386</v>
      </c>
      <c r="G163" s="190" t="s">
        <v>1337</v>
      </c>
      <c r="Q163" s="190"/>
      <c r="R163" s="190"/>
      <c r="S163" s="190"/>
      <c r="U163" s="190"/>
      <c r="V163" s="190" t="s">
        <v>1385</v>
      </c>
      <c r="W163" s="190" t="s">
        <v>918</v>
      </c>
      <c r="X163" s="190" t="s">
        <v>1384</v>
      </c>
      <c r="Y163" s="190" t="s">
        <v>271</v>
      </c>
      <c r="Z163" s="190" t="s">
        <v>271</v>
      </c>
      <c r="AA163" s="190" t="s">
        <v>271</v>
      </c>
      <c r="AB163" s="190" t="s">
        <v>310</v>
      </c>
      <c r="AC163" s="190" t="s">
        <v>1383</v>
      </c>
      <c r="AD163" s="190" t="s">
        <v>301</v>
      </c>
      <c r="AE163" s="190" t="s">
        <v>1382</v>
      </c>
      <c r="AG163" s="190"/>
      <c r="AH163" s="190"/>
      <c r="AI163" s="190"/>
      <c r="AJ163" s="190"/>
      <c r="AK163" s="190"/>
      <c r="AL163" s="190"/>
      <c r="AM163" s="193">
        <v>0</v>
      </c>
      <c r="AN163" s="193">
        <v>0</v>
      </c>
      <c r="AO163" s="193">
        <v>0</v>
      </c>
      <c r="AP163" s="193">
        <v>0</v>
      </c>
      <c r="AQ163" s="193">
        <v>0</v>
      </c>
      <c r="AR163" s="193">
        <v>0</v>
      </c>
      <c r="AS163" s="190" t="s">
        <v>271</v>
      </c>
      <c r="AT163" s="193" t="s">
        <v>271</v>
      </c>
      <c r="AU163" s="193" t="s">
        <v>271</v>
      </c>
      <c r="AV163" s="190" t="s">
        <v>271</v>
      </c>
      <c r="AW163" s="193" t="s">
        <v>271</v>
      </c>
      <c r="AX163" s="193" t="s">
        <v>271</v>
      </c>
      <c r="AY163" s="190" t="s">
        <v>271</v>
      </c>
      <c r="AZ163" s="193" t="s">
        <v>271</v>
      </c>
      <c r="BA163" s="193" t="s">
        <v>271</v>
      </c>
      <c r="BB163" s="190" t="s">
        <v>271</v>
      </c>
      <c r="BC163" s="193" t="s">
        <v>271</v>
      </c>
      <c r="BD163" s="193" t="s">
        <v>271</v>
      </c>
      <c r="BE163" s="190" t="s">
        <v>271</v>
      </c>
      <c r="BF163" s="193" t="s">
        <v>271</v>
      </c>
      <c r="BG163" s="193" t="s">
        <v>271</v>
      </c>
      <c r="BH163" s="190" t="s">
        <v>271</v>
      </c>
      <c r="BI163" s="193" t="s">
        <v>271</v>
      </c>
      <c r="BJ163" s="193" t="s">
        <v>271</v>
      </c>
      <c r="BK163" s="190" t="s">
        <v>271</v>
      </c>
      <c r="BL163" s="193" t="s">
        <v>271</v>
      </c>
      <c r="BM163" s="193" t="s">
        <v>271</v>
      </c>
      <c r="BN163" s="190" t="s">
        <v>271</v>
      </c>
      <c r="BO163" s="193" t="s">
        <v>271</v>
      </c>
      <c r="BP163" s="193" t="s">
        <v>271</v>
      </c>
      <c r="BQ163" s="190" t="s">
        <v>271</v>
      </c>
      <c r="BR163" s="193" t="s">
        <v>271</v>
      </c>
      <c r="BS163" s="193" t="s">
        <v>271</v>
      </c>
      <c r="BT163" s="190" t="s">
        <v>271</v>
      </c>
      <c r="BU163" s="193" t="s">
        <v>271</v>
      </c>
      <c r="BV163" s="193" t="s">
        <v>271</v>
      </c>
      <c r="BW163" s="193">
        <v>0</v>
      </c>
      <c r="BX163" s="193">
        <v>0</v>
      </c>
      <c r="BY163" s="193">
        <v>0</v>
      </c>
      <c r="BZ163" s="193">
        <v>0</v>
      </c>
      <c r="CA163" s="193">
        <v>0</v>
      </c>
      <c r="CB163" s="193">
        <v>0</v>
      </c>
      <c r="CC163" s="190" t="s">
        <v>287</v>
      </c>
      <c r="CD163" s="193">
        <v>0</v>
      </c>
      <c r="CE163" s="193">
        <v>0</v>
      </c>
      <c r="CF163" s="190" t="s">
        <v>271</v>
      </c>
      <c r="CG163" s="193" t="s">
        <v>271</v>
      </c>
      <c r="CH163" s="193" t="s">
        <v>271</v>
      </c>
      <c r="CI163" s="190" t="s">
        <v>287</v>
      </c>
      <c r="CJ163" s="193">
        <v>0</v>
      </c>
      <c r="CK163" s="193">
        <v>0</v>
      </c>
      <c r="CL163" s="190" t="s">
        <v>271</v>
      </c>
      <c r="CM163" s="193" t="s">
        <v>271</v>
      </c>
      <c r="CN163" s="193" t="s">
        <v>271</v>
      </c>
      <c r="CO163" s="190" t="s">
        <v>287</v>
      </c>
      <c r="CP163" s="193">
        <v>0</v>
      </c>
      <c r="CQ163" s="193">
        <v>0</v>
      </c>
      <c r="CR163" s="190" t="s">
        <v>271</v>
      </c>
      <c r="CS163" s="193" t="s">
        <v>271</v>
      </c>
      <c r="CT163" s="193" t="s">
        <v>271</v>
      </c>
      <c r="CU163" s="190" t="s">
        <v>287</v>
      </c>
      <c r="CV163" s="193">
        <v>0</v>
      </c>
      <c r="CW163" s="193">
        <v>0</v>
      </c>
      <c r="CX163" s="190" t="s">
        <v>271</v>
      </c>
      <c r="CY163" s="193" t="s">
        <v>271</v>
      </c>
      <c r="CZ163" s="193" t="s">
        <v>271</v>
      </c>
      <c r="DA163" s="190" t="s">
        <v>287</v>
      </c>
      <c r="DB163" s="193">
        <v>0</v>
      </c>
      <c r="DC163" s="193">
        <v>0</v>
      </c>
      <c r="DD163" s="190" t="s">
        <v>287</v>
      </c>
      <c r="DE163" s="193">
        <v>0</v>
      </c>
      <c r="DF163" s="193">
        <v>0</v>
      </c>
      <c r="DG163" s="190" t="s">
        <v>287</v>
      </c>
      <c r="DH163" s="193">
        <v>0</v>
      </c>
      <c r="DI163" s="193">
        <v>0</v>
      </c>
      <c r="DJ163" s="190" t="s">
        <v>287</v>
      </c>
      <c r="DK163" s="193">
        <v>0</v>
      </c>
      <c r="DL163" s="193">
        <v>0</v>
      </c>
      <c r="DM163" s="190" t="s">
        <v>287</v>
      </c>
      <c r="DN163" s="193">
        <v>0</v>
      </c>
      <c r="DO163" s="193">
        <v>0</v>
      </c>
      <c r="DP163" s="190" t="s">
        <v>271</v>
      </c>
      <c r="DQ163" s="193" t="s">
        <v>271</v>
      </c>
      <c r="DR163" s="193" t="s">
        <v>271</v>
      </c>
      <c r="DS163" s="190" t="s">
        <v>271</v>
      </c>
      <c r="DT163" s="193" t="s">
        <v>271</v>
      </c>
      <c r="DU163" s="193" t="s">
        <v>271</v>
      </c>
      <c r="DV163" s="190" t="s">
        <v>287</v>
      </c>
      <c r="DW163" s="193">
        <v>0</v>
      </c>
      <c r="DX163" s="193">
        <v>0</v>
      </c>
      <c r="DY163" s="193"/>
      <c r="DZ163" s="190" t="s">
        <v>297</v>
      </c>
      <c r="EA163" s="190" t="s">
        <v>271</v>
      </c>
      <c r="EB163" s="190" t="s">
        <v>271</v>
      </c>
      <c r="EC163" s="190" t="s">
        <v>297</v>
      </c>
      <c r="ED163" s="190" t="s">
        <v>271</v>
      </c>
      <c r="EE163" s="190" t="s">
        <v>271</v>
      </c>
      <c r="EF163" s="190" t="s">
        <v>1381</v>
      </c>
      <c r="EG163" s="190" t="s">
        <v>321</v>
      </c>
      <c r="EH163" s="190" t="s">
        <v>380</v>
      </c>
      <c r="EI163" s="190" t="s">
        <v>319</v>
      </c>
      <c r="EJ163" s="190" t="s">
        <v>246</v>
      </c>
      <c r="EK163" s="190" t="s">
        <v>282</v>
      </c>
      <c r="EL163" s="190" t="s">
        <v>272</v>
      </c>
      <c r="EM163" s="190" t="s">
        <v>297</v>
      </c>
      <c r="EN163" s="190" t="s">
        <v>272</v>
      </c>
      <c r="EO163" s="190" t="s">
        <v>297</v>
      </c>
      <c r="EP163" s="190" t="s">
        <v>281</v>
      </c>
      <c r="EQ163" s="190">
        <v>2</v>
      </c>
      <c r="ER163" s="190" t="s">
        <v>280</v>
      </c>
      <c r="ES163" s="190" t="s">
        <v>297</v>
      </c>
      <c r="ET163" s="190" t="s">
        <v>297</v>
      </c>
      <c r="EU163" s="190" t="s">
        <v>297</v>
      </c>
      <c r="EV163" s="190" t="s">
        <v>297</v>
      </c>
      <c r="EW163" s="190" t="s">
        <v>691</v>
      </c>
      <c r="EX163" s="190" t="s">
        <v>271</v>
      </c>
      <c r="EY163" s="190" t="s">
        <v>318</v>
      </c>
      <c r="EZ163" s="190" t="s">
        <v>268</v>
      </c>
      <c r="FA163" s="190" t="s">
        <v>260</v>
      </c>
      <c r="FB163" s="190">
        <v>20</v>
      </c>
      <c r="FC163" s="190" t="s">
        <v>377</v>
      </c>
      <c r="FD163" s="190" t="s">
        <v>300</v>
      </c>
      <c r="FE163" s="190" t="s">
        <v>376</v>
      </c>
      <c r="FF163" s="190" t="s">
        <v>263</v>
      </c>
      <c r="FG163" s="190" t="s">
        <v>1380</v>
      </c>
      <c r="FO163" s="190" t="s">
        <v>1379</v>
      </c>
      <c r="FP163" s="190" t="s">
        <v>1378</v>
      </c>
      <c r="FQ163" s="190">
        <v>0</v>
      </c>
      <c r="FR163" s="190">
        <v>0</v>
      </c>
      <c r="FS163" s="190" t="s">
        <v>272</v>
      </c>
      <c r="FT163" s="190" t="s">
        <v>297</v>
      </c>
      <c r="FU163" s="190" t="s">
        <v>297</v>
      </c>
      <c r="FV163" s="190" t="s">
        <v>297</v>
      </c>
      <c r="FW163" s="190" t="s">
        <v>297</v>
      </c>
      <c r="FX163" s="190" t="s">
        <v>297</v>
      </c>
      <c r="FY163" s="190" t="s">
        <v>297</v>
      </c>
      <c r="FZ163" s="190" t="s">
        <v>297</v>
      </c>
      <c r="GA163" s="190" t="s">
        <v>297</v>
      </c>
      <c r="GB163" s="190" t="s">
        <v>297</v>
      </c>
      <c r="GC163" s="190" t="s">
        <v>297</v>
      </c>
      <c r="GD163" s="190" t="s">
        <v>297</v>
      </c>
      <c r="GE163" s="190" t="s">
        <v>271</v>
      </c>
    </row>
    <row r="164" spans="1:187" x14ac:dyDescent="0.3">
      <c r="A164" s="190" t="s">
        <v>296</v>
      </c>
      <c r="B164" s="190">
        <v>3733</v>
      </c>
      <c r="C164" s="190" t="s">
        <v>33</v>
      </c>
      <c r="D164" s="190" t="s">
        <v>237</v>
      </c>
      <c r="F164" s="190" t="s">
        <v>1377</v>
      </c>
      <c r="G164" s="190" t="s">
        <v>1337</v>
      </c>
      <c r="Q164" s="190"/>
      <c r="R164" s="190"/>
      <c r="S164" s="190"/>
      <c r="U164" s="190"/>
      <c r="V164" s="190" t="s">
        <v>1376</v>
      </c>
      <c r="W164" s="190" t="s">
        <v>1375</v>
      </c>
      <c r="X164" s="190" t="s">
        <v>1374</v>
      </c>
      <c r="Y164" s="190" t="s">
        <v>271</v>
      </c>
      <c r="Z164" s="190" t="s">
        <v>271</v>
      </c>
      <c r="AA164" s="190" t="s">
        <v>271</v>
      </c>
      <c r="AB164" s="190" t="s">
        <v>310</v>
      </c>
      <c r="AC164" s="190" t="s">
        <v>1373</v>
      </c>
      <c r="AD164" s="190" t="s">
        <v>289</v>
      </c>
      <c r="AE164" s="190" t="s">
        <v>1372</v>
      </c>
      <c r="AG164" s="190"/>
      <c r="AH164" s="190"/>
      <c r="AI164" s="190"/>
      <c r="AJ164" s="190"/>
      <c r="AK164" s="190"/>
      <c r="AL164" s="190"/>
      <c r="AM164" s="193">
        <v>0</v>
      </c>
      <c r="AN164" s="193">
        <v>0</v>
      </c>
      <c r="AO164" s="193">
        <v>0</v>
      </c>
      <c r="AP164" s="193">
        <v>0</v>
      </c>
      <c r="AQ164" s="193">
        <v>0</v>
      </c>
      <c r="AR164" s="193">
        <v>0</v>
      </c>
      <c r="AS164" s="190" t="s">
        <v>271</v>
      </c>
      <c r="AT164" s="193" t="s">
        <v>271</v>
      </c>
      <c r="AU164" s="193" t="s">
        <v>271</v>
      </c>
      <c r="AV164" s="190" t="s">
        <v>271</v>
      </c>
      <c r="AW164" s="193" t="s">
        <v>271</v>
      </c>
      <c r="AX164" s="193" t="s">
        <v>271</v>
      </c>
      <c r="AY164" s="190" t="s">
        <v>271</v>
      </c>
      <c r="AZ164" s="193" t="s">
        <v>271</v>
      </c>
      <c r="BA164" s="193" t="s">
        <v>271</v>
      </c>
      <c r="BB164" s="190" t="s">
        <v>271</v>
      </c>
      <c r="BC164" s="193" t="s">
        <v>271</v>
      </c>
      <c r="BD164" s="193" t="s">
        <v>271</v>
      </c>
      <c r="BE164" s="190" t="s">
        <v>271</v>
      </c>
      <c r="BF164" s="193" t="s">
        <v>271</v>
      </c>
      <c r="BG164" s="193" t="s">
        <v>271</v>
      </c>
      <c r="BH164" s="190" t="s">
        <v>271</v>
      </c>
      <c r="BI164" s="193" t="s">
        <v>271</v>
      </c>
      <c r="BJ164" s="193" t="s">
        <v>271</v>
      </c>
      <c r="BK164" s="190" t="s">
        <v>271</v>
      </c>
      <c r="BL164" s="193" t="s">
        <v>271</v>
      </c>
      <c r="BM164" s="193" t="s">
        <v>271</v>
      </c>
      <c r="BN164" s="190" t="s">
        <v>271</v>
      </c>
      <c r="BO164" s="193" t="s">
        <v>271</v>
      </c>
      <c r="BP164" s="193" t="s">
        <v>271</v>
      </c>
      <c r="BQ164" s="190" t="s">
        <v>271</v>
      </c>
      <c r="BR164" s="193" t="s">
        <v>271</v>
      </c>
      <c r="BS164" s="193" t="s">
        <v>271</v>
      </c>
      <c r="BT164" s="190" t="s">
        <v>271</v>
      </c>
      <c r="BU164" s="193" t="s">
        <v>271</v>
      </c>
      <c r="BV164" s="193" t="s">
        <v>271</v>
      </c>
      <c r="BW164" s="193">
        <v>0</v>
      </c>
      <c r="BX164" s="193">
        <v>0</v>
      </c>
      <c r="BY164" s="193">
        <v>0</v>
      </c>
      <c r="BZ164" s="193">
        <v>0</v>
      </c>
      <c r="CA164" s="193">
        <v>0</v>
      </c>
      <c r="CB164" s="193">
        <v>0</v>
      </c>
      <c r="CC164" s="190" t="s">
        <v>287</v>
      </c>
      <c r="CD164" s="193">
        <v>0</v>
      </c>
      <c r="CE164" s="193">
        <v>0</v>
      </c>
      <c r="CF164" s="190" t="s">
        <v>287</v>
      </c>
      <c r="CG164" s="193">
        <v>0</v>
      </c>
      <c r="CH164" s="193">
        <v>0</v>
      </c>
      <c r="CI164" s="190" t="s">
        <v>271</v>
      </c>
      <c r="CJ164" s="193" t="s">
        <v>271</v>
      </c>
      <c r="CK164" s="193" t="s">
        <v>271</v>
      </c>
      <c r="CL164" s="190" t="s">
        <v>287</v>
      </c>
      <c r="CM164" s="193">
        <v>0</v>
      </c>
      <c r="CN164" s="193">
        <v>0</v>
      </c>
      <c r="CO164" s="190" t="s">
        <v>287</v>
      </c>
      <c r="CP164" s="193">
        <v>0</v>
      </c>
      <c r="CQ164" s="193">
        <v>0</v>
      </c>
      <c r="CR164" s="190" t="s">
        <v>271</v>
      </c>
      <c r="CS164" s="193" t="s">
        <v>271</v>
      </c>
      <c r="CT164" s="193" t="s">
        <v>271</v>
      </c>
      <c r="CU164" s="190" t="s">
        <v>287</v>
      </c>
      <c r="CV164" s="193">
        <v>0</v>
      </c>
      <c r="CW164" s="193">
        <v>0</v>
      </c>
      <c r="CX164" s="190" t="s">
        <v>271</v>
      </c>
      <c r="CY164" s="193" t="s">
        <v>271</v>
      </c>
      <c r="CZ164" s="193" t="s">
        <v>271</v>
      </c>
      <c r="DA164" s="190" t="s">
        <v>287</v>
      </c>
      <c r="DB164" s="193">
        <v>0</v>
      </c>
      <c r="DC164" s="193">
        <v>0</v>
      </c>
      <c r="DD164" s="190" t="s">
        <v>271</v>
      </c>
      <c r="DE164" s="193" t="s">
        <v>271</v>
      </c>
      <c r="DF164" s="193" t="s">
        <v>271</v>
      </c>
      <c r="DG164" s="190" t="s">
        <v>271</v>
      </c>
      <c r="DH164" s="193" t="s">
        <v>271</v>
      </c>
      <c r="DI164" s="193" t="s">
        <v>271</v>
      </c>
      <c r="DJ164" s="190" t="s">
        <v>287</v>
      </c>
      <c r="DK164" s="193">
        <v>0</v>
      </c>
      <c r="DL164" s="193">
        <v>0</v>
      </c>
      <c r="DM164" s="190" t="s">
        <v>287</v>
      </c>
      <c r="DN164" s="193">
        <v>0</v>
      </c>
      <c r="DO164" s="193">
        <v>0</v>
      </c>
      <c r="DP164" s="190" t="s">
        <v>271</v>
      </c>
      <c r="DQ164" s="193" t="s">
        <v>271</v>
      </c>
      <c r="DR164" s="193" t="s">
        <v>271</v>
      </c>
      <c r="DS164" s="190" t="s">
        <v>271</v>
      </c>
      <c r="DT164" s="193" t="s">
        <v>271</v>
      </c>
      <c r="DU164" s="193" t="s">
        <v>271</v>
      </c>
      <c r="DV164" s="190" t="s">
        <v>287</v>
      </c>
      <c r="DW164" s="193">
        <v>0</v>
      </c>
      <c r="DX164" s="193">
        <v>0</v>
      </c>
      <c r="DY164" s="193"/>
      <c r="DZ164" s="190" t="s">
        <v>297</v>
      </c>
      <c r="EA164" s="190" t="s">
        <v>271</v>
      </c>
      <c r="EB164" s="190" t="s">
        <v>271</v>
      </c>
      <c r="EC164" s="190" t="s">
        <v>297</v>
      </c>
      <c r="ED164" s="190" t="s">
        <v>271</v>
      </c>
      <c r="EE164" s="190" t="s">
        <v>271</v>
      </c>
      <c r="EF164" s="190" t="s">
        <v>1371</v>
      </c>
      <c r="EG164" s="190" t="s">
        <v>285</v>
      </c>
      <c r="EH164" s="190" t="s">
        <v>320</v>
      </c>
      <c r="EI164" s="190" t="s">
        <v>319</v>
      </c>
      <c r="EJ164" s="190" t="s">
        <v>246</v>
      </c>
      <c r="EK164" s="190" t="s">
        <v>282</v>
      </c>
      <c r="EL164" s="190" t="s">
        <v>272</v>
      </c>
      <c r="EM164" s="190" t="s">
        <v>272</v>
      </c>
      <c r="EN164" s="190" t="s">
        <v>272</v>
      </c>
      <c r="EO164" s="190" t="s">
        <v>297</v>
      </c>
      <c r="EP164" s="190" t="s">
        <v>281</v>
      </c>
      <c r="EQ164" s="190">
        <v>3</v>
      </c>
      <c r="ER164" s="190" t="s">
        <v>280</v>
      </c>
      <c r="ES164" s="190" t="s">
        <v>297</v>
      </c>
      <c r="ET164" s="190" t="s">
        <v>272</v>
      </c>
      <c r="EU164" s="190" t="s">
        <v>272</v>
      </c>
      <c r="EV164" s="190" t="s">
        <v>297</v>
      </c>
      <c r="EW164" s="190" t="s">
        <v>281</v>
      </c>
      <c r="EX164" s="190">
        <v>2</v>
      </c>
      <c r="EY164" s="190" t="s">
        <v>278</v>
      </c>
      <c r="EZ164" s="190" t="s">
        <v>266</v>
      </c>
      <c r="FA164" s="190" t="s">
        <v>260</v>
      </c>
      <c r="FB164" s="190">
        <v>35</v>
      </c>
      <c r="FC164" s="190" t="s">
        <v>300</v>
      </c>
      <c r="FD164" s="190" t="s">
        <v>482</v>
      </c>
      <c r="FE164" s="190" t="s">
        <v>442</v>
      </c>
      <c r="FF164" s="190" t="s">
        <v>263</v>
      </c>
      <c r="FG164" s="190" t="s">
        <v>1370</v>
      </c>
      <c r="FO164" s="190" t="s">
        <v>1369</v>
      </c>
      <c r="FP164" s="190" t="s">
        <v>1368</v>
      </c>
      <c r="FQ164" s="190">
        <v>0</v>
      </c>
      <c r="FR164" s="190">
        <v>0</v>
      </c>
      <c r="FS164" s="190" t="s">
        <v>297</v>
      </c>
      <c r="FT164" s="190" t="s">
        <v>297</v>
      </c>
      <c r="FU164" s="190" t="s">
        <v>297</v>
      </c>
      <c r="FV164" s="190" t="s">
        <v>297</v>
      </c>
      <c r="FW164" s="190" t="s">
        <v>297</v>
      </c>
      <c r="FX164" s="190" t="s">
        <v>297</v>
      </c>
      <c r="FY164" s="190" t="s">
        <v>297</v>
      </c>
      <c r="FZ164" s="190" t="s">
        <v>297</v>
      </c>
      <c r="GA164" s="190" t="s">
        <v>297</v>
      </c>
      <c r="GB164" s="190" t="s">
        <v>297</v>
      </c>
      <c r="GC164" s="190" t="s">
        <v>297</v>
      </c>
      <c r="GD164" s="190" t="s">
        <v>297</v>
      </c>
      <c r="GE164" s="190" t="s">
        <v>297</v>
      </c>
    </row>
    <row r="165" spans="1:187" x14ac:dyDescent="0.3">
      <c r="A165" s="190" t="s">
        <v>372</v>
      </c>
      <c r="B165" s="190">
        <v>2852</v>
      </c>
      <c r="C165" s="190" t="s">
        <v>36</v>
      </c>
      <c r="D165" s="190" t="s">
        <v>241</v>
      </c>
      <c r="E165" s="190" t="s">
        <v>13478</v>
      </c>
      <c r="F165" s="190" t="s">
        <v>13477</v>
      </c>
      <c r="G165" s="190" t="s">
        <v>12545</v>
      </c>
      <c r="H165" s="190" t="s">
        <v>514</v>
      </c>
      <c r="I165" s="190" t="s">
        <v>513</v>
      </c>
      <c r="J165" s="190" t="s">
        <v>2107</v>
      </c>
      <c r="K165" s="190" t="s">
        <v>271</v>
      </c>
      <c r="L165" s="190" t="s">
        <v>271</v>
      </c>
      <c r="M165" s="190" t="s">
        <v>271</v>
      </c>
      <c r="N165" s="190" t="s">
        <v>271</v>
      </c>
      <c r="O165" s="190" t="s">
        <v>271</v>
      </c>
      <c r="P165" s="190" t="s">
        <v>271</v>
      </c>
      <c r="Q165" s="191">
        <v>42370</v>
      </c>
      <c r="R165" s="191">
        <v>42735</v>
      </c>
      <c r="T165" s="190" t="s">
        <v>452</v>
      </c>
      <c r="U165" s="194">
        <v>1323068</v>
      </c>
      <c r="V165" s="190" t="s">
        <v>13476</v>
      </c>
      <c r="W165" s="190" t="s">
        <v>4534</v>
      </c>
      <c r="X165" s="190" t="s">
        <v>13475</v>
      </c>
      <c r="Y165" s="190" t="s">
        <v>13474</v>
      </c>
      <c r="Z165" s="190" t="s">
        <v>13473</v>
      </c>
      <c r="AA165" s="190" t="s">
        <v>13472</v>
      </c>
      <c r="AB165" s="190" t="s">
        <v>291</v>
      </c>
      <c r="AC165" s="190" t="s">
        <v>13471</v>
      </c>
      <c r="AD165" s="190" t="s">
        <v>325</v>
      </c>
      <c r="AE165" s="190" t="s">
        <v>13470</v>
      </c>
      <c r="AF165" s="190" t="s">
        <v>13469</v>
      </c>
      <c r="AG165" s="193">
        <v>697593</v>
      </c>
      <c r="AH165" s="193">
        <v>660050</v>
      </c>
      <c r="AI165" s="193">
        <v>1357643</v>
      </c>
      <c r="AJ165" s="193">
        <v>34282</v>
      </c>
      <c r="AK165" s="193">
        <v>29498</v>
      </c>
      <c r="AL165" s="193">
        <v>63780</v>
      </c>
      <c r="AM165" s="193">
        <v>697593</v>
      </c>
      <c r="AN165" s="193">
        <v>660050</v>
      </c>
      <c r="AO165" s="193">
        <v>1357643</v>
      </c>
      <c r="AP165" s="193">
        <v>34282</v>
      </c>
      <c r="AQ165" s="193">
        <v>29498</v>
      </c>
      <c r="AR165" s="193">
        <v>63780</v>
      </c>
      <c r="AS165" s="190" t="s">
        <v>271</v>
      </c>
      <c r="AT165" s="193" t="s">
        <v>271</v>
      </c>
      <c r="AU165" s="193" t="s">
        <v>271</v>
      </c>
      <c r="AV165" s="190" t="s">
        <v>271</v>
      </c>
      <c r="AW165" s="193" t="s">
        <v>271</v>
      </c>
      <c r="AX165" s="193" t="s">
        <v>271</v>
      </c>
      <c r="AY165" s="190" t="s">
        <v>287</v>
      </c>
      <c r="AZ165" s="193">
        <v>7477</v>
      </c>
      <c r="BA165" s="193">
        <v>16715</v>
      </c>
      <c r="BB165" s="190" t="s">
        <v>287</v>
      </c>
      <c r="BC165" s="193">
        <v>632</v>
      </c>
      <c r="BD165" s="193">
        <v>34780</v>
      </c>
      <c r="BE165" s="190" t="s">
        <v>271</v>
      </c>
      <c r="BF165" s="193" t="s">
        <v>271</v>
      </c>
      <c r="BG165" s="193" t="s">
        <v>271</v>
      </c>
      <c r="BH165" s="190" t="s">
        <v>287</v>
      </c>
      <c r="BI165" s="193">
        <v>7477</v>
      </c>
      <c r="BJ165" s="193">
        <v>16715</v>
      </c>
      <c r="BK165" s="190" t="s">
        <v>287</v>
      </c>
      <c r="BL165" s="193">
        <v>2763</v>
      </c>
      <c r="BM165" s="193">
        <v>63780</v>
      </c>
      <c r="BN165" s="190" t="s">
        <v>271</v>
      </c>
      <c r="BO165" s="193" t="s">
        <v>271</v>
      </c>
      <c r="BP165" s="193" t="s">
        <v>271</v>
      </c>
      <c r="BQ165" s="190" t="s">
        <v>287</v>
      </c>
      <c r="BR165" s="193">
        <v>7477</v>
      </c>
      <c r="BS165" s="193">
        <v>16715</v>
      </c>
      <c r="BT165" s="190" t="s">
        <v>287</v>
      </c>
      <c r="BU165" s="193">
        <v>63780</v>
      </c>
      <c r="BV165" s="193">
        <v>1357643</v>
      </c>
      <c r="BW165" s="193">
        <v>693594</v>
      </c>
      <c r="BX165" s="193">
        <v>660050</v>
      </c>
      <c r="BY165" s="193">
        <v>1353644</v>
      </c>
      <c r="BZ165" s="193">
        <v>34282</v>
      </c>
      <c r="CA165" s="193">
        <v>29498</v>
      </c>
      <c r="CB165" s="193">
        <v>63780</v>
      </c>
      <c r="CC165" s="190" t="s">
        <v>287</v>
      </c>
      <c r="CD165" s="193">
        <v>7411</v>
      </c>
      <c r="CE165" s="193">
        <v>236350</v>
      </c>
      <c r="CF165" s="190" t="s">
        <v>271</v>
      </c>
      <c r="CG165" s="193" t="s">
        <v>271</v>
      </c>
      <c r="CH165" s="193" t="s">
        <v>271</v>
      </c>
      <c r="CI165" s="190" t="s">
        <v>287</v>
      </c>
      <c r="CJ165" s="193">
        <v>825</v>
      </c>
      <c r="CK165" s="193">
        <v>63780</v>
      </c>
      <c r="CL165" s="190" t="s">
        <v>271</v>
      </c>
      <c r="CM165" s="193" t="s">
        <v>271</v>
      </c>
      <c r="CN165" s="193" t="s">
        <v>271</v>
      </c>
      <c r="CO165" s="190" t="s">
        <v>287</v>
      </c>
      <c r="CP165" s="193">
        <v>8267</v>
      </c>
      <c r="CQ165" s="193">
        <v>63780</v>
      </c>
      <c r="CR165" s="190" t="s">
        <v>271</v>
      </c>
      <c r="CS165" s="193" t="s">
        <v>271</v>
      </c>
      <c r="CT165" s="193" t="s">
        <v>271</v>
      </c>
      <c r="CU165" s="190" t="s">
        <v>287</v>
      </c>
      <c r="CV165" s="193">
        <v>7411</v>
      </c>
      <c r="CW165" s="193">
        <v>236350</v>
      </c>
      <c r="CX165" s="190" t="s">
        <v>287</v>
      </c>
      <c r="CY165" s="193">
        <v>76</v>
      </c>
      <c r="CZ165" s="193">
        <v>34282</v>
      </c>
      <c r="DA165" s="190" t="s">
        <v>287</v>
      </c>
      <c r="DB165" s="193">
        <v>74</v>
      </c>
      <c r="DC165" s="193">
        <v>34282</v>
      </c>
      <c r="DD165" s="190" t="s">
        <v>287</v>
      </c>
      <c r="DE165" s="193">
        <v>8267</v>
      </c>
      <c r="DF165" s="193">
        <v>63780</v>
      </c>
      <c r="DG165" s="190" t="s">
        <v>271</v>
      </c>
      <c r="DH165" s="193" t="s">
        <v>271</v>
      </c>
      <c r="DI165" s="193" t="s">
        <v>271</v>
      </c>
      <c r="DJ165" s="190" t="s">
        <v>271</v>
      </c>
      <c r="DK165" s="193" t="s">
        <v>271</v>
      </c>
      <c r="DL165" s="193" t="s">
        <v>271</v>
      </c>
      <c r="DM165" s="190" t="s">
        <v>271</v>
      </c>
      <c r="DN165" s="193" t="s">
        <v>271</v>
      </c>
      <c r="DO165" s="193" t="s">
        <v>271</v>
      </c>
      <c r="DP165" s="190" t="s">
        <v>271</v>
      </c>
      <c r="DQ165" s="193" t="s">
        <v>271</v>
      </c>
      <c r="DR165" s="193" t="s">
        <v>271</v>
      </c>
      <c r="DS165" s="190" t="s">
        <v>287</v>
      </c>
      <c r="DT165" s="193">
        <v>36199</v>
      </c>
      <c r="DU165" s="193">
        <v>63780</v>
      </c>
      <c r="DV165" s="190" t="s">
        <v>287</v>
      </c>
      <c r="DW165" s="193">
        <v>8267</v>
      </c>
      <c r="DX165" s="193">
        <v>34282</v>
      </c>
      <c r="DY165" s="190" t="s">
        <v>655</v>
      </c>
      <c r="DZ165" s="190" t="s">
        <v>297</v>
      </c>
      <c r="EA165" s="190" t="s">
        <v>271</v>
      </c>
      <c r="EB165" s="190" t="s">
        <v>271</v>
      </c>
      <c r="EC165" s="190" t="s">
        <v>297</v>
      </c>
      <c r="ED165" s="190" t="s">
        <v>271</v>
      </c>
      <c r="EE165" s="190" t="s">
        <v>271</v>
      </c>
      <c r="EF165" s="190" t="s">
        <v>13468</v>
      </c>
      <c r="EG165" s="190" t="s">
        <v>321</v>
      </c>
      <c r="EH165" s="190" t="s">
        <v>380</v>
      </c>
      <c r="EI165" s="190" t="s">
        <v>319</v>
      </c>
      <c r="EJ165" s="190" t="s">
        <v>245</v>
      </c>
      <c r="EK165" s="190" t="s">
        <v>379</v>
      </c>
      <c r="EL165" s="190" t="s">
        <v>272</v>
      </c>
      <c r="EM165" s="190" t="s">
        <v>272</v>
      </c>
      <c r="EN165" s="190" t="s">
        <v>272</v>
      </c>
      <c r="EO165" s="190" t="s">
        <v>272</v>
      </c>
      <c r="EP165" s="190" t="s">
        <v>378</v>
      </c>
      <c r="EQ165" s="190">
        <v>4</v>
      </c>
      <c r="ER165" s="190" t="s">
        <v>349</v>
      </c>
      <c r="ES165" s="190" t="s">
        <v>297</v>
      </c>
      <c r="ET165" s="190" t="s">
        <v>272</v>
      </c>
      <c r="EU165" s="190" t="s">
        <v>272</v>
      </c>
      <c r="EV165" s="190" t="s">
        <v>272</v>
      </c>
      <c r="EW165" s="190" t="s">
        <v>303</v>
      </c>
      <c r="EX165" s="190">
        <v>3</v>
      </c>
      <c r="EY165" s="190" t="s">
        <v>278</v>
      </c>
      <c r="EZ165" s="190" t="s">
        <v>266</v>
      </c>
      <c r="FA165" s="190" t="s">
        <v>260</v>
      </c>
      <c r="FB165" s="193">
        <v>5</v>
      </c>
      <c r="FC165" s="190" t="s">
        <v>482</v>
      </c>
      <c r="FD165" s="190" t="s">
        <v>300</v>
      </c>
      <c r="FE165" s="190" t="s">
        <v>348</v>
      </c>
      <c r="FF165" s="190" t="s">
        <v>263</v>
      </c>
      <c r="FG165" s="190" t="s">
        <v>13467</v>
      </c>
      <c r="FH165" s="190" t="s">
        <v>13466</v>
      </c>
      <c r="FI165" s="190" t="s">
        <v>271</v>
      </c>
      <c r="FJ165" s="190" t="s">
        <v>13465</v>
      </c>
      <c r="FK165" s="190" t="s">
        <v>13464</v>
      </c>
      <c r="FL165" s="190" t="s">
        <v>13463</v>
      </c>
      <c r="FM165" s="190" t="s">
        <v>13462</v>
      </c>
      <c r="FN165" s="190" t="s">
        <v>13461</v>
      </c>
      <c r="FO165" s="190" t="s">
        <v>13460</v>
      </c>
      <c r="FP165" s="190" t="s">
        <v>271</v>
      </c>
      <c r="FQ165" s="193">
        <v>1357643</v>
      </c>
      <c r="FR165" s="193">
        <v>63780</v>
      </c>
      <c r="FS165" s="190" t="s">
        <v>272</v>
      </c>
      <c r="FT165" s="190" t="s">
        <v>272</v>
      </c>
      <c r="FU165" s="190" t="s">
        <v>272</v>
      </c>
      <c r="FV165" s="190" t="s">
        <v>272</v>
      </c>
      <c r="FW165" s="190" t="s">
        <v>297</v>
      </c>
      <c r="FX165" s="190" t="s">
        <v>297</v>
      </c>
      <c r="FY165" s="190" t="s">
        <v>272</v>
      </c>
      <c r="FZ165" s="190" t="s">
        <v>297</v>
      </c>
      <c r="GA165" s="190" t="s">
        <v>272</v>
      </c>
      <c r="GB165" s="190" t="s">
        <v>297</v>
      </c>
      <c r="GC165" s="190" t="s">
        <v>272</v>
      </c>
      <c r="GD165" s="190" t="s">
        <v>297</v>
      </c>
      <c r="GE165" s="190" t="s">
        <v>272</v>
      </c>
    </row>
    <row r="166" spans="1:187" x14ac:dyDescent="0.3">
      <c r="A166" s="190" t="s">
        <v>372</v>
      </c>
      <c r="B166" s="190">
        <v>2835</v>
      </c>
      <c r="C166" s="190" t="s">
        <v>36</v>
      </c>
      <c r="D166" s="190" t="s">
        <v>241</v>
      </c>
      <c r="E166" s="190" t="s">
        <v>11997</v>
      </c>
      <c r="F166" s="190" t="s">
        <v>11949</v>
      </c>
      <c r="G166" s="190" t="s">
        <v>4028</v>
      </c>
      <c r="H166" s="190" t="s">
        <v>2239</v>
      </c>
      <c r="I166" s="190" t="s">
        <v>301</v>
      </c>
      <c r="J166" s="190" t="s">
        <v>11948</v>
      </c>
      <c r="K166" s="190" t="s">
        <v>271</v>
      </c>
      <c r="L166" s="190" t="s">
        <v>271</v>
      </c>
      <c r="M166" s="190" t="s">
        <v>271</v>
      </c>
      <c r="N166" s="190" t="s">
        <v>271</v>
      </c>
      <c r="O166" s="190" t="s">
        <v>271</v>
      </c>
      <c r="P166" s="190" t="s">
        <v>271</v>
      </c>
      <c r="Q166" s="191">
        <v>41275</v>
      </c>
      <c r="R166" s="191">
        <v>42369</v>
      </c>
      <c r="T166" s="190" t="s">
        <v>592</v>
      </c>
      <c r="U166" s="194">
        <v>5000000</v>
      </c>
      <c r="V166" s="190" t="s">
        <v>2106</v>
      </c>
      <c r="W166" s="190" t="s">
        <v>11996</v>
      </c>
      <c r="X166" s="190" t="s">
        <v>2104</v>
      </c>
      <c r="Y166" s="190" t="s">
        <v>2103</v>
      </c>
      <c r="Z166" s="190" t="s">
        <v>2838</v>
      </c>
      <c r="AA166" s="190" t="s">
        <v>11995</v>
      </c>
      <c r="AB166" s="190" t="s">
        <v>310</v>
      </c>
      <c r="AC166" s="190" t="s">
        <v>11947</v>
      </c>
      <c r="AD166" s="190" t="s">
        <v>325</v>
      </c>
      <c r="AE166" s="190" t="s">
        <v>11994</v>
      </c>
      <c r="AF166" s="190" t="s">
        <v>11993</v>
      </c>
      <c r="AG166" s="193">
        <v>0</v>
      </c>
      <c r="AH166" s="193">
        <v>0</v>
      </c>
      <c r="AI166" s="193">
        <v>1606688</v>
      </c>
      <c r="AJ166" s="193">
        <v>0</v>
      </c>
      <c r="AK166" s="193">
        <v>0</v>
      </c>
      <c r="AL166" s="193">
        <v>366324</v>
      </c>
      <c r="AM166" s="193">
        <v>0</v>
      </c>
      <c r="AN166" s="193">
        <v>0</v>
      </c>
      <c r="AO166" s="193">
        <v>0</v>
      </c>
      <c r="AP166" s="193">
        <v>0</v>
      </c>
      <c r="AQ166" s="193">
        <v>0</v>
      </c>
      <c r="AR166" s="193">
        <v>0</v>
      </c>
      <c r="AS166" s="190" t="s">
        <v>271</v>
      </c>
      <c r="AT166" s="193" t="s">
        <v>271</v>
      </c>
      <c r="AU166" s="193" t="s">
        <v>271</v>
      </c>
      <c r="AV166" s="190" t="s">
        <v>271</v>
      </c>
      <c r="AW166" s="193" t="s">
        <v>271</v>
      </c>
      <c r="AX166" s="193" t="s">
        <v>271</v>
      </c>
      <c r="AY166" s="190" t="s">
        <v>271</v>
      </c>
      <c r="AZ166" s="193" t="s">
        <v>271</v>
      </c>
      <c r="BA166" s="193" t="s">
        <v>271</v>
      </c>
      <c r="BB166" s="190" t="s">
        <v>271</v>
      </c>
      <c r="BC166" s="193" t="s">
        <v>271</v>
      </c>
      <c r="BD166" s="193" t="s">
        <v>271</v>
      </c>
      <c r="BE166" s="190" t="s">
        <v>271</v>
      </c>
      <c r="BF166" s="193" t="s">
        <v>271</v>
      </c>
      <c r="BG166" s="193" t="s">
        <v>271</v>
      </c>
      <c r="BH166" s="190" t="s">
        <v>271</v>
      </c>
      <c r="BI166" s="193" t="s">
        <v>271</v>
      </c>
      <c r="BJ166" s="193" t="s">
        <v>271</v>
      </c>
      <c r="BK166" s="190" t="s">
        <v>271</v>
      </c>
      <c r="BL166" s="193" t="s">
        <v>271</v>
      </c>
      <c r="BM166" s="193" t="s">
        <v>271</v>
      </c>
      <c r="BN166" s="190" t="s">
        <v>271</v>
      </c>
      <c r="BO166" s="193" t="s">
        <v>271</v>
      </c>
      <c r="BP166" s="193" t="s">
        <v>271</v>
      </c>
      <c r="BQ166" s="190" t="s">
        <v>271</v>
      </c>
      <c r="BR166" s="193" t="s">
        <v>271</v>
      </c>
      <c r="BS166" s="193" t="s">
        <v>271</v>
      </c>
      <c r="BT166" s="190" t="s">
        <v>271</v>
      </c>
      <c r="BU166" s="193" t="s">
        <v>271</v>
      </c>
      <c r="BV166" s="193" t="s">
        <v>271</v>
      </c>
      <c r="BW166" s="193">
        <v>0</v>
      </c>
      <c r="BX166" s="193">
        <v>0</v>
      </c>
      <c r="BY166" s="193">
        <v>0</v>
      </c>
      <c r="BZ166" s="193">
        <v>9440</v>
      </c>
      <c r="CA166" s="193">
        <v>0</v>
      </c>
      <c r="CB166" s="193">
        <v>17861</v>
      </c>
      <c r="CC166" s="190" t="s">
        <v>271</v>
      </c>
      <c r="CD166" s="193" t="s">
        <v>271</v>
      </c>
      <c r="CE166" s="193" t="s">
        <v>271</v>
      </c>
      <c r="CF166" s="190" t="s">
        <v>271</v>
      </c>
      <c r="CG166" s="193" t="s">
        <v>271</v>
      </c>
      <c r="CH166" s="193" t="s">
        <v>271</v>
      </c>
      <c r="CI166" s="190" t="s">
        <v>271</v>
      </c>
      <c r="CJ166" s="193" t="s">
        <v>271</v>
      </c>
      <c r="CK166" s="193" t="s">
        <v>271</v>
      </c>
      <c r="CL166" s="190" t="s">
        <v>271</v>
      </c>
      <c r="CM166" s="193" t="s">
        <v>271</v>
      </c>
      <c r="CN166" s="193" t="s">
        <v>271</v>
      </c>
      <c r="CO166" s="190" t="s">
        <v>271</v>
      </c>
      <c r="CP166" s="193" t="s">
        <v>271</v>
      </c>
      <c r="CQ166" s="193" t="s">
        <v>271</v>
      </c>
      <c r="CR166" s="190" t="s">
        <v>271</v>
      </c>
      <c r="CS166" s="193" t="s">
        <v>271</v>
      </c>
      <c r="CT166" s="193" t="s">
        <v>271</v>
      </c>
      <c r="CU166" s="190" t="s">
        <v>271</v>
      </c>
      <c r="CV166" s="193" t="s">
        <v>271</v>
      </c>
      <c r="CW166" s="193" t="s">
        <v>271</v>
      </c>
      <c r="CX166" s="190" t="s">
        <v>271</v>
      </c>
      <c r="CY166" s="193" t="s">
        <v>271</v>
      </c>
      <c r="CZ166" s="193" t="s">
        <v>271</v>
      </c>
      <c r="DA166" s="190" t="s">
        <v>271</v>
      </c>
      <c r="DB166" s="193" t="s">
        <v>271</v>
      </c>
      <c r="DC166" s="193" t="s">
        <v>271</v>
      </c>
      <c r="DD166" s="190" t="s">
        <v>271</v>
      </c>
      <c r="DE166" s="193" t="s">
        <v>271</v>
      </c>
      <c r="DF166" s="193" t="s">
        <v>271</v>
      </c>
      <c r="DG166" s="190" t="s">
        <v>271</v>
      </c>
      <c r="DH166" s="193" t="s">
        <v>271</v>
      </c>
      <c r="DI166" s="193" t="s">
        <v>271</v>
      </c>
      <c r="DJ166" s="190" t="s">
        <v>271</v>
      </c>
      <c r="DK166" s="193" t="s">
        <v>271</v>
      </c>
      <c r="DL166" s="193" t="s">
        <v>271</v>
      </c>
      <c r="DM166" s="190" t="s">
        <v>271</v>
      </c>
      <c r="DN166" s="193" t="s">
        <v>271</v>
      </c>
      <c r="DO166" s="193" t="s">
        <v>271</v>
      </c>
      <c r="DP166" s="190" t="s">
        <v>287</v>
      </c>
      <c r="DQ166" s="193">
        <v>17861</v>
      </c>
      <c r="DR166" s="193">
        <v>0</v>
      </c>
      <c r="DS166" s="190" t="s">
        <v>271</v>
      </c>
      <c r="DT166" s="193" t="s">
        <v>271</v>
      </c>
      <c r="DU166" s="193" t="s">
        <v>271</v>
      </c>
      <c r="DV166" s="190" t="s">
        <v>271</v>
      </c>
      <c r="DW166" s="193" t="s">
        <v>271</v>
      </c>
      <c r="DX166" s="193" t="s">
        <v>271</v>
      </c>
      <c r="DY166" s="190" t="s">
        <v>356</v>
      </c>
      <c r="DZ166" s="190" t="s">
        <v>272</v>
      </c>
      <c r="EA166" s="190" t="s">
        <v>355</v>
      </c>
      <c r="EB166" s="190" t="s">
        <v>307</v>
      </c>
      <c r="EC166" s="190" t="s">
        <v>297</v>
      </c>
      <c r="ED166" s="190" t="s">
        <v>271</v>
      </c>
      <c r="EE166" s="190" t="s">
        <v>271</v>
      </c>
      <c r="EF166" s="190" t="s">
        <v>271</v>
      </c>
      <c r="EG166" s="190" t="s">
        <v>285</v>
      </c>
      <c r="EH166" s="190" t="s">
        <v>320</v>
      </c>
      <c r="EI166" s="190" t="s">
        <v>319</v>
      </c>
      <c r="EJ166" s="190" t="s">
        <v>245</v>
      </c>
      <c r="EK166" s="190" t="s">
        <v>379</v>
      </c>
      <c r="EL166" s="190" t="s">
        <v>272</v>
      </c>
      <c r="EM166" s="190" t="s">
        <v>272</v>
      </c>
      <c r="EN166" s="190" t="s">
        <v>272</v>
      </c>
      <c r="EO166" s="190" t="s">
        <v>272</v>
      </c>
      <c r="EP166" s="190" t="s">
        <v>378</v>
      </c>
      <c r="EQ166" s="190">
        <v>4</v>
      </c>
      <c r="ER166" s="190" t="s">
        <v>349</v>
      </c>
      <c r="ES166" s="190" t="s">
        <v>272</v>
      </c>
      <c r="ET166" s="190" t="s">
        <v>272</v>
      </c>
      <c r="EU166" s="190" t="s">
        <v>272</v>
      </c>
      <c r="EV166" s="190" t="s">
        <v>272</v>
      </c>
      <c r="EW166" s="190" t="s">
        <v>303</v>
      </c>
      <c r="EX166" s="190">
        <v>4</v>
      </c>
      <c r="EY166" s="190" t="s">
        <v>318</v>
      </c>
      <c r="EZ166" s="190" t="s">
        <v>268</v>
      </c>
      <c r="FA166" s="190" t="s">
        <v>258</v>
      </c>
      <c r="FB166" s="193">
        <v>3</v>
      </c>
      <c r="FC166" s="190" t="s">
        <v>442</v>
      </c>
      <c r="FD166" s="190" t="s">
        <v>443</v>
      </c>
      <c r="FE166" s="190" t="s">
        <v>1357</v>
      </c>
      <c r="FF166" s="190" t="s">
        <v>264</v>
      </c>
      <c r="FG166" s="190" t="s">
        <v>11992</v>
      </c>
      <c r="FH166" s="190" t="s">
        <v>11991</v>
      </c>
      <c r="FI166" s="190" t="s">
        <v>11990</v>
      </c>
      <c r="FJ166" s="190" t="s">
        <v>11989</v>
      </c>
      <c r="FK166" s="190" t="s">
        <v>11988</v>
      </c>
      <c r="FL166" s="190" t="s">
        <v>11987</v>
      </c>
      <c r="FM166" s="190" t="s">
        <v>8487</v>
      </c>
      <c r="FN166" s="190" t="s">
        <v>11986</v>
      </c>
      <c r="FO166" s="190" t="s">
        <v>11937</v>
      </c>
      <c r="FP166" s="190" t="s">
        <v>271</v>
      </c>
      <c r="FQ166" s="193">
        <v>0</v>
      </c>
      <c r="FR166" s="193">
        <v>17861</v>
      </c>
      <c r="FS166" s="190" t="s">
        <v>272</v>
      </c>
      <c r="FT166" s="190" t="s">
        <v>297</v>
      </c>
      <c r="FU166" s="190" t="s">
        <v>272</v>
      </c>
      <c r="FV166" s="190" t="s">
        <v>297</v>
      </c>
      <c r="FW166" s="190" t="s">
        <v>272</v>
      </c>
      <c r="FX166" s="190" t="s">
        <v>272</v>
      </c>
      <c r="FY166" s="190" t="s">
        <v>272</v>
      </c>
      <c r="FZ166" s="190" t="s">
        <v>297</v>
      </c>
      <c r="GA166" s="190" t="s">
        <v>297</v>
      </c>
      <c r="GB166" s="190" t="s">
        <v>297</v>
      </c>
      <c r="GC166" s="190" t="s">
        <v>272</v>
      </c>
      <c r="GD166" s="190" t="s">
        <v>297</v>
      </c>
      <c r="GE166" s="190" t="s">
        <v>272</v>
      </c>
    </row>
    <row r="167" spans="1:187" x14ac:dyDescent="0.3">
      <c r="A167" s="190" t="s">
        <v>372</v>
      </c>
      <c r="B167" s="190">
        <v>2847</v>
      </c>
      <c r="C167" s="190" t="s">
        <v>36</v>
      </c>
      <c r="D167" s="190" t="s">
        <v>241</v>
      </c>
      <c r="E167" s="190" t="s">
        <v>11985</v>
      </c>
      <c r="F167" s="190" t="s">
        <v>11984</v>
      </c>
      <c r="G167" s="190" t="s">
        <v>4028</v>
      </c>
      <c r="H167" s="190" t="s">
        <v>369</v>
      </c>
      <c r="I167" s="190" t="s">
        <v>523</v>
      </c>
      <c r="J167" s="190" t="s">
        <v>11983</v>
      </c>
      <c r="K167" s="190" t="s">
        <v>271</v>
      </c>
      <c r="L167" s="190" t="s">
        <v>271</v>
      </c>
      <c r="M167" s="190" t="s">
        <v>271</v>
      </c>
      <c r="N167" s="190" t="s">
        <v>271</v>
      </c>
      <c r="O167" s="190" t="s">
        <v>271</v>
      </c>
      <c r="P167" s="190" t="s">
        <v>271</v>
      </c>
      <c r="Q167" s="191">
        <v>42186</v>
      </c>
      <c r="R167" s="191">
        <v>42613</v>
      </c>
      <c r="S167" s="191">
        <v>42704</v>
      </c>
      <c r="T167" s="190" t="s">
        <v>471</v>
      </c>
      <c r="U167" s="194">
        <v>800000</v>
      </c>
      <c r="V167" s="190" t="s">
        <v>2106</v>
      </c>
      <c r="W167" s="190" t="s">
        <v>2105</v>
      </c>
      <c r="X167" s="190" t="s">
        <v>2104</v>
      </c>
      <c r="Y167" s="190" t="s">
        <v>11982</v>
      </c>
      <c r="Z167" s="190" t="s">
        <v>2838</v>
      </c>
      <c r="AA167" s="190" t="s">
        <v>2101</v>
      </c>
      <c r="AB167" s="190" t="s">
        <v>291</v>
      </c>
      <c r="AC167" s="190" t="s">
        <v>11981</v>
      </c>
      <c r="AD167" s="190" t="s">
        <v>325</v>
      </c>
      <c r="AE167" s="190" t="s">
        <v>11980</v>
      </c>
      <c r="AF167" s="190" t="s">
        <v>11979</v>
      </c>
      <c r="AG167" s="193">
        <v>22813</v>
      </c>
      <c r="AH167" s="193">
        <v>10605</v>
      </c>
      <c r="AI167" s="193">
        <v>33418</v>
      </c>
      <c r="AJ167" s="193">
        <v>20000</v>
      </c>
      <c r="AK167" s="193">
        <v>10605</v>
      </c>
      <c r="AL167" s="193">
        <v>30605</v>
      </c>
      <c r="AM167" s="193">
        <v>7509</v>
      </c>
      <c r="AN167" s="193">
        <v>3235</v>
      </c>
      <c r="AO167" s="193">
        <v>10744</v>
      </c>
      <c r="AP167" s="193">
        <v>11479</v>
      </c>
      <c r="AQ167" s="193">
        <v>7370</v>
      </c>
      <c r="AR167" s="193">
        <v>18849</v>
      </c>
      <c r="AS167" s="190" t="s">
        <v>271</v>
      </c>
      <c r="AT167" s="193" t="s">
        <v>271</v>
      </c>
      <c r="AU167" s="193" t="s">
        <v>271</v>
      </c>
      <c r="AV167" s="190" t="s">
        <v>287</v>
      </c>
      <c r="AW167" s="193">
        <v>1100</v>
      </c>
      <c r="AX167" s="193">
        <v>0</v>
      </c>
      <c r="AY167" s="190" t="s">
        <v>271</v>
      </c>
      <c r="AZ167" s="193" t="s">
        <v>271</v>
      </c>
      <c r="BA167" s="193" t="s">
        <v>271</v>
      </c>
      <c r="BB167" s="190" t="s">
        <v>287</v>
      </c>
      <c r="BC167" s="193">
        <v>7509</v>
      </c>
      <c r="BD167" s="193">
        <v>0</v>
      </c>
      <c r="BE167" s="190" t="s">
        <v>271</v>
      </c>
      <c r="BF167" s="193" t="s">
        <v>271</v>
      </c>
      <c r="BG167" s="193" t="s">
        <v>271</v>
      </c>
      <c r="BH167" s="190" t="s">
        <v>287</v>
      </c>
      <c r="BI167" s="193">
        <v>2870</v>
      </c>
      <c r="BJ167" s="193">
        <v>0</v>
      </c>
      <c r="BK167" s="190" t="s">
        <v>287</v>
      </c>
      <c r="BL167" s="193">
        <v>7509</v>
      </c>
      <c r="BM167" s="193">
        <v>0</v>
      </c>
      <c r="BN167" s="190" t="s">
        <v>271</v>
      </c>
      <c r="BO167" s="193" t="s">
        <v>271</v>
      </c>
      <c r="BP167" s="193" t="s">
        <v>271</v>
      </c>
      <c r="BQ167" s="190" t="s">
        <v>271</v>
      </c>
      <c r="BR167" s="193" t="s">
        <v>271</v>
      </c>
      <c r="BS167" s="193" t="s">
        <v>271</v>
      </c>
      <c r="BT167" s="190" t="s">
        <v>271</v>
      </c>
      <c r="BU167" s="193" t="s">
        <v>271</v>
      </c>
      <c r="BV167" s="193" t="s">
        <v>271</v>
      </c>
      <c r="BW167" s="193">
        <v>7509</v>
      </c>
      <c r="BX167" s="193">
        <v>7370</v>
      </c>
      <c r="BY167" s="193">
        <v>14879</v>
      </c>
      <c r="BZ167" s="193">
        <v>11479</v>
      </c>
      <c r="CA167" s="193">
        <v>3235</v>
      </c>
      <c r="CB167" s="193">
        <v>14714</v>
      </c>
      <c r="CC167" s="190" t="s">
        <v>271</v>
      </c>
      <c r="CD167" s="193" t="s">
        <v>271</v>
      </c>
      <c r="CE167" s="193" t="s">
        <v>271</v>
      </c>
      <c r="CF167" s="190" t="s">
        <v>271</v>
      </c>
      <c r="CG167" s="193" t="s">
        <v>271</v>
      </c>
      <c r="CH167" s="193" t="s">
        <v>271</v>
      </c>
      <c r="CI167" s="190" t="s">
        <v>271</v>
      </c>
      <c r="CJ167" s="193" t="s">
        <v>271</v>
      </c>
      <c r="CK167" s="193" t="s">
        <v>271</v>
      </c>
      <c r="CL167" s="190" t="s">
        <v>271</v>
      </c>
      <c r="CM167" s="193" t="s">
        <v>271</v>
      </c>
      <c r="CN167" s="193" t="s">
        <v>271</v>
      </c>
      <c r="CO167" s="190" t="s">
        <v>271</v>
      </c>
      <c r="CP167" s="193" t="s">
        <v>271</v>
      </c>
      <c r="CQ167" s="193" t="s">
        <v>271</v>
      </c>
      <c r="CR167" s="190" t="s">
        <v>287</v>
      </c>
      <c r="CS167" s="193">
        <v>1100</v>
      </c>
      <c r="CT167" s="193">
        <v>0</v>
      </c>
      <c r="CU167" s="190" t="s">
        <v>271</v>
      </c>
      <c r="CV167" s="193" t="s">
        <v>271</v>
      </c>
      <c r="CW167" s="193" t="s">
        <v>271</v>
      </c>
      <c r="CX167" s="190" t="s">
        <v>287</v>
      </c>
      <c r="CY167" s="193">
        <v>7509</v>
      </c>
      <c r="CZ167" s="193">
        <v>0</v>
      </c>
      <c r="DA167" s="190" t="s">
        <v>271</v>
      </c>
      <c r="DB167" s="193" t="s">
        <v>271</v>
      </c>
      <c r="DC167" s="193" t="s">
        <v>271</v>
      </c>
      <c r="DD167" s="190" t="s">
        <v>271</v>
      </c>
      <c r="DE167" s="193" t="s">
        <v>271</v>
      </c>
      <c r="DF167" s="193" t="s">
        <v>271</v>
      </c>
      <c r="DG167" s="190" t="s">
        <v>271</v>
      </c>
      <c r="DH167" s="193" t="s">
        <v>271</v>
      </c>
      <c r="DI167" s="193" t="s">
        <v>271</v>
      </c>
      <c r="DJ167" s="190" t="s">
        <v>271</v>
      </c>
      <c r="DK167" s="193" t="s">
        <v>271</v>
      </c>
      <c r="DL167" s="193" t="s">
        <v>271</v>
      </c>
      <c r="DM167" s="190" t="s">
        <v>271</v>
      </c>
      <c r="DN167" s="193" t="s">
        <v>271</v>
      </c>
      <c r="DO167" s="193" t="s">
        <v>271</v>
      </c>
      <c r="DP167" s="190" t="s">
        <v>271</v>
      </c>
      <c r="DQ167" s="193" t="s">
        <v>271</v>
      </c>
      <c r="DR167" s="193" t="s">
        <v>271</v>
      </c>
      <c r="DS167" s="190" t="s">
        <v>271</v>
      </c>
      <c r="DT167" s="193" t="s">
        <v>271</v>
      </c>
      <c r="DU167" s="193" t="s">
        <v>271</v>
      </c>
      <c r="DV167" s="190" t="s">
        <v>287</v>
      </c>
      <c r="DW167" s="193">
        <v>2870</v>
      </c>
      <c r="DX167" s="193">
        <v>0</v>
      </c>
      <c r="DY167" s="190" t="s">
        <v>356</v>
      </c>
      <c r="DZ167" s="190" t="s">
        <v>272</v>
      </c>
      <c r="EA167" s="190" t="s">
        <v>381</v>
      </c>
      <c r="EB167" s="190" t="s">
        <v>286</v>
      </c>
      <c r="EC167" s="190" t="s">
        <v>272</v>
      </c>
      <c r="ED167" s="190" t="s">
        <v>785</v>
      </c>
      <c r="EE167" s="190" t="s">
        <v>307</v>
      </c>
      <c r="EF167" s="190" t="s">
        <v>11978</v>
      </c>
      <c r="EG167" s="190" t="s">
        <v>321</v>
      </c>
      <c r="EH167" s="190" t="s">
        <v>380</v>
      </c>
      <c r="EI167" s="190" t="s">
        <v>319</v>
      </c>
      <c r="EJ167" s="190" t="s">
        <v>245</v>
      </c>
      <c r="EK167" s="190" t="s">
        <v>379</v>
      </c>
      <c r="EL167" s="190" t="s">
        <v>272</v>
      </c>
      <c r="EM167" s="190" t="s">
        <v>272</v>
      </c>
      <c r="EN167" s="190" t="s">
        <v>272</v>
      </c>
      <c r="EO167" s="190" t="s">
        <v>272</v>
      </c>
      <c r="EP167" s="190" t="s">
        <v>378</v>
      </c>
      <c r="EQ167" s="190">
        <v>4</v>
      </c>
      <c r="ER167" s="190" t="s">
        <v>349</v>
      </c>
      <c r="ES167" s="190" t="s">
        <v>272</v>
      </c>
      <c r="ET167" s="190" t="s">
        <v>272</v>
      </c>
      <c r="EU167" s="190" t="s">
        <v>272</v>
      </c>
      <c r="EV167" s="190" t="s">
        <v>272</v>
      </c>
      <c r="EW167" s="190" t="s">
        <v>303</v>
      </c>
      <c r="EX167" s="190">
        <v>4</v>
      </c>
      <c r="EY167" s="190" t="s">
        <v>318</v>
      </c>
      <c r="EZ167" s="190" t="s">
        <v>266</v>
      </c>
      <c r="FA167" s="190" t="s">
        <v>260</v>
      </c>
      <c r="FB167" s="193">
        <v>1</v>
      </c>
      <c r="FC167" s="190" t="s">
        <v>300</v>
      </c>
      <c r="FD167" s="190" t="s">
        <v>1357</v>
      </c>
      <c r="FE167" s="190" t="s">
        <v>442</v>
      </c>
      <c r="FF167" s="190" t="s">
        <v>263</v>
      </c>
      <c r="FG167" s="190" t="s">
        <v>271</v>
      </c>
      <c r="FH167" s="190" t="s">
        <v>11977</v>
      </c>
      <c r="FI167" s="190" t="s">
        <v>11976</v>
      </c>
      <c r="FJ167" s="190" t="s">
        <v>11975</v>
      </c>
      <c r="FK167" s="190" t="s">
        <v>11974</v>
      </c>
      <c r="FL167" s="190" t="s">
        <v>11973</v>
      </c>
      <c r="FM167" s="190" t="s">
        <v>11972</v>
      </c>
      <c r="FN167" s="190" t="s">
        <v>11971</v>
      </c>
      <c r="FO167" s="190" t="s">
        <v>11970</v>
      </c>
      <c r="FP167" s="190" t="s">
        <v>11969</v>
      </c>
      <c r="FQ167" s="193">
        <v>14879</v>
      </c>
      <c r="FR167" s="193">
        <v>18849</v>
      </c>
      <c r="FS167" s="190" t="s">
        <v>272</v>
      </c>
      <c r="FT167" s="190" t="s">
        <v>297</v>
      </c>
      <c r="FU167" s="190" t="s">
        <v>272</v>
      </c>
      <c r="FV167" s="190" t="s">
        <v>297</v>
      </c>
      <c r="FW167" s="190" t="s">
        <v>297</v>
      </c>
      <c r="FX167" s="190" t="s">
        <v>297</v>
      </c>
      <c r="FY167" s="190" t="s">
        <v>272</v>
      </c>
      <c r="FZ167" s="190" t="s">
        <v>272</v>
      </c>
      <c r="GA167" s="190" t="s">
        <v>297</v>
      </c>
      <c r="GB167" s="190" t="s">
        <v>297</v>
      </c>
      <c r="GC167" s="190" t="s">
        <v>272</v>
      </c>
      <c r="GD167" s="190" t="s">
        <v>272</v>
      </c>
      <c r="GE167" s="190" t="s">
        <v>272</v>
      </c>
    </row>
    <row r="168" spans="1:187" x14ac:dyDescent="0.3">
      <c r="A168" s="190" t="s">
        <v>372</v>
      </c>
      <c r="B168" s="190">
        <v>2848</v>
      </c>
      <c r="C168" s="190" t="s">
        <v>36</v>
      </c>
      <c r="D168" s="190" t="s">
        <v>241</v>
      </c>
      <c r="E168" s="190" t="s">
        <v>11968</v>
      </c>
      <c r="F168" s="190" t="s">
        <v>11967</v>
      </c>
      <c r="G168" s="190" t="s">
        <v>4028</v>
      </c>
      <c r="H168" s="190" t="s">
        <v>369</v>
      </c>
      <c r="I168" s="190" t="s">
        <v>523</v>
      </c>
      <c r="J168" s="190" t="s">
        <v>9227</v>
      </c>
      <c r="K168" s="190" t="s">
        <v>271</v>
      </c>
      <c r="L168" s="190" t="s">
        <v>271</v>
      </c>
      <c r="M168" s="190" t="s">
        <v>271</v>
      </c>
      <c r="N168" s="190" t="s">
        <v>271</v>
      </c>
      <c r="O168" s="190" t="s">
        <v>271</v>
      </c>
      <c r="P168" s="190" t="s">
        <v>271</v>
      </c>
      <c r="Q168" s="191">
        <v>42233</v>
      </c>
      <c r="R168" s="191">
        <v>42598</v>
      </c>
      <c r="T168" s="190" t="s">
        <v>574</v>
      </c>
      <c r="U168" s="194">
        <v>946776</v>
      </c>
      <c r="V168" s="190" t="s">
        <v>11966</v>
      </c>
      <c r="W168" s="190" t="s">
        <v>11965</v>
      </c>
      <c r="X168" s="190" t="s">
        <v>2104</v>
      </c>
      <c r="Y168" s="190" t="s">
        <v>11964</v>
      </c>
      <c r="Z168" s="190" t="s">
        <v>11963</v>
      </c>
      <c r="AA168" s="190" t="s">
        <v>4585</v>
      </c>
      <c r="AB168" s="190" t="s">
        <v>448</v>
      </c>
      <c r="AC168" s="190" t="s">
        <v>11962</v>
      </c>
      <c r="AD168" s="190" t="s">
        <v>325</v>
      </c>
      <c r="AE168" s="190" t="s">
        <v>11961</v>
      </c>
      <c r="AF168" s="190" t="s">
        <v>11960</v>
      </c>
      <c r="AG168" s="193">
        <v>0</v>
      </c>
      <c r="AH168" s="193">
        <v>0</v>
      </c>
      <c r="AI168" s="193">
        <v>41766</v>
      </c>
      <c r="AJ168" s="193">
        <v>6718</v>
      </c>
      <c r="AK168" s="193">
        <v>243</v>
      </c>
      <c r="AL168" s="193">
        <v>6961</v>
      </c>
      <c r="AM168" s="193">
        <v>0</v>
      </c>
      <c r="AN168" s="193">
        <v>0</v>
      </c>
      <c r="AO168" s="193">
        <v>41766</v>
      </c>
      <c r="AP168" s="193">
        <v>6718</v>
      </c>
      <c r="AQ168" s="193">
        <v>243</v>
      </c>
      <c r="AR168" s="193">
        <v>6961</v>
      </c>
      <c r="AS168" s="190" t="s">
        <v>271</v>
      </c>
      <c r="AT168" s="193" t="s">
        <v>271</v>
      </c>
      <c r="AU168" s="193" t="s">
        <v>271</v>
      </c>
      <c r="AV168" s="190" t="s">
        <v>271</v>
      </c>
      <c r="AW168" s="193" t="s">
        <v>271</v>
      </c>
      <c r="AX168" s="193" t="s">
        <v>271</v>
      </c>
      <c r="AY168" s="190" t="s">
        <v>287</v>
      </c>
      <c r="AZ168" s="193">
        <v>6961</v>
      </c>
      <c r="BA168" s="193">
        <v>41766</v>
      </c>
      <c r="BB168" s="190" t="s">
        <v>271</v>
      </c>
      <c r="BC168" s="193" t="s">
        <v>271</v>
      </c>
      <c r="BD168" s="193" t="s">
        <v>271</v>
      </c>
      <c r="BE168" s="190" t="s">
        <v>287</v>
      </c>
      <c r="BF168" s="193">
        <v>4630</v>
      </c>
      <c r="BG168" s="193">
        <v>27780</v>
      </c>
      <c r="BH168" s="190" t="s">
        <v>287</v>
      </c>
      <c r="BI168" s="193">
        <v>2331</v>
      </c>
      <c r="BJ168" s="193">
        <v>13986</v>
      </c>
      <c r="BK168" s="190" t="s">
        <v>271</v>
      </c>
      <c r="BL168" s="193" t="s">
        <v>271</v>
      </c>
      <c r="BM168" s="193" t="s">
        <v>271</v>
      </c>
      <c r="BN168" s="190" t="s">
        <v>271</v>
      </c>
      <c r="BO168" s="193" t="s">
        <v>271</v>
      </c>
      <c r="BP168" s="193" t="s">
        <v>271</v>
      </c>
      <c r="BQ168" s="190" t="s">
        <v>271</v>
      </c>
      <c r="BR168" s="193" t="s">
        <v>271</v>
      </c>
      <c r="BS168" s="193" t="s">
        <v>271</v>
      </c>
      <c r="BT168" s="190" t="s">
        <v>271</v>
      </c>
      <c r="BU168" s="193" t="s">
        <v>271</v>
      </c>
      <c r="BV168" s="193" t="s">
        <v>271</v>
      </c>
      <c r="BW168" s="193">
        <v>0</v>
      </c>
      <c r="BX168" s="193">
        <v>0</v>
      </c>
      <c r="BY168" s="193">
        <v>0</v>
      </c>
      <c r="BZ168" s="193">
        <v>0</v>
      </c>
      <c r="CA168" s="193">
        <v>0</v>
      </c>
      <c r="CB168" s="193">
        <v>0</v>
      </c>
      <c r="CC168" s="190" t="s">
        <v>271</v>
      </c>
      <c r="CD168" s="193" t="s">
        <v>271</v>
      </c>
      <c r="CE168" s="193" t="s">
        <v>271</v>
      </c>
      <c r="CF168" s="190" t="s">
        <v>271</v>
      </c>
      <c r="CG168" s="193" t="s">
        <v>271</v>
      </c>
      <c r="CH168" s="193" t="s">
        <v>271</v>
      </c>
      <c r="CI168" s="190" t="s">
        <v>271</v>
      </c>
      <c r="CJ168" s="193" t="s">
        <v>271</v>
      </c>
      <c r="CK168" s="193" t="s">
        <v>271</v>
      </c>
      <c r="CL168" s="190" t="s">
        <v>271</v>
      </c>
      <c r="CM168" s="193" t="s">
        <v>271</v>
      </c>
      <c r="CN168" s="193" t="s">
        <v>271</v>
      </c>
      <c r="CO168" s="190" t="s">
        <v>271</v>
      </c>
      <c r="CP168" s="193" t="s">
        <v>271</v>
      </c>
      <c r="CQ168" s="193" t="s">
        <v>271</v>
      </c>
      <c r="CR168" s="190" t="s">
        <v>271</v>
      </c>
      <c r="CS168" s="193" t="s">
        <v>271</v>
      </c>
      <c r="CT168" s="193" t="s">
        <v>271</v>
      </c>
      <c r="CU168" s="190" t="s">
        <v>271</v>
      </c>
      <c r="CV168" s="193" t="s">
        <v>271</v>
      </c>
      <c r="CW168" s="193" t="s">
        <v>271</v>
      </c>
      <c r="CX168" s="190" t="s">
        <v>271</v>
      </c>
      <c r="CY168" s="193" t="s">
        <v>271</v>
      </c>
      <c r="CZ168" s="193" t="s">
        <v>271</v>
      </c>
      <c r="DA168" s="190" t="s">
        <v>271</v>
      </c>
      <c r="DB168" s="193" t="s">
        <v>271</v>
      </c>
      <c r="DC168" s="193" t="s">
        <v>271</v>
      </c>
      <c r="DD168" s="190" t="s">
        <v>271</v>
      </c>
      <c r="DE168" s="193" t="s">
        <v>271</v>
      </c>
      <c r="DF168" s="193" t="s">
        <v>271</v>
      </c>
      <c r="DG168" s="190" t="s">
        <v>271</v>
      </c>
      <c r="DH168" s="193" t="s">
        <v>271</v>
      </c>
      <c r="DI168" s="193" t="s">
        <v>271</v>
      </c>
      <c r="DJ168" s="190" t="s">
        <v>271</v>
      </c>
      <c r="DK168" s="193" t="s">
        <v>271</v>
      </c>
      <c r="DL168" s="193" t="s">
        <v>271</v>
      </c>
      <c r="DM168" s="190" t="s">
        <v>271</v>
      </c>
      <c r="DN168" s="193" t="s">
        <v>271</v>
      </c>
      <c r="DO168" s="193" t="s">
        <v>271</v>
      </c>
      <c r="DP168" s="190" t="s">
        <v>271</v>
      </c>
      <c r="DQ168" s="193" t="s">
        <v>271</v>
      </c>
      <c r="DR168" s="193" t="s">
        <v>271</v>
      </c>
      <c r="DS168" s="190" t="s">
        <v>271</v>
      </c>
      <c r="DT168" s="193" t="s">
        <v>271</v>
      </c>
      <c r="DU168" s="193" t="s">
        <v>271</v>
      </c>
      <c r="DV168" s="190" t="s">
        <v>271</v>
      </c>
      <c r="DW168" s="193" t="s">
        <v>271</v>
      </c>
      <c r="DX168" s="193" t="s">
        <v>271</v>
      </c>
      <c r="DY168" s="190" t="s">
        <v>356</v>
      </c>
      <c r="DZ168" s="190" t="s">
        <v>272</v>
      </c>
      <c r="EA168" s="190" t="s">
        <v>381</v>
      </c>
      <c r="EB168" s="190" t="s">
        <v>286</v>
      </c>
      <c r="EC168" s="190" t="s">
        <v>297</v>
      </c>
      <c r="ED168" s="190" t="s">
        <v>271</v>
      </c>
      <c r="EE168" s="190" t="s">
        <v>271</v>
      </c>
      <c r="EF168" s="190" t="s">
        <v>11959</v>
      </c>
      <c r="EG168" s="190" t="s">
        <v>352</v>
      </c>
      <c r="EH168" s="190" t="s">
        <v>320</v>
      </c>
      <c r="EI168" s="190" t="s">
        <v>319</v>
      </c>
      <c r="EJ168" s="190" t="s">
        <v>246</v>
      </c>
      <c r="EK168" s="190" t="s">
        <v>379</v>
      </c>
      <c r="EL168" s="190" t="s">
        <v>272</v>
      </c>
      <c r="EM168" s="190" t="s">
        <v>272</v>
      </c>
      <c r="EN168" s="190" t="s">
        <v>272</v>
      </c>
      <c r="EO168" s="190" t="s">
        <v>272</v>
      </c>
      <c r="EP168" s="190" t="s">
        <v>378</v>
      </c>
      <c r="EQ168" s="190">
        <v>4</v>
      </c>
      <c r="ER168" s="190" t="s">
        <v>349</v>
      </c>
      <c r="ES168" s="190" t="s">
        <v>272</v>
      </c>
      <c r="ET168" s="190" t="s">
        <v>272</v>
      </c>
      <c r="EU168" s="190" t="s">
        <v>272</v>
      </c>
      <c r="EV168" s="190" t="s">
        <v>272</v>
      </c>
      <c r="EW168" s="190" t="s">
        <v>303</v>
      </c>
      <c r="EX168" s="190">
        <v>4</v>
      </c>
      <c r="EY168" s="190" t="s">
        <v>278</v>
      </c>
      <c r="EZ168" s="190" t="s">
        <v>267</v>
      </c>
      <c r="FA168" s="190" t="s">
        <v>258</v>
      </c>
      <c r="FB168" s="193">
        <v>2</v>
      </c>
      <c r="FC168" s="190" t="s">
        <v>1357</v>
      </c>
      <c r="FD168" s="190" t="s">
        <v>348</v>
      </c>
      <c r="FE168" s="190" t="s">
        <v>271</v>
      </c>
      <c r="FF168" s="190" t="s">
        <v>263</v>
      </c>
      <c r="FG168" s="190" t="s">
        <v>11958</v>
      </c>
      <c r="FH168" s="190" t="s">
        <v>6276</v>
      </c>
      <c r="FI168" s="190" t="s">
        <v>11957</v>
      </c>
      <c r="FJ168" s="190" t="s">
        <v>11956</v>
      </c>
      <c r="FK168" s="190" t="s">
        <v>11955</v>
      </c>
      <c r="FL168" s="190" t="s">
        <v>11954</v>
      </c>
      <c r="FM168" s="190" t="s">
        <v>11953</v>
      </c>
      <c r="FN168" s="190" t="s">
        <v>11952</v>
      </c>
      <c r="FO168" s="190" t="s">
        <v>271</v>
      </c>
      <c r="FP168" s="190" t="s">
        <v>11951</v>
      </c>
      <c r="FQ168" s="193">
        <v>41766</v>
      </c>
      <c r="FR168" s="193">
        <v>6961</v>
      </c>
      <c r="FS168" s="190" t="s">
        <v>297</v>
      </c>
      <c r="FT168" s="190" t="s">
        <v>297</v>
      </c>
      <c r="FU168" s="190" t="s">
        <v>272</v>
      </c>
      <c r="FV168" s="190" t="s">
        <v>297</v>
      </c>
      <c r="FW168" s="190" t="s">
        <v>297</v>
      </c>
      <c r="FX168" s="190" t="s">
        <v>297</v>
      </c>
      <c r="FY168" s="190" t="s">
        <v>297</v>
      </c>
      <c r="FZ168" s="190" t="s">
        <v>297</v>
      </c>
      <c r="GA168" s="190" t="s">
        <v>272</v>
      </c>
      <c r="GB168" s="190" t="s">
        <v>297</v>
      </c>
      <c r="GC168" s="190" t="s">
        <v>272</v>
      </c>
      <c r="GD168" s="190" t="s">
        <v>272</v>
      </c>
      <c r="GE168" s="190" t="s">
        <v>272</v>
      </c>
    </row>
    <row r="169" spans="1:187" x14ac:dyDescent="0.3">
      <c r="A169" s="190" t="s">
        <v>372</v>
      </c>
      <c r="B169" s="190">
        <v>2853</v>
      </c>
      <c r="C169" s="190" t="s">
        <v>36</v>
      </c>
      <c r="D169" s="190" t="s">
        <v>241</v>
      </c>
      <c r="E169" s="190" t="s">
        <v>11950</v>
      </c>
      <c r="F169" s="190" t="s">
        <v>11949</v>
      </c>
      <c r="G169" s="190" t="s">
        <v>4028</v>
      </c>
      <c r="H169" s="190" t="s">
        <v>2239</v>
      </c>
      <c r="I169" s="190" t="s">
        <v>301</v>
      </c>
      <c r="J169" s="190" t="s">
        <v>11948</v>
      </c>
      <c r="K169" s="190" t="s">
        <v>271</v>
      </c>
      <c r="L169" s="190" t="s">
        <v>271</v>
      </c>
      <c r="M169" s="190" t="s">
        <v>271</v>
      </c>
      <c r="N169" s="190" t="s">
        <v>271</v>
      </c>
      <c r="O169" s="190" t="s">
        <v>271</v>
      </c>
      <c r="P169" s="190" t="s">
        <v>271</v>
      </c>
      <c r="Q169" s="191">
        <v>42370</v>
      </c>
      <c r="R169" s="191">
        <v>43465</v>
      </c>
      <c r="T169" s="190" t="s">
        <v>592</v>
      </c>
      <c r="U169" s="194">
        <v>4000000</v>
      </c>
      <c r="V169" s="190" t="s">
        <v>2106</v>
      </c>
      <c r="W169" s="190" t="s">
        <v>2105</v>
      </c>
      <c r="X169" s="190" t="s">
        <v>2104</v>
      </c>
      <c r="Y169" s="190" t="s">
        <v>2103</v>
      </c>
      <c r="Z169" s="190" t="s">
        <v>2838</v>
      </c>
      <c r="AA169" s="190" t="s">
        <v>2101</v>
      </c>
      <c r="AB169" s="190" t="s">
        <v>310</v>
      </c>
      <c r="AC169" s="190" t="s">
        <v>11947</v>
      </c>
      <c r="AD169" s="190" t="s">
        <v>325</v>
      </c>
      <c r="AE169" s="190" t="s">
        <v>11946</v>
      </c>
      <c r="AF169" s="190" t="s">
        <v>11945</v>
      </c>
      <c r="AG169" s="193">
        <v>0</v>
      </c>
      <c r="AH169" s="193">
        <v>0</v>
      </c>
      <c r="AI169" s="193">
        <v>1606688</v>
      </c>
      <c r="AJ169" s="193">
        <v>366324</v>
      </c>
      <c r="AK169" s="193">
        <v>0</v>
      </c>
      <c r="AL169" s="193">
        <v>366324</v>
      </c>
      <c r="AM169" s="193">
        <v>0</v>
      </c>
      <c r="AN169" s="193">
        <v>0</v>
      </c>
      <c r="AO169" s="193">
        <v>0</v>
      </c>
      <c r="AP169" s="193">
        <v>0</v>
      </c>
      <c r="AQ169" s="193">
        <v>0</v>
      </c>
      <c r="AR169" s="193">
        <v>0</v>
      </c>
      <c r="AS169" s="190" t="s">
        <v>271</v>
      </c>
      <c r="AT169" s="193" t="s">
        <v>271</v>
      </c>
      <c r="AU169" s="193" t="s">
        <v>271</v>
      </c>
      <c r="AV169" s="190" t="s">
        <v>271</v>
      </c>
      <c r="AW169" s="193" t="s">
        <v>271</v>
      </c>
      <c r="AX169" s="193" t="s">
        <v>271</v>
      </c>
      <c r="AY169" s="190" t="s">
        <v>271</v>
      </c>
      <c r="AZ169" s="193" t="s">
        <v>271</v>
      </c>
      <c r="BA169" s="193" t="s">
        <v>271</v>
      </c>
      <c r="BB169" s="190" t="s">
        <v>271</v>
      </c>
      <c r="BC169" s="193" t="s">
        <v>271</v>
      </c>
      <c r="BD169" s="193" t="s">
        <v>271</v>
      </c>
      <c r="BE169" s="190" t="s">
        <v>271</v>
      </c>
      <c r="BF169" s="193" t="s">
        <v>271</v>
      </c>
      <c r="BG169" s="193" t="s">
        <v>271</v>
      </c>
      <c r="BH169" s="190" t="s">
        <v>271</v>
      </c>
      <c r="BI169" s="193" t="s">
        <v>271</v>
      </c>
      <c r="BJ169" s="193" t="s">
        <v>271</v>
      </c>
      <c r="BK169" s="190" t="s">
        <v>271</v>
      </c>
      <c r="BL169" s="193" t="s">
        <v>271</v>
      </c>
      <c r="BM169" s="193" t="s">
        <v>271</v>
      </c>
      <c r="BN169" s="190" t="s">
        <v>271</v>
      </c>
      <c r="BO169" s="193" t="s">
        <v>271</v>
      </c>
      <c r="BP169" s="193" t="s">
        <v>271</v>
      </c>
      <c r="BQ169" s="190" t="s">
        <v>271</v>
      </c>
      <c r="BR169" s="193" t="s">
        <v>271</v>
      </c>
      <c r="BS169" s="193" t="s">
        <v>271</v>
      </c>
      <c r="BT169" s="190" t="s">
        <v>271</v>
      </c>
      <c r="BU169" s="193" t="s">
        <v>271</v>
      </c>
      <c r="BV169" s="193" t="s">
        <v>271</v>
      </c>
      <c r="BW169" s="193">
        <v>0</v>
      </c>
      <c r="BX169" s="193">
        <v>0</v>
      </c>
      <c r="BY169" s="193">
        <v>0</v>
      </c>
      <c r="BZ169" s="193">
        <v>9440</v>
      </c>
      <c r="CA169" s="193">
        <v>0</v>
      </c>
      <c r="CB169" s="193">
        <v>9440</v>
      </c>
      <c r="CC169" s="190" t="s">
        <v>271</v>
      </c>
      <c r="CD169" s="193" t="s">
        <v>271</v>
      </c>
      <c r="CE169" s="193" t="s">
        <v>271</v>
      </c>
      <c r="CF169" s="190" t="s">
        <v>271</v>
      </c>
      <c r="CG169" s="193" t="s">
        <v>271</v>
      </c>
      <c r="CH169" s="193" t="s">
        <v>271</v>
      </c>
      <c r="CI169" s="190" t="s">
        <v>271</v>
      </c>
      <c r="CJ169" s="193" t="s">
        <v>271</v>
      </c>
      <c r="CK169" s="193" t="s">
        <v>271</v>
      </c>
      <c r="CL169" s="190" t="s">
        <v>271</v>
      </c>
      <c r="CM169" s="193" t="s">
        <v>271</v>
      </c>
      <c r="CN169" s="193" t="s">
        <v>271</v>
      </c>
      <c r="CO169" s="190" t="s">
        <v>271</v>
      </c>
      <c r="CP169" s="193" t="s">
        <v>271</v>
      </c>
      <c r="CQ169" s="193" t="s">
        <v>271</v>
      </c>
      <c r="CR169" s="190" t="s">
        <v>271</v>
      </c>
      <c r="CS169" s="193" t="s">
        <v>271</v>
      </c>
      <c r="CT169" s="193" t="s">
        <v>271</v>
      </c>
      <c r="CU169" s="190" t="s">
        <v>271</v>
      </c>
      <c r="CV169" s="193" t="s">
        <v>271</v>
      </c>
      <c r="CW169" s="193" t="s">
        <v>271</v>
      </c>
      <c r="CX169" s="190" t="s">
        <v>271</v>
      </c>
      <c r="CY169" s="193" t="s">
        <v>271</v>
      </c>
      <c r="CZ169" s="193" t="s">
        <v>271</v>
      </c>
      <c r="DA169" s="190" t="s">
        <v>271</v>
      </c>
      <c r="DB169" s="193" t="s">
        <v>271</v>
      </c>
      <c r="DC169" s="193" t="s">
        <v>271</v>
      </c>
      <c r="DD169" s="190" t="s">
        <v>271</v>
      </c>
      <c r="DE169" s="193" t="s">
        <v>271</v>
      </c>
      <c r="DF169" s="193" t="s">
        <v>271</v>
      </c>
      <c r="DG169" s="190" t="s">
        <v>271</v>
      </c>
      <c r="DH169" s="193" t="s">
        <v>271</v>
      </c>
      <c r="DI169" s="193" t="s">
        <v>271</v>
      </c>
      <c r="DJ169" s="190" t="s">
        <v>271</v>
      </c>
      <c r="DK169" s="193" t="s">
        <v>271</v>
      </c>
      <c r="DL169" s="193" t="s">
        <v>271</v>
      </c>
      <c r="DM169" s="190" t="s">
        <v>271</v>
      </c>
      <c r="DN169" s="193" t="s">
        <v>271</v>
      </c>
      <c r="DO169" s="193" t="s">
        <v>271</v>
      </c>
      <c r="DP169" s="190" t="s">
        <v>287</v>
      </c>
      <c r="DQ169" s="193">
        <v>9440</v>
      </c>
      <c r="DR169" s="193">
        <v>0</v>
      </c>
      <c r="DS169" s="190" t="s">
        <v>271</v>
      </c>
      <c r="DT169" s="193" t="s">
        <v>271</v>
      </c>
      <c r="DU169" s="193" t="s">
        <v>271</v>
      </c>
      <c r="DV169" s="190" t="s">
        <v>271</v>
      </c>
      <c r="DW169" s="193" t="s">
        <v>271</v>
      </c>
      <c r="DX169" s="193" t="s">
        <v>271</v>
      </c>
      <c r="DY169" s="190" t="s">
        <v>356</v>
      </c>
      <c r="DZ169" s="190" t="s">
        <v>272</v>
      </c>
      <c r="EA169" s="190" t="s">
        <v>355</v>
      </c>
      <c r="EB169" s="190" t="s">
        <v>307</v>
      </c>
      <c r="EC169" s="190" t="s">
        <v>272</v>
      </c>
      <c r="ED169" s="190" t="s">
        <v>323</v>
      </c>
      <c r="EE169" s="190" t="s">
        <v>307</v>
      </c>
      <c r="EF169" s="190" t="s">
        <v>271</v>
      </c>
      <c r="EG169" s="190" t="s">
        <v>285</v>
      </c>
      <c r="EH169" s="190" t="s">
        <v>320</v>
      </c>
      <c r="EI169" s="190" t="s">
        <v>319</v>
      </c>
      <c r="EJ169" s="190" t="s">
        <v>245</v>
      </c>
      <c r="EK169" s="190" t="s">
        <v>379</v>
      </c>
      <c r="EL169" s="190" t="s">
        <v>272</v>
      </c>
      <c r="EM169" s="190" t="s">
        <v>272</v>
      </c>
      <c r="EN169" s="190" t="s">
        <v>272</v>
      </c>
      <c r="EO169" s="190" t="s">
        <v>272</v>
      </c>
      <c r="EP169" s="190" t="s">
        <v>378</v>
      </c>
      <c r="EQ169" s="190">
        <v>4</v>
      </c>
      <c r="ER169" s="190" t="s">
        <v>349</v>
      </c>
      <c r="ES169" s="190" t="s">
        <v>272</v>
      </c>
      <c r="ET169" s="190" t="s">
        <v>272</v>
      </c>
      <c r="EU169" s="190" t="s">
        <v>272</v>
      </c>
      <c r="EV169" s="190" t="s">
        <v>272</v>
      </c>
      <c r="EW169" s="190" t="s">
        <v>303</v>
      </c>
      <c r="EX169" s="190">
        <v>4</v>
      </c>
      <c r="EY169" s="190" t="s">
        <v>318</v>
      </c>
      <c r="EZ169" s="190" t="s">
        <v>266</v>
      </c>
      <c r="FA169" s="190" t="s">
        <v>258</v>
      </c>
      <c r="FB169" s="193">
        <v>3</v>
      </c>
      <c r="FC169" s="190" t="s">
        <v>442</v>
      </c>
      <c r="FD169" s="190" t="s">
        <v>443</v>
      </c>
      <c r="FE169" s="190" t="s">
        <v>1357</v>
      </c>
      <c r="FF169" s="190" t="s">
        <v>263</v>
      </c>
      <c r="FG169" s="190" t="s">
        <v>11944</v>
      </c>
      <c r="FH169" s="190" t="s">
        <v>11943</v>
      </c>
      <c r="FI169" s="190" t="s">
        <v>11942</v>
      </c>
      <c r="FJ169" s="190" t="s">
        <v>11941</v>
      </c>
      <c r="FK169" s="190" t="s">
        <v>271</v>
      </c>
      <c r="FL169" s="190" t="s">
        <v>11940</v>
      </c>
      <c r="FM169" s="190" t="s">
        <v>11939</v>
      </c>
      <c r="FN169" s="190" t="s">
        <v>11938</v>
      </c>
      <c r="FO169" s="190" t="s">
        <v>11937</v>
      </c>
      <c r="FP169" s="190" t="s">
        <v>271</v>
      </c>
      <c r="FQ169" s="193">
        <v>0</v>
      </c>
      <c r="FR169" s="193">
        <v>9440</v>
      </c>
      <c r="FS169" s="190" t="s">
        <v>272</v>
      </c>
      <c r="FT169" s="190" t="s">
        <v>297</v>
      </c>
      <c r="FU169" s="190" t="s">
        <v>272</v>
      </c>
      <c r="FV169" s="190" t="s">
        <v>297</v>
      </c>
      <c r="FW169" s="190" t="s">
        <v>272</v>
      </c>
      <c r="FX169" s="190" t="s">
        <v>272</v>
      </c>
      <c r="FY169" s="190" t="s">
        <v>272</v>
      </c>
      <c r="FZ169" s="190" t="s">
        <v>297</v>
      </c>
      <c r="GA169" s="190" t="s">
        <v>297</v>
      </c>
      <c r="GB169" s="190" t="s">
        <v>297</v>
      </c>
      <c r="GC169" s="190" t="s">
        <v>272</v>
      </c>
      <c r="GD169" s="190" t="s">
        <v>297</v>
      </c>
      <c r="GE169" s="190" t="s">
        <v>272</v>
      </c>
    </row>
    <row r="170" spans="1:187" x14ac:dyDescent="0.3">
      <c r="A170" s="190" t="s">
        <v>372</v>
      </c>
      <c r="B170" s="190">
        <v>2850</v>
      </c>
      <c r="C170" s="190" t="s">
        <v>36</v>
      </c>
      <c r="D170" s="190" t="s">
        <v>241</v>
      </c>
      <c r="E170" s="190" t="s">
        <v>8499</v>
      </c>
      <c r="F170" s="190" t="s">
        <v>8498</v>
      </c>
      <c r="G170" s="190" t="s">
        <v>4001</v>
      </c>
      <c r="H170" s="190" t="s">
        <v>1104</v>
      </c>
      <c r="I170" s="190" t="s">
        <v>301</v>
      </c>
      <c r="J170" s="190" t="s">
        <v>5061</v>
      </c>
      <c r="K170" s="190" t="s">
        <v>271</v>
      </c>
      <c r="L170" s="190" t="s">
        <v>271</v>
      </c>
      <c r="M170" s="190" t="s">
        <v>271</v>
      </c>
      <c r="N170" s="190" t="s">
        <v>271</v>
      </c>
      <c r="O170" s="190" t="s">
        <v>271</v>
      </c>
      <c r="P170" s="190" t="s">
        <v>271</v>
      </c>
      <c r="Q170" s="191">
        <v>42309</v>
      </c>
      <c r="R170" s="191">
        <v>43069</v>
      </c>
      <c r="T170" s="190" t="s">
        <v>592</v>
      </c>
      <c r="U170" s="194">
        <v>250000</v>
      </c>
      <c r="V170" s="190" t="s">
        <v>2106</v>
      </c>
      <c r="W170" s="190" t="s">
        <v>2105</v>
      </c>
      <c r="X170" s="190" t="s">
        <v>2104</v>
      </c>
      <c r="Y170" s="190" t="s">
        <v>8497</v>
      </c>
      <c r="Z170" s="190" t="s">
        <v>8496</v>
      </c>
      <c r="AA170" s="190" t="s">
        <v>2101</v>
      </c>
      <c r="AB170" s="190" t="s">
        <v>310</v>
      </c>
      <c r="AC170" s="190" t="s">
        <v>8495</v>
      </c>
      <c r="AD170" s="190" t="s">
        <v>325</v>
      </c>
      <c r="AE170" s="190" t="s">
        <v>8494</v>
      </c>
      <c r="AF170" s="190" t="s">
        <v>8493</v>
      </c>
      <c r="AG170" s="193">
        <v>20000</v>
      </c>
      <c r="AH170" s="193">
        <v>3337</v>
      </c>
      <c r="AI170" s="193">
        <v>23337</v>
      </c>
      <c r="AJ170" s="193">
        <v>2613</v>
      </c>
      <c r="AK170" s="193">
        <v>2973</v>
      </c>
      <c r="AL170" s="193">
        <v>5586</v>
      </c>
      <c r="AM170" s="193">
        <v>0</v>
      </c>
      <c r="AN170" s="193">
        <v>0</v>
      </c>
      <c r="AO170" s="193">
        <v>0</v>
      </c>
      <c r="AP170" s="193">
        <v>0</v>
      </c>
      <c r="AQ170" s="193">
        <v>0</v>
      </c>
      <c r="AR170" s="193">
        <v>0</v>
      </c>
      <c r="AS170" s="190" t="s">
        <v>271</v>
      </c>
      <c r="AT170" s="193" t="s">
        <v>271</v>
      </c>
      <c r="AU170" s="193" t="s">
        <v>271</v>
      </c>
      <c r="AV170" s="190" t="s">
        <v>271</v>
      </c>
      <c r="AW170" s="193" t="s">
        <v>271</v>
      </c>
      <c r="AX170" s="193" t="s">
        <v>271</v>
      </c>
      <c r="AY170" s="190" t="s">
        <v>271</v>
      </c>
      <c r="AZ170" s="193" t="s">
        <v>271</v>
      </c>
      <c r="BA170" s="193" t="s">
        <v>271</v>
      </c>
      <c r="BB170" s="190" t="s">
        <v>271</v>
      </c>
      <c r="BC170" s="193" t="s">
        <v>271</v>
      </c>
      <c r="BD170" s="193" t="s">
        <v>271</v>
      </c>
      <c r="BE170" s="190" t="s">
        <v>271</v>
      </c>
      <c r="BF170" s="193" t="s">
        <v>271</v>
      </c>
      <c r="BG170" s="193" t="s">
        <v>271</v>
      </c>
      <c r="BH170" s="190" t="s">
        <v>271</v>
      </c>
      <c r="BI170" s="193" t="s">
        <v>271</v>
      </c>
      <c r="BJ170" s="193" t="s">
        <v>271</v>
      </c>
      <c r="BK170" s="190" t="s">
        <v>271</v>
      </c>
      <c r="BL170" s="193" t="s">
        <v>271</v>
      </c>
      <c r="BM170" s="193" t="s">
        <v>271</v>
      </c>
      <c r="BN170" s="190" t="s">
        <v>271</v>
      </c>
      <c r="BO170" s="193" t="s">
        <v>271</v>
      </c>
      <c r="BP170" s="193" t="s">
        <v>271</v>
      </c>
      <c r="BQ170" s="190" t="s">
        <v>271</v>
      </c>
      <c r="BR170" s="193" t="s">
        <v>271</v>
      </c>
      <c r="BS170" s="193" t="s">
        <v>271</v>
      </c>
      <c r="BT170" s="190" t="s">
        <v>271</v>
      </c>
      <c r="BU170" s="193" t="s">
        <v>271</v>
      </c>
      <c r="BV170" s="193" t="s">
        <v>271</v>
      </c>
      <c r="BW170" s="193">
        <v>2973</v>
      </c>
      <c r="BX170" s="193">
        <v>673</v>
      </c>
      <c r="BY170" s="193">
        <v>3646</v>
      </c>
      <c r="BZ170" s="193">
        <v>2249</v>
      </c>
      <c r="CA170" s="193">
        <v>0</v>
      </c>
      <c r="CB170" s="193">
        <v>2249</v>
      </c>
      <c r="CC170" s="190" t="s">
        <v>271</v>
      </c>
      <c r="CD170" s="193" t="s">
        <v>271</v>
      </c>
      <c r="CE170" s="193" t="s">
        <v>271</v>
      </c>
      <c r="CF170" s="190" t="s">
        <v>271</v>
      </c>
      <c r="CG170" s="193" t="s">
        <v>271</v>
      </c>
      <c r="CH170" s="193" t="s">
        <v>271</v>
      </c>
      <c r="CI170" s="190" t="s">
        <v>271</v>
      </c>
      <c r="CJ170" s="193" t="s">
        <v>271</v>
      </c>
      <c r="CK170" s="193" t="s">
        <v>271</v>
      </c>
      <c r="CL170" s="190" t="s">
        <v>271</v>
      </c>
      <c r="CM170" s="193" t="s">
        <v>271</v>
      </c>
      <c r="CN170" s="193" t="s">
        <v>271</v>
      </c>
      <c r="CO170" s="190" t="s">
        <v>271</v>
      </c>
      <c r="CP170" s="193" t="s">
        <v>271</v>
      </c>
      <c r="CQ170" s="193" t="s">
        <v>271</v>
      </c>
      <c r="CR170" s="190" t="s">
        <v>271</v>
      </c>
      <c r="CS170" s="193" t="s">
        <v>271</v>
      </c>
      <c r="CT170" s="193" t="s">
        <v>271</v>
      </c>
      <c r="CU170" s="190" t="s">
        <v>271</v>
      </c>
      <c r="CV170" s="193" t="s">
        <v>271</v>
      </c>
      <c r="CW170" s="193" t="s">
        <v>271</v>
      </c>
      <c r="CX170" s="190" t="s">
        <v>271</v>
      </c>
      <c r="CY170" s="193" t="s">
        <v>271</v>
      </c>
      <c r="CZ170" s="193" t="s">
        <v>271</v>
      </c>
      <c r="DA170" s="190" t="s">
        <v>271</v>
      </c>
      <c r="DB170" s="193" t="s">
        <v>271</v>
      </c>
      <c r="DC170" s="193" t="s">
        <v>271</v>
      </c>
      <c r="DD170" s="190" t="s">
        <v>271</v>
      </c>
      <c r="DE170" s="193" t="s">
        <v>271</v>
      </c>
      <c r="DF170" s="193" t="s">
        <v>271</v>
      </c>
      <c r="DG170" s="190" t="s">
        <v>271</v>
      </c>
      <c r="DH170" s="193" t="s">
        <v>271</v>
      </c>
      <c r="DI170" s="193" t="s">
        <v>271</v>
      </c>
      <c r="DJ170" s="190" t="s">
        <v>271</v>
      </c>
      <c r="DK170" s="193" t="s">
        <v>271</v>
      </c>
      <c r="DL170" s="193" t="s">
        <v>271</v>
      </c>
      <c r="DM170" s="190" t="s">
        <v>271</v>
      </c>
      <c r="DN170" s="193" t="s">
        <v>271</v>
      </c>
      <c r="DO170" s="193" t="s">
        <v>271</v>
      </c>
      <c r="DP170" s="190" t="s">
        <v>287</v>
      </c>
      <c r="DQ170" s="193">
        <v>2249</v>
      </c>
      <c r="DR170" s="193">
        <v>3646</v>
      </c>
      <c r="DS170" s="190" t="s">
        <v>271</v>
      </c>
      <c r="DT170" s="193" t="s">
        <v>271</v>
      </c>
      <c r="DU170" s="193" t="s">
        <v>271</v>
      </c>
      <c r="DV170" s="190" t="s">
        <v>271</v>
      </c>
      <c r="DW170" s="193" t="s">
        <v>271</v>
      </c>
      <c r="DX170" s="193" t="s">
        <v>271</v>
      </c>
      <c r="DY170" s="190" t="s">
        <v>356</v>
      </c>
      <c r="DZ170" s="190" t="s">
        <v>272</v>
      </c>
      <c r="EA170" s="190" t="s">
        <v>355</v>
      </c>
      <c r="EB170" s="190" t="s">
        <v>307</v>
      </c>
      <c r="EC170" s="190" t="s">
        <v>297</v>
      </c>
      <c r="ED170" s="190" t="s">
        <v>271</v>
      </c>
      <c r="EE170" s="190" t="s">
        <v>271</v>
      </c>
      <c r="EF170" s="190" t="s">
        <v>271</v>
      </c>
      <c r="EG170" s="190" t="s">
        <v>321</v>
      </c>
      <c r="EH170" s="190" t="s">
        <v>380</v>
      </c>
      <c r="EI170" s="190" t="s">
        <v>319</v>
      </c>
      <c r="EJ170" s="190" t="s">
        <v>246</v>
      </c>
      <c r="EK170" s="190" t="s">
        <v>379</v>
      </c>
      <c r="EL170" s="190" t="s">
        <v>272</v>
      </c>
      <c r="EM170" s="190" t="s">
        <v>272</v>
      </c>
      <c r="EN170" s="190" t="s">
        <v>272</v>
      </c>
      <c r="EO170" s="190" t="s">
        <v>272</v>
      </c>
      <c r="EP170" s="190" t="s">
        <v>378</v>
      </c>
      <c r="EQ170" s="190">
        <v>4</v>
      </c>
      <c r="ER170" s="190" t="s">
        <v>349</v>
      </c>
      <c r="ES170" s="190" t="s">
        <v>272</v>
      </c>
      <c r="ET170" s="190" t="s">
        <v>272</v>
      </c>
      <c r="EU170" s="190" t="s">
        <v>272</v>
      </c>
      <c r="EV170" s="190" t="s">
        <v>272</v>
      </c>
      <c r="EW170" s="190" t="s">
        <v>303</v>
      </c>
      <c r="EX170" s="190">
        <v>4</v>
      </c>
      <c r="EY170" s="190" t="s">
        <v>278</v>
      </c>
      <c r="EZ170" s="190" t="s">
        <v>268</v>
      </c>
      <c r="FA170" s="190" t="s">
        <v>257</v>
      </c>
      <c r="FB170" s="193">
        <v>1</v>
      </c>
      <c r="FC170" s="190" t="s">
        <v>482</v>
      </c>
      <c r="FD170" s="190" t="s">
        <v>442</v>
      </c>
      <c r="FE170" s="190" t="s">
        <v>271</v>
      </c>
      <c r="FF170" s="190" t="s">
        <v>263</v>
      </c>
      <c r="FG170" s="190" t="s">
        <v>8492</v>
      </c>
      <c r="FH170" s="190" t="s">
        <v>8491</v>
      </c>
      <c r="FI170" s="190" t="s">
        <v>8490</v>
      </c>
      <c r="FJ170" s="190" t="s">
        <v>8489</v>
      </c>
      <c r="FK170" s="190" t="s">
        <v>271</v>
      </c>
      <c r="FL170" s="190" t="s">
        <v>8488</v>
      </c>
      <c r="FM170" s="190" t="s">
        <v>8487</v>
      </c>
      <c r="FN170" s="190" t="s">
        <v>8486</v>
      </c>
      <c r="FO170" s="190" t="s">
        <v>8485</v>
      </c>
      <c r="FP170" s="190" t="s">
        <v>271</v>
      </c>
      <c r="FQ170" s="193">
        <v>3646</v>
      </c>
      <c r="FR170" s="193">
        <v>2249</v>
      </c>
      <c r="FS170" s="190" t="s">
        <v>297</v>
      </c>
      <c r="FT170" s="190" t="s">
        <v>297</v>
      </c>
      <c r="FU170" s="190" t="s">
        <v>297</v>
      </c>
      <c r="FV170" s="190" t="s">
        <v>297</v>
      </c>
      <c r="FW170" s="190" t="s">
        <v>272</v>
      </c>
      <c r="FX170" s="190" t="s">
        <v>272</v>
      </c>
      <c r="FY170" s="190" t="s">
        <v>272</v>
      </c>
      <c r="FZ170" s="190" t="s">
        <v>297</v>
      </c>
      <c r="GA170" s="190" t="s">
        <v>297</v>
      </c>
      <c r="GB170" s="190" t="s">
        <v>297</v>
      </c>
      <c r="GC170" s="190" t="s">
        <v>272</v>
      </c>
      <c r="GD170" s="190" t="s">
        <v>297</v>
      </c>
      <c r="GE170" s="190" t="s">
        <v>271</v>
      </c>
    </row>
    <row r="171" spans="1:187" x14ac:dyDescent="0.3">
      <c r="A171" s="190" t="s">
        <v>372</v>
      </c>
      <c r="B171" s="190">
        <v>2836</v>
      </c>
      <c r="C171" s="190" t="s">
        <v>36</v>
      </c>
      <c r="D171" s="190" t="s">
        <v>241</v>
      </c>
      <c r="E171" s="190" t="s">
        <v>7202</v>
      </c>
      <c r="F171" s="190" t="s">
        <v>7201</v>
      </c>
      <c r="G171" s="190" t="s">
        <v>6654</v>
      </c>
      <c r="H171" s="190" t="s">
        <v>369</v>
      </c>
      <c r="I171" s="190" t="s">
        <v>2128</v>
      </c>
      <c r="J171" s="190" t="s">
        <v>7187</v>
      </c>
      <c r="K171" s="190" t="s">
        <v>271</v>
      </c>
      <c r="L171" s="190" t="s">
        <v>271</v>
      </c>
      <c r="M171" s="190" t="s">
        <v>271</v>
      </c>
      <c r="N171" s="190" t="s">
        <v>271</v>
      </c>
      <c r="O171" s="190" t="s">
        <v>271</v>
      </c>
      <c r="P171" s="190" t="s">
        <v>271</v>
      </c>
      <c r="Q171" s="191">
        <v>41659</v>
      </c>
      <c r="R171" s="191">
        <v>42389</v>
      </c>
      <c r="T171" s="190" t="s">
        <v>549</v>
      </c>
      <c r="U171" s="194">
        <v>625355.39</v>
      </c>
      <c r="V171" s="190" t="s">
        <v>7186</v>
      </c>
      <c r="W171" s="190" t="s">
        <v>2105</v>
      </c>
      <c r="X171" s="190" t="s">
        <v>2104</v>
      </c>
      <c r="Y171" s="190" t="s">
        <v>4569</v>
      </c>
      <c r="Z171" s="190" t="s">
        <v>7185</v>
      </c>
      <c r="AA171" s="190" t="s">
        <v>2124</v>
      </c>
      <c r="AB171" s="190" t="s">
        <v>310</v>
      </c>
      <c r="AC171" s="190" t="s">
        <v>7200</v>
      </c>
      <c r="AD171" s="190" t="s">
        <v>325</v>
      </c>
      <c r="AE171" s="190" t="s">
        <v>7199</v>
      </c>
      <c r="AF171" s="190" t="s">
        <v>7198</v>
      </c>
      <c r="AG171" s="193">
        <v>2674</v>
      </c>
      <c r="AH171" s="193">
        <v>693</v>
      </c>
      <c r="AI171" s="193">
        <v>3367</v>
      </c>
      <c r="AJ171" s="193">
        <v>382</v>
      </c>
      <c r="AK171" s="193">
        <v>99</v>
      </c>
      <c r="AL171" s="193">
        <v>481</v>
      </c>
      <c r="AM171" s="193">
        <v>0</v>
      </c>
      <c r="AN171" s="193">
        <v>0</v>
      </c>
      <c r="AO171" s="193">
        <v>0</v>
      </c>
      <c r="AP171" s="193">
        <v>0</v>
      </c>
      <c r="AQ171" s="193">
        <v>0</v>
      </c>
      <c r="AR171" s="193">
        <v>0</v>
      </c>
      <c r="AS171" s="190" t="s">
        <v>271</v>
      </c>
      <c r="AT171" s="193" t="s">
        <v>271</v>
      </c>
      <c r="AU171" s="193" t="s">
        <v>271</v>
      </c>
      <c r="AV171" s="190" t="s">
        <v>271</v>
      </c>
      <c r="AW171" s="193" t="s">
        <v>271</v>
      </c>
      <c r="AX171" s="193" t="s">
        <v>271</v>
      </c>
      <c r="AY171" s="190" t="s">
        <v>271</v>
      </c>
      <c r="AZ171" s="193" t="s">
        <v>271</v>
      </c>
      <c r="BA171" s="193" t="s">
        <v>271</v>
      </c>
      <c r="BB171" s="190" t="s">
        <v>271</v>
      </c>
      <c r="BC171" s="193" t="s">
        <v>271</v>
      </c>
      <c r="BD171" s="193" t="s">
        <v>271</v>
      </c>
      <c r="BE171" s="190" t="s">
        <v>271</v>
      </c>
      <c r="BF171" s="193" t="s">
        <v>271</v>
      </c>
      <c r="BG171" s="193" t="s">
        <v>271</v>
      </c>
      <c r="BH171" s="190" t="s">
        <v>271</v>
      </c>
      <c r="BI171" s="193" t="s">
        <v>271</v>
      </c>
      <c r="BJ171" s="193" t="s">
        <v>271</v>
      </c>
      <c r="BK171" s="190" t="s">
        <v>271</v>
      </c>
      <c r="BL171" s="193" t="s">
        <v>271</v>
      </c>
      <c r="BM171" s="193" t="s">
        <v>271</v>
      </c>
      <c r="BN171" s="190" t="s">
        <v>271</v>
      </c>
      <c r="BO171" s="193" t="s">
        <v>271</v>
      </c>
      <c r="BP171" s="193" t="s">
        <v>271</v>
      </c>
      <c r="BQ171" s="190" t="s">
        <v>271</v>
      </c>
      <c r="BR171" s="193" t="s">
        <v>271</v>
      </c>
      <c r="BS171" s="193" t="s">
        <v>271</v>
      </c>
      <c r="BT171" s="190" t="s">
        <v>271</v>
      </c>
      <c r="BU171" s="193" t="s">
        <v>271</v>
      </c>
      <c r="BV171" s="193" t="s">
        <v>271</v>
      </c>
      <c r="BW171" s="193">
        <v>2674</v>
      </c>
      <c r="BX171" s="193">
        <v>693</v>
      </c>
      <c r="BY171" s="193">
        <v>3367</v>
      </c>
      <c r="BZ171" s="193">
        <v>382</v>
      </c>
      <c r="CA171" s="193">
        <v>99</v>
      </c>
      <c r="CB171" s="193">
        <v>481</v>
      </c>
      <c r="CC171" s="190" t="s">
        <v>287</v>
      </c>
      <c r="CD171" s="193">
        <v>481</v>
      </c>
      <c r="CE171" s="193">
        <v>3367</v>
      </c>
      <c r="CF171" s="190" t="s">
        <v>287</v>
      </c>
      <c r="CG171" s="193">
        <v>481</v>
      </c>
      <c r="CH171" s="193">
        <v>3367</v>
      </c>
      <c r="CI171" s="190" t="s">
        <v>271</v>
      </c>
      <c r="CJ171" s="193" t="s">
        <v>271</v>
      </c>
      <c r="CK171" s="193" t="s">
        <v>271</v>
      </c>
      <c r="CL171" s="190" t="s">
        <v>271</v>
      </c>
      <c r="CM171" s="193" t="s">
        <v>271</v>
      </c>
      <c r="CN171" s="193" t="s">
        <v>271</v>
      </c>
      <c r="CO171" s="190" t="s">
        <v>271</v>
      </c>
      <c r="CP171" s="193" t="s">
        <v>271</v>
      </c>
      <c r="CQ171" s="193" t="s">
        <v>271</v>
      </c>
      <c r="CR171" s="190" t="s">
        <v>271</v>
      </c>
      <c r="CS171" s="193" t="s">
        <v>271</v>
      </c>
      <c r="CT171" s="193" t="s">
        <v>271</v>
      </c>
      <c r="CU171" s="190" t="s">
        <v>287</v>
      </c>
      <c r="CV171" s="193">
        <v>481</v>
      </c>
      <c r="CW171" s="193">
        <v>3367</v>
      </c>
      <c r="CX171" s="190" t="s">
        <v>271</v>
      </c>
      <c r="CY171" s="193" t="s">
        <v>271</v>
      </c>
      <c r="CZ171" s="193" t="s">
        <v>271</v>
      </c>
      <c r="DA171" s="190" t="s">
        <v>271</v>
      </c>
      <c r="DB171" s="193" t="s">
        <v>271</v>
      </c>
      <c r="DC171" s="193" t="s">
        <v>271</v>
      </c>
      <c r="DD171" s="190" t="s">
        <v>271</v>
      </c>
      <c r="DE171" s="193" t="s">
        <v>271</v>
      </c>
      <c r="DF171" s="193" t="s">
        <v>271</v>
      </c>
      <c r="DG171" s="190" t="s">
        <v>271</v>
      </c>
      <c r="DH171" s="193" t="s">
        <v>271</v>
      </c>
      <c r="DI171" s="193" t="s">
        <v>271</v>
      </c>
      <c r="DJ171" s="190" t="s">
        <v>287</v>
      </c>
      <c r="DK171" s="193">
        <v>481</v>
      </c>
      <c r="DL171" s="193">
        <v>3367</v>
      </c>
      <c r="DM171" s="190" t="s">
        <v>271</v>
      </c>
      <c r="DN171" s="193" t="s">
        <v>271</v>
      </c>
      <c r="DO171" s="193" t="s">
        <v>271</v>
      </c>
      <c r="DP171" s="190" t="s">
        <v>271</v>
      </c>
      <c r="DQ171" s="193" t="s">
        <v>271</v>
      </c>
      <c r="DR171" s="193" t="s">
        <v>271</v>
      </c>
      <c r="DS171" s="190" t="s">
        <v>271</v>
      </c>
      <c r="DT171" s="193" t="s">
        <v>271</v>
      </c>
      <c r="DU171" s="193" t="s">
        <v>271</v>
      </c>
      <c r="DV171" s="190" t="s">
        <v>271</v>
      </c>
      <c r="DW171" s="193" t="s">
        <v>271</v>
      </c>
      <c r="DX171" s="193" t="s">
        <v>271</v>
      </c>
      <c r="DY171" s="190" t="s">
        <v>356</v>
      </c>
      <c r="DZ171" s="190" t="s">
        <v>272</v>
      </c>
      <c r="EA171" s="190" t="s">
        <v>355</v>
      </c>
      <c r="EB171" s="190" t="s">
        <v>307</v>
      </c>
      <c r="EC171" s="190" t="s">
        <v>297</v>
      </c>
      <c r="ED171" s="190" t="s">
        <v>271</v>
      </c>
      <c r="EE171" s="190" t="s">
        <v>271</v>
      </c>
      <c r="EF171" s="190" t="s">
        <v>7197</v>
      </c>
      <c r="EG171" s="190" t="s">
        <v>321</v>
      </c>
      <c r="EH171" s="190" t="s">
        <v>320</v>
      </c>
      <c r="EI171" s="190" t="s">
        <v>319</v>
      </c>
      <c r="EJ171" s="190" t="s">
        <v>245</v>
      </c>
      <c r="EK171" s="190" t="s">
        <v>379</v>
      </c>
      <c r="EL171" s="190" t="s">
        <v>272</v>
      </c>
      <c r="EM171" s="190" t="s">
        <v>272</v>
      </c>
      <c r="EN171" s="190" t="s">
        <v>272</v>
      </c>
      <c r="EO171" s="190" t="s">
        <v>272</v>
      </c>
      <c r="EP171" s="190" t="s">
        <v>378</v>
      </c>
      <c r="EQ171" s="190">
        <v>4</v>
      </c>
      <c r="ER171" s="190" t="s">
        <v>349</v>
      </c>
      <c r="ES171" s="190" t="s">
        <v>272</v>
      </c>
      <c r="ET171" s="190" t="s">
        <v>272</v>
      </c>
      <c r="EU171" s="190" t="s">
        <v>272</v>
      </c>
      <c r="EV171" s="190" t="s">
        <v>297</v>
      </c>
      <c r="EW171" s="190" t="s">
        <v>303</v>
      </c>
      <c r="EX171" s="190">
        <v>3</v>
      </c>
      <c r="EY171" s="190" t="s">
        <v>278</v>
      </c>
      <c r="EZ171" s="190" t="s">
        <v>266</v>
      </c>
      <c r="FA171" s="190" t="s">
        <v>258</v>
      </c>
      <c r="FB171" s="193">
        <v>2</v>
      </c>
      <c r="FC171" s="190" t="s">
        <v>1357</v>
      </c>
      <c r="FD171" s="190" t="s">
        <v>348</v>
      </c>
      <c r="FE171" s="190" t="s">
        <v>271</v>
      </c>
      <c r="FF171" s="190" t="s">
        <v>264</v>
      </c>
      <c r="FG171" s="190" t="s">
        <v>7181</v>
      </c>
      <c r="FH171" s="190" t="s">
        <v>2869</v>
      </c>
      <c r="FI171" s="190" t="s">
        <v>7196</v>
      </c>
      <c r="FJ171" s="190" t="s">
        <v>7179</v>
      </c>
      <c r="FK171" s="190" t="s">
        <v>7195</v>
      </c>
      <c r="FL171" s="190" t="s">
        <v>7194</v>
      </c>
      <c r="FM171" s="190" t="s">
        <v>7193</v>
      </c>
      <c r="FN171" s="190" t="s">
        <v>7192</v>
      </c>
      <c r="FO171" s="190" t="s">
        <v>7191</v>
      </c>
      <c r="FP171" s="190" t="s">
        <v>7190</v>
      </c>
      <c r="FQ171" s="193">
        <v>3367</v>
      </c>
      <c r="FR171" s="193">
        <v>481</v>
      </c>
      <c r="FS171" s="190" t="s">
        <v>272</v>
      </c>
      <c r="FT171" s="190" t="s">
        <v>297</v>
      </c>
      <c r="FU171" s="190" t="s">
        <v>297</v>
      </c>
      <c r="FV171" s="190" t="s">
        <v>297</v>
      </c>
      <c r="FW171" s="190" t="s">
        <v>297</v>
      </c>
      <c r="FX171" s="190" t="s">
        <v>297</v>
      </c>
      <c r="FY171" s="190" t="s">
        <v>297</v>
      </c>
      <c r="FZ171" s="190" t="s">
        <v>297</v>
      </c>
      <c r="GA171" s="190" t="s">
        <v>272</v>
      </c>
      <c r="GB171" s="190" t="s">
        <v>297</v>
      </c>
      <c r="GC171" s="190" t="s">
        <v>297</v>
      </c>
      <c r="GD171" s="190" t="s">
        <v>297</v>
      </c>
      <c r="GE171" s="190" t="s">
        <v>297</v>
      </c>
    </row>
    <row r="172" spans="1:187" x14ac:dyDescent="0.3">
      <c r="A172" s="190" t="s">
        <v>372</v>
      </c>
      <c r="B172" s="190">
        <v>2837</v>
      </c>
      <c r="C172" s="190" t="s">
        <v>36</v>
      </c>
      <c r="D172" s="190" t="s">
        <v>241</v>
      </c>
      <c r="E172" s="190" t="s">
        <v>7189</v>
      </c>
      <c r="F172" s="190" t="s">
        <v>7188</v>
      </c>
      <c r="G172" s="190" t="s">
        <v>6654</v>
      </c>
      <c r="H172" s="190" t="s">
        <v>369</v>
      </c>
      <c r="I172" s="190" t="s">
        <v>2128</v>
      </c>
      <c r="J172" s="190" t="s">
        <v>7187</v>
      </c>
      <c r="K172" s="190" t="s">
        <v>271</v>
      </c>
      <c r="L172" s="190" t="s">
        <v>271</v>
      </c>
      <c r="M172" s="190" t="s">
        <v>271</v>
      </c>
      <c r="N172" s="190" t="s">
        <v>271</v>
      </c>
      <c r="O172" s="190" t="s">
        <v>271</v>
      </c>
      <c r="P172" s="190" t="s">
        <v>271</v>
      </c>
      <c r="Q172" s="191">
        <v>41667</v>
      </c>
      <c r="R172" s="191">
        <v>42396</v>
      </c>
      <c r="T172" s="190" t="s">
        <v>549</v>
      </c>
      <c r="U172" s="194">
        <v>875066.39</v>
      </c>
      <c r="V172" s="190" t="s">
        <v>7186</v>
      </c>
      <c r="W172" s="190" t="s">
        <v>2105</v>
      </c>
      <c r="X172" s="190" t="s">
        <v>2104</v>
      </c>
      <c r="Y172" s="190" t="s">
        <v>4569</v>
      </c>
      <c r="Z172" s="190" t="s">
        <v>7185</v>
      </c>
      <c r="AA172" s="190" t="s">
        <v>2124</v>
      </c>
      <c r="AB172" s="190" t="s">
        <v>310</v>
      </c>
      <c r="AC172" s="190" t="s">
        <v>7184</v>
      </c>
      <c r="AD172" s="190" t="s">
        <v>325</v>
      </c>
      <c r="AE172" s="190" t="s">
        <v>7183</v>
      </c>
      <c r="AF172" s="190" t="s">
        <v>7182</v>
      </c>
      <c r="AG172" s="193">
        <v>4386</v>
      </c>
      <c r="AH172" s="193">
        <v>1650</v>
      </c>
      <c r="AI172" s="193">
        <v>6036</v>
      </c>
      <c r="AJ172" s="193">
        <v>731</v>
      </c>
      <c r="AK172" s="193">
        <v>275</v>
      </c>
      <c r="AL172" s="193">
        <v>1006</v>
      </c>
      <c r="AM172" s="193">
        <v>0</v>
      </c>
      <c r="AN172" s="193">
        <v>0</v>
      </c>
      <c r="AO172" s="193">
        <v>0</v>
      </c>
      <c r="AP172" s="193">
        <v>0</v>
      </c>
      <c r="AQ172" s="193">
        <v>0</v>
      </c>
      <c r="AR172" s="193">
        <v>0</v>
      </c>
      <c r="AS172" s="190" t="s">
        <v>271</v>
      </c>
      <c r="AT172" s="193" t="s">
        <v>271</v>
      </c>
      <c r="AU172" s="193" t="s">
        <v>271</v>
      </c>
      <c r="AV172" s="190" t="s">
        <v>271</v>
      </c>
      <c r="AW172" s="193" t="s">
        <v>271</v>
      </c>
      <c r="AX172" s="193" t="s">
        <v>271</v>
      </c>
      <c r="AY172" s="190" t="s">
        <v>271</v>
      </c>
      <c r="AZ172" s="193" t="s">
        <v>271</v>
      </c>
      <c r="BA172" s="193" t="s">
        <v>271</v>
      </c>
      <c r="BB172" s="190" t="s">
        <v>271</v>
      </c>
      <c r="BC172" s="193" t="s">
        <v>271</v>
      </c>
      <c r="BD172" s="193" t="s">
        <v>271</v>
      </c>
      <c r="BE172" s="190" t="s">
        <v>271</v>
      </c>
      <c r="BF172" s="193" t="s">
        <v>271</v>
      </c>
      <c r="BG172" s="193" t="s">
        <v>271</v>
      </c>
      <c r="BH172" s="190" t="s">
        <v>271</v>
      </c>
      <c r="BI172" s="193" t="s">
        <v>271</v>
      </c>
      <c r="BJ172" s="193" t="s">
        <v>271</v>
      </c>
      <c r="BK172" s="190" t="s">
        <v>271</v>
      </c>
      <c r="BL172" s="193" t="s">
        <v>271</v>
      </c>
      <c r="BM172" s="193" t="s">
        <v>271</v>
      </c>
      <c r="BN172" s="190" t="s">
        <v>271</v>
      </c>
      <c r="BO172" s="193" t="s">
        <v>271</v>
      </c>
      <c r="BP172" s="193" t="s">
        <v>271</v>
      </c>
      <c r="BQ172" s="190" t="s">
        <v>271</v>
      </c>
      <c r="BR172" s="193" t="s">
        <v>271</v>
      </c>
      <c r="BS172" s="193" t="s">
        <v>271</v>
      </c>
      <c r="BT172" s="190" t="s">
        <v>271</v>
      </c>
      <c r="BU172" s="193" t="s">
        <v>271</v>
      </c>
      <c r="BV172" s="193" t="s">
        <v>271</v>
      </c>
      <c r="BW172" s="193">
        <v>4386</v>
      </c>
      <c r="BX172" s="193">
        <v>1650</v>
      </c>
      <c r="BY172" s="193">
        <v>6036</v>
      </c>
      <c r="BZ172" s="193">
        <v>731</v>
      </c>
      <c r="CA172" s="193">
        <v>275</v>
      </c>
      <c r="CB172" s="193">
        <v>1006</v>
      </c>
      <c r="CC172" s="190" t="s">
        <v>287</v>
      </c>
      <c r="CD172" s="193">
        <v>656</v>
      </c>
      <c r="CE172" s="193">
        <v>3956</v>
      </c>
      <c r="CF172" s="190" t="s">
        <v>287</v>
      </c>
      <c r="CG172" s="193">
        <v>656</v>
      </c>
      <c r="CH172" s="193">
        <v>3956</v>
      </c>
      <c r="CI172" s="190" t="s">
        <v>271</v>
      </c>
      <c r="CJ172" s="193" t="s">
        <v>271</v>
      </c>
      <c r="CK172" s="193" t="s">
        <v>271</v>
      </c>
      <c r="CL172" s="190" t="s">
        <v>271</v>
      </c>
      <c r="CM172" s="193" t="s">
        <v>271</v>
      </c>
      <c r="CN172" s="193" t="s">
        <v>271</v>
      </c>
      <c r="CO172" s="190" t="s">
        <v>271</v>
      </c>
      <c r="CP172" s="193" t="s">
        <v>271</v>
      </c>
      <c r="CQ172" s="193" t="s">
        <v>271</v>
      </c>
      <c r="CR172" s="190" t="s">
        <v>271</v>
      </c>
      <c r="CS172" s="193" t="s">
        <v>271</v>
      </c>
      <c r="CT172" s="193" t="s">
        <v>271</v>
      </c>
      <c r="CU172" s="190" t="s">
        <v>287</v>
      </c>
      <c r="CV172" s="193">
        <v>656</v>
      </c>
      <c r="CW172" s="193">
        <v>3956</v>
      </c>
      <c r="CX172" s="190" t="s">
        <v>271</v>
      </c>
      <c r="CY172" s="193" t="s">
        <v>271</v>
      </c>
      <c r="CZ172" s="193" t="s">
        <v>271</v>
      </c>
      <c r="DA172" s="190" t="s">
        <v>271</v>
      </c>
      <c r="DB172" s="193" t="s">
        <v>271</v>
      </c>
      <c r="DC172" s="193" t="s">
        <v>271</v>
      </c>
      <c r="DD172" s="190" t="s">
        <v>271</v>
      </c>
      <c r="DE172" s="193" t="s">
        <v>271</v>
      </c>
      <c r="DF172" s="193" t="s">
        <v>271</v>
      </c>
      <c r="DG172" s="190" t="s">
        <v>271</v>
      </c>
      <c r="DH172" s="193" t="s">
        <v>271</v>
      </c>
      <c r="DI172" s="193" t="s">
        <v>271</v>
      </c>
      <c r="DJ172" s="190" t="s">
        <v>287</v>
      </c>
      <c r="DK172" s="193">
        <v>350</v>
      </c>
      <c r="DL172" s="193">
        <v>2080</v>
      </c>
      <c r="DM172" s="190" t="s">
        <v>271</v>
      </c>
      <c r="DN172" s="193" t="s">
        <v>271</v>
      </c>
      <c r="DO172" s="193" t="s">
        <v>271</v>
      </c>
      <c r="DP172" s="190" t="s">
        <v>271</v>
      </c>
      <c r="DQ172" s="193" t="s">
        <v>271</v>
      </c>
      <c r="DR172" s="193" t="s">
        <v>271</v>
      </c>
      <c r="DS172" s="190" t="s">
        <v>271</v>
      </c>
      <c r="DT172" s="193" t="s">
        <v>271</v>
      </c>
      <c r="DU172" s="193" t="s">
        <v>271</v>
      </c>
      <c r="DV172" s="190" t="s">
        <v>271</v>
      </c>
      <c r="DW172" s="193" t="s">
        <v>271</v>
      </c>
      <c r="DX172" s="193" t="s">
        <v>271</v>
      </c>
      <c r="DY172" s="190" t="s">
        <v>356</v>
      </c>
      <c r="DZ172" s="190" t="s">
        <v>272</v>
      </c>
      <c r="EA172" s="190" t="s">
        <v>355</v>
      </c>
      <c r="EB172" s="190" t="s">
        <v>307</v>
      </c>
      <c r="EC172" s="190" t="s">
        <v>297</v>
      </c>
      <c r="ED172" s="190" t="s">
        <v>271</v>
      </c>
      <c r="EE172" s="190" t="s">
        <v>271</v>
      </c>
      <c r="EF172" s="190" t="s">
        <v>271</v>
      </c>
      <c r="EG172" s="190" t="s">
        <v>321</v>
      </c>
      <c r="EH172" s="190" t="s">
        <v>320</v>
      </c>
      <c r="EI172" s="190" t="s">
        <v>319</v>
      </c>
      <c r="EJ172" s="190" t="s">
        <v>245</v>
      </c>
      <c r="EK172" s="190" t="s">
        <v>379</v>
      </c>
      <c r="EL172" s="190" t="s">
        <v>272</v>
      </c>
      <c r="EM172" s="190" t="s">
        <v>272</v>
      </c>
      <c r="EN172" s="190" t="s">
        <v>272</v>
      </c>
      <c r="EO172" s="190" t="s">
        <v>272</v>
      </c>
      <c r="EP172" s="190" t="s">
        <v>378</v>
      </c>
      <c r="EQ172" s="190">
        <v>4</v>
      </c>
      <c r="ER172" s="190" t="s">
        <v>349</v>
      </c>
      <c r="ES172" s="190" t="s">
        <v>272</v>
      </c>
      <c r="ET172" s="190" t="s">
        <v>272</v>
      </c>
      <c r="EU172" s="190" t="s">
        <v>272</v>
      </c>
      <c r="EV172" s="190" t="s">
        <v>297</v>
      </c>
      <c r="EW172" s="190" t="s">
        <v>303</v>
      </c>
      <c r="EX172" s="190">
        <v>3</v>
      </c>
      <c r="EY172" s="190" t="s">
        <v>278</v>
      </c>
      <c r="EZ172" s="190" t="s">
        <v>267</v>
      </c>
      <c r="FA172" s="190" t="s">
        <v>258</v>
      </c>
      <c r="FB172" s="193">
        <v>2</v>
      </c>
      <c r="FC172" s="190" t="s">
        <v>1357</v>
      </c>
      <c r="FD172" s="190" t="s">
        <v>348</v>
      </c>
      <c r="FE172" s="190" t="s">
        <v>271</v>
      </c>
      <c r="FF172" s="190" t="s">
        <v>263</v>
      </c>
      <c r="FG172" s="190" t="s">
        <v>7181</v>
      </c>
      <c r="FH172" s="190" t="s">
        <v>271</v>
      </c>
      <c r="FI172" s="190" t="s">
        <v>7180</v>
      </c>
      <c r="FJ172" s="190" t="s">
        <v>7179</v>
      </c>
      <c r="FK172" s="190" t="s">
        <v>7178</v>
      </c>
      <c r="FL172" s="190" t="s">
        <v>7177</v>
      </c>
      <c r="FM172" s="190" t="s">
        <v>7176</v>
      </c>
      <c r="FN172" s="190" t="s">
        <v>7175</v>
      </c>
      <c r="FO172" s="190" t="s">
        <v>7174</v>
      </c>
      <c r="FP172" s="190" t="s">
        <v>7173</v>
      </c>
      <c r="FQ172" s="193">
        <v>6036</v>
      </c>
      <c r="FR172" s="193">
        <v>1006</v>
      </c>
      <c r="FS172" s="190" t="s">
        <v>272</v>
      </c>
      <c r="FT172" s="190" t="s">
        <v>297</v>
      </c>
      <c r="FU172" s="190" t="s">
        <v>297</v>
      </c>
      <c r="FV172" s="190" t="s">
        <v>297</v>
      </c>
      <c r="FW172" s="190" t="s">
        <v>297</v>
      </c>
      <c r="FX172" s="190" t="s">
        <v>297</v>
      </c>
      <c r="FY172" s="190" t="s">
        <v>297</v>
      </c>
      <c r="FZ172" s="190" t="s">
        <v>297</v>
      </c>
      <c r="GA172" s="190" t="s">
        <v>272</v>
      </c>
      <c r="GB172" s="190" t="s">
        <v>297</v>
      </c>
      <c r="GC172" s="190" t="s">
        <v>297</v>
      </c>
      <c r="GD172" s="190" t="s">
        <v>297</v>
      </c>
      <c r="GE172" s="190" t="s">
        <v>272</v>
      </c>
    </row>
    <row r="173" spans="1:187" x14ac:dyDescent="0.3">
      <c r="A173" s="190" t="s">
        <v>372</v>
      </c>
      <c r="B173" s="190">
        <v>2841</v>
      </c>
      <c r="C173" s="190" t="s">
        <v>36</v>
      </c>
      <c r="D173" s="190" t="s">
        <v>241</v>
      </c>
      <c r="E173" s="190" t="s">
        <v>4684</v>
      </c>
      <c r="F173" s="190" t="s">
        <v>4683</v>
      </c>
      <c r="G173" s="190" t="s">
        <v>3876</v>
      </c>
      <c r="H173" s="190" t="s">
        <v>369</v>
      </c>
      <c r="I173" s="190" t="s">
        <v>2128</v>
      </c>
      <c r="J173" s="190" t="s">
        <v>4682</v>
      </c>
      <c r="K173" s="190" t="s">
        <v>271</v>
      </c>
      <c r="L173" s="190" t="s">
        <v>271</v>
      </c>
      <c r="M173" s="190" t="s">
        <v>271</v>
      </c>
      <c r="N173" s="190" t="s">
        <v>271</v>
      </c>
      <c r="O173" s="190" t="s">
        <v>271</v>
      </c>
      <c r="P173" s="190" t="s">
        <v>271</v>
      </c>
      <c r="Q173" s="191">
        <v>41982</v>
      </c>
      <c r="R173" s="191">
        <v>42712</v>
      </c>
      <c r="S173" s="191">
        <v>42803</v>
      </c>
      <c r="T173" s="190" t="s">
        <v>471</v>
      </c>
      <c r="U173" s="194">
        <v>370306</v>
      </c>
      <c r="V173" s="190" t="s">
        <v>2106</v>
      </c>
      <c r="W173" s="190" t="s">
        <v>2105</v>
      </c>
      <c r="X173" s="190" t="s">
        <v>2104</v>
      </c>
      <c r="Y173" s="190" t="s">
        <v>4681</v>
      </c>
      <c r="Z173" s="190" t="s">
        <v>4680</v>
      </c>
      <c r="AA173" s="190" t="s">
        <v>2101</v>
      </c>
      <c r="AB173" s="190" t="s">
        <v>310</v>
      </c>
      <c r="AC173" s="190" t="s">
        <v>4679</v>
      </c>
      <c r="AD173" s="190" t="s">
        <v>325</v>
      </c>
      <c r="AE173" s="190" t="s">
        <v>4678</v>
      </c>
      <c r="AF173" s="190" t="s">
        <v>4677</v>
      </c>
      <c r="AG173" s="193">
        <v>0</v>
      </c>
      <c r="AH173" s="193">
        <v>0</v>
      </c>
      <c r="AI173" s="193">
        <v>0</v>
      </c>
      <c r="AJ173" s="193">
        <v>4991</v>
      </c>
      <c r="AK173" s="193">
        <v>2096</v>
      </c>
      <c r="AL173" s="193">
        <v>7087</v>
      </c>
      <c r="AM173" s="193">
        <v>0</v>
      </c>
      <c r="AN173" s="193">
        <v>0</v>
      </c>
      <c r="AO173" s="193">
        <v>0</v>
      </c>
      <c r="AP173" s="193">
        <v>0</v>
      </c>
      <c r="AQ173" s="193">
        <v>0</v>
      </c>
      <c r="AR173" s="193">
        <v>0</v>
      </c>
      <c r="AS173" s="190" t="s">
        <v>271</v>
      </c>
      <c r="AT173" s="193" t="s">
        <v>271</v>
      </c>
      <c r="AU173" s="193" t="s">
        <v>271</v>
      </c>
      <c r="AV173" s="190" t="s">
        <v>271</v>
      </c>
      <c r="AW173" s="193" t="s">
        <v>271</v>
      </c>
      <c r="AX173" s="193" t="s">
        <v>271</v>
      </c>
      <c r="AY173" s="190" t="s">
        <v>271</v>
      </c>
      <c r="AZ173" s="193" t="s">
        <v>271</v>
      </c>
      <c r="BA173" s="193" t="s">
        <v>271</v>
      </c>
      <c r="BB173" s="190" t="s">
        <v>271</v>
      </c>
      <c r="BC173" s="193" t="s">
        <v>271</v>
      </c>
      <c r="BD173" s="193" t="s">
        <v>271</v>
      </c>
      <c r="BE173" s="190" t="s">
        <v>271</v>
      </c>
      <c r="BF173" s="193" t="s">
        <v>271</v>
      </c>
      <c r="BG173" s="193" t="s">
        <v>271</v>
      </c>
      <c r="BH173" s="190" t="s">
        <v>271</v>
      </c>
      <c r="BI173" s="193" t="s">
        <v>271</v>
      </c>
      <c r="BJ173" s="193" t="s">
        <v>271</v>
      </c>
      <c r="BK173" s="190" t="s">
        <v>271</v>
      </c>
      <c r="BL173" s="193" t="s">
        <v>271</v>
      </c>
      <c r="BM173" s="193" t="s">
        <v>271</v>
      </c>
      <c r="BN173" s="190" t="s">
        <v>271</v>
      </c>
      <c r="BO173" s="193" t="s">
        <v>271</v>
      </c>
      <c r="BP173" s="193" t="s">
        <v>271</v>
      </c>
      <c r="BQ173" s="190" t="s">
        <v>271</v>
      </c>
      <c r="BR173" s="193" t="s">
        <v>271</v>
      </c>
      <c r="BS173" s="193" t="s">
        <v>271</v>
      </c>
      <c r="BT173" s="190" t="s">
        <v>271</v>
      </c>
      <c r="BU173" s="193" t="s">
        <v>271</v>
      </c>
      <c r="BV173" s="193" t="s">
        <v>271</v>
      </c>
      <c r="BW173" s="193">
        <v>0</v>
      </c>
      <c r="BX173" s="193">
        <v>0</v>
      </c>
      <c r="BY173" s="193">
        <v>218674</v>
      </c>
      <c r="BZ173" s="193">
        <v>4991</v>
      </c>
      <c r="CA173" s="193">
        <v>2096</v>
      </c>
      <c r="CB173" s="193">
        <v>7087</v>
      </c>
      <c r="CC173" s="190" t="s">
        <v>287</v>
      </c>
      <c r="CD173" s="193">
        <v>579</v>
      </c>
      <c r="CE173" s="193">
        <v>15000</v>
      </c>
      <c r="CF173" s="190" t="s">
        <v>271</v>
      </c>
      <c r="CG173" s="193" t="s">
        <v>271</v>
      </c>
      <c r="CH173" s="193" t="s">
        <v>271</v>
      </c>
      <c r="CI173" s="190" t="s">
        <v>271</v>
      </c>
      <c r="CJ173" s="193" t="s">
        <v>271</v>
      </c>
      <c r="CK173" s="193" t="s">
        <v>271</v>
      </c>
      <c r="CL173" s="190" t="s">
        <v>271</v>
      </c>
      <c r="CM173" s="193" t="s">
        <v>271</v>
      </c>
      <c r="CN173" s="193" t="s">
        <v>271</v>
      </c>
      <c r="CO173" s="190" t="s">
        <v>287</v>
      </c>
      <c r="CP173" s="193">
        <v>579</v>
      </c>
      <c r="CQ173" s="193">
        <v>15000</v>
      </c>
      <c r="CR173" s="190" t="s">
        <v>287</v>
      </c>
      <c r="CS173" s="193">
        <v>400</v>
      </c>
      <c r="CT173" s="193">
        <v>0</v>
      </c>
      <c r="CU173" s="190" t="s">
        <v>271</v>
      </c>
      <c r="CV173" s="193" t="s">
        <v>271</v>
      </c>
      <c r="CW173" s="193" t="s">
        <v>271</v>
      </c>
      <c r="CX173" s="190" t="s">
        <v>287</v>
      </c>
      <c r="CY173" s="193">
        <v>168</v>
      </c>
      <c r="CZ173" s="193">
        <v>15000</v>
      </c>
      <c r="DA173" s="190" t="s">
        <v>287</v>
      </c>
      <c r="DB173" s="193">
        <v>2904</v>
      </c>
      <c r="DC173" s="193">
        <v>15000</v>
      </c>
      <c r="DD173" s="190" t="s">
        <v>271</v>
      </c>
      <c r="DE173" s="193" t="s">
        <v>271</v>
      </c>
      <c r="DF173" s="193" t="s">
        <v>271</v>
      </c>
      <c r="DG173" s="190" t="s">
        <v>271</v>
      </c>
      <c r="DH173" s="193" t="s">
        <v>271</v>
      </c>
      <c r="DI173" s="193" t="s">
        <v>271</v>
      </c>
      <c r="DJ173" s="190" t="s">
        <v>271</v>
      </c>
      <c r="DK173" s="193" t="s">
        <v>271</v>
      </c>
      <c r="DL173" s="193" t="s">
        <v>271</v>
      </c>
      <c r="DM173" s="190" t="s">
        <v>271</v>
      </c>
      <c r="DN173" s="193" t="s">
        <v>271</v>
      </c>
      <c r="DO173" s="193" t="s">
        <v>271</v>
      </c>
      <c r="DP173" s="190" t="s">
        <v>271</v>
      </c>
      <c r="DQ173" s="193" t="s">
        <v>271</v>
      </c>
      <c r="DR173" s="193" t="s">
        <v>271</v>
      </c>
      <c r="DS173" s="190" t="s">
        <v>271</v>
      </c>
      <c r="DT173" s="193" t="s">
        <v>271</v>
      </c>
      <c r="DU173" s="193" t="s">
        <v>271</v>
      </c>
      <c r="DV173" s="190" t="s">
        <v>287</v>
      </c>
      <c r="DW173" s="193">
        <v>579</v>
      </c>
      <c r="DX173" s="193">
        <v>15000</v>
      </c>
      <c r="DY173" s="190" t="s">
        <v>356</v>
      </c>
      <c r="DZ173" s="190" t="s">
        <v>297</v>
      </c>
      <c r="EA173" s="190" t="s">
        <v>271</v>
      </c>
      <c r="EB173" s="190" t="s">
        <v>271</v>
      </c>
      <c r="EC173" s="190" t="s">
        <v>272</v>
      </c>
      <c r="ED173" s="190" t="s">
        <v>427</v>
      </c>
      <c r="EE173" s="190" t="s">
        <v>426</v>
      </c>
      <c r="EF173" s="190" t="s">
        <v>271</v>
      </c>
      <c r="EG173" s="190" t="s">
        <v>321</v>
      </c>
      <c r="EH173" s="190" t="s">
        <v>380</v>
      </c>
      <c r="EI173" s="190" t="s">
        <v>319</v>
      </c>
      <c r="EJ173" s="190" t="s">
        <v>245</v>
      </c>
      <c r="EK173" s="190" t="s">
        <v>379</v>
      </c>
      <c r="EL173" s="190" t="s">
        <v>272</v>
      </c>
      <c r="EM173" s="190" t="s">
        <v>272</v>
      </c>
      <c r="EN173" s="190" t="s">
        <v>272</v>
      </c>
      <c r="EO173" s="190" t="s">
        <v>272</v>
      </c>
      <c r="EP173" s="190" t="s">
        <v>378</v>
      </c>
      <c r="EQ173" s="190">
        <v>4</v>
      </c>
      <c r="ER173" s="190" t="s">
        <v>349</v>
      </c>
      <c r="ES173" s="190" t="s">
        <v>272</v>
      </c>
      <c r="ET173" s="190" t="s">
        <v>272</v>
      </c>
      <c r="EU173" s="190" t="s">
        <v>272</v>
      </c>
      <c r="EV173" s="190" t="s">
        <v>272</v>
      </c>
      <c r="EW173" s="190" t="s">
        <v>303</v>
      </c>
      <c r="EX173" s="190">
        <v>4</v>
      </c>
      <c r="EY173" s="190" t="s">
        <v>278</v>
      </c>
      <c r="EZ173" s="190" t="s">
        <v>268</v>
      </c>
      <c r="FA173" s="190" t="s">
        <v>257</v>
      </c>
      <c r="FB173" s="193">
        <v>6</v>
      </c>
      <c r="FC173" s="190" t="s">
        <v>442</v>
      </c>
      <c r="FD173" s="190" t="s">
        <v>348</v>
      </c>
      <c r="FE173" s="190" t="s">
        <v>443</v>
      </c>
      <c r="FF173" s="190" t="s">
        <v>262</v>
      </c>
      <c r="FG173" s="190" t="s">
        <v>271</v>
      </c>
      <c r="FH173" s="190" t="s">
        <v>4676</v>
      </c>
      <c r="FI173" s="190" t="s">
        <v>4675</v>
      </c>
      <c r="FJ173" s="190" t="s">
        <v>4674</v>
      </c>
      <c r="FK173" s="190" t="s">
        <v>4673</v>
      </c>
      <c r="FL173" s="190" t="s">
        <v>4672</v>
      </c>
      <c r="FM173" s="190" t="s">
        <v>4671</v>
      </c>
      <c r="FN173" s="190" t="s">
        <v>4670</v>
      </c>
      <c r="FO173" s="190" t="s">
        <v>4669</v>
      </c>
      <c r="FP173" s="190" t="s">
        <v>271</v>
      </c>
      <c r="FQ173" s="193">
        <v>218674</v>
      </c>
      <c r="FR173" s="193">
        <v>7087</v>
      </c>
      <c r="FS173" s="190" t="s">
        <v>272</v>
      </c>
      <c r="FT173" s="190" t="s">
        <v>297</v>
      </c>
      <c r="FU173" s="190" t="s">
        <v>297</v>
      </c>
      <c r="FV173" s="190" t="s">
        <v>297</v>
      </c>
      <c r="FW173" s="190" t="s">
        <v>297</v>
      </c>
      <c r="FX173" s="190" t="s">
        <v>297</v>
      </c>
      <c r="FY173" s="190" t="s">
        <v>272</v>
      </c>
      <c r="FZ173" s="190" t="s">
        <v>297</v>
      </c>
      <c r="GA173" s="190" t="s">
        <v>297</v>
      </c>
      <c r="GB173" s="190" t="s">
        <v>297</v>
      </c>
      <c r="GC173" s="190" t="s">
        <v>272</v>
      </c>
      <c r="GD173" s="190" t="s">
        <v>297</v>
      </c>
      <c r="GE173" s="190" t="s">
        <v>297</v>
      </c>
    </row>
    <row r="174" spans="1:187" x14ac:dyDescent="0.3">
      <c r="A174" s="190" t="s">
        <v>372</v>
      </c>
      <c r="B174" s="190">
        <v>2842</v>
      </c>
      <c r="C174" s="190" t="s">
        <v>36</v>
      </c>
      <c r="D174" s="190" t="s">
        <v>241</v>
      </c>
      <c r="E174" s="190" t="s">
        <v>4668</v>
      </c>
      <c r="F174" s="190" t="s">
        <v>4667</v>
      </c>
      <c r="G174" s="190" t="s">
        <v>3876</v>
      </c>
      <c r="H174" s="190" t="s">
        <v>369</v>
      </c>
      <c r="I174" s="190" t="s">
        <v>544</v>
      </c>
      <c r="J174" s="190" t="s">
        <v>544</v>
      </c>
      <c r="K174" s="190" t="s">
        <v>271</v>
      </c>
      <c r="L174" s="190" t="s">
        <v>271</v>
      </c>
      <c r="M174" s="190" t="s">
        <v>271</v>
      </c>
      <c r="N174" s="190" t="s">
        <v>271</v>
      </c>
      <c r="O174" s="190" t="s">
        <v>271</v>
      </c>
      <c r="P174" s="190" t="s">
        <v>271</v>
      </c>
      <c r="Q174" s="191">
        <v>42078</v>
      </c>
      <c r="R174" s="191">
        <v>42383</v>
      </c>
      <c r="T174" s="190" t="s">
        <v>574</v>
      </c>
      <c r="U174" s="194">
        <v>1097970</v>
      </c>
      <c r="V174" s="190" t="s">
        <v>4666</v>
      </c>
      <c r="W174" s="190" t="s">
        <v>4630</v>
      </c>
      <c r="X174" s="190" t="s">
        <v>4553</v>
      </c>
      <c r="Y174" s="190" t="s">
        <v>4552</v>
      </c>
      <c r="Z174" s="190" t="s">
        <v>4665</v>
      </c>
      <c r="AA174" s="190" t="s">
        <v>2124</v>
      </c>
      <c r="AB174" s="190" t="s">
        <v>448</v>
      </c>
      <c r="AC174" s="190" t="s">
        <v>4601</v>
      </c>
      <c r="AD174" s="190" t="s">
        <v>325</v>
      </c>
      <c r="AE174" s="190" t="s">
        <v>4639</v>
      </c>
      <c r="AF174" s="190" t="s">
        <v>4638</v>
      </c>
      <c r="AG174" s="193">
        <v>0</v>
      </c>
      <c r="AH174" s="193">
        <v>0</v>
      </c>
      <c r="AI174" s="193">
        <v>40878</v>
      </c>
      <c r="AJ174" s="193">
        <v>6123</v>
      </c>
      <c r="AK174" s="193">
        <v>0</v>
      </c>
      <c r="AL174" s="193">
        <v>6123</v>
      </c>
      <c r="AM174" s="193">
        <v>0</v>
      </c>
      <c r="AN174" s="193" t="s">
        <v>271</v>
      </c>
      <c r="AO174" s="193">
        <v>40878</v>
      </c>
      <c r="AP174" s="193">
        <v>6123</v>
      </c>
      <c r="AQ174" s="193" t="s">
        <v>271</v>
      </c>
      <c r="AR174" s="193">
        <v>6123</v>
      </c>
      <c r="AS174" s="190" t="s">
        <v>271</v>
      </c>
      <c r="AT174" s="193" t="s">
        <v>271</v>
      </c>
      <c r="AU174" s="193" t="s">
        <v>271</v>
      </c>
      <c r="AV174" s="190" t="s">
        <v>271</v>
      </c>
      <c r="AW174" s="193" t="s">
        <v>271</v>
      </c>
      <c r="AX174" s="193" t="s">
        <v>271</v>
      </c>
      <c r="AY174" s="190" t="s">
        <v>287</v>
      </c>
      <c r="AZ174" s="193">
        <v>6123</v>
      </c>
      <c r="BA174" s="193">
        <v>40878</v>
      </c>
      <c r="BB174" s="190" t="s">
        <v>271</v>
      </c>
      <c r="BC174" s="193" t="s">
        <v>271</v>
      </c>
      <c r="BD174" s="193" t="s">
        <v>271</v>
      </c>
      <c r="BE174" s="190" t="s">
        <v>271</v>
      </c>
      <c r="BF174" s="193" t="s">
        <v>271</v>
      </c>
      <c r="BG174" s="193" t="s">
        <v>271</v>
      </c>
      <c r="BH174" s="190" t="s">
        <v>271</v>
      </c>
      <c r="BI174" s="193" t="s">
        <v>271</v>
      </c>
      <c r="BJ174" s="193" t="s">
        <v>271</v>
      </c>
      <c r="BK174" s="190" t="s">
        <v>271</v>
      </c>
      <c r="BL174" s="193" t="s">
        <v>271</v>
      </c>
      <c r="BM174" s="193" t="s">
        <v>271</v>
      </c>
      <c r="BN174" s="190" t="s">
        <v>271</v>
      </c>
      <c r="BO174" s="193" t="s">
        <v>271</v>
      </c>
      <c r="BP174" s="193" t="s">
        <v>271</v>
      </c>
      <c r="BQ174" s="190" t="s">
        <v>271</v>
      </c>
      <c r="BR174" s="193" t="s">
        <v>271</v>
      </c>
      <c r="BS174" s="193" t="s">
        <v>271</v>
      </c>
      <c r="BT174" s="190" t="s">
        <v>271</v>
      </c>
      <c r="BU174" s="193" t="s">
        <v>271</v>
      </c>
      <c r="BV174" s="193" t="s">
        <v>271</v>
      </c>
      <c r="BW174" s="193" t="s">
        <v>271</v>
      </c>
      <c r="BX174" s="193" t="s">
        <v>271</v>
      </c>
      <c r="BY174" s="193">
        <v>0</v>
      </c>
      <c r="BZ174" s="193" t="s">
        <v>271</v>
      </c>
      <c r="CA174" s="193" t="s">
        <v>271</v>
      </c>
      <c r="CB174" s="193">
        <v>0</v>
      </c>
      <c r="CC174" s="190" t="s">
        <v>271</v>
      </c>
      <c r="CD174" s="193" t="s">
        <v>271</v>
      </c>
      <c r="CE174" s="193" t="s">
        <v>271</v>
      </c>
      <c r="CF174" s="190" t="s">
        <v>271</v>
      </c>
      <c r="CG174" s="193" t="s">
        <v>271</v>
      </c>
      <c r="CH174" s="193" t="s">
        <v>271</v>
      </c>
      <c r="CI174" s="190" t="s">
        <v>271</v>
      </c>
      <c r="CJ174" s="193" t="s">
        <v>271</v>
      </c>
      <c r="CK174" s="193" t="s">
        <v>271</v>
      </c>
      <c r="CL174" s="190" t="s">
        <v>271</v>
      </c>
      <c r="CM174" s="193" t="s">
        <v>271</v>
      </c>
      <c r="CN174" s="193" t="s">
        <v>271</v>
      </c>
      <c r="CO174" s="190" t="s">
        <v>271</v>
      </c>
      <c r="CP174" s="193" t="s">
        <v>271</v>
      </c>
      <c r="CQ174" s="193" t="s">
        <v>271</v>
      </c>
      <c r="CR174" s="190" t="s">
        <v>271</v>
      </c>
      <c r="CS174" s="193" t="s">
        <v>271</v>
      </c>
      <c r="CT174" s="193" t="s">
        <v>271</v>
      </c>
      <c r="CU174" s="190" t="s">
        <v>271</v>
      </c>
      <c r="CV174" s="193" t="s">
        <v>271</v>
      </c>
      <c r="CW174" s="193" t="s">
        <v>271</v>
      </c>
      <c r="CX174" s="190" t="s">
        <v>271</v>
      </c>
      <c r="CY174" s="193" t="s">
        <v>271</v>
      </c>
      <c r="CZ174" s="193" t="s">
        <v>271</v>
      </c>
      <c r="DA174" s="190" t="s">
        <v>271</v>
      </c>
      <c r="DB174" s="193" t="s">
        <v>271</v>
      </c>
      <c r="DC174" s="193" t="s">
        <v>271</v>
      </c>
      <c r="DD174" s="190" t="s">
        <v>271</v>
      </c>
      <c r="DE174" s="193" t="s">
        <v>271</v>
      </c>
      <c r="DF174" s="193" t="s">
        <v>271</v>
      </c>
      <c r="DG174" s="190" t="s">
        <v>271</v>
      </c>
      <c r="DH174" s="193" t="s">
        <v>271</v>
      </c>
      <c r="DI174" s="193" t="s">
        <v>271</v>
      </c>
      <c r="DJ174" s="190" t="s">
        <v>271</v>
      </c>
      <c r="DK174" s="193" t="s">
        <v>271</v>
      </c>
      <c r="DL174" s="193" t="s">
        <v>271</v>
      </c>
      <c r="DM174" s="190" t="s">
        <v>271</v>
      </c>
      <c r="DN174" s="193" t="s">
        <v>271</v>
      </c>
      <c r="DO174" s="193" t="s">
        <v>271</v>
      </c>
      <c r="DP174" s="190" t="s">
        <v>271</v>
      </c>
      <c r="DQ174" s="193" t="s">
        <v>271</v>
      </c>
      <c r="DR174" s="193" t="s">
        <v>271</v>
      </c>
      <c r="DS174" s="190" t="s">
        <v>271</v>
      </c>
      <c r="DT174" s="193" t="s">
        <v>271</v>
      </c>
      <c r="DU174" s="193" t="s">
        <v>271</v>
      </c>
      <c r="DV174" s="190" t="s">
        <v>271</v>
      </c>
      <c r="DW174" s="193" t="s">
        <v>271</v>
      </c>
      <c r="DX174" s="193" t="s">
        <v>271</v>
      </c>
      <c r="DY174" s="190" t="s">
        <v>356</v>
      </c>
      <c r="DZ174" s="190" t="s">
        <v>272</v>
      </c>
      <c r="EA174" s="190" t="s">
        <v>427</v>
      </c>
      <c r="EB174" s="190" t="s">
        <v>286</v>
      </c>
      <c r="EC174" s="190" t="s">
        <v>297</v>
      </c>
      <c r="ED174" s="190" t="s">
        <v>271</v>
      </c>
      <c r="EE174" s="190" t="s">
        <v>271</v>
      </c>
      <c r="EF174" s="190" t="s">
        <v>271</v>
      </c>
      <c r="EG174" s="190" t="s">
        <v>285</v>
      </c>
      <c r="EH174" s="190" t="s">
        <v>320</v>
      </c>
      <c r="EI174" s="190" t="s">
        <v>319</v>
      </c>
      <c r="EJ174" s="190" t="s">
        <v>245</v>
      </c>
      <c r="EK174" s="190" t="s">
        <v>379</v>
      </c>
      <c r="EL174" s="190" t="s">
        <v>272</v>
      </c>
      <c r="EM174" s="190" t="s">
        <v>272</v>
      </c>
      <c r="EN174" s="190" t="s">
        <v>272</v>
      </c>
      <c r="EO174" s="190" t="s">
        <v>272</v>
      </c>
      <c r="EP174" s="190" t="s">
        <v>378</v>
      </c>
      <c r="EQ174" s="190">
        <v>4</v>
      </c>
      <c r="ER174" s="190" t="s">
        <v>349</v>
      </c>
      <c r="ES174" s="190" t="s">
        <v>272</v>
      </c>
      <c r="ET174" s="190" t="s">
        <v>297</v>
      </c>
      <c r="EU174" s="190" t="s">
        <v>272</v>
      </c>
      <c r="EV174" s="190" t="s">
        <v>272</v>
      </c>
      <c r="EW174" s="190" t="s">
        <v>303</v>
      </c>
      <c r="EX174" s="190">
        <v>3</v>
      </c>
      <c r="EY174" s="190" t="s">
        <v>278</v>
      </c>
      <c r="EZ174" s="190" t="s">
        <v>267</v>
      </c>
      <c r="FA174" s="190" t="s">
        <v>257</v>
      </c>
      <c r="FB174" s="193">
        <v>4</v>
      </c>
      <c r="FC174" s="190" t="s">
        <v>348</v>
      </c>
      <c r="FD174" s="190" t="s">
        <v>1357</v>
      </c>
      <c r="FE174" s="190" t="s">
        <v>300</v>
      </c>
      <c r="FF174" s="190" t="s">
        <v>263</v>
      </c>
      <c r="FG174" s="190" t="s">
        <v>4664</v>
      </c>
      <c r="FH174" s="190" t="s">
        <v>4547</v>
      </c>
      <c r="FI174" s="190" t="s">
        <v>4635</v>
      </c>
      <c r="FJ174" s="190" t="s">
        <v>4634</v>
      </c>
      <c r="FK174" s="190" t="s">
        <v>4633</v>
      </c>
      <c r="FL174" s="190" t="s">
        <v>4593</v>
      </c>
      <c r="FM174" s="190" t="s">
        <v>4594</v>
      </c>
      <c r="FN174" s="190" t="s">
        <v>4541</v>
      </c>
      <c r="FO174" s="190" t="s">
        <v>271</v>
      </c>
      <c r="FP174" s="190" t="s">
        <v>271</v>
      </c>
      <c r="FQ174" s="193">
        <v>40878</v>
      </c>
      <c r="FR174" s="193">
        <v>6123</v>
      </c>
      <c r="FS174" s="190" t="s">
        <v>297</v>
      </c>
      <c r="FT174" s="190" t="s">
        <v>297</v>
      </c>
      <c r="FU174" s="190" t="s">
        <v>297</v>
      </c>
      <c r="FV174" s="190" t="s">
        <v>297</v>
      </c>
      <c r="FW174" s="190" t="s">
        <v>297</v>
      </c>
      <c r="FX174" s="190" t="s">
        <v>297</v>
      </c>
      <c r="FY174" s="190" t="s">
        <v>297</v>
      </c>
      <c r="FZ174" s="190" t="s">
        <v>297</v>
      </c>
      <c r="GA174" s="190" t="s">
        <v>272</v>
      </c>
      <c r="GB174" s="190" t="s">
        <v>297</v>
      </c>
      <c r="GC174" s="190" t="s">
        <v>297</v>
      </c>
      <c r="GD174" s="190" t="s">
        <v>297</v>
      </c>
      <c r="GE174" s="190" t="s">
        <v>272</v>
      </c>
    </row>
    <row r="175" spans="1:187" x14ac:dyDescent="0.3">
      <c r="A175" s="190" t="s">
        <v>372</v>
      </c>
      <c r="B175" s="190">
        <v>2845</v>
      </c>
      <c r="C175" s="190" t="s">
        <v>36</v>
      </c>
      <c r="D175" s="190" t="s">
        <v>241</v>
      </c>
      <c r="E175" s="190" t="s">
        <v>4663</v>
      </c>
      <c r="F175" s="190" t="s">
        <v>4662</v>
      </c>
      <c r="G175" s="190" t="s">
        <v>3876</v>
      </c>
      <c r="H175" s="190" t="s">
        <v>2239</v>
      </c>
      <c r="I175" s="190" t="s">
        <v>301</v>
      </c>
      <c r="J175" s="190" t="s">
        <v>4661</v>
      </c>
      <c r="K175" s="190" t="s">
        <v>271</v>
      </c>
      <c r="L175" s="190" t="s">
        <v>271</v>
      </c>
      <c r="M175" s="190" t="s">
        <v>271</v>
      </c>
      <c r="N175" s="190" t="s">
        <v>271</v>
      </c>
      <c r="O175" s="190" t="s">
        <v>271</v>
      </c>
      <c r="P175" s="190" t="s">
        <v>271</v>
      </c>
      <c r="Q175" s="191">
        <v>42125</v>
      </c>
      <c r="R175" s="191">
        <v>43220</v>
      </c>
      <c r="T175" s="190" t="s">
        <v>549</v>
      </c>
      <c r="U175" s="194">
        <v>499708.04</v>
      </c>
      <c r="V175" s="190" t="s">
        <v>4589</v>
      </c>
      <c r="W175" s="190" t="s">
        <v>4660</v>
      </c>
      <c r="X175" s="190" t="s">
        <v>4659</v>
      </c>
      <c r="Y175" s="190" t="s">
        <v>4552</v>
      </c>
      <c r="Z175" s="190" t="s">
        <v>4658</v>
      </c>
      <c r="AA175" s="190" t="s">
        <v>4585</v>
      </c>
      <c r="AB175" s="190" t="s">
        <v>310</v>
      </c>
      <c r="AC175" s="190" t="s">
        <v>4657</v>
      </c>
      <c r="AD175" s="190" t="s">
        <v>325</v>
      </c>
      <c r="AE175" s="190" t="s">
        <v>4656</v>
      </c>
      <c r="AF175" s="190" t="s">
        <v>4655</v>
      </c>
      <c r="AG175" s="193">
        <v>4000</v>
      </c>
      <c r="AH175" s="193">
        <v>438</v>
      </c>
      <c r="AI175" s="193">
        <v>4438</v>
      </c>
      <c r="AJ175" s="193">
        <v>1477</v>
      </c>
      <c r="AK175" s="193">
        <v>18</v>
      </c>
      <c r="AL175" s="193">
        <v>1495</v>
      </c>
      <c r="AM175" s="193">
        <v>0</v>
      </c>
      <c r="AN175" s="193">
        <v>0</v>
      </c>
      <c r="AO175" s="193">
        <v>0</v>
      </c>
      <c r="AP175" s="193">
        <v>0</v>
      </c>
      <c r="AQ175" s="193">
        <v>0</v>
      </c>
      <c r="AR175" s="193">
        <v>0</v>
      </c>
      <c r="AS175" s="190" t="s">
        <v>271</v>
      </c>
      <c r="AT175" s="193" t="s">
        <v>271</v>
      </c>
      <c r="AU175" s="193" t="s">
        <v>271</v>
      </c>
      <c r="AV175" s="190" t="s">
        <v>271</v>
      </c>
      <c r="AW175" s="193" t="s">
        <v>271</v>
      </c>
      <c r="AX175" s="193" t="s">
        <v>271</v>
      </c>
      <c r="AY175" s="190" t="s">
        <v>271</v>
      </c>
      <c r="AZ175" s="193" t="s">
        <v>271</v>
      </c>
      <c r="BA175" s="193" t="s">
        <v>271</v>
      </c>
      <c r="BB175" s="190" t="s">
        <v>271</v>
      </c>
      <c r="BC175" s="193" t="s">
        <v>271</v>
      </c>
      <c r="BD175" s="193" t="s">
        <v>271</v>
      </c>
      <c r="BE175" s="190" t="s">
        <v>271</v>
      </c>
      <c r="BF175" s="193" t="s">
        <v>271</v>
      </c>
      <c r="BG175" s="193" t="s">
        <v>271</v>
      </c>
      <c r="BH175" s="190" t="s">
        <v>271</v>
      </c>
      <c r="BI175" s="193" t="s">
        <v>271</v>
      </c>
      <c r="BJ175" s="193" t="s">
        <v>271</v>
      </c>
      <c r="BK175" s="190" t="s">
        <v>271</v>
      </c>
      <c r="BL175" s="193" t="s">
        <v>271</v>
      </c>
      <c r="BM175" s="193" t="s">
        <v>271</v>
      </c>
      <c r="BN175" s="190" t="s">
        <v>271</v>
      </c>
      <c r="BO175" s="193" t="s">
        <v>271</v>
      </c>
      <c r="BP175" s="193" t="s">
        <v>271</v>
      </c>
      <c r="BQ175" s="190" t="s">
        <v>271</v>
      </c>
      <c r="BR175" s="193" t="s">
        <v>271</v>
      </c>
      <c r="BS175" s="193" t="s">
        <v>271</v>
      </c>
      <c r="BT175" s="190" t="s">
        <v>271</v>
      </c>
      <c r="BU175" s="193" t="s">
        <v>271</v>
      </c>
      <c r="BV175" s="193" t="s">
        <v>271</v>
      </c>
      <c r="BW175" s="193">
        <v>2000</v>
      </c>
      <c r="BX175" s="193">
        <v>219</v>
      </c>
      <c r="BY175" s="193">
        <v>2219</v>
      </c>
      <c r="BZ175" s="193">
        <v>977</v>
      </c>
      <c r="CA175" s="193">
        <v>18</v>
      </c>
      <c r="CB175" s="193">
        <v>995</v>
      </c>
      <c r="CC175" s="190" t="s">
        <v>287</v>
      </c>
      <c r="CD175" s="193">
        <v>421</v>
      </c>
      <c r="CE175" s="193">
        <v>0</v>
      </c>
      <c r="CF175" s="190" t="s">
        <v>287</v>
      </c>
      <c r="CG175" s="193">
        <v>995</v>
      </c>
      <c r="CH175" s="193">
        <v>2219</v>
      </c>
      <c r="CI175" s="190" t="s">
        <v>271</v>
      </c>
      <c r="CJ175" s="193" t="s">
        <v>271</v>
      </c>
      <c r="CK175" s="193" t="s">
        <v>271</v>
      </c>
      <c r="CL175" s="190" t="s">
        <v>287</v>
      </c>
      <c r="CM175" s="193">
        <v>995</v>
      </c>
      <c r="CN175" s="193">
        <v>2219</v>
      </c>
      <c r="CO175" s="190" t="s">
        <v>271</v>
      </c>
      <c r="CP175" s="193" t="s">
        <v>271</v>
      </c>
      <c r="CQ175" s="193" t="s">
        <v>271</v>
      </c>
      <c r="CR175" s="190" t="s">
        <v>287</v>
      </c>
      <c r="CS175" s="193">
        <v>104</v>
      </c>
      <c r="CT175" s="193">
        <v>0</v>
      </c>
      <c r="CU175" s="190" t="s">
        <v>287</v>
      </c>
      <c r="CV175" s="193">
        <v>995</v>
      </c>
      <c r="CW175" s="193">
        <v>2219</v>
      </c>
      <c r="CX175" s="190" t="s">
        <v>287</v>
      </c>
      <c r="CY175" s="193">
        <v>0</v>
      </c>
      <c r="CZ175" s="193">
        <v>0</v>
      </c>
      <c r="DA175" s="190" t="s">
        <v>287</v>
      </c>
      <c r="DB175" s="193">
        <v>995</v>
      </c>
      <c r="DC175" s="193">
        <v>2219</v>
      </c>
      <c r="DD175" s="190" t="s">
        <v>271</v>
      </c>
      <c r="DE175" s="193" t="s">
        <v>271</v>
      </c>
      <c r="DF175" s="193" t="s">
        <v>271</v>
      </c>
      <c r="DG175" s="190" t="s">
        <v>271</v>
      </c>
      <c r="DH175" s="193" t="s">
        <v>271</v>
      </c>
      <c r="DI175" s="193" t="s">
        <v>271</v>
      </c>
      <c r="DJ175" s="190" t="s">
        <v>271</v>
      </c>
      <c r="DK175" s="193" t="s">
        <v>271</v>
      </c>
      <c r="DL175" s="193" t="s">
        <v>271</v>
      </c>
      <c r="DM175" s="190" t="s">
        <v>271</v>
      </c>
      <c r="DN175" s="193" t="s">
        <v>271</v>
      </c>
      <c r="DO175" s="193" t="s">
        <v>271</v>
      </c>
      <c r="DP175" s="190" t="s">
        <v>271</v>
      </c>
      <c r="DQ175" s="193" t="s">
        <v>271</v>
      </c>
      <c r="DR175" s="193" t="s">
        <v>271</v>
      </c>
      <c r="DS175" s="190" t="s">
        <v>287</v>
      </c>
      <c r="DT175" s="193">
        <v>995</v>
      </c>
      <c r="DU175" s="193">
        <v>2219</v>
      </c>
      <c r="DV175" s="190" t="s">
        <v>287</v>
      </c>
      <c r="DW175" s="193">
        <v>421</v>
      </c>
      <c r="DX175" s="193">
        <v>2219</v>
      </c>
      <c r="DY175" s="190" t="s">
        <v>356</v>
      </c>
      <c r="DZ175" s="190" t="s">
        <v>272</v>
      </c>
      <c r="EA175" s="190" t="s">
        <v>785</v>
      </c>
      <c r="EB175" s="190" t="s">
        <v>286</v>
      </c>
      <c r="EC175" s="190" t="s">
        <v>272</v>
      </c>
      <c r="ED175" s="190" t="s">
        <v>868</v>
      </c>
      <c r="EE175" s="190" t="s">
        <v>602</v>
      </c>
      <c r="EF175" s="190" t="s">
        <v>4654</v>
      </c>
      <c r="EG175" s="190" t="s">
        <v>285</v>
      </c>
      <c r="EH175" s="190" t="s">
        <v>320</v>
      </c>
      <c r="EI175" s="190" t="s">
        <v>319</v>
      </c>
      <c r="EJ175" s="190" t="s">
        <v>246</v>
      </c>
      <c r="EK175" s="190" t="s">
        <v>351</v>
      </c>
      <c r="EL175" s="190" t="s">
        <v>272</v>
      </c>
      <c r="EM175" s="190" t="s">
        <v>272</v>
      </c>
      <c r="EN175" s="190" t="s">
        <v>272</v>
      </c>
      <c r="EO175" s="190" t="s">
        <v>272</v>
      </c>
      <c r="EP175" s="190" t="s">
        <v>350</v>
      </c>
      <c r="EQ175" s="190">
        <v>4</v>
      </c>
      <c r="ER175" s="190" t="s">
        <v>349</v>
      </c>
      <c r="ES175" s="190" t="s">
        <v>272</v>
      </c>
      <c r="ET175" s="190" t="s">
        <v>297</v>
      </c>
      <c r="EU175" s="190" t="s">
        <v>272</v>
      </c>
      <c r="EV175" s="190" t="s">
        <v>272</v>
      </c>
      <c r="EW175" s="190" t="s">
        <v>303</v>
      </c>
      <c r="EX175" s="190">
        <v>3</v>
      </c>
      <c r="EY175" s="190" t="s">
        <v>278</v>
      </c>
      <c r="EZ175" s="190" t="s">
        <v>267</v>
      </c>
      <c r="FA175" s="190" t="s">
        <v>257</v>
      </c>
      <c r="FB175" s="193">
        <v>3</v>
      </c>
      <c r="FC175" s="190" t="s">
        <v>348</v>
      </c>
      <c r="FD175" s="190" t="s">
        <v>442</v>
      </c>
      <c r="FE175" s="190" t="s">
        <v>271</v>
      </c>
      <c r="FF175" s="190" t="s">
        <v>264</v>
      </c>
      <c r="FG175" s="190" t="s">
        <v>4653</v>
      </c>
      <c r="FH175" s="190" t="s">
        <v>4652</v>
      </c>
      <c r="FI175" s="190" t="s">
        <v>4651</v>
      </c>
      <c r="FJ175" s="190" t="s">
        <v>4650</v>
      </c>
      <c r="FK175" s="190" t="s">
        <v>4649</v>
      </c>
      <c r="FL175" s="190" t="s">
        <v>4648</v>
      </c>
      <c r="FM175" s="190" t="s">
        <v>4647</v>
      </c>
      <c r="FN175" s="190" t="s">
        <v>4646</v>
      </c>
      <c r="FO175" s="190" t="s">
        <v>4645</v>
      </c>
      <c r="FP175" s="190" t="s">
        <v>4644</v>
      </c>
      <c r="FQ175" s="193">
        <v>2219</v>
      </c>
      <c r="FR175" s="193">
        <v>995</v>
      </c>
      <c r="FS175" s="190" t="s">
        <v>297</v>
      </c>
      <c r="FT175" s="190" t="s">
        <v>297</v>
      </c>
      <c r="FU175" s="190" t="s">
        <v>297</v>
      </c>
      <c r="FV175" s="190" t="s">
        <v>297</v>
      </c>
      <c r="FW175" s="190" t="s">
        <v>297</v>
      </c>
      <c r="FX175" s="190" t="s">
        <v>297</v>
      </c>
      <c r="FY175" s="190" t="s">
        <v>297</v>
      </c>
      <c r="FZ175" s="190" t="s">
        <v>297</v>
      </c>
      <c r="GA175" s="190" t="s">
        <v>272</v>
      </c>
      <c r="GB175" s="190" t="s">
        <v>272</v>
      </c>
      <c r="GC175" s="190" t="s">
        <v>272</v>
      </c>
      <c r="GD175" s="190" t="s">
        <v>297</v>
      </c>
      <c r="GE175" s="190" t="s">
        <v>297</v>
      </c>
    </row>
    <row r="176" spans="1:187" x14ac:dyDescent="0.3">
      <c r="A176" s="190" t="s">
        <v>372</v>
      </c>
      <c r="B176" s="190">
        <v>2846</v>
      </c>
      <c r="C176" s="190" t="s">
        <v>36</v>
      </c>
      <c r="D176" s="190" t="s">
        <v>241</v>
      </c>
      <c r="E176" s="190" t="s">
        <v>4643</v>
      </c>
      <c r="F176" s="190" t="s">
        <v>4642</v>
      </c>
      <c r="G176" s="190" t="s">
        <v>3876</v>
      </c>
      <c r="H176" s="190" t="s">
        <v>369</v>
      </c>
      <c r="I176" s="190" t="s">
        <v>544</v>
      </c>
      <c r="J176" s="190" t="s">
        <v>4603</v>
      </c>
      <c r="K176" s="190" t="s">
        <v>271</v>
      </c>
      <c r="L176" s="190" t="s">
        <v>271</v>
      </c>
      <c r="M176" s="190" t="s">
        <v>271</v>
      </c>
      <c r="N176" s="190" t="s">
        <v>271</v>
      </c>
      <c r="O176" s="190" t="s">
        <v>271</v>
      </c>
      <c r="P176" s="190" t="s">
        <v>271</v>
      </c>
      <c r="Q176" s="191">
        <v>42156</v>
      </c>
      <c r="R176" s="191">
        <v>42400</v>
      </c>
      <c r="T176" s="190" t="s">
        <v>574</v>
      </c>
      <c r="U176" s="194">
        <v>787200</v>
      </c>
      <c r="V176" s="190" t="s">
        <v>4641</v>
      </c>
      <c r="W176" s="190" t="s">
        <v>4630</v>
      </c>
      <c r="X176" s="190" t="s">
        <v>4553</v>
      </c>
      <c r="Y176" s="190" t="s">
        <v>4552</v>
      </c>
      <c r="Z176" s="190" t="s">
        <v>4640</v>
      </c>
      <c r="AA176" s="190" t="s">
        <v>2124</v>
      </c>
      <c r="AB176" s="190" t="s">
        <v>448</v>
      </c>
      <c r="AC176" s="190" t="s">
        <v>4601</v>
      </c>
      <c r="AD176" s="190" t="s">
        <v>325</v>
      </c>
      <c r="AE176" s="190" t="s">
        <v>4639</v>
      </c>
      <c r="AF176" s="190" t="s">
        <v>4638</v>
      </c>
      <c r="AG176" s="193">
        <v>0</v>
      </c>
      <c r="AH176" s="193">
        <v>0</v>
      </c>
      <c r="AI176" s="193">
        <v>0</v>
      </c>
      <c r="AJ176" s="193">
        <v>3857</v>
      </c>
      <c r="AK176" s="193">
        <v>0</v>
      </c>
      <c r="AL176" s="193">
        <v>3857</v>
      </c>
      <c r="AM176" s="193">
        <v>0</v>
      </c>
      <c r="AN176" s="193" t="s">
        <v>271</v>
      </c>
      <c r="AO176" s="193">
        <v>0</v>
      </c>
      <c r="AP176" s="193">
        <v>3857</v>
      </c>
      <c r="AQ176" s="193" t="s">
        <v>271</v>
      </c>
      <c r="AR176" s="193">
        <v>3857</v>
      </c>
      <c r="AS176" s="190" t="s">
        <v>271</v>
      </c>
      <c r="AT176" s="193" t="s">
        <v>271</v>
      </c>
      <c r="AU176" s="193" t="s">
        <v>271</v>
      </c>
      <c r="AV176" s="190" t="s">
        <v>271</v>
      </c>
      <c r="AW176" s="193" t="s">
        <v>271</v>
      </c>
      <c r="AX176" s="193" t="s">
        <v>271</v>
      </c>
      <c r="AY176" s="190" t="s">
        <v>287</v>
      </c>
      <c r="AZ176" s="193">
        <v>3857</v>
      </c>
      <c r="BA176" s="193">
        <v>0</v>
      </c>
      <c r="BB176" s="190" t="s">
        <v>271</v>
      </c>
      <c r="BC176" s="193" t="s">
        <v>271</v>
      </c>
      <c r="BD176" s="193" t="s">
        <v>271</v>
      </c>
      <c r="BE176" s="190" t="s">
        <v>271</v>
      </c>
      <c r="BF176" s="193" t="s">
        <v>271</v>
      </c>
      <c r="BG176" s="193" t="s">
        <v>271</v>
      </c>
      <c r="BH176" s="190" t="s">
        <v>271</v>
      </c>
      <c r="BI176" s="193" t="s">
        <v>271</v>
      </c>
      <c r="BJ176" s="193" t="s">
        <v>271</v>
      </c>
      <c r="BK176" s="190" t="s">
        <v>271</v>
      </c>
      <c r="BL176" s="193" t="s">
        <v>271</v>
      </c>
      <c r="BM176" s="193" t="s">
        <v>271</v>
      </c>
      <c r="BN176" s="190" t="s">
        <v>271</v>
      </c>
      <c r="BO176" s="193" t="s">
        <v>271</v>
      </c>
      <c r="BP176" s="193" t="s">
        <v>271</v>
      </c>
      <c r="BQ176" s="190" t="s">
        <v>271</v>
      </c>
      <c r="BR176" s="193" t="s">
        <v>271</v>
      </c>
      <c r="BS176" s="193" t="s">
        <v>271</v>
      </c>
      <c r="BT176" s="190" t="s">
        <v>271</v>
      </c>
      <c r="BU176" s="193" t="s">
        <v>271</v>
      </c>
      <c r="BV176" s="193" t="s">
        <v>271</v>
      </c>
      <c r="BW176" s="193" t="s">
        <v>271</v>
      </c>
      <c r="BX176" s="193" t="s">
        <v>271</v>
      </c>
      <c r="BY176" s="193">
        <v>0</v>
      </c>
      <c r="BZ176" s="193" t="s">
        <v>271</v>
      </c>
      <c r="CA176" s="193" t="s">
        <v>271</v>
      </c>
      <c r="CB176" s="193">
        <v>0</v>
      </c>
      <c r="CC176" s="190" t="s">
        <v>271</v>
      </c>
      <c r="CD176" s="193" t="s">
        <v>271</v>
      </c>
      <c r="CE176" s="193" t="s">
        <v>271</v>
      </c>
      <c r="CF176" s="190" t="s">
        <v>271</v>
      </c>
      <c r="CG176" s="193" t="s">
        <v>271</v>
      </c>
      <c r="CH176" s="193" t="s">
        <v>271</v>
      </c>
      <c r="CI176" s="190" t="s">
        <v>271</v>
      </c>
      <c r="CJ176" s="193" t="s">
        <v>271</v>
      </c>
      <c r="CK176" s="193" t="s">
        <v>271</v>
      </c>
      <c r="CL176" s="190" t="s">
        <v>271</v>
      </c>
      <c r="CM176" s="193" t="s">
        <v>271</v>
      </c>
      <c r="CN176" s="193" t="s">
        <v>271</v>
      </c>
      <c r="CO176" s="190" t="s">
        <v>271</v>
      </c>
      <c r="CP176" s="193" t="s">
        <v>271</v>
      </c>
      <c r="CQ176" s="193" t="s">
        <v>271</v>
      </c>
      <c r="CR176" s="190" t="s">
        <v>271</v>
      </c>
      <c r="CS176" s="193" t="s">
        <v>271</v>
      </c>
      <c r="CT176" s="193" t="s">
        <v>271</v>
      </c>
      <c r="CU176" s="190" t="s">
        <v>271</v>
      </c>
      <c r="CV176" s="193" t="s">
        <v>271</v>
      </c>
      <c r="CW176" s="193" t="s">
        <v>271</v>
      </c>
      <c r="CX176" s="190" t="s">
        <v>271</v>
      </c>
      <c r="CY176" s="193" t="s">
        <v>271</v>
      </c>
      <c r="CZ176" s="193" t="s">
        <v>271</v>
      </c>
      <c r="DA176" s="190" t="s">
        <v>271</v>
      </c>
      <c r="DB176" s="193" t="s">
        <v>271</v>
      </c>
      <c r="DC176" s="193" t="s">
        <v>271</v>
      </c>
      <c r="DD176" s="190" t="s">
        <v>271</v>
      </c>
      <c r="DE176" s="193" t="s">
        <v>271</v>
      </c>
      <c r="DF176" s="193" t="s">
        <v>271</v>
      </c>
      <c r="DG176" s="190" t="s">
        <v>271</v>
      </c>
      <c r="DH176" s="193" t="s">
        <v>271</v>
      </c>
      <c r="DI176" s="193" t="s">
        <v>271</v>
      </c>
      <c r="DJ176" s="190" t="s">
        <v>271</v>
      </c>
      <c r="DK176" s="193" t="s">
        <v>271</v>
      </c>
      <c r="DL176" s="193" t="s">
        <v>271</v>
      </c>
      <c r="DM176" s="190" t="s">
        <v>271</v>
      </c>
      <c r="DN176" s="193" t="s">
        <v>271</v>
      </c>
      <c r="DO176" s="193" t="s">
        <v>271</v>
      </c>
      <c r="DP176" s="190" t="s">
        <v>271</v>
      </c>
      <c r="DQ176" s="193" t="s">
        <v>271</v>
      </c>
      <c r="DR176" s="193" t="s">
        <v>271</v>
      </c>
      <c r="DS176" s="190" t="s">
        <v>271</v>
      </c>
      <c r="DT176" s="193" t="s">
        <v>271</v>
      </c>
      <c r="DU176" s="193" t="s">
        <v>271</v>
      </c>
      <c r="DV176" s="190" t="s">
        <v>271</v>
      </c>
      <c r="DW176" s="193" t="s">
        <v>271</v>
      </c>
      <c r="DX176" s="193" t="s">
        <v>271</v>
      </c>
      <c r="DY176" s="190" t="s">
        <v>356</v>
      </c>
      <c r="DZ176" s="190" t="s">
        <v>272</v>
      </c>
      <c r="EA176" s="190" t="s">
        <v>308</v>
      </c>
      <c r="EB176" s="190" t="s">
        <v>286</v>
      </c>
      <c r="EC176" s="190" t="s">
        <v>297</v>
      </c>
      <c r="ED176" s="190" t="s">
        <v>271</v>
      </c>
      <c r="EE176" s="190" t="s">
        <v>271</v>
      </c>
      <c r="EF176" s="190" t="s">
        <v>271</v>
      </c>
      <c r="EG176" s="190" t="s">
        <v>285</v>
      </c>
      <c r="EH176" s="190" t="s">
        <v>320</v>
      </c>
      <c r="EI176" s="190" t="s">
        <v>319</v>
      </c>
      <c r="EJ176" s="190" t="s">
        <v>245</v>
      </c>
      <c r="EK176" s="190" t="s">
        <v>379</v>
      </c>
      <c r="EL176" s="190" t="s">
        <v>272</v>
      </c>
      <c r="EM176" s="190" t="s">
        <v>272</v>
      </c>
      <c r="EN176" s="190" t="s">
        <v>272</v>
      </c>
      <c r="EO176" s="190" t="s">
        <v>272</v>
      </c>
      <c r="EP176" s="190" t="s">
        <v>378</v>
      </c>
      <c r="EQ176" s="190">
        <v>4</v>
      </c>
      <c r="ER176" s="190" t="s">
        <v>349</v>
      </c>
      <c r="ES176" s="190" t="s">
        <v>272</v>
      </c>
      <c r="ET176" s="190" t="s">
        <v>272</v>
      </c>
      <c r="EU176" s="190" t="s">
        <v>272</v>
      </c>
      <c r="EV176" s="190" t="s">
        <v>272</v>
      </c>
      <c r="EW176" s="190" t="s">
        <v>303</v>
      </c>
      <c r="EX176" s="190">
        <v>4</v>
      </c>
      <c r="EY176" s="190" t="s">
        <v>278</v>
      </c>
      <c r="EZ176" s="190" t="s">
        <v>267</v>
      </c>
      <c r="FA176" s="190" t="s">
        <v>257</v>
      </c>
      <c r="FB176" s="193">
        <v>4</v>
      </c>
      <c r="FC176" s="190" t="s">
        <v>348</v>
      </c>
      <c r="FD176" s="190" t="s">
        <v>1357</v>
      </c>
      <c r="FE176" s="190" t="s">
        <v>300</v>
      </c>
      <c r="FF176" s="190" t="s">
        <v>264</v>
      </c>
      <c r="FG176" s="190" t="s">
        <v>4637</v>
      </c>
      <c r="FH176" s="190" t="s">
        <v>4636</v>
      </c>
      <c r="FI176" s="190" t="s">
        <v>4635</v>
      </c>
      <c r="FJ176" s="190" t="s">
        <v>4634</v>
      </c>
      <c r="FK176" s="190" t="s">
        <v>4633</v>
      </c>
      <c r="FL176" s="190" t="s">
        <v>4593</v>
      </c>
      <c r="FM176" s="190" t="s">
        <v>4594</v>
      </c>
      <c r="FN176" s="190" t="s">
        <v>4541</v>
      </c>
      <c r="FO176" s="190" t="s">
        <v>271</v>
      </c>
      <c r="FP176" s="190" t="s">
        <v>271</v>
      </c>
      <c r="FQ176" s="193">
        <v>0</v>
      </c>
      <c r="FR176" s="193">
        <v>3857</v>
      </c>
      <c r="FS176" s="190" t="s">
        <v>297</v>
      </c>
      <c r="FT176" s="190" t="s">
        <v>297</v>
      </c>
      <c r="FU176" s="190" t="s">
        <v>297</v>
      </c>
      <c r="FV176" s="190" t="s">
        <v>297</v>
      </c>
      <c r="FW176" s="190" t="s">
        <v>297</v>
      </c>
      <c r="FX176" s="190" t="s">
        <v>297</v>
      </c>
      <c r="FY176" s="190" t="s">
        <v>297</v>
      </c>
      <c r="FZ176" s="190" t="s">
        <v>297</v>
      </c>
      <c r="GA176" s="190" t="s">
        <v>272</v>
      </c>
      <c r="GB176" s="190" t="s">
        <v>297</v>
      </c>
      <c r="GC176" s="190" t="s">
        <v>297</v>
      </c>
      <c r="GD176" s="190" t="s">
        <v>297</v>
      </c>
      <c r="GE176" s="190" t="s">
        <v>272</v>
      </c>
    </row>
    <row r="177" spans="1:187" x14ac:dyDescent="0.3">
      <c r="A177" s="190" t="s">
        <v>372</v>
      </c>
      <c r="B177" s="190">
        <v>2851</v>
      </c>
      <c r="C177" s="190" t="s">
        <v>36</v>
      </c>
      <c r="D177" s="190" t="s">
        <v>241</v>
      </c>
      <c r="E177" s="190" t="s">
        <v>4632</v>
      </c>
      <c r="F177" s="190" t="s">
        <v>4631</v>
      </c>
      <c r="G177" s="190" t="s">
        <v>3876</v>
      </c>
      <c r="H177" s="190" t="s">
        <v>514</v>
      </c>
      <c r="I177" s="190" t="s">
        <v>513</v>
      </c>
      <c r="J177" s="190" t="s">
        <v>1489</v>
      </c>
      <c r="K177" s="190" t="s">
        <v>271</v>
      </c>
      <c r="L177" s="190" t="s">
        <v>271</v>
      </c>
      <c r="M177" s="190" t="s">
        <v>271</v>
      </c>
      <c r="N177" s="190" t="s">
        <v>271</v>
      </c>
      <c r="O177" s="190" t="s">
        <v>271</v>
      </c>
      <c r="P177" s="190" t="s">
        <v>271</v>
      </c>
      <c r="Q177" s="191">
        <v>42186</v>
      </c>
      <c r="R177" s="191">
        <v>42338</v>
      </c>
      <c r="T177" s="190" t="s">
        <v>574</v>
      </c>
      <c r="U177" s="194">
        <v>38128.79</v>
      </c>
      <c r="V177" s="190" t="s">
        <v>4589</v>
      </c>
      <c r="W177" s="190" t="s">
        <v>4630</v>
      </c>
      <c r="X177" s="190" t="s">
        <v>4553</v>
      </c>
      <c r="Y177" s="190" t="s">
        <v>4552</v>
      </c>
      <c r="Z177" s="190" t="s">
        <v>4629</v>
      </c>
      <c r="AA177" s="190" t="s">
        <v>2124</v>
      </c>
      <c r="AB177" s="190" t="s">
        <v>448</v>
      </c>
      <c r="AC177" s="190" t="s">
        <v>4628</v>
      </c>
      <c r="AD177" s="190" t="s">
        <v>325</v>
      </c>
      <c r="AE177" s="190" t="s">
        <v>4627</v>
      </c>
      <c r="AF177" s="190" t="s">
        <v>4626</v>
      </c>
      <c r="AG177" s="193">
        <v>0</v>
      </c>
      <c r="AH177" s="193">
        <v>0</v>
      </c>
      <c r="AI177" s="193">
        <v>0</v>
      </c>
      <c r="AJ177" s="193">
        <v>2537</v>
      </c>
      <c r="AK177" s="193">
        <v>2576</v>
      </c>
      <c r="AL177" s="193">
        <v>5113</v>
      </c>
      <c r="AM177" s="193">
        <v>0</v>
      </c>
      <c r="AN177" s="193">
        <v>0</v>
      </c>
      <c r="AO177" s="193">
        <v>0</v>
      </c>
      <c r="AP177" s="193">
        <v>2537</v>
      </c>
      <c r="AQ177" s="193">
        <v>2576</v>
      </c>
      <c r="AR177" s="193">
        <v>5113</v>
      </c>
      <c r="AS177" s="190" t="s">
        <v>271</v>
      </c>
      <c r="AT177" s="193" t="s">
        <v>271</v>
      </c>
      <c r="AU177" s="193" t="s">
        <v>271</v>
      </c>
      <c r="AV177" s="190" t="s">
        <v>271</v>
      </c>
      <c r="AW177" s="193" t="s">
        <v>271</v>
      </c>
      <c r="AX177" s="193" t="s">
        <v>271</v>
      </c>
      <c r="AY177" s="190" t="s">
        <v>287</v>
      </c>
      <c r="AZ177" s="193">
        <v>5113</v>
      </c>
      <c r="BA177" s="193">
        <v>0</v>
      </c>
      <c r="BB177" s="190" t="s">
        <v>271</v>
      </c>
      <c r="BC177" s="193" t="s">
        <v>271</v>
      </c>
      <c r="BD177" s="193" t="s">
        <v>271</v>
      </c>
      <c r="BE177" s="190" t="s">
        <v>271</v>
      </c>
      <c r="BF177" s="193" t="s">
        <v>271</v>
      </c>
      <c r="BG177" s="193" t="s">
        <v>271</v>
      </c>
      <c r="BH177" s="190" t="s">
        <v>271</v>
      </c>
      <c r="BI177" s="193" t="s">
        <v>271</v>
      </c>
      <c r="BJ177" s="193" t="s">
        <v>271</v>
      </c>
      <c r="BK177" s="190" t="s">
        <v>271</v>
      </c>
      <c r="BL177" s="193" t="s">
        <v>271</v>
      </c>
      <c r="BM177" s="193" t="s">
        <v>271</v>
      </c>
      <c r="BN177" s="190" t="s">
        <v>271</v>
      </c>
      <c r="BO177" s="193" t="s">
        <v>271</v>
      </c>
      <c r="BP177" s="193" t="s">
        <v>271</v>
      </c>
      <c r="BQ177" s="190" t="s">
        <v>271</v>
      </c>
      <c r="BR177" s="193" t="s">
        <v>271</v>
      </c>
      <c r="BS177" s="193" t="s">
        <v>271</v>
      </c>
      <c r="BT177" s="190" t="s">
        <v>271</v>
      </c>
      <c r="BU177" s="193" t="s">
        <v>271</v>
      </c>
      <c r="BV177" s="193" t="s">
        <v>271</v>
      </c>
      <c r="BW177" s="193">
        <v>0</v>
      </c>
      <c r="BX177" s="193">
        <v>0</v>
      </c>
      <c r="BY177" s="193">
        <v>0</v>
      </c>
      <c r="BZ177" s="193">
        <v>0</v>
      </c>
      <c r="CA177" s="193">
        <v>0</v>
      </c>
      <c r="CB177" s="193">
        <v>0</v>
      </c>
      <c r="CC177" s="190" t="s">
        <v>271</v>
      </c>
      <c r="CD177" s="193" t="s">
        <v>271</v>
      </c>
      <c r="CE177" s="193" t="s">
        <v>271</v>
      </c>
      <c r="CF177" s="190" t="s">
        <v>271</v>
      </c>
      <c r="CG177" s="193" t="s">
        <v>271</v>
      </c>
      <c r="CH177" s="193" t="s">
        <v>271</v>
      </c>
      <c r="CI177" s="190" t="s">
        <v>271</v>
      </c>
      <c r="CJ177" s="193" t="s">
        <v>271</v>
      </c>
      <c r="CK177" s="193" t="s">
        <v>271</v>
      </c>
      <c r="CL177" s="190" t="s">
        <v>271</v>
      </c>
      <c r="CM177" s="193" t="s">
        <v>271</v>
      </c>
      <c r="CN177" s="193" t="s">
        <v>271</v>
      </c>
      <c r="CO177" s="190" t="s">
        <v>271</v>
      </c>
      <c r="CP177" s="193" t="s">
        <v>271</v>
      </c>
      <c r="CQ177" s="193" t="s">
        <v>271</v>
      </c>
      <c r="CR177" s="190" t="s">
        <v>271</v>
      </c>
      <c r="CS177" s="193" t="s">
        <v>271</v>
      </c>
      <c r="CT177" s="193" t="s">
        <v>271</v>
      </c>
      <c r="CU177" s="190" t="s">
        <v>271</v>
      </c>
      <c r="CV177" s="193" t="s">
        <v>271</v>
      </c>
      <c r="CW177" s="193" t="s">
        <v>271</v>
      </c>
      <c r="CX177" s="190" t="s">
        <v>271</v>
      </c>
      <c r="CY177" s="193" t="s">
        <v>271</v>
      </c>
      <c r="CZ177" s="193" t="s">
        <v>271</v>
      </c>
      <c r="DA177" s="190" t="s">
        <v>271</v>
      </c>
      <c r="DB177" s="193" t="s">
        <v>271</v>
      </c>
      <c r="DC177" s="193" t="s">
        <v>271</v>
      </c>
      <c r="DD177" s="190" t="s">
        <v>271</v>
      </c>
      <c r="DE177" s="193" t="s">
        <v>271</v>
      </c>
      <c r="DF177" s="193" t="s">
        <v>271</v>
      </c>
      <c r="DG177" s="190" t="s">
        <v>271</v>
      </c>
      <c r="DH177" s="193" t="s">
        <v>271</v>
      </c>
      <c r="DI177" s="193" t="s">
        <v>271</v>
      </c>
      <c r="DJ177" s="190" t="s">
        <v>271</v>
      </c>
      <c r="DK177" s="193" t="s">
        <v>271</v>
      </c>
      <c r="DL177" s="193" t="s">
        <v>271</v>
      </c>
      <c r="DM177" s="190" t="s">
        <v>271</v>
      </c>
      <c r="DN177" s="193" t="s">
        <v>271</v>
      </c>
      <c r="DO177" s="193" t="s">
        <v>271</v>
      </c>
      <c r="DP177" s="190" t="s">
        <v>271</v>
      </c>
      <c r="DQ177" s="193" t="s">
        <v>271</v>
      </c>
      <c r="DR177" s="193" t="s">
        <v>271</v>
      </c>
      <c r="DS177" s="190" t="s">
        <v>271</v>
      </c>
      <c r="DT177" s="193" t="s">
        <v>271</v>
      </c>
      <c r="DU177" s="193" t="s">
        <v>271</v>
      </c>
      <c r="DV177" s="190" t="s">
        <v>271</v>
      </c>
      <c r="DW177" s="193" t="s">
        <v>271</v>
      </c>
      <c r="DX177" s="193" t="s">
        <v>271</v>
      </c>
      <c r="DY177" s="190" t="s">
        <v>356</v>
      </c>
      <c r="DZ177" s="190" t="s">
        <v>297</v>
      </c>
      <c r="EA177" s="190" t="s">
        <v>271</v>
      </c>
      <c r="EB177" s="190" t="s">
        <v>271</v>
      </c>
      <c r="EC177" s="190" t="s">
        <v>297</v>
      </c>
      <c r="ED177" s="190" t="s">
        <v>271</v>
      </c>
      <c r="EE177" s="190" t="s">
        <v>271</v>
      </c>
      <c r="EF177" s="190" t="s">
        <v>271</v>
      </c>
      <c r="EG177" s="190" t="s">
        <v>285</v>
      </c>
      <c r="EH177" s="190" t="s">
        <v>284</v>
      </c>
      <c r="EI177" s="190" t="s">
        <v>319</v>
      </c>
      <c r="EJ177" s="190" t="s">
        <v>246</v>
      </c>
      <c r="EK177" s="190" t="s">
        <v>379</v>
      </c>
      <c r="EL177" s="190" t="s">
        <v>272</v>
      </c>
      <c r="EM177" s="190" t="s">
        <v>272</v>
      </c>
      <c r="EN177" s="190" t="s">
        <v>272</v>
      </c>
      <c r="EO177" s="190" t="s">
        <v>272</v>
      </c>
      <c r="EP177" s="190" t="s">
        <v>378</v>
      </c>
      <c r="EQ177" s="190">
        <v>4</v>
      </c>
      <c r="ER177" s="190" t="s">
        <v>349</v>
      </c>
      <c r="ES177" s="190" t="s">
        <v>272</v>
      </c>
      <c r="ET177" s="190" t="s">
        <v>272</v>
      </c>
      <c r="EU177" s="190" t="s">
        <v>272</v>
      </c>
      <c r="EV177" s="190" t="s">
        <v>272</v>
      </c>
      <c r="EW177" s="190" t="s">
        <v>303</v>
      </c>
      <c r="EX177" s="190">
        <v>4</v>
      </c>
      <c r="EY177" s="190" t="s">
        <v>318</v>
      </c>
      <c r="EZ177" s="190" t="s">
        <v>267</v>
      </c>
      <c r="FA177" s="190" t="s">
        <v>257</v>
      </c>
      <c r="FB177" s="193">
        <v>2</v>
      </c>
      <c r="FC177" s="190" t="s">
        <v>348</v>
      </c>
      <c r="FD177" s="190" t="s">
        <v>1357</v>
      </c>
      <c r="FE177" s="190" t="s">
        <v>271</v>
      </c>
      <c r="FF177" s="190" t="s">
        <v>263</v>
      </c>
      <c r="FG177" s="190" t="s">
        <v>271</v>
      </c>
      <c r="FH177" s="190" t="s">
        <v>4547</v>
      </c>
      <c r="FI177" s="190" t="s">
        <v>4625</v>
      </c>
      <c r="FJ177" s="190" t="s">
        <v>4624</v>
      </c>
      <c r="FK177" s="190" t="s">
        <v>4623</v>
      </c>
      <c r="FL177" s="190" t="s">
        <v>4622</v>
      </c>
      <c r="FM177" s="190" t="s">
        <v>4621</v>
      </c>
      <c r="FN177" s="190" t="s">
        <v>4620</v>
      </c>
      <c r="FO177" s="190" t="s">
        <v>271</v>
      </c>
      <c r="FP177" s="190" t="s">
        <v>4619</v>
      </c>
      <c r="FQ177" s="193">
        <v>0</v>
      </c>
      <c r="FR177" s="193">
        <v>5113</v>
      </c>
      <c r="FS177" s="190" t="s">
        <v>297</v>
      </c>
      <c r="FT177" s="190" t="s">
        <v>297</v>
      </c>
      <c r="FU177" s="190" t="s">
        <v>297</v>
      </c>
      <c r="FV177" s="190" t="s">
        <v>297</v>
      </c>
      <c r="FW177" s="190" t="s">
        <v>297</v>
      </c>
      <c r="FX177" s="190" t="s">
        <v>297</v>
      </c>
      <c r="FY177" s="190" t="s">
        <v>297</v>
      </c>
      <c r="FZ177" s="190" t="s">
        <v>297</v>
      </c>
      <c r="GA177" s="190" t="s">
        <v>272</v>
      </c>
      <c r="GB177" s="190" t="s">
        <v>297</v>
      </c>
      <c r="GC177" s="190" t="s">
        <v>297</v>
      </c>
      <c r="GD177" s="190" t="s">
        <v>297</v>
      </c>
      <c r="GE177" s="190" t="s">
        <v>272</v>
      </c>
    </row>
    <row r="178" spans="1:187" x14ac:dyDescent="0.3">
      <c r="A178" s="190" t="s">
        <v>372</v>
      </c>
      <c r="B178" s="190">
        <v>2854</v>
      </c>
      <c r="C178" s="190" t="s">
        <v>36</v>
      </c>
      <c r="D178" s="190" t="s">
        <v>241</v>
      </c>
      <c r="E178" s="190" t="s">
        <v>4618</v>
      </c>
      <c r="F178" s="190" t="s">
        <v>4617</v>
      </c>
      <c r="G178" s="190" t="s">
        <v>3876</v>
      </c>
      <c r="H178" s="190" t="s">
        <v>369</v>
      </c>
      <c r="I178" s="190" t="s">
        <v>2216</v>
      </c>
      <c r="J178" s="190" t="s">
        <v>4616</v>
      </c>
      <c r="K178" s="190" t="s">
        <v>271</v>
      </c>
      <c r="L178" s="190" t="s">
        <v>271</v>
      </c>
      <c r="M178" s="190" t="s">
        <v>271</v>
      </c>
      <c r="N178" s="190" t="s">
        <v>271</v>
      </c>
      <c r="O178" s="190" t="s">
        <v>271</v>
      </c>
      <c r="P178" s="190" t="s">
        <v>271</v>
      </c>
      <c r="Q178" s="191">
        <v>42340</v>
      </c>
      <c r="R178" s="191">
        <v>42523</v>
      </c>
      <c r="T178" s="190" t="s">
        <v>574</v>
      </c>
      <c r="U178" s="194">
        <v>565850.9</v>
      </c>
      <c r="V178" s="190" t="s">
        <v>2106</v>
      </c>
      <c r="W178" s="190" t="s">
        <v>2105</v>
      </c>
      <c r="X178" s="190" t="s">
        <v>2104</v>
      </c>
      <c r="Y178" s="190" t="s">
        <v>4569</v>
      </c>
      <c r="Z178" s="190" t="s">
        <v>4615</v>
      </c>
      <c r="AA178" s="190" t="s">
        <v>4585</v>
      </c>
      <c r="AB178" s="190" t="s">
        <v>291</v>
      </c>
      <c r="AC178" s="190" t="s">
        <v>4614</v>
      </c>
      <c r="AD178" s="190" t="s">
        <v>325</v>
      </c>
      <c r="AE178" s="190" t="s">
        <v>4613</v>
      </c>
      <c r="AF178" s="190" t="s">
        <v>4612</v>
      </c>
      <c r="AG178" s="193">
        <v>3293</v>
      </c>
      <c r="AH178" s="193">
        <v>3439</v>
      </c>
      <c r="AI178" s="193">
        <v>6732</v>
      </c>
      <c r="AJ178" s="193">
        <v>941</v>
      </c>
      <c r="AK178" s="193">
        <v>559</v>
      </c>
      <c r="AL178" s="193">
        <v>1500</v>
      </c>
      <c r="AM178" s="193">
        <v>3293</v>
      </c>
      <c r="AN178" s="193">
        <v>3439</v>
      </c>
      <c r="AO178" s="193">
        <v>6732</v>
      </c>
      <c r="AP178" s="193">
        <v>941</v>
      </c>
      <c r="AQ178" s="193">
        <v>559</v>
      </c>
      <c r="AR178" s="193">
        <v>1500</v>
      </c>
      <c r="AS178" s="190" t="s">
        <v>271</v>
      </c>
      <c r="AT178" s="193" t="s">
        <v>271</v>
      </c>
      <c r="AU178" s="193" t="s">
        <v>271</v>
      </c>
      <c r="AV178" s="190" t="s">
        <v>271</v>
      </c>
      <c r="AW178" s="193" t="s">
        <v>271</v>
      </c>
      <c r="AX178" s="193" t="s">
        <v>271</v>
      </c>
      <c r="AY178" s="190" t="s">
        <v>271</v>
      </c>
      <c r="AZ178" s="193" t="s">
        <v>271</v>
      </c>
      <c r="BA178" s="193" t="s">
        <v>271</v>
      </c>
      <c r="BB178" s="190" t="s">
        <v>271</v>
      </c>
      <c r="BC178" s="193" t="s">
        <v>271</v>
      </c>
      <c r="BD178" s="193" t="s">
        <v>271</v>
      </c>
      <c r="BE178" s="190" t="s">
        <v>271</v>
      </c>
      <c r="BF178" s="193" t="s">
        <v>271</v>
      </c>
      <c r="BG178" s="193" t="s">
        <v>271</v>
      </c>
      <c r="BH178" s="190" t="s">
        <v>287</v>
      </c>
      <c r="BI178" s="193">
        <v>1500</v>
      </c>
      <c r="BJ178" s="193">
        <v>0</v>
      </c>
      <c r="BK178" s="190" t="s">
        <v>271</v>
      </c>
      <c r="BL178" s="193" t="s">
        <v>271</v>
      </c>
      <c r="BM178" s="193" t="s">
        <v>271</v>
      </c>
      <c r="BN178" s="190" t="s">
        <v>271</v>
      </c>
      <c r="BO178" s="193" t="s">
        <v>271</v>
      </c>
      <c r="BP178" s="193" t="s">
        <v>271</v>
      </c>
      <c r="BQ178" s="190" t="s">
        <v>271</v>
      </c>
      <c r="BR178" s="193" t="s">
        <v>271</v>
      </c>
      <c r="BS178" s="193" t="s">
        <v>271</v>
      </c>
      <c r="BT178" s="190" t="s">
        <v>271</v>
      </c>
      <c r="BU178" s="193" t="s">
        <v>271</v>
      </c>
      <c r="BV178" s="193" t="s">
        <v>271</v>
      </c>
      <c r="BW178" s="193">
        <v>3293</v>
      </c>
      <c r="BX178" s="193">
        <v>3439</v>
      </c>
      <c r="BY178" s="193">
        <v>6732</v>
      </c>
      <c r="BZ178" s="193">
        <v>941</v>
      </c>
      <c r="CA178" s="193">
        <v>559</v>
      </c>
      <c r="CB178" s="193">
        <v>1500</v>
      </c>
      <c r="CC178" s="190" t="s">
        <v>287</v>
      </c>
      <c r="CD178" s="193">
        <v>1000</v>
      </c>
      <c r="CE178" s="193">
        <v>5032</v>
      </c>
      <c r="CF178" s="190" t="s">
        <v>271</v>
      </c>
      <c r="CG178" s="193" t="s">
        <v>271</v>
      </c>
      <c r="CH178" s="193" t="s">
        <v>271</v>
      </c>
      <c r="CI178" s="190" t="s">
        <v>271</v>
      </c>
      <c r="CJ178" s="193" t="s">
        <v>271</v>
      </c>
      <c r="CK178" s="193" t="s">
        <v>271</v>
      </c>
      <c r="CL178" s="190" t="s">
        <v>271</v>
      </c>
      <c r="CM178" s="193" t="s">
        <v>271</v>
      </c>
      <c r="CN178" s="193" t="s">
        <v>271</v>
      </c>
      <c r="CO178" s="190" t="s">
        <v>271</v>
      </c>
      <c r="CP178" s="193" t="s">
        <v>271</v>
      </c>
      <c r="CQ178" s="193" t="s">
        <v>271</v>
      </c>
      <c r="CR178" s="190" t="s">
        <v>271</v>
      </c>
      <c r="CS178" s="193" t="s">
        <v>271</v>
      </c>
      <c r="CT178" s="193" t="s">
        <v>271</v>
      </c>
      <c r="CU178" s="190" t="s">
        <v>271</v>
      </c>
      <c r="CV178" s="193" t="s">
        <v>271</v>
      </c>
      <c r="CW178" s="193" t="s">
        <v>271</v>
      </c>
      <c r="CX178" s="190" t="s">
        <v>271</v>
      </c>
      <c r="CY178" s="193" t="s">
        <v>271</v>
      </c>
      <c r="CZ178" s="193" t="s">
        <v>271</v>
      </c>
      <c r="DA178" s="190" t="s">
        <v>271</v>
      </c>
      <c r="DB178" s="193" t="s">
        <v>271</v>
      </c>
      <c r="DC178" s="193" t="s">
        <v>271</v>
      </c>
      <c r="DD178" s="190" t="s">
        <v>271</v>
      </c>
      <c r="DE178" s="193" t="s">
        <v>271</v>
      </c>
      <c r="DF178" s="193" t="s">
        <v>271</v>
      </c>
      <c r="DG178" s="190" t="s">
        <v>271</v>
      </c>
      <c r="DH178" s="193" t="s">
        <v>271</v>
      </c>
      <c r="DI178" s="193" t="s">
        <v>271</v>
      </c>
      <c r="DJ178" s="190" t="s">
        <v>271</v>
      </c>
      <c r="DK178" s="193" t="s">
        <v>271</v>
      </c>
      <c r="DL178" s="193" t="s">
        <v>271</v>
      </c>
      <c r="DM178" s="190" t="s">
        <v>271</v>
      </c>
      <c r="DN178" s="193" t="s">
        <v>271</v>
      </c>
      <c r="DO178" s="193" t="s">
        <v>271</v>
      </c>
      <c r="DP178" s="190" t="s">
        <v>271</v>
      </c>
      <c r="DQ178" s="193" t="s">
        <v>271</v>
      </c>
      <c r="DR178" s="193" t="s">
        <v>271</v>
      </c>
      <c r="DS178" s="190" t="s">
        <v>271</v>
      </c>
      <c r="DT178" s="193" t="s">
        <v>271</v>
      </c>
      <c r="DU178" s="193" t="s">
        <v>271</v>
      </c>
      <c r="DV178" s="190" t="s">
        <v>287</v>
      </c>
      <c r="DW178" s="193">
        <v>500</v>
      </c>
      <c r="DX178" s="193">
        <v>1700</v>
      </c>
      <c r="DY178" s="190" t="s">
        <v>356</v>
      </c>
      <c r="DZ178" s="190" t="s">
        <v>272</v>
      </c>
      <c r="EA178" s="190" t="s">
        <v>750</v>
      </c>
      <c r="EB178" s="190" t="s">
        <v>307</v>
      </c>
      <c r="EC178" s="190" t="s">
        <v>272</v>
      </c>
      <c r="ED178" s="190" t="s">
        <v>564</v>
      </c>
      <c r="EE178" s="190" t="s">
        <v>426</v>
      </c>
      <c r="EF178" s="190" t="s">
        <v>4564</v>
      </c>
      <c r="EG178" s="190" t="s">
        <v>321</v>
      </c>
      <c r="EH178" s="190" t="s">
        <v>380</v>
      </c>
      <c r="EI178" s="190" t="s">
        <v>483</v>
      </c>
      <c r="EJ178" s="190" t="s">
        <v>245</v>
      </c>
      <c r="EK178" s="190" t="s">
        <v>379</v>
      </c>
      <c r="EL178" s="190" t="s">
        <v>272</v>
      </c>
      <c r="EM178" s="190" t="s">
        <v>272</v>
      </c>
      <c r="EN178" s="190" t="s">
        <v>272</v>
      </c>
      <c r="EO178" s="190" t="s">
        <v>272</v>
      </c>
      <c r="EP178" s="190" t="s">
        <v>378</v>
      </c>
      <c r="EQ178" s="190">
        <v>4</v>
      </c>
      <c r="ER178" s="190" t="s">
        <v>349</v>
      </c>
      <c r="ES178" s="190" t="s">
        <v>272</v>
      </c>
      <c r="ET178" s="190" t="s">
        <v>272</v>
      </c>
      <c r="EU178" s="190" t="s">
        <v>272</v>
      </c>
      <c r="EV178" s="190" t="s">
        <v>272</v>
      </c>
      <c r="EW178" s="190" t="s">
        <v>303</v>
      </c>
      <c r="EX178" s="190">
        <v>4</v>
      </c>
      <c r="EY178" s="190" t="s">
        <v>278</v>
      </c>
      <c r="EZ178" s="190" t="s">
        <v>266</v>
      </c>
      <c r="FA178" s="190" t="s">
        <v>258</v>
      </c>
      <c r="FB178" s="193">
        <v>3</v>
      </c>
      <c r="FC178" s="190" t="s">
        <v>300</v>
      </c>
      <c r="FD178" s="190" t="s">
        <v>348</v>
      </c>
      <c r="FE178" s="190" t="s">
        <v>271</v>
      </c>
      <c r="FF178" s="190" t="s">
        <v>263</v>
      </c>
      <c r="FG178" s="190" t="s">
        <v>4611</v>
      </c>
      <c r="FH178" s="190" t="s">
        <v>271</v>
      </c>
      <c r="FI178" s="190" t="s">
        <v>4610</v>
      </c>
      <c r="FJ178" s="190" t="s">
        <v>4560</v>
      </c>
      <c r="FK178" s="190" t="s">
        <v>4609</v>
      </c>
      <c r="FL178" s="190" t="s">
        <v>271</v>
      </c>
      <c r="FM178" s="190" t="s">
        <v>4559</v>
      </c>
      <c r="FN178" s="190" t="s">
        <v>4608</v>
      </c>
      <c r="FO178" s="190" t="s">
        <v>4607</v>
      </c>
      <c r="FP178" s="190" t="s">
        <v>4606</v>
      </c>
      <c r="FQ178" s="193">
        <v>6732</v>
      </c>
      <c r="FR178" s="193">
        <v>1500</v>
      </c>
      <c r="FS178" s="190" t="s">
        <v>297</v>
      </c>
      <c r="FT178" s="190" t="s">
        <v>297</v>
      </c>
      <c r="FU178" s="190" t="s">
        <v>297</v>
      </c>
      <c r="FV178" s="190" t="s">
        <v>297</v>
      </c>
      <c r="FW178" s="190" t="s">
        <v>297</v>
      </c>
      <c r="FX178" s="190" t="s">
        <v>297</v>
      </c>
      <c r="FY178" s="190" t="s">
        <v>297</v>
      </c>
      <c r="FZ178" s="190" t="s">
        <v>297</v>
      </c>
      <c r="GA178" s="190" t="s">
        <v>272</v>
      </c>
      <c r="GB178" s="190" t="s">
        <v>297</v>
      </c>
      <c r="GC178" s="190" t="s">
        <v>297</v>
      </c>
      <c r="GD178" s="190" t="s">
        <v>297</v>
      </c>
      <c r="GE178" s="190" t="s">
        <v>272</v>
      </c>
    </row>
    <row r="179" spans="1:187" x14ac:dyDescent="0.3">
      <c r="A179" s="190" t="s">
        <v>372</v>
      </c>
      <c r="B179" s="190">
        <v>2855</v>
      </c>
      <c r="C179" s="190" t="s">
        <v>36</v>
      </c>
      <c r="D179" s="190" t="s">
        <v>241</v>
      </c>
      <c r="E179" s="190" t="s">
        <v>4605</v>
      </c>
      <c r="F179" s="190" t="s">
        <v>4604</v>
      </c>
      <c r="G179" s="190" t="s">
        <v>3876</v>
      </c>
      <c r="H179" s="190" t="s">
        <v>369</v>
      </c>
      <c r="I179" s="190" t="s">
        <v>544</v>
      </c>
      <c r="J179" s="190" t="s">
        <v>4603</v>
      </c>
      <c r="K179" s="190" t="s">
        <v>271</v>
      </c>
      <c r="L179" s="190" t="s">
        <v>271</v>
      </c>
      <c r="M179" s="190" t="s">
        <v>271</v>
      </c>
      <c r="N179" s="190" t="s">
        <v>271</v>
      </c>
      <c r="O179" s="190" t="s">
        <v>271</v>
      </c>
      <c r="P179" s="190" t="s">
        <v>271</v>
      </c>
      <c r="Q179" s="191">
        <v>42430</v>
      </c>
      <c r="R179" s="191">
        <v>42794</v>
      </c>
      <c r="T179" s="190" t="s">
        <v>574</v>
      </c>
      <c r="U179" s="194">
        <v>2359830</v>
      </c>
      <c r="V179" s="190" t="s">
        <v>4602</v>
      </c>
      <c r="W179" s="190" t="s">
        <v>271</v>
      </c>
      <c r="X179" s="190" t="s">
        <v>4553</v>
      </c>
      <c r="Y179" s="190" t="s">
        <v>4552</v>
      </c>
      <c r="Z179" s="190" t="s">
        <v>271</v>
      </c>
      <c r="AA179" s="190" t="s">
        <v>2124</v>
      </c>
      <c r="AB179" s="190" t="s">
        <v>448</v>
      </c>
      <c r="AC179" s="190" t="s">
        <v>4601</v>
      </c>
      <c r="AD179" s="190" t="s">
        <v>325</v>
      </c>
      <c r="AE179" s="190" t="s">
        <v>4600</v>
      </c>
      <c r="AF179" s="190" t="s">
        <v>4599</v>
      </c>
      <c r="AG179" s="193">
        <v>33886</v>
      </c>
      <c r="AH179" s="193">
        <v>32271</v>
      </c>
      <c r="AI179" s="193">
        <v>66157</v>
      </c>
      <c r="AJ179" s="193">
        <v>11833</v>
      </c>
      <c r="AK179" s="193">
        <v>0</v>
      </c>
      <c r="AL179" s="193">
        <v>11833</v>
      </c>
      <c r="AM179" s="193">
        <v>33886</v>
      </c>
      <c r="AN179" s="193">
        <v>32271</v>
      </c>
      <c r="AO179" s="193">
        <v>66157</v>
      </c>
      <c r="AP179" s="193">
        <v>11833</v>
      </c>
      <c r="AQ179" s="193">
        <v>0</v>
      </c>
      <c r="AR179" s="193">
        <v>11833</v>
      </c>
      <c r="AS179" s="190" t="s">
        <v>271</v>
      </c>
      <c r="AT179" s="193" t="s">
        <v>271</v>
      </c>
      <c r="AU179" s="193" t="s">
        <v>271</v>
      </c>
      <c r="AV179" s="190" t="s">
        <v>271</v>
      </c>
      <c r="AW179" s="193" t="s">
        <v>271</v>
      </c>
      <c r="AX179" s="193" t="s">
        <v>271</v>
      </c>
      <c r="AY179" s="190" t="s">
        <v>287</v>
      </c>
      <c r="AZ179" s="193">
        <v>11833</v>
      </c>
      <c r="BA179" s="193">
        <v>66157</v>
      </c>
      <c r="BB179" s="190" t="s">
        <v>271</v>
      </c>
      <c r="BC179" s="193" t="s">
        <v>271</v>
      </c>
      <c r="BD179" s="193" t="s">
        <v>271</v>
      </c>
      <c r="BE179" s="190" t="s">
        <v>271</v>
      </c>
      <c r="BF179" s="193" t="s">
        <v>271</v>
      </c>
      <c r="BG179" s="193" t="s">
        <v>271</v>
      </c>
      <c r="BH179" s="190" t="s">
        <v>271</v>
      </c>
      <c r="BI179" s="193" t="s">
        <v>271</v>
      </c>
      <c r="BJ179" s="193" t="s">
        <v>271</v>
      </c>
      <c r="BK179" s="190" t="s">
        <v>271</v>
      </c>
      <c r="BL179" s="193" t="s">
        <v>271</v>
      </c>
      <c r="BM179" s="193" t="s">
        <v>271</v>
      </c>
      <c r="BN179" s="190" t="s">
        <v>271</v>
      </c>
      <c r="BO179" s="193" t="s">
        <v>271</v>
      </c>
      <c r="BP179" s="193" t="s">
        <v>271</v>
      </c>
      <c r="BQ179" s="190" t="s">
        <v>271</v>
      </c>
      <c r="BR179" s="193" t="s">
        <v>271</v>
      </c>
      <c r="BS179" s="193" t="s">
        <v>271</v>
      </c>
      <c r="BT179" s="190" t="s">
        <v>271</v>
      </c>
      <c r="BU179" s="193" t="s">
        <v>271</v>
      </c>
      <c r="BV179" s="193" t="s">
        <v>271</v>
      </c>
      <c r="BW179" s="193">
        <v>0</v>
      </c>
      <c r="BX179" s="193">
        <v>0</v>
      </c>
      <c r="BY179" s="193">
        <v>0</v>
      </c>
      <c r="BZ179" s="193">
        <v>0</v>
      </c>
      <c r="CA179" s="193">
        <v>0</v>
      </c>
      <c r="CB179" s="193">
        <v>0</v>
      </c>
      <c r="CC179" s="190" t="s">
        <v>271</v>
      </c>
      <c r="CD179" s="193" t="s">
        <v>271</v>
      </c>
      <c r="CE179" s="193" t="s">
        <v>271</v>
      </c>
      <c r="CF179" s="190" t="s">
        <v>271</v>
      </c>
      <c r="CG179" s="193" t="s">
        <v>271</v>
      </c>
      <c r="CH179" s="193" t="s">
        <v>271</v>
      </c>
      <c r="CI179" s="190" t="s">
        <v>271</v>
      </c>
      <c r="CJ179" s="193" t="s">
        <v>271</v>
      </c>
      <c r="CK179" s="193" t="s">
        <v>271</v>
      </c>
      <c r="CL179" s="190" t="s">
        <v>271</v>
      </c>
      <c r="CM179" s="193" t="s">
        <v>271</v>
      </c>
      <c r="CN179" s="193" t="s">
        <v>271</v>
      </c>
      <c r="CO179" s="190" t="s">
        <v>271</v>
      </c>
      <c r="CP179" s="193" t="s">
        <v>271</v>
      </c>
      <c r="CQ179" s="193" t="s">
        <v>271</v>
      </c>
      <c r="CR179" s="190" t="s">
        <v>271</v>
      </c>
      <c r="CS179" s="193" t="s">
        <v>271</v>
      </c>
      <c r="CT179" s="193" t="s">
        <v>271</v>
      </c>
      <c r="CU179" s="190" t="s">
        <v>271</v>
      </c>
      <c r="CV179" s="193" t="s">
        <v>271</v>
      </c>
      <c r="CW179" s="193" t="s">
        <v>271</v>
      </c>
      <c r="CX179" s="190" t="s">
        <v>271</v>
      </c>
      <c r="CY179" s="193" t="s">
        <v>271</v>
      </c>
      <c r="CZ179" s="193" t="s">
        <v>271</v>
      </c>
      <c r="DA179" s="190" t="s">
        <v>271</v>
      </c>
      <c r="DB179" s="193" t="s">
        <v>271</v>
      </c>
      <c r="DC179" s="193" t="s">
        <v>271</v>
      </c>
      <c r="DD179" s="190" t="s">
        <v>271</v>
      </c>
      <c r="DE179" s="193" t="s">
        <v>271</v>
      </c>
      <c r="DF179" s="193" t="s">
        <v>271</v>
      </c>
      <c r="DG179" s="190" t="s">
        <v>271</v>
      </c>
      <c r="DH179" s="193" t="s">
        <v>271</v>
      </c>
      <c r="DI179" s="193" t="s">
        <v>271</v>
      </c>
      <c r="DJ179" s="190" t="s">
        <v>271</v>
      </c>
      <c r="DK179" s="193" t="s">
        <v>271</v>
      </c>
      <c r="DL179" s="193" t="s">
        <v>271</v>
      </c>
      <c r="DM179" s="190" t="s">
        <v>271</v>
      </c>
      <c r="DN179" s="193" t="s">
        <v>271</v>
      </c>
      <c r="DO179" s="193" t="s">
        <v>271</v>
      </c>
      <c r="DP179" s="190" t="s">
        <v>271</v>
      </c>
      <c r="DQ179" s="193" t="s">
        <v>271</v>
      </c>
      <c r="DR179" s="193" t="s">
        <v>271</v>
      </c>
      <c r="DS179" s="190" t="s">
        <v>271</v>
      </c>
      <c r="DT179" s="193" t="s">
        <v>271</v>
      </c>
      <c r="DU179" s="193" t="s">
        <v>271</v>
      </c>
      <c r="DV179" s="190" t="s">
        <v>271</v>
      </c>
      <c r="DW179" s="193" t="s">
        <v>271</v>
      </c>
      <c r="DX179" s="193" t="s">
        <v>271</v>
      </c>
      <c r="DY179" s="190" t="s">
        <v>356</v>
      </c>
      <c r="DZ179" s="190" t="s">
        <v>272</v>
      </c>
      <c r="EA179" s="190" t="s">
        <v>427</v>
      </c>
      <c r="EB179" s="190" t="s">
        <v>307</v>
      </c>
      <c r="EC179" s="190" t="s">
        <v>272</v>
      </c>
      <c r="ED179" s="190" t="s">
        <v>750</v>
      </c>
      <c r="EE179" s="190" t="s">
        <v>426</v>
      </c>
      <c r="EF179" s="190" t="s">
        <v>271</v>
      </c>
      <c r="EG179" s="190" t="s">
        <v>285</v>
      </c>
      <c r="EH179" s="190" t="s">
        <v>320</v>
      </c>
      <c r="EI179" s="190" t="s">
        <v>319</v>
      </c>
      <c r="EJ179" s="190" t="s">
        <v>245</v>
      </c>
      <c r="EK179" s="190" t="s">
        <v>379</v>
      </c>
      <c r="EL179" s="190" t="s">
        <v>272</v>
      </c>
      <c r="EM179" s="190" t="s">
        <v>272</v>
      </c>
      <c r="EN179" s="190" t="s">
        <v>272</v>
      </c>
      <c r="EO179" s="190" t="s">
        <v>272</v>
      </c>
      <c r="EP179" s="190" t="s">
        <v>378</v>
      </c>
      <c r="EQ179" s="190">
        <v>4</v>
      </c>
      <c r="ER179" s="190" t="s">
        <v>349</v>
      </c>
      <c r="ES179" s="190" t="s">
        <v>272</v>
      </c>
      <c r="ET179" s="190" t="s">
        <v>272</v>
      </c>
      <c r="EU179" s="190" t="s">
        <v>272</v>
      </c>
      <c r="EV179" s="190" t="s">
        <v>272</v>
      </c>
      <c r="EW179" s="190" t="s">
        <v>303</v>
      </c>
      <c r="EX179" s="190">
        <v>4</v>
      </c>
      <c r="EY179" s="190" t="s">
        <v>278</v>
      </c>
      <c r="EZ179" s="190" t="s">
        <v>267</v>
      </c>
      <c r="FA179" s="190" t="s">
        <v>257</v>
      </c>
      <c r="FB179" s="193">
        <v>4</v>
      </c>
      <c r="FC179" s="190" t="s">
        <v>348</v>
      </c>
      <c r="FD179" s="190" t="s">
        <v>1357</v>
      </c>
      <c r="FE179" s="190" t="s">
        <v>300</v>
      </c>
      <c r="FF179" s="190" t="s">
        <v>264</v>
      </c>
      <c r="FG179" s="190" t="s">
        <v>4598</v>
      </c>
      <c r="FH179" s="190" t="s">
        <v>4547</v>
      </c>
      <c r="FI179" s="190" t="s">
        <v>4545</v>
      </c>
      <c r="FJ179" s="190" t="s">
        <v>4597</v>
      </c>
      <c r="FK179" s="190" t="s">
        <v>4596</v>
      </c>
      <c r="FL179" s="190" t="s">
        <v>4595</v>
      </c>
      <c r="FM179" s="190" t="s">
        <v>4594</v>
      </c>
      <c r="FN179" s="190" t="s">
        <v>4593</v>
      </c>
      <c r="FO179" s="190" t="s">
        <v>271</v>
      </c>
      <c r="FP179" s="190" t="s">
        <v>4592</v>
      </c>
      <c r="FQ179" s="193">
        <v>66157</v>
      </c>
      <c r="FR179" s="193">
        <v>11833</v>
      </c>
      <c r="FS179" s="190" t="s">
        <v>297</v>
      </c>
      <c r="FT179" s="190" t="s">
        <v>297</v>
      </c>
      <c r="FU179" s="190" t="s">
        <v>297</v>
      </c>
      <c r="FV179" s="190" t="s">
        <v>297</v>
      </c>
      <c r="FW179" s="190" t="s">
        <v>297</v>
      </c>
      <c r="FX179" s="190" t="s">
        <v>271</v>
      </c>
      <c r="FY179" s="190" t="s">
        <v>297</v>
      </c>
      <c r="FZ179" s="190" t="s">
        <v>297</v>
      </c>
      <c r="GA179" s="190" t="s">
        <v>272</v>
      </c>
      <c r="GB179" s="190" t="s">
        <v>297</v>
      </c>
      <c r="GC179" s="190" t="s">
        <v>297</v>
      </c>
      <c r="GD179" s="190" t="s">
        <v>297</v>
      </c>
      <c r="GE179" s="190" t="s">
        <v>272</v>
      </c>
    </row>
    <row r="180" spans="1:187" x14ac:dyDescent="0.3">
      <c r="A180" s="190" t="s">
        <v>372</v>
      </c>
      <c r="B180" s="190">
        <v>2856</v>
      </c>
      <c r="C180" s="190" t="s">
        <v>36</v>
      </c>
      <c r="D180" s="190" t="s">
        <v>241</v>
      </c>
      <c r="E180" s="190" t="s">
        <v>4591</v>
      </c>
      <c r="F180" s="190" t="s">
        <v>4590</v>
      </c>
      <c r="G180" s="190" t="s">
        <v>3876</v>
      </c>
      <c r="H180" s="190" t="s">
        <v>369</v>
      </c>
      <c r="I180" s="190" t="s">
        <v>544</v>
      </c>
      <c r="J180" s="190" t="s">
        <v>4156</v>
      </c>
      <c r="K180" s="190" t="s">
        <v>271</v>
      </c>
      <c r="L180" s="190" t="s">
        <v>271</v>
      </c>
      <c r="M180" s="190" t="s">
        <v>271</v>
      </c>
      <c r="N180" s="190" t="s">
        <v>271</v>
      </c>
      <c r="O180" s="190" t="s">
        <v>271</v>
      </c>
      <c r="P180" s="190" t="s">
        <v>271</v>
      </c>
      <c r="Q180" s="191">
        <v>42430</v>
      </c>
      <c r="R180" s="191">
        <v>42767</v>
      </c>
      <c r="T180" s="190" t="s">
        <v>574</v>
      </c>
      <c r="U180" s="194">
        <v>2250700</v>
      </c>
      <c r="V180" s="190" t="s">
        <v>4589</v>
      </c>
      <c r="W180" s="190" t="s">
        <v>4588</v>
      </c>
      <c r="X180" s="190" t="s">
        <v>2104</v>
      </c>
      <c r="Y180" s="190" t="s">
        <v>4587</v>
      </c>
      <c r="Z180" s="190" t="s">
        <v>4586</v>
      </c>
      <c r="AA180" s="190" t="s">
        <v>4585</v>
      </c>
      <c r="AB180" s="190" t="s">
        <v>448</v>
      </c>
      <c r="AC180" s="190" t="s">
        <v>4584</v>
      </c>
      <c r="AD180" s="190" t="s">
        <v>325</v>
      </c>
      <c r="AE180" s="190" t="s">
        <v>4583</v>
      </c>
      <c r="AF180" s="190" t="s">
        <v>4582</v>
      </c>
      <c r="AG180" s="193">
        <v>0</v>
      </c>
      <c r="AH180" s="193">
        <v>0</v>
      </c>
      <c r="AI180" s="193">
        <v>0</v>
      </c>
      <c r="AJ180" s="193">
        <v>11371</v>
      </c>
      <c r="AK180" s="193">
        <v>10925</v>
      </c>
      <c r="AL180" s="193">
        <v>22296</v>
      </c>
      <c r="AM180" s="193">
        <v>0</v>
      </c>
      <c r="AN180" s="193">
        <v>0</v>
      </c>
      <c r="AO180" s="193">
        <v>0</v>
      </c>
      <c r="AP180" s="193">
        <v>1428</v>
      </c>
      <c r="AQ180" s="193">
        <v>1372</v>
      </c>
      <c r="AR180" s="193">
        <v>2800</v>
      </c>
      <c r="AS180" s="190" t="s">
        <v>271</v>
      </c>
      <c r="AT180" s="193" t="s">
        <v>271</v>
      </c>
      <c r="AU180" s="193" t="s">
        <v>271</v>
      </c>
      <c r="AV180" s="190" t="s">
        <v>271</v>
      </c>
      <c r="AW180" s="193" t="s">
        <v>271</v>
      </c>
      <c r="AX180" s="193" t="s">
        <v>271</v>
      </c>
      <c r="AY180" s="190" t="s">
        <v>287</v>
      </c>
      <c r="AZ180" s="193">
        <v>20000</v>
      </c>
      <c r="BA180" s="193">
        <v>0</v>
      </c>
      <c r="BB180" s="190" t="s">
        <v>271</v>
      </c>
      <c r="BC180" s="193" t="s">
        <v>271</v>
      </c>
      <c r="BD180" s="193" t="s">
        <v>271</v>
      </c>
      <c r="BE180" s="190" t="s">
        <v>271</v>
      </c>
      <c r="BF180" s="193" t="s">
        <v>271</v>
      </c>
      <c r="BG180" s="193" t="s">
        <v>271</v>
      </c>
      <c r="BH180" s="190" t="s">
        <v>287</v>
      </c>
      <c r="BI180" s="193">
        <v>20000</v>
      </c>
      <c r="BJ180" s="193">
        <v>0</v>
      </c>
      <c r="BK180" s="190" t="s">
        <v>271</v>
      </c>
      <c r="BL180" s="193" t="s">
        <v>271</v>
      </c>
      <c r="BM180" s="193" t="s">
        <v>271</v>
      </c>
      <c r="BN180" s="190" t="s">
        <v>271</v>
      </c>
      <c r="BO180" s="193" t="s">
        <v>271</v>
      </c>
      <c r="BP180" s="193" t="s">
        <v>271</v>
      </c>
      <c r="BQ180" s="190" t="s">
        <v>271</v>
      </c>
      <c r="BR180" s="193" t="s">
        <v>271</v>
      </c>
      <c r="BS180" s="193" t="s">
        <v>271</v>
      </c>
      <c r="BT180" s="190" t="s">
        <v>271</v>
      </c>
      <c r="BU180" s="193" t="s">
        <v>271</v>
      </c>
      <c r="BV180" s="193" t="s">
        <v>271</v>
      </c>
      <c r="BW180" s="193">
        <v>0</v>
      </c>
      <c r="BX180" s="193">
        <v>0</v>
      </c>
      <c r="BY180" s="193">
        <v>0</v>
      </c>
      <c r="BZ180" s="193">
        <v>0</v>
      </c>
      <c r="CA180" s="193">
        <v>0</v>
      </c>
      <c r="CB180" s="193">
        <v>0</v>
      </c>
      <c r="CC180" s="190" t="s">
        <v>271</v>
      </c>
      <c r="CD180" s="193" t="s">
        <v>271</v>
      </c>
      <c r="CE180" s="193" t="s">
        <v>271</v>
      </c>
      <c r="CF180" s="190" t="s">
        <v>271</v>
      </c>
      <c r="CG180" s="193" t="s">
        <v>271</v>
      </c>
      <c r="CH180" s="193" t="s">
        <v>271</v>
      </c>
      <c r="CI180" s="190" t="s">
        <v>271</v>
      </c>
      <c r="CJ180" s="193" t="s">
        <v>271</v>
      </c>
      <c r="CK180" s="193" t="s">
        <v>271</v>
      </c>
      <c r="CL180" s="190" t="s">
        <v>271</v>
      </c>
      <c r="CM180" s="193" t="s">
        <v>271</v>
      </c>
      <c r="CN180" s="193" t="s">
        <v>271</v>
      </c>
      <c r="CO180" s="190" t="s">
        <v>271</v>
      </c>
      <c r="CP180" s="193" t="s">
        <v>271</v>
      </c>
      <c r="CQ180" s="193" t="s">
        <v>271</v>
      </c>
      <c r="CR180" s="190" t="s">
        <v>271</v>
      </c>
      <c r="CS180" s="193" t="s">
        <v>271</v>
      </c>
      <c r="CT180" s="193" t="s">
        <v>271</v>
      </c>
      <c r="CU180" s="190" t="s">
        <v>271</v>
      </c>
      <c r="CV180" s="193" t="s">
        <v>271</v>
      </c>
      <c r="CW180" s="193" t="s">
        <v>271</v>
      </c>
      <c r="CX180" s="190" t="s">
        <v>271</v>
      </c>
      <c r="CY180" s="193" t="s">
        <v>271</v>
      </c>
      <c r="CZ180" s="193" t="s">
        <v>271</v>
      </c>
      <c r="DA180" s="190" t="s">
        <v>271</v>
      </c>
      <c r="DB180" s="193" t="s">
        <v>271</v>
      </c>
      <c r="DC180" s="193" t="s">
        <v>271</v>
      </c>
      <c r="DD180" s="190" t="s">
        <v>271</v>
      </c>
      <c r="DE180" s="193" t="s">
        <v>271</v>
      </c>
      <c r="DF180" s="193" t="s">
        <v>271</v>
      </c>
      <c r="DG180" s="190" t="s">
        <v>271</v>
      </c>
      <c r="DH180" s="193" t="s">
        <v>271</v>
      </c>
      <c r="DI180" s="193" t="s">
        <v>271</v>
      </c>
      <c r="DJ180" s="190" t="s">
        <v>271</v>
      </c>
      <c r="DK180" s="193" t="s">
        <v>271</v>
      </c>
      <c r="DL180" s="193" t="s">
        <v>271</v>
      </c>
      <c r="DM180" s="190" t="s">
        <v>271</v>
      </c>
      <c r="DN180" s="193" t="s">
        <v>271</v>
      </c>
      <c r="DO180" s="193" t="s">
        <v>271</v>
      </c>
      <c r="DP180" s="190" t="s">
        <v>271</v>
      </c>
      <c r="DQ180" s="193" t="s">
        <v>271</v>
      </c>
      <c r="DR180" s="193" t="s">
        <v>271</v>
      </c>
      <c r="DS180" s="190" t="s">
        <v>271</v>
      </c>
      <c r="DT180" s="193" t="s">
        <v>271</v>
      </c>
      <c r="DU180" s="193" t="s">
        <v>271</v>
      </c>
      <c r="DV180" s="190" t="s">
        <v>271</v>
      </c>
      <c r="DW180" s="193" t="s">
        <v>271</v>
      </c>
      <c r="DX180" s="193" t="s">
        <v>271</v>
      </c>
      <c r="DY180" s="190" t="s">
        <v>356</v>
      </c>
      <c r="DZ180" s="190" t="s">
        <v>272</v>
      </c>
      <c r="EA180" s="190" t="s">
        <v>868</v>
      </c>
      <c r="EB180" s="190" t="s">
        <v>307</v>
      </c>
      <c r="EC180" s="190" t="s">
        <v>272</v>
      </c>
      <c r="ED180" s="190" t="s">
        <v>750</v>
      </c>
      <c r="EE180" s="190" t="s">
        <v>426</v>
      </c>
      <c r="EF180" s="190" t="s">
        <v>4581</v>
      </c>
      <c r="EG180" s="190" t="s">
        <v>352</v>
      </c>
      <c r="EH180" s="190" t="s">
        <v>380</v>
      </c>
      <c r="EI180" s="190" t="s">
        <v>319</v>
      </c>
      <c r="EJ180" s="190" t="s">
        <v>245</v>
      </c>
      <c r="EK180" s="190" t="s">
        <v>379</v>
      </c>
      <c r="EL180" s="190" t="s">
        <v>272</v>
      </c>
      <c r="EM180" s="190" t="s">
        <v>272</v>
      </c>
      <c r="EN180" s="190" t="s">
        <v>272</v>
      </c>
      <c r="EO180" s="190" t="s">
        <v>272</v>
      </c>
      <c r="EP180" s="190" t="s">
        <v>378</v>
      </c>
      <c r="EQ180" s="190">
        <v>4</v>
      </c>
      <c r="ER180" s="190" t="s">
        <v>349</v>
      </c>
      <c r="ES180" s="190" t="s">
        <v>272</v>
      </c>
      <c r="ET180" s="190" t="s">
        <v>272</v>
      </c>
      <c r="EU180" s="190" t="s">
        <v>272</v>
      </c>
      <c r="EV180" s="190" t="s">
        <v>272</v>
      </c>
      <c r="EW180" s="190" t="s">
        <v>303</v>
      </c>
      <c r="EX180" s="190">
        <v>4</v>
      </c>
      <c r="EY180" s="190" t="s">
        <v>278</v>
      </c>
      <c r="EZ180" s="190" t="s">
        <v>267</v>
      </c>
      <c r="FA180" s="190" t="s">
        <v>259</v>
      </c>
      <c r="FB180" s="193">
        <v>1</v>
      </c>
      <c r="FC180" s="190" t="s">
        <v>300</v>
      </c>
      <c r="FD180" s="190" t="s">
        <v>271</v>
      </c>
      <c r="FE180" s="190" t="s">
        <v>271</v>
      </c>
      <c r="FF180" s="190" t="s">
        <v>264</v>
      </c>
      <c r="FG180" s="190" t="s">
        <v>4580</v>
      </c>
      <c r="FH180" s="190" t="s">
        <v>271</v>
      </c>
      <c r="FI180" s="190" t="s">
        <v>4579</v>
      </c>
      <c r="FJ180" s="190" t="s">
        <v>4578</v>
      </c>
      <c r="FK180" s="190" t="s">
        <v>4577</v>
      </c>
      <c r="FL180" s="190" t="s">
        <v>4576</v>
      </c>
      <c r="FM180" s="190" t="s">
        <v>4575</v>
      </c>
      <c r="FN180" s="190" t="s">
        <v>4574</v>
      </c>
      <c r="FO180" s="190" t="s">
        <v>4573</v>
      </c>
      <c r="FP180" s="190" t="s">
        <v>271</v>
      </c>
      <c r="FQ180" s="193">
        <v>0</v>
      </c>
      <c r="FR180" s="193">
        <v>2800</v>
      </c>
      <c r="FS180" s="190" t="s">
        <v>297</v>
      </c>
      <c r="FT180" s="190" t="s">
        <v>297</v>
      </c>
      <c r="FU180" s="190" t="s">
        <v>272</v>
      </c>
      <c r="FV180" s="190" t="s">
        <v>272</v>
      </c>
      <c r="FW180" s="190" t="s">
        <v>297</v>
      </c>
      <c r="FX180" s="190" t="s">
        <v>297</v>
      </c>
      <c r="FY180" s="190" t="s">
        <v>297</v>
      </c>
      <c r="FZ180" s="190" t="s">
        <v>297</v>
      </c>
      <c r="GA180" s="190" t="s">
        <v>272</v>
      </c>
      <c r="GB180" s="190" t="s">
        <v>272</v>
      </c>
      <c r="GC180" s="190" t="s">
        <v>297</v>
      </c>
      <c r="GD180" s="190" t="s">
        <v>297</v>
      </c>
      <c r="GE180" s="190" t="s">
        <v>271</v>
      </c>
    </row>
    <row r="181" spans="1:187" x14ac:dyDescent="0.3">
      <c r="A181" s="190" t="s">
        <v>372</v>
      </c>
      <c r="B181" s="190">
        <v>2857</v>
      </c>
      <c r="C181" s="190" t="s">
        <v>36</v>
      </c>
      <c r="D181" s="190" t="s">
        <v>241</v>
      </c>
      <c r="E181" s="190" t="s">
        <v>4572</v>
      </c>
      <c r="F181" s="190" t="s">
        <v>4571</v>
      </c>
      <c r="G181" s="190" t="s">
        <v>3876</v>
      </c>
      <c r="H181" s="190" t="s">
        <v>369</v>
      </c>
      <c r="I181" s="190" t="s">
        <v>2216</v>
      </c>
      <c r="J181" s="190" t="s">
        <v>4570</v>
      </c>
      <c r="K181" s="190" t="s">
        <v>271</v>
      </c>
      <c r="L181" s="190" t="s">
        <v>271</v>
      </c>
      <c r="M181" s="190" t="s">
        <v>271</v>
      </c>
      <c r="N181" s="190" t="s">
        <v>271</v>
      </c>
      <c r="O181" s="190" t="s">
        <v>271</v>
      </c>
      <c r="P181" s="190" t="s">
        <v>271</v>
      </c>
      <c r="Q181" s="191">
        <v>42444</v>
      </c>
      <c r="R181" s="191">
        <v>42808</v>
      </c>
      <c r="T181" s="190" t="s">
        <v>574</v>
      </c>
      <c r="U181" s="194">
        <v>113170</v>
      </c>
      <c r="V181" s="190" t="s">
        <v>2106</v>
      </c>
      <c r="W181" s="190" t="s">
        <v>2105</v>
      </c>
      <c r="X181" s="190" t="s">
        <v>2104</v>
      </c>
      <c r="Y181" s="190" t="s">
        <v>4569</v>
      </c>
      <c r="Z181" s="190" t="s">
        <v>4568</v>
      </c>
      <c r="AA181" s="190" t="s">
        <v>2124</v>
      </c>
      <c r="AB181" s="190" t="s">
        <v>291</v>
      </c>
      <c r="AC181" s="190" t="s">
        <v>4567</v>
      </c>
      <c r="AD181" s="190" t="s">
        <v>325</v>
      </c>
      <c r="AE181" s="190" t="s">
        <v>4566</v>
      </c>
      <c r="AF181" s="190" t="s">
        <v>4565</v>
      </c>
      <c r="AG181" s="193">
        <v>1560</v>
      </c>
      <c r="AH181" s="193">
        <v>1440</v>
      </c>
      <c r="AI181" s="193">
        <v>3000</v>
      </c>
      <c r="AJ181" s="193">
        <v>550</v>
      </c>
      <c r="AK181" s="193">
        <v>200</v>
      </c>
      <c r="AL181" s="193">
        <v>750</v>
      </c>
      <c r="AM181" s="193">
        <v>1560</v>
      </c>
      <c r="AN181" s="193">
        <v>1440</v>
      </c>
      <c r="AO181" s="193">
        <v>3000</v>
      </c>
      <c r="AP181" s="193">
        <v>550</v>
      </c>
      <c r="AQ181" s="193">
        <v>200</v>
      </c>
      <c r="AR181" s="193">
        <v>750</v>
      </c>
      <c r="AS181" s="190" t="s">
        <v>271</v>
      </c>
      <c r="AT181" s="193" t="s">
        <v>271</v>
      </c>
      <c r="AU181" s="193" t="s">
        <v>271</v>
      </c>
      <c r="AV181" s="190" t="s">
        <v>271</v>
      </c>
      <c r="AW181" s="193" t="s">
        <v>271</v>
      </c>
      <c r="AX181" s="193" t="s">
        <v>271</v>
      </c>
      <c r="AY181" s="190" t="s">
        <v>271</v>
      </c>
      <c r="AZ181" s="193" t="s">
        <v>271</v>
      </c>
      <c r="BA181" s="193" t="s">
        <v>271</v>
      </c>
      <c r="BB181" s="190" t="s">
        <v>271</v>
      </c>
      <c r="BC181" s="193" t="s">
        <v>271</v>
      </c>
      <c r="BD181" s="193" t="s">
        <v>271</v>
      </c>
      <c r="BE181" s="190" t="s">
        <v>271</v>
      </c>
      <c r="BF181" s="193" t="s">
        <v>271</v>
      </c>
      <c r="BG181" s="193" t="s">
        <v>271</v>
      </c>
      <c r="BH181" s="190" t="s">
        <v>287</v>
      </c>
      <c r="BI181" s="193">
        <v>750</v>
      </c>
      <c r="BJ181" s="193">
        <v>3000</v>
      </c>
      <c r="BK181" s="190" t="s">
        <v>271</v>
      </c>
      <c r="BL181" s="193" t="s">
        <v>271</v>
      </c>
      <c r="BM181" s="193" t="s">
        <v>271</v>
      </c>
      <c r="BN181" s="190" t="s">
        <v>271</v>
      </c>
      <c r="BO181" s="193" t="s">
        <v>271</v>
      </c>
      <c r="BP181" s="193" t="s">
        <v>271</v>
      </c>
      <c r="BQ181" s="190" t="s">
        <v>271</v>
      </c>
      <c r="BR181" s="193" t="s">
        <v>271</v>
      </c>
      <c r="BS181" s="193" t="s">
        <v>271</v>
      </c>
      <c r="BT181" s="190" t="s">
        <v>271</v>
      </c>
      <c r="BU181" s="193" t="s">
        <v>271</v>
      </c>
      <c r="BV181" s="193" t="s">
        <v>271</v>
      </c>
      <c r="BW181" s="193">
        <v>1560</v>
      </c>
      <c r="BX181" s="193">
        <v>1440</v>
      </c>
      <c r="BY181" s="193">
        <v>3000</v>
      </c>
      <c r="BZ181" s="193">
        <v>550</v>
      </c>
      <c r="CA181" s="193">
        <v>200</v>
      </c>
      <c r="CB181" s="193">
        <v>750</v>
      </c>
      <c r="CC181" s="190" t="s">
        <v>287</v>
      </c>
      <c r="CD181" s="193">
        <v>500</v>
      </c>
      <c r="CE181" s="193">
        <v>2000</v>
      </c>
      <c r="CF181" s="190" t="s">
        <v>271</v>
      </c>
      <c r="CG181" s="193" t="s">
        <v>271</v>
      </c>
      <c r="CH181" s="193" t="s">
        <v>271</v>
      </c>
      <c r="CI181" s="190" t="s">
        <v>271</v>
      </c>
      <c r="CJ181" s="193" t="s">
        <v>271</v>
      </c>
      <c r="CK181" s="193" t="s">
        <v>271</v>
      </c>
      <c r="CL181" s="190" t="s">
        <v>271</v>
      </c>
      <c r="CM181" s="193" t="s">
        <v>271</v>
      </c>
      <c r="CN181" s="193" t="s">
        <v>271</v>
      </c>
      <c r="CO181" s="190" t="s">
        <v>271</v>
      </c>
      <c r="CP181" s="193" t="s">
        <v>271</v>
      </c>
      <c r="CQ181" s="193" t="s">
        <v>271</v>
      </c>
      <c r="CR181" s="190" t="s">
        <v>271</v>
      </c>
      <c r="CS181" s="193" t="s">
        <v>271</v>
      </c>
      <c r="CT181" s="193" t="s">
        <v>271</v>
      </c>
      <c r="CU181" s="190" t="s">
        <v>271</v>
      </c>
      <c r="CV181" s="193" t="s">
        <v>271</v>
      </c>
      <c r="CW181" s="193" t="s">
        <v>271</v>
      </c>
      <c r="CX181" s="190" t="s">
        <v>271</v>
      </c>
      <c r="CY181" s="193" t="s">
        <v>271</v>
      </c>
      <c r="CZ181" s="193" t="s">
        <v>271</v>
      </c>
      <c r="DA181" s="190" t="s">
        <v>271</v>
      </c>
      <c r="DB181" s="193" t="s">
        <v>271</v>
      </c>
      <c r="DC181" s="193" t="s">
        <v>271</v>
      </c>
      <c r="DD181" s="190" t="s">
        <v>271</v>
      </c>
      <c r="DE181" s="193" t="s">
        <v>271</v>
      </c>
      <c r="DF181" s="193" t="s">
        <v>271</v>
      </c>
      <c r="DG181" s="190" t="s">
        <v>271</v>
      </c>
      <c r="DH181" s="193" t="s">
        <v>271</v>
      </c>
      <c r="DI181" s="193" t="s">
        <v>271</v>
      </c>
      <c r="DJ181" s="190" t="s">
        <v>271</v>
      </c>
      <c r="DK181" s="193" t="s">
        <v>271</v>
      </c>
      <c r="DL181" s="193" t="s">
        <v>271</v>
      </c>
      <c r="DM181" s="190" t="s">
        <v>271</v>
      </c>
      <c r="DN181" s="193" t="s">
        <v>271</v>
      </c>
      <c r="DO181" s="193" t="s">
        <v>271</v>
      </c>
      <c r="DP181" s="190" t="s">
        <v>271</v>
      </c>
      <c r="DQ181" s="193" t="s">
        <v>271</v>
      </c>
      <c r="DR181" s="193" t="s">
        <v>271</v>
      </c>
      <c r="DS181" s="190" t="s">
        <v>271</v>
      </c>
      <c r="DT181" s="193" t="s">
        <v>271</v>
      </c>
      <c r="DU181" s="193" t="s">
        <v>271</v>
      </c>
      <c r="DV181" s="190" t="s">
        <v>287</v>
      </c>
      <c r="DW181" s="193">
        <v>250</v>
      </c>
      <c r="DX181" s="193">
        <v>1000</v>
      </c>
      <c r="DY181" s="190" t="s">
        <v>356</v>
      </c>
      <c r="DZ181" s="190" t="s">
        <v>272</v>
      </c>
      <c r="EA181" s="190" t="s">
        <v>750</v>
      </c>
      <c r="EB181" s="190" t="s">
        <v>307</v>
      </c>
      <c r="EC181" s="190" t="s">
        <v>272</v>
      </c>
      <c r="ED181" s="190" t="s">
        <v>355</v>
      </c>
      <c r="EE181" s="190" t="s">
        <v>426</v>
      </c>
      <c r="EF181" s="190" t="s">
        <v>4564</v>
      </c>
      <c r="EG181" s="190" t="s">
        <v>285</v>
      </c>
      <c r="EH181" s="190" t="s">
        <v>380</v>
      </c>
      <c r="EI181" s="190" t="s">
        <v>319</v>
      </c>
      <c r="EJ181" s="190" t="s">
        <v>245</v>
      </c>
      <c r="EK181" s="190" t="s">
        <v>379</v>
      </c>
      <c r="EL181" s="190" t="s">
        <v>272</v>
      </c>
      <c r="EM181" s="190" t="s">
        <v>272</v>
      </c>
      <c r="EN181" s="190" t="s">
        <v>272</v>
      </c>
      <c r="EO181" s="190" t="s">
        <v>272</v>
      </c>
      <c r="EP181" s="190" t="s">
        <v>378</v>
      </c>
      <c r="EQ181" s="190">
        <v>4</v>
      </c>
      <c r="ER181" s="190" t="s">
        <v>349</v>
      </c>
      <c r="ES181" s="190" t="s">
        <v>272</v>
      </c>
      <c r="ET181" s="190" t="s">
        <v>272</v>
      </c>
      <c r="EU181" s="190" t="s">
        <v>272</v>
      </c>
      <c r="EV181" s="190" t="s">
        <v>272</v>
      </c>
      <c r="EW181" s="190" t="s">
        <v>303</v>
      </c>
      <c r="EX181" s="190">
        <v>4</v>
      </c>
      <c r="EY181" s="190" t="s">
        <v>278</v>
      </c>
      <c r="EZ181" s="190" t="s">
        <v>267</v>
      </c>
      <c r="FA181" s="190" t="s">
        <v>260</v>
      </c>
      <c r="FB181" s="193">
        <v>2</v>
      </c>
      <c r="FC181" s="190" t="s">
        <v>300</v>
      </c>
      <c r="FD181" s="190" t="s">
        <v>348</v>
      </c>
      <c r="FE181" s="190" t="s">
        <v>271</v>
      </c>
      <c r="FF181" s="190" t="s">
        <v>264</v>
      </c>
      <c r="FG181" s="190" t="s">
        <v>4563</v>
      </c>
      <c r="FH181" s="190" t="s">
        <v>4562</v>
      </c>
      <c r="FI181" s="190" t="s">
        <v>4561</v>
      </c>
      <c r="FJ181" s="190" t="s">
        <v>4560</v>
      </c>
      <c r="FK181" s="190" t="s">
        <v>271</v>
      </c>
      <c r="FL181" s="190" t="s">
        <v>271</v>
      </c>
      <c r="FM181" s="190" t="s">
        <v>4559</v>
      </c>
      <c r="FN181" s="190" t="s">
        <v>4558</v>
      </c>
      <c r="FO181" s="190" t="s">
        <v>271</v>
      </c>
      <c r="FP181" s="190" t="s">
        <v>271</v>
      </c>
      <c r="FQ181" s="193">
        <v>3000</v>
      </c>
      <c r="FR181" s="193">
        <v>750</v>
      </c>
      <c r="FS181" s="190" t="s">
        <v>297</v>
      </c>
      <c r="FT181" s="190" t="s">
        <v>297</v>
      </c>
      <c r="FU181" s="190" t="s">
        <v>297</v>
      </c>
      <c r="FV181" s="190" t="s">
        <v>297</v>
      </c>
      <c r="FW181" s="190" t="s">
        <v>297</v>
      </c>
      <c r="FX181" s="190" t="s">
        <v>297</v>
      </c>
      <c r="FY181" s="190" t="s">
        <v>297</v>
      </c>
      <c r="FZ181" s="190" t="s">
        <v>297</v>
      </c>
      <c r="GA181" s="190" t="s">
        <v>272</v>
      </c>
      <c r="GB181" s="190" t="s">
        <v>297</v>
      </c>
      <c r="GC181" s="190" t="s">
        <v>297</v>
      </c>
      <c r="GD181" s="190" t="s">
        <v>297</v>
      </c>
      <c r="GE181" s="190" t="s">
        <v>271</v>
      </c>
    </row>
    <row r="182" spans="1:187" x14ac:dyDescent="0.3">
      <c r="A182" s="190" t="s">
        <v>372</v>
      </c>
      <c r="B182" s="190">
        <v>2859</v>
      </c>
      <c r="C182" s="190" t="s">
        <v>36</v>
      </c>
      <c r="D182" s="190" t="s">
        <v>241</v>
      </c>
      <c r="E182" s="190" t="s">
        <v>4557</v>
      </c>
      <c r="F182" s="190" t="s">
        <v>4556</v>
      </c>
      <c r="G182" s="190" t="s">
        <v>3876</v>
      </c>
      <c r="H182" s="190" t="s">
        <v>514</v>
      </c>
      <c r="I182" s="190" t="s">
        <v>513</v>
      </c>
      <c r="J182" s="190" t="s">
        <v>4555</v>
      </c>
      <c r="K182" s="190" t="s">
        <v>271</v>
      </c>
      <c r="L182" s="190" t="s">
        <v>271</v>
      </c>
      <c r="M182" s="190" t="s">
        <v>271</v>
      </c>
      <c r="N182" s="190" t="s">
        <v>271</v>
      </c>
      <c r="O182" s="190" t="s">
        <v>271</v>
      </c>
      <c r="P182" s="190" t="s">
        <v>271</v>
      </c>
      <c r="T182" s="190" t="s">
        <v>574</v>
      </c>
      <c r="U182" s="194">
        <v>230334</v>
      </c>
      <c r="V182" s="190" t="s">
        <v>4554</v>
      </c>
      <c r="W182" s="190" t="s">
        <v>271</v>
      </c>
      <c r="X182" s="190" t="s">
        <v>4553</v>
      </c>
      <c r="Y182" s="190" t="s">
        <v>4552</v>
      </c>
      <c r="Z182" s="190" t="s">
        <v>271</v>
      </c>
      <c r="AA182" s="190" t="s">
        <v>2124</v>
      </c>
      <c r="AB182" s="190" t="s">
        <v>448</v>
      </c>
      <c r="AC182" s="190" t="s">
        <v>4551</v>
      </c>
      <c r="AD182" s="190" t="s">
        <v>325</v>
      </c>
      <c r="AE182" s="190" t="s">
        <v>4550</v>
      </c>
      <c r="AF182" s="190" t="s">
        <v>4549</v>
      </c>
      <c r="AG182" s="193">
        <v>0</v>
      </c>
      <c r="AH182" s="193">
        <v>0</v>
      </c>
      <c r="AI182" s="193">
        <v>0</v>
      </c>
      <c r="AJ182" s="193">
        <v>10646</v>
      </c>
      <c r="AK182" s="193">
        <v>5078</v>
      </c>
      <c r="AL182" s="193">
        <v>15724</v>
      </c>
      <c r="AM182" s="193">
        <v>0</v>
      </c>
      <c r="AN182" s="193">
        <v>0</v>
      </c>
      <c r="AO182" s="193">
        <v>0</v>
      </c>
      <c r="AP182" s="193">
        <v>10646</v>
      </c>
      <c r="AQ182" s="193">
        <v>5078</v>
      </c>
      <c r="AR182" s="193">
        <v>15724</v>
      </c>
      <c r="AS182" s="190" t="s">
        <v>271</v>
      </c>
      <c r="AT182" s="193" t="s">
        <v>271</v>
      </c>
      <c r="AU182" s="193" t="s">
        <v>271</v>
      </c>
      <c r="AV182" s="190" t="s">
        <v>271</v>
      </c>
      <c r="AW182" s="193" t="s">
        <v>271</v>
      </c>
      <c r="AX182" s="193" t="s">
        <v>271</v>
      </c>
      <c r="AY182" s="190" t="s">
        <v>287</v>
      </c>
      <c r="AZ182" s="193">
        <v>15724</v>
      </c>
      <c r="BA182" s="193">
        <v>0</v>
      </c>
      <c r="BB182" s="190" t="s">
        <v>271</v>
      </c>
      <c r="BC182" s="193" t="s">
        <v>271</v>
      </c>
      <c r="BD182" s="193" t="s">
        <v>271</v>
      </c>
      <c r="BE182" s="190" t="s">
        <v>271</v>
      </c>
      <c r="BF182" s="193" t="s">
        <v>271</v>
      </c>
      <c r="BG182" s="193" t="s">
        <v>271</v>
      </c>
      <c r="BH182" s="190" t="s">
        <v>271</v>
      </c>
      <c r="BI182" s="193" t="s">
        <v>271</v>
      </c>
      <c r="BJ182" s="193" t="s">
        <v>271</v>
      </c>
      <c r="BK182" s="190" t="s">
        <v>271</v>
      </c>
      <c r="BL182" s="193" t="s">
        <v>271</v>
      </c>
      <c r="BM182" s="193" t="s">
        <v>271</v>
      </c>
      <c r="BN182" s="190" t="s">
        <v>271</v>
      </c>
      <c r="BO182" s="193" t="s">
        <v>271</v>
      </c>
      <c r="BP182" s="193" t="s">
        <v>271</v>
      </c>
      <c r="BQ182" s="190" t="s">
        <v>271</v>
      </c>
      <c r="BR182" s="193" t="s">
        <v>271</v>
      </c>
      <c r="BS182" s="193" t="s">
        <v>271</v>
      </c>
      <c r="BT182" s="190" t="s">
        <v>271</v>
      </c>
      <c r="BU182" s="193" t="s">
        <v>271</v>
      </c>
      <c r="BV182" s="193" t="s">
        <v>271</v>
      </c>
      <c r="BW182" s="193">
        <v>0</v>
      </c>
      <c r="BX182" s="193">
        <v>0</v>
      </c>
      <c r="BY182" s="193">
        <v>0</v>
      </c>
      <c r="BZ182" s="193">
        <v>0</v>
      </c>
      <c r="CA182" s="193">
        <v>0</v>
      </c>
      <c r="CB182" s="193">
        <v>0</v>
      </c>
      <c r="CC182" s="190" t="s">
        <v>271</v>
      </c>
      <c r="CD182" s="193" t="s">
        <v>271</v>
      </c>
      <c r="CE182" s="193" t="s">
        <v>271</v>
      </c>
      <c r="CF182" s="190" t="s">
        <v>271</v>
      </c>
      <c r="CG182" s="193" t="s">
        <v>271</v>
      </c>
      <c r="CH182" s="193" t="s">
        <v>271</v>
      </c>
      <c r="CI182" s="190" t="s">
        <v>271</v>
      </c>
      <c r="CJ182" s="193" t="s">
        <v>271</v>
      </c>
      <c r="CK182" s="193" t="s">
        <v>271</v>
      </c>
      <c r="CL182" s="190" t="s">
        <v>271</v>
      </c>
      <c r="CM182" s="193" t="s">
        <v>271</v>
      </c>
      <c r="CN182" s="193" t="s">
        <v>271</v>
      </c>
      <c r="CO182" s="190" t="s">
        <v>271</v>
      </c>
      <c r="CP182" s="193" t="s">
        <v>271</v>
      </c>
      <c r="CQ182" s="193" t="s">
        <v>271</v>
      </c>
      <c r="CR182" s="190" t="s">
        <v>271</v>
      </c>
      <c r="CS182" s="193" t="s">
        <v>271</v>
      </c>
      <c r="CT182" s="193" t="s">
        <v>271</v>
      </c>
      <c r="CU182" s="190" t="s">
        <v>271</v>
      </c>
      <c r="CV182" s="193" t="s">
        <v>271</v>
      </c>
      <c r="CW182" s="193" t="s">
        <v>271</v>
      </c>
      <c r="CX182" s="190" t="s">
        <v>271</v>
      </c>
      <c r="CY182" s="193" t="s">
        <v>271</v>
      </c>
      <c r="CZ182" s="193" t="s">
        <v>271</v>
      </c>
      <c r="DA182" s="190" t="s">
        <v>271</v>
      </c>
      <c r="DB182" s="193" t="s">
        <v>271</v>
      </c>
      <c r="DC182" s="193" t="s">
        <v>271</v>
      </c>
      <c r="DD182" s="190" t="s">
        <v>271</v>
      </c>
      <c r="DE182" s="193" t="s">
        <v>271</v>
      </c>
      <c r="DF182" s="193" t="s">
        <v>271</v>
      </c>
      <c r="DG182" s="190" t="s">
        <v>271</v>
      </c>
      <c r="DH182" s="193" t="s">
        <v>271</v>
      </c>
      <c r="DI182" s="193" t="s">
        <v>271</v>
      </c>
      <c r="DJ182" s="190" t="s">
        <v>271</v>
      </c>
      <c r="DK182" s="193" t="s">
        <v>271</v>
      </c>
      <c r="DL182" s="193" t="s">
        <v>271</v>
      </c>
      <c r="DM182" s="190" t="s">
        <v>271</v>
      </c>
      <c r="DN182" s="193" t="s">
        <v>271</v>
      </c>
      <c r="DO182" s="193" t="s">
        <v>271</v>
      </c>
      <c r="DP182" s="190" t="s">
        <v>271</v>
      </c>
      <c r="DQ182" s="193" t="s">
        <v>271</v>
      </c>
      <c r="DR182" s="193" t="s">
        <v>271</v>
      </c>
      <c r="DS182" s="190" t="s">
        <v>271</v>
      </c>
      <c r="DT182" s="193" t="s">
        <v>271</v>
      </c>
      <c r="DU182" s="193" t="s">
        <v>271</v>
      </c>
      <c r="DV182" s="190" t="s">
        <v>271</v>
      </c>
      <c r="DW182" s="193" t="s">
        <v>271</v>
      </c>
      <c r="DX182" s="193" t="s">
        <v>271</v>
      </c>
      <c r="DY182" s="190" t="s">
        <v>356</v>
      </c>
      <c r="DZ182" s="190" t="s">
        <v>272</v>
      </c>
      <c r="EA182" s="190" t="s">
        <v>564</v>
      </c>
      <c r="EB182" s="190" t="s">
        <v>307</v>
      </c>
      <c r="EC182" s="190" t="s">
        <v>272</v>
      </c>
      <c r="ED182" s="190" t="s">
        <v>785</v>
      </c>
      <c r="EE182" s="190" t="s">
        <v>307</v>
      </c>
      <c r="EF182" s="190" t="s">
        <v>4548</v>
      </c>
      <c r="EG182" s="190" t="s">
        <v>285</v>
      </c>
      <c r="EH182" s="190" t="s">
        <v>320</v>
      </c>
      <c r="EI182" s="190" t="s">
        <v>319</v>
      </c>
      <c r="EJ182" s="190" t="s">
        <v>245</v>
      </c>
      <c r="EK182" s="190" t="s">
        <v>379</v>
      </c>
      <c r="EL182" s="190" t="s">
        <v>272</v>
      </c>
      <c r="EM182" s="190" t="s">
        <v>272</v>
      </c>
      <c r="EN182" s="190" t="s">
        <v>272</v>
      </c>
      <c r="EO182" s="190" t="s">
        <v>272</v>
      </c>
      <c r="EP182" s="190" t="s">
        <v>378</v>
      </c>
      <c r="EQ182" s="190">
        <v>4</v>
      </c>
      <c r="ER182" s="190" t="s">
        <v>349</v>
      </c>
      <c r="ES182" s="190" t="s">
        <v>272</v>
      </c>
      <c r="ET182" s="190" t="s">
        <v>272</v>
      </c>
      <c r="EU182" s="190" t="s">
        <v>272</v>
      </c>
      <c r="EV182" s="190" t="s">
        <v>272</v>
      </c>
      <c r="EW182" s="190" t="s">
        <v>303</v>
      </c>
      <c r="EX182" s="190">
        <v>4</v>
      </c>
      <c r="EY182" s="190" t="s">
        <v>278</v>
      </c>
      <c r="EZ182" s="190" t="s">
        <v>267</v>
      </c>
      <c r="FA182" s="190" t="s">
        <v>257</v>
      </c>
      <c r="FB182" s="193">
        <v>3</v>
      </c>
      <c r="FC182" s="190" t="s">
        <v>348</v>
      </c>
      <c r="FD182" s="190" t="s">
        <v>1357</v>
      </c>
      <c r="FE182" s="190" t="s">
        <v>300</v>
      </c>
      <c r="FF182" s="190" t="s">
        <v>262</v>
      </c>
      <c r="FG182" s="190" t="s">
        <v>271</v>
      </c>
      <c r="FH182" s="190" t="s">
        <v>4547</v>
      </c>
      <c r="FI182" s="190" t="s">
        <v>4546</v>
      </c>
      <c r="FJ182" s="190" t="s">
        <v>4545</v>
      </c>
      <c r="FK182" s="190" t="s">
        <v>4544</v>
      </c>
      <c r="FL182" s="190" t="s">
        <v>4543</v>
      </c>
      <c r="FM182" s="190" t="s">
        <v>4542</v>
      </c>
      <c r="FN182" s="190" t="s">
        <v>4541</v>
      </c>
      <c r="FO182" s="190" t="s">
        <v>271</v>
      </c>
      <c r="FP182" s="190" t="s">
        <v>271</v>
      </c>
      <c r="FQ182" s="193">
        <v>0</v>
      </c>
      <c r="FR182" s="193">
        <v>15724</v>
      </c>
      <c r="FS182" s="190" t="s">
        <v>297</v>
      </c>
      <c r="FT182" s="190" t="s">
        <v>297</v>
      </c>
      <c r="FU182" s="190" t="s">
        <v>297</v>
      </c>
      <c r="FV182" s="190" t="s">
        <v>297</v>
      </c>
      <c r="FW182" s="190" t="s">
        <v>297</v>
      </c>
      <c r="FX182" s="190" t="s">
        <v>297</v>
      </c>
      <c r="FY182" s="190" t="s">
        <v>297</v>
      </c>
      <c r="FZ182" s="190" t="s">
        <v>297</v>
      </c>
      <c r="GA182" s="190" t="s">
        <v>272</v>
      </c>
      <c r="GB182" s="190" t="s">
        <v>297</v>
      </c>
      <c r="GC182" s="190" t="s">
        <v>297</v>
      </c>
      <c r="GD182" s="190" t="s">
        <v>297</v>
      </c>
      <c r="GE182" s="190" t="s">
        <v>272</v>
      </c>
    </row>
    <row r="183" spans="1:187" x14ac:dyDescent="0.3">
      <c r="A183" s="190" t="s">
        <v>372</v>
      </c>
      <c r="B183" s="190">
        <v>2849</v>
      </c>
      <c r="C183" s="190" t="s">
        <v>36</v>
      </c>
      <c r="D183" s="190" t="s">
        <v>241</v>
      </c>
      <c r="E183" s="190" t="s">
        <v>3817</v>
      </c>
      <c r="F183" s="190" t="s">
        <v>3816</v>
      </c>
      <c r="G183" s="190" t="s">
        <v>2855</v>
      </c>
      <c r="H183" s="190" t="s">
        <v>369</v>
      </c>
      <c r="I183" s="190" t="s">
        <v>3193</v>
      </c>
      <c r="J183" s="190" t="s">
        <v>3815</v>
      </c>
      <c r="K183" s="190" t="s">
        <v>271</v>
      </c>
      <c r="L183" s="190" t="s">
        <v>271</v>
      </c>
      <c r="M183" s="190" t="s">
        <v>271</v>
      </c>
      <c r="N183" s="190" t="s">
        <v>271</v>
      </c>
      <c r="O183" s="190" t="s">
        <v>271</v>
      </c>
      <c r="P183" s="190" t="s">
        <v>271</v>
      </c>
      <c r="Q183" s="191">
        <v>42217</v>
      </c>
      <c r="R183" s="191">
        <v>42535</v>
      </c>
      <c r="T183" s="190" t="s">
        <v>1679</v>
      </c>
      <c r="U183" s="194">
        <v>262238</v>
      </c>
      <c r="V183" s="190" t="s">
        <v>3814</v>
      </c>
      <c r="W183" s="190" t="s">
        <v>3798</v>
      </c>
      <c r="X183" s="190" t="s">
        <v>3813</v>
      </c>
      <c r="Y183" s="190" t="s">
        <v>2106</v>
      </c>
      <c r="Z183" s="190" t="s">
        <v>2105</v>
      </c>
      <c r="AA183" s="190" t="s">
        <v>2104</v>
      </c>
      <c r="AB183" s="190" t="s">
        <v>448</v>
      </c>
      <c r="AC183" s="190" t="s">
        <v>3812</v>
      </c>
      <c r="AD183" s="190" t="s">
        <v>325</v>
      </c>
      <c r="AE183" s="190" t="s">
        <v>3811</v>
      </c>
      <c r="AF183" s="190" t="s">
        <v>3810</v>
      </c>
      <c r="AG183" s="193">
        <v>0</v>
      </c>
      <c r="AH183" s="193">
        <v>0</v>
      </c>
      <c r="AI183" s="193">
        <v>0</v>
      </c>
      <c r="AJ183" s="193">
        <v>12000</v>
      </c>
      <c r="AK183" s="193">
        <v>4000</v>
      </c>
      <c r="AL183" s="193">
        <v>16000</v>
      </c>
      <c r="AM183" s="193">
        <v>0</v>
      </c>
      <c r="AN183" s="193">
        <v>0</v>
      </c>
      <c r="AO183" s="193">
        <v>0</v>
      </c>
      <c r="AP183" s="193">
        <v>7113</v>
      </c>
      <c r="AQ183" s="193">
        <v>2300</v>
      </c>
      <c r="AR183" s="193">
        <v>9413</v>
      </c>
      <c r="AS183" s="190" t="s">
        <v>271</v>
      </c>
      <c r="AT183" s="193" t="s">
        <v>271</v>
      </c>
      <c r="AU183" s="193" t="s">
        <v>271</v>
      </c>
      <c r="AV183" s="190" t="s">
        <v>271</v>
      </c>
      <c r="AW183" s="193" t="s">
        <v>271</v>
      </c>
      <c r="AX183" s="193" t="s">
        <v>271</v>
      </c>
      <c r="AY183" s="190" t="s">
        <v>271</v>
      </c>
      <c r="AZ183" s="193" t="s">
        <v>271</v>
      </c>
      <c r="BA183" s="193" t="s">
        <v>271</v>
      </c>
      <c r="BB183" s="190" t="s">
        <v>287</v>
      </c>
      <c r="BC183" s="193">
        <v>2000</v>
      </c>
      <c r="BD183" s="193">
        <v>0</v>
      </c>
      <c r="BE183" s="190" t="s">
        <v>287</v>
      </c>
      <c r="BF183" s="193">
        <v>2000</v>
      </c>
      <c r="BG183" s="193">
        <v>0</v>
      </c>
      <c r="BH183" s="190" t="s">
        <v>271</v>
      </c>
      <c r="BI183" s="193" t="s">
        <v>271</v>
      </c>
      <c r="BJ183" s="193" t="s">
        <v>271</v>
      </c>
      <c r="BK183" s="190" t="s">
        <v>271</v>
      </c>
      <c r="BL183" s="193" t="s">
        <v>271</v>
      </c>
      <c r="BM183" s="193" t="s">
        <v>271</v>
      </c>
      <c r="BN183" s="190" t="s">
        <v>287</v>
      </c>
      <c r="BO183" s="193">
        <v>650</v>
      </c>
      <c r="BP183" s="193">
        <v>0</v>
      </c>
      <c r="BQ183" s="190" t="s">
        <v>287</v>
      </c>
      <c r="BR183" s="193">
        <v>500</v>
      </c>
      <c r="BS183" s="193">
        <v>0</v>
      </c>
      <c r="BT183" s="190" t="s">
        <v>287</v>
      </c>
      <c r="BU183" s="193">
        <v>1600</v>
      </c>
      <c r="BV183" s="193">
        <v>0</v>
      </c>
      <c r="BW183" s="193">
        <v>0</v>
      </c>
      <c r="BX183" s="193">
        <v>0</v>
      </c>
      <c r="BY183" s="193">
        <v>0</v>
      </c>
      <c r="BZ183" s="193">
        <v>0</v>
      </c>
      <c r="CA183" s="193">
        <v>0</v>
      </c>
      <c r="CB183" s="193">
        <v>0</v>
      </c>
      <c r="CC183" s="190" t="s">
        <v>271</v>
      </c>
      <c r="CD183" s="193" t="s">
        <v>271</v>
      </c>
      <c r="CE183" s="193" t="s">
        <v>271</v>
      </c>
      <c r="CF183" s="190" t="s">
        <v>271</v>
      </c>
      <c r="CG183" s="193" t="s">
        <v>271</v>
      </c>
      <c r="CH183" s="193" t="s">
        <v>271</v>
      </c>
      <c r="CI183" s="190" t="s">
        <v>271</v>
      </c>
      <c r="CJ183" s="193" t="s">
        <v>271</v>
      </c>
      <c r="CK183" s="193" t="s">
        <v>271</v>
      </c>
      <c r="CL183" s="190" t="s">
        <v>271</v>
      </c>
      <c r="CM183" s="193" t="s">
        <v>271</v>
      </c>
      <c r="CN183" s="193" t="s">
        <v>271</v>
      </c>
      <c r="CO183" s="190" t="s">
        <v>271</v>
      </c>
      <c r="CP183" s="193" t="s">
        <v>271</v>
      </c>
      <c r="CQ183" s="193" t="s">
        <v>271</v>
      </c>
      <c r="CR183" s="190" t="s">
        <v>271</v>
      </c>
      <c r="CS183" s="193" t="s">
        <v>271</v>
      </c>
      <c r="CT183" s="193" t="s">
        <v>271</v>
      </c>
      <c r="CU183" s="190" t="s">
        <v>271</v>
      </c>
      <c r="CV183" s="193" t="s">
        <v>271</v>
      </c>
      <c r="CW183" s="193" t="s">
        <v>271</v>
      </c>
      <c r="CX183" s="190" t="s">
        <v>271</v>
      </c>
      <c r="CY183" s="193" t="s">
        <v>271</v>
      </c>
      <c r="CZ183" s="193" t="s">
        <v>271</v>
      </c>
      <c r="DA183" s="190" t="s">
        <v>271</v>
      </c>
      <c r="DB183" s="193" t="s">
        <v>271</v>
      </c>
      <c r="DC183" s="193" t="s">
        <v>271</v>
      </c>
      <c r="DD183" s="190" t="s">
        <v>271</v>
      </c>
      <c r="DE183" s="193" t="s">
        <v>271</v>
      </c>
      <c r="DF183" s="193" t="s">
        <v>271</v>
      </c>
      <c r="DG183" s="190" t="s">
        <v>271</v>
      </c>
      <c r="DH183" s="193" t="s">
        <v>271</v>
      </c>
      <c r="DI183" s="193" t="s">
        <v>271</v>
      </c>
      <c r="DJ183" s="190" t="s">
        <v>271</v>
      </c>
      <c r="DK183" s="193" t="s">
        <v>271</v>
      </c>
      <c r="DL183" s="193" t="s">
        <v>271</v>
      </c>
      <c r="DM183" s="190" t="s">
        <v>271</v>
      </c>
      <c r="DN183" s="193" t="s">
        <v>271</v>
      </c>
      <c r="DO183" s="193" t="s">
        <v>271</v>
      </c>
      <c r="DP183" s="190" t="s">
        <v>271</v>
      </c>
      <c r="DQ183" s="193" t="s">
        <v>271</v>
      </c>
      <c r="DR183" s="193" t="s">
        <v>271</v>
      </c>
      <c r="DS183" s="190" t="s">
        <v>271</v>
      </c>
      <c r="DT183" s="193" t="s">
        <v>271</v>
      </c>
      <c r="DU183" s="193" t="s">
        <v>271</v>
      </c>
      <c r="DV183" s="190" t="s">
        <v>271</v>
      </c>
      <c r="DW183" s="193" t="s">
        <v>271</v>
      </c>
      <c r="DX183" s="193" t="s">
        <v>271</v>
      </c>
      <c r="DY183" s="190" t="s">
        <v>655</v>
      </c>
      <c r="DZ183" s="190" t="s">
        <v>297</v>
      </c>
      <c r="EA183" s="190" t="s">
        <v>271</v>
      </c>
      <c r="EB183" s="190" t="s">
        <v>271</v>
      </c>
      <c r="EC183" s="190" t="s">
        <v>297</v>
      </c>
      <c r="ED183" s="190" t="s">
        <v>271</v>
      </c>
      <c r="EE183" s="190" t="s">
        <v>271</v>
      </c>
      <c r="EF183" s="190" t="s">
        <v>271</v>
      </c>
      <c r="EG183" s="190" t="s">
        <v>321</v>
      </c>
      <c r="EH183" s="190" t="s">
        <v>380</v>
      </c>
      <c r="EI183" s="190" t="s">
        <v>319</v>
      </c>
      <c r="EJ183" s="190" t="s">
        <v>245</v>
      </c>
      <c r="EK183" s="190" t="s">
        <v>379</v>
      </c>
      <c r="EL183" s="190" t="s">
        <v>272</v>
      </c>
      <c r="EM183" s="190" t="s">
        <v>272</v>
      </c>
      <c r="EN183" s="190" t="s">
        <v>272</v>
      </c>
      <c r="EO183" s="190" t="s">
        <v>272</v>
      </c>
      <c r="EP183" s="190" t="s">
        <v>378</v>
      </c>
      <c r="EQ183" s="190">
        <v>4</v>
      </c>
      <c r="ER183" s="190" t="s">
        <v>349</v>
      </c>
      <c r="ES183" s="190" t="s">
        <v>272</v>
      </c>
      <c r="ET183" s="190" t="s">
        <v>272</v>
      </c>
      <c r="EU183" s="190" t="s">
        <v>272</v>
      </c>
      <c r="EV183" s="190" t="s">
        <v>272</v>
      </c>
      <c r="EW183" s="190" t="s">
        <v>303</v>
      </c>
      <c r="EX183" s="190">
        <v>4</v>
      </c>
      <c r="EY183" s="190" t="s">
        <v>278</v>
      </c>
      <c r="EZ183" s="190" t="s">
        <v>266</v>
      </c>
      <c r="FA183" s="190" t="s">
        <v>259</v>
      </c>
      <c r="FB183" s="193">
        <v>1</v>
      </c>
      <c r="FC183" s="190" t="s">
        <v>348</v>
      </c>
      <c r="FD183" s="190" t="s">
        <v>271</v>
      </c>
      <c r="FE183" s="190" t="s">
        <v>271</v>
      </c>
      <c r="FF183" s="190" t="s">
        <v>263</v>
      </c>
      <c r="FG183" s="190" t="s">
        <v>3809</v>
      </c>
      <c r="FH183" s="190" t="s">
        <v>3808</v>
      </c>
      <c r="FI183" s="190" t="s">
        <v>3807</v>
      </c>
      <c r="FJ183" s="190" t="s">
        <v>3806</v>
      </c>
      <c r="FK183" s="190" t="s">
        <v>3805</v>
      </c>
      <c r="FL183" s="190" t="s">
        <v>3804</v>
      </c>
      <c r="FM183" s="190" t="s">
        <v>3803</v>
      </c>
      <c r="FN183" s="190" t="s">
        <v>3802</v>
      </c>
      <c r="FO183" s="190" t="s">
        <v>271</v>
      </c>
      <c r="FP183" s="190" t="s">
        <v>271</v>
      </c>
      <c r="FQ183" s="193">
        <v>0</v>
      </c>
      <c r="FR183" s="193">
        <v>9413</v>
      </c>
      <c r="FS183" s="190" t="s">
        <v>272</v>
      </c>
      <c r="FT183" s="190" t="s">
        <v>272</v>
      </c>
      <c r="FU183" s="190" t="s">
        <v>272</v>
      </c>
      <c r="FV183" s="190" t="s">
        <v>272</v>
      </c>
      <c r="FW183" s="190" t="s">
        <v>272</v>
      </c>
      <c r="FX183" s="190" t="s">
        <v>272</v>
      </c>
      <c r="FY183" s="190" t="s">
        <v>297</v>
      </c>
      <c r="FZ183" s="190" t="s">
        <v>297</v>
      </c>
      <c r="GA183" s="190" t="s">
        <v>297</v>
      </c>
      <c r="GB183" s="190" t="s">
        <v>297</v>
      </c>
      <c r="GC183" s="190" t="s">
        <v>297</v>
      </c>
      <c r="GD183" s="190" t="s">
        <v>297</v>
      </c>
      <c r="GE183" s="190" t="s">
        <v>272</v>
      </c>
    </row>
    <row r="184" spans="1:187" x14ac:dyDescent="0.3">
      <c r="A184" s="190" t="s">
        <v>372</v>
      </c>
      <c r="B184" s="190">
        <v>2858</v>
      </c>
      <c r="C184" s="190" t="s">
        <v>36</v>
      </c>
      <c r="D184" s="190" t="s">
        <v>241</v>
      </c>
      <c r="E184" s="190" t="s">
        <v>3801</v>
      </c>
      <c r="F184" s="190" t="s">
        <v>3800</v>
      </c>
      <c r="G184" s="190" t="s">
        <v>2855</v>
      </c>
      <c r="H184" s="190" t="s">
        <v>369</v>
      </c>
      <c r="I184" s="190" t="s">
        <v>2945</v>
      </c>
      <c r="J184" s="190" t="s">
        <v>3799</v>
      </c>
      <c r="K184" s="190" t="s">
        <v>369</v>
      </c>
      <c r="L184" s="190" t="s">
        <v>271</v>
      </c>
      <c r="M184" s="190" t="s">
        <v>271</v>
      </c>
      <c r="N184" s="190" t="s">
        <v>369</v>
      </c>
      <c r="O184" s="190" t="s">
        <v>271</v>
      </c>
      <c r="P184" s="190" t="s">
        <v>271</v>
      </c>
      <c r="Q184" s="191">
        <v>42491</v>
      </c>
      <c r="R184" s="191">
        <v>42766</v>
      </c>
      <c r="T184" s="190" t="s">
        <v>1679</v>
      </c>
      <c r="U184" s="194">
        <v>785545</v>
      </c>
      <c r="V184" s="190" t="s">
        <v>2165</v>
      </c>
      <c r="W184" s="190" t="s">
        <v>2105</v>
      </c>
      <c r="X184" s="190" t="s">
        <v>2104</v>
      </c>
      <c r="Y184" s="190" t="s">
        <v>2103</v>
      </c>
      <c r="Z184" s="190" t="s">
        <v>3798</v>
      </c>
      <c r="AA184" s="190" t="s">
        <v>2101</v>
      </c>
      <c r="AB184" s="190" t="s">
        <v>291</v>
      </c>
      <c r="AC184" s="190" t="s">
        <v>3797</v>
      </c>
      <c r="AD184" s="190" t="s">
        <v>325</v>
      </c>
      <c r="AE184" s="190" t="s">
        <v>3796</v>
      </c>
      <c r="AF184" s="190" t="s">
        <v>3795</v>
      </c>
      <c r="AG184" s="193">
        <v>9900</v>
      </c>
      <c r="AH184" s="193">
        <v>6600</v>
      </c>
      <c r="AI184" s="193">
        <v>16500</v>
      </c>
      <c r="AJ184" s="193">
        <v>12540</v>
      </c>
      <c r="AK184" s="193">
        <v>7260</v>
      </c>
      <c r="AL184" s="193">
        <v>19800</v>
      </c>
      <c r="AM184" s="193">
        <v>0</v>
      </c>
      <c r="AN184" s="193">
        <v>0</v>
      </c>
      <c r="AO184" s="193">
        <v>0</v>
      </c>
      <c r="AP184" s="193">
        <v>12540</v>
      </c>
      <c r="AQ184" s="193">
        <v>7260</v>
      </c>
      <c r="AR184" s="193">
        <v>19800</v>
      </c>
      <c r="AS184" s="190" t="s">
        <v>271</v>
      </c>
      <c r="AT184" s="193" t="s">
        <v>271</v>
      </c>
      <c r="AU184" s="193" t="s">
        <v>271</v>
      </c>
      <c r="AV184" s="190" t="s">
        <v>271</v>
      </c>
      <c r="AW184" s="193" t="s">
        <v>271</v>
      </c>
      <c r="AX184" s="193" t="s">
        <v>271</v>
      </c>
      <c r="AY184" s="190" t="s">
        <v>271</v>
      </c>
      <c r="AZ184" s="193" t="s">
        <v>271</v>
      </c>
      <c r="BA184" s="193" t="s">
        <v>271</v>
      </c>
      <c r="BB184" s="190" t="s">
        <v>287</v>
      </c>
      <c r="BC184" s="193">
        <v>12540</v>
      </c>
      <c r="BD184" s="193">
        <v>7260</v>
      </c>
      <c r="BE184" s="190" t="s">
        <v>287</v>
      </c>
      <c r="BF184" s="193">
        <v>1143</v>
      </c>
      <c r="BG184" s="193">
        <v>0</v>
      </c>
      <c r="BH184" s="190" t="s">
        <v>271</v>
      </c>
      <c r="BI184" s="193" t="s">
        <v>271</v>
      </c>
      <c r="BJ184" s="193" t="s">
        <v>271</v>
      </c>
      <c r="BK184" s="190" t="s">
        <v>271</v>
      </c>
      <c r="BL184" s="193" t="s">
        <v>271</v>
      </c>
      <c r="BM184" s="193" t="s">
        <v>271</v>
      </c>
      <c r="BN184" s="190" t="s">
        <v>271</v>
      </c>
      <c r="BO184" s="193" t="s">
        <v>271</v>
      </c>
      <c r="BP184" s="193" t="s">
        <v>271</v>
      </c>
      <c r="BQ184" s="190" t="s">
        <v>287</v>
      </c>
      <c r="BR184" s="193">
        <v>1650</v>
      </c>
      <c r="BS184" s="193">
        <v>0</v>
      </c>
      <c r="BT184" s="190" t="s">
        <v>271</v>
      </c>
      <c r="BU184" s="193" t="s">
        <v>271</v>
      </c>
      <c r="BV184" s="193" t="s">
        <v>271</v>
      </c>
      <c r="BW184" s="193">
        <v>15180</v>
      </c>
      <c r="BX184" s="193">
        <v>7920</v>
      </c>
      <c r="BY184" s="193">
        <v>23100</v>
      </c>
      <c r="BZ184" s="193">
        <v>12540</v>
      </c>
      <c r="CA184" s="193">
        <v>7260</v>
      </c>
      <c r="CB184" s="193">
        <v>19800</v>
      </c>
      <c r="CC184" s="190" t="s">
        <v>271</v>
      </c>
      <c r="CD184" s="193" t="s">
        <v>271</v>
      </c>
      <c r="CE184" s="193" t="s">
        <v>271</v>
      </c>
      <c r="CF184" s="190" t="s">
        <v>271</v>
      </c>
      <c r="CG184" s="193" t="s">
        <v>271</v>
      </c>
      <c r="CH184" s="193" t="s">
        <v>271</v>
      </c>
      <c r="CI184" s="190" t="s">
        <v>271</v>
      </c>
      <c r="CJ184" s="193" t="s">
        <v>271</v>
      </c>
      <c r="CK184" s="193" t="s">
        <v>271</v>
      </c>
      <c r="CL184" s="190" t="s">
        <v>271</v>
      </c>
      <c r="CM184" s="193" t="s">
        <v>271</v>
      </c>
      <c r="CN184" s="193" t="s">
        <v>271</v>
      </c>
      <c r="CO184" s="190" t="s">
        <v>271</v>
      </c>
      <c r="CP184" s="193" t="s">
        <v>271</v>
      </c>
      <c r="CQ184" s="193" t="s">
        <v>271</v>
      </c>
      <c r="CR184" s="190" t="s">
        <v>271</v>
      </c>
      <c r="CS184" s="193" t="s">
        <v>271</v>
      </c>
      <c r="CT184" s="193" t="s">
        <v>271</v>
      </c>
      <c r="CU184" s="190" t="s">
        <v>271</v>
      </c>
      <c r="CV184" s="193" t="s">
        <v>271</v>
      </c>
      <c r="CW184" s="193" t="s">
        <v>271</v>
      </c>
      <c r="CX184" s="190" t="s">
        <v>287</v>
      </c>
      <c r="CY184" s="193">
        <v>2000</v>
      </c>
      <c r="CZ184" s="193">
        <v>0</v>
      </c>
      <c r="DA184" s="190" t="s">
        <v>287</v>
      </c>
      <c r="DB184" s="193">
        <v>1500</v>
      </c>
      <c r="DC184" s="193">
        <v>0</v>
      </c>
      <c r="DD184" s="190" t="s">
        <v>287</v>
      </c>
      <c r="DE184" s="193">
        <v>2000</v>
      </c>
      <c r="DF184" s="193">
        <v>0</v>
      </c>
      <c r="DG184" s="190" t="s">
        <v>271</v>
      </c>
      <c r="DH184" s="193" t="s">
        <v>271</v>
      </c>
      <c r="DI184" s="193" t="s">
        <v>271</v>
      </c>
      <c r="DJ184" s="190" t="s">
        <v>271</v>
      </c>
      <c r="DK184" s="193" t="s">
        <v>271</v>
      </c>
      <c r="DL184" s="193" t="s">
        <v>271</v>
      </c>
      <c r="DM184" s="190" t="s">
        <v>271</v>
      </c>
      <c r="DN184" s="193" t="s">
        <v>271</v>
      </c>
      <c r="DO184" s="193" t="s">
        <v>271</v>
      </c>
      <c r="DP184" s="190" t="s">
        <v>287</v>
      </c>
      <c r="DQ184" s="193">
        <v>2000</v>
      </c>
      <c r="DR184" s="193">
        <v>0</v>
      </c>
      <c r="DS184" s="190" t="s">
        <v>271</v>
      </c>
      <c r="DT184" s="193" t="s">
        <v>271</v>
      </c>
      <c r="DU184" s="193" t="s">
        <v>271</v>
      </c>
      <c r="DV184" s="190" t="s">
        <v>271</v>
      </c>
      <c r="DW184" s="193" t="s">
        <v>271</v>
      </c>
      <c r="DX184" s="193" t="s">
        <v>271</v>
      </c>
      <c r="DY184" s="190" t="s">
        <v>356</v>
      </c>
      <c r="DZ184" s="190" t="s">
        <v>272</v>
      </c>
      <c r="EA184" s="190" t="s">
        <v>308</v>
      </c>
      <c r="EB184" s="190" t="s">
        <v>307</v>
      </c>
      <c r="EC184" s="190" t="s">
        <v>272</v>
      </c>
      <c r="ED184" s="190" t="s">
        <v>539</v>
      </c>
      <c r="EE184" s="190" t="s">
        <v>426</v>
      </c>
      <c r="EF184" s="190" t="s">
        <v>271</v>
      </c>
      <c r="EG184" s="190" t="s">
        <v>321</v>
      </c>
      <c r="EH184" s="190" t="s">
        <v>320</v>
      </c>
      <c r="EI184" s="190" t="s">
        <v>319</v>
      </c>
      <c r="EJ184" s="190" t="s">
        <v>245</v>
      </c>
      <c r="EK184" s="190" t="s">
        <v>379</v>
      </c>
      <c r="EL184" s="190" t="s">
        <v>272</v>
      </c>
      <c r="EM184" s="190" t="s">
        <v>272</v>
      </c>
      <c r="EN184" s="190" t="s">
        <v>272</v>
      </c>
      <c r="EO184" s="190" t="s">
        <v>272</v>
      </c>
      <c r="EP184" s="190" t="s">
        <v>378</v>
      </c>
      <c r="EQ184" s="190">
        <v>4</v>
      </c>
      <c r="ER184" s="190" t="s">
        <v>349</v>
      </c>
      <c r="ES184" s="190" t="s">
        <v>272</v>
      </c>
      <c r="ET184" s="190" t="s">
        <v>272</v>
      </c>
      <c r="EU184" s="190" t="s">
        <v>272</v>
      </c>
      <c r="EV184" s="190" t="s">
        <v>272</v>
      </c>
      <c r="EW184" s="190" t="s">
        <v>303</v>
      </c>
      <c r="EX184" s="190">
        <v>4</v>
      </c>
      <c r="EY184" s="190" t="s">
        <v>278</v>
      </c>
      <c r="EZ184" s="190" t="s">
        <v>266</v>
      </c>
      <c r="FA184" s="190" t="s">
        <v>259</v>
      </c>
      <c r="FB184" s="193">
        <v>0</v>
      </c>
      <c r="FC184" s="190" t="s">
        <v>537</v>
      </c>
      <c r="FD184" s="190" t="s">
        <v>348</v>
      </c>
      <c r="FE184" s="190" t="s">
        <v>271</v>
      </c>
      <c r="FF184" s="190" t="s">
        <v>264</v>
      </c>
      <c r="FG184" s="190" t="s">
        <v>3794</v>
      </c>
      <c r="FH184" s="190" t="s">
        <v>3793</v>
      </c>
      <c r="FI184" s="190" t="s">
        <v>3792</v>
      </c>
      <c r="FJ184" s="190" t="s">
        <v>3791</v>
      </c>
      <c r="FK184" s="190" t="s">
        <v>3790</v>
      </c>
      <c r="FL184" s="190" t="s">
        <v>3789</v>
      </c>
      <c r="FM184" s="190" t="s">
        <v>3788</v>
      </c>
      <c r="FN184" s="190" t="s">
        <v>3787</v>
      </c>
      <c r="FO184" s="190" t="s">
        <v>271</v>
      </c>
      <c r="FP184" s="190" t="s">
        <v>271</v>
      </c>
      <c r="FQ184" s="193">
        <v>23100</v>
      </c>
      <c r="FR184" s="193">
        <v>19800</v>
      </c>
      <c r="FS184" s="190" t="s">
        <v>272</v>
      </c>
      <c r="FT184" s="190" t="s">
        <v>272</v>
      </c>
      <c r="FU184" s="190" t="s">
        <v>272</v>
      </c>
      <c r="FV184" s="190" t="s">
        <v>272</v>
      </c>
      <c r="FW184" s="190" t="s">
        <v>272</v>
      </c>
      <c r="FX184" s="190" t="s">
        <v>272</v>
      </c>
      <c r="FY184" s="190" t="s">
        <v>272</v>
      </c>
      <c r="FZ184" s="190" t="s">
        <v>297</v>
      </c>
      <c r="GA184" s="190" t="s">
        <v>297</v>
      </c>
      <c r="GB184" s="190" t="s">
        <v>297</v>
      </c>
      <c r="GC184" s="190" t="s">
        <v>297</v>
      </c>
      <c r="GD184" s="190" t="s">
        <v>297</v>
      </c>
      <c r="GE184" s="190" t="s">
        <v>272</v>
      </c>
    </row>
    <row r="185" spans="1:187" x14ac:dyDescent="0.3">
      <c r="A185" s="190" t="s">
        <v>372</v>
      </c>
      <c r="B185" s="190">
        <v>2843</v>
      </c>
      <c r="C185" s="190" t="s">
        <v>36</v>
      </c>
      <c r="D185" s="190" t="s">
        <v>241</v>
      </c>
      <c r="E185" s="190" t="s">
        <v>2842</v>
      </c>
      <c r="F185" s="190" t="s">
        <v>2841</v>
      </c>
      <c r="G185" s="190" t="s">
        <v>2289</v>
      </c>
      <c r="H185" s="190" t="s">
        <v>369</v>
      </c>
      <c r="I185" s="190" t="s">
        <v>2364</v>
      </c>
      <c r="J185" s="190" t="s">
        <v>2840</v>
      </c>
      <c r="K185" s="190" t="s">
        <v>271</v>
      </c>
      <c r="L185" s="190" t="s">
        <v>271</v>
      </c>
      <c r="M185" s="190" t="s">
        <v>271</v>
      </c>
      <c r="N185" s="190" t="s">
        <v>271</v>
      </c>
      <c r="O185" s="190" t="s">
        <v>271</v>
      </c>
      <c r="P185" s="190" t="s">
        <v>271</v>
      </c>
      <c r="Q185" s="191">
        <v>42109</v>
      </c>
      <c r="R185" s="191">
        <v>42277</v>
      </c>
      <c r="S185" s="191">
        <v>42308</v>
      </c>
      <c r="T185" s="190" t="s">
        <v>452</v>
      </c>
      <c r="U185" s="194">
        <v>728841</v>
      </c>
      <c r="V185" s="190" t="s">
        <v>2106</v>
      </c>
      <c r="W185" s="190" t="s">
        <v>2105</v>
      </c>
      <c r="X185" s="190" t="s">
        <v>2104</v>
      </c>
      <c r="Y185" s="190" t="s">
        <v>2839</v>
      </c>
      <c r="Z185" s="190" t="s">
        <v>2838</v>
      </c>
      <c r="AA185" s="190" t="s">
        <v>2101</v>
      </c>
      <c r="AB185" s="190" t="s">
        <v>448</v>
      </c>
      <c r="AC185" s="190" t="s">
        <v>2837</v>
      </c>
      <c r="AD185" s="190" t="s">
        <v>325</v>
      </c>
      <c r="AE185" s="190" t="s">
        <v>2836</v>
      </c>
      <c r="AF185" s="190" t="s">
        <v>2835</v>
      </c>
      <c r="AG185" s="193">
        <v>10000</v>
      </c>
      <c r="AH185" s="193">
        <v>6000</v>
      </c>
      <c r="AI185" s="193">
        <v>16000</v>
      </c>
      <c r="AJ185" s="193">
        <v>2000</v>
      </c>
      <c r="AK185" s="193">
        <v>1000</v>
      </c>
      <c r="AL185" s="193">
        <v>3000</v>
      </c>
      <c r="AM185" s="193">
        <v>10000</v>
      </c>
      <c r="AN185" s="193">
        <v>6000</v>
      </c>
      <c r="AO185" s="193">
        <v>16000</v>
      </c>
      <c r="AP185" s="193">
        <v>1500</v>
      </c>
      <c r="AQ185" s="193">
        <v>953</v>
      </c>
      <c r="AR185" s="193">
        <v>2453</v>
      </c>
      <c r="AS185" s="190" t="s">
        <v>271</v>
      </c>
      <c r="AT185" s="193" t="s">
        <v>271</v>
      </c>
      <c r="AU185" s="193" t="s">
        <v>271</v>
      </c>
      <c r="AV185" s="190" t="s">
        <v>271</v>
      </c>
      <c r="AW185" s="193" t="s">
        <v>271</v>
      </c>
      <c r="AX185" s="193" t="s">
        <v>271</v>
      </c>
      <c r="AY185" s="190" t="s">
        <v>271</v>
      </c>
      <c r="AZ185" s="193" t="s">
        <v>271</v>
      </c>
      <c r="BA185" s="193" t="s">
        <v>271</v>
      </c>
      <c r="BB185" s="190" t="s">
        <v>287</v>
      </c>
      <c r="BC185" s="193">
        <v>4000</v>
      </c>
      <c r="BD185" s="193">
        <v>0</v>
      </c>
      <c r="BE185" s="190" t="s">
        <v>271</v>
      </c>
      <c r="BF185" s="193" t="s">
        <v>271</v>
      </c>
      <c r="BG185" s="193" t="s">
        <v>271</v>
      </c>
      <c r="BH185" s="190" t="s">
        <v>271</v>
      </c>
      <c r="BI185" s="193" t="s">
        <v>271</v>
      </c>
      <c r="BJ185" s="193" t="s">
        <v>271</v>
      </c>
      <c r="BK185" s="190" t="s">
        <v>271</v>
      </c>
      <c r="BL185" s="193" t="s">
        <v>271</v>
      </c>
      <c r="BM185" s="193" t="s">
        <v>271</v>
      </c>
      <c r="BN185" s="190" t="s">
        <v>271</v>
      </c>
      <c r="BO185" s="193" t="s">
        <v>271</v>
      </c>
      <c r="BP185" s="193" t="s">
        <v>271</v>
      </c>
      <c r="BQ185" s="190" t="s">
        <v>287</v>
      </c>
      <c r="BR185" s="193">
        <v>200</v>
      </c>
      <c r="BS185" s="193">
        <v>0</v>
      </c>
      <c r="BT185" s="190" t="s">
        <v>287</v>
      </c>
      <c r="BU185" s="193">
        <v>2000</v>
      </c>
      <c r="BV185" s="193">
        <v>0</v>
      </c>
      <c r="BW185" s="193">
        <v>0</v>
      </c>
      <c r="BX185" s="193">
        <v>0</v>
      </c>
      <c r="BY185" s="193">
        <v>0</v>
      </c>
      <c r="BZ185" s="193">
        <v>0</v>
      </c>
      <c r="CA185" s="193">
        <v>0</v>
      </c>
      <c r="CB185" s="193">
        <v>0</v>
      </c>
      <c r="CC185" s="190" t="s">
        <v>271</v>
      </c>
      <c r="CD185" s="193" t="s">
        <v>271</v>
      </c>
      <c r="CE185" s="193" t="s">
        <v>271</v>
      </c>
      <c r="CF185" s="190" t="s">
        <v>271</v>
      </c>
      <c r="CG185" s="193" t="s">
        <v>271</v>
      </c>
      <c r="CH185" s="193" t="s">
        <v>271</v>
      </c>
      <c r="CI185" s="190" t="s">
        <v>271</v>
      </c>
      <c r="CJ185" s="193" t="s">
        <v>271</v>
      </c>
      <c r="CK185" s="193" t="s">
        <v>271</v>
      </c>
      <c r="CL185" s="190" t="s">
        <v>271</v>
      </c>
      <c r="CM185" s="193" t="s">
        <v>271</v>
      </c>
      <c r="CN185" s="193" t="s">
        <v>271</v>
      </c>
      <c r="CO185" s="190" t="s">
        <v>271</v>
      </c>
      <c r="CP185" s="193" t="s">
        <v>271</v>
      </c>
      <c r="CQ185" s="193" t="s">
        <v>271</v>
      </c>
      <c r="CR185" s="190" t="s">
        <v>271</v>
      </c>
      <c r="CS185" s="193" t="s">
        <v>271</v>
      </c>
      <c r="CT185" s="193" t="s">
        <v>271</v>
      </c>
      <c r="CU185" s="190" t="s">
        <v>271</v>
      </c>
      <c r="CV185" s="193" t="s">
        <v>271</v>
      </c>
      <c r="CW185" s="193" t="s">
        <v>271</v>
      </c>
      <c r="CX185" s="190" t="s">
        <v>271</v>
      </c>
      <c r="CY185" s="193" t="s">
        <v>271</v>
      </c>
      <c r="CZ185" s="193" t="s">
        <v>271</v>
      </c>
      <c r="DA185" s="190" t="s">
        <v>271</v>
      </c>
      <c r="DB185" s="193" t="s">
        <v>271</v>
      </c>
      <c r="DC185" s="193" t="s">
        <v>271</v>
      </c>
      <c r="DD185" s="190" t="s">
        <v>271</v>
      </c>
      <c r="DE185" s="193" t="s">
        <v>271</v>
      </c>
      <c r="DF185" s="193" t="s">
        <v>271</v>
      </c>
      <c r="DG185" s="190" t="s">
        <v>271</v>
      </c>
      <c r="DH185" s="193" t="s">
        <v>271</v>
      </c>
      <c r="DI185" s="193" t="s">
        <v>271</v>
      </c>
      <c r="DJ185" s="190" t="s">
        <v>271</v>
      </c>
      <c r="DK185" s="193" t="s">
        <v>271</v>
      </c>
      <c r="DL185" s="193" t="s">
        <v>271</v>
      </c>
      <c r="DM185" s="190" t="s">
        <v>271</v>
      </c>
      <c r="DN185" s="193" t="s">
        <v>271</v>
      </c>
      <c r="DO185" s="193" t="s">
        <v>271</v>
      </c>
      <c r="DP185" s="190" t="s">
        <v>271</v>
      </c>
      <c r="DQ185" s="193" t="s">
        <v>271</v>
      </c>
      <c r="DR185" s="193" t="s">
        <v>271</v>
      </c>
      <c r="DS185" s="190" t="s">
        <v>271</v>
      </c>
      <c r="DT185" s="193" t="s">
        <v>271</v>
      </c>
      <c r="DU185" s="193" t="s">
        <v>271</v>
      </c>
      <c r="DV185" s="190" t="s">
        <v>271</v>
      </c>
      <c r="DW185" s="193" t="s">
        <v>271</v>
      </c>
      <c r="DX185" s="193" t="s">
        <v>271</v>
      </c>
      <c r="DY185" s="190" t="s">
        <v>655</v>
      </c>
      <c r="DZ185" s="190" t="s">
        <v>297</v>
      </c>
      <c r="EA185" s="190" t="s">
        <v>271</v>
      </c>
      <c r="EB185" s="190" t="s">
        <v>271</v>
      </c>
      <c r="EC185" s="190" t="s">
        <v>297</v>
      </c>
      <c r="ED185" s="190" t="s">
        <v>271</v>
      </c>
      <c r="EE185" s="190" t="s">
        <v>271</v>
      </c>
      <c r="EF185" s="190" t="s">
        <v>271</v>
      </c>
      <c r="EG185" s="190" t="s">
        <v>321</v>
      </c>
      <c r="EH185" s="190" t="s">
        <v>380</v>
      </c>
      <c r="EI185" s="190" t="s">
        <v>319</v>
      </c>
      <c r="EJ185" s="190" t="s">
        <v>245</v>
      </c>
      <c r="EK185" s="190" t="s">
        <v>379</v>
      </c>
      <c r="EL185" s="190" t="s">
        <v>272</v>
      </c>
      <c r="EM185" s="190" t="s">
        <v>272</v>
      </c>
      <c r="EN185" s="190" t="s">
        <v>272</v>
      </c>
      <c r="EO185" s="190" t="s">
        <v>272</v>
      </c>
      <c r="EP185" s="190" t="s">
        <v>378</v>
      </c>
      <c r="EQ185" s="190">
        <v>4</v>
      </c>
      <c r="ER185" s="190" t="s">
        <v>349</v>
      </c>
      <c r="ES185" s="190" t="s">
        <v>272</v>
      </c>
      <c r="ET185" s="190" t="s">
        <v>272</v>
      </c>
      <c r="EU185" s="190" t="s">
        <v>272</v>
      </c>
      <c r="EV185" s="190" t="s">
        <v>272</v>
      </c>
      <c r="EW185" s="190" t="s">
        <v>303</v>
      </c>
      <c r="EX185" s="190">
        <v>4</v>
      </c>
      <c r="EY185" s="190" t="s">
        <v>278</v>
      </c>
      <c r="EZ185" s="190" t="s">
        <v>266</v>
      </c>
      <c r="FA185" s="190" t="s">
        <v>259</v>
      </c>
      <c r="FB185" s="193">
        <v>1</v>
      </c>
      <c r="FC185" s="190" t="s">
        <v>348</v>
      </c>
      <c r="FD185" s="190" t="s">
        <v>271</v>
      </c>
      <c r="FE185" s="190" t="s">
        <v>271</v>
      </c>
      <c r="FF185" s="190" t="s">
        <v>264</v>
      </c>
      <c r="FG185" s="190" t="s">
        <v>2834</v>
      </c>
      <c r="FH185" s="190" t="s">
        <v>2833</v>
      </c>
      <c r="FI185" s="190" t="s">
        <v>2832</v>
      </c>
      <c r="FJ185" s="190" t="s">
        <v>2831</v>
      </c>
      <c r="FK185" s="190" t="s">
        <v>2830</v>
      </c>
      <c r="FL185" s="190" t="s">
        <v>2829</v>
      </c>
      <c r="FM185" s="190" t="s">
        <v>2828</v>
      </c>
      <c r="FN185" s="190" t="s">
        <v>2827</v>
      </c>
      <c r="FO185" s="190" t="s">
        <v>271</v>
      </c>
      <c r="FP185" s="190" t="s">
        <v>271</v>
      </c>
      <c r="FQ185" s="193">
        <v>16000</v>
      </c>
      <c r="FR185" s="193">
        <v>2453</v>
      </c>
      <c r="FS185" s="190" t="s">
        <v>272</v>
      </c>
      <c r="FT185" s="190" t="s">
        <v>272</v>
      </c>
      <c r="FU185" s="190" t="s">
        <v>272</v>
      </c>
      <c r="FV185" s="190" t="s">
        <v>272</v>
      </c>
      <c r="FW185" s="190" t="s">
        <v>272</v>
      </c>
      <c r="FX185" s="190" t="s">
        <v>272</v>
      </c>
      <c r="FY185" s="190" t="s">
        <v>272</v>
      </c>
      <c r="FZ185" s="190" t="s">
        <v>297</v>
      </c>
      <c r="GA185" s="190" t="s">
        <v>297</v>
      </c>
      <c r="GB185" s="190" t="s">
        <v>297</v>
      </c>
      <c r="GC185" s="190" t="s">
        <v>272</v>
      </c>
      <c r="GD185" s="190" t="s">
        <v>297</v>
      </c>
      <c r="GE185" s="190" t="s">
        <v>297</v>
      </c>
    </row>
    <row r="186" spans="1:187" x14ac:dyDescent="0.3">
      <c r="A186" s="190" t="s">
        <v>372</v>
      </c>
      <c r="B186" s="190">
        <v>2838</v>
      </c>
      <c r="C186" s="190" t="s">
        <v>36</v>
      </c>
      <c r="D186" s="190" t="s">
        <v>241</v>
      </c>
      <c r="E186" s="190" t="s">
        <v>2168</v>
      </c>
      <c r="F186" s="190" t="s">
        <v>2167</v>
      </c>
      <c r="G186" s="190" t="s">
        <v>1337</v>
      </c>
      <c r="H186" s="190" t="s">
        <v>514</v>
      </c>
      <c r="I186" s="190" t="s">
        <v>513</v>
      </c>
      <c r="J186" s="190" t="s">
        <v>2166</v>
      </c>
      <c r="K186" s="190" t="s">
        <v>271</v>
      </c>
      <c r="L186" s="190" t="s">
        <v>271</v>
      </c>
      <c r="M186" s="190" t="s">
        <v>271</v>
      </c>
      <c r="N186" s="190" t="s">
        <v>271</v>
      </c>
      <c r="O186" s="190" t="s">
        <v>271</v>
      </c>
      <c r="P186" s="190" t="s">
        <v>271</v>
      </c>
      <c r="Q186" s="191">
        <v>42005</v>
      </c>
      <c r="R186" s="191">
        <v>42369</v>
      </c>
      <c r="T186" s="190" t="s">
        <v>1721</v>
      </c>
      <c r="U186" s="194">
        <v>1901570</v>
      </c>
      <c r="V186" s="190" t="s">
        <v>2165</v>
      </c>
      <c r="W186" s="190" t="s">
        <v>2105</v>
      </c>
      <c r="X186" s="190" t="s">
        <v>2104</v>
      </c>
      <c r="Y186" s="190" t="s">
        <v>2164</v>
      </c>
      <c r="Z186" s="190" t="s">
        <v>2163</v>
      </c>
      <c r="AA186" s="190" t="s">
        <v>2101</v>
      </c>
      <c r="AB186" s="190" t="s">
        <v>448</v>
      </c>
      <c r="AC186" s="190" t="s">
        <v>2162</v>
      </c>
      <c r="AD186" s="190" t="s">
        <v>325</v>
      </c>
      <c r="AE186" s="190" t="s">
        <v>2161</v>
      </c>
      <c r="AF186" s="190" t="s">
        <v>2160</v>
      </c>
      <c r="AG186" s="193">
        <v>287766</v>
      </c>
      <c r="AH186" s="193">
        <v>246918</v>
      </c>
      <c r="AI186" s="193">
        <v>534684</v>
      </c>
      <c r="AJ186" s="193">
        <v>47961</v>
      </c>
      <c r="AK186" s="193">
        <v>41153</v>
      </c>
      <c r="AL186" s="193">
        <v>89114</v>
      </c>
      <c r="AM186" s="193">
        <v>287766</v>
      </c>
      <c r="AN186" s="193">
        <v>246918</v>
      </c>
      <c r="AO186" s="193">
        <v>534684</v>
      </c>
      <c r="AP186" s="193">
        <v>47961</v>
      </c>
      <c r="AQ186" s="193">
        <v>41153</v>
      </c>
      <c r="AR186" s="193">
        <v>89114</v>
      </c>
      <c r="AS186" s="190" t="s">
        <v>287</v>
      </c>
      <c r="AT186" s="193">
        <v>534684</v>
      </c>
      <c r="AU186" s="193">
        <v>1604052</v>
      </c>
      <c r="AV186" s="190" t="s">
        <v>287</v>
      </c>
      <c r="AW186" s="193">
        <v>6189</v>
      </c>
      <c r="AX186" s="193">
        <v>18567</v>
      </c>
      <c r="AY186" s="190" t="s">
        <v>287</v>
      </c>
      <c r="AZ186" s="193">
        <v>4000</v>
      </c>
      <c r="BA186" s="193">
        <v>12000</v>
      </c>
      <c r="BB186" s="190" t="s">
        <v>287</v>
      </c>
      <c r="BC186" s="193">
        <v>89114</v>
      </c>
      <c r="BD186" s="193">
        <v>534684</v>
      </c>
      <c r="BE186" s="190" t="s">
        <v>271</v>
      </c>
      <c r="BF186" s="193" t="s">
        <v>271</v>
      </c>
      <c r="BG186" s="193" t="s">
        <v>271</v>
      </c>
      <c r="BH186" s="190" t="s">
        <v>287</v>
      </c>
      <c r="BI186" s="193">
        <v>4000</v>
      </c>
      <c r="BJ186" s="193">
        <v>0</v>
      </c>
      <c r="BK186" s="190" t="s">
        <v>287</v>
      </c>
      <c r="BL186" s="193">
        <v>89114</v>
      </c>
      <c r="BM186" s="193">
        <v>534684</v>
      </c>
      <c r="BN186" s="190" t="s">
        <v>271</v>
      </c>
      <c r="BO186" s="193" t="s">
        <v>271</v>
      </c>
      <c r="BP186" s="193" t="s">
        <v>271</v>
      </c>
      <c r="BQ186" s="190" t="s">
        <v>287</v>
      </c>
      <c r="BR186" s="193">
        <v>100</v>
      </c>
      <c r="BS186" s="193">
        <v>600</v>
      </c>
      <c r="BT186" s="190" t="s">
        <v>287</v>
      </c>
      <c r="BU186" s="193">
        <v>534684</v>
      </c>
      <c r="BV186" s="193">
        <v>1604052</v>
      </c>
      <c r="BW186" s="193">
        <v>0</v>
      </c>
      <c r="BX186" s="193">
        <v>0</v>
      </c>
      <c r="BY186" s="193">
        <v>0</v>
      </c>
      <c r="BZ186" s="193">
        <v>0</v>
      </c>
      <c r="CA186" s="193">
        <v>0</v>
      </c>
      <c r="CB186" s="193">
        <v>0</v>
      </c>
      <c r="CC186" s="190" t="s">
        <v>271</v>
      </c>
      <c r="CD186" s="193" t="s">
        <v>271</v>
      </c>
      <c r="CE186" s="193" t="s">
        <v>271</v>
      </c>
      <c r="CF186" s="190" t="s">
        <v>271</v>
      </c>
      <c r="CG186" s="193" t="s">
        <v>271</v>
      </c>
      <c r="CH186" s="193" t="s">
        <v>271</v>
      </c>
      <c r="CI186" s="190" t="s">
        <v>271</v>
      </c>
      <c r="CJ186" s="193" t="s">
        <v>271</v>
      </c>
      <c r="CK186" s="193" t="s">
        <v>271</v>
      </c>
      <c r="CL186" s="190" t="s">
        <v>271</v>
      </c>
      <c r="CM186" s="193" t="s">
        <v>271</v>
      </c>
      <c r="CN186" s="193" t="s">
        <v>271</v>
      </c>
      <c r="CO186" s="190" t="s">
        <v>271</v>
      </c>
      <c r="CP186" s="193" t="s">
        <v>271</v>
      </c>
      <c r="CQ186" s="193" t="s">
        <v>271</v>
      </c>
      <c r="CR186" s="190" t="s">
        <v>271</v>
      </c>
      <c r="CS186" s="193" t="s">
        <v>271</v>
      </c>
      <c r="CT186" s="193" t="s">
        <v>271</v>
      </c>
      <c r="CU186" s="190" t="s">
        <v>271</v>
      </c>
      <c r="CV186" s="193" t="s">
        <v>271</v>
      </c>
      <c r="CW186" s="193" t="s">
        <v>271</v>
      </c>
      <c r="CX186" s="190" t="s">
        <v>271</v>
      </c>
      <c r="CY186" s="193" t="s">
        <v>271</v>
      </c>
      <c r="CZ186" s="193" t="s">
        <v>271</v>
      </c>
      <c r="DA186" s="190" t="s">
        <v>271</v>
      </c>
      <c r="DB186" s="193" t="s">
        <v>271</v>
      </c>
      <c r="DC186" s="193" t="s">
        <v>271</v>
      </c>
      <c r="DD186" s="190" t="s">
        <v>271</v>
      </c>
      <c r="DE186" s="193" t="s">
        <v>271</v>
      </c>
      <c r="DF186" s="193" t="s">
        <v>271</v>
      </c>
      <c r="DG186" s="190" t="s">
        <v>271</v>
      </c>
      <c r="DH186" s="193" t="s">
        <v>271</v>
      </c>
      <c r="DI186" s="193" t="s">
        <v>271</v>
      </c>
      <c r="DJ186" s="190" t="s">
        <v>271</v>
      </c>
      <c r="DK186" s="193" t="s">
        <v>271</v>
      </c>
      <c r="DL186" s="193" t="s">
        <v>271</v>
      </c>
      <c r="DM186" s="190" t="s">
        <v>271</v>
      </c>
      <c r="DN186" s="193" t="s">
        <v>271</v>
      </c>
      <c r="DO186" s="193" t="s">
        <v>271</v>
      </c>
      <c r="DP186" s="190" t="s">
        <v>271</v>
      </c>
      <c r="DQ186" s="193" t="s">
        <v>271</v>
      </c>
      <c r="DR186" s="193" t="s">
        <v>271</v>
      </c>
      <c r="DS186" s="190" t="s">
        <v>271</v>
      </c>
      <c r="DT186" s="193" t="s">
        <v>271</v>
      </c>
      <c r="DU186" s="193" t="s">
        <v>271</v>
      </c>
      <c r="DV186" s="190" t="s">
        <v>271</v>
      </c>
      <c r="DW186" s="193" t="s">
        <v>271</v>
      </c>
      <c r="DX186" s="193" t="s">
        <v>271</v>
      </c>
      <c r="DY186" s="190" t="s">
        <v>356</v>
      </c>
      <c r="DZ186" s="190" t="s">
        <v>272</v>
      </c>
      <c r="EA186" s="190" t="s">
        <v>785</v>
      </c>
      <c r="EB186" s="190" t="s">
        <v>286</v>
      </c>
      <c r="EC186" s="190" t="s">
        <v>272</v>
      </c>
      <c r="ED186" s="190" t="s">
        <v>785</v>
      </c>
      <c r="EE186" s="190" t="s">
        <v>307</v>
      </c>
      <c r="EF186" s="190" t="s">
        <v>2159</v>
      </c>
      <c r="EG186" s="190" t="s">
        <v>321</v>
      </c>
      <c r="EH186" s="190" t="s">
        <v>320</v>
      </c>
      <c r="EI186" s="190" t="s">
        <v>319</v>
      </c>
      <c r="EJ186" s="190" t="s">
        <v>245</v>
      </c>
      <c r="EK186" s="190" t="s">
        <v>379</v>
      </c>
      <c r="EL186" s="190" t="s">
        <v>272</v>
      </c>
      <c r="EM186" s="190" t="s">
        <v>272</v>
      </c>
      <c r="EN186" s="190" t="s">
        <v>272</v>
      </c>
      <c r="EO186" s="190" t="s">
        <v>272</v>
      </c>
      <c r="EP186" s="190" t="s">
        <v>378</v>
      </c>
      <c r="EQ186" s="190">
        <v>4</v>
      </c>
      <c r="ER186" s="190" t="s">
        <v>349</v>
      </c>
      <c r="ES186" s="190" t="s">
        <v>272</v>
      </c>
      <c r="ET186" s="190" t="s">
        <v>272</v>
      </c>
      <c r="EU186" s="190" t="s">
        <v>272</v>
      </c>
      <c r="EV186" s="190" t="s">
        <v>272</v>
      </c>
      <c r="EW186" s="190" t="s">
        <v>303</v>
      </c>
      <c r="EX186" s="190">
        <v>4</v>
      </c>
      <c r="EY186" s="190" t="s">
        <v>302</v>
      </c>
      <c r="EZ186" s="190" t="s">
        <v>268</v>
      </c>
      <c r="FA186" s="190" t="s">
        <v>257</v>
      </c>
      <c r="FB186" s="193">
        <v>7</v>
      </c>
      <c r="FC186" s="190" t="s">
        <v>482</v>
      </c>
      <c r="FD186" s="190" t="s">
        <v>537</v>
      </c>
      <c r="FE186" s="190" t="s">
        <v>1357</v>
      </c>
      <c r="FF186" s="190" t="s">
        <v>264</v>
      </c>
      <c r="FG186" s="190" t="s">
        <v>2158</v>
      </c>
      <c r="FH186" s="190" t="s">
        <v>2157</v>
      </c>
      <c r="FI186" s="190" t="s">
        <v>2156</v>
      </c>
      <c r="FJ186" s="190" t="s">
        <v>2155</v>
      </c>
      <c r="FK186" s="190" t="s">
        <v>2154</v>
      </c>
      <c r="FL186" s="190" t="s">
        <v>2153</v>
      </c>
      <c r="FM186" s="190" t="s">
        <v>2152</v>
      </c>
      <c r="FN186" s="190" t="s">
        <v>2151</v>
      </c>
      <c r="FO186" s="190" t="s">
        <v>2150</v>
      </c>
      <c r="FP186" s="190" t="s">
        <v>271</v>
      </c>
      <c r="FQ186" s="193">
        <v>534684</v>
      </c>
      <c r="FR186" s="193">
        <v>89114</v>
      </c>
      <c r="FS186" s="190" t="s">
        <v>272</v>
      </c>
      <c r="FT186" s="190" t="s">
        <v>272</v>
      </c>
      <c r="FU186" s="190" t="s">
        <v>272</v>
      </c>
      <c r="FV186" s="190" t="s">
        <v>272</v>
      </c>
      <c r="FW186" s="190" t="s">
        <v>272</v>
      </c>
      <c r="FX186" s="190" t="s">
        <v>272</v>
      </c>
      <c r="FY186" s="190" t="s">
        <v>272</v>
      </c>
      <c r="FZ186" s="190" t="s">
        <v>272</v>
      </c>
      <c r="GA186" s="190" t="s">
        <v>297</v>
      </c>
      <c r="GB186" s="190" t="s">
        <v>297</v>
      </c>
      <c r="GC186" s="190" t="s">
        <v>272</v>
      </c>
      <c r="GD186" s="190" t="s">
        <v>272</v>
      </c>
      <c r="GE186" s="190" t="s">
        <v>272</v>
      </c>
    </row>
    <row r="187" spans="1:187" x14ac:dyDescent="0.3">
      <c r="A187" s="190" t="s">
        <v>372</v>
      </c>
      <c r="B187" s="190">
        <v>2839</v>
      </c>
      <c r="C187" s="190" t="s">
        <v>36</v>
      </c>
      <c r="D187" s="190" t="s">
        <v>241</v>
      </c>
      <c r="E187" s="190" t="s">
        <v>2149</v>
      </c>
      <c r="F187" s="190" t="s">
        <v>2148</v>
      </c>
      <c r="G187" s="190" t="s">
        <v>1337</v>
      </c>
      <c r="H187" s="190" t="s">
        <v>369</v>
      </c>
      <c r="I187" s="190" t="s">
        <v>1543</v>
      </c>
      <c r="J187" s="190" t="s">
        <v>1578</v>
      </c>
      <c r="K187" s="190" t="s">
        <v>271</v>
      </c>
      <c r="L187" s="190" t="s">
        <v>271</v>
      </c>
      <c r="M187" s="190" t="s">
        <v>271</v>
      </c>
      <c r="N187" s="190" t="s">
        <v>271</v>
      </c>
      <c r="O187" s="190" t="s">
        <v>271</v>
      </c>
      <c r="P187" s="190" t="s">
        <v>271</v>
      </c>
      <c r="Q187" s="191">
        <v>42095</v>
      </c>
      <c r="R187" s="191">
        <v>42460</v>
      </c>
      <c r="T187" s="190" t="s">
        <v>452</v>
      </c>
      <c r="U187" s="194">
        <v>765972</v>
      </c>
      <c r="V187" s="190" t="s">
        <v>2147</v>
      </c>
      <c r="W187" s="190" t="s">
        <v>2105</v>
      </c>
      <c r="X187" s="190" t="s">
        <v>2104</v>
      </c>
      <c r="Y187" s="190" t="s">
        <v>2146</v>
      </c>
      <c r="Z187" s="190" t="s">
        <v>2145</v>
      </c>
      <c r="AA187" s="190" t="s">
        <v>2144</v>
      </c>
      <c r="AB187" s="190" t="s">
        <v>291</v>
      </c>
      <c r="AC187" s="190" t="s">
        <v>2143</v>
      </c>
      <c r="AD187" s="190" t="s">
        <v>325</v>
      </c>
      <c r="AE187" s="190" t="s">
        <v>2142</v>
      </c>
      <c r="AF187" s="190" t="s">
        <v>2141</v>
      </c>
      <c r="AG187" s="193">
        <v>119049</v>
      </c>
      <c r="AH187" s="193">
        <v>109898</v>
      </c>
      <c r="AI187" s="193">
        <v>228947</v>
      </c>
      <c r="AJ187" s="193">
        <v>18872</v>
      </c>
      <c r="AK187" s="193">
        <v>17420</v>
      </c>
      <c r="AL187" s="193">
        <v>36292</v>
      </c>
      <c r="AM187" s="193">
        <v>119049</v>
      </c>
      <c r="AN187" s="193">
        <v>109898</v>
      </c>
      <c r="AO187" s="193">
        <v>228947</v>
      </c>
      <c r="AP187" s="193">
        <v>18872</v>
      </c>
      <c r="AQ187" s="193">
        <v>17420</v>
      </c>
      <c r="AR187" s="193">
        <v>36292</v>
      </c>
      <c r="AS187" s="190" t="s">
        <v>271</v>
      </c>
      <c r="AT187" s="193" t="s">
        <v>271</v>
      </c>
      <c r="AU187" s="193" t="s">
        <v>271</v>
      </c>
      <c r="AV187" s="190" t="s">
        <v>271</v>
      </c>
      <c r="AW187" s="193" t="s">
        <v>271</v>
      </c>
      <c r="AX187" s="193" t="s">
        <v>271</v>
      </c>
      <c r="AY187" s="190" t="s">
        <v>287</v>
      </c>
      <c r="AZ187" s="193">
        <v>325</v>
      </c>
      <c r="BA187" s="193">
        <v>36292</v>
      </c>
      <c r="BB187" s="190" t="s">
        <v>287</v>
      </c>
      <c r="BC187" s="193">
        <v>36292</v>
      </c>
      <c r="BD187" s="193">
        <v>228947</v>
      </c>
      <c r="BE187" s="190" t="s">
        <v>271</v>
      </c>
      <c r="BF187" s="193" t="s">
        <v>271</v>
      </c>
      <c r="BG187" s="193" t="s">
        <v>271</v>
      </c>
      <c r="BH187" s="190" t="s">
        <v>287</v>
      </c>
      <c r="BI187" s="193">
        <v>325</v>
      </c>
      <c r="BJ187" s="193">
        <v>36292</v>
      </c>
      <c r="BK187" s="190" t="s">
        <v>271</v>
      </c>
      <c r="BL187" s="193" t="s">
        <v>271</v>
      </c>
      <c r="BM187" s="193" t="s">
        <v>271</v>
      </c>
      <c r="BN187" s="190" t="s">
        <v>271</v>
      </c>
      <c r="BO187" s="193" t="s">
        <v>271</v>
      </c>
      <c r="BP187" s="193" t="s">
        <v>271</v>
      </c>
      <c r="BQ187" s="190" t="s">
        <v>287</v>
      </c>
      <c r="BR187" s="193">
        <v>2400</v>
      </c>
      <c r="BS187" s="193">
        <v>36292</v>
      </c>
      <c r="BT187" s="190" t="s">
        <v>287</v>
      </c>
      <c r="BU187" s="193">
        <v>36292</v>
      </c>
      <c r="BV187" s="193">
        <v>228947</v>
      </c>
      <c r="BW187" s="193">
        <v>119049</v>
      </c>
      <c r="BX187" s="193">
        <v>109898</v>
      </c>
      <c r="BY187" s="193">
        <v>228947</v>
      </c>
      <c r="BZ187" s="193">
        <v>18872</v>
      </c>
      <c r="CA187" s="193">
        <v>17420</v>
      </c>
      <c r="CB187" s="193">
        <v>36292</v>
      </c>
      <c r="CC187" s="190" t="s">
        <v>287</v>
      </c>
      <c r="CD187" s="193">
        <v>325</v>
      </c>
      <c r="CE187" s="193">
        <v>36292</v>
      </c>
      <c r="CF187" s="190" t="s">
        <v>271</v>
      </c>
      <c r="CG187" s="193" t="s">
        <v>271</v>
      </c>
      <c r="CH187" s="193" t="s">
        <v>271</v>
      </c>
      <c r="CI187" s="190" t="s">
        <v>271</v>
      </c>
      <c r="CJ187" s="193" t="s">
        <v>271</v>
      </c>
      <c r="CK187" s="193" t="s">
        <v>271</v>
      </c>
      <c r="CL187" s="190" t="s">
        <v>271</v>
      </c>
      <c r="CM187" s="193" t="s">
        <v>271</v>
      </c>
      <c r="CN187" s="193" t="s">
        <v>271</v>
      </c>
      <c r="CO187" s="190" t="s">
        <v>271</v>
      </c>
      <c r="CP187" s="193" t="s">
        <v>271</v>
      </c>
      <c r="CQ187" s="193" t="s">
        <v>271</v>
      </c>
      <c r="CR187" s="190" t="s">
        <v>271</v>
      </c>
      <c r="CS187" s="193" t="s">
        <v>271</v>
      </c>
      <c r="CT187" s="193" t="s">
        <v>271</v>
      </c>
      <c r="CU187" s="190" t="s">
        <v>271</v>
      </c>
      <c r="CV187" s="193" t="s">
        <v>271</v>
      </c>
      <c r="CW187" s="193" t="s">
        <v>271</v>
      </c>
      <c r="CX187" s="190" t="s">
        <v>287</v>
      </c>
      <c r="CY187" s="193">
        <v>36292</v>
      </c>
      <c r="CZ187" s="193">
        <v>228947</v>
      </c>
      <c r="DA187" s="190" t="s">
        <v>287</v>
      </c>
      <c r="DB187" s="193">
        <v>36292</v>
      </c>
      <c r="DC187" s="193">
        <v>228947</v>
      </c>
      <c r="DD187" s="190" t="s">
        <v>271</v>
      </c>
      <c r="DE187" s="193" t="s">
        <v>271</v>
      </c>
      <c r="DF187" s="193" t="s">
        <v>271</v>
      </c>
      <c r="DG187" s="190" t="s">
        <v>271</v>
      </c>
      <c r="DH187" s="193" t="s">
        <v>271</v>
      </c>
      <c r="DI187" s="193" t="s">
        <v>271</v>
      </c>
      <c r="DJ187" s="190" t="s">
        <v>271</v>
      </c>
      <c r="DK187" s="193" t="s">
        <v>271</v>
      </c>
      <c r="DL187" s="193" t="s">
        <v>271</v>
      </c>
      <c r="DM187" s="190" t="s">
        <v>271</v>
      </c>
      <c r="DN187" s="193" t="s">
        <v>271</v>
      </c>
      <c r="DO187" s="193" t="s">
        <v>271</v>
      </c>
      <c r="DP187" s="190" t="s">
        <v>271</v>
      </c>
      <c r="DQ187" s="193" t="s">
        <v>271</v>
      </c>
      <c r="DR187" s="193" t="s">
        <v>271</v>
      </c>
      <c r="DS187" s="190" t="s">
        <v>271</v>
      </c>
      <c r="DT187" s="193" t="s">
        <v>271</v>
      </c>
      <c r="DU187" s="193" t="s">
        <v>271</v>
      </c>
      <c r="DV187" s="190" t="s">
        <v>287</v>
      </c>
      <c r="DW187" s="193">
        <v>325</v>
      </c>
      <c r="DX187" s="193">
        <v>36292</v>
      </c>
      <c r="DY187" s="190" t="s">
        <v>356</v>
      </c>
      <c r="DZ187" s="190" t="s">
        <v>272</v>
      </c>
      <c r="EA187" s="190" t="s">
        <v>308</v>
      </c>
      <c r="EB187" s="190" t="s">
        <v>286</v>
      </c>
      <c r="EC187" s="190" t="s">
        <v>297</v>
      </c>
      <c r="ED187" s="190" t="s">
        <v>271</v>
      </c>
      <c r="EE187" s="190" t="s">
        <v>271</v>
      </c>
      <c r="EF187" s="190" t="s">
        <v>2140</v>
      </c>
      <c r="EG187" s="190" t="s">
        <v>321</v>
      </c>
      <c r="EH187" s="190" t="s">
        <v>380</v>
      </c>
      <c r="EI187" s="190" t="s">
        <v>319</v>
      </c>
      <c r="EJ187" s="190" t="s">
        <v>244</v>
      </c>
      <c r="EK187" s="190" t="s">
        <v>379</v>
      </c>
      <c r="EL187" s="190" t="s">
        <v>272</v>
      </c>
      <c r="EM187" s="190" t="s">
        <v>272</v>
      </c>
      <c r="EN187" s="190" t="s">
        <v>272</v>
      </c>
      <c r="EO187" s="190" t="s">
        <v>272</v>
      </c>
      <c r="EP187" s="190" t="s">
        <v>378</v>
      </c>
      <c r="EQ187" s="190">
        <v>4</v>
      </c>
      <c r="ER187" s="190" t="s">
        <v>349</v>
      </c>
      <c r="ES187" s="190" t="s">
        <v>272</v>
      </c>
      <c r="ET187" s="190" t="s">
        <v>272</v>
      </c>
      <c r="EU187" s="190" t="s">
        <v>272</v>
      </c>
      <c r="EV187" s="190" t="s">
        <v>272</v>
      </c>
      <c r="EW187" s="190" t="s">
        <v>303</v>
      </c>
      <c r="EX187" s="190">
        <v>4</v>
      </c>
      <c r="EY187" s="190" t="s">
        <v>318</v>
      </c>
      <c r="EZ187" s="190" t="s">
        <v>266</v>
      </c>
      <c r="FA187" s="190" t="s">
        <v>260</v>
      </c>
      <c r="FB187" s="193">
        <v>8</v>
      </c>
      <c r="FC187" s="190" t="s">
        <v>348</v>
      </c>
      <c r="FD187" s="190" t="s">
        <v>377</v>
      </c>
      <c r="FE187" s="190" t="s">
        <v>1357</v>
      </c>
      <c r="FF187" s="190" t="s">
        <v>264</v>
      </c>
      <c r="FG187" s="190" t="s">
        <v>2139</v>
      </c>
      <c r="FH187" s="190" t="s">
        <v>2138</v>
      </c>
      <c r="FI187" s="190" t="s">
        <v>2137</v>
      </c>
      <c r="FJ187" s="190" t="s">
        <v>2136</v>
      </c>
      <c r="FK187" s="190" t="s">
        <v>2135</v>
      </c>
      <c r="FL187" s="190" t="s">
        <v>2134</v>
      </c>
      <c r="FM187" s="190" t="s">
        <v>2133</v>
      </c>
      <c r="FN187" s="190" t="s">
        <v>2132</v>
      </c>
      <c r="FO187" s="190" t="s">
        <v>2131</v>
      </c>
      <c r="FP187" s="190" t="s">
        <v>271</v>
      </c>
      <c r="FQ187" s="193">
        <v>228947</v>
      </c>
      <c r="FR187" s="193">
        <v>36292</v>
      </c>
      <c r="FS187" s="190" t="s">
        <v>272</v>
      </c>
      <c r="FT187" s="190" t="s">
        <v>272</v>
      </c>
      <c r="FU187" s="190" t="s">
        <v>272</v>
      </c>
      <c r="FV187" s="190" t="s">
        <v>272</v>
      </c>
      <c r="FW187" s="190" t="s">
        <v>297</v>
      </c>
      <c r="FX187" s="190" t="s">
        <v>297</v>
      </c>
      <c r="FY187" s="190" t="s">
        <v>272</v>
      </c>
      <c r="FZ187" s="190" t="s">
        <v>272</v>
      </c>
      <c r="GA187" s="190" t="s">
        <v>272</v>
      </c>
      <c r="GB187" s="190" t="s">
        <v>297</v>
      </c>
      <c r="GC187" s="190" t="s">
        <v>272</v>
      </c>
      <c r="GD187" s="190" t="s">
        <v>272</v>
      </c>
      <c r="GE187" s="190" t="s">
        <v>272</v>
      </c>
    </row>
    <row r="188" spans="1:187" x14ac:dyDescent="0.3">
      <c r="A188" s="190" t="s">
        <v>372</v>
      </c>
      <c r="B188" s="190">
        <v>2840</v>
      </c>
      <c r="C188" s="190" t="s">
        <v>36</v>
      </c>
      <c r="D188" s="190" t="s">
        <v>241</v>
      </c>
      <c r="E188" s="190" t="s">
        <v>2130</v>
      </c>
      <c r="F188" s="190" t="s">
        <v>2129</v>
      </c>
      <c r="G188" s="190" t="s">
        <v>1337</v>
      </c>
      <c r="H188" s="190" t="s">
        <v>369</v>
      </c>
      <c r="I188" s="190" t="s">
        <v>2128</v>
      </c>
      <c r="J188" s="190" t="s">
        <v>2127</v>
      </c>
      <c r="K188" s="190" t="s">
        <v>271</v>
      </c>
      <c r="L188" s="190" t="s">
        <v>271</v>
      </c>
      <c r="M188" s="190" t="s">
        <v>271</v>
      </c>
      <c r="N188" s="190" t="s">
        <v>271</v>
      </c>
      <c r="O188" s="190" t="s">
        <v>271</v>
      </c>
      <c r="P188" s="190" t="s">
        <v>271</v>
      </c>
      <c r="Q188" s="191">
        <v>42036</v>
      </c>
      <c r="R188" s="191">
        <v>43069</v>
      </c>
      <c r="T188" s="190" t="s">
        <v>549</v>
      </c>
      <c r="U188" s="194">
        <v>1911130</v>
      </c>
      <c r="V188" s="190" t="s">
        <v>2106</v>
      </c>
      <c r="W188" s="190" t="s">
        <v>2105</v>
      </c>
      <c r="X188" s="190" t="s">
        <v>2104</v>
      </c>
      <c r="Y188" s="190" t="s">
        <v>2126</v>
      </c>
      <c r="Z188" s="190" t="s">
        <v>2125</v>
      </c>
      <c r="AA188" s="190" t="s">
        <v>2124</v>
      </c>
      <c r="AB188" s="190" t="s">
        <v>310</v>
      </c>
      <c r="AC188" s="190" t="s">
        <v>2123</v>
      </c>
      <c r="AD188" s="190" t="s">
        <v>325</v>
      </c>
      <c r="AE188" s="190" t="s">
        <v>2122</v>
      </c>
      <c r="AF188" s="190" t="s">
        <v>2121</v>
      </c>
      <c r="AG188" s="193">
        <v>41760</v>
      </c>
      <c r="AH188" s="193">
        <v>27840</v>
      </c>
      <c r="AI188" s="193">
        <v>69600</v>
      </c>
      <c r="AJ188" s="193">
        <v>9552</v>
      </c>
      <c r="AK188" s="193">
        <v>6368</v>
      </c>
      <c r="AL188" s="193">
        <v>15920</v>
      </c>
      <c r="AM188" s="193">
        <v>0</v>
      </c>
      <c r="AN188" s="193">
        <v>0</v>
      </c>
      <c r="AO188" s="193">
        <v>0</v>
      </c>
      <c r="AP188" s="193">
        <v>0</v>
      </c>
      <c r="AQ188" s="193">
        <v>0</v>
      </c>
      <c r="AR188" s="193">
        <v>0</v>
      </c>
      <c r="AS188" s="190" t="s">
        <v>271</v>
      </c>
      <c r="AT188" s="193" t="s">
        <v>271</v>
      </c>
      <c r="AU188" s="193" t="s">
        <v>271</v>
      </c>
      <c r="AV188" s="190" t="s">
        <v>271</v>
      </c>
      <c r="AW188" s="193" t="s">
        <v>271</v>
      </c>
      <c r="AX188" s="193" t="s">
        <v>271</v>
      </c>
      <c r="AY188" s="190" t="s">
        <v>271</v>
      </c>
      <c r="AZ188" s="193" t="s">
        <v>271</v>
      </c>
      <c r="BA188" s="193" t="s">
        <v>271</v>
      </c>
      <c r="BB188" s="190" t="s">
        <v>271</v>
      </c>
      <c r="BC188" s="193" t="s">
        <v>271</v>
      </c>
      <c r="BD188" s="193" t="s">
        <v>271</v>
      </c>
      <c r="BE188" s="190" t="s">
        <v>271</v>
      </c>
      <c r="BF188" s="193" t="s">
        <v>271</v>
      </c>
      <c r="BG188" s="193" t="s">
        <v>271</v>
      </c>
      <c r="BH188" s="190" t="s">
        <v>271</v>
      </c>
      <c r="BI188" s="193" t="s">
        <v>271</v>
      </c>
      <c r="BJ188" s="193" t="s">
        <v>271</v>
      </c>
      <c r="BK188" s="190" t="s">
        <v>271</v>
      </c>
      <c r="BL188" s="193" t="s">
        <v>271</v>
      </c>
      <c r="BM188" s="193" t="s">
        <v>271</v>
      </c>
      <c r="BN188" s="190" t="s">
        <v>271</v>
      </c>
      <c r="BO188" s="193" t="s">
        <v>271</v>
      </c>
      <c r="BP188" s="193" t="s">
        <v>271</v>
      </c>
      <c r="BQ188" s="190" t="s">
        <v>271</v>
      </c>
      <c r="BR188" s="193" t="s">
        <v>271</v>
      </c>
      <c r="BS188" s="193" t="s">
        <v>271</v>
      </c>
      <c r="BT188" s="190" t="s">
        <v>271</v>
      </c>
      <c r="BU188" s="193" t="s">
        <v>271</v>
      </c>
      <c r="BV188" s="193" t="s">
        <v>271</v>
      </c>
      <c r="BW188" s="193">
        <v>7920</v>
      </c>
      <c r="BX188" s="193">
        <v>5280</v>
      </c>
      <c r="BY188" s="193">
        <v>13200</v>
      </c>
      <c r="BZ188" s="193">
        <v>2184</v>
      </c>
      <c r="CA188" s="193">
        <v>1456</v>
      </c>
      <c r="CB188" s="193">
        <v>3640</v>
      </c>
      <c r="CC188" s="190" t="s">
        <v>287</v>
      </c>
      <c r="CD188" s="193">
        <v>780</v>
      </c>
      <c r="CE188" s="193">
        <v>4680</v>
      </c>
      <c r="CF188" s="190" t="s">
        <v>287</v>
      </c>
      <c r="CG188" s="193">
        <v>353</v>
      </c>
      <c r="CH188" s="193">
        <v>2118</v>
      </c>
      <c r="CI188" s="190" t="s">
        <v>271</v>
      </c>
      <c r="CJ188" s="193" t="s">
        <v>271</v>
      </c>
      <c r="CK188" s="193" t="s">
        <v>271</v>
      </c>
      <c r="CL188" s="190" t="s">
        <v>287</v>
      </c>
      <c r="CM188" s="193">
        <v>75</v>
      </c>
      <c r="CN188" s="193">
        <v>450</v>
      </c>
      <c r="CO188" s="190" t="s">
        <v>287</v>
      </c>
      <c r="CP188" s="193">
        <v>2400</v>
      </c>
      <c r="CQ188" s="193">
        <v>14400</v>
      </c>
      <c r="CR188" s="190" t="s">
        <v>287</v>
      </c>
      <c r="CS188" s="193">
        <v>240</v>
      </c>
      <c r="CT188" s="193">
        <v>1440</v>
      </c>
      <c r="CU188" s="190" t="s">
        <v>287</v>
      </c>
      <c r="CV188" s="193">
        <v>2106</v>
      </c>
      <c r="CW188" s="193">
        <v>12636</v>
      </c>
      <c r="CX188" s="190" t="s">
        <v>271</v>
      </c>
      <c r="CY188" s="193" t="s">
        <v>271</v>
      </c>
      <c r="CZ188" s="193" t="s">
        <v>271</v>
      </c>
      <c r="DA188" s="190" t="s">
        <v>287</v>
      </c>
      <c r="DB188" s="193">
        <v>12</v>
      </c>
      <c r="DC188" s="193">
        <v>72</v>
      </c>
      <c r="DD188" s="190" t="s">
        <v>271</v>
      </c>
      <c r="DE188" s="193" t="s">
        <v>271</v>
      </c>
      <c r="DF188" s="193" t="s">
        <v>271</v>
      </c>
      <c r="DG188" s="190" t="s">
        <v>287</v>
      </c>
      <c r="DH188" s="193">
        <v>515</v>
      </c>
      <c r="DI188" s="193">
        <v>3090</v>
      </c>
      <c r="DJ188" s="190" t="s">
        <v>287</v>
      </c>
      <c r="DK188" s="193">
        <v>90</v>
      </c>
      <c r="DL188" s="193">
        <v>540</v>
      </c>
      <c r="DM188" s="190" t="s">
        <v>271</v>
      </c>
      <c r="DN188" s="193" t="s">
        <v>271</v>
      </c>
      <c r="DO188" s="193" t="s">
        <v>271</v>
      </c>
      <c r="DP188" s="190" t="s">
        <v>271</v>
      </c>
      <c r="DQ188" s="193" t="s">
        <v>271</v>
      </c>
      <c r="DR188" s="193" t="s">
        <v>271</v>
      </c>
      <c r="DS188" s="190" t="s">
        <v>287</v>
      </c>
      <c r="DT188" s="193">
        <v>406</v>
      </c>
      <c r="DU188" s="193">
        <v>2436</v>
      </c>
      <c r="DV188" s="190" t="s">
        <v>287</v>
      </c>
      <c r="DW188" s="193">
        <v>2652</v>
      </c>
      <c r="DX188" s="193">
        <v>15912</v>
      </c>
      <c r="DY188" s="190" t="s">
        <v>356</v>
      </c>
      <c r="DZ188" s="190" t="s">
        <v>272</v>
      </c>
      <c r="EA188" s="190" t="s">
        <v>868</v>
      </c>
      <c r="EB188" s="190" t="s">
        <v>307</v>
      </c>
      <c r="EC188" s="190" t="s">
        <v>272</v>
      </c>
      <c r="ED188" s="190" t="s">
        <v>381</v>
      </c>
      <c r="EE188" s="190" t="s">
        <v>307</v>
      </c>
      <c r="EF188" s="190" t="s">
        <v>2120</v>
      </c>
      <c r="EG188" s="190" t="s">
        <v>285</v>
      </c>
      <c r="EH188" s="190" t="s">
        <v>320</v>
      </c>
      <c r="EI188" s="190" t="s">
        <v>319</v>
      </c>
      <c r="EJ188" s="190" t="s">
        <v>245</v>
      </c>
      <c r="EK188" s="190" t="s">
        <v>379</v>
      </c>
      <c r="EL188" s="190" t="s">
        <v>272</v>
      </c>
      <c r="EM188" s="190" t="s">
        <v>272</v>
      </c>
      <c r="EN188" s="190" t="s">
        <v>272</v>
      </c>
      <c r="EO188" s="190" t="s">
        <v>272</v>
      </c>
      <c r="EP188" s="190" t="s">
        <v>378</v>
      </c>
      <c r="EQ188" s="190">
        <v>4</v>
      </c>
      <c r="ER188" s="190" t="s">
        <v>349</v>
      </c>
      <c r="ES188" s="190" t="s">
        <v>272</v>
      </c>
      <c r="ET188" s="190" t="s">
        <v>272</v>
      </c>
      <c r="EU188" s="190" t="s">
        <v>272</v>
      </c>
      <c r="EV188" s="190" t="s">
        <v>297</v>
      </c>
      <c r="EW188" s="190" t="s">
        <v>303</v>
      </c>
      <c r="EX188" s="190">
        <v>3</v>
      </c>
      <c r="EY188" s="190" t="s">
        <v>278</v>
      </c>
      <c r="EZ188" s="190" t="s">
        <v>267</v>
      </c>
      <c r="FA188" s="190" t="s">
        <v>260</v>
      </c>
      <c r="FB188" s="193">
        <v>7</v>
      </c>
      <c r="FC188" s="190" t="s">
        <v>1357</v>
      </c>
      <c r="FD188" s="190" t="s">
        <v>348</v>
      </c>
      <c r="FE188" s="190" t="s">
        <v>443</v>
      </c>
      <c r="FF188" s="190" t="s">
        <v>263</v>
      </c>
      <c r="FG188" s="190" t="s">
        <v>2119</v>
      </c>
      <c r="FH188" s="190" t="s">
        <v>2118</v>
      </c>
      <c r="FI188" s="190" t="s">
        <v>2117</v>
      </c>
      <c r="FJ188" s="190" t="s">
        <v>2116</v>
      </c>
      <c r="FK188" s="190" t="s">
        <v>2115</v>
      </c>
      <c r="FL188" s="190" t="s">
        <v>2114</v>
      </c>
      <c r="FM188" s="190" t="s">
        <v>2113</v>
      </c>
      <c r="FN188" s="190" t="s">
        <v>2112</v>
      </c>
      <c r="FO188" s="190" t="s">
        <v>2111</v>
      </c>
      <c r="FP188" s="190" t="s">
        <v>2110</v>
      </c>
      <c r="FQ188" s="193">
        <v>13200</v>
      </c>
      <c r="FR188" s="193">
        <v>3640</v>
      </c>
      <c r="FS188" s="190" t="s">
        <v>272</v>
      </c>
      <c r="FT188" s="190" t="s">
        <v>272</v>
      </c>
      <c r="FU188" s="190" t="s">
        <v>297</v>
      </c>
      <c r="FV188" s="190" t="s">
        <v>297</v>
      </c>
      <c r="FW188" s="190" t="s">
        <v>272</v>
      </c>
      <c r="FX188" s="190" t="s">
        <v>272</v>
      </c>
      <c r="FY188" s="190" t="s">
        <v>297</v>
      </c>
      <c r="FZ188" s="190" t="s">
        <v>297</v>
      </c>
      <c r="GA188" s="190" t="s">
        <v>272</v>
      </c>
      <c r="GB188" s="190" t="s">
        <v>297</v>
      </c>
      <c r="GC188" s="190" t="s">
        <v>272</v>
      </c>
      <c r="GD188" s="190" t="s">
        <v>297</v>
      </c>
      <c r="GE188" s="190" t="s">
        <v>272</v>
      </c>
    </row>
    <row r="189" spans="1:187" x14ac:dyDescent="0.3">
      <c r="A189" s="190" t="s">
        <v>372</v>
      </c>
      <c r="B189" s="190">
        <v>2844</v>
      </c>
      <c r="C189" s="190" t="s">
        <v>36</v>
      </c>
      <c r="D189" s="190" t="s">
        <v>241</v>
      </c>
      <c r="E189" s="190" t="s">
        <v>2109</v>
      </c>
      <c r="F189" s="190" t="s">
        <v>2108</v>
      </c>
      <c r="G189" s="190" t="s">
        <v>1337</v>
      </c>
      <c r="H189" s="190" t="s">
        <v>514</v>
      </c>
      <c r="I189" s="190" t="s">
        <v>513</v>
      </c>
      <c r="J189" s="190" t="s">
        <v>2107</v>
      </c>
      <c r="K189" s="190" t="s">
        <v>271</v>
      </c>
      <c r="L189" s="190" t="s">
        <v>271</v>
      </c>
      <c r="M189" s="190" t="s">
        <v>271</v>
      </c>
      <c r="N189" s="190" t="s">
        <v>271</v>
      </c>
      <c r="O189" s="190" t="s">
        <v>271</v>
      </c>
      <c r="P189" s="190" t="s">
        <v>271</v>
      </c>
      <c r="Q189" s="191">
        <v>42248</v>
      </c>
      <c r="R189" s="191">
        <v>42369</v>
      </c>
      <c r="T189" s="190" t="s">
        <v>1721</v>
      </c>
      <c r="U189" s="194">
        <v>38864</v>
      </c>
      <c r="V189" s="190" t="s">
        <v>2106</v>
      </c>
      <c r="W189" s="190" t="s">
        <v>2105</v>
      </c>
      <c r="X189" s="190" t="s">
        <v>2104</v>
      </c>
      <c r="Y189" s="190" t="s">
        <v>2103</v>
      </c>
      <c r="Z189" s="190" t="s">
        <v>2102</v>
      </c>
      <c r="AA189" s="190" t="s">
        <v>2101</v>
      </c>
      <c r="AB189" s="190" t="s">
        <v>291</v>
      </c>
      <c r="AC189" s="190" t="s">
        <v>2100</v>
      </c>
      <c r="AD189" s="190" t="s">
        <v>325</v>
      </c>
      <c r="AE189" s="190" t="s">
        <v>2099</v>
      </c>
      <c r="AF189" s="190" t="s">
        <v>2098</v>
      </c>
      <c r="AG189" s="193">
        <v>12040</v>
      </c>
      <c r="AH189" s="193">
        <v>11760</v>
      </c>
      <c r="AI189" s="193">
        <v>23800</v>
      </c>
      <c r="AJ189" s="193">
        <v>2040</v>
      </c>
      <c r="AK189" s="193">
        <v>1960</v>
      </c>
      <c r="AL189" s="193">
        <v>4000</v>
      </c>
      <c r="AM189" s="193">
        <v>12040</v>
      </c>
      <c r="AN189" s="193">
        <v>11760</v>
      </c>
      <c r="AO189" s="193">
        <v>23800</v>
      </c>
      <c r="AP189" s="193">
        <v>2040</v>
      </c>
      <c r="AQ189" s="193">
        <v>1960</v>
      </c>
      <c r="AR189" s="193">
        <v>4000</v>
      </c>
      <c r="AS189" s="190" t="s">
        <v>271</v>
      </c>
      <c r="AT189" s="193" t="s">
        <v>271</v>
      </c>
      <c r="AU189" s="193" t="s">
        <v>271</v>
      </c>
      <c r="AV189" s="190" t="s">
        <v>271</v>
      </c>
      <c r="AW189" s="193" t="s">
        <v>271</v>
      </c>
      <c r="AX189" s="193" t="s">
        <v>271</v>
      </c>
      <c r="AY189" s="190" t="s">
        <v>271</v>
      </c>
      <c r="AZ189" s="193" t="s">
        <v>271</v>
      </c>
      <c r="BA189" s="193" t="s">
        <v>271</v>
      </c>
      <c r="BB189" s="190" t="s">
        <v>287</v>
      </c>
      <c r="BC189" s="193">
        <v>4000</v>
      </c>
      <c r="BD189" s="193">
        <v>23800</v>
      </c>
      <c r="BE189" s="190" t="s">
        <v>271</v>
      </c>
      <c r="BF189" s="193" t="s">
        <v>271</v>
      </c>
      <c r="BG189" s="193" t="s">
        <v>271</v>
      </c>
      <c r="BH189" s="190" t="s">
        <v>271</v>
      </c>
      <c r="BI189" s="193" t="s">
        <v>271</v>
      </c>
      <c r="BJ189" s="193" t="s">
        <v>271</v>
      </c>
      <c r="BK189" s="190" t="s">
        <v>287</v>
      </c>
      <c r="BL189" s="193">
        <v>4000</v>
      </c>
      <c r="BM189" s="193">
        <v>23800</v>
      </c>
      <c r="BN189" s="190" t="s">
        <v>271</v>
      </c>
      <c r="BO189" s="193" t="s">
        <v>271</v>
      </c>
      <c r="BP189" s="193" t="s">
        <v>271</v>
      </c>
      <c r="BQ189" s="190" t="s">
        <v>271</v>
      </c>
      <c r="BR189" s="193" t="s">
        <v>271</v>
      </c>
      <c r="BS189" s="193" t="s">
        <v>271</v>
      </c>
      <c r="BT189" s="190" t="s">
        <v>271</v>
      </c>
      <c r="BU189" s="193" t="s">
        <v>271</v>
      </c>
      <c r="BV189" s="193" t="s">
        <v>271</v>
      </c>
      <c r="BW189" s="193">
        <v>12240</v>
      </c>
      <c r="BX189" s="193">
        <v>11760</v>
      </c>
      <c r="BY189" s="193">
        <v>24000</v>
      </c>
      <c r="BZ189" s="193">
        <v>2040</v>
      </c>
      <c r="CA189" s="193">
        <v>1960</v>
      </c>
      <c r="CB189" s="193">
        <v>4000</v>
      </c>
      <c r="CC189" s="190" t="s">
        <v>271</v>
      </c>
      <c r="CD189" s="193" t="s">
        <v>271</v>
      </c>
      <c r="CE189" s="193" t="s">
        <v>271</v>
      </c>
      <c r="CF189" s="190" t="s">
        <v>271</v>
      </c>
      <c r="CG189" s="193" t="s">
        <v>271</v>
      </c>
      <c r="CH189" s="193" t="s">
        <v>271</v>
      </c>
      <c r="CI189" s="190" t="s">
        <v>287</v>
      </c>
      <c r="CJ189" s="193">
        <v>4000</v>
      </c>
      <c r="CK189" s="193">
        <v>23800</v>
      </c>
      <c r="CL189" s="190" t="s">
        <v>271</v>
      </c>
      <c r="CM189" s="193" t="s">
        <v>271</v>
      </c>
      <c r="CN189" s="193" t="s">
        <v>271</v>
      </c>
      <c r="CO189" s="190" t="s">
        <v>271</v>
      </c>
      <c r="CP189" s="193" t="s">
        <v>271</v>
      </c>
      <c r="CQ189" s="193" t="s">
        <v>271</v>
      </c>
      <c r="CR189" s="190" t="s">
        <v>271</v>
      </c>
      <c r="CS189" s="193" t="s">
        <v>271</v>
      </c>
      <c r="CT189" s="193" t="s">
        <v>271</v>
      </c>
      <c r="CU189" s="190" t="s">
        <v>271</v>
      </c>
      <c r="CV189" s="193" t="s">
        <v>271</v>
      </c>
      <c r="CW189" s="193" t="s">
        <v>271</v>
      </c>
      <c r="CX189" s="190" t="s">
        <v>287</v>
      </c>
      <c r="CY189" s="193">
        <v>4000</v>
      </c>
      <c r="CZ189" s="193">
        <v>23800</v>
      </c>
      <c r="DA189" s="190" t="s">
        <v>271</v>
      </c>
      <c r="DB189" s="193" t="s">
        <v>271</v>
      </c>
      <c r="DC189" s="193" t="s">
        <v>271</v>
      </c>
      <c r="DD189" s="190" t="s">
        <v>271</v>
      </c>
      <c r="DE189" s="193" t="s">
        <v>271</v>
      </c>
      <c r="DF189" s="193" t="s">
        <v>271</v>
      </c>
      <c r="DG189" s="190" t="s">
        <v>287</v>
      </c>
      <c r="DH189" s="193">
        <v>4000</v>
      </c>
      <c r="DI189" s="193">
        <v>23800</v>
      </c>
      <c r="DJ189" s="190" t="s">
        <v>271</v>
      </c>
      <c r="DK189" s="193" t="s">
        <v>271</v>
      </c>
      <c r="DL189" s="193" t="s">
        <v>271</v>
      </c>
      <c r="DM189" s="190" t="s">
        <v>271</v>
      </c>
      <c r="DN189" s="193" t="s">
        <v>271</v>
      </c>
      <c r="DO189" s="193" t="s">
        <v>271</v>
      </c>
      <c r="DP189" s="190" t="s">
        <v>271</v>
      </c>
      <c r="DQ189" s="193" t="s">
        <v>271</v>
      </c>
      <c r="DR189" s="193" t="s">
        <v>271</v>
      </c>
      <c r="DS189" s="190" t="s">
        <v>271</v>
      </c>
      <c r="DT189" s="193" t="s">
        <v>271</v>
      </c>
      <c r="DU189" s="193" t="s">
        <v>271</v>
      </c>
      <c r="DV189" s="190" t="s">
        <v>271</v>
      </c>
      <c r="DW189" s="193" t="s">
        <v>271</v>
      </c>
      <c r="DX189" s="193" t="s">
        <v>271</v>
      </c>
      <c r="DY189" s="190" t="s">
        <v>356</v>
      </c>
      <c r="DZ189" s="190" t="s">
        <v>297</v>
      </c>
      <c r="EA189" s="190" t="s">
        <v>271</v>
      </c>
      <c r="EB189" s="190" t="s">
        <v>271</v>
      </c>
      <c r="EC189" s="190" t="s">
        <v>297</v>
      </c>
      <c r="ED189" s="190" t="s">
        <v>271</v>
      </c>
      <c r="EE189" s="190" t="s">
        <v>271</v>
      </c>
      <c r="EF189" s="190" t="s">
        <v>271</v>
      </c>
      <c r="EG189" s="190" t="s">
        <v>321</v>
      </c>
      <c r="EH189" s="190" t="s">
        <v>380</v>
      </c>
      <c r="EI189" s="190" t="s">
        <v>319</v>
      </c>
      <c r="EJ189" s="190" t="s">
        <v>244</v>
      </c>
      <c r="EK189" s="190" t="s">
        <v>379</v>
      </c>
      <c r="EL189" s="190" t="s">
        <v>272</v>
      </c>
      <c r="EM189" s="190" t="s">
        <v>272</v>
      </c>
      <c r="EN189" s="190" t="s">
        <v>297</v>
      </c>
      <c r="EO189" s="190" t="s">
        <v>272</v>
      </c>
      <c r="EP189" s="190" t="s">
        <v>464</v>
      </c>
      <c r="EQ189" s="190">
        <v>3</v>
      </c>
      <c r="ER189" s="190" t="s">
        <v>349</v>
      </c>
      <c r="ES189" s="190" t="s">
        <v>272</v>
      </c>
      <c r="ET189" s="190" t="s">
        <v>272</v>
      </c>
      <c r="EU189" s="190" t="s">
        <v>272</v>
      </c>
      <c r="EV189" s="190" t="s">
        <v>297</v>
      </c>
      <c r="EW189" s="190" t="s">
        <v>303</v>
      </c>
      <c r="EX189" s="190">
        <v>3</v>
      </c>
      <c r="EY189" s="190" t="s">
        <v>302</v>
      </c>
      <c r="EZ189" s="190" t="s">
        <v>268</v>
      </c>
      <c r="FA189" s="190" t="s">
        <v>260</v>
      </c>
      <c r="FB189" s="193">
        <v>5</v>
      </c>
      <c r="FC189" s="190" t="s">
        <v>442</v>
      </c>
      <c r="FD189" s="190" t="s">
        <v>2097</v>
      </c>
      <c r="FE189" s="190" t="s">
        <v>300</v>
      </c>
      <c r="FF189" s="190" t="s">
        <v>263</v>
      </c>
      <c r="FG189" s="190" t="s">
        <v>2096</v>
      </c>
      <c r="FH189" s="190" t="s">
        <v>2095</v>
      </c>
      <c r="FI189" s="190" t="s">
        <v>2094</v>
      </c>
      <c r="FJ189" s="190" t="s">
        <v>2093</v>
      </c>
      <c r="FK189" s="190" t="s">
        <v>271</v>
      </c>
      <c r="FL189" s="190" t="s">
        <v>271</v>
      </c>
      <c r="FM189" s="190" t="s">
        <v>2092</v>
      </c>
      <c r="FN189" s="190" t="s">
        <v>2091</v>
      </c>
      <c r="FO189" s="190" t="s">
        <v>271</v>
      </c>
      <c r="FP189" s="190" t="s">
        <v>271</v>
      </c>
      <c r="FQ189" s="193">
        <v>24000</v>
      </c>
      <c r="FR189" s="193">
        <v>4000</v>
      </c>
      <c r="FS189" s="190" t="s">
        <v>297</v>
      </c>
      <c r="FT189" s="190" t="s">
        <v>297</v>
      </c>
      <c r="FU189" s="190" t="s">
        <v>272</v>
      </c>
      <c r="FV189" s="190" t="s">
        <v>297</v>
      </c>
      <c r="FW189" s="190" t="s">
        <v>297</v>
      </c>
      <c r="FX189" s="190" t="s">
        <v>297</v>
      </c>
      <c r="FY189" s="190" t="s">
        <v>272</v>
      </c>
      <c r="FZ189" s="190" t="s">
        <v>297</v>
      </c>
      <c r="GA189" s="190" t="s">
        <v>297</v>
      </c>
      <c r="GB189" s="190" t="s">
        <v>297</v>
      </c>
      <c r="GC189" s="190" t="s">
        <v>272</v>
      </c>
      <c r="GD189" s="190" t="s">
        <v>297</v>
      </c>
      <c r="GE189" s="190" t="s">
        <v>271</v>
      </c>
    </row>
    <row r="190" spans="1:187" x14ac:dyDescent="0.3">
      <c r="A190" s="190" t="s">
        <v>372</v>
      </c>
      <c r="B190" s="190">
        <v>2865</v>
      </c>
      <c r="C190" s="190" t="s">
        <v>43</v>
      </c>
      <c r="D190" s="190" t="s">
        <v>241</v>
      </c>
      <c r="E190" s="190" t="s">
        <v>13459</v>
      </c>
      <c r="F190" s="190" t="s">
        <v>13458</v>
      </c>
      <c r="G190" s="190" t="s">
        <v>12545</v>
      </c>
      <c r="H190" s="190" t="s">
        <v>514</v>
      </c>
      <c r="I190" s="190" t="s">
        <v>301</v>
      </c>
      <c r="J190" s="190" t="s">
        <v>13457</v>
      </c>
      <c r="K190" s="190" t="s">
        <v>271</v>
      </c>
      <c r="L190" s="190" t="s">
        <v>271</v>
      </c>
      <c r="M190" s="190" t="s">
        <v>271</v>
      </c>
      <c r="N190" s="190" t="s">
        <v>271</v>
      </c>
      <c r="O190" s="190" t="s">
        <v>271</v>
      </c>
      <c r="P190" s="190" t="s">
        <v>271</v>
      </c>
      <c r="Q190" s="191">
        <v>41803</v>
      </c>
      <c r="R190" s="191">
        <v>43100</v>
      </c>
      <c r="S190" s="191">
        <v>43465</v>
      </c>
      <c r="T190" s="190" t="s">
        <v>366</v>
      </c>
      <c r="U190" s="194">
        <v>981769</v>
      </c>
      <c r="V190" s="190" t="s">
        <v>13456</v>
      </c>
      <c r="W190" s="190" t="s">
        <v>834</v>
      </c>
      <c r="X190" s="190" t="s">
        <v>13455</v>
      </c>
      <c r="Y190" s="190" t="s">
        <v>13454</v>
      </c>
      <c r="Z190" s="190" t="s">
        <v>10345</v>
      </c>
      <c r="AA190" s="190" t="s">
        <v>13453</v>
      </c>
      <c r="AB190" s="190" t="s">
        <v>310</v>
      </c>
      <c r="AC190" s="190" t="s">
        <v>13452</v>
      </c>
      <c r="AD190" s="190" t="s">
        <v>289</v>
      </c>
      <c r="AE190" s="190" t="s">
        <v>13451</v>
      </c>
      <c r="AF190" s="190" t="s">
        <v>13450</v>
      </c>
      <c r="AG190" s="193">
        <v>397364</v>
      </c>
      <c r="AH190" s="193">
        <v>423636</v>
      </c>
      <c r="AI190" s="193">
        <v>821000</v>
      </c>
      <c r="AJ190" s="193">
        <v>20</v>
      </c>
      <c r="AK190" s="193">
        <v>50</v>
      </c>
      <c r="AL190" s="193">
        <v>70</v>
      </c>
      <c r="AM190" s="193">
        <v>0</v>
      </c>
      <c r="AN190" s="193">
        <v>0</v>
      </c>
      <c r="AO190" s="193">
        <v>0</v>
      </c>
      <c r="AP190" s="193">
        <v>0</v>
      </c>
      <c r="AQ190" s="193">
        <v>0</v>
      </c>
      <c r="AR190" s="193">
        <v>0</v>
      </c>
      <c r="AS190" s="190" t="s">
        <v>271</v>
      </c>
      <c r="AT190" s="193" t="s">
        <v>271</v>
      </c>
      <c r="AU190" s="193" t="s">
        <v>271</v>
      </c>
      <c r="AV190" s="190" t="s">
        <v>271</v>
      </c>
      <c r="AW190" s="193" t="s">
        <v>271</v>
      </c>
      <c r="AX190" s="193" t="s">
        <v>271</v>
      </c>
      <c r="AY190" s="190" t="s">
        <v>271</v>
      </c>
      <c r="AZ190" s="193" t="s">
        <v>271</v>
      </c>
      <c r="BA190" s="193" t="s">
        <v>271</v>
      </c>
      <c r="BB190" s="190" t="s">
        <v>271</v>
      </c>
      <c r="BC190" s="193" t="s">
        <v>271</v>
      </c>
      <c r="BD190" s="193" t="s">
        <v>271</v>
      </c>
      <c r="BE190" s="190" t="s">
        <v>271</v>
      </c>
      <c r="BF190" s="193" t="s">
        <v>271</v>
      </c>
      <c r="BG190" s="193" t="s">
        <v>271</v>
      </c>
      <c r="BH190" s="190" t="s">
        <v>271</v>
      </c>
      <c r="BI190" s="193" t="s">
        <v>271</v>
      </c>
      <c r="BJ190" s="193" t="s">
        <v>271</v>
      </c>
      <c r="BK190" s="190" t="s">
        <v>271</v>
      </c>
      <c r="BL190" s="193" t="s">
        <v>271</v>
      </c>
      <c r="BM190" s="193" t="s">
        <v>271</v>
      </c>
      <c r="BN190" s="190" t="s">
        <v>271</v>
      </c>
      <c r="BO190" s="193" t="s">
        <v>271</v>
      </c>
      <c r="BP190" s="193" t="s">
        <v>271</v>
      </c>
      <c r="BQ190" s="190" t="s">
        <v>271</v>
      </c>
      <c r="BR190" s="193" t="s">
        <v>271</v>
      </c>
      <c r="BS190" s="193" t="s">
        <v>271</v>
      </c>
      <c r="BT190" s="190" t="s">
        <v>271</v>
      </c>
      <c r="BU190" s="193" t="s">
        <v>271</v>
      </c>
      <c r="BV190" s="193" t="s">
        <v>271</v>
      </c>
      <c r="BW190" s="193">
        <v>397364</v>
      </c>
      <c r="BX190" s="193">
        <v>423636</v>
      </c>
      <c r="BY190" s="193">
        <v>821000</v>
      </c>
      <c r="BZ190" s="193">
        <v>20</v>
      </c>
      <c r="CA190" s="193">
        <v>50</v>
      </c>
      <c r="CB190" s="193">
        <v>70</v>
      </c>
      <c r="CC190" s="190" t="s">
        <v>287</v>
      </c>
      <c r="CD190" s="193">
        <v>20</v>
      </c>
      <c r="CE190" s="193">
        <v>0</v>
      </c>
      <c r="CF190" s="190" t="s">
        <v>271</v>
      </c>
      <c r="CG190" s="193" t="s">
        <v>271</v>
      </c>
      <c r="CH190" s="193" t="s">
        <v>271</v>
      </c>
      <c r="CI190" s="190" t="s">
        <v>271</v>
      </c>
      <c r="CJ190" s="193" t="s">
        <v>271</v>
      </c>
      <c r="CK190" s="193" t="s">
        <v>271</v>
      </c>
      <c r="CL190" s="190" t="s">
        <v>271</v>
      </c>
      <c r="CM190" s="193" t="s">
        <v>271</v>
      </c>
      <c r="CN190" s="193" t="s">
        <v>271</v>
      </c>
      <c r="CO190" s="190" t="s">
        <v>287</v>
      </c>
      <c r="CP190" s="193">
        <v>40</v>
      </c>
      <c r="CQ190" s="193">
        <v>0</v>
      </c>
      <c r="CR190" s="190" t="s">
        <v>271</v>
      </c>
      <c r="CS190" s="193" t="s">
        <v>271</v>
      </c>
      <c r="CT190" s="193" t="s">
        <v>271</v>
      </c>
      <c r="CU190" s="190" t="s">
        <v>271</v>
      </c>
      <c r="CV190" s="193" t="s">
        <v>271</v>
      </c>
      <c r="CW190" s="193" t="s">
        <v>271</v>
      </c>
      <c r="CX190" s="190" t="s">
        <v>271</v>
      </c>
      <c r="CY190" s="193" t="s">
        <v>271</v>
      </c>
      <c r="CZ190" s="193" t="s">
        <v>271</v>
      </c>
      <c r="DA190" s="190" t="s">
        <v>271</v>
      </c>
      <c r="DB190" s="193" t="s">
        <v>271</v>
      </c>
      <c r="DC190" s="193" t="s">
        <v>271</v>
      </c>
      <c r="DD190" s="190" t="s">
        <v>271</v>
      </c>
      <c r="DE190" s="193" t="s">
        <v>271</v>
      </c>
      <c r="DF190" s="193" t="s">
        <v>271</v>
      </c>
      <c r="DG190" s="190" t="s">
        <v>287</v>
      </c>
      <c r="DH190" s="193">
        <v>70</v>
      </c>
      <c r="DI190" s="193">
        <v>0</v>
      </c>
      <c r="DJ190" s="190" t="s">
        <v>271</v>
      </c>
      <c r="DK190" s="193" t="s">
        <v>271</v>
      </c>
      <c r="DL190" s="193" t="s">
        <v>271</v>
      </c>
      <c r="DM190" s="190" t="s">
        <v>271</v>
      </c>
      <c r="DN190" s="193" t="s">
        <v>271</v>
      </c>
      <c r="DO190" s="193" t="s">
        <v>271</v>
      </c>
      <c r="DP190" s="190" t="s">
        <v>271</v>
      </c>
      <c r="DQ190" s="193" t="s">
        <v>271</v>
      </c>
      <c r="DR190" s="193" t="s">
        <v>271</v>
      </c>
      <c r="DS190" s="190" t="s">
        <v>287</v>
      </c>
      <c r="DT190" s="193">
        <v>70</v>
      </c>
      <c r="DU190" s="193">
        <v>0</v>
      </c>
      <c r="DV190" s="190" t="s">
        <v>287</v>
      </c>
      <c r="DW190" s="193">
        <v>20</v>
      </c>
      <c r="DX190" s="193">
        <v>0</v>
      </c>
      <c r="DY190" s="190" t="s">
        <v>356</v>
      </c>
      <c r="DZ190" s="190" t="s">
        <v>272</v>
      </c>
      <c r="EA190" s="190" t="s">
        <v>695</v>
      </c>
      <c r="EB190" s="190" t="s">
        <v>271</v>
      </c>
      <c r="EC190" s="190" t="s">
        <v>272</v>
      </c>
      <c r="ED190" s="190" t="s">
        <v>539</v>
      </c>
      <c r="EE190" s="190" t="s">
        <v>426</v>
      </c>
      <c r="EF190" s="190" t="s">
        <v>13449</v>
      </c>
      <c r="EG190" s="190" t="s">
        <v>321</v>
      </c>
      <c r="EH190" s="190" t="s">
        <v>284</v>
      </c>
      <c r="EI190" s="190" t="s">
        <v>319</v>
      </c>
      <c r="EJ190" s="190" t="s">
        <v>246</v>
      </c>
      <c r="EK190" s="190" t="s">
        <v>379</v>
      </c>
      <c r="EL190" s="190" t="s">
        <v>272</v>
      </c>
      <c r="EM190" s="190" t="s">
        <v>272</v>
      </c>
      <c r="EN190" s="190" t="s">
        <v>272</v>
      </c>
      <c r="EO190" s="190" t="s">
        <v>272</v>
      </c>
      <c r="EP190" s="190" t="s">
        <v>378</v>
      </c>
      <c r="EQ190" s="190">
        <v>4</v>
      </c>
      <c r="ER190" s="190" t="s">
        <v>349</v>
      </c>
      <c r="ES190" s="190" t="s">
        <v>272</v>
      </c>
      <c r="ET190" s="190" t="s">
        <v>272</v>
      </c>
      <c r="EU190" s="190" t="s">
        <v>272</v>
      </c>
      <c r="EV190" s="190" t="s">
        <v>272</v>
      </c>
      <c r="EW190" s="190" t="s">
        <v>303</v>
      </c>
      <c r="EX190" s="190">
        <v>4</v>
      </c>
      <c r="EY190" s="190" t="s">
        <v>278</v>
      </c>
      <c r="EZ190" s="190" t="s">
        <v>268</v>
      </c>
      <c r="FA190" s="190" t="s">
        <v>260</v>
      </c>
      <c r="FB190" s="193">
        <v>4</v>
      </c>
      <c r="FC190" s="190" t="s">
        <v>537</v>
      </c>
      <c r="FD190" s="190" t="s">
        <v>348</v>
      </c>
      <c r="FE190" s="190" t="s">
        <v>377</v>
      </c>
      <c r="FF190" s="190" t="s">
        <v>264</v>
      </c>
      <c r="FG190" s="190" t="s">
        <v>271</v>
      </c>
      <c r="FH190" s="190" t="s">
        <v>271</v>
      </c>
      <c r="FI190" s="190" t="s">
        <v>271</v>
      </c>
      <c r="FJ190" s="190" t="s">
        <v>271</v>
      </c>
      <c r="FK190" s="190" t="s">
        <v>271</v>
      </c>
      <c r="FL190" s="190" t="s">
        <v>271</v>
      </c>
      <c r="FM190" s="190" t="s">
        <v>271</v>
      </c>
      <c r="FN190" s="190" t="s">
        <v>271</v>
      </c>
      <c r="FO190" s="190" t="s">
        <v>13448</v>
      </c>
      <c r="FP190" s="190" t="s">
        <v>271</v>
      </c>
      <c r="FQ190" s="193">
        <v>821000</v>
      </c>
      <c r="FR190" s="193">
        <v>70</v>
      </c>
      <c r="FS190" s="190" t="s">
        <v>272</v>
      </c>
      <c r="FT190" s="190" t="s">
        <v>297</v>
      </c>
      <c r="FU190" s="190" t="s">
        <v>271</v>
      </c>
      <c r="FV190" s="190" t="s">
        <v>271</v>
      </c>
      <c r="FW190" s="190" t="s">
        <v>271</v>
      </c>
      <c r="FX190" s="190" t="s">
        <v>271</v>
      </c>
      <c r="FY190" s="190" t="s">
        <v>271</v>
      </c>
      <c r="FZ190" s="190" t="s">
        <v>271</v>
      </c>
      <c r="GA190" s="190" t="s">
        <v>271</v>
      </c>
      <c r="GB190" s="190" t="s">
        <v>271</v>
      </c>
      <c r="GC190" s="190" t="s">
        <v>272</v>
      </c>
      <c r="GD190" s="190" t="s">
        <v>297</v>
      </c>
      <c r="GE190" s="190" t="s">
        <v>297</v>
      </c>
    </row>
    <row r="191" spans="1:187" x14ac:dyDescent="0.3">
      <c r="A191" s="190" t="s">
        <v>372</v>
      </c>
      <c r="B191" s="190">
        <v>2860</v>
      </c>
      <c r="C191" s="190" t="s">
        <v>43</v>
      </c>
      <c r="D191" s="190" t="s">
        <v>241</v>
      </c>
      <c r="E191" s="190" t="s">
        <v>11848</v>
      </c>
      <c r="F191" s="190" t="s">
        <v>11847</v>
      </c>
      <c r="G191" s="190" t="s">
        <v>4028</v>
      </c>
      <c r="H191" s="190" t="s">
        <v>1104</v>
      </c>
      <c r="I191" s="190" t="s">
        <v>301</v>
      </c>
      <c r="J191" s="190" t="s">
        <v>11846</v>
      </c>
      <c r="K191" s="190" t="s">
        <v>271</v>
      </c>
      <c r="L191" s="190" t="s">
        <v>271</v>
      </c>
      <c r="M191" s="190" t="s">
        <v>271</v>
      </c>
      <c r="N191" s="190" t="s">
        <v>271</v>
      </c>
      <c r="O191" s="190" t="s">
        <v>271</v>
      </c>
      <c r="P191" s="190" t="s">
        <v>271</v>
      </c>
      <c r="Q191" s="191">
        <v>42461</v>
      </c>
      <c r="R191" s="191">
        <v>42765</v>
      </c>
      <c r="T191" s="190" t="s">
        <v>366</v>
      </c>
      <c r="U191" s="194">
        <v>85178.880000000005</v>
      </c>
      <c r="V191" s="190" t="s">
        <v>11834</v>
      </c>
      <c r="W191" s="190" t="s">
        <v>364</v>
      </c>
      <c r="X191" s="190" t="s">
        <v>11833</v>
      </c>
      <c r="Y191" s="190" t="s">
        <v>11835</v>
      </c>
      <c r="Z191" s="190" t="s">
        <v>497</v>
      </c>
      <c r="AA191" s="190" t="s">
        <v>4533</v>
      </c>
      <c r="AB191" s="190" t="s">
        <v>310</v>
      </c>
      <c r="AC191" s="190" t="s">
        <v>11845</v>
      </c>
      <c r="AD191" s="190" t="s">
        <v>325</v>
      </c>
      <c r="AE191" s="190" t="s">
        <v>11844</v>
      </c>
      <c r="AF191" s="190" t="s">
        <v>11843</v>
      </c>
      <c r="AG191" s="193">
        <v>6332</v>
      </c>
      <c r="AH191" s="193">
        <v>5551</v>
      </c>
      <c r="AI191" s="193">
        <v>11883</v>
      </c>
      <c r="AJ191" s="193">
        <v>1932</v>
      </c>
      <c r="AK191" s="193">
        <v>1951</v>
      </c>
      <c r="AL191" s="193">
        <v>3883</v>
      </c>
      <c r="AM191" s="193">
        <v>0</v>
      </c>
      <c r="AN191" s="193">
        <v>0</v>
      </c>
      <c r="AO191" s="193">
        <v>0</v>
      </c>
      <c r="AP191" s="193">
        <v>0</v>
      </c>
      <c r="AQ191" s="193">
        <v>0</v>
      </c>
      <c r="AR191" s="193">
        <v>0</v>
      </c>
      <c r="AS191" s="190" t="s">
        <v>271</v>
      </c>
      <c r="AT191" s="193" t="s">
        <v>271</v>
      </c>
      <c r="AU191" s="193" t="s">
        <v>271</v>
      </c>
      <c r="AV191" s="190" t="s">
        <v>271</v>
      </c>
      <c r="AW191" s="193" t="s">
        <v>271</v>
      </c>
      <c r="AX191" s="193" t="s">
        <v>271</v>
      </c>
      <c r="AY191" s="190" t="s">
        <v>271</v>
      </c>
      <c r="AZ191" s="193" t="s">
        <v>271</v>
      </c>
      <c r="BA191" s="193" t="s">
        <v>271</v>
      </c>
      <c r="BB191" s="190" t="s">
        <v>271</v>
      </c>
      <c r="BC191" s="193" t="s">
        <v>271</v>
      </c>
      <c r="BD191" s="193" t="s">
        <v>271</v>
      </c>
      <c r="BE191" s="190" t="s">
        <v>271</v>
      </c>
      <c r="BF191" s="193" t="s">
        <v>271</v>
      </c>
      <c r="BG191" s="193" t="s">
        <v>271</v>
      </c>
      <c r="BH191" s="190" t="s">
        <v>271</v>
      </c>
      <c r="BI191" s="193" t="s">
        <v>271</v>
      </c>
      <c r="BJ191" s="193" t="s">
        <v>271</v>
      </c>
      <c r="BK191" s="190" t="s">
        <v>271</v>
      </c>
      <c r="BL191" s="193" t="s">
        <v>271</v>
      </c>
      <c r="BM191" s="193" t="s">
        <v>271</v>
      </c>
      <c r="BN191" s="190" t="s">
        <v>271</v>
      </c>
      <c r="BO191" s="193" t="s">
        <v>271</v>
      </c>
      <c r="BP191" s="193" t="s">
        <v>271</v>
      </c>
      <c r="BQ191" s="190" t="s">
        <v>271</v>
      </c>
      <c r="BR191" s="193" t="s">
        <v>271</v>
      </c>
      <c r="BS191" s="193" t="s">
        <v>271</v>
      </c>
      <c r="BT191" s="190" t="s">
        <v>271</v>
      </c>
      <c r="BU191" s="193" t="s">
        <v>271</v>
      </c>
      <c r="BV191" s="193" t="s">
        <v>271</v>
      </c>
      <c r="BW191" s="193">
        <v>6332</v>
      </c>
      <c r="BX191" s="193">
        <v>5551</v>
      </c>
      <c r="BY191" s="193">
        <v>11883</v>
      </c>
      <c r="BZ191" s="193">
        <v>1932</v>
      </c>
      <c r="CA191" s="193">
        <v>1951</v>
      </c>
      <c r="CB191" s="193">
        <v>3883</v>
      </c>
      <c r="CC191" s="190" t="s">
        <v>271</v>
      </c>
      <c r="CD191" s="193" t="s">
        <v>271</v>
      </c>
      <c r="CE191" s="193" t="s">
        <v>271</v>
      </c>
      <c r="CF191" s="190" t="s">
        <v>271</v>
      </c>
      <c r="CG191" s="193" t="s">
        <v>271</v>
      </c>
      <c r="CH191" s="193" t="s">
        <v>271</v>
      </c>
      <c r="CI191" s="190" t="s">
        <v>271</v>
      </c>
      <c r="CJ191" s="193" t="s">
        <v>271</v>
      </c>
      <c r="CK191" s="193" t="s">
        <v>271</v>
      </c>
      <c r="CL191" s="190" t="s">
        <v>271</v>
      </c>
      <c r="CM191" s="193" t="s">
        <v>271</v>
      </c>
      <c r="CN191" s="193" t="s">
        <v>271</v>
      </c>
      <c r="CO191" s="190" t="s">
        <v>271</v>
      </c>
      <c r="CP191" s="193" t="s">
        <v>271</v>
      </c>
      <c r="CQ191" s="193" t="s">
        <v>271</v>
      </c>
      <c r="CR191" s="190" t="s">
        <v>287</v>
      </c>
      <c r="CS191" s="193">
        <v>1847</v>
      </c>
      <c r="CT191" s="193">
        <v>11883</v>
      </c>
      <c r="CU191" s="190" t="s">
        <v>271</v>
      </c>
      <c r="CV191" s="193" t="s">
        <v>271</v>
      </c>
      <c r="CW191" s="193" t="s">
        <v>271</v>
      </c>
      <c r="CX191" s="190" t="s">
        <v>271</v>
      </c>
      <c r="CY191" s="193" t="s">
        <v>271</v>
      </c>
      <c r="CZ191" s="193" t="s">
        <v>271</v>
      </c>
      <c r="DA191" s="190" t="s">
        <v>271</v>
      </c>
      <c r="DB191" s="193" t="s">
        <v>271</v>
      </c>
      <c r="DC191" s="193" t="s">
        <v>271</v>
      </c>
      <c r="DD191" s="190" t="s">
        <v>271</v>
      </c>
      <c r="DE191" s="193" t="s">
        <v>271</v>
      </c>
      <c r="DF191" s="193" t="s">
        <v>271</v>
      </c>
      <c r="DG191" s="190" t="s">
        <v>287</v>
      </c>
      <c r="DH191" s="193">
        <v>0</v>
      </c>
      <c r="DI191" s="193">
        <v>0</v>
      </c>
      <c r="DJ191" s="190" t="s">
        <v>271</v>
      </c>
      <c r="DK191" s="193" t="s">
        <v>271</v>
      </c>
      <c r="DL191" s="193" t="s">
        <v>271</v>
      </c>
      <c r="DM191" s="190" t="s">
        <v>271</v>
      </c>
      <c r="DN191" s="193" t="s">
        <v>271</v>
      </c>
      <c r="DO191" s="193" t="s">
        <v>271</v>
      </c>
      <c r="DP191" s="190" t="s">
        <v>271</v>
      </c>
      <c r="DQ191" s="193" t="s">
        <v>271</v>
      </c>
      <c r="DR191" s="193" t="s">
        <v>271</v>
      </c>
      <c r="DS191" s="190" t="s">
        <v>287</v>
      </c>
      <c r="DT191" s="193">
        <v>2000</v>
      </c>
      <c r="DU191" s="193">
        <v>8000</v>
      </c>
      <c r="DV191" s="190" t="s">
        <v>271</v>
      </c>
      <c r="DW191" s="193" t="s">
        <v>271</v>
      </c>
      <c r="DX191" s="193" t="s">
        <v>271</v>
      </c>
      <c r="DY191" s="190" t="s">
        <v>356</v>
      </c>
      <c r="DZ191" s="190" t="s">
        <v>272</v>
      </c>
      <c r="EA191" s="190" t="s">
        <v>427</v>
      </c>
      <c r="EB191" s="190" t="s">
        <v>307</v>
      </c>
      <c r="EC191" s="190" t="s">
        <v>297</v>
      </c>
      <c r="ED191" s="190" t="s">
        <v>271</v>
      </c>
      <c r="EE191" s="190" t="s">
        <v>271</v>
      </c>
      <c r="EF191" s="190" t="s">
        <v>271</v>
      </c>
      <c r="EG191" s="190" t="s">
        <v>321</v>
      </c>
      <c r="EH191" s="190" t="s">
        <v>320</v>
      </c>
      <c r="EI191" s="190" t="s">
        <v>319</v>
      </c>
      <c r="EJ191" s="190" t="s">
        <v>245</v>
      </c>
      <c r="EK191" s="190" t="s">
        <v>379</v>
      </c>
      <c r="EL191" s="190" t="s">
        <v>272</v>
      </c>
      <c r="EM191" s="190" t="s">
        <v>272</v>
      </c>
      <c r="EN191" s="190" t="s">
        <v>272</v>
      </c>
      <c r="EO191" s="190" t="s">
        <v>272</v>
      </c>
      <c r="EP191" s="190" t="s">
        <v>378</v>
      </c>
      <c r="EQ191" s="190">
        <v>4</v>
      </c>
      <c r="ER191" s="190" t="s">
        <v>349</v>
      </c>
      <c r="ES191" s="190" t="s">
        <v>272</v>
      </c>
      <c r="ET191" s="190" t="s">
        <v>272</v>
      </c>
      <c r="EU191" s="190" t="s">
        <v>272</v>
      </c>
      <c r="EV191" s="190" t="s">
        <v>272</v>
      </c>
      <c r="EW191" s="190" t="s">
        <v>303</v>
      </c>
      <c r="EX191" s="190">
        <v>4</v>
      </c>
      <c r="EY191" s="190" t="s">
        <v>318</v>
      </c>
      <c r="EZ191" s="190" t="s">
        <v>266</v>
      </c>
      <c r="FA191" s="190" t="s">
        <v>260</v>
      </c>
      <c r="FB191" s="193">
        <v>1</v>
      </c>
      <c r="FC191" s="190" t="s">
        <v>537</v>
      </c>
      <c r="FD191" s="190" t="s">
        <v>377</v>
      </c>
      <c r="FE191" s="190" t="s">
        <v>301</v>
      </c>
      <c r="FF191" s="190" t="s">
        <v>264</v>
      </c>
      <c r="FG191" s="190" t="s">
        <v>271</v>
      </c>
      <c r="FH191" s="190" t="s">
        <v>11842</v>
      </c>
      <c r="FI191" s="190" t="s">
        <v>11841</v>
      </c>
      <c r="FJ191" s="190" t="s">
        <v>11840</v>
      </c>
      <c r="FK191" s="190" t="s">
        <v>271</v>
      </c>
      <c r="FL191" s="190" t="s">
        <v>11839</v>
      </c>
      <c r="FM191" s="190" t="s">
        <v>271</v>
      </c>
      <c r="FN191" s="190" t="s">
        <v>271</v>
      </c>
      <c r="FO191" s="190" t="s">
        <v>11823</v>
      </c>
      <c r="FP191" s="190" t="s">
        <v>271</v>
      </c>
      <c r="FQ191" s="193">
        <v>11883</v>
      </c>
      <c r="FR191" s="193">
        <v>3883</v>
      </c>
      <c r="FS191" s="190" t="s">
        <v>272</v>
      </c>
      <c r="FT191" s="190" t="s">
        <v>297</v>
      </c>
      <c r="FU191" s="190" t="s">
        <v>297</v>
      </c>
      <c r="FV191" s="190" t="s">
        <v>297</v>
      </c>
      <c r="FW191" s="190" t="s">
        <v>297</v>
      </c>
      <c r="FX191" s="190" t="s">
        <v>297</v>
      </c>
      <c r="FY191" s="190" t="s">
        <v>297</v>
      </c>
      <c r="FZ191" s="190" t="s">
        <v>297</v>
      </c>
      <c r="GA191" s="190" t="s">
        <v>297</v>
      </c>
      <c r="GB191" s="190" t="s">
        <v>297</v>
      </c>
      <c r="GC191" s="190" t="s">
        <v>272</v>
      </c>
      <c r="GD191" s="190" t="s">
        <v>272</v>
      </c>
      <c r="GE191" s="190" t="s">
        <v>297</v>
      </c>
    </row>
    <row r="192" spans="1:187" x14ac:dyDescent="0.3">
      <c r="A192" s="190" t="s">
        <v>372</v>
      </c>
      <c r="B192" s="190">
        <v>2866</v>
      </c>
      <c r="C192" s="190" t="s">
        <v>43</v>
      </c>
      <c r="D192" s="190" t="s">
        <v>241</v>
      </c>
      <c r="E192" s="190" t="s">
        <v>11838</v>
      </c>
      <c r="F192" s="190" t="s">
        <v>11837</v>
      </c>
      <c r="G192" s="190" t="s">
        <v>4028</v>
      </c>
      <c r="H192" s="190" t="s">
        <v>1272</v>
      </c>
      <c r="I192" s="190" t="s">
        <v>301</v>
      </c>
      <c r="J192" s="190" t="s">
        <v>11836</v>
      </c>
      <c r="K192" s="190" t="s">
        <v>271</v>
      </c>
      <c r="L192" s="190" t="s">
        <v>271</v>
      </c>
      <c r="M192" s="190" t="s">
        <v>271</v>
      </c>
      <c r="N192" s="190" t="s">
        <v>271</v>
      </c>
      <c r="O192" s="190" t="s">
        <v>271</v>
      </c>
      <c r="P192" s="190" t="s">
        <v>271</v>
      </c>
      <c r="Q192" s="191">
        <v>41579</v>
      </c>
      <c r="R192" s="191">
        <v>43100</v>
      </c>
      <c r="S192" s="191">
        <v>43282</v>
      </c>
      <c r="T192" s="190" t="s">
        <v>391</v>
      </c>
      <c r="U192" s="194">
        <v>3171530</v>
      </c>
      <c r="V192" s="190" t="s">
        <v>11835</v>
      </c>
      <c r="W192" s="190" t="s">
        <v>497</v>
      </c>
      <c r="X192" s="190" t="s">
        <v>4533</v>
      </c>
      <c r="Y192" s="190" t="s">
        <v>11834</v>
      </c>
      <c r="Z192" s="190" t="s">
        <v>364</v>
      </c>
      <c r="AA192" s="190" t="s">
        <v>11833</v>
      </c>
      <c r="AB192" s="190" t="s">
        <v>310</v>
      </c>
      <c r="AC192" s="190" t="s">
        <v>11832</v>
      </c>
      <c r="AD192" s="190" t="s">
        <v>289</v>
      </c>
      <c r="AE192" s="190" t="s">
        <v>11831</v>
      </c>
      <c r="AF192" s="190" t="s">
        <v>11830</v>
      </c>
      <c r="AG192" s="193">
        <v>350000</v>
      </c>
      <c r="AH192" s="193">
        <v>150000</v>
      </c>
      <c r="AI192" s="193">
        <v>500000</v>
      </c>
      <c r="AJ192" s="193">
        <v>87500</v>
      </c>
      <c r="AK192" s="193">
        <v>37500</v>
      </c>
      <c r="AL192" s="193">
        <v>125000</v>
      </c>
      <c r="AM192" s="193">
        <v>0</v>
      </c>
      <c r="AN192" s="193">
        <v>0</v>
      </c>
      <c r="AO192" s="193">
        <v>0</v>
      </c>
      <c r="AP192" s="193">
        <v>0</v>
      </c>
      <c r="AQ192" s="193">
        <v>0</v>
      </c>
      <c r="AR192" s="193">
        <v>0</v>
      </c>
      <c r="AS192" s="190" t="s">
        <v>271</v>
      </c>
      <c r="AT192" s="193" t="s">
        <v>271</v>
      </c>
      <c r="AU192" s="193" t="s">
        <v>271</v>
      </c>
      <c r="AV192" s="190" t="s">
        <v>271</v>
      </c>
      <c r="AW192" s="193" t="s">
        <v>271</v>
      </c>
      <c r="AX192" s="193" t="s">
        <v>271</v>
      </c>
      <c r="AY192" s="190" t="s">
        <v>271</v>
      </c>
      <c r="AZ192" s="193" t="s">
        <v>271</v>
      </c>
      <c r="BA192" s="193" t="s">
        <v>271</v>
      </c>
      <c r="BB192" s="190" t="s">
        <v>271</v>
      </c>
      <c r="BC192" s="193" t="s">
        <v>271</v>
      </c>
      <c r="BD192" s="193" t="s">
        <v>271</v>
      </c>
      <c r="BE192" s="190" t="s">
        <v>271</v>
      </c>
      <c r="BF192" s="193" t="s">
        <v>271</v>
      </c>
      <c r="BG192" s="193" t="s">
        <v>271</v>
      </c>
      <c r="BH192" s="190" t="s">
        <v>271</v>
      </c>
      <c r="BI192" s="193" t="s">
        <v>271</v>
      </c>
      <c r="BJ192" s="193" t="s">
        <v>271</v>
      </c>
      <c r="BK192" s="190" t="s">
        <v>271</v>
      </c>
      <c r="BL192" s="193" t="s">
        <v>271</v>
      </c>
      <c r="BM192" s="193" t="s">
        <v>271</v>
      </c>
      <c r="BN192" s="190" t="s">
        <v>271</v>
      </c>
      <c r="BO192" s="193" t="s">
        <v>271</v>
      </c>
      <c r="BP192" s="193" t="s">
        <v>271</v>
      </c>
      <c r="BQ192" s="190" t="s">
        <v>271</v>
      </c>
      <c r="BR192" s="193" t="s">
        <v>271</v>
      </c>
      <c r="BS192" s="193" t="s">
        <v>271</v>
      </c>
      <c r="BT192" s="190" t="s">
        <v>271</v>
      </c>
      <c r="BU192" s="193" t="s">
        <v>271</v>
      </c>
      <c r="BV192" s="193" t="s">
        <v>271</v>
      </c>
      <c r="BW192" s="193">
        <v>216844</v>
      </c>
      <c r="BX192" s="193">
        <v>25484</v>
      </c>
      <c r="BY192" s="193">
        <v>242328</v>
      </c>
      <c r="BZ192" s="193">
        <v>54211</v>
      </c>
      <c r="CA192" s="193">
        <v>6371</v>
      </c>
      <c r="CB192" s="193">
        <v>60582</v>
      </c>
      <c r="CC192" s="190" t="s">
        <v>271</v>
      </c>
      <c r="CD192" s="193" t="s">
        <v>271</v>
      </c>
      <c r="CE192" s="193" t="s">
        <v>271</v>
      </c>
      <c r="CF192" s="190" t="s">
        <v>271</v>
      </c>
      <c r="CG192" s="193" t="s">
        <v>271</v>
      </c>
      <c r="CH192" s="193" t="s">
        <v>271</v>
      </c>
      <c r="CI192" s="190" t="s">
        <v>271</v>
      </c>
      <c r="CJ192" s="193" t="s">
        <v>271</v>
      </c>
      <c r="CK192" s="193" t="s">
        <v>271</v>
      </c>
      <c r="CL192" s="190" t="s">
        <v>271</v>
      </c>
      <c r="CM192" s="193" t="s">
        <v>271</v>
      </c>
      <c r="CN192" s="193" t="s">
        <v>271</v>
      </c>
      <c r="CO192" s="190" t="s">
        <v>287</v>
      </c>
      <c r="CP192" s="193">
        <v>6311</v>
      </c>
      <c r="CQ192" s="193">
        <v>25484</v>
      </c>
      <c r="CR192" s="190" t="s">
        <v>271</v>
      </c>
      <c r="CS192" s="193" t="s">
        <v>271</v>
      </c>
      <c r="CT192" s="193" t="s">
        <v>271</v>
      </c>
      <c r="CU192" s="190" t="s">
        <v>271</v>
      </c>
      <c r="CV192" s="193" t="s">
        <v>271</v>
      </c>
      <c r="CW192" s="193" t="s">
        <v>271</v>
      </c>
      <c r="CX192" s="190" t="s">
        <v>271</v>
      </c>
      <c r="CY192" s="193" t="s">
        <v>271</v>
      </c>
      <c r="CZ192" s="193" t="s">
        <v>271</v>
      </c>
      <c r="DA192" s="190" t="s">
        <v>287</v>
      </c>
      <c r="DB192" s="193">
        <v>13950</v>
      </c>
      <c r="DC192" s="193">
        <v>55800</v>
      </c>
      <c r="DD192" s="190" t="s">
        <v>271</v>
      </c>
      <c r="DE192" s="193" t="s">
        <v>271</v>
      </c>
      <c r="DF192" s="193" t="s">
        <v>271</v>
      </c>
      <c r="DG192" s="190" t="s">
        <v>271</v>
      </c>
      <c r="DH192" s="193" t="s">
        <v>271</v>
      </c>
      <c r="DI192" s="193" t="s">
        <v>271</v>
      </c>
      <c r="DJ192" s="190" t="s">
        <v>271</v>
      </c>
      <c r="DK192" s="193" t="s">
        <v>271</v>
      </c>
      <c r="DL192" s="193" t="s">
        <v>271</v>
      </c>
      <c r="DM192" s="190" t="s">
        <v>271</v>
      </c>
      <c r="DN192" s="193" t="s">
        <v>271</v>
      </c>
      <c r="DO192" s="193" t="s">
        <v>271</v>
      </c>
      <c r="DP192" s="190" t="s">
        <v>271</v>
      </c>
      <c r="DQ192" s="193" t="s">
        <v>271</v>
      </c>
      <c r="DR192" s="193" t="s">
        <v>271</v>
      </c>
      <c r="DS192" s="190" t="s">
        <v>271</v>
      </c>
      <c r="DT192" s="193" t="s">
        <v>271</v>
      </c>
      <c r="DU192" s="193" t="s">
        <v>271</v>
      </c>
      <c r="DV192" s="190" t="s">
        <v>287</v>
      </c>
      <c r="DW192" s="193">
        <v>25484</v>
      </c>
      <c r="DX192" s="193">
        <v>216844</v>
      </c>
      <c r="DY192" s="190" t="s">
        <v>356</v>
      </c>
      <c r="DZ192" s="190" t="s">
        <v>272</v>
      </c>
      <c r="EA192" s="190" t="s">
        <v>539</v>
      </c>
      <c r="EB192" s="190" t="s">
        <v>307</v>
      </c>
      <c r="EC192" s="190" t="s">
        <v>272</v>
      </c>
      <c r="ED192" s="190" t="s">
        <v>539</v>
      </c>
      <c r="EE192" s="190" t="s">
        <v>426</v>
      </c>
      <c r="EF192" s="190" t="s">
        <v>271</v>
      </c>
      <c r="EG192" s="190" t="s">
        <v>321</v>
      </c>
      <c r="EH192" s="190" t="s">
        <v>320</v>
      </c>
      <c r="EI192" s="190" t="s">
        <v>319</v>
      </c>
      <c r="EJ192" s="190" t="s">
        <v>245</v>
      </c>
      <c r="EK192" s="190" t="s">
        <v>379</v>
      </c>
      <c r="EL192" s="190" t="s">
        <v>272</v>
      </c>
      <c r="EM192" s="190" t="s">
        <v>272</v>
      </c>
      <c r="EN192" s="190" t="s">
        <v>272</v>
      </c>
      <c r="EO192" s="190" t="s">
        <v>272</v>
      </c>
      <c r="EP192" s="190" t="s">
        <v>378</v>
      </c>
      <c r="EQ192" s="190">
        <v>4</v>
      </c>
      <c r="ER192" s="190" t="s">
        <v>349</v>
      </c>
      <c r="ES192" s="190" t="s">
        <v>272</v>
      </c>
      <c r="ET192" s="190" t="s">
        <v>272</v>
      </c>
      <c r="EU192" s="190" t="s">
        <v>272</v>
      </c>
      <c r="EV192" s="190" t="s">
        <v>272</v>
      </c>
      <c r="EW192" s="190" t="s">
        <v>303</v>
      </c>
      <c r="EX192" s="190">
        <v>4</v>
      </c>
      <c r="EY192" s="190" t="s">
        <v>318</v>
      </c>
      <c r="EZ192" s="190" t="s">
        <v>266</v>
      </c>
      <c r="FA192" s="190" t="s">
        <v>260</v>
      </c>
      <c r="FB192" s="193">
        <v>9</v>
      </c>
      <c r="FC192" s="190" t="s">
        <v>1357</v>
      </c>
      <c r="FD192" s="190" t="s">
        <v>537</v>
      </c>
      <c r="FE192" s="190" t="s">
        <v>377</v>
      </c>
      <c r="FF192" s="190" t="s">
        <v>263</v>
      </c>
      <c r="FG192" s="190" t="s">
        <v>271</v>
      </c>
      <c r="FH192" s="190" t="s">
        <v>11829</v>
      </c>
      <c r="FI192" s="190" t="s">
        <v>11828</v>
      </c>
      <c r="FJ192" s="190" t="s">
        <v>11827</v>
      </c>
      <c r="FK192" s="190" t="s">
        <v>11826</v>
      </c>
      <c r="FL192" s="190" t="s">
        <v>11825</v>
      </c>
      <c r="FM192" s="190" t="s">
        <v>11824</v>
      </c>
      <c r="FN192" s="190" t="s">
        <v>271</v>
      </c>
      <c r="FO192" s="190" t="s">
        <v>11823</v>
      </c>
      <c r="FP192" s="190" t="s">
        <v>11822</v>
      </c>
      <c r="FQ192" s="193">
        <v>242328</v>
      </c>
      <c r="FR192" s="193">
        <v>60582</v>
      </c>
      <c r="FS192" s="190" t="s">
        <v>272</v>
      </c>
      <c r="FT192" s="190" t="s">
        <v>297</v>
      </c>
      <c r="FU192" s="190" t="s">
        <v>297</v>
      </c>
      <c r="FV192" s="190" t="s">
        <v>297</v>
      </c>
      <c r="FW192" s="190" t="s">
        <v>272</v>
      </c>
      <c r="FX192" s="190" t="s">
        <v>297</v>
      </c>
      <c r="FY192" s="190" t="s">
        <v>272</v>
      </c>
      <c r="FZ192" s="190" t="s">
        <v>297</v>
      </c>
      <c r="GA192" s="190" t="s">
        <v>297</v>
      </c>
      <c r="GB192" s="190" t="s">
        <v>297</v>
      </c>
      <c r="GC192" s="190" t="s">
        <v>272</v>
      </c>
      <c r="GD192" s="190" t="s">
        <v>272</v>
      </c>
      <c r="GE192" s="190" t="s">
        <v>297</v>
      </c>
    </row>
    <row r="193" spans="1:187" x14ac:dyDescent="0.3">
      <c r="A193" s="190" t="s">
        <v>372</v>
      </c>
      <c r="B193" s="190">
        <v>2867</v>
      </c>
      <c r="C193" s="190" t="s">
        <v>43</v>
      </c>
      <c r="D193" s="190" t="s">
        <v>241</v>
      </c>
      <c r="E193" s="190" t="s">
        <v>11146</v>
      </c>
      <c r="F193" s="190" t="s">
        <v>11821</v>
      </c>
      <c r="G193" s="190" t="s">
        <v>4028</v>
      </c>
      <c r="H193" s="190" t="s">
        <v>1104</v>
      </c>
      <c r="I193" s="190" t="s">
        <v>301</v>
      </c>
      <c r="J193" s="190" t="s">
        <v>11820</v>
      </c>
      <c r="K193" s="190" t="s">
        <v>271</v>
      </c>
      <c r="L193" s="190" t="s">
        <v>271</v>
      </c>
      <c r="M193" s="190" t="s">
        <v>271</v>
      </c>
      <c r="N193" s="190" t="s">
        <v>271</v>
      </c>
      <c r="O193" s="190" t="s">
        <v>271</v>
      </c>
      <c r="P193" s="190" t="s">
        <v>271</v>
      </c>
      <c r="Q193" s="191">
        <v>41518</v>
      </c>
      <c r="R193" s="191">
        <v>42978</v>
      </c>
      <c r="T193" s="190" t="s">
        <v>549</v>
      </c>
      <c r="U193" s="194">
        <v>770047</v>
      </c>
      <c r="V193" s="190" t="s">
        <v>11796</v>
      </c>
      <c r="W193" s="190" t="s">
        <v>8464</v>
      </c>
      <c r="X193" s="190" t="s">
        <v>11795</v>
      </c>
      <c r="Y193" s="190" t="s">
        <v>11811</v>
      </c>
      <c r="Z193" s="190" t="s">
        <v>11810</v>
      </c>
      <c r="AA193" s="190" t="s">
        <v>11809</v>
      </c>
      <c r="AB193" s="190" t="s">
        <v>310</v>
      </c>
      <c r="AC193" s="190" t="s">
        <v>11808</v>
      </c>
      <c r="AD193" s="190" t="s">
        <v>325</v>
      </c>
      <c r="AE193" s="190" t="s">
        <v>11819</v>
      </c>
      <c r="AF193" s="190" t="s">
        <v>11818</v>
      </c>
      <c r="AG193" s="193">
        <v>12200</v>
      </c>
      <c r="AH193" s="193">
        <v>6100</v>
      </c>
      <c r="AI193" s="193">
        <v>18300</v>
      </c>
      <c r="AJ193" s="193">
        <v>1667</v>
      </c>
      <c r="AK193" s="193">
        <v>833</v>
      </c>
      <c r="AL193" s="193">
        <v>2500</v>
      </c>
      <c r="AM193" s="193">
        <v>0</v>
      </c>
      <c r="AN193" s="193">
        <v>0</v>
      </c>
      <c r="AO193" s="193">
        <v>0</v>
      </c>
      <c r="AP193" s="193">
        <v>0</v>
      </c>
      <c r="AQ193" s="193">
        <v>0</v>
      </c>
      <c r="AR193" s="193">
        <v>0</v>
      </c>
      <c r="AS193" s="190" t="s">
        <v>271</v>
      </c>
      <c r="AT193" s="193" t="s">
        <v>271</v>
      </c>
      <c r="AU193" s="193" t="s">
        <v>271</v>
      </c>
      <c r="AV193" s="190" t="s">
        <v>271</v>
      </c>
      <c r="AW193" s="193" t="s">
        <v>271</v>
      </c>
      <c r="AX193" s="193" t="s">
        <v>271</v>
      </c>
      <c r="AY193" s="190" t="s">
        <v>271</v>
      </c>
      <c r="AZ193" s="193" t="s">
        <v>271</v>
      </c>
      <c r="BA193" s="193" t="s">
        <v>271</v>
      </c>
      <c r="BB193" s="190" t="s">
        <v>271</v>
      </c>
      <c r="BC193" s="193" t="s">
        <v>271</v>
      </c>
      <c r="BD193" s="193" t="s">
        <v>271</v>
      </c>
      <c r="BE193" s="190" t="s">
        <v>271</v>
      </c>
      <c r="BF193" s="193" t="s">
        <v>271</v>
      </c>
      <c r="BG193" s="193" t="s">
        <v>271</v>
      </c>
      <c r="BH193" s="190" t="s">
        <v>271</v>
      </c>
      <c r="BI193" s="193" t="s">
        <v>271</v>
      </c>
      <c r="BJ193" s="193" t="s">
        <v>271</v>
      </c>
      <c r="BK193" s="190" t="s">
        <v>271</v>
      </c>
      <c r="BL193" s="193" t="s">
        <v>271</v>
      </c>
      <c r="BM193" s="193" t="s">
        <v>271</v>
      </c>
      <c r="BN193" s="190" t="s">
        <v>271</v>
      </c>
      <c r="BO193" s="193" t="s">
        <v>271</v>
      </c>
      <c r="BP193" s="193" t="s">
        <v>271</v>
      </c>
      <c r="BQ193" s="190" t="s">
        <v>271</v>
      </c>
      <c r="BR193" s="193" t="s">
        <v>271</v>
      </c>
      <c r="BS193" s="193" t="s">
        <v>271</v>
      </c>
      <c r="BT193" s="190" t="s">
        <v>271</v>
      </c>
      <c r="BU193" s="193" t="s">
        <v>271</v>
      </c>
      <c r="BV193" s="193" t="s">
        <v>271</v>
      </c>
      <c r="BW193" s="193">
        <v>12200</v>
      </c>
      <c r="BX193" s="193">
        <v>6100</v>
      </c>
      <c r="BY193" s="193">
        <v>18300</v>
      </c>
      <c r="BZ193" s="193">
        <v>1667</v>
      </c>
      <c r="CA193" s="193">
        <v>833</v>
      </c>
      <c r="CB193" s="193">
        <v>2500</v>
      </c>
      <c r="CC193" s="190" t="s">
        <v>287</v>
      </c>
      <c r="CD193" s="193">
        <v>2500</v>
      </c>
      <c r="CE193" s="193">
        <v>18300</v>
      </c>
      <c r="CF193" s="190" t="s">
        <v>287</v>
      </c>
      <c r="CG193" s="193">
        <v>2500</v>
      </c>
      <c r="CH193" s="193">
        <v>18300</v>
      </c>
      <c r="CI193" s="190" t="s">
        <v>287</v>
      </c>
      <c r="CJ193" s="193">
        <v>1000</v>
      </c>
      <c r="CK193" s="193">
        <v>18300</v>
      </c>
      <c r="CL193" s="190" t="s">
        <v>271</v>
      </c>
      <c r="CM193" s="193" t="s">
        <v>271</v>
      </c>
      <c r="CN193" s="193" t="s">
        <v>271</v>
      </c>
      <c r="CO193" s="190" t="s">
        <v>271</v>
      </c>
      <c r="CP193" s="193" t="s">
        <v>271</v>
      </c>
      <c r="CQ193" s="193" t="s">
        <v>271</v>
      </c>
      <c r="CR193" s="190" t="s">
        <v>287</v>
      </c>
      <c r="CS193" s="193">
        <v>630</v>
      </c>
      <c r="CT193" s="193">
        <v>1000</v>
      </c>
      <c r="CU193" s="190" t="s">
        <v>287</v>
      </c>
      <c r="CV193" s="193">
        <v>2500</v>
      </c>
      <c r="CW193" s="193">
        <v>18300</v>
      </c>
      <c r="CX193" s="190" t="s">
        <v>271</v>
      </c>
      <c r="CY193" s="193" t="s">
        <v>271</v>
      </c>
      <c r="CZ193" s="193" t="s">
        <v>271</v>
      </c>
      <c r="DA193" s="190" t="s">
        <v>271</v>
      </c>
      <c r="DB193" s="193" t="s">
        <v>271</v>
      </c>
      <c r="DC193" s="193" t="s">
        <v>271</v>
      </c>
      <c r="DD193" s="190" t="s">
        <v>271</v>
      </c>
      <c r="DE193" s="193" t="s">
        <v>271</v>
      </c>
      <c r="DF193" s="193" t="s">
        <v>271</v>
      </c>
      <c r="DG193" s="190" t="s">
        <v>271</v>
      </c>
      <c r="DH193" s="193" t="s">
        <v>271</v>
      </c>
      <c r="DI193" s="193" t="s">
        <v>271</v>
      </c>
      <c r="DJ193" s="190" t="s">
        <v>271</v>
      </c>
      <c r="DK193" s="193" t="s">
        <v>271</v>
      </c>
      <c r="DL193" s="193" t="s">
        <v>271</v>
      </c>
      <c r="DM193" s="190" t="s">
        <v>287</v>
      </c>
      <c r="DN193" s="193">
        <v>2500</v>
      </c>
      <c r="DO193" s="193">
        <v>18300</v>
      </c>
      <c r="DP193" s="190" t="s">
        <v>271</v>
      </c>
      <c r="DQ193" s="193" t="s">
        <v>271</v>
      </c>
      <c r="DR193" s="193" t="s">
        <v>271</v>
      </c>
      <c r="DS193" s="190" t="s">
        <v>271</v>
      </c>
      <c r="DT193" s="193" t="s">
        <v>271</v>
      </c>
      <c r="DU193" s="193" t="s">
        <v>271</v>
      </c>
      <c r="DV193" s="190" t="s">
        <v>287</v>
      </c>
      <c r="DW193" s="193">
        <v>1103</v>
      </c>
      <c r="DX193" s="193">
        <v>12200</v>
      </c>
      <c r="DY193" s="190" t="s">
        <v>812</v>
      </c>
      <c r="DZ193" s="190" t="s">
        <v>297</v>
      </c>
      <c r="EA193" s="190" t="s">
        <v>271</v>
      </c>
      <c r="EB193" s="190" t="s">
        <v>271</v>
      </c>
      <c r="EC193" s="190" t="s">
        <v>271</v>
      </c>
      <c r="ED193" s="190" t="s">
        <v>271</v>
      </c>
      <c r="EE193" s="190" t="s">
        <v>271</v>
      </c>
      <c r="EF193" s="190" t="s">
        <v>271</v>
      </c>
      <c r="EG193" s="190" t="s">
        <v>352</v>
      </c>
      <c r="EH193" s="190" t="s">
        <v>320</v>
      </c>
      <c r="EI193" s="190" t="s">
        <v>283</v>
      </c>
      <c r="EJ193" s="190" t="s">
        <v>246</v>
      </c>
      <c r="EK193" s="190" t="s">
        <v>379</v>
      </c>
      <c r="EL193" s="190" t="s">
        <v>297</v>
      </c>
      <c r="EM193" s="190" t="s">
        <v>297</v>
      </c>
      <c r="EN193" s="190" t="s">
        <v>272</v>
      </c>
      <c r="EO193" s="190" t="s">
        <v>272</v>
      </c>
      <c r="EP193" s="190" t="s">
        <v>464</v>
      </c>
      <c r="EQ193" s="190">
        <v>2</v>
      </c>
      <c r="ER193" s="190" t="s">
        <v>349</v>
      </c>
      <c r="ES193" s="190" t="s">
        <v>297</v>
      </c>
      <c r="ET193" s="190" t="s">
        <v>272</v>
      </c>
      <c r="EU193" s="190" t="s">
        <v>272</v>
      </c>
      <c r="EV193" s="190" t="s">
        <v>272</v>
      </c>
      <c r="EW193" s="190" t="s">
        <v>303</v>
      </c>
      <c r="EX193" s="190">
        <v>3</v>
      </c>
      <c r="EY193" s="190" t="s">
        <v>318</v>
      </c>
      <c r="EZ193" s="190" t="s">
        <v>266</v>
      </c>
      <c r="FA193" s="190" t="s">
        <v>258</v>
      </c>
      <c r="FB193" s="193">
        <v>0</v>
      </c>
      <c r="FC193" s="190" t="s">
        <v>271</v>
      </c>
      <c r="FD193" s="190" t="s">
        <v>271</v>
      </c>
      <c r="FE193" s="190" t="s">
        <v>271</v>
      </c>
      <c r="FF193" s="190" t="s">
        <v>263</v>
      </c>
      <c r="FG193" s="190" t="s">
        <v>11817</v>
      </c>
      <c r="FH193" s="190" t="s">
        <v>271</v>
      </c>
      <c r="FI193" s="190" t="s">
        <v>11804</v>
      </c>
      <c r="FJ193" s="190" t="s">
        <v>11803</v>
      </c>
      <c r="FK193" s="190" t="s">
        <v>11816</v>
      </c>
      <c r="FL193" s="190" t="s">
        <v>11801</v>
      </c>
      <c r="FM193" s="190" t="s">
        <v>11815</v>
      </c>
      <c r="FN193" s="190" t="s">
        <v>271</v>
      </c>
      <c r="FO193" s="190" t="s">
        <v>271</v>
      </c>
      <c r="FP193" s="190" t="s">
        <v>271</v>
      </c>
      <c r="FQ193" s="193">
        <v>18300</v>
      </c>
      <c r="FR193" s="193">
        <v>2500</v>
      </c>
      <c r="FS193" s="190" t="s">
        <v>271</v>
      </c>
      <c r="FT193" s="190" t="s">
        <v>271</v>
      </c>
      <c r="FU193" s="190" t="s">
        <v>271</v>
      </c>
      <c r="FV193" s="190" t="s">
        <v>271</v>
      </c>
      <c r="FW193" s="190" t="s">
        <v>271</v>
      </c>
      <c r="FX193" s="190" t="s">
        <v>271</v>
      </c>
      <c r="FY193" s="190" t="s">
        <v>271</v>
      </c>
      <c r="FZ193" s="190" t="s">
        <v>271</v>
      </c>
      <c r="GA193" s="190" t="s">
        <v>272</v>
      </c>
      <c r="GB193" s="190" t="s">
        <v>297</v>
      </c>
      <c r="GC193" s="190" t="s">
        <v>272</v>
      </c>
      <c r="GD193" s="190" t="s">
        <v>297</v>
      </c>
      <c r="GE193" s="190" t="s">
        <v>272</v>
      </c>
    </row>
    <row r="194" spans="1:187" x14ac:dyDescent="0.3">
      <c r="A194" s="190" t="s">
        <v>372</v>
      </c>
      <c r="B194" s="190">
        <v>2868</v>
      </c>
      <c r="C194" s="190" t="s">
        <v>43</v>
      </c>
      <c r="D194" s="190" t="s">
        <v>241</v>
      </c>
      <c r="E194" s="190" t="s">
        <v>11814</v>
      </c>
      <c r="F194" s="190" t="s">
        <v>11813</v>
      </c>
      <c r="G194" s="190" t="s">
        <v>4028</v>
      </c>
      <c r="H194" s="190" t="s">
        <v>1104</v>
      </c>
      <c r="I194" s="190" t="s">
        <v>301</v>
      </c>
      <c r="J194" s="190" t="s">
        <v>11812</v>
      </c>
      <c r="K194" s="190" t="s">
        <v>271</v>
      </c>
      <c r="L194" s="190" t="s">
        <v>271</v>
      </c>
      <c r="M194" s="190" t="s">
        <v>271</v>
      </c>
      <c r="N194" s="190" t="s">
        <v>271</v>
      </c>
      <c r="O194" s="190" t="s">
        <v>271</v>
      </c>
      <c r="P194" s="190" t="s">
        <v>271</v>
      </c>
      <c r="Q194" s="191">
        <v>42339</v>
      </c>
      <c r="R194" s="191">
        <v>42978</v>
      </c>
      <c r="T194" s="190" t="s">
        <v>549</v>
      </c>
      <c r="U194" s="194">
        <v>312549</v>
      </c>
      <c r="V194" s="190" t="s">
        <v>11796</v>
      </c>
      <c r="W194" s="190" t="s">
        <v>8464</v>
      </c>
      <c r="X194" s="190" t="s">
        <v>11795</v>
      </c>
      <c r="Y194" s="190" t="s">
        <v>11811</v>
      </c>
      <c r="Z194" s="190" t="s">
        <v>11810</v>
      </c>
      <c r="AA194" s="190" t="s">
        <v>11809</v>
      </c>
      <c r="AB194" s="190" t="s">
        <v>310</v>
      </c>
      <c r="AC194" s="190" t="s">
        <v>11808</v>
      </c>
      <c r="AD194" s="190" t="s">
        <v>325</v>
      </c>
      <c r="AE194" s="190" t="s">
        <v>11807</v>
      </c>
      <c r="AF194" s="190" t="s">
        <v>11806</v>
      </c>
      <c r="AG194" s="193">
        <v>12200</v>
      </c>
      <c r="AH194" s="193">
        <v>6100</v>
      </c>
      <c r="AI194" s="193">
        <v>18300</v>
      </c>
      <c r="AJ194" s="193">
        <v>2603</v>
      </c>
      <c r="AK194" s="193">
        <v>574</v>
      </c>
      <c r="AL194" s="193">
        <v>3177</v>
      </c>
      <c r="AM194" s="193">
        <v>0</v>
      </c>
      <c r="AN194" s="193">
        <v>0</v>
      </c>
      <c r="AO194" s="193">
        <v>0</v>
      </c>
      <c r="AP194" s="193">
        <v>0</v>
      </c>
      <c r="AQ194" s="193">
        <v>0</v>
      </c>
      <c r="AR194" s="193">
        <v>0</v>
      </c>
      <c r="AS194" s="190" t="s">
        <v>271</v>
      </c>
      <c r="AT194" s="193" t="s">
        <v>271</v>
      </c>
      <c r="AU194" s="193" t="s">
        <v>271</v>
      </c>
      <c r="AV194" s="190" t="s">
        <v>271</v>
      </c>
      <c r="AW194" s="193" t="s">
        <v>271</v>
      </c>
      <c r="AX194" s="193" t="s">
        <v>271</v>
      </c>
      <c r="AY194" s="190" t="s">
        <v>271</v>
      </c>
      <c r="AZ194" s="193" t="s">
        <v>271</v>
      </c>
      <c r="BA194" s="193" t="s">
        <v>271</v>
      </c>
      <c r="BB194" s="190" t="s">
        <v>271</v>
      </c>
      <c r="BC194" s="193" t="s">
        <v>271</v>
      </c>
      <c r="BD194" s="193" t="s">
        <v>271</v>
      </c>
      <c r="BE194" s="190" t="s">
        <v>271</v>
      </c>
      <c r="BF194" s="193" t="s">
        <v>271</v>
      </c>
      <c r="BG194" s="193" t="s">
        <v>271</v>
      </c>
      <c r="BH194" s="190" t="s">
        <v>271</v>
      </c>
      <c r="BI194" s="193" t="s">
        <v>271</v>
      </c>
      <c r="BJ194" s="193" t="s">
        <v>271</v>
      </c>
      <c r="BK194" s="190" t="s">
        <v>271</v>
      </c>
      <c r="BL194" s="193" t="s">
        <v>271</v>
      </c>
      <c r="BM194" s="193" t="s">
        <v>271</v>
      </c>
      <c r="BN194" s="190" t="s">
        <v>271</v>
      </c>
      <c r="BO194" s="193" t="s">
        <v>271</v>
      </c>
      <c r="BP194" s="193" t="s">
        <v>271</v>
      </c>
      <c r="BQ194" s="190" t="s">
        <v>271</v>
      </c>
      <c r="BR194" s="193" t="s">
        <v>271</v>
      </c>
      <c r="BS194" s="193" t="s">
        <v>271</v>
      </c>
      <c r="BT194" s="190" t="s">
        <v>271</v>
      </c>
      <c r="BU194" s="193" t="s">
        <v>271</v>
      </c>
      <c r="BV194" s="193" t="s">
        <v>271</v>
      </c>
      <c r="BW194" s="193">
        <v>12200</v>
      </c>
      <c r="BX194" s="193">
        <v>6100</v>
      </c>
      <c r="BY194" s="193">
        <v>18300</v>
      </c>
      <c r="BZ194" s="193">
        <v>2603</v>
      </c>
      <c r="CA194" s="193">
        <v>574</v>
      </c>
      <c r="CB194" s="193">
        <v>3177</v>
      </c>
      <c r="CC194" s="190" t="s">
        <v>287</v>
      </c>
      <c r="CD194" s="193">
        <v>2500</v>
      </c>
      <c r="CE194" s="193">
        <v>18300</v>
      </c>
      <c r="CF194" s="190" t="s">
        <v>287</v>
      </c>
      <c r="CG194" s="193">
        <v>2500</v>
      </c>
      <c r="CH194" s="193">
        <v>18300</v>
      </c>
      <c r="CI194" s="190" t="s">
        <v>287</v>
      </c>
      <c r="CJ194" s="193">
        <v>1000</v>
      </c>
      <c r="CK194" s="193">
        <v>18300</v>
      </c>
      <c r="CL194" s="190" t="s">
        <v>271</v>
      </c>
      <c r="CM194" s="193" t="s">
        <v>271</v>
      </c>
      <c r="CN194" s="193" t="s">
        <v>271</v>
      </c>
      <c r="CO194" s="190" t="s">
        <v>271</v>
      </c>
      <c r="CP194" s="193" t="s">
        <v>271</v>
      </c>
      <c r="CQ194" s="193" t="s">
        <v>271</v>
      </c>
      <c r="CR194" s="190" t="s">
        <v>287</v>
      </c>
      <c r="CS194" s="193">
        <v>630</v>
      </c>
      <c r="CT194" s="193">
        <v>1000</v>
      </c>
      <c r="CU194" s="190" t="s">
        <v>287</v>
      </c>
      <c r="CV194" s="193">
        <v>2500</v>
      </c>
      <c r="CW194" s="193">
        <v>18300</v>
      </c>
      <c r="CX194" s="190" t="s">
        <v>271</v>
      </c>
      <c r="CY194" s="193" t="s">
        <v>271</v>
      </c>
      <c r="CZ194" s="193" t="s">
        <v>271</v>
      </c>
      <c r="DA194" s="190" t="s">
        <v>271</v>
      </c>
      <c r="DB194" s="193" t="s">
        <v>271</v>
      </c>
      <c r="DC194" s="193" t="s">
        <v>271</v>
      </c>
      <c r="DD194" s="190" t="s">
        <v>271</v>
      </c>
      <c r="DE194" s="193" t="s">
        <v>271</v>
      </c>
      <c r="DF194" s="193" t="s">
        <v>271</v>
      </c>
      <c r="DG194" s="190" t="s">
        <v>287</v>
      </c>
      <c r="DH194" s="193">
        <v>2500</v>
      </c>
      <c r="DI194" s="193">
        <v>18300</v>
      </c>
      <c r="DJ194" s="190" t="s">
        <v>271</v>
      </c>
      <c r="DK194" s="193" t="s">
        <v>271</v>
      </c>
      <c r="DL194" s="193" t="s">
        <v>271</v>
      </c>
      <c r="DM194" s="190" t="s">
        <v>287</v>
      </c>
      <c r="DN194" s="193">
        <v>2500</v>
      </c>
      <c r="DO194" s="193">
        <v>18300</v>
      </c>
      <c r="DP194" s="190" t="s">
        <v>271</v>
      </c>
      <c r="DQ194" s="193" t="s">
        <v>271</v>
      </c>
      <c r="DR194" s="193" t="s">
        <v>271</v>
      </c>
      <c r="DS194" s="190" t="s">
        <v>271</v>
      </c>
      <c r="DT194" s="193" t="s">
        <v>271</v>
      </c>
      <c r="DU194" s="193" t="s">
        <v>271</v>
      </c>
      <c r="DV194" s="190" t="s">
        <v>287</v>
      </c>
      <c r="DW194" s="193">
        <v>1103</v>
      </c>
      <c r="DX194" s="193">
        <v>12200</v>
      </c>
      <c r="DY194" s="190" t="s">
        <v>812</v>
      </c>
      <c r="DZ194" s="190" t="s">
        <v>297</v>
      </c>
      <c r="EA194" s="190" t="s">
        <v>271</v>
      </c>
      <c r="EB194" s="190" t="s">
        <v>271</v>
      </c>
      <c r="EC194" s="190" t="s">
        <v>297</v>
      </c>
      <c r="ED194" s="190" t="s">
        <v>271</v>
      </c>
      <c r="EE194" s="190" t="s">
        <v>271</v>
      </c>
      <c r="EF194" s="190" t="s">
        <v>271</v>
      </c>
      <c r="EG194" s="190" t="s">
        <v>352</v>
      </c>
      <c r="EH194" s="190" t="s">
        <v>320</v>
      </c>
      <c r="EI194" s="190" t="s">
        <v>283</v>
      </c>
      <c r="EJ194" s="190" t="s">
        <v>245</v>
      </c>
      <c r="EK194" s="190" t="s">
        <v>379</v>
      </c>
      <c r="EL194" s="190" t="s">
        <v>297</v>
      </c>
      <c r="EM194" s="190" t="s">
        <v>297</v>
      </c>
      <c r="EN194" s="190" t="s">
        <v>272</v>
      </c>
      <c r="EO194" s="190" t="s">
        <v>272</v>
      </c>
      <c r="EP194" s="190" t="s">
        <v>464</v>
      </c>
      <c r="EQ194" s="190">
        <v>2</v>
      </c>
      <c r="ER194" s="190" t="s">
        <v>349</v>
      </c>
      <c r="ES194" s="190" t="s">
        <v>297</v>
      </c>
      <c r="ET194" s="190" t="s">
        <v>272</v>
      </c>
      <c r="EU194" s="190" t="s">
        <v>272</v>
      </c>
      <c r="EV194" s="190" t="s">
        <v>272</v>
      </c>
      <c r="EW194" s="190" t="s">
        <v>303</v>
      </c>
      <c r="EX194" s="190">
        <v>3</v>
      </c>
      <c r="EY194" s="190" t="s">
        <v>318</v>
      </c>
      <c r="EZ194" s="190" t="s">
        <v>266</v>
      </c>
      <c r="FA194" s="190" t="s">
        <v>258</v>
      </c>
      <c r="FB194" s="193">
        <v>0</v>
      </c>
      <c r="FC194" s="190" t="s">
        <v>271</v>
      </c>
      <c r="FD194" s="190" t="s">
        <v>271</v>
      </c>
      <c r="FE194" s="190" t="s">
        <v>271</v>
      </c>
      <c r="FF194" s="190" t="s">
        <v>263</v>
      </c>
      <c r="FG194" s="190" t="s">
        <v>11805</v>
      </c>
      <c r="FH194" s="190" t="s">
        <v>271</v>
      </c>
      <c r="FI194" s="190" t="s">
        <v>11804</v>
      </c>
      <c r="FJ194" s="190" t="s">
        <v>11803</v>
      </c>
      <c r="FK194" s="190" t="s">
        <v>11802</v>
      </c>
      <c r="FL194" s="190" t="s">
        <v>11801</v>
      </c>
      <c r="FM194" s="190" t="s">
        <v>11800</v>
      </c>
      <c r="FN194" s="190" t="s">
        <v>271</v>
      </c>
      <c r="FO194" s="190" t="s">
        <v>271</v>
      </c>
      <c r="FP194" s="190" t="s">
        <v>271</v>
      </c>
      <c r="FQ194" s="193">
        <v>18300</v>
      </c>
      <c r="FR194" s="193">
        <v>3177</v>
      </c>
      <c r="FS194" s="190" t="s">
        <v>271</v>
      </c>
      <c r="FT194" s="190" t="s">
        <v>271</v>
      </c>
      <c r="FU194" s="190" t="s">
        <v>271</v>
      </c>
      <c r="FV194" s="190" t="s">
        <v>271</v>
      </c>
      <c r="FW194" s="190" t="s">
        <v>271</v>
      </c>
      <c r="FX194" s="190" t="s">
        <v>271</v>
      </c>
      <c r="FY194" s="190" t="s">
        <v>271</v>
      </c>
      <c r="FZ194" s="190" t="s">
        <v>271</v>
      </c>
      <c r="GA194" s="190" t="s">
        <v>272</v>
      </c>
      <c r="GB194" s="190" t="s">
        <v>297</v>
      </c>
      <c r="GC194" s="190" t="s">
        <v>272</v>
      </c>
      <c r="GD194" s="190" t="s">
        <v>297</v>
      </c>
      <c r="GE194" s="190" t="s">
        <v>272</v>
      </c>
    </row>
    <row r="195" spans="1:187" x14ac:dyDescent="0.3">
      <c r="A195" s="190" t="s">
        <v>372</v>
      </c>
      <c r="B195" s="190">
        <v>2869</v>
      </c>
      <c r="C195" s="190" t="s">
        <v>43</v>
      </c>
      <c r="D195" s="190" t="s">
        <v>241</v>
      </c>
      <c r="E195" s="190" t="s">
        <v>11799</v>
      </c>
      <c r="F195" s="190" t="s">
        <v>11798</v>
      </c>
      <c r="G195" s="190" t="s">
        <v>4028</v>
      </c>
      <c r="H195" s="190" t="s">
        <v>1104</v>
      </c>
      <c r="I195" s="190" t="s">
        <v>301</v>
      </c>
      <c r="J195" s="190" t="s">
        <v>11797</v>
      </c>
      <c r="K195" s="190" t="s">
        <v>271</v>
      </c>
      <c r="L195" s="190" t="s">
        <v>271</v>
      </c>
      <c r="M195" s="190" t="s">
        <v>271</v>
      </c>
      <c r="N195" s="190" t="s">
        <v>271</v>
      </c>
      <c r="O195" s="190" t="s">
        <v>271</v>
      </c>
      <c r="P195" s="190" t="s">
        <v>271</v>
      </c>
      <c r="Q195" s="191">
        <v>42217</v>
      </c>
      <c r="R195" s="191">
        <v>43313</v>
      </c>
      <c r="T195" s="190" t="s">
        <v>391</v>
      </c>
      <c r="U195" s="194">
        <v>711559</v>
      </c>
      <c r="V195" s="190" t="s">
        <v>11796</v>
      </c>
      <c r="W195" s="190" t="s">
        <v>8464</v>
      </c>
      <c r="X195" s="190" t="s">
        <v>11795</v>
      </c>
      <c r="Y195" s="190" t="s">
        <v>11794</v>
      </c>
      <c r="Z195" s="190" t="s">
        <v>2585</v>
      </c>
      <c r="AA195" s="190" t="s">
        <v>11793</v>
      </c>
      <c r="AB195" s="190" t="s">
        <v>310</v>
      </c>
      <c r="AC195" s="190" t="s">
        <v>11792</v>
      </c>
      <c r="AD195" s="190" t="s">
        <v>325</v>
      </c>
      <c r="AE195" s="190" t="s">
        <v>11791</v>
      </c>
      <c r="AF195" s="190" t="s">
        <v>11790</v>
      </c>
      <c r="AG195" s="193">
        <v>4900</v>
      </c>
      <c r="AH195" s="193">
        <v>4900</v>
      </c>
      <c r="AI195" s="193">
        <v>9800</v>
      </c>
      <c r="AJ195" s="193">
        <v>4900</v>
      </c>
      <c r="AK195" s="193">
        <v>3920</v>
      </c>
      <c r="AL195" s="193">
        <v>8820</v>
      </c>
      <c r="AM195" s="193">
        <v>0</v>
      </c>
      <c r="AN195" s="193">
        <v>0</v>
      </c>
      <c r="AO195" s="193">
        <v>0</v>
      </c>
      <c r="AP195" s="193">
        <v>0</v>
      </c>
      <c r="AQ195" s="193">
        <v>0</v>
      </c>
      <c r="AR195" s="193">
        <v>0</v>
      </c>
      <c r="AS195" s="190" t="s">
        <v>271</v>
      </c>
      <c r="AT195" s="193" t="s">
        <v>271</v>
      </c>
      <c r="AU195" s="193" t="s">
        <v>271</v>
      </c>
      <c r="AV195" s="190" t="s">
        <v>271</v>
      </c>
      <c r="AW195" s="193" t="s">
        <v>271</v>
      </c>
      <c r="AX195" s="193" t="s">
        <v>271</v>
      </c>
      <c r="AY195" s="190" t="s">
        <v>271</v>
      </c>
      <c r="AZ195" s="193" t="s">
        <v>271</v>
      </c>
      <c r="BA195" s="193" t="s">
        <v>271</v>
      </c>
      <c r="BB195" s="190" t="s">
        <v>271</v>
      </c>
      <c r="BC195" s="193" t="s">
        <v>271</v>
      </c>
      <c r="BD195" s="193" t="s">
        <v>271</v>
      </c>
      <c r="BE195" s="190" t="s">
        <v>271</v>
      </c>
      <c r="BF195" s="193" t="s">
        <v>271</v>
      </c>
      <c r="BG195" s="193" t="s">
        <v>271</v>
      </c>
      <c r="BH195" s="190" t="s">
        <v>271</v>
      </c>
      <c r="BI195" s="193" t="s">
        <v>271</v>
      </c>
      <c r="BJ195" s="193" t="s">
        <v>271</v>
      </c>
      <c r="BK195" s="190" t="s">
        <v>271</v>
      </c>
      <c r="BL195" s="193" t="s">
        <v>271</v>
      </c>
      <c r="BM195" s="193" t="s">
        <v>271</v>
      </c>
      <c r="BN195" s="190" t="s">
        <v>271</v>
      </c>
      <c r="BO195" s="193" t="s">
        <v>271</v>
      </c>
      <c r="BP195" s="193" t="s">
        <v>271</v>
      </c>
      <c r="BQ195" s="190" t="s">
        <v>271</v>
      </c>
      <c r="BR195" s="193" t="s">
        <v>271</v>
      </c>
      <c r="BS195" s="193" t="s">
        <v>271</v>
      </c>
      <c r="BT195" s="190" t="s">
        <v>271</v>
      </c>
      <c r="BU195" s="193" t="s">
        <v>271</v>
      </c>
      <c r="BV195" s="193" t="s">
        <v>271</v>
      </c>
      <c r="BW195" s="193">
        <v>1439</v>
      </c>
      <c r="BX195" s="193">
        <v>1439</v>
      </c>
      <c r="BY195" s="193">
        <v>2878</v>
      </c>
      <c r="BZ195" s="193">
        <v>1439</v>
      </c>
      <c r="CA195" s="193">
        <v>198</v>
      </c>
      <c r="CB195" s="193">
        <v>1637</v>
      </c>
      <c r="CC195" s="190" t="s">
        <v>271</v>
      </c>
      <c r="CD195" s="193" t="s">
        <v>271</v>
      </c>
      <c r="CE195" s="193" t="s">
        <v>271</v>
      </c>
      <c r="CF195" s="190" t="s">
        <v>271</v>
      </c>
      <c r="CG195" s="193" t="s">
        <v>271</v>
      </c>
      <c r="CH195" s="193" t="s">
        <v>271</v>
      </c>
      <c r="CI195" s="190" t="s">
        <v>271</v>
      </c>
      <c r="CJ195" s="193" t="s">
        <v>271</v>
      </c>
      <c r="CK195" s="193" t="s">
        <v>271</v>
      </c>
      <c r="CL195" s="190" t="s">
        <v>271</v>
      </c>
      <c r="CM195" s="193" t="s">
        <v>271</v>
      </c>
      <c r="CN195" s="193" t="s">
        <v>271</v>
      </c>
      <c r="CO195" s="190" t="s">
        <v>271</v>
      </c>
      <c r="CP195" s="193" t="s">
        <v>271</v>
      </c>
      <c r="CQ195" s="193" t="s">
        <v>271</v>
      </c>
      <c r="CR195" s="190" t="s">
        <v>271</v>
      </c>
      <c r="CS195" s="193" t="s">
        <v>271</v>
      </c>
      <c r="CT195" s="193" t="s">
        <v>271</v>
      </c>
      <c r="CU195" s="190" t="s">
        <v>271</v>
      </c>
      <c r="CV195" s="193" t="s">
        <v>271</v>
      </c>
      <c r="CW195" s="193" t="s">
        <v>271</v>
      </c>
      <c r="CX195" s="190" t="s">
        <v>271</v>
      </c>
      <c r="CY195" s="193" t="s">
        <v>271</v>
      </c>
      <c r="CZ195" s="193" t="s">
        <v>271</v>
      </c>
      <c r="DA195" s="190" t="s">
        <v>287</v>
      </c>
      <c r="DB195" s="193">
        <v>0</v>
      </c>
      <c r="DC195" s="193">
        <v>0</v>
      </c>
      <c r="DD195" s="190" t="s">
        <v>271</v>
      </c>
      <c r="DE195" s="193" t="s">
        <v>271</v>
      </c>
      <c r="DF195" s="193" t="s">
        <v>271</v>
      </c>
      <c r="DG195" s="190" t="s">
        <v>271</v>
      </c>
      <c r="DH195" s="193" t="s">
        <v>271</v>
      </c>
      <c r="DI195" s="193" t="s">
        <v>271</v>
      </c>
      <c r="DJ195" s="190" t="s">
        <v>271</v>
      </c>
      <c r="DK195" s="193" t="s">
        <v>271</v>
      </c>
      <c r="DL195" s="193" t="s">
        <v>271</v>
      </c>
      <c r="DM195" s="190" t="s">
        <v>271</v>
      </c>
      <c r="DN195" s="193" t="s">
        <v>271</v>
      </c>
      <c r="DO195" s="193" t="s">
        <v>271</v>
      </c>
      <c r="DP195" s="190" t="s">
        <v>271</v>
      </c>
      <c r="DQ195" s="193" t="s">
        <v>271</v>
      </c>
      <c r="DR195" s="193" t="s">
        <v>271</v>
      </c>
      <c r="DS195" s="190" t="s">
        <v>271</v>
      </c>
      <c r="DT195" s="193" t="s">
        <v>271</v>
      </c>
      <c r="DU195" s="193" t="s">
        <v>271</v>
      </c>
      <c r="DV195" s="190" t="s">
        <v>287</v>
      </c>
      <c r="DW195" s="193">
        <v>1439</v>
      </c>
      <c r="DX195" s="193">
        <v>2878</v>
      </c>
      <c r="DY195" s="190" t="s">
        <v>356</v>
      </c>
      <c r="DZ195" s="190" t="s">
        <v>272</v>
      </c>
      <c r="EA195" s="190" t="s">
        <v>868</v>
      </c>
      <c r="EB195" s="190" t="s">
        <v>307</v>
      </c>
      <c r="EC195" s="190" t="s">
        <v>272</v>
      </c>
      <c r="ED195" s="190" t="s">
        <v>308</v>
      </c>
      <c r="EE195" s="190" t="s">
        <v>426</v>
      </c>
      <c r="EF195" s="190" t="s">
        <v>11789</v>
      </c>
      <c r="EG195" s="190" t="s">
        <v>352</v>
      </c>
      <c r="EH195" s="190" t="s">
        <v>284</v>
      </c>
      <c r="EI195" s="190" t="s">
        <v>319</v>
      </c>
      <c r="EJ195" s="190" t="s">
        <v>246</v>
      </c>
      <c r="EK195" s="190" t="s">
        <v>379</v>
      </c>
      <c r="EL195" s="190" t="s">
        <v>297</v>
      </c>
      <c r="EM195" s="190" t="s">
        <v>297</v>
      </c>
      <c r="EN195" s="190" t="s">
        <v>297</v>
      </c>
      <c r="EO195" s="190" t="s">
        <v>297</v>
      </c>
      <c r="EP195" s="190" t="s">
        <v>305</v>
      </c>
      <c r="EQ195" s="190" t="s">
        <v>271</v>
      </c>
      <c r="ER195" s="190" t="s">
        <v>692</v>
      </c>
      <c r="ES195" s="190" t="s">
        <v>297</v>
      </c>
      <c r="ET195" s="190" t="s">
        <v>297</v>
      </c>
      <c r="EU195" s="190" t="s">
        <v>297</v>
      </c>
      <c r="EV195" s="190" t="s">
        <v>297</v>
      </c>
      <c r="EW195" s="190" t="s">
        <v>691</v>
      </c>
      <c r="EX195" s="190" t="s">
        <v>271</v>
      </c>
      <c r="EY195" s="190" t="s">
        <v>318</v>
      </c>
      <c r="EZ195" s="190" t="s">
        <v>268</v>
      </c>
      <c r="FA195" s="190" t="s">
        <v>259</v>
      </c>
      <c r="FB195" s="193">
        <v>0</v>
      </c>
      <c r="FC195" s="190" t="s">
        <v>271</v>
      </c>
      <c r="FD195" s="190" t="s">
        <v>271</v>
      </c>
      <c r="FE195" s="190" t="s">
        <v>271</v>
      </c>
      <c r="FF195" s="190" t="s">
        <v>262</v>
      </c>
      <c r="FG195" s="190" t="s">
        <v>271</v>
      </c>
      <c r="FH195" s="190" t="s">
        <v>11788</v>
      </c>
      <c r="FI195" s="190" t="s">
        <v>11787</v>
      </c>
      <c r="FJ195" s="190" t="s">
        <v>11786</v>
      </c>
      <c r="FK195" s="190" t="s">
        <v>11785</v>
      </c>
      <c r="FL195" s="190" t="s">
        <v>11784</v>
      </c>
      <c r="FM195" s="190" t="s">
        <v>11783</v>
      </c>
      <c r="FN195" s="190" t="s">
        <v>11782</v>
      </c>
      <c r="FO195" s="190" t="s">
        <v>271</v>
      </c>
      <c r="FP195" s="190" t="s">
        <v>11781</v>
      </c>
      <c r="FQ195" s="193">
        <v>2878</v>
      </c>
      <c r="FR195" s="193">
        <v>1637</v>
      </c>
      <c r="FS195" s="190" t="s">
        <v>297</v>
      </c>
      <c r="FT195" s="190" t="s">
        <v>297</v>
      </c>
      <c r="FU195" s="190" t="s">
        <v>297</v>
      </c>
      <c r="FV195" s="190" t="s">
        <v>297</v>
      </c>
      <c r="FW195" s="190" t="s">
        <v>297</v>
      </c>
      <c r="FX195" s="190" t="s">
        <v>297</v>
      </c>
      <c r="FY195" s="190" t="s">
        <v>297</v>
      </c>
      <c r="FZ195" s="190" t="s">
        <v>297</v>
      </c>
      <c r="GA195" s="190" t="s">
        <v>297</v>
      </c>
      <c r="GB195" s="190" t="s">
        <v>297</v>
      </c>
      <c r="GC195" s="190" t="s">
        <v>272</v>
      </c>
      <c r="GD195" s="190" t="s">
        <v>272</v>
      </c>
      <c r="GE195" s="190" t="s">
        <v>297</v>
      </c>
    </row>
    <row r="196" spans="1:187" x14ac:dyDescent="0.3">
      <c r="A196" s="190" t="s">
        <v>372</v>
      </c>
      <c r="B196" s="190">
        <v>2861</v>
      </c>
      <c r="C196" s="190" t="s">
        <v>43</v>
      </c>
      <c r="D196" s="190" t="s">
        <v>241</v>
      </c>
      <c r="E196" s="190" t="s">
        <v>8467</v>
      </c>
      <c r="F196" s="190" t="s">
        <v>8466</v>
      </c>
      <c r="G196" s="190" t="s">
        <v>4001</v>
      </c>
      <c r="H196" s="190" t="s">
        <v>1104</v>
      </c>
      <c r="I196" s="190" t="s">
        <v>301</v>
      </c>
      <c r="J196" s="190" t="s">
        <v>8349</v>
      </c>
      <c r="K196" s="190" t="s">
        <v>271</v>
      </c>
      <c r="L196" s="190" t="s">
        <v>271</v>
      </c>
      <c r="M196" s="190" t="s">
        <v>271</v>
      </c>
      <c r="N196" s="190" t="s">
        <v>271</v>
      </c>
      <c r="O196" s="190" t="s">
        <v>271</v>
      </c>
      <c r="P196" s="190" t="s">
        <v>271</v>
      </c>
      <c r="Q196" s="191">
        <v>42005</v>
      </c>
      <c r="R196" s="191">
        <v>43100</v>
      </c>
      <c r="S196" s="191">
        <v>44196</v>
      </c>
      <c r="T196" s="190" t="s">
        <v>391</v>
      </c>
      <c r="U196" s="194">
        <v>5078905</v>
      </c>
      <c r="V196" s="190" t="s">
        <v>8465</v>
      </c>
      <c r="W196" s="190" t="s">
        <v>8464</v>
      </c>
      <c r="X196" s="190" t="s">
        <v>8463</v>
      </c>
      <c r="Y196" s="190" t="s">
        <v>8462</v>
      </c>
      <c r="Z196" s="190" t="s">
        <v>8461</v>
      </c>
      <c r="AA196" s="190" t="s">
        <v>8460</v>
      </c>
      <c r="AB196" s="190" t="s">
        <v>310</v>
      </c>
      <c r="AC196" s="190" t="s">
        <v>8459</v>
      </c>
      <c r="AD196" s="190" t="s">
        <v>325</v>
      </c>
      <c r="AE196" s="190" t="s">
        <v>8458</v>
      </c>
      <c r="AF196" s="190" t="s">
        <v>8457</v>
      </c>
      <c r="AG196" s="193" t="s">
        <v>271</v>
      </c>
      <c r="AH196" s="193" t="s">
        <v>271</v>
      </c>
      <c r="AI196" s="193" t="s">
        <v>271</v>
      </c>
      <c r="AJ196" s="193" t="s">
        <v>271</v>
      </c>
      <c r="AK196" s="193" t="s">
        <v>271</v>
      </c>
      <c r="AL196" s="193" t="s">
        <v>271</v>
      </c>
      <c r="AM196" s="193">
        <v>0</v>
      </c>
      <c r="AN196" s="193">
        <v>0</v>
      </c>
      <c r="AO196" s="193">
        <v>0</v>
      </c>
      <c r="AP196" s="193">
        <v>0</v>
      </c>
      <c r="AQ196" s="193">
        <v>0</v>
      </c>
      <c r="AR196" s="193">
        <v>0</v>
      </c>
      <c r="AS196" s="190" t="s">
        <v>271</v>
      </c>
      <c r="AT196" s="193" t="s">
        <v>271</v>
      </c>
      <c r="AU196" s="193" t="s">
        <v>271</v>
      </c>
      <c r="AV196" s="190" t="s">
        <v>271</v>
      </c>
      <c r="AW196" s="193" t="s">
        <v>271</v>
      </c>
      <c r="AX196" s="193" t="s">
        <v>271</v>
      </c>
      <c r="AY196" s="190" t="s">
        <v>271</v>
      </c>
      <c r="AZ196" s="193" t="s">
        <v>271</v>
      </c>
      <c r="BA196" s="193" t="s">
        <v>271</v>
      </c>
      <c r="BB196" s="190" t="s">
        <v>271</v>
      </c>
      <c r="BC196" s="193" t="s">
        <v>271</v>
      </c>
      <c r="BD196" s="193" t="s">
        <v>271</v>
      </c>
      <c r="BE196" s="190" t="s">
        <v>271</v>
      </c>
      <c r="BF196" s="193" t="s">
        <v>271</v>
      </c>
      <c r="BG196" s="193" t="s">
        <v>271</v>
      </c>
      <c r="BH196" s="190" t="s">
        <v>271</v>
      </c>
      <c r="BI196" s="193" t="s">
        <v>271</v>
      </c>
      <c r="BJ196" s="193" t="s">
        <v>271</v>
      </c>
      <c r="BK196" s="190" t="s">
        <v>271</v>
      </c>
      <c r="BL196" s="193" t="s">
        <v>271</v>
      </c>
      <c r="BM196" s="193" t="s">
        <v>271</v>
      </c>
      <c r="BN196" s="190" t="s">
        <v>271</v>
      </c>
      <c r="BO196" s="193" t="s">
        <v>271</v>
      </c>
      <c r="BP196" s="193" t="s">
        <v>271</v>
      </c>
      <c r="BQ196" s="190" t="s">
        <v>271</v>
      </c>
      <c r="BR196" s="193" t="s">
        <v>271</v>
      </c>
      <c r="BS196" s="193" t="s">
        <v>271</v>
      </c>
      <c r="BT196" s="190" t="s">
        <v>271</v>
      </c>
      <c r="BU196" s="193" t="s">
        <v>271</v>
      </c>
      <c r="BV196" s="193" t="s">
        <v>271</v>
      </c>
      <c r="BW196" s="193">
        <v>92596</v>
      </c>
      <c r="BX196" s="193">
        <v>96375</v>
      </c>
      <c r="BY196" s="193">
        <v>188971</v>
      </c>
      <c r="BZ196" s="193">
        <v>12738</v>
      </c>
      <c r="CA196" s="193">
        <v>8491</v>
      </c>
      <c r="CB196" s="193">
        <v>21229</v>
      </c>
      <c r="CC196" s="190" t="s">
        <v>287</v>
      </c>
      <c r="CD196" s="193">
        <v>25</v>
      </c>
      <c r="CE196" s="193">
        <v>223</v>
      </c>
      <c r="CF196" s="190" t="s">
        <v>271</v>
      </c>
      <c r="CG196" s="193" t="s">
        <v>271</v>
      </c>
      <c r="CH196" s="193" t="s">
        <v>271</v>
      </c>
      <c r="CI196" s="190" t="s">
        <v>287</v>
      </c>
      <c r="CJ196" s="193">
        <v>350</v>
      </c>
      <c r="CK196" s="193">
        <v>3115</v>
      </c>
      <c r="CL196" s="190" t="s">
        <v>271</v>
      </c>
      <c r="CM196" s="193" t="s">
        <v>271</v>
      </c>
      <c r="CN196" s="193" t="s">
        <v>271</v>
      </c>
      <c r="CO196" s="190" t="s">
        <v>287</v>
      </c>
      <c r="CP196" s="193">
        <v>4000</v>
      </c>
      <c r="CQ196" s="193">
        <v>35600</v>
      </c>
      <c r="CR196" s="190" t="s">
        <v>287</v>
      </c>
      <c r="CS196" s="193">
        <v>632</v>
      </c>
      <c r="CT196" s="193">
        <v>5625</v>
      </c>
      <c r="CU196" s="190" t="s">
        <v>271</v>
      </c>
      <c r="CV196" s="193" t="s">
        <v>271</v>
      </c>
      <c r="CW196" s="193" t="s">
        <v>271</v>
      </c>
      <c r="CX196" s="190" t="s">
        <v>271</v>
      </c>
      <c r="CY196" s="193" t="s">
        <v>271</v>
      </c>
      <c r="CZ196" s="193" t="s">
        <v>271</v>
      </c>
      <c r="DA196" s="190" t="s">
        <v>271</v>
      </c>
      <c r="DB196" s="193" t="s">
        <v>271</v>
      </c>
      <c r="DC196" s="193" t="s">
        <v>271</v>
      </c>
      <c r="DD196" s="190" t="s">
        <v>271</v>
      </c>
      <c r="DE196" s="193" t="s">
        <v>271</v>
      </c>
      <c r="DF196" s="193" t="s">
        <v>271</v>
      </c>
      <c r="DG196" s="190" t="s">
        <v>271</v>
      </c>
      <c r="DH196" s="193" t="s">
        <v>271</v>
      </c>
      <c r="DI196" s="193" t="s">
        <v>271</v>
      </c>
      <c r="DJ196" s="190" t="s">
        <v>287</v>
      </c>
      <c r="DK196" s="193">
        <v>333</v>
      </c>
      <c r="DL196" s="193">
        <v>2964</v>
      </c>
      <c r="DM196" s="190" t="s">
        <v>287</v>
      </c>
      <c r="DN196" s="193">
        <v>683</v>
      </c>
      <c r="DO196" s="193">
        <v>6079</v>
      </c>
      <c r="DP196" s="190" t="s">
        <v>271</v>
      </c>
      <c r="DQ196" s="193" t="s">
        <v>271</v>
      </c>
      <c r="DR196" s="193" t="s">
        <v>271</v>
      </c>
      <c r="DS196" s="190" t="s">
        <v>287</v>
      </c>
      <c r="DT196" s="193">
        <v>333</v>
      </c>
      <c r="DU196" s="193">
        <v>2964</v>
      </c>
      <c r="DV196" s="190" t="s">
        <v>287</v>
      </c>
      <c r="DW196" s="193">
        <v>6141</v>
      </c>
      <c r="DX196" s="193">
        <v>54655</v>
      </c>
      <c r="DY196" s="190" t="s">
        <v>655</v>
      </c>
      <c r="DZ196" s="190" t="s">
        <v>297</v>
      </c>
      <c r="EA196" s="190" t="s">
        <v>271</v>
      </c>
      <c r="EB196" s="190" t="s">
        <v>271</v>
      </c>
      <c r="EC196" s="190" t="s">
        <v>272</v>
      </c>
      <c r="ED196" s="190" t="s">
        <v>785</v>
      </c>
      <c r="EE196" s="190" t="s">
        <v>307</v>
      </c>
      <c r="EF196" s="190" t="s">
        <v>8456</v>
      </c>
      <c r="EG196" s="190" t="s">
        <v>321</v>
      </c>
      <c r="EH196" s="190" t="s">
        <v>380</v>
      </c>
      <c r="EI196" s="190" t="s">
        <v>319</v>
      </c>
      <c r="EJ196" s="190" t="s">
        <v>245</v>
      </c>
      <c r="EK196" s="190" t="s">
        <v>379</v>
      </c>
      <c r="EL196" s="190" t="s">
        <v>272</v>
      </c>
      <c r="EM196" s="190" t="s">
        <v>272</v>
      </c>
      <c r="EN196" s="190" t="s">
        <v>272</v>
      </c>
      <c r="EO196" s="190" t="s">
        <v>272</v>
      </c>
      <c r="EP196" s="190" t="s">
        <v>378</v>
      </c>
      <c r="EQ196" s="190">
        <v>4</v>
      </c>
      <c r="ER196" s="190" t="s">
        <v>349</v>
      </c>
      <c r="ES196" s="190" t="s">
        <v>272</v>
      </c>
      <c r="ET196" s="190" t="s">
        <v>272</v>
      </c>
      <c r="EU196" s="190" t="s">
        <v>272</v>
      </c>
      <c r="EV196" s="190" t="s">
        <v>272</v>
      </c>
      <c r="EW196" s="190" t="s">
        <v>303</v>
      </c>
      <c r="EX196" s="190">
        <v>4</v>
      </c>
      <c r="EY196" s="190" t="s">
        <v>302</v>
      </c>
      <c r="EZ196" s="190" t="s">
        <v>266</v>
      </c>
      <c r="FA196" s="190" t="s">
        <v>258</v>
      </c>
      <c r="FB196" s="193">
        <v>3</v>
      </c>
      <c r="FC196" s="190" t="s">
        <v>348</v>
      </c>
      <c r="FD196" s="190" t="s">
        <v>277</v>
      </c>
      <c r="FE196" s="190" t="s">
        <v>1357</v>
      </c>
      <c r="FF196" s="190" t="s">
        <v>263</v>
      </c>
      <c r="FG196" s="190" t="s">
        <v>8455</v>
      </c>
      <c r="FH196" s="190" t="s">
        <v>8454</v>
      </c>
      <c r="FI196" s="190" t="s">
        <v>8453</v>
      </c>
      <c r="FJ196" s="190" t="s">
        <v>8452</v>
      </c>
      <c r="FK196" s="190" t="s">
        <v>8451</v>
      </c>
      <c r="FL196" s="190" t="s">
        <v>8450</v>
      </c>
      <c r="FM196" s="190" t="s">
        <v>8449</v>
      </c>
      <c r="FN196" s="190" t="s">
        <v>8448</v>
      </c>
      <c r="FO196" s="190" t="s">
        <v>8447</v>
      </c>
      <c r="FP196" s="190" t="s">
        <v>8446</v>
      </c>
      <c r="FQ196" s="193">
        <v>188971</v>
      </c>
      <c r="FR196" s="193">
        <v>21229</v>
      </c>
      <c r="FS196" s="190" t="s">
        <v>271</v>
      </c>
      <c r="FT196" s="190" t="s">
        <v>271</v>
      </c>
      <c r="FU196" s="190" t="s">
        <v>271</v>
      </c>
      <c r="FV196" s="190" t="s">
        <v>271</v>
      </c>
      <c r="FW196" s="190" t="s">
        <v>271</v>
      </c>
      <c r="FX196" s="190" t="s">
        <v>271</v>
      </c>
      <c r="FY196" s="190" t="s">
        <v>271</v>
      </c>
      <c r="FZ196" s="190" t="s">
        <v>271</v>
      </c>
      <c r="GA196" s="190" t="s">
        <v>272</v>
      </c>
      <c r="GB196" s="190" t="s">
        <v>271</v>
      </c>
      <c r="GC196" s="190" t="s">
        <v>272</v>
      </c>
      <c r="GD196" s="190" t="s">
        <v>271</v>
      </c>
      <c r="GE196" s="190" t="s">
        <v>271</v>
      </c>
    </row>
    <row r="197" spans="1:187" x14ac:dyDescent="0.3">
      <c r="A197" s="190" t="s">
        <v>372</v>
      </c>
      <c r="B197" s="190">
        <v>2862</v>
      </c>
      <c r="C197" s="190" t="s">
        <v>43</v>
      </c>
      <c r="D197" s="190" t="s">
        <v>241</v>
      </c>
      <c r="E197" s="190" t="s">
        <v>6249</v>
      </c>
      <c r="F197" s="190" t="s">
        <v>6248</v>
      </c>
      <c r="G197" s="190" t="s">
        <v>5395</v>
      </c>
      <c r="H197" s="190" t="s">
        <v>1272</v>
      </c>
      <c r="I197" s="190" t="s">
        <v>301</v>
      </c>
      <c r="J197" s="190" t="s">
        <v>5982</v>
      </c>
      <c r="K197" s="190" t="s">
        <v>271</v>
      </c>
      <c r="L197" s="190" t="s">
        <v>271</v>
      </c>
      <c r="M197" s="190" t="s">
        <v>271</v>
      </c>
      <c r="N197" s="190" t="s">
        <v>271</v>
      </c>
      <c r="O197" s="190" t="s">
        <v>271</v>
      </c>
      <c r="P197" s="190" t="s">
        <v>271</v>
      </c>
      <c r="Q197" s="191">
        <v>42339</v>
      </c>
      <c r="R197" s="191">
        <v>42613</v>
      </c>
      <c r="T197" s="190" t="s">
        <v>391</v>
      </c>
      <c r="U197" s="194">
        <v>241623</v>
      </c>
      <c r="V197" s="190" t="s">
        <v>6239</v>
      </c>
      <c r="W197" s="190" t="s">
        <v>6238</v>
      </c>
      <c r="X197" s="190" t="s">
        <v>6237</v>
      </c>
      <c r="Y197" s="190" t="s">
        <v>271</v>
      </c>
      <c r="Z197" s="190" t="s">
        <v>271</v>
      </c>
      <c r="AA197" s="190" t="s">
        <v>271</v>
      </c>
      <c r="AB197" s="190" t="s">
        <v>310</v>
      </c>
      <c r="AC197" s="190" t="s">
        <v>6236</v>
      </c>
      <c r="AD197" s="190" t="s">
        <v>674</v>
      </c>
      <c r="AE197" s="190" t="s">
        <v>6247</v>
      </c>
      <c r="AF197" s="190" t="s">
        <v>6234</v>
      </c>
      <c r="AG197" s="193">
        <v>17000</v>
      </c>
      <c r="AH197" s="193">
        <v>2000</v>
      </c>
      <c r="AI197" s="193">
        <v>19000</v>
      </c>
      <c r="AJ197" s="193">
        <v>4000</v>
      </c>
      <c r="AK197" s="193">
        <v>1000</v>
      </c>
      <c r="AL197" s="193">
        <v>5000</v>
      </c>
      <c r="AM197" s="193">
        <v>0</v>
      </c>
      <c r="AN197" s="193">
        <v>0</v>
      </c>
      <c r="AO197" s="193">
        <v>0</v>
      </c>
      <c r="AP197" s="193">
        <v>0</v>
      </c>
      <c r="AQ197" s="193">
        <v>0</v>
      </c>
      <c r="AR197" s="193">
        <v>0</v>
      </c>
      <c r="AS197" s="190" t="s">
        <v>271</v>
      </c>
      <c r="AT197" s="193" t="s">
        <v>271</v>
      </c>
      <c r="AU197" s="193" t="s">
        <v>271</v>
      </c>
      <c r="AV197" s="190" t="s">
        <v>271</v>
      </c>
      <c r="AW197" s="193" t="s">
        <v>271</v>
      </c>
      <c r="AX197" s="193" t="s">
        <v>271</v>
      </c>
      <c r="AY197" s="190" t="s">
        <v>271</v>
      </c>
      <c r="AZ197" s="193" t="s">
        <v>271</v>
      </c>
      <c r="BA197" s="193" t="s">
        <v>271</v>
      </c>
      <c r="BB197" s="190" t="s">
        <v>271</v>
      </c>
      <c r="BC197" s="193" t="s">
        <v>271</v>
      </c>
      <c r="BD197" s="193" t="s">
        <v>271</v>
      </c>
      <c r="BE197" s="190" t="s">
        <v>271</v>
      </c>
      <c r="BF197" s="193" t="s">
        <v>271</v>
      </c>
      <c r="BG197" s="193" t="s">
        <v>271</v>
      </c>
      <c r="BH197" s="190" t="s">
        <v>271</v>
      </c>
      <c r="BI197" s="193" t="s">
        <v>271</v>
      </c>
      <c r="BJ197" s="193" t="s">
        <v>271</v>
      </c>
      <c r="BK197" s="190" t="s">
        <v>271</v>
      </c>
      <c r="BL197" s="193" t="s">
        <v>271</v>
      </c>
      <c r="BM197" s="193" t="s">
        <v>271</v>
      </c>
      <c r="BN197" s="190" t="s">
        <v>271</v>
      </c>
      <c r="BO197" s="193" t="s">
        <v>271</v>
      </c>
      <c r="BP197" s="193" t="s">
        <v>271</v>
      </c>
      <c r="BQ197" s="190" t="s">
        <v>271</v>
      </c>
      <c r="BR197" s="193" t="s">
        <v>271</v>
      </c>
      <c r="BS197" s="193" t="s">
        <v>271</v>
      </c>
      <c r="BT197" s="190" t="s">
        <v>271</v>
      </c>
      <c r="BU197" s="193" t="s">
        <v>271</v>
      </c>
      <c r="BV197" s="193" t="s">
        <v>271</v>
      </c>
      <c r="BW197" s="193">
        <v>17000</v>
      </c>
      <c r="BX197" s="193">
        <v>2000</v>
      </c>
      <c r="BY197" s="193">
        <v>19000</v>
      </c>
      <c r="BZ197" s="193">
        <v>4000</v>
      </c>
      <c r="CA197" s="193">
        <v>1000</v>
      </c>
      <c r="CB197" s="193">
        <v>5000</v>
      </c>
      <c r="CC197" s="190" t="s">
        <v>271</v>
      </c>
      <c r="CD197" s="193" t="s">
        <v>271</v>
      </c>
      <c r="CE197" s="193" t="s">
        <v>271</v>
      </c>
      <c r="CF197" s="190" t="s">
        <v>271</v>
      </c>
      <c r="CG197" s="193" t="s">
        <v>271</v>
      </c>
      <c r="CH197" s="193" t="s">
        <v>271</v>
      </c>
      <c r="CI197" s="190" t="s">
        <v>271</v>
      </c>
      <c r="CJ197" s="193" t="s">
        <v>271</v>
      </c>
      <c r="CK197" s="193" t="s">
        <v>271</v>
      </c>
      <c r="CL197" s="190" t="s">
        <v>271</v>
      </c>
      <c r="CM197" s="193" t="s">
        <v>271</v>
      </c>
      <c r="CN197" s="193" t="s">
        <v>271</v>
      </c>
      <c r="CO197" s="190" t="s">
        <v>271</v>
      </c>
      <c r="CP197" s="193" t="s">
        <v>271</v>
      </c>
      <c r="CQ197" s="193" t="s">
        <v>271</v>
      </c>
      <c r="CR197" s="190" t="s">
        <v>271</v>
      </c>
      <c r="CS197" s="193" t="s">
        <v>271</v>
      </c>
      <c r="CT197" s="193" t="s">
        <v>271</v>
      </c>
      <c r="CU197" s="190" t="s">
        <v>271</v>
      </c>
      <c r="CV197" s="193" t="s">
        <v>271</v>
      </c>
      <c r="CW197" s="193" t="s">
        <v>271</v>
      </c>
      <c r="CX197" s="190" t="s">
        <v>271</v>
      </c>
      <c r="CY197" s="193" t="s">
        <v>271</v>
      </c>
      <c r="CZ197" s="193" t="s">
        <v>271</v>
      </c>
      <c r="DA197" s="190" t="s">
        <v>271</v>
      </c>
      <c r="DB197" s="193" t="s">
        <v>271</v>
      </c>
      <c r="DC197" s="193" t="s">
        <v>271</v>
      </c>
      <c r="DD197" s="190" t="s">
        <v>271</v>
      </c>
      <c r="DE197" s="193" t="s">
        <v>271</v>
      </c>
      <c r="DF197" s="193" t="s">
        <v>271</v>
      </c>
      <c r="DG197" s="190" t="s">
        <v>271</v>
      </c>
      <c r="DH197" s="193" t="s">
        <v>271</v>
      </c>
      <c r="DI197" s="193" t="s">
        <v>271</v>
      </c>
      <c r="DJ197" s="190" t="s">
        <v>271</v>
      </c>
      <c r="DK197" s="193" t="s">
        <v>271</v>
      </c>
      <c r="DL197" s="193" t="s">
        <v>271</v>
      </c>
      <c r="DM197" s="190" t="s">
        <v>271</v>
      </c>
      <c r="DN197" s="193" t="s">
        <v>271</v>
      </c>
      <c r="DO197" s="193" t="s">
        <v>271</v>
      </c>
      <c r="DP197" s="190" t="s">
        <v>271</v>
      </c>
      <c r="DQ197" s="193" t="s">
        <v>271</v>
      </c>
      <c r="DR197" s="193" t="s">
        <v>271</v>
      </c>
      <c r="DS197" s="190" t="s">
        <v>271</v>
      </c>
      <c r="DT197" s="193" t="s">
        <v>271</v>
      </c>
      <c r="DU197" s="193" t="s">
        <v>271</v>
      </c>
      <c r="DV197" s="190" t="s">
        <v>287</v>
      </c>
      <c r="DW197" s="193">
        <v>5000</v>
      </c>
      <c r="DX197" s="193">
        <v>19000</v>
      </c>
      <c r="DY197" s="190" t="s">
        <v>356</v>
      </c>
      <c r="DZ197" s="190" t="s">
        <v>272</v>
      </c>
      <c r="EA197" s="190" t="s">
        <v>695</v>
      </c>
      <c r="EB197" s="190" t="s">
        <v>307</v>
      </c>
      <c r="EC197" s="190" t="s">
        <v>297</v>
      </c>
      <c r="ED197" s="190" t="s">
        <v>271</v>
      </c>
      <c r="EE197" s="190" t="s">
        <v>271</v>
      </c>
      <c r="EF197" s="190" t="s">
        <v>271</v>
      </c>
      <c r="EG197" s="190" t="s">
        <v>321</v>
      </c>
      <c r="EH197" s="190" t="s">
        <v>320</v>
      </c>
      <c r="EI197" s="190" t="s">
        <v>319</v>
      </c>
      <c r="EJ197" s="190" t="s">
        <v>246</v>
      </c>
      <c r="EK197" s="190" t="s">
        <v>379</v>
      </c>
      <c r="EL197" s="190" t="s">
        <v>272</v>
      </c>
      <c r="EM197" s="190" t="s">
        <v>272</v>
      </c>
      <c r="EN197" s="190" t="s">
        <v>272</v>
      </c>
      <c r="EO197" s="190" t="s">
        <v>272</v>
      </c>
      <c r="EP197" s="190" t="s">
        <v>378</v>
      </c>
      <c r="EQ197" s="190">
        <v>4</v>
      </c>
      <c r="ER197" s="190" t="s">
        <v>692</v>
      </c>
      <c r="ES197" s="190" t="s">
        <v>272</v>
      </c>
      <c r="ET197" s="190" t="s">
        <v>272</v>
      </c>
      <c r="EU197" s="190" t="s">
        <v>272</v>
      </c>
      <c r="EV197" s="190" t="s">
        <v>272</v>
      </c>
      <c r="EW197" s="190" t="s">
        <v>691</v>
      </c>
      <c r="EX197" s="190">
        <v>4</v>
      </c>
      <c r="EY197" s="190" t="s">
        <v>302</v>
      </c>
      <c r="EZ197" s="190" t="s">
        <v>268</v>
      </c>
      <c r="FA197" s="190" t="s">
        <v>258</v>
      </c>
      <c r="FB197" s="193">
        <v>3</v>
      </c>
      <c r="FC197" s="190" t="s">
        <v>348</v>
      </c>
      <c r="FD197" s="190" t="s">
        <v>1357</v>
      </c>
      <c r="FE197" s="190" t="s">
        <v>377</v>
      </c>
      <c r="FF197" s="190" t="s">
        <v>263</v>
      </c>
      <c r="FG197" s="190" t="s">
        <v>6233</v>
      </c>
      <c r="FH197" s="190" t="s">
        <v>6246</v>
      </c>
      <c r="FI197" s="190" t="s">
        <v>6245</v>
      </c>
      <c r="FJ197" s="190" t="s">
        <v>6244</v>
      </c>
      <c r="FK197" s="190" t="s">
        <v>271</v>
      </c>
      <c r="FL197" s="190" t="s">
        <v>6243</v>
      </c>
      <c r="FM197" s="190" t="s">
        <v>6242</v>
      </c>
      <c r="FN197" s="190" t="s">
        <v>271</v>
      </c>
      <c r="FO197" s="190" t="s">
        <v>271</v>
      </c>
      <c r="FP197" s="190" t="s">
        <v>271</v>
      </c>
      <c r="FQ197" s="193">
        <v>19000</v>
      </c>
      <c r="FR197" s="193">
        <v>5000</v>
      </c>
      <c r="FS197" s="190" t="s">
        <v>271</v>
      </c>
      <c r="FT197" s="190" t="s">
        <v>271</v>
      </c>
      <c r="FU197" s="190" t="s">
        <v>271</v>
      </c>
      <c r="FV197" s="190" t="s">
        <v>271</v>
      </c>
      <c r="FW197" s="190" t="s">
        <v>271</v>
      </c>
      <c r="FX197" s="190" t="s">
        <v>271</v>
      </c>
      <c r="FY197" s="190" t="s">
        <v>271</v>
      </c>
      <c r="FZ197" s="190" t="s">
        <v>271</v>
      </c>
      <c r="GA197" s="190" t="s">
        <v>271</v>
      </c>
      <c r="GB197" s="190" t="s">
        <v>271</v>
      </c>
      <c r="GC197" s="190" t="s">
        <v>272</v>
      </c>
      <c r="GD197" s="190" t="s">
        <v>271</v>
      </c>
      <c r="GE197" s="190" t="s">
        <v>271</v>
      </c>
    </row>
    <row r="198" spans="1:187" x14ac:dyDescent="0.3">
      <c r="A198" s="190" t="s">
        <v>372</v>
      </c>
      <c r="B198" s="190">
        <v>2863</v>
      </c>
      <c r="C198" s="190" t="s">
        <v>43</v>
      </c>
      <c r="D198" s="190" t="s">
        <v>241</v>
      </c>
      <c r="E198" s="190" t="s">
        <v>6241</v>
      </c>
      <c r="F198" s="190" t="s">
        <v>6240</v>
      </c>
      <c r="G198" s="190" t="s">
        <v>5395</v>
      </c>
      <c r="H198" s="190" t="s">
        <v>1272</v>
      </c>
      <c r="I198" s="190" t="s">
        <v>301</v>
      </c>
      <c r="J198" s="190" t="s">
        <v>5982</v>
      </c>
      <c r="K198" s="190" t="s">
        <v>271</v>
      </c>
      <c r="L198" s="190" t="s">
        <v>271</v>
      </c>
      <c r="M198" s="190" t="s">
        <v>271</v>
      </c>
      <c r="N198" s="190" t="s">
        <v>271</v>
      </c>
      <c r="O198" s="190" t="s">
        <v>271</v>
      </c>
      <c r="P198" s="190" t="s">
        <v>271</v>
      </c>
      <c r="Q198" s="191">
        <v>42156</v>
      </c>
      <c r="R198" s="191">
        <v>42766</v>
      </c>
      <c r="T198" s="190" t="s">
        <v>391</v>
      </c>
      <c r="U198" s="194">
        <v>484762</v>
      </c>
      <c r="V198" s="190" t="s">
        <v>6239</v>
      </c>
      <c r="W198" s="190" t="s">
        <v>6238</v>
      </c>
      <c r="X198" s="190" t="s">
        <v>6237</v>
      </c>
      <c r="Y198" s="190" t="s">
        <v>271</v>
      </c>
      <c r="Z198" s="190" t="s">
        <v>271</v>
      </c>
      <c r="AA198" s="190" t="s">
        <v>271</v>
      </c>
      <c r="AB198" s="190" t="s">
        <v>310</v>
      </c>
      <c r="AC198" s="190" t="s">
        <v>6236</v>
      </c>
      <c r="AD198" s="190" t="s">
        <v>674</v>
      </c>
      <c r="AE198" s="190" t="s">
        <v>6235</v>
      </c>
      <c r="AF198" s="190" t="s">
        <v>6234</v>
      </c>
      <c r="AG198" s="193">
        <v>17000</v>
      </c>
      <c r="AH198" s="193">
        <v>2000</v>
      </c>
      <c r="AI198" s="193">
        <v>19000</v>
      </c>
      <c r="AJ198" s="193">
        <v>4000</v>
      </c>
      <c r="AK198" s="193">
        <v>1000</v>
      </c>
      <c r="AL198" s="193">
        <v>5000</v>
      </c>
      <c r="AM198" s="193">
        <v>0</v>
      </c>
      <c r="AN198" s="193">
        <v>0</v>
      </c>
      <c r="AO198" s="193">
        <v>0</v>
      </c>
      <c r="AP198" s="193">
        <v>0</v>
      </c>
      <c r="AQ198" s="193">
        <v>0</v>
      </c>
      <c r="AR198" s="193">
        <v>0</v>
      </c>
      <c r="AS198" s="190" t="s">
        <v>271</v>
      </c>
      <c r="AT198" s="193" t="s">
        <v>271</v>
      </c>
      <c r="AU198" s="193" t="s">
        <v>271</v>
      </c>
      <c r="AV198" s="190" t="s">
        <v>271</v>
      </c>
      <c r="AW198" s="193" t="s">
        <v>271</v>
      </c>
      <c r="AX198" s="193" t="s">
        <v>271</v>
      </c>
      <c r="AY198" s="190" t="s">
        <v>271</v>
      </c>
      <c r="AZ198" s="193" t="s">
        <v>271</v>
      </c>
      <c r="BA198" s="193" t="s">
        <v>271</v>
      </c>
      <c r="BB198" s="190" t="s">
        <v>271</v>
      </c>
      <c r="BC198" s="193" t="s">
        <v>271</v>
      </c>
      <c r="BD198" s="193" t="s">
        <v>271</v>
      </c>
      <c r="BE198" s="190" t="s">
        <v>271</v>
      </c>
      <c r="BF198" s="193" t="s">
        <v>271</v>
      </c>
      <c r="BG198" s="193" t="s">
        <v>271</v>
      </c>
      <c r="BH198" s="190" t="s">
        <v>271</v>
      </c>
      <c r="BI198" s="193" t="s">
        <v>271</v>
      </c>
      <c r="BJ198" s="193" t="s">
        <v>271</v>
      </c>
      <c r="BK198" s="190" t="s">
        <v>271</v>
      </c>
      <c r="BL198" s="193" t="s">
        <v>271</v>
      </c>
      <c r="BM198" s="193" t="s">
        <v>271</v>
      </c>
      <c r="BN198" s="190" t="s">
        <v>271</v>
      </c>
      <c r="BO198" s="193" t="s">
        <v>271</v>
      </c>
      <c r="BP198" s="193" t="s">
        <v>271</v>
      </c>
      <c r="BQ198" s="190" t="s">
        <v>271</v>
      </c>
      <c r="BR198" s="193" t="s">
        <v>271</v>
      </c>
      <c r="BS198" s="193" t="s">
        <v>271</v>
      </c>
      <c r="BT198" s="190" t="s">
        <v>271</v>
      </c>
      <c r="BU198" s="193" t="s">
        <v>271</v>
      </c>
      <c r="BV198" s="193" t="s">
        <v>271</v>
      </c>
      <c r="BW198" s="193">
        <v>17000</v>
      </c>
      <c r="BX198" s="193">
        <v>2000</v>
      </c>
      <c r="BY198" s="193">
        <v>19000</v>
      </c>
      <c r="BZ198" s="193">
        <v>4000</v>
      </c>
      <c r="CA198" s="193">
        <v>1000</v>
      </c>
      <c r="CB198" s="193">
        <v>5000</v>
      </c>
      <c r="CC198" s="190" t="s">
        <v>271</v>
      </c>
      <c r="CD198" s="193" t="s">
        <v>271</v>
      </c>
      <c r="CE198" s="193" t="s">
        <v>271</v>
      </c>
      <c r="CF198" s="190" t="s">
        <v>271</v>
      </c>
      <c r="CG198" s="193" t="s">
        <v>271</v>
      </c>
      <c r="CH198" s="193" t="s">
        <v>271</v>
      </c>
      <c r="CI198" s="190" t="s">
        <v>271</v>
      </c>
      <c r="CJ198" s="193" t="s">
        <v>271</v>
      </c>
      <c r="CK198" s="193" t="s">
        <v>271</v>
      </c>
      <c r="CL198" s="190" t="s">
        <v>271</v>
      </c>
      <c r="CM198" s="193" t="s">
        <v>271</v>
      </c>
      <c r="CN198" s="193" t="s">
        <v>271</v>
      </c>
      <c r="CO198" s="190" t="s">
        <v>271</v>
      </c>
      <c r="CP198" s="193" t="s">
        <v>271</v>
      </c>
      <c r="CQ198" s="193" t="s">
        <v>271</v>
      </c>
      <c r="CR198" s="190" t="s">
        <v>271</v>
      </c>
      <c r="CS198" s="193" t="s">
        <v>271</v>
      </c>
      <c r="CT198" s="193" t="s">
        <v>271</v>
      </c>
      <c r="CU198" s="190" t="s">
        <v>271</v>
      </c>
      <c r="CV198" s="193" t="s">
        <v>271</v>
      </c>
      <c r="CW198" s="193" t="s">
        <v>271</v>
      </c>
      <c r="CX198" s="190" t="s">
        <v>271</v>
      </c>
      <c r="CY198" s="193" t="s">
        <v>271</v>
      </c>
      <c r="CZ198" s="193" t="s">
        <v>271</v>
      </c>
      <c r="DA198" s="190" t="s">
        <v>271</v>
      </c>
      <c r="DB198" s="193" t="s">
        <v>271</v>
      </c>
      <c r="DC198" s="193" t="s">
        <v>271</v>
      </c>
      <c r="DD198" s="190" t="s">
        <v>271</v>
      </c>
      <c r="DE198" s="193" t="s">
        <v>271</v>
      </c>
      <c r="DF198" s="193" t="s">
        <v>271</v>
      </c>
      <c r="DG198" s="190" t="s">
        <v>271</v>
      </c>
      <c r="DH198" s="193" t="s">
        <v>271</v>
      </c>
      <c r="DI198" s="193" t="s">
        <v>271</v>
      </c>
      <c r="DJ198" s="190" t="s">
        <v>271</v>
      </c>
      <c r="DK198" s="193" t="s">
        <v>271</v>
      </c>
      <c r="DL198" s="193" t="s">
        <v>271</v>
      </c>
      <c r="DM198" s="190" t="s">
        <v>271</v>
      </c>
      <c r="DN198" s="193" t="s">
        <v>271</v>
      </c>
      <c r="DO198" s="193" t="s">
        <v>271</v>
      </c>
      <c r="DP198" s="190" t="s">
        <v>271</v>
      </c>
      <c r="DQ198" s="193" t="s">
        <v>271</v>
      </c>
      <c r="DR198" s="193" t="s">
        <v>271</v>
      </c>
      <c r="DS198" s="190" t="s">
        <v>271</v>
      </c>
      <c r="DT198" s="193" t="s">
        <v>271</v>
      </c>
      <c r="DU198" s="193" t="s">
        <v>271</v>
      </c>
      <c r="DV198" s="190" t="s">
        <v>287</v>
      </c>
      <c r="DW198" s="193">
        <v>5000</v>
      </c>
      <c r="DX198" s="193">
        <v>19000</v>
      </c>
      <c r="DY198" s="190" t="s">
        <v>356</v>
      </c>
      <c r="DZ198" s="190" t="s">
        <v>272</v>
      </c>
      <c r="EA198" s="190" t="s">
        <v>750</v>
      </c>
      <c r="EB198" s="190" t="s">
        <v>286</v>
      </c>
      <c r="EC198" s="190" t="s">
        <v>297</v>
      </c>
      <c r="ED198" s="190" t="s">
        <v>271</v>
      </c>
      <c r="EE198" s="190" t="s">
        <v>271</v>
      </c>
      <c r="EF198" s="190" t="s">
        <v>271</v>
      </c>
      <c r="EG198" s="190" t="s">
        <v>321</v>
      </c>
      <c r="EH198" s="190" t="s">
        <v>320</v>
      </c>
      <c r="EI198" s="190" t="s">
        <v>319</v>
      </c>
      <c r="EJ198" s="190" t="s">
        <v>246</v>
      </c>
      <c r="EK198" s="190" t="s">
        <v>379</v>
      </c>
      <c r="EL198" s="190" t="s">
        <v>272</v>
      </c>
      <c r="EM198" s="190" t="s">
        <v>272</v>
      </c>
      <c r="EN198" s="190" t="s">
        <v>272</v>
      </c>
      <c r="EO198" s="190" t="s">
        <v>272</v>
      </c>
      <c r="EP198" s="190" t="s">
        <v>378</v>
      </c>
      <c r="EQ198" s="190">
        <v>4</v>
      </c>
      <c r="ER198" s="190" t="s">
        <v>692</v>
      </c>
      <c r="ES198" s="190" t="s">
        <v>272</v>
      </c>
      <c r="ET198" s="190" t="s">
        <v>272</v>
      </c>
      <c r="EU198" s="190" t="s">
        <v>272</v>
      </c>
      <c r="EV198" s="190" t="s">
        <v>272</v>
      </c>
      <c r="EW198" s="190" t="s">
        <v>691</v>
      </c>
      <c r="EX198" s="190">
        <v>4</v>
      </c>
      <c r="EY198" s="190" t="s">
        <v>302</v>
      </c>
      <c r="EZ198" s="190" t="s">
        <v>268</v>
      </c>
      <c r="FA198" s="190" t="s">
        <v>258</v>
      </c>
      <c r="FB198" s="193">
        <v>3</v>
      </c>
      <c r="FC198" s="190" t="s">
        <v>348</v>
      </c>
      <c r="FD198" s="190" t="s">
        <v>1357</v>
      </c>
      <c r="FE198" s="190" t="s">
        <v>377</v>
      </c>
      <c r="FF198" s="190" t="s">
        <v>263</v>
      </c>
      <c r="FG198" s="190" t="s">
        <v>6233</v>
      </c>
      <c r="FH198" s="190" t="s">
        <v>271</v>
      </c>
      <c r="FI198" s="190" t="s">
        <v>6232</v>
      </c>
      <c r="FJ198" s="190" t="s">
        <v>6231</v>
      </c>
      <c r="FK198" s="190" t="s">
        <v>6230</v>
      </c>
      <c r="FL198" s="190" t="s">
        <v>6229</v>
      </c>
      <c r="FM198" s="190" t="s">
        <v>6228</v>
      </c>
      <c r="FN198" s="190" t="s">
        <v>6227</v>
      </c>
      <c r="FO198" s="190" t="s">
        <v>271</v>
      </c>
      <c r="FP198" s="190" t="s">
        <v>271</v>
      </c>
      <c r="FQ198" s="193">
        <v>19000</v>
      </c>
      <c r="FR198" s="193">
        <v>5000</v>
      </c>
      <c r="FS198" s="190" t="s">
        <v>297</v>
      </c>
      <c r="FT198" s="190" t="s">
        <v>297</v>
      </c>
      <c r="FU198" s="190" t="s">
        <v>297</v>
      </c>
      <c r="FV198" s="190" t="s">
        <v>297</v>
      </c>
      <c r="FW198" s="190" t="s">
        <v>297</v>
      </c>
      <c r="FX198" s="190" t="s">
        <v>297</v>
      </c>
      <c r="FY198" s="190" t="s">
        <v>297</v>
      </c>
      <c r="FZ198" s="190" t="s">
        <v>297</v>
      </c>
      <c r="GA198" s="190" t="s">
        <v>297</v>
      </c>
      <c r="GB198" s="190" t="s">
        <v>297</v>
      </c>
      <c r="GC198" s="190" t="s">
        <v>272</v>
      </c>
      <c r="GD198" s="190" t="s">
        <v>297</v>
      </c>
      <c r="GE198" s="190" t="s">
        <v>271</v>
      </c>
    </row>
    <row r="199" spans="1:187" x14ac:dyDescent="0.3">
      <c r="A199" s="190" t="s">
        <v>372</v>
      </c>
      <c r="B199" s="190">
        <v>2864</v>
      </c>
      <c r="C199" s="190" t="s">
        <v>43</v>
      </c>
      <c r="D199" s="190" t="s">
        <v>241</v>
      </c>
      <c r="E199" s="190" t="s">
        <v>4540</v>
      </c>
      <c r="F199" s="190" t="s">
        <v>4539</v>
      </c>
      <c r="G199" s="190" t="s">
        <v>3876</v>
      </c>
      <c r="H199" s="190" t="s">
        <v>369</v>
      </c>
      <c r="I199" s="190" t="s">
        <v>2128</v>
      </c>
      <c r="J199" s="190" t="s">
        <v>4352</v>
      </c>
      <c r="K199" s="190" t="s">
        <v>271</v>
      </c>
      <c r="L199" s="190" t="s">
        <v>271</v>
      </c>
      <c r="M199" s="190" t="s">
        <v>271</v>
      </c>
      <c r="N199" s="190" t="s">
        <v>271</v>
      </c>
      <c r="O199" s="190" t="s">
        <v>271</v>
      </c>
      <c r="P199" s="190" t="s">
        <v>271</v>
      </c>
      <c r="Q199" s="191">
        <v>41965</v>
      </c>
      <c r="R199" s="191">
        <v>42696</v>
      </c>
      <c r="S199" s="191">
        <v>43061</v>
      </c>
      <c r="T199" s="190" t="s">
        <v>592</v>
      </c>
      <c r="U199" s="194">
        <v>1327760</v>
      </c>
      <c r="V199" s="190" t="s">
        <v>4538</v>
      </c>
      <c r="W199" s="190" t="s">
        <v>4537</v>
      </c>
      <c r="X199" s="190" t="s">
        <v>4536</v>
      </c>
      <c r="Y199" s="190" t="s">
        <v>4535</v>
      </c>
      <c r="Z199" s="190" t="s">
        <v>4534</v>
      </c>
      <c r="AA199" s="190" t="s">
        <v>4533</v>
      </c>
      <c r="AB199" s="190" t="s">
        <v>310</v>
      </c>
      <c r="AC199" s="190" t="s">
        <v>4532</v>
      </c>
      <c r="AD199" s="190" t="s">
        <v>325</v>
      </c>
      <c r="AE199" s="190" t="s">
        <v>4531</v>
      </c>
      <c r="AF199" s="190" t="s">
        <v>4530</v>
      </c>
      <c r="AG199" s="193">
        <v>32387</v>
      </c>
      <c r="AH199" s="193">
        <v>37699</v>
      </c>
      <c r="AI199" s="193">
        <v>70086</v>
      </c>
      <c r="AJ199" s="193">
        <v>21123</v>
      </c>
      <c r="AK199" s="193">
        <v>24588</v>
      </c>
      <c r="AL199" s="193">
        <v>45711</v>
      </c>
      <c r="AM199" s="193">
        <v>0</v>
      </c>
      <c r="AN199" s="193">
        <v>0</v>
      </c>
      <c r="AO199" s="193">
        <v>0</v>
      </c>
      <c r="AP199" s="193">
        <v>0</v>
      </c>
      <c r="AQ199" s="193">
        <v>0</v>
      </c>
      <c r="AR199" s="193">
        <v>0</v>
      </c>
      <c r="AS199" s="190" t="s">
        <v>271</v>
      </c>
      <c r="AT199" s="193" t="s">
        <v>271</v>
      </c>
      <c r="AU199" s="193" t="s">
        <v>271</v>
      </c>
      <c r="AV199" s="190" t="s">
        <v>271</v>
      </c>
      <c r="AW199" s="193" t="s">
        <v>271</v>
      </c>
      <c r="AX199" s="193" t="s">
        <v>271</v>
      </c>
      <c r="AY199" s="190" t="s">
        <v>271</v>
      </c>
      <c r="AZ199" s="193" t="s">
        <v>271</v>
      </c>
      <c r="BA199" s="193" t="s">
        <v>271</v>
      </c>
      <c r="BB199" s="190" t="s">
        <v>271</v>
      </c>
      <c r="BC199" s="193" t="s">
        <v>271</v>
      </c>
      <c r="BD199" s="193" t="s">
        <v>271</v>
      </c>
      <c r="BE199" s="190" t="s">
        <v>271</v>
      </c>
      <c r="BF199" s="193" t="s">
        <v>271</v>
      </c>
      <c r="BG199" s="193" t="s">
        <v>271</v>
      </c>
      <c r="BH199" s="190" t="s">
        <v>271</v>
      </c>
      <c r="BI199" s="193" t="s">
        <v>271</v>
      </c>
      <c r="BJ199" s="193" t="s">
        <v>271</v>
      </c>
      <c r="BK199" s="190" t="s">
        <v>271</v>
      </c>
      <c r="BL199" s="193" t="s">
        <v>271</v>
      </c>
      <c r="BM199" s="193" t="s">
        <v>271</v>
      </c>
      <c r="BN199" s="190" t="s">
        <v>271</v>
      </c>
      <c r="BO199" s="193" t="s">
        <v>271</v>
      </c>
      <c r="BP199" s="193" t="s">
        <v>271</v>
      </c>
      <c r="BQ199" s="190" t="s">
        <v>271</v>
      </c>
      <c r="BR199" s="193" t="s">
        <v>271</v>
      </c>
      <c r="BS199" s="193" t="s">
        <v>271</v>
      </c>
      <c r="BT199" s="190" t="s">
        <v>271</v>
      </c>
      <c r="BU199" s="193" t="s">
        <v>271</v>
      </c>
      <c r="BV199" s="193" t="s">
        <v>271</v>
      </c>
      <c r="BW199" s="193">
        <v>32387</v>
      </c>
      <c r="BX199" s="193">
        <v>37699</v>
      </c>
      <c r="BY199" s="193">
        <v>70086</v>
      </c>
      <c r="BZ199" s="193">
        <v>21123</v>
      </c>
      <c r="CA199" s="193">
        <v>24588</v>
      </c>
      <c r="CB199" s="193">
        <v>45711</v>
      </c>
      <c r="CC199" s="190" t="s">
        <v>271</v>
      </c>
      <c r="CD199" s="193" t="s">
        <v>271</v>
      </c>
      <c r="CE199" s="193" t="s">
        <v>271</v>
      </c>
      <c r="CF199" s="190" t="s">
        <v>271</v>
      </c>
      <c r="CG199" s="193" t="s">
        <v>271</v>
      </c>
      <c r="CH199" s="193" t="s">
        <v>271</v>
      </c>
      <c r="CI199" s="190" t="s">
        <v>271</v>
      </c>
      <c r="CJ199" s="193" t="s">
        <v>271</v>
      </c>
      <c r="CK199" s="193" t="s">
        <v>271</v>
      </c>
      <c r="CL199" s="190" t="s">
        <v>271</v>
      </c>
      <c r="CM199" s="193" t="s">
        <v>271</v>
      </c>
      <c r="CN199" s="193" t="s">
        <v>271</v>
      </c>
      <c r="CO199" s="190" t="s">
        <v>271</v>
      </c>
      <c r="CP199" s="193" t="s">
        <v>271</v>
      </c>
      <c r="CQ199" s="193" t="s">
        <v>271</v>
      </c>
      <c r="CR199" s="190" t="s">
        <v>271</v>
      </c>
      <c r="CS199" s="193" t="s">
        <v>271</v>
      </c>
      <c r="CT199" s="193" t="s">
        <v>271</v>
      </c>
      <c r="CU199" s="190" t="s">
        <v>271</v>
      </c>
      <c r="CV199" s="193" t="s">
        <v>271</v>
      </c>
      <c r="CW199" s="193" t="s">
        <v>271</v>
      </c>
      <c r="CX199" s="190" t="s">
        <v>271</v>
      </c>
      <c r="CY199" s="193" t="s">
        <v>271</v>
      </c>
      <c r="CZ199" s="193" t="s">
        <v>271</v>
      </c>
      <c r="DA199" s="190" t="s">
        <v>271</v>
      </c>
      <c r="DB199" s="193" t="s">
        <v>271</v>
      </c>
      <c r="DC199" s="193" t="s">
        <v>271</v>
      </c>
      <c r="DD199" s="190" t="s">
        <v>287</v>
      </c>
      <c r="DE199" s="193">
        <v>17850</v>
      </c>
      <c r="DF199" s="193">
        <v>7046</v>
      </c>
      <c r="DG199" s="190" t="s">
        <v>271</v>
      </c>
      <c r="DH199" s="193" t="s">
        <v>271</v>
      </c>
      <c r="DI199" s="193" t="s">
        <v>271</v>
      </c>
      <c r="DJ199" s="190" t="s">
        <v>271</v>
      </c>
      <c r="DK199" s="193" t="s">
        <v>271</v>
      </c>
      <c r="DL199" s="193" t="s">
        <v>271</v>
      </c>
      <c r="DM199" s="190" t="s">
        <v>287</v>
      </c>
      <c r="DN199" s="193">
        <v>25</v>
      </c>
      <c r="DO199" s="193">
        <v>0</v>
      </c>
      <c r="DP199" s="190" t="s">
        <v>287</v>
      </c>
      <c r="DQ199" s="193">
        <v>7507</v>
      </c>
      <c r="DR199" s="193">
        <v>2963</v>
      </c>
      <c r="DS199" s="190" t="s">
        <v>287</v>
      </c>
      <c r="DT199" s="193">
        <v>17850</v>
      </c>
      <c r="DU199" s="193">
        <v>7046</v>
      </c>
      <c r="DV199" s="190" t="s">
        <v>271</v>
      </c>
      <c r="DW199" s="193" t="s">
        <v>271</v>
      </c>
      <c r="DX199" s="193" t="s">
        <v>271</v>
      </c>
      <c r="DY199" s="190" t="s">
        <v>356</v>
      </c>
      <c r="DZ199" s="190" t="s">
        <v>272</v>
      </c>
      <c r="EA199" s="190" t="s">
        <v>308</v>
      </c>
      <c r="EB199" s="190" t="s">
        <v>286</v>
      </c>
      <c r="EC199" s="190" t="s">
        <v>272</v>
      </c>
      <c r="ED199" s="190" t="s">
        <v>381</v>
      </c>
      <c r="EE199" s="190" t="s">
        <v>307</v>
      </c>
      <c r="EF199" s="190" t="s">
        <v>4529</v>
      </c>
      <c r="EG199" s="190" t="s">
        <v>285</v>
      </c>
      <c r="EH199" s="190" t="s">
        <v>380</v>
      </c>
      <c r="EI199" s="190" t="s">
        <v>319</v>
      </c>
      <c r="EJ199" s="190" t="s">
        <v>245</v>
      </c>
      <c r="EK199" s="190" t="s">
        <v>379</v>
      </c>
      <c r="EL199" s="190" t="s">
        <v>272</v>
      </c>
      <c r="EM199" s="190" t="s">
        <v>272</v>
      </c>
      <c r="EN199" s="190" t="s">
        <v>272</v>
      </c>
      <c r="EO199" s="190" t="s">
        <v>272</v>
      </c>
      <c r="EP199" s="190" t="s">
        <v>378</v>
      </c>
      <c r="EQ199" s="190">
        <v>4</v>
      </c>
      <c r="ER199" s="190" t="s">
        <v>349</v>
      </c>
      <c r="ES199" s="190" t="s">
        <v>272</v>
      </c>
      <c r="ET199" s="190" t="s">
        <v>297</v>
      </c>
      <c r="EU199" s="190" t="s">
        <v>272</v>
      </c>
      <c r="EV199" s="190" t="s">
        <v>272</v>
      </c>
      <c r="EW199" s="190" t="s">
        <v>303</v>
      </c>
      <c r="EX199" s="190">
        <v>3</v>
      </c>
      <c r="EY199" s="190" t="s">
        <v>318</v>
      </c>
      <c r="EZ199" s="190" t="s">
        <v>268</v>
      </c>
      <c r="FA199" s="190" t="s">
        <v>260</v>
      </c>
      <c r="FB199" s="193">
        <v>6</v>
      </c>
      <c r="FC199" s="190" t="s">
        <v>1357</v>
      </c>
      <c r="FD199" s="190" t="s">
        <v>301</v>
      </c>
      <c r="FE199" s="190" t="s">
        <v>301</v>
      </c>
      <c r="FF199" s="190" t="s">
        <v>264</v>
      </c>
      <c r="FG199" s="190" t="s">
        <v>4528</v>
      </c>
      <c r="FH199" s="190" t="s">
        <v>4527</v>
      </c>
      <c r="FI199" s="190" t="s">
        <v>4526</v>
      </c>
      <c r="FJ199" s="190" t="s">
        <v>4525</v>
      </c>
      <c r="FK199" s="190" t="s">
        <v>4524</v>
      </c>
      <c r="FL199" s="190" t="s">
        <v>4523</v>
      </c>
      <c r="FM199" s="190" t="s">
        <v>4522</v>
      </c>
      <c r="FN199" s="190" t="s">
        <v>4521</v>
      </c>
      <c r="FO199" s="190" t="s">
        <v>271</v>
      </c>
      <c r="FP199" s="190" t="s">
        <v>4520</v>
      </c>
      <c r="FQ199" s="193">
        <v>70086</v>
      </c>
      <c r="FR199" s="193">
        <v>45711</v>
      </c>
      <c r="FS199" s="190" t="s">
        <v>272</v>
      </c>
      <c r="FT199" s="190" t="s">
        <v>297</v>
      </c>
      <c r="FU199" s="190" t="s">
        <v>297</v>
      </c>
      <c r="FV199" s="190" t="s">
        <v>297</v>
      </c>
      <c r="FW199" s="190" t="s">
        <v>272</v>
      </c>
      <c r="FX199" s="190" t="s">
        <v>272</v>
      </c>
      <c r="FY199" s="190" t="s">
        <v>272</v>
      </c>
      <c r="FZ199" s="190" t="s">
        <v>297</v>
      </c>
      <c r="GA199" s="190" t="s">
        <v>297</v>
      </c>
      <c r="GB199" s="190" t="s">
        <v>297</v>
      </c>
      <c r="GC199" s="190" t="s">
        <v>272</v>
      </c>
      <c r="GD199" s="190" t="s">
        <v>272</v>
      </c>
      <c r="GE199" s="190" t="s">
        <v>272</v>
      </c>
    </row>
    <row r="200" spans="1:187" x14ac:dyDescent="0.3">
      <c r="A200" s="190" t="s">
        <v>372</v>
      </c>
      <c r="B200" s="190">
        <v>2872</v>
      </c>
      <c r="C200" s="190" t="s">
        <v>44</v>
      </c>
      <c r="D200" s="190" t="s">
        <v>238</v>
      </c>
      <c r="E200" s="190" t="s">
        <v>7172</v>
      </c>
      <c r="F200" s="190" t="s">
        <v>6225</v>
      </c>
      <c r="G200" s="190" t="s">
        <v>6654</v>
      </c>
      <c r="H200" s="190" t="s">
        <v>301</v>
      </c>
      <c r="I200" s="190" t="s">
        <v>301</v>
      </c>
      <c r="J200" s="190" t="s">
        <v>7171</v>
      </c>
      <c r="K200" s="190" t="s">
        <v>271</v>
      </c>
      <c r="L200" s="190" t="s">
        <v>271</v>
      </c>
      <c r="M200" s="190" t="s">
        <v>271</v>
      </c>
      <c r="N200" s="190" t="s">
        <v>271</v>
      </c>
      <c r="O200" s="190" t="s">
        <v>271</v>
      </c>
      <c r="P200" s="190" t="s">
        <v>271</v>
      </c>
      <c r="Q200" s="191">
        <v>42248</v>
      </c>
      <c r="R200" s="191">
        <v>42369</v>
      </c>
      <c r="S200" s="191">
        <v>42460</v>
      </c>
      <c r="T200" s="190" t="s">
        <v>452</v>
      </c>
      <c r="U200" s="194">
        <v>38711.75</v>
      </c>
      <c r="V200" s="190" t="s">
        <v>2087</v>
      </c>
      <c r="W200" s="190" t="s">
        <v>2086</v>
      </c>
      <c r="X200" s="190" t="s">
        <v>2085</v>
      </c>
      <c r="Y200" s="190" t="s">
        <v>271</v>
      </c>
      <c r="Z200" s="190" t="s">
        <v>271</v>
      </c>
      <c r="AA200" s="190" t="s">
        <v>271</v>
      </c>
      <c r="AB200" s="190" t="s">
        <v>448</v>
      </c>
      <c r="AC200" s="190" t="s">
        <v>7170</v>
      </c>
      <c r="AD200" s="190" t="s">
        <v>289</v>
      </c>
      <c r="AE200" s="190" t="s">
        <v>7169</v>
      </c>
      <c r="AF200" s="190" t="s">
        <v>3144</v>
      </c>
      <c r="AG200" s="193">
        <v>0</v>
      </c>
      <c r="AH200" s="193">
        <v>0</v>
      </c>
      <c r="AI200" s="193">
        <v>0</v>
      </c>
      <c r="AJ200" s="193">
        <v>1500</v>
      </c>
      <c r="AK200" s="193">
        <v>1500</v>
      </c>
      <c r="AL200" s="193">
        <v>3000</v>
      </c>
      <c r="AM200" s="193">
        <v>0</v>
      </c>
      <c r="AN200" s="193">
        <v>0</v>
      </c>
      <c r="AO200" s="193">
        <v>0</v>
      </c>
      <c r="AP200" s="193">
        <v>3229</v>
      </c>
      <c r="AQ200" s="193">
        <v>2764</v>
      </c>
      <c r="AR200" s="193">
        <v>5993</v>
      </c>
      <c r="AS200" s="190" t="s">
        <v>271</v>
      </c>
      <c r="AT200" s="193" t="s">
        <v>271</v>
      </c>
      <c r="AU200" s="193" t="s">
        <v>271</v>
      </c>
      <c r="AV200" s="190" t="s">
        <v>271</v>
      </c>
      <c r="AW200" s="193" t="s">
        <v>271</v>
      </c>
      <c r="AX200" s="193" t="s">
        <v>271</v>
      </c>
      <c r="AY200" s="190" t="s">
        <v>287</v>
      </c>
      <c r="AZ200" s="193">
        <v>2146</v>
      </c>
      <c r="BA200" s="193">
        <v>0</v>
      </c>
      <c r="BB200" s="190" t="s">
        <v>271</v>
      </c>
      <c r="BC200" s="193" t="s">
        <v>271</v>
      </c>
      <c r="BD200" s="193" t="s">
        <v>271</v>
      </c>
      <c r="BE200" s="190" t="s">
        <v>271</v>
      </c>
      <c r="BF200" s="193" t="s">
        <v>271</v>
      </c>
      <c r="BG200" s="193" t="s">
        <v>271</v>
      </c>
      <c r="BH200" s="190" t="s">
        <v>271</v>
      </c>
      <c r="BI200" s="193" t="s">
        <v>271</v>
      </c>
      <c r="BJ200" s="193" t="s">
        <v>271</v>
      </c>
      <c r="BK200" s="190" t="s">
        <v>287</v>
      </c>
      <c r="BL200" s="193">
        <v>0</v>
      </c>
      <c r="BM200" s="193">
        <v>0</v>
      </c>
      <c r="BN200" s="190" t="s">
        <v>271</v>
      </c>
      <c r="BO200" s="193" t="s">
        <v>271</v>
      </c>
      <c r="BP200" s="193" t="s">
        <v>271</v>
      </c>
      <c r="BQ200" s="190" t="s">
        <v>287</v>
      </c>
      <c r="BR200" s="193">
        <v>3847</v>
      </c>
      <c r="BS200" s="193">
        <v>15388</v>
      </c>
      <c r="BT200" s="190" t="s">
        <v>271</v>
      </c>
      <c r="BU200" s="193" t="s">
        <v>271</v>
      </c>
      <c r="BV200" s="193" t="s">
        <v>271</v>
      </c>
      <c r="BW200" s="193">
        <v>0</v>
      </c>
      <c r="BX200" s="193">
        <v>0</v>
      </c>
      <c r="BY200" s="193">
        <v>0</v>
      </c>
      <c r="BZ200" s="193">
        <v>0</v>
      </c>
      <c r="CA200" s="193">
        <v>0</v>
      </c>
      <c r="CB200" s="193">
        <v>0</v>
      </c>
      <c r="CC200" s="190" t="s">
        <v>271</v>
      </c>
      <c r="CD200" s="193" t="s">
        <v>271</v>
      </c>
      <c r="CE200" s="193" t="s">
        <v>271</v>
      </c>
      <c r="CF200" s="190" t="s">
        <v>271</v>
      </c>
      <c r="CG200" s="193" t="s">
        <v>271</v>
      </c>
      <c r="CH200" s="193" t="s">
        <v>271</v>
      </c>
      <c r="CI200" s="190" t="s">
        <v>271</v>
      </c>
      <c r="CJ200" s="193" t="s">
        <v>271</v>
      </c>
      <c r="CK200" s="193" t="s">
        <v>271</v>
      </c>
      <c r="CL200" s="190" t="s">
        <v>271</v>
      </c>
      <c r="CM200" s="193" t="s">
        <v>271</v>
      </c>
      <c r="CN200" s="193" t="s">
        <v>271</v>
      </c>
      <c r="CO200" s="190" t="s">
        <v>271</v>
      </c>
      <c r="CP200" s="193" t="s">
        <v>271</v>
      </c>
      <c r="CQ200" s="193" t="s">
        <v>271</v>
      </c>
      <c r="CR200" s="190" t="s">
        <v>271</v>
      </c>
      <c r="CS200" s="193" t="s">
        <v>271</v>
      </c>
      <c r="CT200" s="193" t="s">
        <v>271</v>
      </c>
      <c r="CU200" s="190" t="s">
        <v>271</v>
      </c>
      <c r="CV200" s="193" t="s">
        <v>271</v>
      </c>
      <c r="CW200" s="193" t="s">
        <v>271</v>
      </c>
      <c r="CX200" s="190" t="s">
        <v>271</v>
      </c>
      <c r="CY200" s="193" t="s">
        <v>271</v>
      </c>
      <c r="CZ200" s="193" t="s">
        <v>271</v>
      </c>
      <c r="DA200" s="190" t="s">
        <v>271</v>
      </c>
      <c r="DB200" s="193" t="s">
        <v>271</v>
      </c>
      <c r="DC200" s="193" t="s">
        <v>271</v>
      </c>
      <c r="DD200" s="190" t="s">
        <v>271</v>
      </c>
      <c r="DE200" s="193" t="s">
        <v>271</v>
      </c>
      <c r="DF200" s="193" t="s">
        <v>271</v>
      </c>
      <c r="DG200" s="190" t="s">
        <v>271</v>
      </c>
      <c r="DH200" s="193" t="s">
        <v>271</v>
      </c>
      <c r="DI200" s="193" t="s">
        <v>271</v>
      </c>
      <c r="DJ200" s="190" t="s">
        <v>271</v>
      </c>
      <c r="DK200" s="193" t="s">
        <v>271</v>
      </c>
      <c r="DL200" s="193" t="s">
        <v>271</v>
      </c>
      <c r="DM200" s="190" t="s">
        <v>271</v>
      </c>
      <c r="DN200" s="193" t="s">
        <v>271</v>
      </c>
      <c r="DO200" s="193" t="s">
        <v>271</v>
      </c>
      <c r="DP200" s="190" t="s">
        <v>271</v>
      </c>
      <c r="DQ200" s="193" t="s">
        <v>271</v>
      </c>
      <c r="DR200" s="193" t="s">
        <v>271</v>
      </c>
      <c r="DS200" s="190" t="s">
        <v>271</v>
      </c>
      <c r="DT200" s="193" t="s">
        <v>271</v>
      </c>
      <c r="DU200" s="193" t="s">
        <v>271</v>
      </c>
      <c r="DV200" s="190" t="s">
        <v>271</v>
      </c>
      <c r="DW200" s="193" t="s">
        <v>271</v>
      </c>
      <c r="DX200" s="193" t="s">
        <v>271</v>
      </c>
      <c r="DY200" s="190" t="s">
        <v>356</v>
      </c>
      <c r="DZ200" s="190" t="s">
        <v>272</v>
      </c>
      <c r="EA200" s="190" t="s">
        <v>695</v>
      </c>
      <c r="EB200" s="190" t="s">
        <v>286</v>
      </c>
      <c r="EC200" s="190" t="s">
        <v>297</v>
      </c>
      <c r="ED200" s="190" t="s">
        <v>271</v>
      </c>
      <c r="EE200" s="190" t="s">
        <v>271</v>
      </c>
      <c r="EF200" s="190" t="s">
        <v>2081</v>
      </c>
      <c r="EG200" s="190" t="s">
        <v>352</v>
      </c>
      <c r="EH200" s="190" t="s">
        <v>284</v>
      </c>
      <c r="EI200" s="190" t="s">
        <v>319</v>
      </c>
      <c r="EJ200" s="190" t="s">
        <v>245</v>
      </c>
      <c r="EK200" s="190" t="s">
        <v>379</v>
      </c>
      <c r="EL200" s="190" t="s">
        <v>272</v>
      </c>
      <c r="EM200" s="190" t="s">
        <v>272</v>
      </c>
      <c r="EN200" s="190" t="s">
        <v>272</v>
      </c>
      <c r="EO200" s="190" t="s">
        <v>272</v>
      </c>
      <c r="EP200" s="190" t="s">
        <v>378</v>
      </c>
      <c r="EQ200" s="190">
        <v>4</v>
      </c>
      <c r="ER200" s="190" t="s">
        <v>349</v>
      </c>
      <c r="ES200" s="190" t="s">
        <v>272</v>
      </c>
      <c r="ET200" s="190" t="s">
        <v>272</v>
      </c>
      <c r="EU200" s="190" t="s">
        <v>272</v>
      </c>
      <c r="EV200" s="190" t="s">
        <v>272</v>
      </c>
      <c r="EW200" s="190" t="s">
        <v>303</v>
      </c>
      <c r="EX200" s="190">
        <v>4</v>
      </c>
      <c r="EY200" s="190" t="s">
        <v>271</v>
      </c>
      <c r="EZ200" s="190" t="s">
        <v>268</v>
      </c>
      <c r="FA200" s="190" t="s">
        <v>260</v>
      </c>
      <c r="FB200" s="193">
        <v>1</v>
      </c>
      <c r="FC200" s="190" t="s">
        <v>442</v>
      </c>
      <c r="FD200" s="190" t="s">
        <v>271</v>
      </c>
      <c r="FE200" s="190" t="s">
        <v>271</v>
      </c>
      <c r="FF200" s="190" t="s">
        <v>264</v>
      </c>
      <c r="FG200" s="190" t="s">
        <v>2080</v>
      </c>
      <c r="FH200" s="190" t="s">
        <v>271</v>
      </c>
      <c r="FI200" s="190" t="s">
        <v>2079</v>
      </c>
      <c r="FJ200" s="190" t="s">
        <v>271</v>
      </c>
      <c r="FK200" s="190" t="s">
        <v>271</v>
      </c>
      <c r="FL200" s="190" t="s">
        <v>2078</v>
      </c>
      <c r="FM200" s="190" t="s">
        <v>2077</v>
      </c>
      <c r="FN200" s="190" t="s">
        <v>271</v>
      </c>
      <c r="FO200" s="190" t="s">
        <v>7168</v>
      </c>
      <c r="FP200" s="190" t="s">
        <v>271</v>
      </c>
      <c r="FQ200" s="193">
        <v>0</v>
      </c>
      <c r="FR200" s="193">
        <v>5993</v>
      </c>
      <c r="FS200" s="190" t="s">
        <v>271</v>
      </c>
      <c r="FT200" s="190" t="s">
        <v>271</v>
      </c>
      <c r="FU200" s="190" t="s">
        <v>272</v>
      </c>
      <c r="FV200" s="190" t="s">
        <v>271</v>
      </c>
      <c r="FW200" s="190" t="s">
        <v>271</v>
      </c>
      <c r="FX200" s="190" t="s">
        <v>271</v>
      </c>
      <c r="FY200" s="190" t="s">
        <v>271</v>
      </c>
      <c r="FZ200" s="190" t="s">
        <v>271</v>
      </c>
      <c r="GA200" s="190" t="s">
        <v>271</v>
      </c>
      <c r="GB200" s="190" t="s">
        <v>271</v>
      </c>
      <c r="GC200" s="190" t="s">
        <v>271</v>
      </c>
      <c r="GD200" s="190" t="s">
        <v>271</v>
      </c>
      <c r="GE200" s="190" t="s">
        <v>271</v>
      </c>
    </row>
    <row r="201" spans="1:187" x14ac:dyDescent="0.3">
      <c r="A201" s="190" t="s">
        <v>372</v>
      </c>
      <c r="B201" s="190">
        <v>2870</v>
      </c>
      <c r="C201" s="190" t="s">
        <v>44</v>
      </c>
      <c r="D201" s="190" t="s">
        <v>238</v>
      </c>
      <c r="E201" s="190" t="s">
        <v>6226</v>
      </c>
      <c r="F201" s="190" t="s">
        <v>6225</v>
      </c>
      <c r="G201" s="190" t="s">
        <v>5395</v>
      </c>
      <c r="H201" s="190" t="s">
        <v>301</v>
      </c>
      <c r="I201" s="190" t="s">
        <v>301</v>
      </c>
      <c r="J201" s="190" t="s">
        <v>6224</v>
      </c>
      <c r="K201" s="190" t="s">
        <v>271</v>
      </c>
      <c r="L201" s="190" t="s">
        <v>271</v>
      </c>
      <c r="M201" s="190" t="s">
        <v>271</v>
      </c>
      <c r="N201" s="190" t="s">
        <v>271</v>
      </c>
      <c r="O201" s="190" t="s">
        <v>271</v>
      </c>
      <c r="P201" s="190" t="s">
        <v>271</v>
      </c>
      <c r="Q201" s="191">
        <v>42323</v>
      </c>
      <c r="R201" s="191">
        <v>42415</v>
      </c>
      <c r="T201" s="190" t="s">
        <v>452</v>
      </c>
      <c r="U201" s="194">
        <v>23669.47</v>
      </c>
      <c r="V201" s="190" t="s">
        <v>2087</v>
      </c>
      <c r="W201" s="190" t="s">
        <v>2086</v>
      </c>
      <c r="X201" s="190" t="s">
        <v>2085</v>
      </c>
      <c r="Y201" s="190" t="s">
        <v>271</v>
      </c>
      <c r="Z201" s="190" t="s">
        <v>271</v>
      </c>
      <c r="AA201" s="190" t="s">
        <v>271</v>
      </c>
      <c r="AB201" s="190" t="s">
        <v>448</v>
      </c>
      <c r="AC201" s="190" t="s">
        <v>6223</v>
      </c>
      <c r="AD201" s="190" t="s">
        <v>289</v>
      </c>
      <c r="AE201" s="190" t="s">
        <v>6222</v>
      </c>
      <c r="AF201" s="190" t="s">
        <v>3144</v>
      </c>
      <c r="AG201" s="193">
        <v>0</v>
      </c>
      <c r="AH201" s="193">
        <v>0</v>
      </c>
      <c r="AI201" s="193">
        <v>0</v>
      </c>
      <c r="AJ201" s="193">
        <v>1200</v>
      </c>
      <c r="AK201" s="193">
        <v>1200</v>
      </c>
      <c r="AL201" s="193">
        <v>2400</v>
      </c>
      <c r="AM201" s="193">
        <v>3034</v>
      </c>
      <c r="AN201" s="193">
        <v>3034</v>
      </c>
      <c r="AO201" s="193">
        <v>6068</v>
      </c>
      <c r="AP201" s="193">
        <v>1352</v>
      </c>
      <c r="AQ201" s="193">
        <v>1398</v>
      </c>
      <c r="AR201" s="193">
        <v>2750</v>
      </c>
      <c r="AS201" s="190" t="s">
        <v>271</v>
      </c>
      <c r="AT201" s="193" t="s">
        <v>271</v>
      </c>
      <c r="AU201" s="193" t="s">
        <v>271</v>
      </c>
      <c r="AV201" s="190" t="s">
        <v>271</v>
      </c>
      <c r="AW201" s="193" t="s">
        <v>271</v>
      </c>
      <c r="AX201" s="193" t="s">
        <v>271</v>
      </c>
      <c r="AY201" s="190" t="s">
        <v>287</v>
      </c>
      <c r="AZ201" s="193">
        <v>1233</v>
      </c>
      <c r="BA201" s="193">
        <v>0</v>
      </c>
      <c r="BB201" s="190" t="s">
        <v>271</v>
      </c>
      <c r="BC201" s="193" t="s">
        <v>271</v>
      </c>
      <c r="BD201" s="193" t="s">
        <v>271</v>
      </c>
      <c r="BE201" s="190" t="s">
        <v>271</v>
      </c>
      <c r="BF201" s="193" t="s">
        <v>271</v>
      </c>
      <c r="BG201" s="193" t="s">
        <v>271</v>
      </c>
      <c r="BH201" s="190" t="s">
        <v>271</v>
      </c>
      <c r="BI201" s="193" t="s">
        <v>271</v>
      </c>
      <c r="BJ201" s="193" t="s">
        <v>271</v>
      </c>
      <c r="BK201" s="190" t="s">
        <v>287</v>
      </c>
      <c r="BL201" s="193">
        <v>0</v>
      </c>
      <c r="BM201" s="193">
        <v>0</v>
      </c>
      <c r="BN201" s="190" t="s">
        <v>271</v>
      </c>
      <c r="BO201" s="193" t="s">
        <v>271</v>
      </c>
      <c r="BP201" s="193" t="s">
        <v>271</v>
      </c>
      <c r="BQ201" s="190" t="s">
        <v>287</v>
      </c>
      <c r="BR201" s="193">
        <v>1517</v>
      </c>
      <c r="BS201" s="193">
        <v>6068</v>
      </c>
      <c r="BT201" s="190" t="s">
        <v>287</v>
      </c>
      <c r="BU201" s="193">
        <v>0</v>
      </c>
      <c r="BV201" s="193">
        <v>0</v>
      </c>
      <c r="BW201" s="193">
        <v>0</v>
      </c>
      <c r="BX201" s="193">
        <v>0</v>
      </c>
      <c r="BY201" s="193">
        <v>0</v>
      </c>
      <c r="BZ201" s="193">
        <v>0</v>
      </c>
      <c r="CA201" s="193">
        <v>0</v>
      </c>
      <c r="CB201" s="193">
        <v>0</v>
      </c>
      <c r="CC201" s="190" t="s">
        <v>271</v>
      </c>
      <c r="CD201" s="193" t="s">
        <v>271</v>
      </c>
      <c r="CE201" s="193" t="s">
        <v>271</v>
      </c>
      <c r="CF201" s="190" t="s">
        <v>271</v>
      </c>
      <c r="CG201" s="193" t="s">
        <v>271</v>
      </c>
      <c r="CH201" s="193" t="s">
        <v>271</v>
      </c>
      <c r="CI201" s="190" t="s">
        <v>271</v>
      </c>
      <c r="CJ201" s="193" t="s">
        <v>271</v>
      </c>
      <c r="CK201" s="193" t="s">
        <v>271</v>
      </c>
      <c r="CL201" s="190" t="s">
        <v>271</v>
      </c>
      <c r="CM201" s="193" t="s">
        <v>271</v>
      </c>
      <c r="CN201" s="193" t="s">
        <v>271</v>
      </c>
      <c r="CO201" s="190" t="s">
        <v>271</v>
      </c>
      <c r="CP201" s="193" t="s">
        <v>271</v>
      </c>
      <c r="CQ201" s="193" t="s">
        <v>271</v>
      </c>
      <c r="CR201" s="190" t="s">
        <v>271</v>
      </c>
      <c r="CS201" s="193" t="s">
        <v>271</v>
      </c>
      <c r="CT201" s="193" t="s">
        <v>271</v>
      </c>
      <c r="CU201" s="190" t="s">
        <v>271</v>
      </c>
      <c r="CV201" s="193" t="s">
        <v>271</v>
      </c>
      <c r="CW201" s="193" t="s">
        <v>271</v>
      </c>
      <c r="CX201" s="190" t="s">
        <v>271</v>
      </c>
      <c r="CY201" s="193" t="s">
        <v>271</v>
      </c>
      <c r="CZ201" s="193" t="s">
        <v>271</v>
      </c>
      <c r="DA201" s="190" t="s">
        <v>271</v>
      </c>
      <c r="DB201" s="193" t="s">
        <v>271</v>
      </c>
      <c r="DC201" s="193" t="s">
        <v>271</v>
      </c>
      <c r="DD201" s="190" t="s">
        <v>271</v>
      </c>
      <c r="DE201" s="193" t="s">
        <v>271</v>
      </c>
      <c r="DF201" s="193" t="s">
        <v>271</v>
      </c>
      <c r="DG201" s="190" t="s">
        <v>271</v>
      </c>
      <c r="DH201" s="193" t="s">
        <v>271</v>
      </c>
      <c r="DI201" s="193" t="s">
        <v>271</v>
      </c>
      <c r="DJ201" s="190" t="s">
        <v>271</v>
      </c>
      <c r="DK201" s="193" t="s">
        <v>271</v>
      </c>
      <c r="DL201" s="193" t="s">
        <v>271</v>
      </c>
      <c r="DM201" s="190" t="s">
        <v>271</v>
      </c>
      <c r="DN201" s="193" t="s">
        <v>271</v>
      </c>
      <c r="DO201" s="193" t="s">
        <v>271</v>
      </c>
      <c r="DP201" s="190" t="s">
        <v>271</v>
      </c>
      <c r="DQ201" s="193" t="s">
        <v>271</v>
      </c>
      <c r="DR201" s="193" t="s">
        <v>271</v>
      </c>
      <c r="DS201" s="190" t="s">
        <v>271</v>
      </c>
      <c r="DT201" s="193" t="s">
        <v>271</v>
      </c>
      <c r="DU201" s="193" t="s">
        <v>271</v>
      </c>
      <c r="DV201" s="190" t="s">
        <v>271</v>
      </c>
      <c r="DW201" s="193" t="s">
        <v>271</v>
      </c>
      <c r="DX201" s="193" t="s">
        <v>271</v>
      </c>
      <c r="DY201" s="190" t="s">
        <v>356</v>
      </c>
      <c r="DZ201" s="190" t="s">
        <v>272</v>
      </c>
      <c r="EA201" s="190" t="s">
        <v>694</v>
      </c>
      <c r="EB201" s="190" t="s">
        <v>286</v>
      </c>
      <c r="EC201" s="190" t="s">
        <v>297</v>
      </c>
      <c r="ED201" s="190" t="s">
        <v>271</v>
      </c>
      <c r="EE201" s="190" t="s">
        <v>271</v>
      </c>
      <c r="EF201" s="190" t="s">
        <v>2081</v>
      </c>
      <c r="EG201" s="190" t="s">
        <v>352</v>
      </c>
      <c r="EH201" s="190" t="s">
        <v>284</v>
      </c>
      <c r="EI201" s="190" t="s">
        <v>319</v>
      </c>
      <c r="EJ201" s="190" t="s">
        <v>245</v>
      </c>
      <c r="EK201" s="190" t="s">
        <v>379</v>
      </c>
      <c r="EL201" s="190" t="s">
        <v>272</v>
      </c>
      <c r="EM201" s="190" t="s">
        <v>272</v>
      </c>
      <c r="EN201" s="190" t="s">
        <v>272</v>
      </c>
      <c r="EO201" s="190" t="s">
        <v>272</v>
      </c>
      <c r="EP201" s="190" t="s">
        <v>378</v>
      </c>
      <c r="EQ201" s="190">
        <v>4</v>
      </c>
      <c r="ER201" s="190" t="s">
        <v>349</v>
      </c>
      <c r="ES201" s="190" t="s">
        <v>272</v>
      </c>
      <c r="ET201" s="190" t="s">
        <v>272</v>
      </c>
      <c r="EU201" s="190" t="s">
        <v>272</v>
      </c>
      <c r="EV201" s="190" t="s">
        <v>272</v>
      </c>
      <c r="EW201" s="190" t="s">
        <v>303</v>
      </c>
      <c r="EX201" s="190">
        <v>4</v>
      </c>
      <c r="EY201" s="190" t="s">
        <v>302</v>
      </c>
      <c r="EZ201" s="190" t="s">
        <v>268</v>
      </c>
      <c r="FA201" s="190" t="s">
        <v>260</v>
      </c>
      <c r="FB201" s="193">
        <v>1</v>
      </c>
      <c r="FC201" s="190" t="s">
        <v>442</v>
      </c>
      <c r="FD201" s="190" t="s">
        <v>271</v>
      </c>
      <c r="FE201" s="190" t="s">
        <v>271</v>
      </c>
      <c r="FF201" s="190" t="s">
        <v>264</v>
      </c>
      <c r="FG201" s="190" t="s">
        <v>2080</v>
      </c>
      <c r="FH201" s="190" t="s">
        <v>271</v>
      </c>
      <c r="FI201" s="190" t="s">
        <v>2079</v>
      </c>
      <c r="FJ201" s="190" t="s">
        <v>271</v>
      </c>
      <c r="FK201" s="190" t="s">
        <v>271</v>
      </c>
      <c r="FL201" s="190" t="s">
        <v>2078</v>
      </c>
      <c r="FM201" s="190" t="s">
        <v>2077</v>
      </c>
      <c r="FN201" s="190" t="s">
        <v>271</v>
      </c>
      <c r="FO201" s="190" t="s">
        <v>6221</v>
      </c>
      <c r="FP201" s="190" t="s">
        <v>271</v>
      </c>
      <c r="FQ201" s="193">
        <v>6068</v>
      </c>
      <c r="FR201" s="193">
        <v>2750</v>
      </c>
      <c r="FS201" s="190" t="s">
        <v>271</v>
      </c>
      <c r="FT201" s="190" t="s">
        <v>271</v>
      </c>
      <c r="FU201" s="190" t="s">
        <v>272</v>
      </c>
      <c r="FV201" s="190" t="s">
        <v>271</v>
      </c>
      <c r="FW201" s="190" t="s">
        <v>271</v>
      </c>
      <c r="FX201" s="190" t="s">
        <v>271</v>
      </c>
      <c r="FY201" s="190" t="s">
        <v>271</v>
      </c>
      <c r="FZ201" s="190" t="s">
        <v>271</v>
      </c>
      <c r="GA201" s="190" t="s">
        <v>271</v>
      </c>
      <c r="GB201" s="190" t="s">
        <v>271</v>
      </c>
      <c r="GC201" s="190" t="s">
        <v>271</v>
      </c>
      <c r="GD201" s="190" t="s">
        <v>271</v>
      </c>
      <c r="GE201" s="190" t="s">
        <v>271</v>
      </c>
    </row>
    <row r="202" spans="1:187" x14ac:dyDescent="0.3">
      <c r="A202" s="190" t="s">
        <v>372</v>
      </c>
      <c r="B202" s="190">
        <v>2873</v>
      </c>
      <c r="C202" s="190" t="s">
        <v>44</v>
      </c>
      <c r="D202" s="190" t="s">
        <v>238</v>
      </c>
      <c r="E202" s="190" t="s">
        <v>3786</v>
      </c>
      <c r="F202" s="190" t="s">
        <v>3785</v>
      </c>
      <c r="G202" s="190" t="s">
        <v>2855</v>
      </c>
      <c r="H202" s="190" t="s">
        <v>1272</v>
      </c>
      <c r="I202" s="190" t="s">
        <v>301</v>
      </c>
      <c r="J202" s="190" t="s">
        <v>3314</v>
      </c>
      <c r="K202" s="190" t="s">
        <v>271</v>
      </c>
      <c r="L202" s="190" t="s">
        <v>271</v>
      </c>
      <c r="M202" s="190" t="s">
        <v>271</v>
      </c>
      <c r="N202" s="190" t="s">
        <v>271</v>
      </c>
      <c r="O202" s="190" t="s">
        <v>271</v>
      </c>
      <c r="P202" s="190" t="s">
        <v>271</v>
      </c>
      <c r="Q202" s="191">
        <v>41821</v>
      </c>
      <c r="R202" s="191">
        <v>42916</v>
      </c>
      <c r="T202" s="190" t="s">
        <v>471</v>
      </c>
      <c r="U202" s="194">
        <v>365000</v>
      </c>
      <c r="V202" s="190" t="s">
        <v>3784</v>
      </c>
      <c r="W202" s="190" t="s">
        <v>3783</v>
      </c>
      <c r="X202" s="190" t="s">
        <v>3782</v>
      </c>
      <c r="Y202" s="190" t="s">
        <v>3781</v>
      </c>
      <c r="Z202" s="190" t="s">
        <v>3780</v>
      </c>
      <c r="AA202" s="190" t="s">
        <v>3779</v>
      </c>
      <c r="AB202" s="190" t="s">
        <v>310</v>
      </c>
      <c r="AC202" s="190" t="s">
        <v>3778</v>
      </c>
      <c r="AD202" s="190" t="s">
        <v>674</v>
      </c>
      <c r="AE202" s="190" t="s">
        <v>3777</v>
      </c>
      <c r="AF202" s="190" t="s">
        <v>3776</v>
      </c>
      <c r="AG202" s="193">
        <v>1000</v>
      </c>
      <c r="AH202" s="193">
        <v>4000</v>
      </c>
      <c r="AI202" s="193">
        <v>5000</v>
      </c>
      <c r="AJ202" s="193">
        <v>31</v>
      </c>
      <c r="AK202" s="193">
        <v>123</v>
      </c>
      <c r="AL202" s="193">
        <v>154</v>
      </c>
      <c r="AM202" s="193">
        <v>0</v>
      </c>
      <c r="AN202" s="193">
        <v>0</v>
      </c>
      <c r="AO202" s="193">
        <v>0</v>
      </c>
      <c r="AP202" s="193">
        <v>0</v>
      </c>
      <c r="AQ202" s="193">
        <v>0</v>
      </c>
      <c r="AR202" s="193">
        <v>0</v>
      </c>
      <c r="AS202" s="190" t="s">
        <v>271</v>
      </c>
      <c r="AT202" s="193" t="s">
        <v>271</v>
      </c>
      <c r="AU202" s="193" t="s">
        <v>271</v>
      </c>
      <c r="AV202" s="190" t="s">
        <v>271</v>
      </c>
      <c r="AW202" s="193" t="s">
        <v>271</v>
      </c>
      <c r="AX202" s="193" t="s">
        <v>271</v>
      </c>
      <c r="AY202" s="190" t="s">
        <v>271</v>
      </c>
      <c r="AZ202" s="193" t="s">
        <v>271</v>
      </c>
      <c r="BA202" s="193" t="s">
        <v>271</v>
      </c>
      <c r="BB202" s="190" t="s">
        <v>271</v>
      </c>
      <c r="BC202" s="193" t="s">
        <v>271</v>
      </c>
      <c r="BD202" s="193" t="s">
        <v>271</v>
      </c>
      <c r="BE202" s="190" t="s">
        <v>271</v>
      </c>
      <c r="BF202" s="193" t="s">
        <v>271</v>
      </c>
      <c r="BG202" s="193" t="s">
        <v>271</v>
      </c>
      <c r="BH202" s="190" t="s">
        <v>271</v>
      </c>
      <c r="BI202" s="193" t="s">
        <v>271</v>
      </c>
      <c r="BJ202" s="193" t="s">
        <v>271</v>
      </c>
      <c r="BK202" s="190" t="s">
        <v>271</v>
      </c>
      <c r="BL202" s="193" t="s">
        <v>271</v>
      </c>
      <c r="BM202" s="193" t="s">
        <v>271</v>
      </c>
      <c r="BN202" s="190" t="s">
        <v>271</v>
      </c>
      <c r="BO202" s="193" t="s">
        <v>271</v>
      </c>
      <c r="BP202" s="193" t="s">
        <v>271</v>
      </c>
      <c r="BQ202" s="190" t="s">
        <v>271</v>
      </c>
      <c r="BR202" s="193" t="s">
        <v>271</v>
      </c>
      <c r="BS202" s="193" t="s">
        <v>271</v>
      </c>
      <c r="BT202" s="190" t="s">
        <v>271</v>
      </c>
      <c r="BU202" s="193" t="s">
        <v>271</v>
      </c>
      <c r="BV202" s="193" t="s">
        <v>271</v>
      </c>
      <c r="BW202" s="193">
        <v>440</v>
      </c>
      <c r="BX202" s="193">
        <v>1200</v>
      </c>
      <c r="BY202" s="193">
        <v>1640</v>
      </c>
      <c r="BZ202" s="193">
        <v>20</v>
      </c>
      <c r="CA202" s="193">
        <v>101</v>
      </c>
      <c r="CB202" s="193">
        <v>121</v>
      </c>
      <c r="CC202" s="190" t="s">
        <v>271</v>
      </c>
      <c r="CD202" s="193" t="s">
        <v>271</v>
      </c>
      <c r="CE202" s="193" t="s">
        <v>271</v>
      </c>
      <c r="CF202" s="190" t="s">
        <v>271</v>
      </c>
      <c r="CG202" s="193" t="s">
        <v>271</v>
      </c>
      <c r="CH202" s="193" t="s">
        <v>271</v>
      </c>
      <c r="CI202" s="190" t="s">
        <v>271</v>
      </c>
      <c r="CJ202" s="193" t="s">
        <v>271</v>
      </c>
      <c r="CK202" s="193" t="s">
        <v>271</v>
      </c>
      <c r="CL202" s="190" t="s">
        <v>271</v>
      </c>
      <c r="CM202" s="193" t="s">
        <v>271</v>
      </c>
      <c r="CN202" s="193" t="s">
        <v>271</v>
      </c>
      <c r="CO202" s="190" t="s">
        <v>271</v>
      </c>
      <c r="CP202" s="193" t="s">
        <v>271</v>
      </c>
      <c r="CQ202" s="193" t="s">
        <v>271</v>
      </c>
      <c r="CR202" s="190" t="s">
        <v>271</v>
      </c>
      <c r="CS202" s="193" t="s">
        <v>271</v>
      </c>
      <c r="CT202" s="193" t="s">
        <v>271</v>
      </c>
      <c r="CU202" s="190" t="s">
        <v>271</v>
      </c>
      <c r="CV202" s="193" t="s">
        <v>271</v>
      </c>
      <c r="CW202" s="193" t="s">
        <v>271</v>
      </c>
      <c r="CX202" s="190" t="s">
        <v>287</v>
      </c>
      <c r="CY202" s="193">
        <v>71</v>
      </c>
      <c r="CZ202" s="193">
        <v>1000</v>
      </c>
      <c r="DA202" s="190" t="s">
        <v>287</v>
      </c>
      <c r="DB202" s="193">
        <v>50</v>
      </c>
      <c r="DC202" s="193">
        <v>640</v>
      </c>
      <c r="DD202" s="190" t="s">
        <v>271</v>
      </c>
      <c r="DE202" s="193" t="s">
        <v>271</v>
      </c>
      <c r="DF202" s="193" t="s">
        <v>271</v>
      </c>
      <c r="DG202" s="190" t="s">
        <v>271</v>
      </c>
      <c r="DH202" s="193" t="s">
        <v>271</v>
      </c>
      <c r="DI202" s="193" t="s">
        <v>271</v>
      </c>
      <c r="DJ202" s="190" t="s">
        <v>271</v>
      </c>
      <c r="DK202" s="193" t="s">
        <v>271</v>
      </c>
      <c r="DL202" s="193" t="s">
        <v>271</v>
      </c>
      <c r="DM202" s="190" t="s">
        <v>271</v>
      </c>
      <c r="DN202" s="193" t="s">
        <v>271</v>
      </c>
      <c r="DO202" s="193" t="s">
        <v>271</v>
      </c>
      <c r="DP202" s="190" t="s">
        <v>271</v>
      </c>
      <c r="DQ202" s="193" t="s">
        <v>271</v>
      </c>
      <c r="DR202" s="193" t="s">
        <v>271</v>
      </c>
      <c r="DS202" s="190" t="s">
        <v>271</v>
      </c>
      <c r="DT202" s="193" t="s">
        <v>271</v>
      </c>
      <c r="DU202" s="193" t="s">
        <v>271</v>
      </c>
      <c r="DV202" s="190" t="s">
        <v>271</v>
      </c>
      <c r="DW202" s="193" t="s">
        <v>271</v>
      </c>
      <c r="DX202" s="193" t="s">
        <v>271</v>
      </c>
      <c r="DY202" s="190" t="s">
        <v>356</v>
      </c>
      <c r="DZ202" s="190" t="s">
        <v>297</v>
      </c>
      <c r="EA202" s="190" t="s">
        <v>271</v>
      </c>
      <c r="EB202" s="190" t="s">
        <v>271</v>
      </c>
      <c r="EC202" s="190" t="s">
        <v>272</v>
      </c>
      <c r="ED202" s="190" t="s">
        <v>785</v>
      </c>
      <c r="EE202" s="190" t="s">
        <v>307</v>
      </c>
      <c r="EF202" s="190" t="s">
        <v>3775</v>
      </c>
      <c r="EG202" s="190" t="s">
        <v>285</v>
      </c>
      <c r="EH202" s="190" t="s">
        <v>284</v>
      </c>
      <c r="EI202" s="190" t="s">
        <v>319</v>
      </c>
      <c r="EJ202" s="190" t="s">
        <v>244</v>
      </c>
      <c r="EK202" s="190" t="s">
        <v>351</v>
      </c>
      <c r="EL202" s="190" t="s">
        <v>272</v>
      </c>
      <c r="EM202" s="190" t="s">
        <v>272</v>
      </c>
      <c r="EN202" s="190" t="s">
        <v>272</v>
      </c>
      <c r="EO202" s="190" t="s">
        <v>272</v>
      </c>
      <c r="EP202" s="190" t="s">
        <v>350</v>
      </c>
      <c r="EQ202" s="190">
        <v>4</v>
      </c>
      <c r="ER202" s="190" t="s">
        <v>349</v>
      </c>
      <c r="ES202" s="190" t="s">
        <v>272</v>
      </c>
      <c r="ET202" s="190" t="s">
        <v>272</v>
      </c>
      <c r="EU202" s="190" t="s">
        <v>272</v>
      </c>
      <c r="EV202" s="190" t="s">
        <v>272</v>
      </c>
      <c r="EW202" s="190" t="s">
        <v>303</v>
      </c>
      <c r="EX202" s="190">
        <v>4</v>
      </c>
      <c r="EY202" s="190" t="s">
        <v>278</v>
      </c>
      <c r="EZ202" s="190" t="s">
        <v>268</v>
      </c>
      <c r="FA202" s="190" t="s">
        <v>258</v>
      </c>
      <c r="FB202" s="193">
        <v>1</v>
      </c>
      <c r="FC202" s="190" t="s">
        <v>276</v>
      </c>
      <c r="FD202" s="190" t="s">
        <v>442</v>
      </c>
      <c r="FE202" s="190" t="s">
        <v>348</v>
      </c>
      <c r="FF202" s="190" t="s">
        <v>263</v>
      </c>
      <c r="FG202" s="190" t="s">
        <v>3774</v>
      </c>
      <c r="FH202" s="190" t="s">
        <v>3773</v>
      </c>
      <c r="FI202" s="190" t="s">
        <v>3772</v>
      </c>
      <c r="FJ202" s="190" t="s">
        <v>3771</v>
      </c>
      <c r="FK202" s="190" t="s">
        <v>3770</v>
      </c>
      <c r="FL202" s="190" t="s">
        <v>3769</v>
      </c>
      <c r="FM202" s="190" t="s">
        <v>3768</v>
      </c>
      <c r="FN202" s="190" t="s">
        <v>3767</v>
      </c>
      <c r="FO202" s="190" t="s">
        <v>3766</v>
      </c>
      <c r="FP202" s="190" t="s">
        <v>3765</v>
      </c>
      <c r="FQ202" s="193">
        <v>1640</v>
      </c>
      <c r="FR202" s="193">
        <v>121</v>
      </c>
      <c r="FS202" s="190" t="s">
        <v>297</v>
      </c>
      <c r="FT202" s="190" t="s">
        <v>297</v>
      </c>
      <c r="FU202" s="190" t="s">
        <v>297</v>
      </c>
      <c r="FV202" s="190" t="s">
        <v>297</v>
      </c>
      <c r="FW202" s="190" t="s">
        <v>297</v>
      </c>
      <c r="FX202" s="190" t="s">
        <v>297</v>
      </c>
      <c r="FY202" s="190" t="s">
        <v>272</v>
      </c>
      <c r="FZ202" s="190" t="s">
        <v>297</v>
      </c>
      <c r="GA202" s="190" t="s">
        <v>297</v>
      </c>
      <c r="GB202" s="190" t="s">
        <v>297</v>
      </c>
      <c r="GC202" s="190" t="s">
        <v>297</v>
      </c>
      <c r="GD202" s="190" t="s">
        <v>297</v>
      </c>
      <c r="GE202" s="190" t="s">
        <v>271</v>
      </c>
    </row>
    <row r="203" spans="1:187" x14ac:dyDescent="0.3">
      <c r="A203" s="190" t="s">
        <v>372</v>
      </c>
      <c r="B203" s="190">
        <v>2871</v>
      </c>
      <c r="C203" s="190" t="s">
        <v>44</v>
      </c>
      <c r="D203" s="190" t="s">
        <v>238</v>
      </c>
      <c r="E203" s="190" t="s">
        <v>2090</v>
      </c>
      <c r="F203" s="190" t="s">
        <v>2089</v>
      </c>
      <c r="G203" s="190" t="s">
        <v>1337</v>
      </c>
      <c r="H203" s="190" t="s">
        <v>301</v>
      </c>
      <c r="I203" s="190" t="s">
        <v>301</v>
      </c>
      <c r="J203" s="190" t="s">
        <v>2088</v>
      </c>
      <c r="K203" s="190" t="s">
        <v>301</v>
      </c>
      <c r="L203" s="190" t="s">
        <v>271</v>
      </c>
      <c r="M203" s="190" t="s">
        <v>1337</v>
      </c>
      <c r="N203" s="190" t="s">
        <v>271</v>
      </c>
      <c r="O203" s="190" t="s">
        <v>271</v>
      </c>
      <c r="P203" s="190" t="s">
        <v>271</v>
      </c>
      <c r="Q203" s="191">
        <v>42310</v>
      </c>
      <c r="R203" s="191">
        <v>42490</v>
      </c>
      <c r="S203" s="191">
        <v>42674</v>
      </c>
      <c r="T203" s="190" t="s">
        <v>452</v>
      </c>
      <c r="U203" s="194">
        <v>250629.42</v>
      </c>
      <c r="V203" s="190" t="s">
        <v>2087</v>
      </c>
      <c r="W203" s="190" t="s">
        <v>2086</v>
      </c>
      <c r="X203" s="190" t="s">
        <v>2085</v>
      </c>
      <c r="Y203" s="190" t="s">
        <v>271</v>
      </c>
      <c r="Z203" s="190" t="s">
        <v>271</v>
      </c>
      <c r="AA203" s="190" t="s">
        <v>271</v>
      </c>
      <c r="AB203" s="190" t="s">
        <v>448</v>
      </c>
      <c r="AC203" s="190" t="s">
        <v>2084</v>
      </c>
      <c r="AD203" s="190" t="s">
        <v>325</v>
      </c>
      <c r="AE203" s="190" t="s">
        <v>2083</v>
      </c>
      <c r="AF203" s="190" t="s">
        <v>2082</v>
      </c>
      <c r="AG203" s="193">
        <v>0</v>
      </c>
      <c r="AH203" s="193">
        <v>0</v>
      </c>
      <c r="AI203" s="193">
        <v>0</v>
      </c>
      <c r="AJ203" s="193">
        <v>1750</v>
      </c>
      <c r="AK203" s="193">
        <v>1910</v>
      </c>
      <c r="AL203" s="193">
        <v>5810</v>
      </c>
      <c r="AM203" s="193">
        <v>16765</v>
      </c>
      <c r="AN203" s="193">
        <v>16765</v>
      </c>
      <c r="AO203" s="193">
        <v>33530</v>
      </c>
      <c r="AP203" s="193">
        <v>9757</v>
      </c>
      <c r="AQ203" s="193">
        <v>7508</v>
      </c>
      <c r="AR203" s="193">
        <v>17265</v>
      </c>
      <c r="AS203" s="190" t="s">
        <v>271</v>
      </c>
      <c r="AT203" s="193" t="s">
        <v>271</v>
      </c>
      <c r="AU203" s="193" t="s">
        <v>271</v>
      </c>
      <c r="AV203" s="190" t="s">
        <v>271</v>
      </c>
      <c r="AW203" s="193" t="s">
        <v>271</v>
      </c>
      <c r="AX203" s="193" t="s">
        <v>271</v>
      </c>
      <c r="AY203" s="190" t="s">
        <v>287</v>
      </c>
      <c r="AZ203" s="193">
        <v>500</v>
      </c>
      <c r="BA203" s="193">
        <v>0</v>
      </c>
      <c r="BB203" s="190" t="s">
        <v>271</v>
      </c>
      <c r="BC203" s="193" t="s">
        <v>271</v>
      </c>
      <c r="BD203" s="193" t="s">
        <v>271</v>
      </c>
      <c r="BE203" s="190" t="s">
        <v>271</v>
      </c>
      <c r="BF203" s="193" t="s">
        <v>271</v>
      </c>
      <c r="BG203" s="193" t="s">
        <v>271</v>
      </c>
      <c r="BH203" s="190" t="s">
        <v>271</v>
      </c>
      <c r="BI203" s="193" t="s">
        <v>271</v>
      </c>
      <c r="BJ203" s="193" t="s">
        <v>271</v>
      </c>
      <c r="BK203" s="190" t="s">
        <v>287</v>
      </c>
      <c r="BL203" s="193">
        <v>16765</v>
      </c>
      <c r="BM203" s="193">
        <v>33530</v>
      </c>
      <c r="BN203" s="190" t="s">
        <v>271</v>
      </c>
      <c r="BO203" s="193" t="s">
        <v>271</v>
      </c>
      <c r="BP203" s="193" t="s">
        <v>271</v>
      </c>
      <c r="BQ203" s="190" t="s">
        <v>287</v>
      </c>
      <c r="BR203" s="193">
        <v>0</v>
      </c>
      <c r="BS203" s="193">
        <v>0</v>
      </c>
      <c r="BT203" s="190" t="s">
        <v>271</v>
      </c>
      <c r="BU203" s="193" t="s">
        <v>271</v>
      </c>
      <c r="BV203" s="193" t="s">
        <v>271</v>
      </c>
      <c r="BW203" s="193">
        <v>0</v>
      </c>
      <c r="BX203" s="193">
        <v>0</v>
      </c>
      <c r="BY203" s="193">
        <v>0</v>
      </c>
      <c r="BZ203" s="193">
        <v>0</v>
      </c>
      <c r="CA203" s="193">
        <v>0</v>
      </c>
      <c r="CB203" s="193">
        <v>0</v>
      </c>
      <c r="CC203" s="190" t="s">
        <v>271</v>
      </c>
      <c r="CD203" s="193" t="s">
        <v>271</v>
      </c>
      <c r="CE203" s="193" t="s">
        <v>271</v>
      </c>
      <c r="CF203" s="190" t="s">
        <v>271</v>
      </c>
      <c r="CG203" s="193" t="s">
        <v>271</v>
      </c>
      <c r="CH203" s="193" t="s">
        <v>271</v>
      </c>
      <c r="CI203" s="190" t="s">
        <v>271</v>
      </c>
      <c r="CJ203" s="193" t="s">
        <v>271</v>
      </c>
      <c r="CK203" s="193" t="s">
        <v>271</v>
      </c>
      <c r="CL203" s="190" t="s">
        <v>271</v>
      </c>
      <c r="CM203" s="193" t="s">
        <v>271</v>
      </c>
      <c r="CN203" s="193" t="s">
        <v>271</v>
      </c>
      <c r="CO203" s="190" t="s">
        <v>271</v>
      </c>
      <c r="CP203" s="193" t="s">
        <v>271</v>
      </c>
      <c r="CQ203" s="193" t="s">
        <v>271</v>
      </c>
      <c r="CR203" s="190" t="s">
        <v>271</v>
      </c>
      <c r="CS203" s="193" t="s">
        <v>271</v>
      </c>
      <c r="CT203" s="193" t="s">
        <v>271</v>
      </c>
      <c r="CU203" s="190" t="s">
        <v>271</v>
      </c>
      <c r="CV203" s="193" t="s">
        <v>271</v>
      </c>
      <c r="CW203" s="193" t="s">
        <v>271</v>
      </c>
      <c r="CX203" s="190" t="s">
        <v>271</v>
      </c>
      <c r="CY203" s="193" t="s">
        <v>271</v>
      </c>
      <c r="CZ203" s="193" t="s">
        <v>271</v>
      </c>
      <c r="DA203" s="190" t="s">
        <v>271</v>
      </c>
      <c r="DB203" s="193" t="s">
        <v>271</v>
      </c>
      <c r="DC203" s="193" t="s">
        <v>271</v>
      </c>
      <c r="DD203" s="190" t="s">
        <v>271</v>
      </c>
      <c r="DE203" s="193" t="s">
        <v>271</v>
      </c>
      <c r="DF203" s="193" t="s">
        <v>271</v>
      </c>
      <c r="DG203" s="190" t="s">
        <v>271</v>
      </c>
      <c r="DH203" s="193" t="s">
        <v>271</v>
      </c>
      <c r="DI203" s="193" t="s">
        <v>271</v>
      </c>
      <c r="DJ203" s="190" t="s">
        <v>271</v>
      </c>
      <c r="DK203" s="193" t="s">
        <v>271</v>
      </c>
      <c r="DL203" s="193" t="s">
        <v>271</v>
      </c>
      <c r="DM203" s="190" t="s">
        <v>271</v>
      </c>
      <c r="DN203" s="193" t="s">
        <v>271</v>
      </c>
      <c r="DO203" s="193" t="s">
        <v>271</v>
      </c>
      <c r="DP203" s="190" t="s">
        <v>271</v>
      </c>
      <c r="DQ203" s="193" t="s">
        <v>271</v>
      </c>
      <c r="DR203" s="193" t="s">
        <v>271</v>
      </c>
      <c r="DS203" s="190" t="s">
        <v>271</v>
      </c>
      <c r="DT203" s="193" t="s">
        <v>271</v>
      </c>
      <c r="DU203" s="193" t="s">
        <v>271</v>
      </c>
      <c r="DV203" s="190" t="s">
        <v>271</v>
      </c>
      <c r="DW203" s="193" t="s">
        <v>271</v>
      </c>
      <c r="DX203" s="193" t="s">
        <v>271</v>
      </c>
      <c r="DY203" s="190" t="s">
        <v>356</v>
      </c>
      <c r="DZ203" s="190" t="s">
        <v>272</v>
      </c>
      <c r="EA203" s="190" t="s">
        <v>785</v>
      </c>
      <c r="EB203" s="190" t="s">
        <v>286</v>
      </c>
      <c r="EC203" s="190" t="s">
        <v>297</v>
      </c>
      <c r="ED203" s="190" t="s">
        <v>271</v>
      </c>
      <c r="EE203" s="190" t="s">
        <v>271</v>
      </c>
      <c r="EF203" s="190" t="s">
        <v>2081</v>
      </c>
      <c r="EG203" s="190" t="s">
        <v>352</v>
      </c>
      <c r="EH203" s="190" t="s">
        <v>284</v>
      </c>
      <c r="EI203" s="190" t="s">
        <v>319</v>
      </c>
      <c r="EJ203" s="190" t="s">
        <v>245</v>
      </c>
      <c r="EK203" s="190" t="s">
        <v>379</v>
      </c>
      <c r="EL203" s="190" t="s">
        <v>272</v>
      </c>
      <c r="EM203" s="190" t="s">
        <v>272</v>
      </c>
      <c r="EN203" s="190" t="s">
        <v>272</v>
      </c>
      <c r="EO203" s="190" t="s">
        <v>272</v>
      </c>
      <c r="EP203" s="190" t="s">
        <v>378</v>
      </c>
      <c r="EQ203" s="190">
        <v>4</v>
      </c>
      <c r="ER203" s="190" t="s">
        <v>349</v>
      </c>
      <c r="ES203" s="190" t="s">
        <v>272</v>
      </c>
      <c r="ET203" s="190" t="s">
        <v>272</v>
      </c>
      <c r="EU203" s="190" t="s">
        <v>272</v>
      </c>
      <c r="EV203" s="190" t="s">
        <v>272</v>
      </c>
      <c r="EW203" s="190" t="s">
        <v>303</v>
      </c>
      <c r="EX203" s="190">
        <v>4</v>
      </c>
      <c r="EY203" s="190" t="s">
        <v>271</v>
      </c>
      <c r="EZ203" s="190" t="s">
        <v>268</v>
      </c>
      <c r="FA203" s="190" t="s">
        <v>260</v>
      </c>
      <c r="FB203" s="193">
        <v>0</v>
      </c>
      <c r="FC203" s="190" t="s">
        <v>442</v>
      </c>
      <c r="FD203" s="190" t="s">
        <v>271</v>
      </c>
      <c r="FE203" s="190" t="s">
        <v>271</v>
      </c>
      <c r="FF203" s="190" t="s">
        <v>264</v>
      </c>
      <c r="FG203" s="190" t="s">
        <v>2080</v>
      </c>
      <c r="FH203" s="190" t="s">
        <v>271</v>
      </c>
      <c r="FI203" s="190" t="s">
        <v>2079</v>
      </c>
      <c r="FJ203" s="190" t="s">
        <v>271</v>
      </c>
      <c r="FK203" s="190" t="s">
        <v>271</v>
      </c>
      <c r="FL203" s="190" t="s">
        <v>2078</v>
      </c>
      <c r="FM203" s="190" t="s">
        <v>2077</v>
      </c>
      <c r="FN203" s="190" t="s">
        <v>271</v>
      </c>
      <c r="FO203" s="190" t="s">
        <v>2076</v>
      </c>
      <c r="FP203" s="190" t="s">
        <v>271</v>
      </c>
      <c r="FQ203" s="193">
        <v>33530</v>
      </c>
      <c r="FR203" s="193">
        <v>17265</v>
      </c>
      <c r="FS203" s="190" t="s">
        <v>271</v>
      </c>
      <c r="FT203" s="190" t="s">
        <v>271</v>
      </c>
      <c r="FU203" s="190" t="s">
        <v>272</v>
      </c>
      <c r="FV203" s="190" t="s">
        <v>271</v>
      </c>
      <c r="FW203" s="190" t="s">
        <v>271</v>
      </c>
      <c r="FX203" s="190" t="s">
        <v>271</v>
      </c>
      <c r="FY203" s="190" t="s">
        <v>271</v>
      </c>
      <c r="FZ203" s="190" t="s">
        <v>271</v>
      </c>
      <c r="GA203" s="190" t="s">
        <v>271</v>
      </c>
      <c r="GB203" s="190" t="s">
        <v>271</v>
      </c>
      <c r="GC203" s="190" t="s">
        <v>271</v>
      </c>
      <c r="GD203" s="190" t="s">
        <v>271</v>
      </c>
      <c r="GE203" s="190" t="s">
        <v>271</v>
      </c>
    </row>
    <row r="204" spans="1:187" x14ac:dyDescent="0.3">
      <c r="A204" s="190" t="s">
        <v>372</v>
      </c>
      <c r="B204" s="190">
        <v>2874</v>
      </c>
      <c r="C204" s="190" t="s">
        <v>45</v>
      </c>
      <c r="D204" s="190" t="s">
        <v>239</v>
      </c>
      <c r="E204" s="190" t="s">
        <v>4519</v>
      </c>
      <c r="F204" s="190" t="s">
        <v>4518</v>
      </c>
      <c r="G204" s="190" t="s">
        <v>3876</v>
      </c>
      <c r="H204" s="190" t="s">
        <v>369</v>
      </c>
      <c r="I204" s="190" t="s">
        <v>2128</v>
      </c>
      <c r="J204" s="190" t="s">
        <v>271</v>
      </c>
      <c r="K204" s="190" t="s">
        <v>1272</v>
      </c>
      <c r="L204" s="190" t="s">
        <v>271</v>
      </c>
      <c r="M204" s="190" t="s">
        <v>4517</v>
      </c>
      <c r="N204" s="190" t="s">
        <v>369</v>
      </c>
      <c r="O204" s="190" t="s">
        <v>271</v>
      </c>
      <c r="P204" s="190" t="s">
        <v>271</v>
      </c>
      <c r="Q204" s="191">
        <v>40603</v>
      </c>
      <c r="R204" s="191">
        <v>42308</v>
      </c>
      <c r="S204" s="191">
        <v>42674</v>
      </c>
      <c r="T204" s="190" t="s">
        <v>549</v>
      </c>
      <c r="U204" s="194">
        <v>747084</v>
      </c>
      <c r="V204" s="190" t="s">
        <v>4516</v>
      </c>
      <c r="W204" s="190" t="s">
        <v>4515</v>
      </c>
      <c r="X204" s="190" t="s">
        <v>4514</v>
      </c>
      <c r="Y204" s="190" t="s">
        <v>271</v>
      </c>
      <c r="Z204" s="190" t="s">
        <v>271</v>
      </c>
      <c r="AA204" s="190" t="s">
        <v>271</v>
      </c>
      <c r="AB204" s="190" t="s">
        <v>310</v>
      </c>
      <c r="AC204" s="190" t="s">
        <v>4513</v>
      </c>
      <c r="AD204" s="190" t="s">
        <v>325</v>
      </c>
      <c r="AE204" s="190" t="s">
        <v>4512</v>
      </c>
      <c r="AF204" s="190" t="s">
        <v>4511</v>
      </c>
      <c r="AG204" s="193">
        <v>67473</v>
      </c>
      <c r="AH204" s="193">
        <v>180027</v>
      </c>
      <c r="AI204" s="193">
        <v>247500</v>
      </c>
      <c r="AJ204" s="193">
        <v>166</v>
      </c>
      <c r="AK204" s="193">
        <v>698</v>
      </c>
      <c r="AL204" s="193">
        <v>864</v>
      </c>
      <c r="AM204" s="193">
        <v>0</v>
      </c>
      <c r="AN204" s="193">
        <v>0</v>
      </c>
      <c r="AO204" s="193">
        <v>0</v>
      </c>
      <c r="AP204" s="193">
        <v>0</v>
      </c>
      <c r="AQ204" s="193">
        <v>0</v>
      </c>
      <c r="AR204" s="193">
        <v>0</v>
      </c>
      <c r="AS204" s="190" t="s">
        <v>271</v>
      </c>
      <c r="AT204" s="193" t="s">
        <v>271</v>
      </c>
      <c r="AU204" s="193" t="s">
        <v>271</v>
      </c>
      <c r="AV204" s="190" t="s">
        <v>271</v>
      </c>
      <c r="AW204" s="193" t="s">
        <v>271</v>
      </c>
      <c r="AX204" s="193" t="s">
        <v>271</v>
      </c>
      <c r="AY204" s="190" t="s">
        <v>271</v>
      </c>
      <c r="AZ204" s="193" t="s">
        <v>271</v>
      </c>
      <c r="BA204" s="193" t="s">
        <v>271</v>
      </c>
      <c r="BB204" s="190" t="s">
        <v>271</v>
      </c>
      <c r="BC204" s="193" t="s">
        <v>271</v>
      </c>
      <c r="BD204" s="193" t="s">
        <v>271</v>
      </c>
      <c r="BE204" s="190" t="s">
        <v>271</v>
      </c>
      <c r="BF204" s="193" t="s">
        <v>271</v>
      </c>
      <c r="BG204" s="193" t="s">
        <v>271</v>
      </c>
      <c r="BH204" s="190" t="s">
        <v>271</v>
      </c>
      <c r="BI204" s="193" t="s">
        <v>271</v>
      </c>
      <c r="BJ204" s="193" t="s">
        <v>271</v>
      </c>
      <c r="BK204" s="190" t="s">
        <v>271</v>
      </c>
      <c r="BL204" s="193" t="s">
        <v>271</v>
      </c>
      <c r="BM204" s="193" t="s">
        <v>271</v>
      </c>
      <c r="BN204" s="190" t="s">
        <v>271</v>
      </c>
      <c r="BO204" s="193" t="s">
        <v>271</v>
      </c>
      <c r="BP204" s="193" t="s">
        <v>271</v>
      </c>
      <c r="BQ204" s="190" t="s">
        <v>271</v>
      </c>
      <c r="BR204" s="193" t="s">
        <v>271</v>
      </c>
      <c r="BS204" s="193" t="s">
        <v>271</v>
      </c>
      <c r="BT204" s="190" t="s">
        <v>271</v>
      </c>
      <c r="BU204" s="193" t="s">
        <v>271</v>
      </c>
      <c r="BV204" s="193" t="s">
        <v>271</v>
      </c>
      <c r="BW204" s="193">
        <v>67773</v>
      </c>
      <c r="BX204" s="193">
        <v>180767</v>
      </c>
      <c r="BY204" s="193">
        <v>248540</v>
      </c>
      <c r="BZ204" s="193">
        <v>166</v>
      </c>
      <c r="CA204" s="193">
        <v>198</v>
      </c>
      <c r="CB204" s="193">
        <v>864</v>
      </c>
      <c r="CC204" s="190" t="s">
        <v>287</v>
      </c>
      <c r="CD204" s="193">
        <v>864</v>
      </c>
      <c r="CE204" s="193">
        <v>247500</v>
      </c>
      <c r="CF204" s="190" t="s">
        <v>287</v>
      </c>
      <c r="CG204" s="193">
        <v>864</v>
      </c>
      <c r="CH204" s="193">
        <v>247500</v>
      </c>
      <c r="CI204" s="190" t="s">
        <v>271</v>
      </c>
      <c r="CJ204" s="193" t="s">
        <v>271</v>
      </c>
      <c r="CK204" s="193" t="s">
        <v>271</v>
      </c>
      <c r="CL204" s="190" t="s">
        <v>287</v>
      </c>
      <c r="CM204" s="193">
        <v>864</v>
      </c>
      <c r="CN204" s="193">
        <v>247500</v>
      </c>
      <c r="CO204" s="190" t="s">
        <v>287</v>
      </c>
      <c r="CP204" s="193">
        <v>864</v>
      </c>
      <c r="CQ204" s="193">
        <v>247500</v>
      </c>
      <c r="CR204" s="190" t="s">
        <v>271</v>
      </c>
      <c r="CS204" s="193" t="s">
        <v>271</v>
      </c>
      <c r="CT204" s="193" t="s">
        <v>271</v>
      </c>
      <c r="CU204" s="190" t="s">
        <v>287</v>
      </c>
      <c r="CV204" s="193">
        <v>864</v>
      </c>
      <c r="CW204" s="193">
        <v>247500</v>
      </c>
      <c r="CX204" s="190" t="s">
        <v>271</v>
      </c>
      <c r="CY204" s="193" t="s">
        <v>271</v>
      </c>
      <c r="CZ204" s="193" t="s">
        <v>271</v>
      </c>
      <c r="DA204" s="190" t="s">
        <v>271</v>
      </c>
      <c r="DB204" s="193" t="s">
        <v>271</v>
      </c>
      <c r="DC204" s="193" t="s">
        <v>271</v>
      </c>
      <c r="DD204" s="190" t="s">
        <v>271</v>
      </c>
      <c r="DE204" s="193" t="s">
        <v>271</v>
      </c>
      <c r="DF204" s="193" t="s">
        <v>271</v>
      </c>
      <c r="DG204" s="190" t="s">
        <v>287</v>
      </c>
      <c r="DH204" s="193">
        <v>864</v>
      </c>
      <c r="DI204" s="193">
        <v>247500</v>
      </c>
      <c r="DJ204" s="190" t="s">
        <v>287</v>
      </c>
      <c r="DK204" s="193">
        <v>864</v>
      </c>
      <c r="DL204" s="193">
        <v>247500</v>
      </c>
      <c r="DM204" s="190" t="s">
        <v>271</v>
      </c>
      <c r="DN204" s="193" t="s">
        <v>271</v>
      </c>
      <c r="DO204" s="193" t="s">
        <v>271</v>
      </c>
      <c r="DP204" s="190" t="s">
        <v>271</v>
      </c>
      <c r="DQ204" s="193" t="s">
        <v>271</v>
      </c>
      <c r="DR204" s="193" t="s">
        <v>271</v>
      </c>
      <c r="DS204" s="190" t="s">
        <v>287</v>
      </c>
      <c r="DT204" s="193">
        <v>0</v>
      </c>
      <c r="DU204" s="193">
        <v>0</v>
      </c>
      <c r="DV204" s="190" t="s">
        <v>287</v>
      </c>
      <c r="DW204" s="193">
        <v>117</v>
      </c>
      <c r="DX204" s="193">
        <v>76000</v>
      </c>
      <c r="DY204" s="190" t="s">
        <v>655</v>
      </c>
      <c r="DZ204" s="190" t="s">
        <v>272</v>
      </c>
      <c r="EA204" s="190" t="s">
        <v>564</v>
      </c>
      <c r="EB204" s="190" t="s">
        <v>271</v>
      </c>
      <c r="EC204" s="190" t="s">
        <v>297</v>
      </c>
      <c r="ED204" s="190" t="s">
        <v>271</v>
      </c>
      <c r="EE204" s="190" t="s">
        <v>271</v>
      </c>
      <c r="EF204" s="190" t="s">
        <v>4510</v>
      </c>
      <c r="EG204" s="190" t="s">
        <v>352</v>
      </c>
      <c r="EH204" s="190" t="s">
        <v>380</v>
      </c>
      <c r="EI204" s="190" t="s">
        <v>319</v>
      </c>
      <c r="EJ204" s="190" t="s">
        <v>246</v>
      </c>
      <c r="EK204" s="190" t="s">
        <v>379</v>
      </c>
      <c r="EL204" s="190" t="s">
        <v>272</v>
      </c>
      <c r="EM204" s="190" t="s">
        <v>272</v>
      </c>
      <c r="EN204" s="190" t="s">
        <v>272</v>
      </c>
      <c r="EO204" s="190" t="s">
        <v>272</v>
      </c>
      <c r="EP204" s="190" t="s">
        <v>378</v>
      </c>
      <c r="EQ204" s="190">
        <v>4</v>
      </c>
      <c r="ER204" s="190" t="s">
        <v>349</v>
      </c>
      <c r="ES204" s="190" t="s">
        <v>272</v>
      </c>
      <c r="ET204" s="190" t="s">
        <v>272</v>
      </c>
      <c r="EU204" s="190" t="s">
        <v>272</v>
      </c>
      <c r="EV204" s="190" t="s">
        <v>272</v>
      </c>
      <c r="EW204" s="190" t="s">
        <v>303</v>
      </c>
      <c r="EX204" s="190">
        <v>4</v>
      </c>
      <c r="EY204" s="190" t="s">
        <v>278</v>
      </c>
      <c r="EZ204" s="190" t="s">
        <v>267</v>
      </c>
      <c r="FA204" s="190" t="s">
        <v>260</v>
      </c>
      <c r="FB204" s="193">
        <v>4</v>
      </c>
      <c r="FC204" s="190" t="s">
        <v>1357</v>
      </c>
      <c r="FD204" s="190" t="s">
        <v>1357</v>
      </c>
      <c r="FE204" s="190" t="s">
        <v>348</v>
      </c>
      <c r="FF204" s="190" t="s">
        <v>264</v>
      </c>
      <c r="FG204" s="190" t="s">
        <v>4509</v>
      </c>
      <c r="FH204" s="190" t="s">
        <v>4508</v>
      </c>
      <c r="FI204" s="190" t="s">
        <v>4507</v>
      </c>
      <c r="FJ204" s="190" t="s">
        <v>4506</v>
      </c>
      <c r="FK204" s="190" t="s">
        <v>4505</v>
      </c>
      <c r="FL204" s="190" t="s">
        <v>4504</v>
      </c>
      <c r="FM204" s="190" t="s">
        <v>4503</v>
      </c>
      <c r="FN204" s="190" t="s">
        <v>4502</v>
      </c>
      <c r="FO204" s="190" t="s">
        <v>4501</v>
      </c>
      <c r="FP204" s="190" t="s">
        <v>4500</v>
      </c>
      <c r="FQ204" s="193">
        <v>248540</v>
      </c>
      <c r="FR204" s="193">
        <v>864</v>
      </c>
      <c r="FS204" s="190" t="s">
        <v>271</v>
      </c>
      <c r="FT204" s="190" t="s">
        <v>271</v>
      </c>
      <c r="FU204" s="190" t="s">
        <v>271</v>
      </c>
      <c r="FV204" s="190" t="s">
        <v>271</v>
      </c>
      <c r="FW204" s="190" t="s">
        <v>271</v>
      </c>
      <c r="FX204" s="190" t="s">
        <v>271</v>
      </c>
      <c r="FY204" s="190" t="s">
        <v>271</v>
      </c>
      <c r="FZ204" s="190" t="s">
        <v>271</v>
      </c>
      <c r="GA204" s="190" t="s">
        <v>272</v>
      </c>
      <c r="GB204" s="190" t="s">
        <v>271</v>
      </c>
      <c r="GC204" s="190" t="s">
        <v>272</v>
      </c>
      <c r="GD204" s="190" t="s">
        <v>271</v>
      </c>
      <c r="GE204" s="190" t="s">
        <v>271</v>
      </c>
    </row>
    <row r="205" spans="1:187" x14ac:dyDescent="0.3">
      <c r="A205" s="190" t="s">
        <v>372</v>
      </c>
      <c r="B205" s="190">
        <v>2875</v>
      </c>
      <c r="C205" s="190" t="s">
        <v>45</v>
      </c>
      <c r="D205" s="190" t="s">
        <v>239</v>
      </c>
      <c r="E205" s="190" t="s">
        <v>4499</v>
      </c>
      <c r="F205" s="190" t="s">
        <v>4498</v>
      </c>
      <c r="G205" s="190" t="s">
        <v>3876</v>
      </c>
      <c r="H205" s="190" t="s">
        <v>369</v>
      </c>
      <c r="I205" s="190" t="s">
        <v>544</v>
      </c>
      <c r="J205" s="190" t="s">
        <v>271</v>
      </c>
      <c r="K205" s="190" t="s">
        <v>271</v>
      </c>
      <c r="L205" s="190" t="s">
        <v>271</v>
      </c>
      <c r="M205" s="190" t="s">
        <v>271</v>
      </c>
      <c r="N205" s="190" t="s">
        <v>271</v>
      </c>
      <c r="O205" s="190" t="s">
        <v>271</v>
      </c>
      <c r="P205" s="190" t="s">
        <v>271</v>
      </c>
      <c r="Q205" s="191">
        <v>42141</v>
      </c>
      <c r="R205" s="191">
        <v>42674</v>
      </c>
      <c r="S205" s="191">
        <v>42735</v>
      </c>
      <c r="T205" s="190" t="s">
        <v>452</v>
      </c>
      <c r="U205" s="194">
        <v>780583</v>
      </c>
      <c r="V205" s="190" t="s">
        <v>1363</v>
      </c>
      <c r="W205" s="190" t="s">
        <v>1362</v>
      </c>
      <c r="X205" s="190" t="s">
        <v>1361</v>
      </c>
      <c r="Y205" s="190" t="s">
        <v>4497</v>
      </c>
      <c r="Z205" s="190" t="s">
        <v>4496</v>
      </c>
      <c r="AA205" s="190" t="s">
        <v>4495</v>
      </c>
      <c r="AB205" s="190" t="s">
        <v>291</v>
      </c>
      <c r="AC205" s="190" t="s">
        <v>4494</v>
      </c>
      <c r="AD205" s="190" t="s">
        <v>325</v>
      </c>
      <c r="AE205" s="190" t="s">
        <v>4493</v>
      </c>
      <c r="AF205" s="190" t="s">
        <v>4492</v>
      </c>
      <c r="AG205" s="193">
        <v>0</v>
      </c>
      <c r="AH205" s="193">
        <v>0</v>
      </c>
      <c r="AI205" s="193">
        <v>1562428</v>
      </c>
      <c r="AJ205" s="193">
        <v>40964</v>
      </c>
      <c r="AK205" s="193">
        <v>39357</v>
      </c>
      <c r="AL205" s="193">
        <v>80321</v>
      </c>
      <c r="AM205" s="193">
        <v>0</v>
      </c>
      <c r="AN205" s="193">
        <v>0</v>
      </c>
      <c r="AO205" s="193">
        <v>1562428</v>
      </c>
      <c r="AP205" s="193">
        <v>40964</v>
      </c>
      <c r="AQ205" s="193">
        <v>39357</v>
      </c>
      <c r="AR205" s="193">
        <v>80321</v>
      </c>
      <c r="AS205" s="190" t="s">
        <v>271</v>
      </c>
      <c r="AT205" s="193" t="s">
        <v>271</v>
      </c>
      <c r="AU205" s="193" t="s">
        <v>271</v>
      </c>
      <c r="AV205" s="190" t="s">
        <v>287</v>
      </c>
      <c r="AW205" s="193">
        <v>0</v>
      </c>
      <c r="AX205" s="193">
        <v>0</v>
      </c>
      <c r="AY205" s="190" t="s">
        <v>271</v>
      </c>
      <c r="AZ205" s="193" t="s">
        <v>271</v>
      </c>
      <c r="BA205" s="193" t="s">
        <v>271</v>
      </c>
      <c r="BB205" s="190" t="s">
        <v>271</v>
      </c>
      <c r="BC205" s="193" t="s">
        <v>271</v>
      </c>
      <c r="BD205" s="193" t="s">
        <v>271</v>
      </c>
      <c r="BE205" s="190" t="s">
        <v>271</v>
      </c>
      <c r="BF205" s="193" t="s">
        <v>271</v>
      </c>
      <c r="BG205" s="193" t="s">
        <v>271</v>
      </c>
      <c r="BH205" s="190" t="s">
        <v>271</v>
      </c>
      <c r="BI205" s="193" t="s">
        <v>271</v>
      </c>
      <c r="BJ205" s="193" t="s">
        <v>271</v>
      </c>
      <c r="BK205" s="190" t="s">
        <v>287</v>
      </c>
      <c r="BL205" s="193">
        <v>0</v>
      </c>
      <c r="BM205" s="193">
        <v>0</v>
      </c>
      <c r="BN205" s="190" t="s">
        <v>271</v>
      </c>
      <c r="BO205" s="193" t="s">
        <v>271</v>
      </c>
      <c r="BP205" s="193" t="s">
        <v>271</v>
      </c>
      <c r="BQ205" s="190" t="s">
        <v>271</v>
      </c>
      <c r="BR205" s="193" t="s">
        <v>271</v>
      </c>
      <c r="BS205" s="193" t="s">
        <v>271</v>
      </c>
      <c r="BT205" s="190" t="s">
        <v>271</v>
      </c>
      <c r="BU205" s="193" t="s">
        <v>271</v>
      </c>
      <c r="BV205" s="193" t="s">
        <v>271</v>
      </c>
      <c r="BW205" s="193">
        <v>0</v>
      </c>
      <c r="BX205" s="193">
        <v>0</v>
      </c>
      <c r="BY205" s="193">
        <v>1562428</v>
      </c>
      <c r="BZ205" s="193">
        <v>40964</v>
      </c>
      <c r="CA205" s="193">
        <v>39357</v>
      </c>
      <c r="CB205" s="193">
        <v>80321</v>
      </c>
      <c r="CC205" s="190" t="s">
        <v>271</v>
      </c>
      <c r="CD205" s="193" t="s">
        <v>271</v>
      </c>
      <c r="CE205" s="193" t="s">
        <v>271</v>
      </c>
      <c r="CF205" s="190" t="s">
        <v>271</v>
      </c>
      <c r="CG205" s="193" t="s">
        <v>271</v>
      </c>
      <c r="CH205" s="193" t="s">
        <v>271</v>
      </c>
      <c r="CI205" s="190" t="s">
        <v>271</v>
      </c>
      <c r="CJ205" s="193" t="s">
        <v>271</v>
      </c>
      <c r="CK205" s="193" t="s">
        <v>271</v>
      </c>
      <c r="CL205" s="190" t="s">
        <v>287</v>
      </c>
      <c r="CM205" s="193">
        <v>80321</v>
      </c>
      <c r="CN205" s="193">
        <v>1562428</v>
      </c>
      <c r="CO205" s="190" t="s">
        <v>271</v>
      </c>
      <c r="CP205" s="193" t="s">
        <v>271</v>
      </c>
      <c r="CQ205" s="193" t="s">
        <v>271</v>
      </c>
      <c r="CR205" s="190" t="s">
        <v>287</v>
      </c>
      <c r="CS205" s="193">
        <v>461</v>
      </c>
      <c r="CT205" s="193">
        <v>1383</v>
      </c>
      <c r="CU205" s="190" t="s">
        <v>271</v>
      </c>
      <c r="CV205" s="193" t="s">
        <v>271</v>
      </c>
      <c r="CW205" s="193" t="s">
        <v>271</v>
      </c>
      <c r="CX205" s="190" t="s">
        <v>271</v>
      </c>
      <c r="CY205" s="193" t="s">
        <v>271</v>
      </c>
      <c r="CZ205" s="193" t="s">
        <v>271</v>
      </c>
      <c r="DA205" s="190" t="s">
        <v>271</v>
      </c>
      <c r="DB205" s="193" t="s">
        <v>271</v>
      </c>
      <c r="DC205" s="193" t="s">
        <v>271</v>
      </c>
      <c r="DD205" s="190" t="s">
        <v>271</v>
      </c>
      <c r="DE205" s="193" t="s">
        <v>271</v>
      </c>
      <c r="DF205" s="193" t="s">
        <v>271</v>
      </c>
      <c r="DG205" s="190" t="s">
        <v>287</v>
      </c>
      <c r="DH205" s="193">
        <v>711781</v>
      </c>
      <c r="DI205" s="193">
        <v>2390053</v>
      </c>
      <c r="DJ205" s="190" t="s">
        <v>271</v>
      </c>
      <c r="DK205" s="193" t="s">
        <v>271</v>
      </c>
      <c r="DL205" s="193" t="s">
        <v>271</v>
      </c>
      <c r="DM205" s="190" t="s">
        <v>287</v>
      </c>
      <c r="DN205" s="193">
        <v>0</v>
      </c>
      <c r="DO205" s="193">
        <v>0</v>
      </c>
      <c r="DP205" s="190" t="s">
        <v>271</v>
      </c>
      <c r="DQ205" s="193" t="s">
        <v>271</v>
      </c>
      <c r="DR205" s="193" t="s">
        <v>271</v>
      </c>
      <c r="DS205" s="190" t="s">
        <v>271</v>
      </c>
      <c r="DT205" s="193" t="s">
        <v>271</v>
      </c>
      <c r="DU205" s="193" t="s">
        <v>271</v>
      </c>
      <c r="DV205" s="190" t="s">
        <v>271</v>
      </c>
      <c r="DW205" s="193" t="s">
        <v>271</v>
      </c>
      <c r="DX205" s="193" t="s">
        <v>271</v>
      </c>
      <c r="DY205" s="190" t="s">
        <v>655</v>
      </c>
      <c r="DZ205" s="190" t="s">
        <v>272</v>
      </c>
      <c r="EA205" s="190" t="s">
        <v>564</v>
      </c>
      <c r="EB205" s="190" t="s">
        <v>307</v>
      </c>
      <c r="EC205" s="190" t="s">
        <v>272</v>
      </c>
      <c r="ED205" s="190" t="s">
        <v>694</v>
      </c>
      <c r="EE205" s="190" t="s">
        <v>307</v>
      </c>
      <c r="EF205" s="190" t="s">
        <v>4491</v>
      </c>
      <c r="EG205" s="190" t="s">
        <v>285</v>
      </c>
      <c r="EH205" s="190" t="s">
        <v>284</v>
      </c>
      <c r="EI205" s="190" t="s">
        <v>319</v>
      </c>
      <c r="EJ205" s="190" t="s">
        <v>246</v>
      </c>
      <c r="EK205" s="190" t="s">
        <v>379</v>
      </c>
      <c r="EL205" s="190" t="s">
        <v>272</v>
      </c>
      <c r="EM205" s="190" t="s">
        <v>272</v>
      </c>
      <c r="EN205" s="190" t="s">
        <v>272</v>
      </c>
      <c r="EO205" s="190" t="s">
        <v>272</v>
      </c>
      <c r="EP205" s="190" t="s">
        <v>378</v>
      </c>
      <c r="EQ205" s="190">
        <v>4</v>
      </c>
      <c r="ER205" s="190" t="s">
        <v>349</v>
      </c>
      <c r="ES205" s="190" t="s">
        <v>272</v>
      </c>
      <c r="ET205" s="190" t="s">
        <v>272</v>
      </c>
      <c r="EU205" s="190" t="s">
        <v>272</v>
      </c>
      <c r="EV205" s="190" t="s">
        <v>272</v>
      </c>
      <c r="EW205" s="190" t="s">
        <v>303</v>
      </c>
      <c r="EX205" s="190">
        <v>4</v>
      </c>
      <c r="EY205" s="190" t="s">
        <v>278</v>
      </c>
      <c r="EZ205" s="190" t="s">
        <v>268</v>
      </c>
      <c r="FA205" s="190" t="s">
        <v>260</v>
      </c>
      <c r="FB205" s="193">
        <v>5</v>
      </c>
      <c r="FC205" s="190" t="s">
        <v>300</v>
      </c>
      <c r="FD205" s="190" t="s">
        <v>1357</v>
      </c>
      <c r="FE205" s="190" t="s">
        <v>348</v>
      </c>
      <c r="FF205" s="190" t="s">
        <v>264</v>
      </c>
      <c r="FG205" s="190" t="s">
        <v>4490</v>
      </c>
      <c r="FH205" s="190" t="s">
        <v>4489</v>
      </c>
      <c r="FI205" s="190" t="s">
        <v>4488</v>
      </c>
      <c r="FJ205" s="190" t="s">
        <v>4487</v>
      </c>
      <c r="FK205" s="190" t="s">
        <v>4486</v>
      </c>
      <c r="FL205" s="190" t="s">
        <v>4485</v>
      </c>
      <c r="FM205" s="190" t="s">
        <v>4484</v>
      </c>
      <c r="FN205" s="190" t="s">
        <v>4483</v>
      </c>
      <c r="FO205" s="190" t="s">
        <v>4482</v>
      </c>
      <c r="FP205" s="190" t="s">
        <v>4481</v>
      </c>
      <c r="FQ205" s="193">
        <v>1562428</v>
      </c>
      <c r="FR205" s="193">
        <v>80321</v>
      </c>
      <c r="FS205" s="190" t="s">
        <v>271</v>
      </c>
      <c r="FT205" s="190" t="s">
        <v>271</v>
      </c>
      <c r="FU205" s="190" t="s">
        <v>272</v>
      </c>
      <c r="FV205" s="190" t="s">
        <v>271</v>
      </c>
      <c r="FW205" s="190" t="s">
        <v>271</v>
      </c>
      <c r="FX205" s="190" t="s">
        <v>271</v>
      </c>
      <c r="FY205" s="190" t="s">
        <v>271</v>
      </c>
      <c r="FZ205" s="190" t="s">
        <v>271</v>
      </c>
      <c r="GA205" s="190" t="s">
        <v>271</v>
      </c>
      <c r="GB205" s="190" t="s">
        <v>271</v>
      </c>
      <c r="GC205" s="190" t="s">
        <v>271</v>
      </c>
      <c r="GD205" s="190" t="s">
        <v>271</v>
      </c>
      <c r="GE205" s="190" t="s">
        <v>272</v>
      </c>
    </row>
    <row r="206" spans="1:187" x14ac:dyDescent="0.3">
      <c r="A206" s="190" t="s">
        <v>296</v>
      </c>
      <c r="B206" s="190">
        <v>3734</v>
      </c>
      <c r="C206" s="190" t="s">
        <v>45</v>
      </c>
      <c r="D206" s="190" t="s">
        <v>239</v>
      </c>
      <c r="F206" s="190" t="s">
        <v>1367</v>
      </c>
      <c r="G206" s="190" t="s">
        <v>1337</v>
      </c>
      <c r="Q206" s="190"/>
      <c r="R206" s="190"/>
      <c r="S206" s="190"/>
      <c r="U206" s="190"/>
      <c r="V206" s="190" t="s">
        <v>1366</v>
      </c>
      <c r="W206" s="190" t="s">
        <v>1365</v>
      </c>
      <c r="X206" s="190" t="s">
        <v>1364</v>
      </c>
      <c r="Y206" s="190" t="s">
        <v>1363</v>
      </c>
      <c r="Z206" s="190" t="s">
        <v>1362</v>
      </c>
      <c r="AA206" s="190" t="s">
        <v>1361</v>
      </c>
      <c r="AB206" s="190" t="s">
        <v>448</v>
      </c>
      <c r="AC206" s="190" t="s">
        <v>1360</v>
      </c>
      <c r="AD206" s="190" t="s">
        <v>325</v>
      </c>
      <c r="AE206" s="190" t="s">
        <v>1359</v>
      </c>
      <c r="AG206" s="190"/>
      <c r="AH206" s="190"/>
      <c r="AI206" s="190"/>
      <c r="AJ206" s="190"/>
      <c r="AK206" s="190"/>
      <c r="AL206" s="190"/>
      <c r="AM206" s="193">
        <v>0</v>
      </c>
      <c r="AN206" s="193">
        <v>0</v>
      </c>
      <c r="AO206" s="193">
        <v>0</v>
      </c>
      <c r="AP206" s="193">
        <v>12</v>
      </c>
      <c r="AQ206" s="193">
        <v>8</v>
      </c>
      <c r="AR206" s="193">
        <v>20</v>
      </c>
      <c r="AS206" s="190" t="s">
        <v>271</v>
      </c>
      <c r="AT206" s="193" t="s">
        <v>271</v>
      </c>
      <c r="AU206" s="193" t="s">
        <v>271</v>
      </c>
      <c r="AV206" s="190" t="s">
        <v>271</v>
      </c>
      <c r="AW206" s="193" t="s">
        <v>271</v>
      </c>
      <c r="AX206" s="193" t="s">
        <v>271</v>
      </c>
      <c r="AY206" s="190" t="s">
        <v>271</v>
      </c>
      <c r="AZ206" s="193" t="s">
        <v>271</v>
      </c>
      <c r="BA206" s="193" t="s">
        <v>271</v>
      </c>
      <c r="BB206" s="190" t="s">
        <v>287</v>
      </c>
      <c r="BC206" s="193">
        <v>15</v>
      </c>
      <c r="BD206" s="193">
        <v>0</v>
      </c>
      <c r="BE206" s="190" t="s">
        <v>271</v>
      </c>
      <c r="BF206" s="193" t="s">
        <v>271</v>
      </c>
      <c r="BG206" s="193" t="s">
        <v>271</v>
      </c>
      <c r="BH206" s="190" t="s">
        <v>287</v>
      </c>
      <c r="BI206" s="193">
        <v>20</v>
      </c>
      <c r="BJ206" s="193">
        <v>0</v>
      </c>
      <c r="BK206" s="190" t="s">
        <v>271</v>
      </c>
      <c r="BL206" s="193" t="s">
        <v>271</v>
      </c>
      <c r="BM206" s="193" t="s">
        <v>271</v>
      </c>
      <c r="BN206" s="190" t="s">
        <v>287</v>
      </c>
      <c r="BO206" s="193">
        <v>15</v>
      </c>
      <c r="BP206" s="193">
        <v>0</v>
      </c>
      <c r="BQ206" s="190" t="s">
        <v>287</v>
      </c>
      <c r="BR206" s="193">
        <v>20</v>
      </c>
      <c r="BS206" s="193">
        <v>0</v>
      </c>
      <c r="BT206" s="190" t="s">
        <v>287</v>
      </c>
      <c r="BU206" s="193">
        <v>20</v>
      </c>
      <c r="BV206" s="193">
        <v>0</v>
      </c>
      <c r="BW206" s="193">
        <v>0</v>
      </c>
      <c r="BX206" s="193">
        <v>0</v>
      </c>
      <c r="BY206" s="193">
        <v>0</v>
      </c>
      <c r="BZ206" s="193">
        <v>0</v>
      </c>
      <c r="CA206" s="193">
        <v>0</v>
      </c>
      <c r="CB206" s="193">
        <v>0</v>
      </c>
      <c r="CC206" s="190" t="s">
        <v>271</v>
      </c>
      <c r="CD206" s="193" t="s">
        <v>271</v>
      </c>
      <c r="CE206" s="193" t="s">
        <v>271</v>
      </c>
      <c r="CF206" s="190" t="s">
        <v>271</v>
      </c>
      <c r="CG206" s="193" t="s">
        <v>271</v>
      </c>
      <c r="CH206" s="193" t="s">
        <v>271</v>
      </c>
      <c r="CI206" s="190" t="s">
        <v>271</v>
      </c>
      <c r="CJ206" s="193" t="s">
        <v>271</v>
      </c>
      <c r="CK206" s="193" t="s">
        <v>271</v>
      </c>
      <c r="CL206" s="190" t="s">
        <v>271</v>
      </c>
      <c r="CM206" s="193" t="s">
        <v>271</v>
      </c>
      <c r="CN206" s="193" t="s">
        <v>271</v>
      </c>
      <c r="CO206" s="190" t="s">
        <v>271</v>
      </c>
      <c r="CP206" s="193" t="s">
        <v>271</v>
      </c>
      <c r="CQ206" s="193" t="s">
        <v>271</v>
      </c>
      <c r="CR206" s="190" t="s">
        <v>271</v>
      </c>
      <c r="CS206" s="193" t="s">
        <v>271</v>
      </c>
      <c r="CT206" s="193" t="s">
        <v>271</v>
      </c>
      <c r="CU206" s="190" t="s">
        <v>271</v>
      </c>
      <c r="CV206" s="193" t="s">
        <v>271</v>
      </c>
      <c r="CW206" s="193" t="s">
        <v>271</v>
      </c>
      <c r="CX206" s="190" t="s">
        <v>271</v>
      </c>
      <c r="CY206" s="193" t="s">
        <v>271</v>
      </c>
      <c r="CZ206" s="193" t="s">
        <v>271</v>
      </c>
      <c r="DA206" s="190" t="s">
        <v>271</v>
      </c>
      <c r="DB206" s="193" t="s">
        <v>271</v>
      </c>
      <c r="DC206" s="193" t="s">
        <v>271</v>
      </c>
      <c r="DD206" s="190" t="s">
        <v>271</v>
      </c>
      <c r="DE206" s="193" t="s">
        <v>271</v>
      </c>
      <c r="DF206" s="193" t="s">
        <v>271</v>
      </c>
      <c r="DG206" s="190" t="s">
        <v>271</v>
      </c>
      <c r="DH206" s="193" t="s">
        <v>271</v>
      </c>
      <c r="DI206" s="193" t="s">
        <v>271</v>
      </c>
      <c r="DJ206" s="190" t="s">
        <v>271</v>
      </c>
      <c r="DK206" s="193" t="s">
        <v>271</v>
      </c>
      <c r="DL206" s="193" t="s">
        <v>271</v>
      </c>
      <c r="DM206" s="190" t="s">
        <v>271</v>
      </c>
      <c r="DN206" s="193" t="s">
        <v>271</v>
      </c>
      <c r="DO206" s="193" t="s">
        <v>271</v>
      </c>
      <c r="DP206" s="190" t="s">
        <v>271</v>
      </c>
      <c r="DQ206" s="193" t="s">
        <v>271</v>
      </c>
      <c r="DR206" s="193" t="s">
        <v>271</v>
      </c>
      <c r="DS206" s="190" t="s">
        <v>271</v>
      </c>
      <c r="DT206" s="193" t="s">
        <v>271</v>
      </c>
      <c r="DU206" s="193" t="s">
        <v>271</v>
      </c>
      <c r="DV206" s="190" t="s">
        <v>271</v>
      </c>
      <c r="DW206" s="193" t="s">
        <v>271</v>
      </c>
      <c r="DX206" s="193" t="s">
        <v>271</v>
      </c>
      <c r="DY206" s="193"/>
      <c r="DZ206" s="190" t="s">
        <v>297</v>
      </c>
      <c r="EA206" s="190" t="s">
        <v>271</v>
      </c>
      <c r="EB206" s="190" t="s">
        <v>271</v>
      </c>
      <c r="EC206" s="190" t="s">
        <v>271</v>
      </c>
      <c r="ED206" s="190" t="s">
        <v>271</v>
      </c>
      <c r="EE206" s="190" t="s">
        <v>271</v>
      </c>
      <c r="EF206" s="190" t="s">
        <v>1358</v>
      </c>
      <c r="EG206" s="190" t="s">
        <v>321</v>
      </c>
      <c r="EH206" s="190" t="s">
        <v>284</v>
      </c>
      <c r="EI206" s="190" t="s">
        <v>319</v>
      </c>
      <c r="EJ206" s="190" t="s">
        <v>244</v>
      </c>
      <c r="EK206" s="190" t="s">
        <v>306</v>
      </c>
      <c r="EL206" s="190" t="s">
        <v>272</v>
      </c>
      <c r="EM206" s="190" t="s">
        <v>272</v>
      </c>
      <c r="EN206" s="190" t="s">
        <v>297</v>
      </c>
      <c r="EO206" s="190" t="s">
        <v>272</v>
      </c>
      <c r="EP206" s="190" t="s">
        <v>305</v>
      </c>
      <c r="EQ206" s="190">
        <v>3</v>
      </c>
      <c r="ER206" s="190" t="s">
        <v>271</v>
      </c>
      <c r="ES206" s="190" t="s">
        <v>271</v>
      </c>
      <c r="ET206" s="190" t="s">
        <v>271</v>
      </c>
      <c r="EU206" s="190" t="s">
        <v>271</v>
      </c>
      <c r="EV206" s="190" t="s">
        <v>271</v>
      </c>
      <c r="EW206" s="190" t="s">
        <v>271</v>
      </c>
      <c r="EX206" s="190" t="s">
        <v>271</v>
      </c>
      <c r="EY206" s="190" t="s">
        <v>318</v>
      </c>
      <c r="EZ206" s="190" t="s">
        <v>266</v>
      </c>
      <c r="FA206" s="190" t="s">
        <v>259</v>
      </c>
      <c r="FB206" s="190">
        <v>7</v>
      </c>
      <c r="FC206" s="190" t="s">
        <v>300</v>
      </c>
      <c r="FD206" s="190" t="s">
        <v>1357</v>
      </c>
      <c r="FE206" s="190" t="s">
        <v>348</v>
      </c>
      <c r="FF206" s="190" t="s">
        <v>264</v>
      </c>
      <c r="FG206" s="190" t="s">
        <v>1356</v>
      </c>
      <c r="FO206" s="190" t="s">
        <v>1355</v>
      </c>
      <c r="FP206" s="190" t="s">
        <v>271</v>
      </c>
      <c r="FQ206" s="190">
        <v>0</v>
      </c>
      <c r="FR206" s="190">
        <v>20</v>
      </c>
      <c r="FS206" s="190" t="s">
        <v>271</v>
      </c>
      <c r="FT206" s="190" t="s">
        <v>271</v>
      </c>
      <c r="FU206" s="190" t="s">
        <v>272</v>
      </c>
      <c r="FV206" s="190" t="s">
        <v>271</v>
      </c>
      <c r="FW206" s="190" t="s">
        <v>271</v>
      </c>
      <c r="FX206" s="190" t="s">
        <v>271</v>
      </c>
      <c r="FY206" s="190" t="s">
        <v>271</v>
      </c>
      <c r="FZ206" s="190" t="s">
        <v>271</v>
      </c>
      <c r="GA206" s="190" t="s">
        <v>271</v>
      </c>
      <c r="GB206" s="190" t="s">
        <v>271</v>
      </c>
      <c r="GC206" s="190" t="s">
        <v>271</v>
      </c>
      <c r="GD206" s="190" t="s">
        <v>271</v>
      </c>
      <c r="GE206" s="190" t="s">
        <v>272</v>
      </c>
    </row>
    <row r="207" spans="1:187" x14ac:dyDescent="0.3">
      <c r="A207" s="190" t="s">
        <v>372</v>
      </c>
      <c r="B207" s="190">
        <v>3560</v>
      </c>
      <c r="C207" s="190" t="s">
        <v>48</v>
      </c>
      <c r="D207" s="190" t="s">
        <v>238</v>
      </c>
      <c r="E207" s="190" t="s">
        <v>271</v>
      </c>
      <c r="F207" s="190" t="s">
        <v>7167</v>
      </c>
      <c r="G207" s="190" t="s">
        <v>6654</v>
      </c>
      <c r="H207" s="190" t="s">
        <v>369</v>
      </c>
      <c r="I207" s="190" t="s">
        <v>301</v>
      </c>
      <c r="J207" s="190" t="s">
        <v>7166</v>
      </c>
      <c r="K207" s="190" t="s">
        <v>271</v>
      </c>
      <c r="L207" s="190" t="s">
        <v>271</v>
      </c>
      <c r="M207" s="190" t="s">
        <v>271</v>
      </c>
      <c r="N207" s="190" t="s">
        <v>271</v>
      </c>
      <c r="O207" s="190" t="s">
        <v>271</v>
      </c>
      <c r="P207" s="190" t="s">
        <v>271</v>
      </c>
      <c r="Q207" s="191">
        <v>42005</v>
      </c>
      <c r="R207" s="191">
        <v>42369</v>
      </c>
      <c r="T207" s="190" t="s">
        <v>366</v>
      </c>
      <c r="U207" s="194">
        <v>29338.84</v>
      </c>
      <c r="V207" s="190" t="s">
        <v>7165</v>
      </c>
      <c r="W207" s="190" t="s">
        <v>7164</v>
      </c>
      <c r="X207" s="190" t="s">
        <v>7163</v>
      </c>
      <c r="Y207" s="190" t="s">
        <v>271</v>
      </c>
      <c r="Z207" s="190" t="s">
        <v>271</v>
      </c>
      <c r="AA207" s="190" t="s">
        <v>271</v>
      </c>
      <c r="AB207" s="190" t="s">
        <v>310</v>
      </c>
      <c r="AC207" s="190" t="s">
        <v>7162</v>
      </c>
      <c r="AD207" s="190" t="s">
        <v>289</v>
      </c>
      <c r="AE207" s="190" t="s">
        <v>7161</v>
      </c>
      <c r="AF207" s="190" t="s">
        <v>7160</v>
      </c>
      <c r="AG207" s="193">
        <v>350</v>
      </c>
      <c r="AH207" s="193">
        <v>350</v>
      </c>
      <c r="AI207" s="193">
        <v>700</v>
      </c>
      <c r="AJ207" s="193">
        <v>50</v>
      </c>
      <c r="AK207" s="193">
        <v>50</v>
      </c>
      <c r="AL207" s="193">
        <v>100</v>
      </c>
      <c r="AM207" s="193">
        <v>0</v>
      </c>
      <c r="AN207" s="193">
        <v>0</v>
      </c>
      <c r="AO207" s="193">
        <v>0</v>
      </c>
      <c r="AP207" s="193">
        <v>0</v>
      </c>
      <c r="AQ207" s="193">
        <v>0</v>
      </c>
      <c r="AR207" s="193">
        <v>0</v>
      </c>
      <c r="AS207" s="190" t="s">
        <v>271</v>
      </c>
      <c r="AT207" s="193" t="s">
        <v>271</v>
      </c>
      <c r="AU207" s="193" t="s">
        <v>271</v>
      </c>
      <c r="AV207" s="190" t="s">
        <v>271</v>
      </c>
      <c r="AW207" s="193" t="s">
        <v>271</v>
      </c>
      <c r="AX207" s="193" t="s">
        <v>271</v>
      </c>
      <c r="AY207" s="190" t="s">
        <v>271</v>
      </c>
      <c r="AZ207" s="193" t="s">
        <v>271</v>
      </c>
      <c r="BA207" s="193" t="s">
        <v>271</v>
      </c>
      <c r="BB207" s="190" t="s">
        <v>271</v>
      </c>
      <c r="BC207" s="193" t="s">
        <v>271</v>
      </c>
      <c r="BD207" s="193" t="s">
        <v>271</v>
      </c>
      <c r="BE207" s="190" t="s">
        <v>271</v>
      </c>
      <c r="BF207" s="193" t="s">
        <v>271</v>
      </c>
      <c r="BG207" s="193" t="s">
        <v>271</v>
      </c>
      <c r="BH207" s="190" t="s">
        <v>271</v>
      </c>
      <c r="BI207" s="193" t="s">
        <v>271</v>
      </c>
      <c r="BJ207" s="193" t="s">
        <v>271</v>
      </c>
      <c r="BK207" s="190" t="s">
        <v>271</v>
      </c>
      <c r="BL207" s="193" t="s">
        <v>271</v>
      </c>
      <c r="BM207" s="193" t="s">
        <v>271</v>
      </c>
      <c r="BN207" s="190" t="s">
        <v>271</v>
      </c>
      <c r="BO207" s="193" t="s">
        <v>271</v>
      </c>
      <c r="BP207" s="193" t="s">
        <v>271</v>
      </c>
      <c r="BQ207" s="190" t="s">
        <v>271</v>
      </c>
      <c r="BR207" s="193" t="s">
        <v>271</v>
      </c>
      <c r="BS207" s="193" t="s">
        <v>271</v>
      </c>
      <c r="BT207" s="190" t="s">
        <v>271</v>
      </c>
      <c r="BU207" s="193" t="s">
        <v>271</v>
      </c>
      <c r="BV207" s="193" t="s">
        <v>271</v>
      </c>
      <c r="BW207" s="193">
        <v>350</v>
      </c>
      <c r="BX207" s="193">
        <v>350</v>
      </c>
      <c r="BY207" s="193">
        <v>700</v>
      </c>
      <c r="BZ207" s="193">
        <v>0</v>
      </c>
      <c r="CA207" s="193">
        <v>0</v>
      </c>
      <c r="CB207" s="193">
        <v>0</v>
      </c>
      <c r="CC207" s="190" t="s">
        <v>271</v>
      </c>
      <c r="CD207" s="193" t="s">
        <v>271</v>
      </c>
      <c r="CE207" s="193" t="s">
        <v>271</v>
      </c>
      <c r="CF207" s="190" t="s">
        <v>271</v>
      </c>
      <c r="CG207" s="193" t="s">
        <v>271</v>
      </c>
      <c r="CH207" s="193" t="s">
        <v>271</v>
      </c>
      <c r="CI207" s="190" t="s">
        <v>271</v>
      </c>
      <c r="CJ207" s="193" t="s">
        <v>271</v>
      </c>
      <c r="CK207" s="193" t="s">
        <v>271</v>
      </c>
      <c r="CL207" s="190" t="s">
        <v>271</v>
      </c>
      <c r="CM207" s="193" t="s">
        <v>271</v>
      </c>
      <c r="CN207" s="193" t="s">
        <v>271</v>
      </c>
      <c r="CO207" s="190" t="s">
        <v>271</v>
      </c>
      <c r="CP207" s="193" t="s">
        <v>271</v>
      </c>
      <c r="CQ207" s="193" t="s">
        <v>271</v>
      </c>
      <c r="CR207" s="190" t="s">
        <v>271</v>
      </c>
      <c r="CS207" s="193" t="s">
        <v>271</v>
      </c>
      <c r="CT207" s="193" t="s">
        <v>271</v>
      </c>
      <c r="CU207" s="190" t="s">
        <v>271</v>
      </c>
      <c r="CV207" s="193" t="s">
        <v>271</v>
      </c>
      <c r="CW207" s="193" t="s">
        <v>271</v>
      </c>
      <c r="CX207" s="190" t="s">
        <v>271</v>
      </c>
      <c r="CY207" s="193" t="s">
        <v>271</v>
      </c>
      <c r="CZ207" s="193" t="s">
        <v>271</v>
      </c>
      <c r="DA207" s="190" t="s">
        <v>271</v>
      </c>
      <c r="DB207" s="193" t="s">
        <v>271</v>
      </c>
      <c r="DC207" s="193" t="s">
        <v>271</v>
      </c>
      <c r="DD207" s="190" t="s">
        <v>271</v>
      </c>
      <c r="DE207" s="193" t="s">
        <v>271</v>
      </c>
      <c r="DF207" s="193" t="s">
        <v>271</v>
      </c>
      <c r="DG207" s="190" t="s">
        <v>271</v>
      </c>
      <c r="DH207" s="193" t="s">
        <v>271</v>
      </c>
      <c r="DI207" s="193" t="s">
        <v>271</v>
      </c>
      <c r="DJ207" s="190" t="s">
        <v>271</v>
      </c>
      <c r="DK207" s="193" t="s">
        <v>271</v>
      </c>
      <c r="DL207" s="193" t="s">
        <v>271</v>
      </c>
      <c r="DM207" s="190" t="s">
        <v>287</v>
      </c>
      <c r="DN207" s="193">
        <v>0</v>
      </c>
      <c r="DO207" s="193">
        <v>0</v>
      </c>
      <c r="DP207" s="190" t="s">
        <v>271</v>
      </c>
      <c r="DQ207" s="193" t="s">
        <v>271</v>
      </c>
      <c r="DR207" s="193" t="s">
        <v>271</v>
      </c>
      <c r="DS207" s="190" t="s">
        <v>271</v>
      </c>
      <c r="DT207" s="193" t="s">
        <v>271</v>
      </c>
      <c r="DU207" s="193" t="s">
        <v>271</v>
      </c>
      <c r="DV207" s="190" t="s">
        <v>271</v>
      </c>
      <c r="DW207" s="193" t="s">
        <v>271</v>
      </c>
      <c r="DX207" s="193" t="s">
        <v>271</v>
      </c>
      <c r="DY207" s="190" t="s">
        <v>1295</v>
      </c>
      <c r="DZ207" s="190" t="s">
        <v>271</v>
      </c>
      <c r="EA207" s="190" t="s">
        <v>271</v>
      </c>
      <c r="EB207" s="190" t="s">
        <v>271</v>
      </c>
      <c r="EC207" s="190" t="s">
        <v>271</v>
      </c>
      <c r="ED207" s="190" t="s">
        <v>271</v>
      </c>
      <c r="EE207" s="190" t="s">
        <v>271</v>
      </c>
      <c r="EF207" s="190" t="s">
        <v>271</v>
      </c>
      <c r="EG207" s="190" t="s">
        <v>321</v>
      </c>
      <c r="EH207" s="190" t="s">
        <v>271</v>
      </c>
      <c r="EI207" s="190" t="s">
        <v>283</v>
      </c>
      <c r="EJ207" s="190" t="s">
        <v>271</v>
      </c>
      <c r="EK207" s="190" t="s">
        <v>271</v>
      </c>
      <c r="EL207" s="190" t="s">
        <v>271</v>
      </c>
      <c r="EM207" s="190" t="s">
        <v>271</v>
      </c>
      <c r="EN207" s="190" t="s">
        <v>271</v>
      </c>
      <c r="EO207" s="190" t="s">
        <v>271</v>
      </c>
      <c r="EP207" s="190" t="s">
        <v>271</v>
      </c>
      <c r="EQ207" s="190" t="s">
        <v>271</v>
      </c>
      <c r="ER207" s="190" t="s">
        <v>271</v>
      </c>
      <c r="ES207" s="190" t="s">
        <v>271</v>
      </c>
      <c r="ET207" s="190" t="s">
        <v>271</v>
      </c>
      <c r="EU207" s="190" t="s">
        <v>271</v>
      </c>
      <c r="EV207" s="190" t="s">
        <v>271</v>
      </c>
      <c r="EW207" s="190" t="s">
        <v>271</v>
      </c>
      <c r="EX207" s="190" t="s">
        <v>271</v>
      </c>
      <c r="EY207" s="190" t="s">
        <v>271</v>
      </c>
      <c r="EZ207" s="190" t="s">
        <v>271</v>
      </c>
      <c r="FA207" s="190" t="s">
        <v>271</v>
      </c>
      <c r="FB207" s="193">
        <v>0</v>
      </c>
      <c r="FC207" s="190" t="s">
        <v>482</v>
      </c>
      <c r="FD207" s="190" t="s">
        <v>376</v>
      </c>
      <c r="FE207" s="190" t="s">
        <v>276</v>
      </c>
      <c r="FF207" s="190" t="s">
        <v>264</v>
      </c>
      <c r="FG207" s="190" t="s">
        <v>7159</v>
      </c>
      <c r="FH207" s="190" t="s">
        <v>7158</v>
      </c>
      <c r="FI207" s="190" t="s">
        <v>271</v>
      </c>
      <c r="FJ207" s="190" t="s">
        <v>271</v>
      </c>
      <c r="FK207" s="190" t="s">
        <v>271</v>
      </c>
      <c r="FL207" s="190" t="s">
        <v>7157</v>
      </c>
      <c r="FM207" s="190" t="s">
        <v>7156</v>
      </c>
      <c r="FN207" s="190" t="s">
        <v>7155</v>
      </c>
      <c r="FO207" s="190" t="s">
        <v>7154</v>
      </c>
      <c r="FP207" s="190" t="s">
        <v>271</v>
      </c>
      <c r="FQ207" s="193">
        <v>700</v>
      </c>
      <c r="FR207" s="193">
        <v>0</v>
      </c>
      <c r="FS207" s="190" t="s">
        <v>271</v>
      </c>
      <c r="FT207" s="190" t="s">
        <v>271</v>
      </c>
      <c r="FU207" s="190" t="s">
        <v>271</v>
      </c>
      <c r="FV207" s="190" t="s">
        <v>271</v>
      </c>
      <c r="FW207" s="190" t="s">
        <v>271</v>
      </c>
      <c r="FX207" s="190" t="s">
        <v>271</v>
      </c>
      <c r="FY207" s="190" t="s">
        <v>271</v>
      </c>
      <c r="FZ207" s="190" t="s">
        <v>271</v>
      </c>
      <c r="GA207" s="190" t="s">
        <v>271</v>
      </c>
      <c r="GB207" s="190" t="s">
        <v>271</v>
      </c>
      <c r="GC207" s="190" t="s">
        <v>271</v>
      </c>
      <c r="GD207" s="190" t="s">
        <v>271</v>
      </c>
      <c r="GE207" s="190" t="s">
        <v>271</v>
      </c>
    </row>
    <row r="208" spans="1:187" x14ac:dyDescent="0.3">
      <c r="A208" s="190" t="s">
        <v>296</v>
      </c>
      <c r="B208" s="190">
        <v>3735</v>
      </c>
      <c r="C208" s="190" t="s">
        <v>49</v>
      </c>
      <c r="D208" s="190" t="s">
        <v>238</v>
      </c>
      <c r="F208" s="190" t="s">
        <v>12594</v>
      </c>
      <c r="G208" s="190" t="s">
        <v>12545</v>
      </c>
      <c r="Q208" s="190"/>
      <c r="R208" s="190"/>
      <c r="S208" s="190"/>
      <c r="U208" s="190"/>
      <c r="V208" s="190" t="s">
        <v>2320</v>
      </c>
      <c r="W208" s="190" t="s">
        <v>2319</v>
      </c>
      <c r="X208" s="190" t="s">
        <v>2318</v>
      </c>
      <c r="Y208" s="190" t="s">
        <v>271</v>
      </c>
      <c r="Z208" s="190" t="s">
        <v>271</v>
      </c>
      <c r="AA208" s="190" t="s">
        <v>271</v>
      </c>
      <c r="AB208" s="190" t="s">
        <v>291</v>
      </c>
      <c r="AC208" s="190" t="s">
        <v>12593</v>
      </c>
      <c r="AD208" s="190" t="s">
        <v>674</v>
      </c>
      <c r="AE208" s="190" t="s">
        <v>12592</v>
      </c>
      <c r="AG208" s="190"/>
      <c r="AH208" s="190"/>
      <c r="AI208" s="190"/>
      <c r="AJ208" s="190"/>
      <c r="AK208" s="190"/>
      <c r="AL208" s="190"/>
      <c r="AM208" s="193">
        <v>0</v>
      </c>
      <c r="AN208" s="193">
        <v>0</v>
      </c>
      <c r="AO208" s="193">
        <v>0</v>
      </c>
      <c r="AP208" s="193">
        <v>0</v>
      </c>
      <c r="AQ208" s="193">
        <v>0</v>
      </c>
      <c r="AR208" s="193">
        <v>0</v>
      </c>
      <c r="AS208" s="190" t="s">
        <v>271</v>
      </c>
      <c r="AT208" s="193" t="s">
        <v>271</v>
      </c>
      <c r="AU208" s="193" t="s">
        <v>271</v>
      </c>
      <c r="AV208" s="190" t="s">
        <v>271</v>
      </c>
      <c r="AW208" s="193" t="s">
        <v>271</v>
      </c>
      <c r="AX208" s="193" t="s">
        <v>271</v>
      </c>
      <c r="AY208" s="190" t="s">
        <v>271</v>
      </c>
      <c r="AZ208" s="193" t="s">
        <v>271</v>
      </c>
      <c r="BA208" s="193" t="s">
        <v>271</v>
      </c>
      <c r="BB208" s="190" t="s">
        <v>271</v>
      </c>
      <c r="BC208" s="193" t="s">
        <v>271</v>
      </c>
      <c r="BD208" s="193" t="s">
        <v>271</v>
      </c>
      <c r="BE208" s="190" t="s">
        <v>271</v>
      </c>
      <c r="BF208" s="193" t="s">
        <v>271</v>
      </c>
      <c r="BG208" s="193" t="s">
        <v>271</v>
      </c>
      <c r="BH208" s="190" t="s">
        <v>287</v>
      </c>
      <c r="BI208" s="193">
        <v>0</v>
      </c>
      <c r="BJ208" s="193">
        <v>0</v>
      </c>
      <c r="BK208" s="190" t="s">
        <v>271</v>
      </c>
      <c r="BL208" s="193" t="s">
        <v>271</v>
      </c>
      <c r="BM208" s="193" t="s">
        <v>271</v>
      </c>
      <c r="BN208" s="190" t="s">
        <v>271</v>
      </c>
      <c r="BO208" s="193" t="s">
        <v>271</v>
      </c>
      <c r="BP208" s="193" t="s">
        <v>271</v>
      </c>
      <c r="BQ208" s="190" t="s">
        <v>271</v>
      </c>
      <c r="BR208" s="193" t="s">
        <v>271</v>
      </c>
      <c r="BS208" s="193" t="s">
        <v>271</v>
      </c>
      <c r="BT208" s="190" t="s">
        <v>271</v>
      </c>
      <c r="BU208" s="193" t="s">
        <v>271</v>
      </c>
      <c r="BV208" s="193" t="s">
        <v>271</v>
      </c>
      <c r="BW208" s="193">
        <v>0</v>
      </c>
      <c r="BX208" s="193">
        <v>0</v>
      </c>
      <c r="BY208" s="193">
        <v>0</v>
      </c>
      <c r="BZ208" s="193">
        <v>0</v>
      </c>
      <c r="CA208" s="193">
        <v>0</v>
      </c>
      <c r="CB208" s="193">
        <v>0</v>
      </c>
      <c r="CC208" s="190" t="s">
        <v>271</v>
      </c>
      <c r="CD208" s="193" t="s">
        <v>271</v>
      </c>
      <c r="CE208" s="193" t="s">
        <v>271</v>
      </c>
      <c r="CF208" s="190" t="s">
        <v>287</v>
      </c>
      <c r="CG208" s="193">
        <v>0</v>
      </c>
      <c r="CH208" s="193">
        <v>0</v>
      </c>
      <c r="CI208" s="190" t="s">
        <v>271</v>
      </c>
      <c r="CJ208" s="193" t="s">
        <v>271</v>
      </c>
      <c r="CK208" s="193" t="s">
        <v>271</v>
      </c>
      <c r="CL208" s="190" t="s">
        <v>287</v>
      </c>
      <c r="CM208" s="193">
        <v>0</v>
      </c>
      <c r="CN208" s="193">
        <v>0</v>
      </c>
      <c r="CO208" s="190" t="s">
        <v>271</v>
      </c>
      <c r="CP208" s="193" t="s">
        <v>271</v>
      </c>
      <c r="CQ208" s="193" t="s">
        <v>271</v>
      </c>
      <c r="CR208" s="190" t="s">
        <v>271</v>
      </c>
      <c r="CS208" s="193" t="s">
        <v>271</v>
      </c>
      <c r="CT208" s="193" t="s">
        <v>271</v>
      </c>
      <c r="CU208" s="190" t="s">
        <v>271</v>
      </c>
      <c r="CV208" s="193" t="s">
        <v>271</v>
      </c>
      <c r="CW208" s="193" t="s">
        <v>271</v>
      </c>
      <c r="CX208" s="190" t="s">
        <v>271</v>
      </c>
      <c r="CY208" s="193" t="s">
        <v>271</v>
      </c>
      <c r="CZ208" s="193" t="s">
        <v>271</v>
      </c>
      <c r="DA208" s="190" t="s">
        <v>271</v>
      </c>
      <c r="DB208" s="193" t="s">
        <v>271</v>
      </c>
      <c r="DC208" s="193" t="s">
        <v>271</v>
      </c>
      <c r="DD208" s="190" t="s">
        <v>271</v>
      </c>
      <c r="DE208" s="193" t="s">
        <v>271</v>
      </c>
      <c r="DF208" s="193" t="s">
        <v>271</v>
      </c>
      <c r="DG208" s="190" t="s">
        <v>271</v>
      </c>
      <c r="DH208" s="193" t="s">
        <v>271</v>
      </c>
      <c r="DI208" s="193" t="s">
        <v>271</v>
      </c>
      <c r="DJ208" s="190" t="s">
        <v>271</v>
      </c>
      <c r="DK208" s="193" t="s">
        <v>271</v>
      </c>
      <c r="DL208" s="193" t="s">
        <v>271</v>
      </c>
      <c r="DM208" s="190" t="s">
        <v>271</v>
      </c>
      <c r="DN208" s="193" t="s">
        <v>271</v>
      </c>
      <c r="DO208" s="193" t="s">
        <v>271</v>
      </c>
      <c r="DP208" s="190" t="s">
        <v>271</v>
      </c>
      <c r="DQ208" s="193" t="s">
        <v>271</v>
      </c>
      <c r="DR208" s="193" t="s">
        <v>271</v>
      </c>
      <c r="DS208" s="190" t="s">
        <v>271</v>
      </c>
      <c r="DT208" s="193" t="s">
        <v>271</v>
      </c>
      <c r="DU208" s="193" t="s">
        <v>271</v>
      </c>
      <c r="DV208" s="190" t="s">
        <v>271</v>
      </c>
      <c r="DW208" s="193" t="s">
        <v>271</v>
      </c>
      <c r="DX208" s="193" t="s">
        <v>271</v>
      </c>
      <c r="DY208" s="193"/>
      <c r="DZ208" s="190" t="s">
        <v>297</v>
      </c>
      <c r="EA208" s="190" t="s">
        <v>271</v>
      </c>
      <c r="EB208" s="190" t="s">
        <v>271</v>
      </c>
      <c r="EC208" s="190" t="s">
        <v>297</v>
      </c>
      <c r="ED208" s="190" t="s">
        <v>271</v>
      </c>
      <c r="EE208" s="190" t="s">
        <v>271</v>
      </c>
      <c r="EF208" s="190" t="s">
        <v>271</v>
      </c>
      <c r="EG208" s="190" t="s">
        <v>285</v>
      </c>
      <c r="EH208" s="190" t="s">
        <v>284</v>
      </c>
      <c r="EI208" s="190" t="s">
        <v>283</v>
      </c>
      <c r="EJ208" s="190" t="s">
        <v>246</v>
      </c>
      <c r="EK208" s="190" t="s">
        <v>271</v>
      </c>
      <c r="EL208" s="190" t="s">
        <v>271</v>
      </c>
      <c r="EM208" s="190" t="s">
        <v>271</v>
      </c>
      <c r="EN208" s="190" t="s">
        <v>271</v>
      </c>
      <c r="EO208" s="190" t="s">
        <v>271</v>
      </c>
      <c r="EP208" s="190" t="s">
        <v>271</v>
      </c>
      <c r="EQ208" s="190" t="s">
        <v>271</v>
      </c>
      <c r="ER208" s="190" t="s">
        <v>271</v>
      </c>
      <c r="ES208" s="190" t="s">
        <v>271</v>
      </c>
      <c r="ET208" s="190" t="s">
        <v>271</v>
      </c>
      <c r="EU208" s="190" t="s">
        <v>271</v>
      </c>
      <c r="EV208" s="190" t="s">
        <v>271</v>
      </c>
      <c r="EW208" s="190" t="s">
        <v>271</v>
      </c>
      <c r="EX208" s="190" t="s">
        <v>271</v>
      </c>
      <c r="EY208" s="190" t="s">
        <v>318</v>
      </c>
      <c r="EZ208" s="190" t="s">
        <v>267</v>
      </c>
      <c r="FA208" s="190" t="s">
        <v>258</v>
      </c>
      <c r="FB208" s="190">
        <v>3</v>
      </c>
      <c r="FC208" s="190" t="s">
        <v>300</v>
      </c>
      <c r="FD208" s="190" t="s">
        <v>277</v>
      </c>
      <c r="FE208" s="190" t="s">
        <v>537</v>
      </c>
      <c r="FF208" s="190" t="s">
        <v>263</v>
      </c>
      <c r="FG208" s="190" t="s">
        <v>271</v>
      </c>
      <c r="FO208" s="190" t="s">
        <v>12591</v>
      </c>
      <c r="FP208" s="190" t="s">
        <v>12590</v>
      </c>
      <c r="FQ208" s="190">
        <v>0</v>
      </c>
      <c r="FR208" s="190">
        <v>0</v>
      </c>
      <c r="FS208" s="190" t="s">
        <v>272</v>
      </c>
      <c r="FT208" s="190" t="s">
        <v>271</v>
      </c>
      <c r="FU208" s="190" t="s">
        <v>271</v>
      </c>
      <c r="FV208" s="190" t="s">
        <v>271</v>
      </c>
      <c r="FW208" s="190" t="s">
        <v>271</v>
      </c>
      <c r="FX208" s="190" t="s">
        <v>271</v>
      </c>
      <c r="FY208" s="190" t="s">
        <v>271</v>
      </c>
      <c r="FZ208" s="190" t="s">
        <v>271</v>
      </c>
      <c r="GA208" s="190" t="s">
        <v>272</v>
      </c>
      <c r="GB208" s="190" t="s">
        <v>271</v>
      </c>
      <c r="GC208" s="190" t="s">
        <v>271</v>
      </c>
      <c r="GD208" s="190" t="s">
        <v>271</v>
      </c>
      <c r="GE208" s="190" t="s">
        <v>271</v>
      </c>
    </row>
    <row r="209" spans="1:187" x14ac:dyDescent="0.3">
      <c r="A209" s="190" t="s">
        <v>296</v>
      </c>
      <c r="B209" s="190">
        <v>3736</v>
      </c>
      <c r="C209" s="190" t="s">
        <v>49</v>
      </c>
      <c r="D209" s="190" t="s">
        <v>238</v>
      </c>
      <c r="F209" s="190" t="s">
        <v>2332</v>
      </c>
      <c r="G209" s="190" t="s">
        <v>2289</v>
      </c>
      <c r="Q209" s="190"/>
      <c r="R209" s="190"/>
      <c r="S209" s="190"/>
      <c r="U209" s="190"/>
      <c r="V209" s="190" t="s">
        <v>2311</v>
      </c>
      <c r="W209" s="190" t="s">
        <v>2296</v>
      </c>
      <c r="X209" s="190" t="s">
        <v>2310</v>
      </c>
      <c r="Y209" s="190" t="s">
        <v>271</v>
      </c>
      <c r="Z209" s="190" t="s">
        <v>271</v>
      </c>
      <c r="AA209" s="190" t="s">
        <v>271</v>
      </c>
      <c r="AB209" s="190" t="s">
        <v>291</v>
      </c>
      <c r="AC209" s="190" t="s">
        <v>2331</v>
      </c>
      <c r="AD209" s="190" t="s">
        <v>289</v>
      </c>
      <c r="AE209" s="190" t="s">
        <v>2330</v>
      </c>
      <c r="AG209" s="190"/>
      <c r="AH209" s="190"/>
      <c r="AI209" s="190"/>
      <c r="AJ209" s="190"/>
      <c r="AK209" s="190"/>
      <c r="AL209" s="190"/>
      <c r="AM209" s="193">
        <v>0</v>
      </c>
      <c r="AN209" s="193">
        <v>0</v>
      </c>
      <c r="AO209" s="193">
        <v>0</v>
      </c>
      <c r="AP209" s="193">
        <v>0</v>
      </c>
      <c r="AQ209" s="193">
        <v>0</v>
      </c>
      <c r="AR209" s="193">
        <v>0</v>
      </c>
      <c r="AS209" s="190" t="s">
        <v>271</v>
      </c>
      <c r="AT209" s="193" t="s">
        <v>271</v>
      </c>
      <c r="AU209" s="193" t="s">
        <v>271</v>
      </c>
      <c r="AV209" s="190" t="s">
        <v>271</v>
      </c>
      <c r="AW209" s="193" t="s">
        <v>271</v>
      </c>
      <c r="AX209" s="193" t="s">
        <v>271</v>
      </c>
      <c r="AY209" s="190" t="s">
        <v>271</v>
      </c>
      <c r="AZ209" s="193" t="s">
        <v>271</v>
      </c>
      <c r="BA209" s="193" t="s">
        <v>271</v>
      </c>
      <c r="BB209" s="190" t="s">
        <v>271</v>
      </c>
      <c r="BC209" s="193" t="s">
        <v>271</v>
      </c>
      <c r="BD209" s="193" t="s">
        <v>271</v>
      </c>
      <c r="BE209" s="190" t="s">
        <v>271</v>
      </c>
      <c r="BF209" s="193" t="s">
        <v>271</v>
      </c>
      <c r="BG209" s="193" t="s">
        <v>271</v>
      </c>
      <c r="BH209" s="190" t="s">
        <v>287</v>
      </c>
      <c r="BI209" s="193">
        <v>0</v>
      </c>
      <c r="BJ209" s="193">
        <v>0</v>
      </c>
      <c r="BK209" s="190" t="s">
        <v>271</v>
      </c>
      <c r="BL209" s="193" t="s">
        <v>271</v>
      </c>
      <c r="BM209" s="193" t="s">
        <v>271</v>
      </c>
      <c r="BN209" s="190" t="s">
        <v>271</v>
      </c>
      <c r="BO209" s="193" t="s">
        <v>271</v>
      </c>
      <c r="BP209" s="193" t="s">
        <v>271</v>
      </c>
      <c r="BQ209" s="190" t="s">
        <v>271</v>
      </c>
      <c r="BR209" s="193" t="s">
        <v>271</v>
      </c>
      <c r="BS209" s="193" t="s">
        <v>271</v>
      </c>
      <c r="BT209" s="190" t="s">
        <v>271</v>
      </c>
      <c r="BU209" s="193" t="s">
        <v>271</v>
      </c>
      <c r="BV209" s="193" t="s">
        <v>271</v>
      </c>
      <c r="BW209" s="193">
        <v>0</v>
      </c>
      <c r="BX209" s="193">
        <v>0</v>
      </c>
      <c r="BY209" s="193">
        <v>0</v>
      </c>
      <c r="BZ209" s="193">
        <v>0</v>
      </c>
      <c r="CA209" s="193">
        <v>0</v>
      </c>
      <c r="CB209" s="193">
        <v>150</v>
      </c>
      <c r="CC209" s="190" t="s">
        <v>271</v>
      </c>
      <c r="CD209" s="193" t="s">
        <v>271</v>
      </c>
      <c r="CE209" s="193" t="s">
        <v>271</v>
      </c>
      <c r="CF209" s="190" t="s">
        <v>287</v>
      </c>
      <c r="CG209" s="193">
        <v>0</v>
      </c>
      <c r="CH209" s="193">
        <v>0</v>
      </c>
      <c r="CI209" s="190" t="s">
        <v>271</v>
      </c>
      <c r="CJ209" s="193" t="s">
        <v>271</v>
      </c>
      <c r="CK209" s="193" t="s">
        <v>271</v>
      </c>
      <c r="CL209" s="190" t="s">
        <v>271</v>
      </c>
      <c r="CM209" s="193" t="s">
        <v>271</v>
      </c>
      <c r="CN209" s="193" t="s">
        <v>271</v>
      </c>
      <c r="CO209" s="190" t="s">
        <v>271</v>
      </c>
      <c r="CP209" s="193" t="s">
        <v>271</v>
      </c>
      <c r="CQ209" s="193" t="s">
        <v>271</v>
      </c>
      <c r="CR209" s="190" t="s">
        <v>271</v>
      </c>
      <c r="CS209" s="193" t="s">
        <v>271</v>
      </c>
      <c r="CT209" s="193" t="s">
        <v>271</v>
      </c>
      <c r="CU209" s="190" t="s">
        <v>271</v>
      </c>
      <c r="CV209" s="193" t="s">
        <v>271</v>
      </c>
      <c r="CW209" s="193" t="s">
        <v>271</v>
      </c>
      <c r="CX209" s="190" t="s">
        <v>271</v>
      </c>
      <c r="CY209" s="193" t="s">
        <v>271</v>
      </c>
      <c r="CZ209" s="193" t="s">
        <v>271</v>
      </c>
      <c r="DA209" s="190" t="s">
        <v>271</v>
      </c>
      <c r="DB209" s="193" t="s">
        <v>271</v>
      </c>
      <c r="DC209" s="193" t="s">
        <v>271</v>
      </c>
      <c r="DD209" s="190" t="s">
        <v>271</v>
      </c>
      <c r="DE209" s="193" t="s">
        <v>271</v>
      </c>
      <c r="DF209" s="193" t="s">
        <v>271</v>
      </c>
      <c r="DG209" s="190" t="s">
        <v>271</v>
      </c>
      <c r="DH209" s="193" t="s">
        <v>271</v>
      </c>
      <c r="DI209" s="193" t="s">
        <v>271</v>
      </c>
      <c r="DJ209" s="190" t="s">
        <v>271</v>
      </c>
      <c r="DK209" s="193" t="s">
        <v>271</v>
      </c>
      <c r="DL209" s="193" t="s">
        <v>271</v>
      </c>
      <c r="DM209" s="190" t="s">
        <v>271</v>
      </c>
      <c r="DN209" s="193" t="s">
        <v>271</v>
      </c>
      <c r="DO209" s="193" t="s">
        <v>271</v>
      </c>
      <c r="DP209" s="190" t="s">
        <v>271</v>
      </c>
      <c r="DQ209" s="193" t="s">
        <v>271</v>
      </c>
      <c r="DR209" s="193" t="s">
        <v>271</v>
      </c>
      <c r="DS209" s="190" t="s">
        <v>271</v>
      </c>
      <c r="DT209" s="193" t="s">
        <v>271</v>
      </c>
      <c r="DU209" s="193" t="s">
        <v>271</v>
      </c>
      <c r="DV209" s="190" t="s">
        <v>271</v>
      </c>
      <c r="DW209" s="193" t="s">
        <v>271</v>
      </c>
      <c r="DX209" s="193" t="s">
        <v>271</v>
      </c>
      <c r="DY209" s="193"/>
      <c r="DZ209" s="190" t="s">
        <v>297</v>
      </c>
      <c r="EA209" s="190" t="s">
        <v>271</v>
      </c>
      <c r="EB209" s="190" t="s">
        <v>271</v>
      </c>
      <c r="EC209" s="190" t="s">
        <v>297</v>
      </c>
      <c r="ED209" s="190" t="s">
        <v>271</v>
      </c>
      <c r="EE209" s="190" t="s">
        <v>271</v>
      </c>
      <c r="EF209" s="190" t="s">
        <v>2329</v>
      </c>
      <c r="EG209" s="190" t="s">
        <v>285</v>
      </c>
      <c r="EH209" s="190" t="s">
        <v>271</v>
      </c>
      <c r="EI209" s="190" t="s">
        <v>283</v>
      </c>
      <c r="EJ209" s="190" t="s">
        <v>246</v>
      </c>
      <c r="EK209" s="190" t="s">
        <v>271</v>
      </c>
      <c r="EL209" s="190" t="s">
        <v>271</v>
      </c>
      <c r="EM209" s="190" t="s">
        <v>271</v>
      </c>
      <c r="EN209" s="190" t="s">
        <v>271</v>
      </c>
      <c r="EO209" s="190" t="s">
        <v>271</v>
      </c>
      <c r="EP209" s="190" t="s">
        <v>271</v>
      </c>
      <c r="EQ209" s="190" t="s">
        <v>271</v>
      </c>
      <c r="ER209" s="190" t="s">
        <v>271</v>
      </c>
      <c r="ES209" s="190" t="s">
        <v>271</v>
      </c>
      <c r="ET209" s="190" t="s">
        <v>271</v>
      </c>
      <c r="EU209" s="190" t="s">
        <v>271</v>
      </c>
      <c r="EV209" s="190" t="s">
        <v>271</v>
      </c>
      <c r="EW209" s="190" t="s">
        <v>271</v>
      </c>
      <c r="EX209" s="190" t="s">
        <v>271</v>
      </c>
      <c r="EY209" s="190" t="s">
        <v>271</v>
      </c>
      <c r="EZ209" s="190" t="s">
        <v>267</v>
      </c>
      <c r="FA209" s="190" t="s">
        <v>259</v>
      </c>
      <c r="FB209" s="190" t="s">
        <v>271</v>
      </c>
      <c r="FC209" s="190" t="s">
        <v>271</v>
      </c>
      <c r="FD209" s="190" t="s">
        <v>271</v>
      </c>
      <c r="FE209" s="190" t="s">
        <v>271</v>
      </c>
      <c r="FF209" s="190" t="s">
        <v>271</v>
      </c>
      <c r="FG209" s="190" t="s">
        <v>271</v>
      </c>
      <c r="FO209" s="190" t="s">
        <v>271</v>
      </c>
      <c r="FP209" s="190" t="s">
        <v>271</v>
      </c>
      <c r="FQ209" s="190">
        <v>0</v>
      </c>
      <c r="FR209" s="190">
        <v>150</v>
      </c>
      <c r="FS209" s="190" t="s">
        <v>271</v>
      </c>
      <c r="FT209" s="190" t="s">
        <v>271</v>
      </c>
      <c r="FU209" s="190" t="s">
        <v>271</v>
      </c>
      <c r="FV209" s="190" t="s">
        <v>271</v>
      </c>
      <c r="FW209" s="190" t="s">
        <v>271</v>
      </c>
      <c r="FX209" s="190" t="s">
        <v>271</v>
      </c>
      <c r="FY209" s="190" t="s">
        <v>271</v>
      </c>
      <c r="FZ209" s="190" t="s">
        <v>271</v>
      </c>
      <c r="GA209" s="190" t="s">
        <v>272</v>
      </c>
      <c r="GB209" s="190" t="s">
        <v>271</v>
      </c>
      <c r="GC209" s="190" t="s">
        <v>271</v>
      </c>
      <c r="GD209" s="190" t="s">
        <v>271</v>
      </c>
      <c r="GE209" s="190" t="s">
        <v>272</v>
      </c>
    </row>
    <row r="210" spans="1:187" x14ac:dyDescent="0.3">
      <c r="A210" s="190" t="s">
        <v>296</v>
      </c>
      <c r="B210" s="190">
        <v>3737</v>
      </c>
      <c r="C210" s="190" t="s">
        <v>49</v>
      </c>
      <c r="D210" s="190" t="s">
        <v>238</v>
      </c>
      <c r="F210" s="190" t="s">
        <v>2328</v>
      </c>
      <c r="G210" s="190" t="s">
        <v>2289</v>
      </c>
      <c r="Q210" s="190"/>
      <c r="R210" s="190"/>
      <c r="S210" s="190"/>
      <c r="U210" s="190"/>
      <c r="V210" s="190" t="s">
        <v>2327</v>
      </c>
      <c r="W210" s="190" t="s">
        <v>2296</v>
      </c>
      <c r="X210" s="190" t="s">
        <v>2326</v>
      </c>
      <c r="Y210" s="190" t="s">
        <v>271</v>
      </c>
      <c r="Z210" s="190" t="s">
        <v>271</v>
      </c>
      <c r="AA210" s="190" t="s">
        <v>271</v>
      </c>
      <c r="AB210" s="190" t="s">
        <v>310</v>
      </c>
      <c r="AC210" s="190" t="s">
        <v>2325</v>
      </c>
      <c r="AD210" s="190" t="s">
        <v>289</v>
      </c>
      <c r="AE210" s="190" t="s">
        <v>2324</v>
      </c>
      <c r="AG210" s="190"/>
      <c r="AH210" s="190"/>
      <c r="AI210" s="190"/>
      <c r="AJ210" s="190"/>
      <c r="AK210" s="190"/>
      <c r="AL210" s="190"/>
      <c r="AM210" s="193">
        <v>0</v>
      </c>
      <c r="AN210" s="193">
        <v>0</v>
      </c>
      <c r="AO210" s="193">
        <v>0</v>
      </c>
      <c r="AP210" s="193">
        <v>0</v>
      </c>
      <c r="AQ210" s="193">
        <v>0</v>
      </c>
      <c r="AR210" s="193">
        <v>0</v>
      </c>
      <c r="AS210" s="190" t="s">
        <v>271</v>
      </c>
      <c r="AT210" s="193" t="s">
        <v>271</v>
      </c>
      <c r="AU210" s="193" t="s">
        <v>271</v>
      </c>
      <c r="AV210" s="190" t="s">
        <v>271</v>
      </c>
      <c r="AW210" s="193" t="s">
        <v>271</v>
      </c>
      <c r="AX210" s="193" t="s">
        <v>271</v>
      </c>
      <c r="AY210" s="190" t="s">
        <v>271</v>
      </c>
      <c r="AZ210" s="193" t="s">
        <v>271</v>
      </c>
      <c r="BA210" s="193" t="s">
        <v>271</v>
      </c>
      <c r="BB210" s="190" t="s">
        <v>271</v>
      </c>
      <c r="BC210" s="193" t="s">
        <v>271</v>
      </c>
      <c r="BD210" s="193" t="s">
        <v>271</v>
      </c>
      <c r="BE210" s="190" t="s">
        <v>271</v>
      </c>
      <c r="BF210" s="193" t="s">
        <v>271</v>
      </c>
      <c r="BG210" s="193" t="s">
        <v>271</v>
      </c>
      <c r="BH210" s="190" t="s">
        <v>271</v>
      </c>
      <c r="BI210" s="193" t="s">
        <v>271</v>
      </c>
      <c r="BJ210" s="193" t="s">
        <v>271</v>
      </c>
      <c r="BK210" s="190" t="s">
        <v>271</v>
      </c>
      <c r="BL210" s="193" t="s">
        <v>271</v>
      </c>
      <c r="BM210" s="193" t="s">
        <v>271</v>
      </c>
      <c r="BN210" s="190" t="s">
        <v>271</v>
      </c>
      <c r="BO210" s="193" t="s">
        <v>271</v>
      </c>
      <c r="BP210" s="193" t="s">
        <v>271</v>
      </c>
      <c r="BQ210" s="190" t="s">
        <v>271</v>
      </c>
      <c r="BR210" s="193" t="s">
        <v>271</v>
      </c>
      <c r="BS210" s="193" t="s">
        <v>271</v>
      </c>
      <c r="BT210" s="190" t="s">
        <v>271</v>
      </c>
      <c r="BU210" s="193" t="s">
        <v>271</v>
      </c>
      <c r="BV210" s="193" t="s">
        <v>271</v>
      </c>
      <c r="BW210" s="193">
        <v>50000</v>
      </c>
      <c r="BX210" s="193">
        <v>50000</v>
      </c>
      <c r="BY210" s="193">
        <v>100000</v>
      </c>
      <c r="BZ210" s="193">
        <v>0</v>
      </c>
      <c r="CA210" s="193">
        <v>0</v>
      </c>
      <c r="CB210" s="193">
        <v>0</v>
      </c>
      <c r="CC210" s="190" t="s">
        <v>271</v>
      </c>
      <c r="CD210" s="193" t="s">
        <v>271</v>
      </c>
      <c r="CE210" s="193" t="s">
        <v>271</v>
      </c>
      <c r="CF210" s="190" t="s">
        <v>287</v>
      </c>
      <c r="CG210" s="193">
        <v>0</v>
      </c>
      <c r="CH210" s="193">
        <v>0</v>
      </c>
      <c r="CI210" s="190" t="s">
        <v>271</v>
      </c>
      <c r="CJ210" s="193" t="s">
        <v>271</v>
      </c>
      <c r="CK210" s="193" t="s">
        <v>271</v>
      </c>
      <c r="CL210" s="190" t="s">
        <v>271</v>
      </c>
      <c r="CM210" s="193" t="s">
        <v>271</v>
      </c>
      <c r="CN210" s="193" t="s">
        <v>271</v>
      </c>
      <c r="CO210" s="190" t="s">
        <v>271</v>
      </c>
      <c r="CP210" s="193" t="s">
        <v>271</v>
      </c>
      <c r="CQ210" s="193" t="s">
        <v>271</v>
      </c>
      <c r="CR210" s="190" t="s">
        <v>271</v>
      </c>
      <c r="CS210" s="193" t="s">
        <v>271</v>
      </c>
      <c r="CT210" s="193" t="s">
        <v>271</v>
      </c>
      <c r="CU210" s="190" t="s">
        <v>271</v>
      </c>
      <c r="CV210" s="193" t="s">
        <v>271</v>
      </c>
      <c r="CW210" s="193" t="s">
        <v>271</v>
      </c>
      <c r="CX210" s="190" t="s">
        <v>271</v>
      </c>
      <c r="CY210" s="193" t="s">
        <v>271</v>
      </c>
      <c r="CZ210" s="193" t="s">
        <v>271</v>
      </c>
      <c r="DA210" s="190" t="s">
        <v>271</v>
      </c>
      <c r="DB210" s="193" t="s">
        <v>271</v>
      </c>
      <c r="DC210" s="193" t="s">
        <v>271</v>
      </c>
      <c r="DD210" s="190" t="s">
        <v>271</v>
      </c>
      <c r="DE210" s="193" t="s">
        <v>271</v>
      </c>
      <c r="DF210" s="193" t="s">
        <v>271</v>
      </c>
      <c r="DG210" s="190" t="s">
        <v>271</v>
      </c>
      <c r="DH210" s="193" t="s">
        <v>271</v>
      </c>
      <c r="DI210" s="193" t="s">
        <v>271</v>
      </c>
      <c r="DJ210" s="190" t="s">
        <v>271</v>
      </c>
      <c r="DK210" s="193" t="s">
        <v>271</v>
      </c>
      <c r="DL210" s="193" t="s">
        <v>271</v>
      </c>
      <c r="DM210" s="190" t="s">
        <v>271</v>
      </c>
      <c r="DN210" s="193" t="s">
        <v>271</v>
      </c>
      <c r="DO210" s="193" t="s">
        <v>271</v>
      </c>
      <c r="DP210" s="190" t="s">
        <v>271</v>
      </c>
      <c r="DQ210" s="193" t="s">
        <v>271</v>
      </c>
      <c r="DR210" s="193" t="s">
        <v>271</v>
      </c>
      <c r="DS210" s="190" t="s">
        <v>271</v>
      </c>
      <c r="DT210" s="193" t="s">
        <v>271</v>
      </c>
      <c r="DU210" s="193" t="s">
        <v>271</v>
      </c>
      <c r="DV210" s="190" t="s">
        <v>271</v>
      </c>
      <c r="DW210" s="193" t="s">
        <v>271</v>
      </c>
      <c r="DX210" s="193" t="s">
        <v>271</v>
      </c>
      <c r="DY210" s="193"/>
      <c r="DZ210" s="190" t="s">
        <v>271</v>
      </c>
      <c r="EA210" s="190" t="s">
        <v>271</v>
      </c>
      <c r="EB210" s="190" t="s">
        <v>271</v>
      </c>
      <c r="EC210" s="190" t="s">
        <v>297</v>
      </c>
      <c r="ED210" s="190" t="s">
        <v>271</v>
      </c>
      <c r="EE210" s="190" t="s">
        <v>271</v>
      </c>
      <c r="EF210" s="190" t="s">
        <v>271</v>
      </c>
      <c r="EG210" s="190" t="s">
        <v>285</v>
      </c>
      <c r="EH210" s="190" t="s">
        <v>271</v>
      </c>
      <c r="EI210" s="190" t="s">
        <v>319</v>
      </c>
      <c r="EJ210" s="190" t="s">
        <v>246</v>
      </c>
      <c r="EK210" s="190" t="s">
        <v>1390</v>
      </c>
      <c r="EL210" s="190" t="s">
        <v>272</v>
      </c>
      <c r="EM210" s="190" t="s">
        <v>297</v>
      </c>
      <c r="EN210" s="190" t="s">
        <v>297</v>
      </c>
      <c r="EO210" s="190" t="s">
        <v>272</v>
      </c>
      <c r="EP210" s="190" t="s">
        <v>464</v>
      </c>
      <c r="EQ210" s="190">
        <v>2</v>
      </c>
      <c r="ER210" s="190" t="s">
        <v>280</v>
      </c>
      <c r="ES210" s="190" t="s">
        <v>297</v>
      </c>
      <c r="ET210" s="190" t="s">
        <v>297</v>
      </c>
      <c r="EU210" s="190" t="s">
        <v>272</v>
      </c>
      <c r="EV210" s="190" t="s">
        <v>297</v>
      </c>
      <c r="EW210" s="190" t="s">
        <v>601</v>
      </c>
      <c r="EX210" s="190">
        <v>1</v>
      </c>
      <c r="EY210" s="190" t="s">
        <v>278</v>
      </c>
      <c r="EZ210" s="190" t="s">
        <v>267</v>
      </c>
      <c r="FA210" s="190" t="s">
        <v>260</v>
      </c>
      <c r="FB210" s="190">
        <v>1</v>
      </c>
      <c r="FC210" s="190" t="s">
        <v>377</v>
      </c>
      <c r="FD210" s="190" t="s">
        <v>271</v>
      </c>
      <c r="FE210" s="190" t="s">
        <v>271</v>
      </c>
      <c r="FF210" s="190" t="s">
        <v>262</v>
      </c>
      <c r="FG210" s="190" t="s">
        <v>271</v>
      </c>
      <c r="FO210" s="190" t="s">
        <v>2323</v>
      </c>
      <c r="FP210" s="190" t="s">
        <v>2322</v>
      </c>
      <c r="FQ210" s="190">
        <v>100000</v>
      </c>
      <c r="FR210" s="190">
        <v>0</v>
      </c>
      <c r="FS210" s="190" t="s">
        <v>271</v>
      </c>
      <c r="FT210" s="190" t="s">
        <v>271</v>
      </c>
      <c r="FU210" s="190" t="s">
        <v>271</v>
      </c>
      <c r="FV210" s="190" t="s">
        <v>271</v>
      </c>
      <c r="FW210" s="190" t="s">
        <v>271</v>
      </c>
      <c r="FX210" s="190" t="s">
        <v>271</v>
      </c>
      <c r="FY210" s="190" t="s">
        <v>271</v>
      </c>
      <c r="FZ210" s="190" t="s">
        <v>271</v>
      </c>
      <c r="GA210" s="190" t="s">
        <v>272</v>
      </c>
      <c r="GB210" s="190" t="s">
        <v>297</v>
      </c>
      <c r="GC210" s="190" t="s">
        <v>271</v>
      </c>
      <c r="GD210" s="190" t="s">
        <v>271</v>
      </c>
      <c r="GE210" s="190" t="s">
        <v>297</v>
      </c>
    </row>
    <row r="211" spans="1:187" x14ac:dyDescent="0.3">
      <c r="A211" s="190" t="s">
        <v>296</v>
      </c>
      <c r="B211" s="190">
        <v>3738</v>
      </c>
      <c r="C211" s="190" t="s">
        <v>49</v>
      </c>
      <c r="D211" s="190" t="s">
        <v>238</v>
      </c>
      <c r="F211" s="190" t="s">
        <v>2321</v>
      </c>
      <c r="G211" s="190" t="s">
        <v>2289</v>
      </c>
      <c r="Q211" s="190"/>
      <c r="R211" s="190"/>
      <c r="S211" s="190"/>
      <c r="U211" s="190"/>
      <c r="V211" s="190" t="s">
        <v>2320</v>
      </c>
      <c r="W211" s="190" t="s">
        <v>2319</v>
      </c>
      <c r="X211" s="190" t="s">
        <v>2318</v>
      </c>
      <c r="Y211" s="190" t="s">
        <v>271</v>
      </c>
      <c r="Z211" s="190" t="s">
        <v>271</v>
      </c>
      <c r="AA211" s="190" t="s">
        <v>271</v>
      </c>
      <c r="AB211" s="190" t="s">
        <v>291</v>
      </c>
      <c r="AC211" s="190" t="s">
        <v>2317</v>
      </c>
      <c r="AD211" s="190" t="s">
        <v>301</v>
      </c>
      <c r="AE211" s="190" t="s">
        <v>2316</v>
      </c>
      <c r="AG211" s="190"/>
      <c r="AH211" s="190"/>
      <c r="AI211" s="190"/>
      <c r="AJ211" s="190"/>
      <c r="AK211" s="190"/>
      <c r="AL211" s="190"/>
      <c r="AM211" s="193">
        <v>0</v>
      </c>
      <c r="AN211" s="193">
        <v>0</v>
      </c>
      <c r="AO211" s="193">
        <v>0</v>
      </c>
      <c r="AP211" s="193">
        <v>0</v>
      </c>
      <c r="AQ211" s="193">
        <v>0</v>
      </c>
      <c r="AR211" s="193">
        <v>0</v>
      </c>
      <c r="AS211" s="190" t="s">
        <v>271</v>
      </c>
      <c r="AT211" s="193" t="s">
        <v>271</v>
      </c>
      <c r="AU211" s="193" t="s">
        <v>271</v>
      </c>
      <c r="AV211" s="190" t="s">
        <v>271</v>
      </c>
      <c r="AW211" s="193" t="s">
        <v>271</v>
      </c>
      <c r="AX211" s="193" t="s">
        <v>271</v>
      </c>
      <c r="AY211" s="190" t="s">
        <v>271</v>
      </c>
      <c r="AZ211" s="193" t="s">
        <v>271</v>
      </c>
      <c r="BA211" s="193" t="s">
        <v>271</v>
      </c>
      <c r="BB211" s="190" t="s">
        <v>271</v>
      </c>
      <c r="BC211" s="193" t="s">
        <v>271</v>
      </c>
      <c r="BD211" s="193" t="s">
        <v>271</v>
      </c>
      <c r="BE211" s="190" t="s">
        <v>271</v>
      </c>
      <c r="BF211" s="193" t="s">
        <v>271</v>
      </c>
      <c r="BG211" s="193" t="s">
        <v>271</v>
      </c>
      <c r="BH211" s="190" t="s">
        <v>287</v>
      </c>
      <c r="BI211" s="193">
        <v>0</v>
      </c>
      <c r="BJ211" s="193">
        <v>0</v>
      </c>
      <c r="BK211" s="190" t="s">
        <v>271</v>
      </c>
      <c r="BL211" s="193" t="s">
        <v>271</v>
      </c>
      <c r="BM211" s="193" t="s">
        <v>271</v>
      </c>
      <c r="BN211" s="190" t="s">
        <v>271</v>
      </c>
      <c r="BO211" s="193" t="s">
        <v>271</v>
      </c>
      <c r="BP211" s="193" t="s">
        <v>271</v>
      </c>
      <c r="BQ211" s="190" t="s">
        <v>271</v>
      </c>
      <c r="BR211" s="193" t="s">
        <v>271</v>
      </c>
      <c r="BS211" s="193" t="s">
        <v>271</v>
      </c>
      <c r="BT211" s="190" t="s">
        <v>271</v>
      </c>
      <c r="BU211" s="193" t="s">
        <v>271</v>
      </c>
      <c r="BV211" s="193" t="s">
        <v>271</v>
      </c>
      <c r="BW211" s="193">
        <v>0</v>
      </c>
      <c r="BX211" s="193">
        <v>0</v>
      </c>
      <c r="BY211" s="193">
        <v>0</v>
      </c>
      <c r="BZ211" s="193">
        <v>0</v>
      </c>
      <c r="CA211" s="193">
        <v>0</v>
      </c>
      <c r="CB211" s="193">
        <v>0</v>
      </c>
      <c r="CC211" s="190" t="s">
        <v>271</v>
      </c>
      <c r="CD211" s="193" t="s">
        <v>271</v>
      </c>
      <c r="CE211" s="193" t="s">
        <v>271</v>
      </c>
      <c r="CF211" s="190" t="s">
        <v>287</v>
      </c>
      <c r="CG211" s="193">
        <v>0</v>
      </c>
      <c r="CH211" s="193">
        <v>0</v>
      </c>
      <c r="CI211" s="190" t="s">
        <v>271</v>
      </c>
      <c r="CJ211" s="193" t="s">
        <v>271</v>
      </c>
      <c r="CK211" s="193" t="s">
        <v>271</v>
      </c>
      <c r="CL211" s="190" t="s">
        <v>287</v>
      </c>
      <c r="CM211" s="193">
        <v>0</v>
      </c>
      <c r="CN211" s="193">
        <v>0</v>
      </c>
      <c r="CO211" s="190" t="s">
        <v>271</v>
      </c>
      <c r="CP211" s="193" t="s">
        <v>271</v>
      </c>
      <c r="CQ211" s="193" t="s">
        <v>271</v>
      </c>
      <c r="CR211" s="190" t="s">
        <v>271</v>
      </c>
      <c r="CS211" s="193" t="s">
        <v>271</v>
      </c>
      <c r="CT211" s="193" t="s">
        <v>271</v>
      </c>
      <c r="CU211" s="190" t="s">
        <v>271</v>
      </c>
      <c r="CV211" s="193" t="s">
        <v>271</v>
      </c>
      <c r="CW211" s="193" t="s">
        <v>271</v>
      </c>
      <c r="CX211" s="190" t="s">
        <v>271</v>
      </c>
      <c r="CY211" s="193" t="s">
        <v>271</v>
      </c>
      <c r="CZ211" s="193" t="s">
        <v>271</v>
      </c>
      <c r="DA211" s="190" t="s">
        <v>271</v>
      </c>
      <c r="DB211" s="193" t="s">
        <v>271</v>
      </c>
      <c r="DC211" s="193" t="s">
        <v>271</v>
      </c>
      <c r="DD211" s="190" t="s">
        <v>271</v>
      </c>
      <c r="DE211" s="193" t="s">
        <v>271</v>
      </c>
      <c r="DF211" s="193" t="s">
        <v>271</v>
      </c>
      <c r="DG211" s="190" t="s">
        <v>271</v>
      </c>
      <c r="DH211" s="193" t="s">
        <v>271</v>
      </c>
      <c r="DI211" s="193" t="s">
        <v>271</v>
      </c>
      <c r="DJ211" s="190" t="s">
        <v>271</v>
      </c>
      <c r="DK211" s="193" t="s">
        <v>271</v>
      </c>
      <c r="DL211" s="193" t="s">
        <v>271</v>
      </c>
      <c r="DM211" s="190" t="s">
        <v>287</v>
      </c>
      <c r="DN211" s="193">
        <v>0</v>
      </c>
      <c r="DO211" s="193">
        <v>0</v>
      </c>
      <c r="DP211" s="190" t="s">
        <v>271</v>
      </c>
      <c r="DQ211" s="193" t="s">
        <v>271</v>
      </c>
      <c r="DR211" s="193" t="s">
        <v>271</v>
      </c>
      <c r="DS211" s="190" t="s">
        <v>271</v>
      </c>
      <c r="DT211" s="193" t="s">
        <v>271</v>
      </c>
      <c r="DU211" s="193" t="s">
        <v>271</v>
      </c>
      <c r="DV211" s="190" t="s">
        <v>271</v>
      </c>
      <c r="DW211" s="193" t="s">
        <v>271</v>
      </c>
      <c r="DX211" s="193" t="s">
        <v>271</v>
      </c>
      <c r="DY211" s="193"/>
      <c r="DZ211" s="190" t="s">
        <v>297</v>
      </c>
      <c r="EA211" s="190" t="s">
        <v>271</v>
      </c>
      <c r="EB211" s="190" t="s">
        <v>271</v>
      </c>
      <c r="EC211" s="190" t="s">
        <v>297</v>
      </c>
      <c r="ED211" s="190" t="s">
        <v>271</v>
      </c>
      <c r="EE211" s="190" t="s">
        <v>271</v>
      </c>
      <c r="EF211" s="190" t="s">
        <v>271</v>
      </c>
      <c r="EG211" s="190" t="s">
        <v>285</v>
      </c>
      <c r="EH211" s="190" t="s">
        <v>271</v>
      </c>
      <c r="EI211" s="190" t="s">
        <v>271</v>
      </c>
      <c r="EJ211" s="190" t="s">
        <v>271</v>
      </c>
      <c r="EK211" s="190" t="s">
        <v>282</v>
      </c>
      <c r="EL211" s="190" t="s">
        <v>272</v>
      </c>
      <c r="EM211" s="190" t="s">
        <v>297</v>
      </c>
      <c r="EN211" s="190" t="s">
        <v>272</v>
      </c>
      <c r="EO211" s="190" t="s">
        <v>297</v>
      </c>
      <c r="EP211" s="190" t="s">
        <v>281</v>
      </c>
      <c r="EQ211" s="190">
        <v>2</v>
      </c>
      <c r="ER211" s="190" t="s">
        <v>280</v>
      </c>
      <c r="ES211" s="190" t="s">
        <v>297</v>
      </c>
      <c r="ET211" s="190" t="s">
        <v>272</v>
      </c>
      <c r="EU211" s="190" t="s">
        <v>272</v>
      </c>
      <c r="EV211" s="190" t="s">
        <v>297</v>
      </c>
      <c r="EW211" s="190" t="s">
        <v>281</v>
      </c>
      <c r="EX211" s="190">
        <v>2</v>
      </c>
      <c r="EY211" s="190" t="s">
        <v>278</v>
      </c>
      <c r="EZ211" s="190" t="s">
        <v>267</v>
      </c>
      <c r="FA211" s="190" t="s">
        <v>257</v>
      </c>
      <c r="FB211" s="190">
        <v>4</v>
      </c>
      <c r="FC211" s="190" t="s">
        <v>1041</v>
      </c>
      <c r="FD211" s="190" t="s">
        <v>300</v>
      </c>
      <c r="FE211" s="190" t="s">
        <v>271</v>
      </c>
      <c r="FF211" s="190" t="s">
        <v>263</v>
      </c>
      <c r="FG211" s="190" t="s">
        <v>2315</v>
      </c>
      <c r="FO211" s="190" t="s">
        <v>2314</v>
      </c>
      <c r="FP211" s="190" t="s">
        <v>2313</v>
      </c>
      <c r="FQ211" s="190">
        <v>0</v>
      </c>
      <c r="FR211" s="190">
        <v>0</v>
      </c>
      <c r="FS211" s="190" t="s">
        <v>272</v>
      </c>
      <c r="FT211" s="190" t="s">
        <v>272</v>
      </c>
      <c r="FU211" s="190" t="s">
        <v>271</v>
      </c>
      <c r="FV211" s="190" t="s">
        <v>271</v>
      </c>
      <c r="FW211" s="190" t="s">
        <v>271</v>
      </c>
      <c r="FX211" s="190" t="s">
        <v>271</v>
      </c>
      <c r="FY211" s="190" t="s">
        <v>271</v>
      </c>
      <c r="FZ211" s="190" t="s">
        <v>271</v>
      </c>
      <c r="GA211" s="190" t="s">
        <v>272</v>
      </c>
      <c r="GB211" s="190" t="s">
        <v>272</v>
      </c>
      <c r="GC211" s="190" t="s">
        <v>271</v>
      </c>
      <c r="GD211" s="190" t="s">
        <v>271</v>
      </c>
      <c r="GE211" s="190" t="s">
        <v>272</v>
      </c>
    </row>
    <row r="212" spans="1:187" x14ac:dyDescent="0.3">
      <c r="A212" s="190" t="s">
        <v>296</v>
      </c>
      <c r="B212" s="190">
        <v>3739</v>
      </c>
      <c r="C212" s="190" t="s">
        <v>49</v>
      </c>
      <c r="D212" s="190" t="s">
        <v>238</v>
      </c>
      <c r="F212" s="190" t="s">
        <v>2312</v>
      </c>
      <c r="G212" s="190" t="s">
        <v>2289</v>
      </c>
      <c r="Q212" s="190"/>
      <c r="R212" s="190"/>
      <c r="S212" s="190"/>
      <c r="U212" s="190"/>
      <c r="V212" s="190" t="s">
        <v>2311</v>
      </c>
      <c r="W212" s="190" t="s">
        <v>2296</v>
      </c>
      <c r="X212" s="190" t="s">
        <v>2310</v>
      </c>
      <c r="Y212" s="190" t="s">
        <v>271</v>
      </c>
      <c r="Z212" s="190" t="s">
        <v>271</v>
      </c>
      <c r="AA212" s="190" t="s">
        <v>271</v>
      </c>
      <c r="AB212" s="190" t="s">
        <v>310</v>
      </c>
      <c r="AC212" s="190" t="s">
        <v>2309</v>
      </c>
      <c r="AD212" s="190" t="s">
        <v>289</v>
      </c>
      <c r="AE212" s="190" t="s">
        <v>2308</v>
      </c>
      <c r="AG212" s="190"/>
      <c r="AH212" s="190"/>
      <c r="AI212" s="190"/>
      <c r="AJ212" s="190"/>
      <c r="AK212" s="190"/>
      <c r="AL212" s="190"/>
      <c r="AM212" s="193">
        <v>0</v>
      </c>
      <c r="AN212" s="193">
        <v>0</v>
      </c>
      <c r="AO212" s="193">
        <v>0</v>
      </c>
      <c r="AP212" s="193">
        <v>0</v>
      </c>
      <c r="AQ212" s="193">
        <v>0</v>
      </c>
      <c r="AR212" s="193">
        <v>0</v>
      </c>
      <c r="AS212" s="190" t="s">
        <v>271</v>
      </c>
      <c r="AT212" s="193" t="s">
        <v>271</v>
      </c>
      <c r="AU212" s="193" t="s">
        <v>271</v>
      </c>
      <c r="AV212" s="190" t="s">
        <v>271</v>
      </c>
      <c r="AW212" s="193" t="s">
        <v>271</v>
      </c>
      <c r="AX212" s="193" t="s">
        <v>271</v>
      </c>
      <c r="AY212" s="190" t="s">
        <v>271</v>
      </c>
      <c r="AZ212" s="193" t="s">
        <v>271</v>
      </c>
      <c r="BA212" s="193" t="s">
        <v>271</v>
      </c>
      <c r="BB212" s="190" t="s">
        <v>271</v>
      </c>
      <c r="BC212" s="193" t="s">
        <v>271</v>
      </c>
      <c r="BD212" s="193" t="s">
        <v>271</v>
      </c>
      <c r="BE212" s="190" t="s">
        <v>271</v>
      </c>
      <c r="BF212" s="193" t="s">
        <v>271</v>
      </c>
      <c r="BG212" s="193" t="s">
        <v>271</v>
      </c>
      <c r="BH212" s="190" t="s">
        <v>271</v>
      </c>
      <c r="BI212" s="193" t="s">
        <v>271</v>
      </c>
      <c r="BJ212" s="193" t="s">
        <v>271</v>
      </c>
      <c r="BK212" s="190" t="s">
        <v>271</v>
      </c>
      <c r="BL212" s="193" t="s">
        <v>271</v>
      </c>
      <c r="BM212" s="193" t="s">
        <v>271</v>
      </c>
      <c r="BN212" s="190" t="s">
        <v>271</v>
      </c>
      <c r="BO212" s="193" t="s">
        <v>271</v>
      </c>
      <c r="BP212" s="193" t="s">
        <v>271</v>
      </c>
      <c r="BQ212" s="190" t="s">
        <v>271</v>
      </c>
      <c r="BR212" s="193" t="s">
        <v>271</v>
      </c>
      <c r="BS212" s="193" t="s">
        <v>271</v>
      </c>
      <c r="BT212" s="190" t="s">
        <v>271</v>
      </c>
      <c r="BU212" s="193" t="s">
        <v>271</v>
      </c>
      <c r="BV212" s="193" t="s">
        <v>271</v>
      </c>
      <c r="BW212" s="193">
        <v>0</v>
      </c>
      <c r="BX212" s="193">
        <v>0</v>
      </c>
      <c r="BY212" s="193">
        <v>0</v>
      </c>
      <c r="BZ212" s="193">
        <v>0</v>
      </c>
      <c r="CA212" s="193">
        <v>0</v>
      </c>
      <c r="CB212" s="193">
        <v>0</v>
      </c>
      <c r="CC212" s="190" t="s">
        <v>271</v>
      </c>
      <c r="CD212" s="193" t="s">
        <v>271</v>
      </c>
      <c r="CE212" s="193" t="s">
        <v>271</v>
      </c>
      <c r="CF212" s="190" t="s">
        <v>287</v>
      </c>
      <c r="CG212" s="193">
        <v>0</v>
      </c>
      <c r="CH212" s="193">
        <v>0</v>
      </c>
      <c r="CI212" s="190" t="s">
        <v>271</v>
      </c>
      <c r="CJ212" s="193" t="s">
        <v>271</v>
      </c>
      <c r="CK212" s="193" t="s">
        <v>271</v>
      </c>
      <c r="CL212" s="190" t="s">
        <v>271</v>
      </c>
      <c r="CM212" s="193" t="s">
        <v>271</v>
      </c>
      <c r="CN212" s="193" t="s">
        <v>271</v>
      </c>
      <c r="CO212" s="190" t="s">
        <v>271</v>
      </c>
      <c r="CP212" s="193" t="s">
        <v>271</v>
      </c>
      <c r="CQ212" s="193" t="s">
        <v>271</v>
      </c>
      <c r="CR212" s="190" t="s">
        <v>271</v>
      </c>
      <c r="CS212" s="193" t="s">
        <v>271</v>
      </c>
      <c r="CT212" s="193" t="s">
        <v>271</v>
      </c>
      <c r="CU212" s="190" t="s">
        <v>287</v>
      </c>
      <c r="CV212" s="193">
        <v>0</v>
      </c>
      <c r="CW212" s="193">
        <v>0</v>
      </c>
      <c r="CX212" s="190" t="s">
        <v>271</v>
      </c>
      <c r="CY212" s="193" t="s">
        <v>271</v>
      </c>
      <c r="CZ212" s="193" t="s">
        <v>271</v>
      </c>
      <c r="DA212" s="190" t="s">
        <v>287</v>
      </c>
      <c r="DB212" s="193">
        <v>0</v>
      </c>
      <c r="DC212" s="193">
        <v>0</v>
      </c>
      <c r="DD212" s="190" t="s">
        <v>271</v>
      </c>
      <c r="DE212" s="193" t="s">
        <v>271</v>
      </c>
      <c r="DF212" s="193" t="s">
        <v>271</v>
      </c>
      <c r="DG212" s="190" t="s">
        <v>271</v>
      </c>
      <c r="DH212" s="193" t="s">
        <v>271</v>
      </c>
      <c r="DI212" s="193" t="s">
        <v>271</v>
      </c>
      <c r="DJ212" s="190" t="s">
        <v>271</v>
      </c>
      <c r="DK212" s="193" t="s">
        <v>271</v>
      </c>
      <c r="DL212" s="193" t="s">
        <v>271</v>
      </c>
      <c r="DM212" s="190" t="s">
        <v>271</v>
      </c>
      <c r="DN212" s="193" t="s">
        <v>271</v>
      </c>
      <c r="DO212" s="193" t="s">
        <v>271</v>
      </c>
      <c r="DP212" s="190" t="s">
        <v>271</v>
      </c>
      <c r="DQ212" s="193" t="s">
        <v>271</v>
      </c>
      <c r="DR212" s="193" t="s">
        <v>271</v>
      </c>
      <c r="DS212" s="190" t="s">
        <v>271</v>
      </c>
      <c r="DT212" s="193" t="s">
        <v>271</v>
      </c>
      <c r="DU212" s="193" t="s">
        <v>271</v>
      </c>
      <c r="DV212" s="190" t="s">
        <v>271</v>
      </c>
      <c r="DW212" s="193" t="s">
        <v>271</v>
      </c>
      <c r="DX212" s="193" t="s">
        <v>271</v>
      </c>
      <c r="DY212" s="193"/>
      <c r="DZ212" s="190" t="s">
        <v>271</v>
      </c>
      <c r="EA212" s="190" t="s">
        <v>271</v>
      </c>
      <c r="EB212" s="190" t="s">
        <v>271</v>
      </c>
      <c r="EC212" s="190" t="s">
        <v>271</v>
      </c>
      <c r="ED212" s="190" t="s">
        <v>271</v>
      </c>
      <c r="EE212" s="190" t="s">
        <v>271</v>
      </c>
      <c r="EF212" s="190" t="s">
        <v>271</v>
      </c>
      <c r="EG212" s="190" t="s">
        <v>271</v>
      </c>
      <c r="EH212" s="190" t="s">
        <v>271</v>
      </c>
      <c r="EI212" s="190" t="s">
        <v>271</v>
      </c>
      <c r="EJ212" s="190" t="s">
        <v>271</v>
      </c>
      <c r="EK212" s="190" t="s">
        <v>271</v>
      </c>
      <c r="EL212" s="190" t="s">
        <v>271</v>
      </c>
      <c r="EM212" s="190" t="s">
        <v>271</v>
      </c>
      <c r="EN212" s="190" t="s">
        <v>271</v>
      </c>
      <c r="EO212" s="190" t="s">
        <v>271</v>
      </c>
      <c r="EP212" s="190" t="s">
        <v>271</v>
      </c>
      <c r="EQ212" s="190" t="s">
        <v>271</v>
      </c>
      <c r="ER212" s="190" t="s">
        <v>271</v>
      </c>
      <c r="ES212" s="190" t="s">
        <v>271</v>
      </c>
      <c r="ET212" s="190" t="s">
        <v>271</v>
      </c>
      <c r="EU212" s="190" t="s">
        <v>271</v>
      </c>
      <c r="EV212" s="190" t="s">
        <v>271</v>
      </c>
      <c r="EW212" s="190" t="s">
        <v>271</v>
      </c>
      <c r="EX212" s="190" t="s">
        <v>271</v>
      </c>
      <c r="EY212" s="190" t="s">
        <v>271</v>
      </c>
      <c r="EZ212" s="190" t="s">
        <v>271</v>
      </c>
      <c r="FA212" s="190" t="s">
        <v>271</v>
      </c>
      <c r="FB212" s="190" t="s">
        <v>271</v>
      </c>
      <c r="FC212" s="190" t="s">
        <v>271</v>
      </c>
      <c r="FD212" s="190" t="s">
        <v>271</v>
      </c>
      <c r="FE212" s="190" t="s">
        <v>271</v>
      </c>
      <c r="FF212" s="190" t="s">
        <v>271</v>
      </c>
      <c r="FG212" s="190" t="s">
        <v>271</v>
      </c>
      <c r="FO212" s="190" t="s">
        <v>271</v>
      </c>
      <c r="FP212" s="190" t="s">
        <v>271</v>
      </c>
      <c r="FQ212" s="190">
        <v>0</v>
      </c>
      <c r="FR212" s="190">
        <v>0</v>
      </c>
      <c r="FS212" s="190" t="s">
        <v>271</v>
      </c>
      <c r="FT212" s="190" t="s">
        <v>271</v>
      </c>
      <c r="FU212" s="190" t="s">
        <v>271</v>
      </c>
      <c r="FV212" s="190" t="s">
        <v>271</v>
      </c>
      <c r="FW212" s="190" t="s">
        <v>271</v>
      </c>
      <c r="FX212" s="190" t="s">
        <v>271</v>
      </c>
      <c r="FY212" s="190" t="s">
        <v>271</v>
      </c>
      <c r="FZ212" s="190" t="s">
        <v>271</v>
      </c>
      <c r="GA212" s="190" t="s">
        <v>272</v>
      </c>
      <c r="GB212" s="190" t="s">
        <v>271</v>
      </c>
      <c r="GC212" s="190" t="s">
        <v>271</v>
      </c>
      <c r="GD212" s="190" t="s">
        <v>271</v>
      </c>
      <c r="GE212" s="190" t="s">
        <v>272</v>
      </c>
    </row>
    <row r="213" spans="1:187" x14ac:dyDescent="0.3">
      <c r="A213" s="190" t="s">
        <v>372</v>
      </c>
      <c r="B213" s="190">
        <v>3561</v>
      </c>
      <c r="C213" s="190" t="s">
        <v>52</v>
      </c>
      <c r="D213" s="190" t="s">
        <v>239</v>
      </c>
      <c r="E213" s="190" t="s">
        <v>9782</v>
      </c>
      <c r="F213" s="190" t="s">
        <v>9781</v>
      </c>
      <c r="G213" s="190" t="s">
        <v>4028</v>
      </c>
      <c r="H213" s="190" t="s">
        <v>1104</v>
      </c>
      <c r="I213" s="190" t="s">
        <v>301</v>
      </c>
      <c r="J213" s="190" t="s">
        <v>9780</v>
      </c>
      <c r="K213" s="190" t="s">
        <v>271</v>
      </c>
      <c r="L213" s="190" t="s">
        <v>271</v>
      </c>
      <c r="M213" s="190" t="s">
        <v>271</v>
      </c>
      <c r="N213" s="190" t="s">
        <v>271</v>
      </c>
      <c r="O213" s="190" t="s">
        <v>271</v>
      </c>
      <c r="P213" s="190" t="s">
        <v>271</v>
      </c>
      <c r="Q213" s="191">
        <v>41859</v>
      </c>
      <c r="R213" s="191">
        <v>42735</v>
      </c>
      <c r="T213" s="190" t="s">
        <v>549</v>
      </c>
      <c r="U213" s="194">
        <v>1127356</v>
      </c>
      <c r="V213" s="190" t="s">
        <v>9779</v>
      </c>
      <c r="W213" s="190" t="s">
        <v>918</v>
      </c>
      <c r="X213" s="190" t="s">
        <v>9778</v>
      </c>
      <c r="Y213" s="190" t="s">
        <v>11780</v>
      </c>
      <c r="Z213" s="190" t="s">
        <v>11779</v>
      </c>
      <c r="AA213" s="190" t="s">
        <v>11778</v>
      </c>
      <c r="AB213" s="190" t="s">
        <v>310</v>
      </c>
      <c r="AC213" s="190" t="s">
        <v>9775</v>
      </c>
      <c r="AD213" s="190" t="s">
        <v>674</v>
      </c>
      <c r="AE213" s="190" t="s">
        <v>11777</v>
      </c>
      <c r="AF213" s="190" t="s">
        <v>9773</v>
      </c>
      <c r="AG213" s="193" t="s">
        <v>271</v>
      </c>
      <c r="AH213" s="193" t="s">
        <v>271</v>
      </c>
      <c r="AI213" s="193">
        <v>1250</v>
      </c>
      <c r="AJ213" s="193" t="s">
        <v>271</v>
      </c>
      <c r="AK213" s="193" t="s">
        <v>271</v>
      </c>
      <c r="AL213" s="193">
        <v>375</v>
      </c>
      <c r="AM213" s="193">
        <v>0</v>
      </c>
      <c r="AN213" s="193">
        <v>0</v>
      </c>
      <c r="AO213" s="193">
        <v>0</v>
      </c>
      <c r="AP213" s="193">
        <v>0</v>
      </c>
      <c r="AQ213" s="193">
        <v>0</v>
      </c>
      <c r="AR213" s="193">
        <v>0</v>
      </c>
      <c r="AS213" s="190" t="s">
        <v>271</v>
      </c>
      <c r="AT213" s="193" t="s">
        <v>271</v>
      </c>
      <c r="AU213" s="193" t="s">
        <v>271</v>
      </c>
      <c r="AV213" s="190" t="s">
        <v>271</v>
      </c>
      <c r="AW213" s="193" t="s">
        <v>271</v>
      </c>
      <c r="AX213" s="193" t="s">
        <v>271</v>
      </c>
      <c r="AY213" s="190" t="s">
        <v>271</v>
      </c>
      <c r="AZ213" s="193" t="s">
        <v>271</v>
      </c>
      <c r="BA213" s="193" t="s">
        <v>271</v>
      </c>
      <c r="BB213" s="190" t="s">
        <v>271</v>
      </c>
      <c r="BC213" s="193" t="s">
        <v>271</v>
      </c>
      <c r="BD213" s="193" t="s">
        <v>271</v>
      </c>
      <c r="BE213" s="190" t="s">
        <v>271</v>
      </c>
      <c r="BF213" s="193" t="s">
        <v>271</v>
      </c>
      <c r="BG213" s="193" t="s">
        <v>271</v>
      </c>
      <c r="BH213" s="190" t="s">
        <v>271</v>
      </c>
      <c r="BI213" s="193" t="s">
        <v>271</v>
      </c>
      <c r="BJ213" s="193" t="s">
        <v>271</v>
      </c>
      <c r="BK213" s="190" t="s">
        <v>271</v>
      </c>
      <c r="BL213" s="193" t="s">
        <v>271</v>
      </c>
      <c r="BM213" s="193" t="s">
        <v>271</v>
      </c>
      <c r="BN213" s="190" t="s">
        <v>271</v>
      </c>
      <c r="BO213" s="193" t="s">
        <v>271</v>
      </c>
      <c r="BP213" s="193" t="s">
        <v>271</v>
      </c>
      <c r="BQ213" s="190" t="s">
        <v>271</v>
      </c>
      <c r="BR213" s="193" t="s">
        <v>271</v>
      </c>
      <c r="BS213" s="193" t="s">
        <v>271</v>
      </c>
      <c r="BT213" s="190" t="s">
        <v>271</v>
      </c>
      <c r="BU213" s="193" t="s">
        <v>271</v>
      </c>
      <c r="BV213" s="193" t="s">
        <v>271</v>
      </c>
      <c r="BW213" s="193">
        <v>0</v>
      </c>
      <c r="BX213" s="193">
        <v>0</v>
      </c>
      <c r="BY213" s="193">
        <v>1250</v>
      </c>
      <c r="BZ213" s="193">
        <v>0</v>
      </c>
      <c r="CA213" s="193">
        <v>0</v>
      </c>
      <c r="CB213" s="193">
        <v>375</v>
      </c>
      <c r="CC213" s="190" t="s">
        <v>271</v>
      </c>
      <c r="CD213" s="193" t="s">
        <v>271</v>
      </c>
      <c r="CE213" s="193" t="s">
        <v>271</v>
      </c>
      <c r="CF213" s="190" t="s">
        <v>271</v>
      </c>
      <c r="CG213" s="193" t="s">
        <v>271</v>
      </c>
      <c r="CH213" s="193" t="s">
        <v>271</v>
      </c>
      <c r="CI213" s="190" t="s">
        <v>271</v>
      </c>
      <c r="CJ213" s="193" t="s">
        <v>271</v>
      </c>
      <c r="CK213" s="193" t="s">
        <v>271</v>
      </c>
      <c r="CL213" s="190" t="s">
        <v>271</v>
      </c>
      <c r="CM213" s="193" t="s">
        <v>271</v>
      </c>
      <c r="CN213" s="193" t="s">
        <v>271</v>
      </c>
      <c r="CO213" s="190" t="s">
        <v>271</v>
      </c>
      <c r="CP213" s="193" t="s">
        <v>271</v>
      </c>
      <c r="CQ213" s="193" t="s">
        <v>271</v>
      </c>
      <c r="CR213" s="190" t="s">
        <v>271</v>
      </c>
      <c r="CS213" s="193" t="s">
        <v>271</v>
      </c>
      <c r="CT213" s="193" t="s">
        <v>271</v>
      </c>
      <c r="CU213" s="190" t="s">
        <v>287</v>
      </c>
      <c r="CV213" s="193">
        <v>375</v>
      </c>
      <c r="CW213" s="193">
        <v>1250</v>
      </c>
      <c r="CX213" s="190" t="s">
        <v>271</v>
      </c>
      <c r="CY213" s="193" t="s">
        <v>271</v>
      </c>
      <c r="CZ213" s="193" t="s">
        <v>271</v>
      </c>
      <c r="DA213" s="190" t="s">
        <v>271</v>
      </c>
      <c r="DB213" s="193" t="s">
        <v>271</v>
      </c>
      <c r="DC213" s="193" t="s">
        <v>271</v>
      </c>
      <c r="DD213" s="190" t="s">
        <v>271</v>
      </c>
      <c r="DE213" s="193" t="s">
        <v>271</v>
      </c>
      <c r="DF213" s="193" t="s">
        <v>271</v>
      </c>
      <c r="DG213" s="190" t="s">
        <v>271</v>
      </c>
      <c r="DH213" s="193" t="s">
        <v>271</v>
      </c>
      <c r="DI213" s="193" t="s">
        <v>271</v>
      </c>
      <c r="DJ213" s="190" t="s">
        <v>271</v>
      </c>
      <c r="DK213" s="193" t="s">
        <v>271</v>
      </c>
      <c r="DL213" s="193" t="s">
        <v>271</v>
      </c>
      <c r="DM213" s="190" t="s">
        <v>271</v>
      </c>
      <c r="DN213" s="193" t="s">
        <v>271</v>
      </c>
      <c r="DO213" s="193" t="s">
        <v>271</v>
      </c>
      <c r="DP213" s="190" t="s">
        <v>271</v>
      </c>
      <c r="DQ213" s="193" t="s">
        <v>271</v>
      </c>
      <c r="DR213" s="193" t="s">
        <v>271</v>
      </c>
      <c r="DS213" s="190" t="s">
        <v>271</v>
      </c>
      <c r="DT213" s="193" t="s">
        <v>271</v>
      </c>
      <c r="DU213" s="193" t="s">
        <v>271</v>
      </c>
      <c r="DV213" s="190" t="s">
        <v>271</v>
      </c>
      <c r="DW213" s="193" t="s">
        <v>271</v>
      </c>
      <c r="DX213" s="193" t="s">
        <v>271</v>
      </c>
      <c r="DY213" s="190" t="s">
        <v>812</v>
      </c>
      <c r="DZ213" s="190" t="s">
        <v>297</v>
      </c>
      <c r="EA213" s="190" t="s">
        <v>271</v>
      </c>
      <c r="EB213" s="190" t="s">
        <v>271</v>
      </c>
      <c r="EC213" s="190" t="s">
        <v>272</v>
      </c>
      <c r="ED213" s="190" t="s">
        <v>868</v>
      </c>
      <c r="EE213" s="190" t="s">
        <v>426</v>
      </c>
      <c r="EF213" s="190" t="s">
        <v>271</v>
      </c>
      <c r="EG213" s="190" t="s">
        <v>352</v>
      </c>
      <c r="EH213" s="190" t="s">
        <v>284</v>
      </c>
      <c r="EI213" s="190" t="s">
        <v>283</v>
      </c>
      <c r="EJ213" s="190" t="s">
        <v>246</v>
      </c>
      <c r="EK213" s="190" t="s">
        <v>379</v>
      </c>
      <c r="EL213" s="190" t="s">
        <v>272</v>
      </c>
      <c r="EM213" s="190" t="s">
        <v>297</v>
      </c>
      <c r="EN213" s="190" t="s">
        <v>272</v>
      </c>
      <c r="EO213" s="190" t="s">
        <v>272</v>
      </c>
      <c r="EP213" s="190" t="s">
        <v>464</v>
      </c>
      <c r="EQ213" s="190">
        <v>3</v>
      </c>
      <c r="ER213" s="190" t="s">
        <v>692</v>
      </c>
      <c r="ES213" s="190" t="s">
        <v>272</v>
      </c>
      <c r="ET213" s="190" t="s">
        <v>272</v>
      </c>
      <c r="EU213" s="190" t="s">
        <v>272</v>
      </c>
      <c r="EV213" s="190" t="s">
        <v>297</v>
      </c>
      <c r="EW213" s="190" t="s">
        <v>691</v>
      </c>
      <c r="EX213" s="190">
        <v>3</v>
      </c>
      <c r="EY213" s="190" t="s">
        <v>302</v>
      </c>
      <c r="EZ213" s="190" t="s">
        <v>268</v>
      </c>
      <c r="FA213" s="190" t="s">
        <v>260</v>
      </c>
      <c r="FB213" s="193">
        <v>1</v>
      </c>
      <c r="FC213" s="190" t="s">
        <v>442</v>
      </c>
      <c r="FD213" s="190" t="s">
        <v>271</v>
      </c>
      <c r="FE213" s="190" t="s">
        <v>271</v>
      </c>
      <c r="FF213" s="190" t="s">
        <v>262</v>
      </c>
      <c r="FG213" s="190" t="s">
        <v>271</v>
      </c>
      <c r="FH213" s="190" t="s">
        <v>271</v>
      </c>
      <c r="FI213" s="190" t="s">
        <v>271</v>
      </c>
      <c r="FJ213" s="190" t="s">
        <v>271</v>
      </c>
      <c r="FK213" s="190" t="s">
        <v>271</v>
      </c>
      <c r="FL213" s="190" t="s">
        <v>271</v>
      </c>
      <c r="FM213" s="190" t="s">
        <v>271</v>
      </c>
      <c r="FN213" s="190" t="s">
        <v>271</v>
      </c>
      <c r="FO213" s="190" t="s">
        <v>271</v>
      </c>
      <c r="FP213" s="190" t="s">
        <v>271</v>
      </c>
      <c r="FQ213" s="193">
        <v>1250</v>
      </c>
      <c r="FR213" s="193">
        <v>375</v>
      </c>
      <c r="FS213" s="190" t="s">
        <v>271</v>
      </c>
      <c r="FT213" s="190" t="s">
        <v>271</v>
      </c>
      <c r="FU213" s="190" t="s">
        <v>271</v>
      </c>
      <c r="FV213" s="190" t="s">
        <v>271</v>
      </c>
      <c r="FW213" s="190" t="s">
        <v>271</v>
      </c>
      <c r="FX213" s="190" t="s">
        <v>271</v>
      </c>
      <c r="FY213" s="190" t="s">
        <v>271</v>
      </c>
      <c r="FZ213" s="190" t="s">
        <v>271</v>
      </c>
      <c r="GA213" s="190" t="s">
        <v>271</v>
      </c>
      <c r="GB213" s="190" t="s">
        <v>271</v>
      </c>
      <c r="GC213" s="190" t="s">
        <v>271</v>
      </c>
      <c r="GD213" s="190" t="s">
        <v>271</v>
      </c>
      <c r="GE213" s="190" t="s">
        <v>271</v>
      </c>
    </row>
    <row r="214" spans="1:187" x14ac:dyDescent="0.3">
      <c r="A214" s="190" t="s">
        <v>372</v>
      </c>
      <c r="B214" s="190">
        <v>2878</v>
      </c>
      <c r="C214" s="190" t="s">
        <v>14031</v>
      </c>
      <c r="D214" s="190" t="s">
        <v>243</v>
      </c>
      <c r="E214" s="190" t="s">
        <v>11936</v>
      </c>
      <c r="F214" s="190" t="s">
        <v>11935</v>
      </c>
      <c r="G214" s="190" t="s">
        <v>4028</v>
      </c>
      <c r="H214" s="190" t="s">
        <v>369</v>
      </c>
      <c r="I214" s="190" t="s">
        <v>523</v>
      </c>
      <c r="J214" s="190" t="s">
        <v>11934</v>
      </c>
      <c r="K214" s="190" t="s">
        <v>271</v>
      </c>
      <c r="L214" s="190" t="s">
        <v>271</v>
      </c>
      <c r="M214" s="190" t="s">
        <v>271</v>
      </c>
      <c r="N214" s="190" t="s">
        <v>271</v>
      </c>
      <c r="O214" s="190" t="s">
        <v>271</v>
      </c>
      <c r="P214" s="190" t="s">
        <v>271</v>
      </c>
      <c r="Q214" s="191">
        <v>41487</v>
      </c>
      <c r="R214" s="191">
        <v>42594</v>
      </c>
      <c r="T214" s="190" t="s">
        <v>366</v>
      </c>
      <c r="U214" s="194">
        <v>633881</v>
      </c>
      <c r="V214" s="190" t="s">
        <v>6313</v>
      </c>
      <c r="W214" s="190" t="s">
        <v>1739</v>
      </c>
      <c r="X214" s="190" t="s">
        <v>6312</v>
      </c>
      <c r="Y214" s="190" t="s">
        <v>11933</v>
      </c>
      <c r="Z214" s="190" t="s">
        <v>11932</v>
      </c>
      <c r="AA214" s="190" t="s">
        <v>11931</v>
      </c>
      <c r="AB214" s="190" t="s">
        <v>310</v>
      </c>
      <c r="AC214" s="190" t="s">
        <v>11930</v>
      </c>
      <c r="AD214" s="190" t="s">
        <v>325</v>
      </c>
      <c r="AE214" s="190" t="s">
        <v>11929</v>
      </c>
      <c r="AF214" s="190" t="s">
        <v>11928</v>
      </c>
      <c r="AG214" s="193">
        <v>4000</v>
      </c>
      <c r="AH214" s="193">
        <v>0</v>
      </c>
      <c r="AI214" s="193">
        <v>4000</v>
      </c>
      <c r="AJ214" s="193">
        <v>1273</v>
      </c>
      <c r="AK214" s="193">
        <v>580</v>
      </c>
      <c r="AL214" s="193">
        <v>1853</v>
      </c>
      <c r="AM214" s="193">
        <v>0</v>
      </c>
      <c r="AN214" s="193">
        <v>0</v>
      </c>
      <c r="AO214" s="193">
        <v>0</v>
      </c>
      <c r="AP214" s="193">
        <v>0</v>
      </c>
      <c r="AQ214" s="193">
        <v>0</v>
      </c>
      <c r="AR214" s="193">
        <v>0</v>
      </c>
      <c r="AS214" s="190" t="s">
        <v>271</v>
      </c>
      <c r="AT214" s="193" t="s">
        <v>271</v>
      </c>
      <c r="AU214" s="193" t="s">
        <v>271</v>
      </c>
      <c r="AV214" s="190" t="s">
        <v>271</v>
      </c>
      <c r="AW214" s="193" t="s">
        <v>271</v>
      </c>
      <c r="AX214" s="193" t="s">
        <v>271</v>
      </c>
      <c r="AY214" s="190" t="s">
        <v>271</v>
      </c>
      <c r="AZ214" s="193" t="s">
        <v>271</v>
      </c>
      <c r="BA214" s="193" t="s">
        <v>271</v>
      </c>
      <c r="BB214" s="190" t="s">
        <v>271</v>
      </c>
      <c r="BC214" s="193" t="s">
        <v>271</v>
      </c>
      <c r="BD214" s="193" t="s">
        <v>271</v>
      </c>
      <c r="BE214" s="190" t="s">
        <v>271</v>
      </c>
      <c r="BF214" s="193" t="s">
        <v>271</v>
      </c>
      <c r="BG214" s="193" t="s">
        <v>271</v>
      </c>
      <c r="BH214" s="190" t="s">
        <v>271</v>
      </c>
      <c r="BI214" s="193" t="s">
        <v>271</v>
      </c>
      <c r="BJ214" s="193" t="s">
        <v>271</v>
      </c>
      <c r="BK214" s="190" t="s">
        <v>271</v>
      </c>
      <c r="BL214" s="193" t="s">
        <v>271</v>
      </c>
      <c r="BM214" s="193" t="s">
        <v>271</v>
      </c>
      <c r="BN214" s="190" t="s">
        <v>271</v>
      </c>
      <c r="BO214" s="193" t="s">
        <v>271</v>
      </c>
      <c r="BP214" s="193" t="s">
        <v>271</v>
      </c>
      <c r="BQ214" s="190" t="s">
        <v>271</v>
      </c>
      <c r="BR214" s="193" t="s">
        <v>271</v>
      </c>
      <c r="BS214" s="193" t="s">
        <v>271</v>
      </c>
      <c r="BT214" s="190" t="s">
        <v>271</v>
      </c>
      <c r="BU214" s="193" t="s">
        <v>271</v>
      </c>
      <c r="BV214" s="193" t="s">
        <v>271</v>
      </c>
      <c r="BW214" s="193">
        <v>2515</v>
      </c>
      <c r="BX214" s="193">
        <v>772</v>
      </c>
      <c r="BY214" s="193">
        <v>3287</v>
      </c>
      <c r="BZ214" s="193">
        <v>210</v>
      </c>
      <c r="CA214" s="193">
        <v>119</v>
      </c>
      <c r="CB214" s="193">
        <v>329</v>
      </c>
      <c r="CC214" s="190" t="s">
        <v>271</v>
      </c>
      <c r="CD214" s="193" t="s">
        <v>271</v>
      </c>
      <c r="CE214" s="193" t="s">
        <v>271</v>
      </c>
      <c r="CF214" s="190" t="s">
        <v>271</v>
      </c>
      <c r="CG214" s="193" t="s">
        <v>271</v>
      </c>
      <c r="CH214" s="193" t="s">
        <v>271</v>
      </c>
      <c r="CI214" s="190" t="s">
        <v>271</v>
      </c>
      <c r="CJ214" s="193" t="s">
        <v>271</v>
      </c>
      <c r="CK214" s="193" t="s">
        <v>271</v>
      </c>
      <c r="CL214" s="190" t="s">
        <v>271</v>
      </c>
      <c r="CM214" s="193" t="s">
        <v>271</v>
      </c>
      <c r="CN214" s="193" t="s">
        <v>271</v>
      </c>
      <c r="CO214" s="190" t="s">
        <v>271</v>
      </c>
      <c r="CP214" s="193" t="s">
        <v>271</v>
      </c>
      <c r="CQ214" s="193" t="s">
        <v>271</v>
      </c>
      <c r="CR214" s="190" t="s">
        <v>271</v>
      </c>
      <c r="CS214" s="193" t="s">
        <v>271</v>
      </c>
      <c r="CT214" s="193" t="s">
        <v>271</v>
      </c>
      <c r="CU214" s="190" t="s">
        <v>287</v>
      </c>
      <c r="CV214" s="193">
        <v>329</v>
      </c>
      <c r="CW214" s="193">
        <v>3287</v>
      </c>
      <c r="CX214" s="190" t="s">
        <v>271</v>
      </c>
      <c r="CY214" s="193" t="s">
        <v>271</v>
      </c>
      <c r="CZ214" s="193" t="s">
        <v>271</v>
      </c>
      <c r="DA214" s="190" t="s">
        <v>271</v>
      </c>
      <c r="DB214" s="193" t="s">
        <v>271</v>
      </c>
      <c r="DC214" s="193" t="s">
        <v>271</v>
      </c>
      <c r="DD214" s="190" t="s">
        <v>271</v>
      </c>
      <c r="DE214" s="193" t="s">
        <v>271</v>
      </c>
      <c r="DF214" s="193" t="s">
        <v>271</v>
      </c>
      <c r="DG214" s="190" t="s">
        <v>271</v>
      </c>
      <c r="DH214" s="193" t="s">
        <v>271</v>
      </c>
      <c r="DI214" s="193" t="s">
        <v>271</v>
      </c>
      <c r="DJ214" s="190" t="s">
        <v>271</v>
      </c>
      <c r="DK214" s="193" t="s">
        <v>271</v>
      </c>
      <c r="DL214" s="193" t="s">
        <v>271</v>
      </c>
      <c r="DM214" s="190" t="s">
        <v>271</v>
      </c>
      <c r="DN214" s="193" t="s">
        <v>271</v>
      </c>
      <c r="DO214" s="193" t="s">
        <v>271</v>
      </c>
      <c r="DP214" s="190" t="s">
        <v>271</v>
      </c>
      <c r="DQ214" s="193" t="s">
        <v>271</v>
      </c>
      <c r="DR214" s="193" t="s">
        <v>271</v>
      </c>
      <c r="DS214" s="190" t="s">
        <v>271</v>
      </c>
      <c r="DT214" s="193" t="s">
        <v>271</v>
      </c>
      <c r="DU214" s="193" t="s">
        <v>271</v>
      </c>
      <c r="DV214" s="190" t="s">
        <v>287</v>
      </c>
      <c r="DW214" s="193">
        <v>1273</v>
      </c>
      <c r="DX214" s="193">
        <v>6365</v>
      </c>
      <c r="DY214" s="190" t="s">
        <v>356</v>
      </c>
      <c r="DZ214" s="190" t="s">
        <v>297</v>
      </c>
      <c r="EA214" s="190" t="s">
        <v>271</v>
      </c>
      <c r="EB214" s="190" t="s">
        <v>271</v>
      </c>
      <c r="EC214" s="190" t="s">
        <v>297</v>
      </c>
      <c r="ED214" s="190" t="s">
        <v>271</v>
      </c>
      <c r="EE214" s="190" t="s">
        <v>271</v>
      </c>
      <c r="EF214" s="190" t="s">
        <v>271</v>
      </c>
      <c r="EG214" s="190" t="s">
        <v>352</v>
      </c>
      <c r="EH214" s="190" t="s">
        <v>320</v>
      </c>
      <c r="EI214" s="190" t="s">
        <v>283</v>
      </c>
      <c r="EJ214" s="190" t="s">
        <v>245</v>
      </c>
      <c r="EK214" s="190" t="s">
        <v>379</v>
      </c>
      <c r="EL214" s="190" t="s">
        <v>272</v>
      </c>
      <c r="EM214" s="190" t="s">
        <v>272</v>
      </c>
      <c r="EN214" s="190" t="s">
        <v>272</v>
      </c>
      <c r="EO214" s="190" t="s">
        <v>272</v>
      </c>
      <c r="EP214" s="190" t="s">
        <v>378</v>
      </c>
      <c r="EQ214" s="190">
        <v>4</v>
      </c>
      <c r="ER214" s="190" t="s">
        <v>349</v>
      </c>
      <c r="ES214" s="190" t="s">
        <v>272</v>
      </c>
      <c r="ET214" s="190" t="s">
        <v>297</v>
      </c>
      <c r="EU214" s="190" t="s">
        <v>272</v>
      </c>
      <c r="EV214" s="190" t="s">
        <v>272</v>
      </c>
      <c r="EW214" s="190" t="s">
        <v>303</v>
      </c>
      <c r="EX214" s="190">
        <v>3</v>
      </c>
      <c r="EY214" s="190" t="s">
        <v>302</v>
      </c>
      <c r="EZ214" s="190" t="s">
        <v>268</v>
      </c>
      <c r="FA214" s="190" t="s">
        <v>257</v>
      </c>
      <c r="FB214" s="193">
        <v>32</v>
      </c>
      <c r="FC214" s="190" t="s">
        <v>300</v>
      </c>
      <c r="FD214" s="190" t="s">
        <v>348</v>
      </c>
      <c r="FE214" s="190" t="s">
        <v>442</v>
      </c>
      <c r="FF214" s="190" t="s">
        <v>264</v>
      </c>
      <c r="FG214" s="190" t="s">
        <v>11927</v>
      </c>
      <c r="FH214" s="190" t="s">
        <v>271</v>
      </c>
      <c r="FI214" s="190" t="s">
        <v>11926</v>
      </c>
      <c r="FJ214" s="190" t="s">
        <v>11925</v>
      </c>
      <c r="FK214" s="190" t="s">
        <v>11924</v>
      </c>
      <c r="FL214" s="190" t="s">
        <v>11923</v>
      </c>
      <c r="FM214" s="190" t="s">
        <v>11922</v>
      </c>
      <c r="FN214" s="190" t="s">
        <v>11921</v>
      </c>
      <c r="FO214" s="190" t="s">
        <v>11920</v>
      </c>
      <c r="FP214" s="190" t="s">
        <v>271</v>
      </c>
      <c r="FQ214" s="193">
        <v>3287</v>
      </c>
      <c r="FR214" s="193">
        <v>329</v>
      </c>
      <c r="FS214" s="190" t="s">
        <v>271</v>
      </c>
      <c r="FT214" s="190" t="s">
        <v>271</v>
      </c>
      <c r="FU214" s="190" t="s">
        <v>271</v>
      </c>
      <c r="FV214" s="190" t="s">
        <v>271</v>
      </c>
      <c r="FW214" s="190" t="s">
        <v>271</v>
      </c>
      <c r="FX214" s="190" t="s">
        <v>271</v>
      </c>
      <c r="FY214" s="190" t="s">
        <v>271</v>
      </c>
      <c r="FZ214" s="190" t="s">
        <v>271</v>
      </c>
      <c r="GA214" s="190" t="s">
        <v>271</v>
      </c>
      <c r="GB214" s="190" t="s">
        <v>271</v>
      </c>
      <c r="GC214" s="190" t="s">
        <v>271</v>
      </c>
      <c r="GD214" s="190" t="s">
        <v>271</v>
      </c>
      <c r="GE214" s="190" t="s">
        <v>271</v>
      </c>
    </row>
    <row r="215" spans="1:187" x14ac:dyDescent="0.3">
      <c r="A215" s="190" t="s">
        <v>372</v>
      </c>
      <c r="B215" s="190">
        <v>2883</v>
      </c>
      <c r="C215" s="190" t="s">
        <v>14031</v>
      </c>
      <c r="D215" s="190" t="s">
        <v>243</v>
      </c>
      <c r="E215" s="190" t="s">
        <v>11919</v>
      </c>
      <c r="F215" s="190" t="s">
        <v>11918</v>
      </c>
      <c r="G215" s="190" t="s">
        <v>4028</v>
      </c>
      <c r="H215" s="190" t="s">
        <v>369</v>
      </c>
      <c r="I215" s="190" t="s">
        <v>523</v>
      </c>
      <c r="J215" s="190" t="s">
        <v>11917</v>
      </c>
      <c r="K215" s="190" t="s">
        <v>271</v>
      </c>
      <c r="L215" s="190" t="s">
        <v>271</v>
      </c>
      <c r="M215" s="190" t="s">
        <v>271</v>
      </c>
      <c r="N215" s="190" t="s">
        <v>271</v>
      </c>
      <c r="O215" s="190" t="s">
        <v>271</v>
      </c>
      <c r="P215" s="190" t="s">
        <v>271</v>
      </c>
      <c r="Q215" s="191">
        <v>41000</v>
      </c>
      <c r="R215" s="191">
        <v>42643</v>
      </c>
      <c r="T215" s="190" t="s">
        <v>366</v>
      </c>
      <c r="U215" s="194">
        <v>1377806</v>
      </c>
      <c r="V215" s="190" t="s">
        <v>11916</v>
      </c>
      <c r="W215" s="190" t="s">
        <v>4660</v>
      </c>
      <c r="X215" s="190" t="s">
        <v>11915</v>
      </c>
      <c r="Y215" s="190" t="s">
        <v>271</v>
      </c>
      <c r="Z215" s="190" t="s">
        <v>271</v>
      </c>
      <c r="AA215" s="190" t="s">
        <v>271</v>
      </c>
      <c r="AB215" s="190" t="s">
        <v>310</v>
      </c>
      <c r="AC215" s="190" t="s">
        <v>11914</v>
      </c>
      <c r="AD215" s="190" t="s">
        <v>325</v>
      </c>
      <c r="AE215" s="190" t="s">
        <v>11913</v>
      </c>
      <c r="AF215" s="190" t="s">
        <v>11912</v>
      </c>
      <c r="AG215" s="193">
        <v>4080</v>
      </c>
      <c r="AH215" s="193">
        <v>1020</v>
      </c>
      <c r="AI215" s="193">
        <v>5100</v>
      </c>
      <c r="AJ215" s="193">
        <v>1000</v>
      </c>
      <c r="AK215" s="193">
        <v>525</v>
      </c>
      <c r="AL215" s="193">
        <v>1525</v>
      </c>
      <c r="AM215" s="193">
        <v>0</v>
      </c>
      <c r="AN215" s="193">
        <v>0</v>
      </c>
      <c r="AO215" s="193">
        <v>0</v>
      </c>
      <c r="AP215" s="193">
        <v>0</v>
      </c>
      <c r="AQ215" s="193">
        <v>0</v>
      </c>
      <c r="AR215" s="193">
        <v>0</v>
      </c>
      <c r="AS215" s="190" t="s">
        <v>271</v>
      </c>
      <c r="AT215" s="193" t="s">
        <v>271</v>
      </c>
      <c r="AU215" s="193" t="s">
        <v>271</v>
      </c>
      <c r="AV215" s="190" t="s">
        <v>271</v>
      </c>
      <c r="AW215" s="193" t="s">
        <v>271</v>
      </c>
      <c r="AX215" s="193" t="s">
        <v>271</v>
      </c>
      <c r="AY215" s="190" t="s">
        <v>271</v>
      </c>
      <c r="AZ215" s="193" t="s">
        <v>271</v>
      </c>
      <c r="BA215" s="193" t="s">
        <v>271</v>
      </c>
      <c r="BB215" s="190" t="s">
        <v>271</v>
      </c>
      <c r="BC215" s="193" t="s">
        <v>271</v>
      </c>
      <c r="BD215" s="193" t="s">
        <v>271</v>
      </c>
      <c r="BE215" s="190" t="s">
        <v>271</v>
      </c>
      <c r="BF215" s="193" t="s">
        <v>271</v>
      </c>
      <c r="BG215" s="193" t="s">
        <v>271</v>
      </c>
      <c r="BH215" s="190" t="s">
        <v>271</v>
      </c>
      <c r="BI215" s="193" t="s">
        <v>271</v>
      </c>
      <c r="BJ215" s="193" t="s">
        <v>271</v>
      </c>
      <c r="BK215" s="190" t="s">
        <v>271</v>
      </c>
      <c r="BL215" s="193" t="s">
        <v>271</v>
      </c>
      <c r="BM215" s="193" t="s">
        <v>271</v>
      </c>
      <c r="BN215" s="190" t="s">
        <v>271</v>
      </c>
      <c r="BO215" s="193" t="s">
        <v>271</v>
      </c>
      <c r="BP215" s="193" t="s">
        <v>271</v>
      </c>
      <c r="BQ215" s="190" t="s">
        <v>271</v>
      </c>
      <c r="BR215" s="193" t="s">
        <v>271</v>
      </c>
      <c r="BS215" s="193" t="s">
        <v>271</v>
      </c>
      <c r="BT215" s="190" t="s">
        <v>271</v>
      </c>
      <c r="BU215" s="193" t="s">
        <v>271</v>
      </c>
      <c r="BV215" s="193" t="s">
        <v>271</v>
      </c>
      <c r="BW215" s="193">
        <v>1028</v>
      </c>
      <c r="BX215" s="193">
        <v>504</v>
      </c>
      <c r="BY215" s="193">
        <v>1532</v>
      </c>
      <c r="BZ215" s="193">
        <v>290</v>
      </c>
      <c r="CA215" s="193">
        <v>51</v>
      </c>
      <c r="CB215" s="193">
        <v>341</v>
      </c>
      <c r="CC215" s="190" t="s">
        <v>271</v>
      </c>
      <c r="CD215" s="193" t="s">
        <v>271</v>
      </c>
      <c r="CE215" s="193" t="s">
        <v>271</v>
      </c>
      <c r="CF215" s="190" t="s">
        <v>271</v>
      </c>
      <c r="CG215" s="193" t="s">
        <v>271</v>
      </c>
      <c r="CH215" s="193" t="s">
        <v>271</v>
      </c>
      <c r="CI215" s="190" t="s">
        <v>271</v>
      </c>
      <c r="CJ215" s="193" t="s">
        <v>271</v>
      </c>
      <c r="CK215" s="193" t="s">
        <v>271</v>
      </c>
      <c r="CL215" s="190" t="s">
        <v>271</v>
      </c>
      <c r="CM215" s="193" t="s">
        <v>271</v>
      </c>
      <c r="CN215" s="193" t="s">
        <v>271</v>
      </c>
      <c r="CO215" s="190" t="s">
        <v>287</v>
      </c>
      <c r="CP215" s="193">
        <v>341</v>
      </c>
      <c r="CQ215" s="193">
        <v>1532</v>
      </c>
      <c r="CR215" s="190" t="s">
        <v>271</v>
      </c>
      <c r="CS215" s="193" t="s">
        <v>271</v>
      </c>
      <c r="CT215" s="193" t="s">
        <v>271</v>
      </c>
      <c r="CU215" s="190" t="s">
        <v>271</v>
      </c>
      <c r="CV215" s="193" t="s">
        <v>271</v>
      </c>
      <c r="CW215" s="193" t="s">
        <v>271</v>
      </c>
      <c r="CX215" s="190" t="s">
        <v>271</v>
      </c>
      <c r="CY215" s="193" t="s">
        <v>271</v>
      </c>
      <c r="CZ215" s="193" t="s">
        <v>271</v>
      </c>
      <c r="DA215" s="190" t="s">
        <v>271</v>
      </c>
      <c r="DB215" s="193" t="s">
        <v>271</v>
      </c>
      <c r="DC215" s="193" t="s">
        <v>271</v>
      </c>
      <c r="DD215" s="190" t="s">
        <v>271</v>
      </c>
      <c r="DE215" s="193" t="s">
        <v>271</v>
      </c>
      <c r="DF215" s="193" t="s">
        <v>271</v>
      </c>
      <c r="DG215" s="190" t="s">
        <v>271</v>
      </c>
      <c r="DH215" s="193" t="s">
        <v>271</v>
      </c>
      <c r="DI215" s="193" t="s">
        <v>271</v>
      </c>
      <c r="DJ215" s="190" t="s">
        <v>271</v>
      </c>
      <c r="DK215" s="193" t="s">
        <v>271</v>
      </c>
      <c r="DL215" s="193" t="s">
        <v>271</v>
      </c>
      <c r="DM215" s="190" t="s">
        <v>271</v>
      </c>
      <c r="DN215" s="193" t="s">
        <v>271</v>
      </c>
      <c r="DO215" s="193" t="s">
        <v>271</v>
      </c>
      <c r="DP215" s="190" t="s">
        <v>271</v>
      </c>
      <c r="DQ215" s="193" t="s">
        <v>271</v>
      </c>
      <c r="DR215" s="193" t="s">
        <v>271</v>
      </c>
      <c r="DS215" s="190" t="s">
        <v>271</v>
      </c>
      <c r="DT215" s="193" t="s">
        <v>271</v>
      </c>
      <c r="DU215" s="193" t="s">
        <v>271</v>
      </c>
      <c r="DV215" s="190" t="s">
        <v>287</v>
      </c>
      <c r="DW215" s="193">
        <v>341</v>
      </c>
      <c r="DX215" s="193">
        <v>1532</v>
      </c>
      <c r="DY215" s="190" t="s">
        <v>356</v>
      </c>
      <c r="DZ215" s="190" t="s">
        <v>297</v>
      </c>
      <c r="EA215" s="190" t="s">
        <v>271</v>
      </c>
      <c r="EB215" s="190" t="s">
        <v>271</v>
      </c>
      <c r="EC215" s="190" t="s">
        <v>272</v>
      </c>
      <c r="ED215" s="190" t="s">
        <v>785</v>
      </c>
      <c r="EE215" s="190" t="s">
        <v>307</v>
      </c>
      <c r="EF215" s="190" t="s">
        <v>11911</v>
      </c>
      <c r="EG215" s="190" t="s">
        <v>352</v>
      </c>
      <c r="EH215" s="190" t="s">
        <v>320</v>
      </c>
      <c r="EI215" s="190" t="s">
        <v>319</v>
      </c>
      <c r="EJ215" s="190" t="s">
        <v>246</v>
      </c>
      <c r="EK215" s="190" t="s">
        <v>351</v>
      </c>
      <c r="EL215" s="190" t="s">
        <v>297</v>
      </c>
      <c r="EM215" s="190" t="s">
        <v>272</v>
      </c>
      <c r="EN215" s="190" t="s">
        <v>272</v>
      </c>
      <c r="EO215" s="190" t="s">
        <v>272</v>
      </c>
      <c r="EP215" s="190" t="s">
        <v>281</v>
      </c>
      <c r="EQ215" s="190">
        <v>3</v>
      </c>
      <c r="ER215" s="190" t="s">
        <v>692</v>
      </c>
      <c r="ES215" s="190" t="s">
        <v>272</v>
      </c>
      <c r="ET215" s="190" t="s">
        <v>272</v>
      </c>
      <c r="EU215" s="190" t="s">
        <v>297</v>
      </c>
      <c r="EV215" s="190" t="s">
        <v>297</v>
      </c>
      <c r="EW215" s="190" t="s">
        <v>691</v>
      </c>
      <c r="EX215" s="190">
        <v>2</v>
      </c>
      <c r="EY215" s="190" t="s">
        <v>278</v>
      </c>
      <c r="EZ215" s="190" t="s">
        <v>266</v>
      </c>
      <c r="FA215" s="190" t="s">
        <v>260</v>
      </c>
      <c r="FB215" s="193">
        <v>3</v>
      </c>
      <c r="FC215" s="190" t="s">
        <v>482</v>
      </c>
      <c r="FD215" s="190" t="s">
        <v>348</v>
      </c>
      <c r="FE215" s="190" t="s">
        <v>1357</v>
      </c>
      <c r="FF215" s="190" t="s">
        <v>262</v>
      </c>
      <c r="FG215" s="190" t="s">
        <v>271</v>
      </c>
      <c r="FH215" s="190" t="s">
        <v>11910</v>
      </c>
      <c r="FI215" s="190" t="s">
        <v>11909</v>
      </c>
      <c r="FJ215" s="190" t="s">
        <v>11908</v>
      </c>
      <c r="FK215" s="190" t="s">
        <v>11907</v>
      </c>
      <c r="FL215" s="190" t="s">
        <v>11906</v>
      </c>
      <c r="FM215" s="190" t="s">
        <v>11905</v>
      </c>
      <c r="FN215" s="190" t="s">
        <v>11904</v>
      </c>
      <c r="FO215" s="190" t="s">
        <v>271</v>
      </c>
      <c r="FP215" s="190" t="s">
        <v>11903</v>
      </c>
      <c r="FQ215" s="193">
        <v>1532</v>
      </c>
      <c r="FR215" s="193">
        <v>341</v>
      </c>
      <c r="FS215" s="190" t="s">
        <v>271</v>
      </c>
      <c r="FT215" s="190" t="s">
        <v>271</v>
      </c>
      <c r="FU215" s="190" t="s">
        <v>271</v>
      </c>
      <c r="FV215" s="190" t="s">
        <v>271</v>
      </c>
      <c r="FW215" s="190" t="s">
        <v>271</v>
      </c>
      <c r="FX215" s="190" t="s">
        <v>271</v>
      </c>
      <c r="FY215" s="190" t="s">
        <v>271</v>
      </c>
      <c r="FZ215" s="190" t="s">
        <v>271</v>
      </c>
      <c r="GA215" s="190" t="s">
        <v>271</v>
      </c>
      <c r="GB215" s="190" t="s">
        <v>271</v>
      </c>
      <c r="GC215" s="190" t="s">
        <v>272</v>
      </c>
      <c r="GD215" s="190" t="s">
        <v>271</v>
      </c>
      <c r="GE215" s="190" t="s">
        <v>271</v>
      </c>
    </row>
    <row r="216" spans="1:187" x14ac:dyDescent="0.3">
      <c r="A216" s="190" t="s">
        <v>372</v>
      </c>
      <c r="B216" s="190">
        <v>2884</v>
      </c>
      <c r="C216" s="190" t="s">
        <v>14031</v>
      </c>
      <c r="D216" s="190" t="s">
        <v>243</v>
      </c>
      <c r="E216" s="190" t="s">
        <v>11902</v>
      </c>
      <c r="F216" s="190" t="s">
        <v>11901</v>
      </c>
      <c r="G216" s="190" t="s">
        <v>4028</v>
      </c>
      <c r="H216" s="190" t="s">
        <v>1272</v>
      </c>
      <c r="I216" s="190" t="s">
        <v>301</v>
      </c>
      <c r="J216" s="190" t="s">
        <v>11886</v>
      </c>
      <c r="K216" s="190" t="s">
        <v>271</v>
      </c>
      <c r="L216" s="190" t="s">
        <v>271</v>
      </c>
      <c r="M216" s="190" t="s">
        <v>271</v>
      </c>
      <c r="N216" s="190" t="s">
        <v>271</v>
      </c>
      <c r="O216" s="190" t="s">
        <v>271</v>
      </c>
      <c r="P216" s="190" t="s">
        <v>271</v>
      </c>
      <c r="Q216" s="191">
        <v>41275</v>
      </c>
      <c r="R216" s="191">
        <v>42035</v>
      </c>
      <c r="T216" s="190" t="s">
        <v>592</v>
      </c>
      <c r="U216" s="194">
        <v>2900000</v>
      </c>
      <c r="V216" s="190" t="s">
        <v>11885</v>
      </c>
      <c r="W216" s="190" t="s">
        <v>364</v>
      </c>
      <c r="X216" s="190" t="s">
        <v>11884</v>
      </c>
      <c r="Y216" s="190" t="s">
        <v>271</v>
      </c>
      <c r="Z216" s="190" t="s">
        <v>271</v>
      </c>
      <c r="AA216" s="190" t="s">
        <v>271</v>
      </c>
      <c r="AB216" s="190" t="s">
        <v>310</v>
      </c>
      <c r="AC216" s="190" t="s">
        <v>11883</v>
      </c>
      <c r="AD216" s="190" t="s">
        <v>325</v>
      </c>
      <c r="AE216" s="190" t="s">
        <v>11900</v>
      </c>
      <c r="AF216" s="190" t="s">
        <v>11899</v>
      </c>
      <c r="AG216" s="193">
        <v>225446</v>
      </c>
      <c r="AH216" s="193">
        <v>105960</v>
      </c>
      <c r="AI216" s="193">
        <v>331406</v>
      </c>
      <c r="AJ216" s="193">
        <v>18152</v>
      </c>
      <c r="AK216" s="193">
        <v>177</v>
      </c>
      <c r="AL216" s="193">
        <v>18329</v>
      </c>
      <c r="AM216" s="193">
        <v>0</v>
      </c>
      <c r="AN216" s="193">
        <v>0</v>
      </c>
      <c r="AO216" s="193">
        <v>0</v>
      </c>
      <c r="AP216" s="193">
        <v>0</v>
      </c>
      <c r="AQ216" s="193">
        <v>0</v>
      </c>
      <c r="AR216" s="193">
        <v>0</v>
      </c>
      <c r="AS216" s="190" t="s">
        <v>271</v>
      </c>
      <c r="AT216" s="193" t="s">
        <v>271</v>
      </c>
      <c r="AU216" s="193" t="s">
        <v>271</v>
      </c>
      <c r="AV216" s="190" t="s">
        <v>271</v>
      </c>
      <c r="AW216" s="193" t="s">
        <v>271</v>
      </c>
      <c r="AX216" s="193" t="s">
        <v>271</v>
      </c>
      <c r="AY216" s="190" t="s">
        <v>271</v>
      </c>
      <c r="AZ216" s="193" t="s">
        <v>271</v>
      </c>
      <c r="BA216" s="193" t="s">
        <v>271</v>
      </c>
      <c r="BB216" s="190" t="s">
        <v>271</v>
      </c>
      <c r="BC216" s="193" t="s">
        <v>271</v>
      </c>
      <c r="BD216" s="193" t="s">
        <v>271</v>
      </c>
      <c r="BE216" s="190" t="s">
        <v>271</v>
      </c>
      <c r="BF216" s="193" t="s">
        <v>271</v>
      </c>
      <c r="BG216" s="193" t="s">
        <v>271</v>
      </c>
      <c r="BH216" s="190" t="s">
        <v>271</v>
      </c>
      <c r="BI216" s="193" t="s">
        <v>271</v>
      </c>
      <c r="BJ216" s="193" t="s">
        <v>271</v>
      </c>
      <c r="BK216" s="190" t="s">
        <v>271</v>
      </c>
      <c r="BL216" s="193" t="s">
        <v>271</v>
      </c>
      <c r="BM216" s="193" t="s">
        <v>271</v>
      </c>
      <c r="BN216" s="190" t="s">
        <v>271</v>
      </c>
      <c r="BO216" s="193" t="s">
        <v>271</v>
      </c>
      <c r="BP216" s="193" t="s">
        <v>271</v>
      </c>
      <c r="BQ216" s="190" t="s">
        <v>271</v>
      </c>
      <c r="BR216" s="193" t="s">
        <v>271</v>
      </c>
      <c r="BS216" s="193" t="s">
        <v>271</v>
      </c>
      <c r="BT216" s="190" t="s">
        <v>271</v>
      </c>
      <c r="BU216" s="193" t="s">
        <v>271</v>
      </c>
      <c r="BV216" s="193" t="s">
        <v>271</v>
      </c>
      <c r="BW216" s="193">
        <v>104163</v>
      </c>
      <c r="BX216" s="193">
        <v>46797</v>
      </c>
      <c r="BY216" s="193">
        <v>105960</v>
      </c>
      <c r="BZ216" s="193">
        <v>8132</v>
      </c>
      <c r="CA216" s="193">
        <v>5</v>
      </c>
      <c r="CB216" s="193">
        <v>8137</v>
      </c>
      <c r="CC216" s="190" t="s">
        <v>271</v>
      </c>
      <c r="CD216" s="193" t="s">
        <v>271</v>
      </c>
      <c r="CE216" s="193" t="s">
        <v>271</v>
      </c>
      <c r="CF216" s="190" t="s">
        <v>271</v>
      </c>
      <c r="CG216" s="193" t="s">
        <v>271</v>
      </c>
      <c r="CH216" s="193" t="s">
        <v>271</v>
      </c>
      <c r="CI216" s="190" t="s">
        <v>271</v>
      </c>
      <c r="CJ216" s="193" t="s">
        <v>271</v>
      </c>
      <c r="CK216" s="193" t="s">
        <v>271</v>
      </c>
      <c r="CL216" s="190" t="s">
        <v>271</v>
      </c>
      <c r="CM216" s="193" t="s">
        <v>271</v>
      </c>
      <c r="CN216" s="193" t="s">
        <v>271</v>
      </c>
      <c r="CO216" s="190" t="s">
        <v>271</v>
      </c>
      <c r="CP216" s="193" t="s">
        <v>271</v>
      </c>
      <c r="CQ216" s="193" t="s">
        <v>271</v>
      </c>
      <c r="CR216" s="190" t="s">
        <v>271</v>
      </c>
      <c r="CS216" s="193" t="s">
        <v>271</v>
      </c>
      <c r="CT216" s="193" t="s">
        <v>271</v>
      </c>
      <c r="CU216" s="190" t="s">
        <v>271</v>
      </c>
      <c r="CV216" s="193" t="s">
        <v>271</v>
      </c>
      <c r="CW216" s="193" t="s">
        <v>271</v>
      </c>
      <c r="CX216" s="190" t="s">
        <v>271</v>
      </c>
      <c r="CY216" s="193" t="s">
        <v>271</v>
      </c>
      <c r="CZ216" s="193" t="s">
        <v>271</v>
      </c>
      <c r="DA216" s="190" t="s">
        <v>287</v>
      </c>
      <c r="DB216" s="193">
        <v>7384</v>
      </c>
      <c r="DC216" s="193">
        <v>51688</v>
      </c>
      <c r="DD216" s="190" t="s">
        <v>271</v>
      </c>
      <c r="DE216" s="193" t="s">
        <v>271</v>
      </c>
      <c r="DF216" s="193" t="s">
        <v>271</v>
      </c>
      <c r="DG216" s="190" t="s">
        <v>271</v>
      </c>
      <c r="DH216" s="193" t="s">
        <v>271</v>
      </c>
      <c r="DI216" s="193" t="s">
        <v>271</v>
      </c>
      <c r="DJ216" s="190" t="s">
        <v>271</v>
      </c>
      <c r="DK216" s="193" t="s">
        <v>271</v>
      </c>
      <c r="DL216" s="193" t="s">
        <v>271</v>
      </c>
      <c r="DM216" s="190" t="s">
        <v>271</v>
      </c>
      <c r="DN216" s="193" t="s">
        <v>271</v>
      </c>
      <c r="DO216" s="193" t="s">
        <v>271</v>
      </c>
      <c r="DP216" s="190" t="s">
        <v>287</v>
      </c>
      <c r="DQ216" s="193">
        <v>753</v>
      </c>
      <c r="DR216" s="193">
        <v>54272</v>
      </c>
      <c r="DS216" s="190" t="s">
        <v>271</v>
      </c>
      <c r="DT216" s="193" t="s">
        <v>271</v>
      </c>
      <c r="DU216" s="193" t="s">
        <v>271</v>
      </c>
      <c r="DV216" s="190" t="s">
        <v>271</v>
      </c>
      <c r="DW216" s="193" t="s">
        <v>271</v>
      </c>
      <c r="DX216" s="193" t="s">
        <v>271</v>
      </c>
      <c r="DY216" s="190" t="s">
        <v>1295</v>
      </c>
      <c r="DZ216" s="190" t="s">
        <v>297</v>
      </c>
      <c r="EA216" s="190" t="s">
        <v>271</v>
      </c>
      <c r="EB216" s="190" t="s">
        <v>271</v>
      </c>
      <c r="EC216" s="190" t="s">
        <v>297</v>
      </c>
      <c r="ED216" s="190" t="s">
        <v>271</v>
      </c>
      <c r="EE216" s="190" t="s">
        <v>271</v>
      </c>
      <c r="EF216" s="190" t="s">
        <v>11880</v>
      </c>
      <c r="EG216" s="190" t="s">
        <v>285</v>
      </c>
      <c r="EH216" s="190" t="s">
        <v>320</v>
      </c>
      <c r="EI216" s="190" t="s">
        <v>319</v>
      </c>
      <c r="EJ216" s="190" t="s">
        <v>245</v>
      </c>
      <c r="EK216" s="190" t="s">
        <v>351</v>
      </c>
      <c r="EL216" s="190" t="s">
        <v>272</v>
      </c>
      <c r="EM216" s="190" t="s">
        <v>272</v>
      </c>
      <c r="EN216" s="190" t="s">
        <v>272</v>
      </c>
      <c r="EO216" s="190" t="s">
        <v>272</v>
      </c>
      <c r="EP216" s="190" t="s">
        <v>350</v>
      </c>
      <c r="EQ216" s="190">
        <v>4</v>
      </c>
      <c r="ER216" s="190" t="s">
        <v>349</v>
      </c>
      <c r="ES216" s="190" t="s">
        <v>272</v>
      </c>
      <c r="ET216" s="190" t="s">
        <v>272</v>
      </c>
      <c r="EU216" s="190" t="s">
        <v>272</v>
      </c>
      <c r="EV216" s="190" t="s">
        <v>272</v>
      </c>
      <c r="EW216" s="190" t="s">
        <v>303</v>
      </c>
      <c r="EX216" s="190">
        <v>4</v>
      </c>
      <c r="EY216" s="190" t="s">
        <v>278</v>
      </c>
      <c r="EZ216" s="190" t="s">
        <v>266</v>
      </c>
      <c r="FA216" s="190" t="s">
        <v>258</v>
      </c>
      <c r="FB216" s="193">
        <v>12</v>
      </c>
      <c r="FC216" s="190" t="s">
        <v>537</v>
      </c>
      <c r="FD216" s="190" t="s">
        <v>1357</v>
      </c>
      <c r="FE216" s="190" t="s">
        <v>443</v>
      </c>
      <c r="FF216" s="190" t="s">
        <v>263</v>
      </c>
      <c r="FG216" s="190" t="s">
        <v>11898</v>
      </c>
      <c r="FH216" s="190" t="s">
        <v>11897</v>
      </c>
      <c r="FI216" s="190" t="s">
        <v>11896</v>
      </c>
      <c r="FJ216" s="190" t="s">
        <v>11895</v>
      </c>
      <c r="FK216" s="190" t="s">
        <v>11894</v>
      </c>
      <c r="FL216" s="190" t="s">
        <v>11893</v>
      </c>
      <c r="FM216" s="190" t="s">
        <v>11892</v>
      </c>
      <c r="FN216" s="190" t="s">
        <v>11891</v>
      </c>
      <c r="FO216" s="190" t="s">
        <v>11890</v>
      </c>
      <c r="FP216" s="190" t="s">
        <v>11889</v>
      </c>
      <c r="FQ216" s="193">
        <v>105960</v>
      </c>
      <c r="FR216" s="193">
        <v>8137</v>
      </c>
      <c r="FS216" s="190" t="s">
        <v>271</v>
      </c>
      <c r="FT216" s="190" t="s">
        <v>271</v>
      </c>
      <c r="FU216" s="190" t="s">
        <v>271</v>
      </c>
      <c r="FV216" s="190" t="s">
        <v>271</v>
      </c>
      <c r="FW216" s="190" t="s">
        <v>271</v>
      </c>
      <c r="FX216" s="190" t="s">
        <v>271</v>
      </c>
      <c r="FY216" s="190" t="s">
        <v>271</v>
      </c>
      <c r="FZ216" s="190" t="s">
        <v>271</v>
      </c>
      <c r="GA216" s="190" t="s">
        <v>272</v>
      </c>
      <c r="GB216" s="190" t="s">
        <v>272</v>
      </c>
      <c r="GC216" s="190" t="s">
        <v>272</v>
      </c>
      <c r="GD216" s="190" t="s">
        <v>272</v>
      </c>
      <c r="GE216" s="190" t="s">
        <v>272</v>
      </c>
    </row>
    <row r="217" spans="1:187" x14ac:dyDescent="0.3">
      <c r="A217" s="190" t="s">
        <v>372</v>
      </c>
      <c r="B217" s="190">
        <v>2885</v>
      </c>
      <c r="C217" s="190" t="s">
        <v>14031</v>
      </c>
      <c r="D217" s="190" t="s">
        <v>243</v>
      </c>
      <c r="E217" s="190" t="s">
        <v>11888</v>
      </c>
      <c r="F217" s="190" t="s">
        <v>11887</v>
      </c>
      <c r="G217" s="190" t="s">
        <v>4028</v>
      </c>
      <c r="H217" s="190" t="s">
        <v>1272</v>
      </c>
      <c r="I217" s="190" t="s">
        <v>301</v>
      </c>
      <c r="J217" s="190" t="s">
        <v>11886</v>
      </c>
      <c r="K217" s="190" t="s">
        <v>271</v>
      </c>
      <c r="L217" s="190" t="s">
        <v>271</v>
      </c>
      <c r="M217" s="190" t="s">
        <v>271</v>
      </c>
      <c r="N217" s="190" t="s">
        <v>271</v>
      </c>
      <c r="O217" s="190" t="s">
        <v>271</v>
      </c>
      <c r="P217" s="190" t="s">
        <v>271</v>
      </c>
      <c r="Q217" s="191">
        <v>42370</v>
      </c>
      <c r="R217" s="191">
        <v>43131</v>
      </c>
      <c r="T217" s="190" t="s">
        <v>592</v>
      </c>
      <c r="U217" s="194">
        <v>4415453</v>
      </c>
      <c r="V217" s="190" t="s">
        <v>11885</v>
      </c>
      <c r="W217" s="190" t="s">
        <v>364</v>
      </c>
      <c r="X217" s="190" t="s">
        <v>11884</v>
      </c>
      <c r="Y217" s="190" t="s">
        <v>271</v>
      </c>
      <c r="Z217" s="190" t="s">
        <v>271</v>
      </c>
      <c r="AA217" s="190" t="s">
        <v>271</v>
      </c>
      <c r="AB217" s="190" t="s">
        <v>291</v>
      </c>
      <c r="AC217" s="190" t="s">
        <v>11883</v>
      </c>
      <c r="AD217" s="190" t="s">
        <v>325</v>
      </c>
      <c r="AE217" s="190" t="s">
        <v>11882</v>
      </c>
      <c r="AF217" s="190" t="s">
        <v>11881</v>
      </c>
      <c r="AG217" s="193">
        <v>489047</v>
      </c>
      <c r="AH217" s="193">
        <v>433683</v>
      </c>
      <c r="AI217" s="193">
        <v>922730</v>
      </c>
      <c r="AJ217" s="193">
        <v>102700</v>
      </c>
      <c r="AK217" s="193">
        <v>91073</v>
      </c>
      <c r="AL217" s="193">
        <v>193773</v>
      </c>
      <c r="AM217" s="193">
        <v>90306</v>
      </c>
      <c r="AN217" s="193">
        <v>40572</v>
      </c>
      <c r="AO217" s="193">
        <v>130878</v>
      </c>
      <c r="AP217" s="193">
        <v>33588</v>
      </c>
      <c r="AQ217" s="193">
        <v>15090</v>
      </c>
      <c r="AR217" s="193">
        <v>48678</v>
      </c>
      <c r="AS217" s="190" t="s">
        <v>271</v>
      </c>
      <c r="AT217" s="193" t="s">
        <v>271</v>
      </c>
      <c r="AU217" s="193" t="s">
        <v>271</v>
      </c>
      <c r="AV217" s="190" t="s">
        <v>271</v>
      </c>
      <c r="AW217" s="193" t="s">
        <v>271</v>
      </c>
      <c r="AX217" s="193" t="s">
        <v>271</v>
      </c>
      <c r="AY217" s="190" t="s">
        <v>271</v>
      </c>
      <c r="AZ217" s="193" t="s">
        <v>271</v>
      </c>
      <c r="BA217" s="193" t="s">
        <v>271</v>
      </c>
      <c r="BB217" s="190" t="s">
        <v>271</v>
      </c>
      <c r="BC217" s="193" t="s">
        <v>271</v>
      </c>
      <c r="BD217" s="193" t="s">
        <v>271</v>
      </c>
      <c r="BE217" s="190" t="s">
        <v>287</v>
      </c>
      <c r="BF217" s="193">
        <v>24339</v>
      </c>
      <c r="BG217" s="193">
        <v>65439</v>
      </c>
      <c r="BH217" s="190" t="s">
        <v>271</v>
      </c>
      <c r="BI217" s="193" t="s">
        <v>271</v>
      </c>
      <c r="BJ217" s="193" t="s">
        <v>271</v>
      </c>
      <c r="BK217" s="190" t="s">
        <v>271</v>
      </c>
      <c r="BL217" s="193" t="s">
        <v>271</v>
      </c>
      <c r="BM217" s="193" t="s">
        <v>271</v>
      </c>
      <c r="BN217" s="190" t="s">
        <v>287</v>
      </c>
      <c r="BO217" s="193">
        <v>24339</v>
      </c>
      <c r="BP217" s="193">
        <v>65439</v>
      </c>
      <c r="BQ217" s="190" t="s">
        <v>271</v>
      </c>
      <c r="BR217" s="193" t="s">
        <v>271</v>
      </c>
      <c r="BS217" s="193" t="s">
        <v>271</v>
      </c>
      <c r="BT217" s="190" t="s">
        <v>271</v>
      </c>
      <c r="BU217" s="193" t="s">
        <v>271</v>
      </c>
      <c r="BV217" s="193" t="s">
        <v>271</v>
      </c>
      <c r="BW217" s="193">
        <v>68605</v>
      </c>
      <c r="BX217" s="193">
        <v>30822</v>
      </c>
      <c r="BY217" s="193">
        <v>99427</v>
      </c>
      <c r="BZ217" s="193">
        <v>10014</v>
      </c>
      <c r="CA217" s="193">
        <v>4499</v>
      </c>
      <c r="CB217" s="193">
        <v>14513</v>
      </c>
      <c r="CC217" s="190" t="s">
        <v>271</v>
      </c>
      <c r="CD217" s="193" t="s">
        <v>271</v>
      </c>
      <c r="CE217" s="193" t="s">
        <v>271</v>
      </c>
      <c r="CF217" s="190" t="s">
        <v>271</v>
      </c>
      <c r="CG217" s="193" t="s">
        <v>271</v>
      </c>
      <c r="CH217" s="193" t="s">
        <v>271</v>
      </c>
      <c r="CI217" s="190" t="s">
        <v>271</v>
      </c>
      <c r="CJ217" s="193" t="s">
        <v>271</v>
      </c>
      <c r="CK217" s="193" t="s">
        <v>271</v>
      </c>
      <c r="CL217" s="190" t="s">
        <v>271</v>
      </c>
      <c r="CM217" s="193" t="s">
        <v>271</v>
      </c>
      <c r="CN217" s="193" t="s">
        <v>271</v>
      </c>
      <c r="CO217" s="190" t="s">
        <v>271</v>
      </c>
      <c r="CP217" s="193" t="s">
        <v>271</v>
      </c>
      <c r="CQ217" s="193" t="s">
        <v>271</v>
      </c>
      <c r="CR217" s="190" t="s">
        <v>271</v>
      </c>
      <c r="CS217" s="193" t="s">
        <v>271</v>
      </c>
      <c r="CT217" s="193" t="s">
        <v>271</v>
      </c>
      <c r="CU217" s="190" t="s">
        <v>271</v>
      </c>
      <c r="CV217" s="193" t="s">
        <v>271</v>
      </c>
      <c r="CW217" s="193" t="s">
        <v>271</v>
      </c>
      <c r="CX217" s="190" t="s">
        <v>271</v>
      </c>
      <c r="CY217" s="193" t="s">
        <v>271</v>
      </c>
      <c r="CZ217" s="193" t="s">
        <v>271</v>
      </c>
      <c r="DA217" s="190" t="s">
        <v>287</v>
      </c>
      <c r="DB217" s="193">
        <v>6917</v>
      </c>
      <c r="DC217" s="193">
        <v>48419</v>
      </c>
      <c r="DD217" s="190" t="s">
        <v>271</v>
      </c>
      <c r="DE217" s="193" t="s">
        <v>271</v>
      </c>
      <c r="DF217" s="193" t="s">
        <v>271</v>
      </c>
      <c r="DG217" s="190" t="s">
        <v>271</v>
      </c>
      <c r="DH217" s="193" t="s">
        <v>271</v>
      </c>
      <c r="DI217" s="193" t="s">
        <v>271</v>
      </c>
      <c r="DJ217" s="190" t="s">
        <v>271</v>
      </c>
      <c r="DK217" s="193" t="s">
        <v>271</v>
      </c>
      <c r="DL217" s="193" t="s">
        <v>271</v>
      </c>
      <c r="DM217" s="190" t="s">
        <v>287</v>
      </c>
      <c r="DN217" s="193">
        <v>340</v>
      </c>
      <c r="DO217" s="193">
        <v>216</v>
      </c>
      <c r="DP217" s="190" t="s">
        <v>287</v>
      </c>
      <c r="DQ217" s="193">
        <v>7256</v>
      </c>
      <c r="DR217" s="193">
        <v>50792</v>
      </c>
      <c r="DS217" s="190" t="s">
        <v>271</v>
      </c>
      <c r="DT217" s="193" t="s">
        <v>271</v>
      </c>
      <c r="DU217" s="193" t="s">
        <v>271</v>
      </c>
      <c r="DV217" s="190" t="s">
        <v>271</v>
      </c>
      <c r="DW217" s="193" t="s">
        <v>271</v>
      </c>
      <c r="DX217" s="193" t="s">
        <v>271</v>
      </c>
      <c r="DY217" s="190" t="s">
        <v>1295</v>
      </c>
      <c r="DZ217" s="190" t="s">
        <v>297</v>
      </c>
      <c r="EA217" s="190" t="s">
        <v>271</v>
      </c>
      <c r="EB217" s="190" t="s">
        <v>271</v>
      </c>
      <c r="EC217" s="190" t="s">
        <v>297</v>
      </c>
      <c r="ED217" s="190" t="s">
        <v>271</v>
      </c>
      <c r="EE217" s="190" t="s">
        <v>271</v>
      </c>
      <c r="EF217" s="190" t="s">
        <v>11880</v>
      </c>
      <c r="EG217" s="190" t="s">
        <v>285</v>
      </c>
      <c r="EH217" s="190" t="s">
        <v>320</v>
      </c>
      <c r="EI217" s="190" t="s">
        <v>319</v>
      </c>
      <c r="EJ217" s="190" t="s">
        <v>245</v>
      </c>
      <c r="EK217" s="190" t="s">
        <v>351</v>
      </c>
      <c r="EL217" s="190" t="s">
        <v>272</v>
      </c>
      <c r="EM217" s="190" t="s">
        <v>272</v>
      </c>
      <c r="EN217" s="190" t="s">
        <v>272</v>
      </c>
      <c r="EO217" s="190" t="s">
        <v>272</v>
      </c>
      <c r="EP217" s="190" t="s">
        <v>350</v>
      </c>
      <c r="EQ217" s="190">
        <v>4</v>
      </c>
      <c r="ER217" s="190" t="s">
        <v>349</v>
      </c>
      <c r="ES217" s="190" t="s">
        <v>272</v>
      </c>
      <c r="ET217" s="190" t="s">
        <v>272</v>
      </c>
      <c r="EU217" s="190" t="s">
        <v>272</v>
      </c>
      <c r="EV217" s="190" t="s">
        <v>272</v>
      </c>
      <c r="EW217" s="190" t="s">
        <v>303</v>
      </c>
      <c r="EX217" s="190">
        <v>4</v>
      </c>
      <c r="EY217" s="190" t="s">
        <v>278</v>
      </c>
      <c r="EZ217" s="190" t="s">
        <v>266</v>
      </c>
      <c r="FA217" s="190" t="s">
        <v>260</v>
      </c>
      <c r="FB217" s="193">
        <v>22</v>
      </c>
      <c r="FC217" s="190" t="s">
        <v>537</v>
      </c>
      <c r="FD217" s="190" t="s">
        <v>1357</v>
      </c>
      <c r="FE217" s="190" t="s">
        <v>377</v>
      </c>
      <c r="FF217" s="190" t="s">
        <v>263</v>
      </c>
      <c r="FG217" s="190" t="s">
        <v>11879</v>
      </c>
      <c r="FH217" s="190" t="s">
        <v>11878</v>
      </c>
      <c r="FI217" s="190" t="s">
        <v>11877</v>
      </c>
      <c r="FJ217" s="190" t="s">
        <v>11876</v>
      </c>
      <c r="FK217" s="190" t="s">
        <v>11875</v>
      </c>
      <c r="FL217" s="190" t="s">
        <v>11874</v>
      </c>
      <c r="FM217" s="190" t="s">
        <v>11873</v>
      </c>
      <c r="FN217" s="190" t="s">
        <v>11872</v>
      </c>
      <c r="FO217" s="190" t="s">
        <v>11871</v>
      </c>
      <c r="FP217" s="190" t="s">
        <v>11870</v>
      </c>
      <c r="FQ217" s="193">
        <v>130878</v>
      </c>
      <c r="FR217" s="193">
        <v>48678</v>
      </c>
      <c r="FS217" s="190" t="s">
        <v>297</v>
      </c>
      <c r="FT217" s="190" t="s">
        <v>297</v>
      </c>
      <c r="FU217" s="190" t="s">
        <v>272</v>
      </c>
      <c r="FV217" s="190" t="s">
        <v>272</v>
      </c>
      <c r="FW217" s="190" t="s">
        <v>272</v>
      </c>
      <c r="FX217" s="190" t="s">
        <v>272</v>
      </c>
      <c r="FY217" s="190" t="s">
        <v>272</v>
      </c>
      <c r="FZ217" s="190" t="s">
        <v>272</v>
      </c>
      <c r="GA217" s="190" t="s">
        <v>297</v>
      </c>
      <c r="GB217" s="190" t="s">
        <v>297</v>
      </c>
      <c r="GC217" s="190" t="s">
        <v>297</v>
      </c>
      <c r="GD217" s="190" t="s">
        <v>297</v>
      </c>
      <c r="GE217" s="190" t="s">
        <v>272</v>
      </c>
    </row>
    <row r="218" spans="1:187" x14ac:dyDescent="0.3">
      <c r="A218" s="190" t="s">
        <v>372</v>
      </c>
      <c r="B218" s="190">
        <v>2887</v>
      </c>
      <c r="C218" s="190" t="s">
        <v>14031</v>
      </c>
      <c r="D218" s="190" t="s">
        <v>243</v>
      </c>
      <c r="E218" s="190" t="s">
        <v>11869</v>
      </c>
      <c r="F218" s="190" t="s">
        <v>11868</v>
      </c>
      <c r="G218" s="190" t="s">
        <v>4028</v>
      </c>
      <c r="H218" s="190" t="s">
        <v>369</v>
      </c>
      <c r="I218" s="190" t="s">
        <v>523</v>
      </c>
      <c r="J218" s="190" t="s">
        <v>8819</v>
      </c>
      <c r="K218" s="190" t="s">
        <v>271</v>
      </c>
      <c r="L218" s="190" t="s">
        <v>271</v>
      </c>
      <c r="M218" s="190" t="s">
        <v>271</v>
      </c>
      <c r="N218" s="190" t="s">
        <v>271</v>
      </c>
      <c r="O218" s="190" t="s">
        <v>271</v>
      </c>
      <c r="P218" s="190" t="s">
        <v>271</v>
      </c>
      <c r="Q218" s="191">
        <v>40940</v>
      </c>
      <c r="R218" s="191">
        <v>42643</v>
      </c>
      <c r="S218" s="191">
        <v>42735</v>
      </c>
      <c r="T218" s="190" t="s">
        <v>366</v>
      </c>
      <c r="U218" s="194">
        <v>22771373</v>
      </c>
      <c r="V218" s="190" t="s">
        <v>11867</v>
      </c>
      <c r="W218" s="190" t="s">
        <v>11866</v>
      </c>
      <c r="X218" s="190" t="s">
        <v>11865</v>
      </c>
      <c r="Y218" s="190" t="s">
        <v>11864</v>
      </c>
      <c r="Z218" s="190" t="s">
        <v>364</v>
      </c>
      <c r="AA218" s="190" t="s">
        <v>11863</v>
      </c>
      <c r="AB218" s="190" t="s">
        <v>310</v>
      </c>
      <c r="AC218" s="190" t="s">
        <v>11862</v>
      </c>
      <c r="AD218" s="190" t="s">
        <v>325</v>
      </c>
      <c r="AE218" s="190" t="s">
        <v>11861</v>
      </c>
      <c r="AF218" s="190" t="s">
        <v>11860</v>
      </c>
      <c r="AG218" s="193">
        <v>213296</v>
      </c>
      <c r="AH218" s="193">
        <v>167691</v>
      </c>
      <c r="AI218" s="193">
        <v>380987</v>
      </c>
      <c r="AJ218" s="193">
        <v>61433</v>
      </c>
      <c r="AK218" s="193">
        <v>33080</v>
      </c>
      <c r="AL218" s="193">
        <v>94513</v>
      </c>
      <c r="AM218" s="193">
        <v>0</v>
      </c>
      <c r="AN218" s="193">
        <v>0</v>
      </c>
      <c r="AO218" s="193">
        <v>0</v>
      </c>
      <c r="AP218" s="193">
        <v>0</v>
      </c>
      <c r="AQ218" s="193">
        <v>0</v>
      </c>
      <c r="AR218" s="193">
        <v>0</v>
      </c>
      <c r="AS218" s="190" t="s">
        <v>271</v>
      </c>
      <c r="AT218" s="193" t="s">
        <v>271</v>
      </c>
      <c r="AU218" s="193" t="s">
        <v>271</v>
      </c>
      <c r="AV218" s="190" t="s">
        <v>271</v>
      </c>
      <c r="AW218" s="193" t="s">
        <v>271</v>
      </c>
      <c r="AX218" s="193" t="s">
        <v>271</v>
      </c>
      <c r="AY218" s="190" t="s">
        <v>271</v>
      </c>
      <c r="AZ218" s="193" t="s">
        <v>271</v>
      </c>
      <c r="BA218" s="193" t="s">
        <v>271</v>
      </c>
      <c r="BB218" s="190" t="s">
        <v>271</v>
      </c>
      <c r="BC218" s="193" t="s">
        <v>271</v>
      </c>
      <c r="BD218" s="193" t="s">
        <v>271</v>
      </c>
      <c r="BE218" s="190" t="s">
        <v>271</v>
      </c>
      <c r="BF218" s="193" t="s">
        <v>271</v>
      </c>
      <c r="BG218" s="193" t="s">
        <v>271</v>
      </c>
      <c r="BH218" s="190" t="s">
        <v>271</v>
      </c>
      <c r="BI218" s="193" t="s">
        <v>271</v>
      </c>
      <c r="BJ218" s="193" t="s">
        <v>271</v>
      </c>
      <c r="BK218" s="190" t="s">
        <v>271</v>
      </c>
      <c r="BL218" s="193" t="s">
        <v>271</v>
      </c>
      <c r="BM218" s="193" t="s">
        <v>271</v>
      </c>
      <c r="BN218" s="190" t="s">
        <v>271</v>
      </c>
      <c r="BO218" s="193" t="s">
        <v>271</v>
      </c>
      <c r="BP218" s="193" t="s">
        <v>271</v>
      </c>
      <c r="BQ218" s="190" t="s">
        <v>271</v>
      </c>
      <c r="BR218" s="193" t="s">
        <v>271</v>
      </c>
      <c r="BS218" s="193" t="s">
        <v>271</v>
      </c>
      <c r="BT218" s="190" t="s">
        <v>271</v>
      </c>
      <c r="BU218" s="193" t="s">
        <v>271</v>
      </c>
      <c r="BV218" s="193" t="s">
        <v>271</v>
      </c>
      <c r="BW218" s="193">
        <v>213296</v>
      </c>
      <c r="BX218" s="193">
        <v>167691</v>
      </c>
      <c r="BY218" s="193">
        <v>380987</v>
      </c>
      <c r="BZ218" s="193">
        <v>89522</v>
      </c>
      <c r="CA218" s="193">
        <v>46767</v>
      </c>
      <c r="CB218" s="193">
        <v>136289</v>
      </c>
      <c r="CC218" s="190" t="s">
        <v>287</v>
      </c>
      <c r="CD218" s="193">
        <v>36222</v>
      </c>
      <c r="CE218" s="193">
        <v>0</v>
      </c>
      <c r="CF218" s="190" t="s">
        <v>271</v>
      </c>
      <c r="CG218" s="193" t="s">
        <v>271</v>
      </c>
      <c r="CH218" s="193" t="s">
        <v>271</v>
      </c>
      <c r="CI218" s="190" t="s">
        <v>287</v>
      </c>
      <c r="CJ218" s="193">
        <v>1396</v>
      </c>
      <c r="CK218" s="193">
        <v>0</v>
      </c>
      <c r="CL218" s="190" t="s">
        <v>271</v>
      </c>
      <c r="CM218" s="193" t="s">
        <v>271</v>
      </c>
      <c r="CN218" s="193" t="s">
        <v>271</v>
      </c>
      <c r="CO218" s="190" t="s">
        <v>271</v>
      </c>
      <c r="CP218" s="193" t="s">
        <v>271</v>
      </c>
      <c r="CQ218" s="193" t="s">
        <v>271</v>
      </c>
      <c r="CR218" s="190" t="s">
        <v>271</v>
      </c>
      <c r="CS218" s="193" t="s">
        <v>271</v>
      </c>
      <c r="CT218" s="193" t="s">
        <v>271</v>
      </c>
      <c r="CU218" s="190" t="s">
        <v>271</v>
      </c>
      <c r="CV218" s="193" t="s">
        <v>271</v>
      </c>
      <c r="CW218" s="193" t="s">
        <v>271</v>
      </c>
      <c r="CX218" s="190" t="s">
        <v>271</v>
      </c>
      <c r="CY218" s="193" t="s">
        <v>271</v>
      </c>
      <c r="CZ218" s="193" t="s">
        <v>271</v>
      </c>
      <c r="DA218" s="190" t="s">
        <v>287</v>
      </c>
      <c r="DB218" s="193">
        <v>95525</v>
      </c>
      <c r="DC218" s="193">
        <v>0</v>
      </c>
      <c r="DD218" s="190" t="s">
        <v>271</v>
      </c>
      <c r="DE218" s="193" t="s">
        <v>271</v>
      </c>
      <c r="DF218" s="193" t="s">
        <v>271</v>
      </c>
      <c r="DG218" s="190" t="s">
        <v>287</v>
      </c>
      <c r="DH218" s="193">
        <v>0</v>
      </c>
      <c r="DI218" s="193">
        <v>0</v>
      </c>
      <c r="DJ218" s="190" t="s">
        <v>271</v>
      </c>
      <c r="DK218" s="193" t="s">
        <v>271</v>
      </c>
      <c r="DL218" s="193" t="s">
        <v>271</v>
      </c>
      <c r="DM218" s="190" t="s">
        <v>287</v>
      </c>
      <c r="DN218" s="193">
        <v>479</v>
      </c>
      <c r="DO218" s="193">
        <v>0</v>
      </c>
      <c r="DP218" s="190" t="s">
        <v>271</v>
      </c>
      <c r="DQ218" s="193" t="s">
        <v>271</v>
      </c>
      <c r="DR218" s="193" t="s">
        <v>271</v>
      </c>
      <c r="DS218" s="190" t="s">
        <v>271</v>
      </c>
      <c r="DT218" s="193" t="s">
        <v>271</v>
      </c>
      <c r="DU218" s="193" t="s">
        <v>271</v>
      </c>
      <c r="DV218" s="190" t="s">
        <v>287</v>
      </c>
      <c r="DW218" s="193">
        <v>2667</v>
      </c>
      <c r="DX218" s="193">
        <v>0</v>
      </c>
      <c r="DY218" s="190" t="s">
        <v>356</v>
      </c>
      <c r="DZ218" s="190" t="s">
        <v>297</v>
      </c>
      <c r="EA218" s="190" t="s">
        <v>271</v>
      </c>
      <c r="EB218" s="190" t="s">
        <v>271</v>
      </c>
      <c r="EC218" s="190" t="s">
        <v>272</v>
      </c>
      <c r="ED218" s="190" t="s">
        <v>785</v>
      </c>
      <c r="EE218" s="190" t="s">
        <v>307</v>
      </c>
      <c r="EF218" s="190" t="s">
        <v>11859</v>
      </c>
      <c r="EG218" s="190" t="s">
        <v>321</v>
      </c>
      <c r="EH218" s="190" t="s">
        <v>320</v>
      </c>
      <c r="EI218" s="190" t="s">
        <v>319</v>
      </c>
      <c r="EJ218" s="190" t="s">
        <v>245</v>
      </c>
      <c r="EK218" s="190" t="s">
        <v>351</v>
      </c>
      <c r="EL218" s="190" t="s">
        <v>272</v>
      </c>
      <c r="EM218" s="190" t="s">
        <v>272</v>
      </c>
      <c r="EN218" s="190" t="s">
        <v>272</v>
      </c>
      <c r="EO218" s="190" t="s">
        <v>272</v>
      </c>
      <c r="EP218" s="190" t="s">
        <v>350</v>
      </c>
      <c r="EQ218" s="190">
        <v>4</v>
      </c>
      <c r="ER218" s="190" t="s">
        <v>349</v>
      </c>
      <c r="ES218" s="190" t="s">
        <v>272</v>
      </c>
      <c r="ET218" s="190" t="s">
        <v>272</v>
      </c>
      <c r="EU218" s="190" t="s">
        <v>272</v>
      </c>
      <c r="EV218" s="190" t="s">
        <v>272</v>
      </c>
      <c r="EW218" s="190" t="s">
        <v>303</v>
      </c>
      <c r="EX218" s="190">
        <v>4</v>
      </c>
      <c r="EY218" s="190" t="s">
        <v>278</v>
      </c>
      <c r="EZ218" s="190" t="s">
        <v>267</v>
      </c>
      <c r="FA218" s="190" t="s">
        <v>260</v>
      </c>
      <c r="FB218" s="193">
        <v>12</v>
      </c>
      <c r="FC218" s="190" t="s">
        <v>300</v>
      </c>
      <c r="FD218" s="190" t="s">
        <v>1357</v>
      </c>
      <c r="FE218" s="190" t="s">
        <v>271</v>
      </c>
      <c r="FF218" s="190" t="s">
        <v>263</v>
      </c>
      <c r="FG218" s="190" t="s">
        <v>11858</v>
      </c>
      <c r="FH218" s="190" t="s">
        <v>11857</v>
      </c>
      <c r="FI218" s="190" t="s">
        <v>11856</v>
      </c>
      <c r="FJ218" s="190" t="s">
        <v>11855</v>
      </c>
      <c r="FK218" s="190" t="s">
        <v>11854</v>
      </c>
      <c r="FL218" s="190" t="s">
        <v>11853</v>
      </c>
      <c r="FM218" s="190" t="s">
        <v>11852</v>
      </c>
      <c r="FN218" s="190" t="s">
        <v>11851</v>
      </c>
      <c r="FO218" s="190" t="s">
        <v>11850</v>
      </c>
      <c r="FP218" s="190" t="s">
        <v>11849</v>
      </c>
      <c r="FQ218" s="193">
        <v>380987</v>
      </c>
      <c r="FR218" s="193">
        <v>136289</v>
      </c>
      <c r="FS218" s="190" t="s">
        <v>271</v>
      </c>
      <c r="FT218" s="190" t="s">
        <v>271</v>
      </c>
      <c r="FU218" s="190" t="s">
        <v>271</v>
      </c>
      <c r="FV218" s="190" t="s">
        <v>271</v>
      </c>
      <c r="FW218" s="190" t="s">
        <v>271</v>
      </c>
      <c r="FX218" s="190" t="s">
        <v>271</v>
      </c>
      <c r="FY218" s="190" t="s">
        <v>271</v>
      </c>
      <c r="FZ218" s="190" t="s">
        <v>271</v>
      </c>
      <c r="GA218" s="190" t="s">
        <v>271</v>
      </c>
      <c r="GB218" s="190" t="s">
        <v>271</v>
      </c>
      <c r="GC218" s="190" t="s">
        <v>271</v>
      </c>
      <c r="GD218" s="190" t="s">
        <v>271</v>
      </c>
      <c r="GE218" s="190" t="s">
        <v>272</v>
      </c>
    </row>
    <row r="219" spans="1:187" x14ac:dyDescent="0.3">
      <c r="A219" s="190" t="s">
        <v>372</v>
      </c>
      <c r="B219" s="190">
        <v>2876</v>
      </c>
      <c r="C219" s="190" t="s">
        <v>14031</v>
      </c>
      <c r="D219" s="190" t="s">
        <v>243</v>
      </c>
      <c r="E219" s="190" t="s">
        <v>8484</v>
      </c>
      <c r="F219" s="190" t="s">
        <v>8483</v>
      </c>
      <c r="G219" s="190" t="s">
        <v>4001</v>
      </c>
      <c r="H219" s="190" t="s">
        <v>369</v>
      </c>
      <c r="I219" s="190" t="s">
        <v>1514</v>
      </c>
      <c r="J219" s="190" t="s">
        <v>2592</v>
      </c>
      <c r="K219" s="190" t="s">
        <v>271</v>
      </c>
      <c r="L219" s="190" t="s">
        <v>271</v>
      </c>
      <c r="M219" s="190" t="s">
        <v>271</v>
      </c>
      <c r="N219" s="190" t="s">
        <v>271</v>
      </c>
      <c r="O219" s="190" t="s">
        <v>271</v>
      </c>
      <c r="P219" s="190" t="s">
        <v>271</v>
      </c>
      <c r="Q219" s="191">
        <v>42309</v>
      </c>
      <c r="R219" s="191">
        <v>43069</v>
      </c>
      <c r="T219" s="190" t="s">
        <v>592</v>
      </c>
      <c r="U219" s="194">
        <v>388495</v>
      </c>
      <c r="V219" s="190" t="s">
        <v>8482</v>
      </c>
      <c r="W219" s="190" t="s">
        <v>799</v>
      </c>
      <c r="X219" s="190" t="s">
        <v>8481</v>
      </c>
      <c r="Y219" s="190" t="s">
        <v>271</v>
      </c>
      <c r="Z219" s="190" t="s">
        <v>271</v>
      </c>
      <c r="AA219" s="190" t="s">
        <v>271</v>
      </c>
      <c r="AB219" s="190" t="s">
        <v>310</v>
      </c>
      <c r="AC219" s="190" t="s">
        <v>8480</v>
      </c>
      <c r="AD219" s="190" t="s">
        <v>325</v>
      </c>
      <c r="AE219" s="190" t="s">
        <v>8479</v>
      </c>
      <c r="AF219" s="190" t="s">
        <v>8478</v>
      </c>
      <c r="AG219" s="193">
        <v>44520</v>
      </c>
      <c r="AH219" s="193">
        <v>34480</v>
      </c>
      <c r="AI219" s="193">
        <v>84000</v>
      </c>
      <c r="AJ219" s="193">
        <v>10500</v>
      </c>
      <c r="AK219" s="193">
        <v>3500</v>
      </c>
      <c r="AL219" s="193">
        <v>14000</v>
      </c>
      <c r="AM219" s="193">
        <v>0</v>
      </c>
      <c r="AN219" s="193">
        <v>0</v>
      </c>
      <c r="AO219" s="193">
        <v>0</v>
      </c>
      <c r="AP219" s="193">
        <v>0</v>
      </c>
      <c r="AQ219" s="193">
        <v>0</v>
      </c>
      <c r="AR219" s="193">
        <v>0</v>
      </c>
      <c r="AS219" s="190" t="s">
        <v>271</v>
      </c>
      <c r="AT219" s="193" t="s">
        <v>271</v>
      </c>
      <c r="AU219" s="193" t="s">
        <v>271</v>
      </c>
      <c r="AV219" s="190" t="s">
        <v>271</v>
      </c>
      <c r="AW219" s="193" t="s">
        <v>271</v>
      </c>
      <c r="AX219" s="193" t="s">
        <v>271</v>
      </c>
      <c r="AY219" s="190" t="s">
        <v>271</v>
      </c>
      <c r="AZ219" s="193" t="s">
        <v>271</v>
      </c>
      <c r="BA219" s="193" t="s">
        <v>271</v>
      </c>
      <c r="BB219" s="190" t="s">
        <v>271</v>
      </c>
      <c r="BC219" s="193" t="s">
        <v>271</v>
      </c>
      <c r="BD219" s="193" t="s">
        <v>271</v>
      </c>
      <c r="BE219" s="190" t="s">
        <v>271</v>
      </c>
      <c r="BF219" s="193" t="s">
        <v>271</v>
      </c>
      <c r="BG219" s="193" t="s">
        <v>271</v>
      </c>
      <c r="BH219" s="190" t="s">
        <v>271</v>
      </c>
      <c r="BI219" s="193" t="s">
        <v>271</v>
      </c>
      <c r="BJ219" s="193" t="s">
        <v>271</v>
      </c>
      <c r="BK219" s="190" t="s">
        <v>271</v>
      </c>
      <c r="BL219" s="193" t="s">
        <v>271</v>
      </c>
      <c r="BM219" s="193" t="s">
        <v>271</v>
      </c>
      <c r="BN219" s="190" t="s">
        <v>271</v>
      </c>
      <c r="BO219" s="193" t="s">
        <v>271</v>
      </c>
      <c r="BP219" s="193" t="s">
        <v>271</v>
      </c>
      <c r="BQ219" s="190" t="s">
        <v>271</v>
      </c>
      <c r="BR219" s="193" t="s">
        <v>271</v>
      </c>
      <c r="BS219" s="193" t="s">
        <v>271</v>
      </c>
      <c r="BT219" s="190" t="s">
        <v>271</v>
      </c>
      <c r="BU219" s="193" t="s">
        <v>271</v>
      </c>
      <c r="BV219" s="193" t="s">
        <v>271</v>
      </c>
      <c r="BW219" s="193">
        <v>79500</v>
      </c>
      <c r="BX219" s="193">
        <v>70500</v>
      </c>
      <c r="BY219" s="193">
        <v>150000</v>
      </c>
      <c r="BZ219" s="193">
        <v>605</v>
      </c>
      <c r="CA219" s="193">
        <v>74</v>
      </c>
      <c r="CB219" s="193">
        <v>679</v>
      </c>
      <c r="CC219" s="190" t="s">
        <v>271</v>
      </c>
      <c r="CD219" s="193" t="s">
        <v>271</v>
      </c>
      <c r="CE219" s="193" t="s">
        <v>271</v>
      </c>
      <c r="CF219" s="190" t="s">
        <v>271</v>
      </c>
      <c r="CG219" s="193" t="s">
        <v>271</v>
      </c>
      <c r="CH219" s="193" t="s">
        <v>271</v>
      </c>
      <c r="CI219" s="190" t="s">
        <v>271</v>
      </c>
      <c r="CJ219" s="193" t="s">
        <v>271</v>
      </c>
      <c r="CK219" s="193" t="s">
        <v>271</v>
      </c>
      <c r="CL219" s="190" t="s">
        <v>271</v>
      </c>
      <c r="CM219" s="193" t="s">
        <v>271</v>
      </c>
      <c r="CN219" s="193" t="s">
        <v>271</v>
      </c>
      <c r="CO219" s="190" t="s">
        <v>271</v>
      </c>
      <c r="CP219" s="193" t="s">
        <v>271</v>
      </c>
      <c r="CQ219" s="193" t="s">
        <v>271</v>
      </c>
      <c r="CR219" s="190" t="s">
        <v>271</v>
      </c>
      <c r="CS219" s="193" t="s">
        <v>271</v>
      </c>
      <c r="CT219" s="193" t="s">
        <v>271</v>
      </c>
      <c r="CU219" s="190" t="s">
        <v>271</v>
      </c>
      <c r="CV219" s="193" t="s">
        <v>271</v>
      </c>
      <c r="CW219" s="193" t="s">
        <v>271</v>
      </c>
      <c r="CX219" s="190" t="s">
        <v>271</v>
      </c>
      <c r="CY219" s="193" t="s">
        <v>271</v>
      </c>
      <c r="CZ219" s="193" t="s">
        <v>271</v>
      </c>
      <c r="DA219" s="190" t="s">
        <v>287</v>
      </c>
      <c r="DB219" s="193">
        <v>588</v>
      </c>
      <c r="DC219" s="193">
        <v>383</v>
      </c>
      <c r="DD219" s="190" t="s">
        <v>271</v>
      </c>
      <c r="DE219" s="193" t="s">
        <v>271</v>
      </c>
      <c r="DF219" s="193" t="s">
        <v>271</v>
      </c>
      <c r="DG219" s="190" t="s">
        <v>287</v>
      </c>
      <c r="DH219" s="193">
        <v>60</v>
      </c>
      <c r="DI219" s="193">
        <v>140</v>
      </c>
      <c r="DJ219" s="190" t="s">
        <v>271</v>
      </c>
      <c r="DK219" s="193" t="s">
        <v>271</v>
      </c>
      <c r="DL219" s="193" t="s">
        <v>271</v>
      </c>
      <c r="DM219" s="190" t="s">
        <v>271</v>
      </c>
      <c r="DN219" s="193" t="s">
        <v>271</v>
      </c>
      <c r="DO219" s="193" t="s">
        <v>271</v>
      </c>
      <c r="DP219" s="190" t="s">
        <v>287</v>
      </c>
      <c r="DQ219" s="193">
        <v>587</v>
      </c>
      <c r="DR219" s="193">
        <v>4109</v>
      </c>
      <c r="DS219" s="190" t="s">
        <v>271</v>
      </c>
      <c r="DT219" s="193" t="s">
        <v>271</v>
      </c>
      <c r="DU219" s="193" t="s">
        <v>271</v>
      </c>
      <c r="DV219" s="190" t="s">
        <v>271</v>
      </c>
      <c r="DW219" s="193" t="s">
        <v>271</v>
      </c>
      <c r="DX219" s="193" t="s">
        <v>271</v>
      </c>
      <c r="DY219" s="190" t="s">
        <v>356</v>
      </c>
      <c r="DZ219" s="190" t="s">
        <v>272</v>
      </c>
      <c r="EA219" s="190" t="s">
        <v>539</v>
      </c>
      <c r="EB219" s="190" t="s">
        <v>307</v>
      </c>
      <c r="EC219" s="190" t="s">
        <v>297</v>
      </c>
      <c r="ED219" s="190" t="s">
        <v>271</v>
      </c>
      <c r="EE219" s="190" t="s">
        <v>271</v>
      </c>
      <c r="EF219" s="190" t="s">
        <v>271</v>
      </c>
      <c r="EG219" s="190" t="s">
        <v>285</v>
      </c>
      <c r="EH219" s="190" t="s">
        <v>320</v>
      </c>
      <c r="EI219" s="190" t="s">
        <v>319</v>
      </c>
      <c r="EJ219" s="190" t="s">
        <v>245</v>
      </c>
      <c r="EK219" s="190" t="s">
        <v>351</v>
      </c>
      <c r="EL219" s="190" t="s">
        <v>272</v>
      </c>
      <c r="EM219" s="190" t="s">
        <v>272</v>
      </c>
      <c r="EN219" s="190" t="s">
        <v>272</v>
      </c>
      <c r="EO219" s="190" t="s">
        <v>272</v>
      </c>
      <c r="EP219" s="190" t="s">
        <v>350</v>
      </c>
      <c r="EQ219" s="190">
        <v>4</v>
      </c>
      <c r="ER219" s="190" t="s">
        <v>349</v>
      </c>
      <c r="ES219" s="190" t="s">
        <v>272</v>
      </c>
      <c r="ET219" s="190" t="s">
        <v>272</v>
      </c>
      <c r="EU219" s="190" t="s">
        <v>272</v>
      </c>
      <c r="EV219" s="190" t="s">
        <v>272</v>
      </c>
      <c r="EW219" s="190" t="s">
        <v>303</v>
      </c>
      <c r="EX219" s="190">
        <v>4</v>
      </c>
      <c r="EY219" s="190" t="s">
        <v>302</v>
      </c>
      <c r="EZ219" s="190" t="s">
        <v>268</v>
      </c>
      <c r="FA219" s="190" t="s">
        <v>260</v>
      </c>
      <c r="FB219" s="193">
        <v>8</v>
      </c>
      <c r="FC219" s="190" t="s">
        <v>348</v>
      </c>
      <c r="FD219" s="190" t="s">
        <v>442</v>
      </c>
      <c r="FE219" s="190" t="s">
        <v>301</v>
      </c>
      <c r="FF219" s="190" t="s">
        <v>263</v>
      </c>
      <c r="FG219" s="190" t="s">
        <v>8477</v>
      </c>
      <c r="FH219" s="190" t="s">
        <v>8476</v>
      </c>
      <c r="FI219" s="190" t="s">
        <v>8475</v>
      </c>
      <c r="FJ219" s="190" t="s">
        <v>8474</v>
      </c>
      <c r="FK219" s="190" t="s">
        <v>8473</v>
      </c>
      <c r="FL219" s="190" t="s">
        <v>8472</v>
      </c>
      <c r="FM219" s="190" t="s">
        <v>8471</v>
      </c>
      <c r="FN219" s="190" t="s">
        <v>8470</v>
      </c>
      <c r="FO219" s="190" t="s">
        <v>8469</v>
      </c>
      <c r="FP219" s="190" t="s">
        <v>8468</v>
      </c>
      <c r="FQ219" s="193">
        <v>150000</v>
      </c>
      <c r="FR219" s="193">
        <v>679</v>
      </c>
      <c r="FS219" s="190" t="s">
        <v>271</v>
      </c>
      <c r="FT219" s="190" t="s">
        <v>271</v>
      </c>
      <c r="FU219" s="190" t="s">
        <v>271</v>
      </c>
      <c r="FV219" s="190" t="s">
        <v>271</v>
      </c>
      <c r="FW219" s="190" t="s">
        <v>272</v>
      </c>
      <c r="FX219" s="190" t="s">
        <v>271</v>
      </c>
      <c r="FY219" s="190" t="s">
        <v>271</v>
      </c>
      <c r="FZ219" s="190" t="s">
        <v>271</v>
      </c>
      <c r="GA219" s="190" t="s">
        <v>271</v>
      </c>
      <c r="GB219" s="190" t="s">
        <v>271</v>
      </c>
      <c r="GC219" s="190" t="s">
        <v>271</v>
      </c>
      <c r="GD219" s="190" t="s">
        <v>271</v>
      </c>
      <c r="GE219" s="190" t="s">
        <v>271</v>
      </c>
    </row>
    <row r="220" spans="1:187" x14ac:dyDescent="0.3">
      <c r="A220" s="190" t="s">
        <v>372</v>
      </c>
      <c r="B220" s="190">
        <v>2879</v>
      </c>
      <c r="C220" s="190" t="s">
        <v>14031</v>
      </c>
      <c r="D220" s="190" t="s">
        <v>243</v>
      </c>
      <c r="E220" s="190" t="s">
        <v>6621</v>
      </c>
      <c r="F220" s="190" t="s">
        <v>6650</v>
      </c>
      <c r="G220" s="190" t="s">
        <v>6357</v>
      </c>
      <c r="H220" s="190" t="s">
        <v>369</v>
      </c>
      <c r="I220" s="190" t="s">
        <v>6421</v>
      </c>
      <c r="J220" s="190" t="s">
        <v>6420</v>
      </c>
      <c r="K220" s="190" t="s">
        <v>271</v>
      </c>
      <c r="L220" s="190" t="s">
        <v>271</v>
      </c>
      <c r="M220" s="190" t="s">
        <v>271</v>
      </c>
      <c r="N220" s="190" t="s">
        <v>271</v>
      </c>
      <c r="O220" s="190" t="s">
        <v>271</v>
      </c>
      <c r="P220" s="190" t="s">
        <v>271</v>
      </c>
      <c r="Q220" s="191">
        <v>-53688</v>
      </c>
      <c r="R220" s="191">
        <v>41640</v>
      </c>
      <c r="S220" s="191">
        <v>42428</v>
      </c>
      <c r="T220" s="190" t="s">
        <v>366</v>
      </c>
      <c r="U220" s="194">
        <v>959813</v>
      </c>
      <c r="V220" s="190" t="s">
        <v>6265</v>
      </c>
      <c r="W220" s="190" t="s">
        <v>6649</v>
      </c>
      <c r="X220" s="190" t="s">
        <v>6264</v>
      </c>
      <c r="Y220" s="190" t="s">
        <v>6648</v>
      </c>
      <c r="Z220" s="190" t="s">
        <v>6647</v>
      </c>
      <c r="AA220" s="190" t="s">
        <v>2873</v>
      </c>
      <c r="AB220" s="190" t="s">
        <v>310</v>
      </c>
      <c r="AC220" s="190" t="s">
        <v>6646</v>
      </c>
      <c r="AD220" s="190" t="s">
        <v>325</v>
      </c>
      <c r="AE220" s="190" t="s">
        <v>6645</v>
      </c>
      <c r="AF220" s="190" t="s">
        <v>6644</v>
      </c>
      <c r="AG220" s="193">
        <v>4851</v>
      </c>
      <c r="AH220" s="193">
        <v>2499</v>
      </c>
      <c r="AI220" s="193">
        <v>7350</v>
      </c>
      <c r="AJ220" s="193">
        <v>1848</v>
      </c>
      <c r="AK220" s="193">
        <v>615</v>
      </c>
      <c r="AL220" s="193">
        <v>2463</v>
      </c>
      <c r="AM220" s="193">
        <v>0</v>
      </c>
      <c r="AN220" s="193">
        <v>0</v>
      </c>
      <c r="AO220" s="193">
        <v>0</v>
      </c>
      <c r="AP220" s="193">
        <v>0</v>
      </c>
      <c r="AQ220" s="193">
        <v>0</v>
      </c>
      <c r="AR220" s="193">
        <v>0</v>
      </c>
      <c r="AS220" s="190" t="s">
        <v>271</v>
      </c>
      <c r="AT220" s="193" t="s">
        <v>271</v>
      </c>
      <c r="AU220" s="193" t="s">
        <v>271</v>
      </c>
      <c r="AV220" s="190" t="s">
        <v>271</v>
      </c>
      <c r="AW220" s="193" t="s">
        <v>271</v>
      </c>
      <c r="AX220" s="193" t="s">
        <v>271</v>
      </c>
      <c r="AY220" s="190" t="s">
        <v>271</v>
      </c>
      <c r="AZ220" s="193" t="s">
        <v>271</v>
      </c>
      <c r="BA220" s="193" t="s">
        <v>271</v>
      </c>
      <c r="BB220" s="190" t="s">
        <v>271</v>
      </c>
      <c r="BC220" s="193" t="s">
        <v>271</v>
      </c>
      <c r="BD220" s="193" t="s">
        <v>271</v>
      </c>
      <c r="BE220" s="190" t="s">
        <v>271</v>
      </c>
      <c r="BF220" s="193" t="s">
        <v>271</v>
      </c>
      <c r="BG220" s="193" t="s">
        <v>271</v>
      </c>
      <c r="BH220" s="190" t="s">
        <v>271</v>
      </c>
      <c r="BI220" s="193" t="s">
        <v>271</v>
      </c>
      <c r="BJ220" s="193" t="s">
        <v>271</v>
      </c>
      <c r="BK220" s="190" t="s">
        <v>271</v>
      </c>
      <c r="BL220" s="193" t="s">
        <v>271</v>
      </c>
      <c r="BM220" s="193" t="s">
        <v>271</v>
      </c>
      <c r="BN220" s="190" t="s">
        <v>271</v>
      </c>
      <c r="BO220" s="193" t="s">
        <v>271</v>
      </c>
      <c r="BP220" s="193" t="s">
        <v>271</v>
      </c>
      <c r="BQ220" s="190" t="s">
        <v>271</v>
      </c>
      <c r="BR220" s="193" t="s">
        <v>271</v>
      </c>
      <c r="BS220" s="193" t="s">
        <v>271</v>
      </c>
      <c r="BT220" s="190" t="s">
        <v>271</v>
      </c>
      <c r="BU220" s="193" t="s">
        <v>271</v>
      </c>
      <c r="BV220" s="193" t="s">
        <v>271</v>
      </c>
      <c r="BW220" s="193">
        <v>4851</v>
      </c>
      <c r="BX220" s="193">
        <v>2499</v>
      </c>
      <c r="BY220" s="193">
        <v>7350</v>
      </c>
      <c r="BZ220" s="193">
        <v>1848</v>
      </c>
      <c r="CA220" s="193">
        <v>615</v>
      </c>
      <c r="CB220" s="193">
        <v>2463</v>
      </c>
      <c r="CC220" s="190" t="s">
        <v>271</v>
      </c>
      <c r="CD220" s="193" t="s">
        <v>271</v>
      </c>
      <c r="CE220" s="193" t="s">
        <v>271</v>
      </c>
      <c r="CF220" s="190" t="s">
        <v>271</v>
      </c>
      <c r="CG220" s="193" t="s">
        <v>271</v>
      </c>
      <c r="CH220" s="193" t="s">
        <v>271</v>
      </c>
      <c r="CI220" s="190" t="s">
        <v>271</v>
      </c>
      <c r="CJ220" s="193" t="s">
        <v>271</v>
      </c>
      <c r="CK220" s="193" t="s">
        <v>271</v>
      </c>
      <c r="CL220" s="190" t="s">
        <v>271</v>
      </c>
      <c r="CM220" s="193" t="s">
        <v>271</v>
      </c>
      <c r="CN220" s="193" t="s">
        <v>271</v>
      </c>
      <c r="CO220" s="190" t="s">
        <v>287</v>
      </c>
      <c r="CP220" s="193">
        <v>892</v>
      </c>
      <c r="CQ220" s="193">
        <v>0</v>
      </c>
      <c r="CR220" s="190" t="s">
        <v>287</v>
      </c>
      <c r="CS220" s="193">
        <v>0</v>
      </c>
      <c r="CT220" s="193">
        <v>0</v>
      </c>
      <c r="CU220" s="190" t="s">
        <v>271</v>
      </c>
      <c r="CV220" s="193" t="s">
        <v>271</v>
      </c>
      <c r="CW220" s="193" t="s">
        <v>271</v>
      </c>
      <c r="CX220" s="190" t="s">
        <v>287</v>
      </c>
      <c r="CY220" s="193">
        <v>0</v>
      </c>
      <c r="CZ220" s="193">
        <v>0</v>
      </c>
      <c r="DA220" s="190" t="s">
        <v>287</v>
      </c>
      <c r="DB220" s="193">
        <v>0</v>
      </c>
      <c r="DC220" s="193">
        <v>0</v>
      </c>
      <c r="DD220" s="190" t="s">
        <v>271</v>
      </c>
      <c r="DE220" s="193" t="s">
        <v>271</v>
      </c>
      <c r="DF220" s="193" t="s">
        <v>271</v>
      </c>
      <c r="DG220" s="190" t="s">
        <v>271</v>
      </c>
      <c r="DH220" s="193" t="s">
        <v>271</v>
      </c>
      <c r="DI220" s="193" t="s">
        <v>271</v>
      </c>
      <c r="DJ220" s="190" t="s">
        <v>271</v>
      </c>
      <c r="DK220" s="193" t="s">
        <v>271</v>
      </c>
      <c r="DL220" s="193" t="s">
        <v>271</v>
      </c>
      <c r="DM220" s="190" t="s">
        <v>287</v>
      </c>
      <c r="DN220" s="193">
        <v>0</v>
      </c>
      <c r="DO220" s="193">
        <v>0</v>
      </c>
      <c r="DP220" s="190" t="s">
        <v>271</v>
      </c>
      <c r="DQ220" s="193" t="s">
        <v>271</v>
      </c>
      <c r="DR220" s="193" t="s">
        <v>271</v>
      </c>
      <c r="DS220" s="190" t="s">
        <v>271</v>
      </c>
      <c r="DT220" s="193" t="s">
        <v>271</v>
      </c>
      <c r="DU220" s="193" t="s">
        <v>271</v>
      </c>
      <c r="DV220" s="190" t="s">
        <v>287</v>
      </c>
      <c r="DW220" s="193">
        <v>2401</v>
      </c>
      <c r="DX220" s="193">
        <v>7350</v>
      </c>
      <c r="DY220" s="190" t="s">
        <v>356</v>
      </c>
      <c r="DZ220" s="190" t="s">
        <v>272</v>
      </c>
      <c r="EA220" s="190" t="s">
        <v>427</v>
      </c>
      <c r="EB220" s="190" t="s">
        <v>354</v>
      </c>
      <c r="EC220" s="190" t="s">
        <v>297</v>
      </c>
      <c r="ED220" s="190" t="s">
        <v>271</v>
      </c>
      <c r="EE220" s="190" t="s">
        <v>271</v>
      </c>
      <c r="EF220" s="190" t="s">
        <v>271</v>
      </c>
      <c r="EG220" s="190" t="s">
        <v>321</v>
      </c>
      <c r="EH220" s="190" t="s">
        <v>380</v>
      </c>
      <c r="EI220" s="190" t="s">
        <v>319</v>
      </c>
      <c r="EJ220" s="190" t="s">
        <v>244</v>
      </c>
      <c r="EK220" s="190" t="s">
        <v>379</v>
      </c>
      <c r="EL220" s="190" t="s">
        <v>272</v>
      </c>
      <c r="EM220" s="190" t="s">
        <v>272</v>
      </c>
      <c r="EN220" s="190" t="s">
        <v>272</v>
      </c>
      <c r="EO220" s="190" t="s">
        <v>272</v>
      </c>
      <c r="EP220" s="190" t="s">
        <v>378</v>
      </c>
      <c r="EQ220" s="190">
        <v>4</v>
      </c>
      <c r="ER220" s="190" t="s">
        <v>349</v>
      </c>
      <c r="ES220" s="190" t="s">
        <v>272</v>
      </c>
      <c r="ET220" s="190" t="s">
        <v>272</v>
      </c>
      <c r="EU220" s="190" t="s">
        <v>272</v>
      </c>
      <c r="EV220" s="190" t="s">
        <v>272</v>
      </c>
      <c r="EW220" s="190" t="s">
        <v>303</v>
      </c>
      <c r="EX220" s="190">
        <v>4</v>
      </c>
      <c r="EY220" s="190" t="s">
        <v>318</v>
      </c>
      <c r="EZ220" s="190" t="s">
        <v>266</v>
      </c>
      <c r="FA220" s="190" t="s">
        <v>258</v>
      </c>
      <c r="FB220" s="193">
        <v>4</v>
      </c>
      <c r="FC220" s="190" t="s">
        <v>1357</v>
      </c>
      <c r="FD220" s="190" t="s">
        <v>348</v>
      </c>
      <c r="FE220" s="190" t="s">
        <v>442</v>
      </c>
      <c r="FF220" s="190" t="s">
        <v>263</v>
      </c>
      <c r="FG220" s="190" t="s">
        <v>6643</v>
      </c>
      <c r="FH220" s="190" t="s">
        <v>6642</v>
      </c>
      <c r="FI220" s="190" t="s">
        <v>6641</v>
      </c>
      <c r="FJ220" s="190" t="s">
        <v>6640</v>
      </c>
      <c r="FK220" s="190" t="s">
        <v>6639</v>
      </c>
      <c r="FL220" s="190" t="s">
        <v>6638</v>
      </c>
      <c r="FM220" s="190" t="s">
        <v>271</v>
      </c>
      <c r="FN220" s="190" t="s">
        <v>271</v>
      </c>
      <c r="FO220" s="190" t="s">
        <v>6637</v>
      </c>
      <c r="FP220" s="190" t="s">
        <v>6636</v>
      </c>
      <c r="FQ220" s="193">
        <v>7350</v>
      </c>
      <c r="FR220" s="193">
        <v>2463</v>
      </c>
      <c r="FS220" s="190" t="s">
        <v>272</v>
      </c>
      <c r="FT220" s="190" t="s">
        <v>271</v>
      </c>
      <c r="FU220" s="190" t="s">
        <v>271</v>
      </c>
      <c r="FV220" s="190" t="s">
        <v>271</v>
      </c>
      <c r="FW220" s="190" t="s">
        <v>271</v>
      </c>
      <c r="FX220" s="190" t="s">
        <v>271</v>
      </c>
      <c r="FY220" s="190" t="s">
        <v>272</v>
      </c>
      <c r="FZ220" s="190" t="s">
        <v>271</v>
      </c>
      <c r="GA220" s="190" t="s">
        <v>271</v>
      </c>
      <c r="GB220" s="190" t="s">
        <v>271</v>
      </c>
      <c r="GC220" s="190" t="s">
        <v>272</v>
      </c>
      <c r="GD220" s="190" t="s">
        <v>271</v>
      </c>
      <c r="GE220" s="190" t="s">
        <v>272</v>
      </c>
    </row>
    <row r="221" spans="1:187" x14ac:dyDescent="0.3">
      <c r="A221" s="190" t="s">
        <v>372</v>
      </c>
      <c r="B221" s="190">
        <v>2880</v>
      </c>
      <c r="C221" s="190" t="s">
        <v>14031</v>
      </c>
      <c r="D221" s="190" t="s">
        <v>243</v>
      </c>
      <c r="E221" s="190" t="s">
        <v>6635</v>
      </c>
      <c r="F221" s="190" t="s">
        <v>6634</v>
      </c>
      <c r="G221" s="190" t="s">
        <v>6357</v>
      </c>
      <c r="H221" s="190" t="s">
        <v>369</v>
      </c>
      <c r="I221" s="190" t="s">
        <v>6421</v>
      </c>
      <c r="J221" s="190" t="s">
        <v>6420</v>
      </c>
      <c r="K221" s="190" t="s">
        <v>271</v>
      </c>
      <c r="L221" s="190" t="s">
        <v>271</v>
      </c>
      <c r="M221" s="190" t="s">
        <v>271</v>
      </c>
      <c r="N221" s="190" t="s">
        <v>271</v>
      </c>
      <c r="O221" s="190" t="s">
        <v>271</v>
      </c>
      <c r="P221" s="190" t="s">
        <v>271</v>
      </c>
      <c r="Q221" s="191">
        <v>42430</v>
      </c>
      <c r="R221" s="191">
        <v>43889</v>
      </c>
      <c r="T221" s="190" t="s">
        <v>391</v>
      </c>
      <c r="U221" s="194">
        <v>518585</v>
      </c>
      <c r="V221" s="190" t="s">
        <v>6265</v>
      </c>
      <c r="W221" s="190" t="s">
        <v>918</v>
      </c>
      <c r="X221" s="190" t="s">
        <v>6264</v>
      </c>
      <c r="Y221" s="190" t="s">
        <v>271</v>
      </c>
      <c r="Z221" s="190" t="s">
        <v>271</v>
      </c>
      <c r="AA221" s="190" t="s">
        <v>271</v>
      </c>
      <c r="AB221" s="190" t="s">
        <v>310</v>
      </c>
      <c r="AC221" s="190" t="s">
        <v>6633</v>
      </c>
      <c r="AD221" s="190" t="s">
        <v>325</v>
      </c>
      <c r="AE221" s="190" t="s">
        <v>6632</v>
      </c>
      <c r="AF221" s="190" t="s">
        <v>6631</v>
      </c>
      <c r="AG221" s="193">
        <v>64913</v>
      </c>
      <c r="AH221" s="193">
        <v>31807</v>
      </c>
      <c r="AI221" s="193">
        <v>96720</v>
      </c>
      <c r="AJ221" s="193">
        <v>24000</v>
      </c>
      <c r="AK221" s="193">
        <v>0</v>
      </c>
      <c r="AL221" s="193">
        <v>24000</v>
      </c>
      <c r="AM221" s="193">
        <v>0</v>
      </c>
      <c r="AN221" s="193">
        <v>0</v>
      </c>
      <c r="AO221" s="193">
        <v>0</v>
      </c>
      <c r="AP221" s="193">
        <v>0</v>
      </c>
      <c r="AQ221" s="193">
        <v>0</v>
      </c>
      <c r="AR221" s="193">
        <v>0</v>
      </c>
      <c r="AS221" s="190" t="s">
        <v>271</v>
      </c>
      <c r="AT221" s="193" t="s">
        <v>271</v>
      </c>
      <c r="AU221" s="193" t="s">
        <v>271</v>
      </c>
      <c r="AV221" s="190" t="s">
        <v>271</v>
      </c>
      <c r="AW221" s="193" t="s">
        <v>271</v>
      </c>
      <c r="AX221" s="193" t="s">
        <v>271</v>
      </c>
      <c r="AY221" s="190" t="s">
        <v>271</v>
      </c>
      <c r="AZ221" s="193" t="s">
        <v>271</v>
      </c>
      <c r="BA221" s="193" t="s">
        <v>271</v>
      </c>
      <c r="BB221" s="190" t="s">
        <v>271</v>
      </c>
      <c r="BC221" s="193" t="s">
        <v>271</v>
      </c>
      <c r="BD221" s="193" t="s">
        <v>271</v>
      </c>
      <c r="BE221" s="190" t="s">
        <v>271</v>
      </c>
      <c r="BF221" s="193" t="s">
        <v>271</v>
      </c>
      <c r="BG221" s="193" t="s">
        <v>271</v>
      </c>
      <c r="BH221" s="190" t="s">
        <v>271</v>
      </c>
      <c r="BI221" s="193" t="s">
        <v>271</v>
      </c>
      <c r="BJ221" s="193" t="s">
        <v>271</v>
      </c>
      <c r="BK221" s="190" t="s">
        <v>271</v>
      </c>
      <c r="BL221" s="193" t="s">
        <v>271</v>
      </c>
      <c r="BM221" s="193" t="s">
        <v>271</v>
      </c>
      <c r="BN221" s="190" t="s">
        <v>271</v>
      </c>
      <c r="BO221" s="193" t="s">
        <v>271</v>
      </c>
      <c r="BP221" s="193" t="s">
        <v>271</v>
      </c>
      <c r="BQ221" s="190" t="s">
        <v>271</v>
      </c>
      <c r="BR221" s="193" t="s">
        <v>271</v>
      </c>
      <c r="BS221" s="193" t="s">
        <v>271</v>
      </c>
      <c r="BT221" s="190" t="s">
        <v>271</v>
      </c>
      <c r="BU221" s="193" t="s">
        <v>271</v>
      </c>
      <c r="BV221" s="193" t="s">
        <v>271</v>
      </c>
      <c r="BW221" s="193">
        <v>64913</v>
      </c>
      <c r="BX221" s="193">
        <v>31807</v>
      </c>
      <c r="BY221" s="193">
        <v>96720</v>
      </c>
      <c r="BZ221" s="193">
        <v>2403</v>
      </c>
      <c r="CA221" s="193">
        <v>1188</v>
      </c>
      <c r="CB221" s="193">
        <v>3591</v>
      </c>
      <c r="CC221" s="190" t="s">
        <v>271</v>
      </c>
      <c r="CD221" s="193" t="s">
        <v>271</v>
      </c>
      <c r="CE221" s="193" t="s">
        <v>271</v>
      </c>
      <c r="CF221" s="190" t="s">
        <v>271</v>
      </c>
      <c r="CG221" s="193" t="s">
        <v>271</v>
      </c>
      <c r="CH221" s="193" t="s">
        <v>271</v>
      </c>
      <c r="CI221" s="190" t="s">
        <v>287</v>
      </c>
      <c r="CJ221" s="193">
        <v>0</v>
      </c>
      <c r="CK221" s="193">
        <v>0</v>
      </c>
      <c r="CL221" s="190" t="s">
        <v>271</v>
      </c>
      <c r="CM221" s="193" t="s">
        <v>271</v>
      </c>
      <c r="CN221" s="193" t="s">
        <v>271</v>
      </c>
      <c r="CO221" s="190" t="s">
        <v>271</v>
      </c>
      <c r="CP221" s="193" t="s">
        <v>271</v>
      </c>
      <c r="CQ221" s="193" t="s">
        <v>271</v>
      </c>
      <c r="CR221" s="190" t="s">
        <v>271</v>
      </c>
      <c r="CS221" s="193" t="s">
        <v>271</v>
      </c>
      <c r="CT221" s="193" t="s">
        <v>271</v>
      </c>
      <c r="CU221" s="190" t="s">
        <v>271</v>
      </c>
      <c r="CV221" s="193" t="s">
        <v>271</v>
      </c>
      <c r="CW221" s="193" t="s">
        <v>271</v>
      </c>
      <c r="CX221" s="190" t="s">
        <v>287</v>
      </c>
      <c r="CY221" s="193">
        <v>0</v>
      </c>
      <c r="CZ221" s="193">
        <v>0</v>
      </c>
      <c r="DA221" s="190" t="s">
        <v>287</v>
      </c>
      <c r="DB221" s="193">
        <v>0</v>
      </c>
      <c r="DC221" s="193">
        <v>0</v>
      </c>
      <c r="DD221" s="190" t="s">
        <v>271</v>
      </c>
      <c r="DE221" s="193" t="s">
        <v>271</v>
      </c>
      <c r="DF221" s="193" t="s">
        <v>271</v>
      </c>
      <c r="DG221" s="190" t="s">
        <v>271</v>
      </c>
      <c r="DH221" s="193" t="s">
        <v>271</v>
      </c>
      <c r="DI221" s="193" t="s">
        <v>271</v>
      </c>
      <c r="DJ221" s="190" t="s">
        <v>271</v>
      </c>
      <c r="DK221" s="193" t="s">
        <v>271</v>
      </c>
      <c r="DL221" s="193" t="s">
        <v>271</v>
      </c>
      <c r="DM221" s="190" t="s">
        <v>287</v>
      </c>
      <c r="DN221" s="193">
        <v>0</v>
      </c>
      <c r="DO221" s="193">
        <v>0</v>
      </c>
      <c r="DP221" s="190" t="s">
        <v>271</v>
      </c>
      <c r="DQ221" s="193" t="s">
        <v>271</v>
      </c>
      <c r="DR221" s="193" t="s">
        <v>271</v>
      </c>
      <c r="DS221" s="190" t="s">
        <v>271</v>
      </c>
      <c r="DT221" s="193" t="s">
        <v>271</v>
      </c>
      <c r="DU221" s="193" t="s">
        <v>271</v>
      </c>
      <c r="DV221" s="190" t="s">
        <v>287</v>
      </c>
      <c r="DW221" s="193">
        <v>2053</v>
      </c>
      <c r="DX221" s="193">
        <v>17955</v>
      </c>
      <c r="DY221" s="190" t="s">
        <v>356</v>
      </c>
      <c r="DZ221" s="190" t="s">
        <v>297</v>
      </c>
      <c r="EA221" s="190" t="s">
        <v>271</v>
      </c>
      <c r="EB221" s="190" t="s">
        <v>271</v>
      </c>
      <c r="EC221" s="190" t="s">
        <v>272</v>
      </c>
      <c r="ED221" s="190" t="s">
        <v>323</v>
      </c>
      <c r="EE221" s="190" t="s">
        <v>307</v>
      </c>
      <c r="EF221" s="190" t="s">
        <v>6630</v>
      </c>
      <c r="EG221" s="190" t="s">
        <v>352</v>
      </c>
      <c r="EH221" s="190" t="s">
        <v>284</v>
      </c>
      <c r="EI221" s="190" t="s">
        <v>319</v>
      </c>
      <c r="EJ221" s="190" t="s">
        <v>244</v>
      </c>
      <c r="EK221" s="190" t="s">
        <v>351</v>
      </c>
      <c r="EL221" s="190" t="s">
        <v>272</v>
      </c>
      <c r="EM221" s="190" t="s">
        <v>272</v>
      </c>
      <c r="EN221" s="190" t="s">
        <v>272</v>
      </c>
      <c r="EO221" s="190" t="s">
        <v>272</v>
      </c>
      <c r="EP221" s="190" t="s">
        <v>350</v>
      </c>
      <c r="EQ221" s="190">
        <v>4</v>
      </c>
      <c r="ER221" s="190" t="s">
        <v>349</v>
      </c>
      <c r="ES221" s="190" t="s">
        <v>272</v>
      </c>
      <c r="ET221" s="190" t="s">
        <v>272</v>
      </c>
      <c r="EU221" s="190" t="s">
        <v>272</v>
      </c>
      <c r="EV221" s="190" t="s">
        <v>272</v>
      </c>
      <c r="EW221" s="190" t="s">
        <v>303</v>
      </c>
      <c r="EX221" s="190">
        <v>4</v>
      </c>
      <c r="EY221" s="190" t="s">
        <v>318</v>
      </c>
      <c r="EZ221" s="190" t="s">
        <v>266</v>
      </c>
      <c r="FA221" s="190" t="s">
        <v>258</v>
      </c>
      <c r="FB221" s="193">
        <v>4</v>
      </c>
      <c r="FC221" s="190" t="s">
        <v>1357</v>
      </c>
      <c r="FD221" s="190" t="s">
        <v>442</v>
      </c>
      <c r="FE221" s="190" t="s">
        <v>348</v>
      </c>
      <c r="FF221" s="190" t="s">
        <v>263</v>
      </c>
      <c r="FG221" s="190" t="s">
        <v>6629</v>
      </c>
      <c r="FH221" s="190" t="s">
        <v>6276</v>
      </c>
      <c r="FI221" s="190" t="s">
        <v>6628</v>
      </c>
      <c r="FJ221" s="190" t="s">
        <v>6627</v>
      </c>
      <c r="FK221" s="190" t="s">
        <v>6626</v>
      </c>
      <c r="FL221" s="190" t="s">
        <v>6625</v>
      </c>
      <c r="FM221" s="190" t="s">
        <v>6624</v>
      </c>
      <c r="FN221" s="190" t="s">
        <v>271</v>
      </c>
      <c r="FO221" s="190" t="s">
        <v>6623</v>
      </c>
      <c r="FP221" s="190" t="s">
        <v>6622</v>
      </c>
      <c r="FQ221" s="193">
        <v>96720</v>
      </c>
      <c r="FR221" s="193">
        <v>3591</v>
      </c>
      <c r="FS221" s="190" t="s">
        <v>271</v>
      </c>
      <c r="FT221" s="190" t="s">
        <v>271</v>
      </c>
      <c r="FU221" s="190" t="s">
        <v>271</v>
      </c>
      <c r="FV221" s="190" t="s">
        <v>271</v>
      </c>
      <c r="FW221" s="190" t="s">
        <v>271</v>
      </c>
      <c r="FX221" s="190" t="s">
        <v>271</v>
      </c>
      <c r="FY221" s="190" t="s">
        <v>271</v>
      </c>
      <c r="FZ221" s="190" t="s">
        <v>271</v>
      </c>
      <c r="GA221" s="190" t="s">
        <v>271</v>
      </c>
      <c r="GB221" s="190" t="s">
        <v>271</v>
      </c>
      <c r="GC221" s="190" t="s">
        <v>272</v>
      </c>
      <c r="GD221" s="190" t="s">
        <v>271</v>
      </c>
      <c r="GE221" s="190" t="s">
        <v>272</v>
      </c>
    </row>
    <row r="222" spans="1:187" x14ac:dyDescent="0.3">
      <c r="A222" s="190" t="s">
        <v>372</v>
      </c>
      <c r="B222" s="190">
        <v>2886</v>
      </c>
      <c r="C222" s="190" t="s">
        <v>14031</v>
      </c>
      <c r="D222" s="190" t="s">
        <v>243</v>
      </c>
      <c r="E222" s="190" t="s">
        <v>6621</v>
      </c>
      <c r="F222" s="190" t="s">
        <v>6620</v>
      </c>
      <c r="G222" s="190" t="s">
        <v>6357</v>
      </c>
      <c r="H222" s="190" t="s">
        <v>369</v>
      </c>
      <c r="I222" s="190" t="s">
        <v>6421</v>
      </c>
      <c r="J222" s="190" t="s">
        <v>6619</v>
      </c>
      <c r="K222" s="190" t="s">
        <v>271</v>
      </c>
      <c r="L222" s="190" t="s">
        <v>271</v>
      </c>
      <c r="M222" s="190" t="s">
        <v>271</v>
      </c>
      <c r="N222" s="190" t="s">
        <v>271</v>
      </c>
      <c r="O222" s="190" t="s">
        <v>271</v>
      </c>
      <c r="P222" s="190" t="s">
        <v>271</v>
      </c>
      <c r="Q222" s="191">
        <v>41609</v>
      </c>
      <c r="R222" s="191">
        <v>42704</v>
      </c>
      <c r="T222" s="190" t="s">
        <v>471</v>
      </c>
      <c r="U222" s="194">
        <v>0</v>
      </c>
      <c r="V222" s="190" t="s">
        <v>6618</v>
      </c>
      <c r="W222" s="190" t="s">
        <v>6617</v>
      </c>
      <c r="X222" s="190" t="s">
        <v>6616</v>
      </c>
      <c r="Y222" s="190" t="s">
        <v>6615</v>
      </c>
      <c r="Z222" s="190" t="s">
        <v>6614</v>
      </c>
      <c r="AA222" s="190" t="s">
        <v>6613</v>
      </c>
      <c r="AB222" s="190" t="s">
        <v>310</v>
      </c>
      <c r="AC222" s="190" t="s">
        <v>6612</v>
      </c>
      <c r="AD222" s="190" t="s">
        <v>325</v>
      </c>
      <c r="AE222" s="190" t="s">
        <v>6611</v>
      </c>
      <c r="AF222" s="190" t="s">
        <v>6610</v>
      </c>
      <c r="AG222" s="193">
        <v>0</v>
      </c>
      <c r="AH222" s="193">
        <v>0</v>
      </c>
      <c r="AI222" s="193">
        <v>26000</v>
      </c>
      <c r="AJ222" s="193">
        <v>1200</v>
      </c>
      <c r="AK222" s="193">
        <v>3800</v>
      </c>
      <c r="AL222" s="193">
        <v>5000</v>
      </c>
      <c r="AM222" s="193">
        <v>0</v>
      </c>
      <c r="AN222" s="193">
        <v>0</v>
      </c>
      <c r="AO222" s="193">
        <v>0</v>
      </c>
      <c r="AP222" s="193">
        <v>0</v>
      </c>
      <c r="AQ222" s="193">
        <v>0</v>
      </c>
      <c r="AR222" s="193">
        <v>0</v>
      </c>
      <c r="AS222" s="190" t="s">
        <v>271</v>
      </c>
      <c r="AT222" s="193" t="s">
        <v>271</v>
      </c>
      <c r="AU222" s="193" t="s">
        <v>271</v>
      </c>
      <c r="AV222" s="190" t="s">
        <v>271</v>
      </c>
      <c r="AW222" s="193" t="s">
        <v>271</v>
      </c>
      <c r="AX222" s="193" t="s">
        <v>271</v>
      </c>
      <c r="AY222" s="190" t="s">
        <v>271</v>
      </c>
      <c r="AZ222" s="193" t="s">
        <v>271</v>
      </c>
      <c r="BA222" s="193" t="s">
        <v>271</v>
      </c>
      <c r="BB222" s="190" t="s">
        <v>271</v>
      </c>
      <c r="BC222" s="193" t="s">
        <v>271</v>
      </c>
      <c r="BD222" s="193" t="s">
        <v>271</v>
      </c>
      <c r="BE222" s="190" t="s">
        <v>271</v>
      </c>
      <c r="BF222" s="193" t="s">
        <v>271</v>
      </c>
      <c r="BG222" s="193" t="s">
        <v>271</v>
      </c>
      <c r="BH222" s="190" t="s">
        <v>271</v>
      </c>
      <c r="BI222" s="193" t="s">
        <v>271</v>
      </c>
      <c r="BJ222" s="193" t="s">
        <v>271</v>
      </c>
      <c r="BK222" s="190" t="s">
        <v>271</v>
      </c>
      <c r="BL222" s="193" t="s">
        <v>271</v>
      </c>
      <c r="BM222" s="193" t="s">
        <v>271</v>
      </c>
      <c r="BN222" s="190" t="s">
        <v>271</v>
      </c>
      <c r="BO222" s="193" t="s">
        <v>271</v>
      </c>
      <c r="BP222" s="193" t="s">
        <v>271</v>
      </c>
      <c r="BQ222" s="190" t="s">
        <v>271</v>
      </c>
      <c r="BR222" s="193" t="s">
        <v>271</v>
      </c>
      <c r="BS222" s="193" t="s">
        <v>271</v>
      </c>
      <c r="BT222" s="190" t="s">
        <v>271</v>
      </c>
      <c r="BU222" s="193" t="s">
        <v>271</v>
      </c>
      <c r="BV222" s="193" t="s">
        <v>271</v>
      </c>
      <c r="BW222" s="193">
        <v>0</v>
      </c>
      <c r="BX222" s="193">
        <v>0</v>
      </c>
      <c r="BY222" s="193">
        <v>10000</v>
      </c>
      <c r="BZ222" s="193">
        <v>780</v>
      </c>
      <c r="CA222" s="193">
        <v>1820</v>
      </c>
      <c r="CB222" s="193">
        <v>2600</v>
      </c>
      <c r="CC222" s="190" t="s">
        <v>271</v>
      </c>
      <c r="CD222" s="193" t="s">
        <v>271</v>
      </c>
      <c r="CE222" s="193" t="s">
        <v>271</v>
      </c>
      <c r="CF222" s="190" t="s">
        <v>271</v>
      </c>
      <c r="CG222" s="193" t="s">
        <v>271</v>
      </c>
      <c r="CH222" s="193" t="s">
        <v>271</v>
      </c>
      <c r="CI222" s="190" t="s">
        <v>271</v>
      </c>
      <c r="CJ222" s="193" t="s">
        <v>271</v>
      </c>
      <c r="CK222" s="193" t="s">
        <v>271</v>
      </c>
      <c r="CL222" s="190" t="s">
        <v>271</v>
      </c>
      <c r="CM222" s="193" t="s">
        <v>271</v>
      </c>
      <c r="CN222" s="193" t="s">
        <v>271</v>
      </c>
      <c r="CO222" s="190" t="s">
        <v>271</v>
      </c>
      <c r="CP222" s="193" t="s">
        <v>271</v>
      </c>
      <c r="CQ222" s="193" t="s">
        <v>271</v>
      </c>
      <c r="CR222" s="190" t="s">
        <v>271</v>
      </c>
      <c r="CS222" s="193" t="s">
        <v>271</v>
      </c>
      <c r="CT222" s="193" t="s">
        <v>271</v>
      </c>
      <c r="CU222" s="190" t="s">
        <v>271</v>
      </c>
      <c r="CV222" s="193" t="s">
        <v>271</v>
      </c>
      <c r="CW222" s="193" t="s">
        <v>271</v>
      </c>
      <c r="CX222" s="190" t="s">
        <v>287</v>
      </c>
      <c r="CY222" s="193">
        <v>2625</v>
      </c>
      <c r="CZ222" s="193">
        <v>10000</v>
      </c>
      <c r="DA222" s="190" t="s">
        <v>287</v>
      </c>
      <c r="DB222" s="193">
        <v>2625</v>
      </c>
      <c r="DC222" s="193">
        <v>10000</v>
      </c>
      <c r="DD222" s="190" t="s">
        <v>271</v>
      </c>
      <c r="DE222" s="193" t="s">
        <v>271</v>
      </c>
      <c r="DF222" s="193" t="s">
        <v>271</v>
      </c>
      <c r="DG222" s="190" t="s">
        <v>271</v>
      </c>
      <c r="DH222" s="193" t="s">
        <v>271</v>
      </c>
      <c r="DI222" s="193" t="s">
        <v>271</v>
      </c>
      <c r="DJ222" s="190" t="s">
        <v>271</v>
      </c>
      <c r="DK222" s="193" t="s">
        <v>271</v>
      </c>
      <c r="DL222" s="193" t="s">
        <v>271</v>
      </c>
      <c r="DM222" s="190" t="s">
        <v>271</v>
      </c>
      <c r="DN222" s="193" t="s">
        <v>271</v>
      </c>
      <c r="DO222" s="193" t="s">
        <v>271</v>
      </c>
      <c r="DP222" s="190" t="s">
        <v>287</v>
      </c>
      <c r="DQ222" s="193">
        <v>90</v>
      </c>
      <c r="DR222" s="193">
        <v>2625</v>
      </c>
      <c r="DS222" s="190" t="s">
        <v>271</v>
      </c>
      <c r="DT222" s="193" t="s">
        <v>271</v>
      </c>
      <c r="DU222" s="193" t="s">
        <v>271</v>
      </c>
      <c r="DV222" s="190" t="s">
        <v>271</v>
      </c>
      <c r="DW222" s="193" t="s">
        <v>271</v>
      </c>
      <c r="DX222" s="193" t="s">
        <v>271</v>
      </c>
      <c r="DY222" s="190" t="s">
        <v>356</v>
      </c>
      <c r="DZ222" s="190" t="s">
        <v>297</v>
      </c>
      <c r="EA222" s="190" t="s">
        <v>271</v>
      </c>
      <c r="EB222" s="190" t="s">
        <v>271</v>
      </c>
      <c r="EC222" s="190" t="s">
        <v>272</v>
      </c>
      <c r="ED222" s="190" t="s">
        <v>785</v>
      </c>
      <c r="EE222" s="190" t="s">
        <v>307</v>
      </c>
      <c r="EF222" s="190" t="s">
        <v>6609</v>
      </c>
      <c r="EG222" s="190" t="s">
        <v>321</v>
      </c>
      <c r="EH222" s="190" t="s">
        <v>320</v>
      </c>
      <c r="EI222" s="190" t="s">
        <v>319</v>
      </c>
      <c r="EJ222" s="190" t="s">
        <v>244</v>
      </c>
      <c r="EK222" s="190" t="s">
        <v>351</v>
      </c>
      <c r="EL222" s="190" t="s">
        <v>272</v>
      </c>
      <c r="EM222" s="190" t="s">
        <v>272</v>
      </c>
      <c r="EN222" s="190" t="s">
        <v>272</v>
      </c>
      <c r="EO222" s="190" t="s">
        <v>272</v>
      </c>
      <c r="EP222" s="190" t="s">
        <v>350</v>
      </c>
      <c r="EQ222" s="190">
        <v>4</v>
      </c>
      <c r="ER222" s="190" t="s">
        <v>349</v>
      </c>
      <c r="ES222" s="190" t="s">
        <v>272</v>
      </c>
      <c r="ET222" s="190" t="s">
        <v>297</v>
      </c>
      <c r="EU222" s="190" t="s">
        <v>272</v>
      </c>
      <c r="EV222" s="190" t="s">
        <v>272</v>
      </c>
      <c r="EW222" s="190" t="s">
        <v>303</v>
      </c>
      <c r="EX222" s="190">
        <v>3</v>
      </c>
      <c r="EY222" s="190" t="s">
        <v>302</v>
      </c>
      <c r="EZ222" s="190" t="s">
        <v>268</v>
      </c>
      <c r="FA222" s="190" t="s">
        <v>258</v>
      </c>
      <c r="FB222" s="193">
        <v>2</v>
      </c>
      <c r="FC222" s="190" t="s">
        <v>1357</v>
      </c>
      <c r="FD222" s="190" t="s">
        <v>482</v>
      </c>
      <c r="FE222" s="190" t="s">
        <v>271</v>
      </c>
      <c r="FF222" s="190" t="s">
        <v>263</v>
      </c>
      <c r="FG222" s="190" t="s">
        <v>6608</v>
      </c>
      <c r="FH222" s="190" t="s">
        <v>6276</v>
      </c>
      <c r="FI222" s="190" t="s">
        <v>6607</v>
      </c>
      <c r="FJ222" s="190" t="s">
        <v>6606</v>
      </c>
      <c r="FK222" s="190" t="s">
        <v>6605</v>
      </c>
      <c r="FL222" s="190" t="s">
        <v>6604</v>
      </c>
      <c r="FM222" s="190" t="s">
        <v>6603</v>
      </c>
      <c r="FN222" s="190" t="s">
        <v>6602</v>
      </c>
      <c r="FO222" s="190" t="s">
        <v>6601</v>
      </c>
      <c r="FP222" s="190" t="s">
        <v>6600</v>
      </c>
      <c r="FQ222" s="193">
        <v>10000</v>
      </c>
      <c r="FR222" s="193">
        <v>2600</v>
      </c>
      <c r="FS222" s="190" t="s">
        <v>271</v>
      </c>
      <c r="FT222" s="190" t="s">
        <v>271</v>
      </c>
      <c r="FU222" s="190" t="s">
        <v>271</v>
      </c>
      <c r="FV222" s="190" t="s">
        <v>271</v>
      </c>
      <c r="FW222" s="190" t="s">
        <v>271</v>
      </c>
      <c r="FX222" s="190" t="s">
        <v>271</v>
      </c>
      <c r="FY222" s="190" t="s">
        <v>272</v>
      </c>
      <c r="FZ222" s="190" t="s">
        <v>271</v>
      </c>
      <c r="GA222" s="190" t="s">
        <v>271</v>
      </c>
      <c r="GB222" s="190" t="s">
        <v>271</v>
      </c>
      <c r="GC222" s="190" t="s">
        <v>271</v>
      </c>
      <c r="GD222" s="190" t="s">
        <v>271</v>
      </c>
      <c r="GE222" s="190" t="s">
        <v>271</v>
      </c>
    </row>
    <row r="223" spans="1:187" x14ac:dyDescent="0.3">
      <c r="A223" s="190" t="s">
        <v>372</v>
      </c>
      <c r="B223" s="190">
        <v>3562</v>
      </c>
      <c r="C223" s="190" t="s">
        <v>14031</v>
      </c>
      <c r="D223" s="190" t="s">
        <v>243</v>
      </c>
      <c r="E223" s="190" t="s">
        <v>6516</v>
      </c>
      <c r="F223" s="190" t="s">
        <v>6515</v>
      </c>
      <c r="G223" s="190" t="s">
        <v>6357</v>
      </c>
      <c r="H223" s="190" t="s">
        <v>369</v>
      </c>
      <c r="I223" s="190" t="s">
        <v>6421</v>
      </c>
      <c r="J223" s="190" t="s">
        <v>6494</v>
      </c>
      <c r="K223" s="190" t="s">
        <v>271</v>
      </c>
      <c r="L223" s="190" t="s">
        <v>271</v>
      </c>
      <c r="M223" s="190" t="s">
        <v>271</v>
      </c>
      <c r="N223" s="190" t="s">
        <v>271</v>
      </c>
      <c r="O223" s="190" t="s">
        <v>271</v>
      </c>
      <c r="P223" s="190" t="s">
        <v>271</v>
      </c>
      <c r="Q223" s="191">
        <v>41275</v>
      </c>
      <c r="R223" s="191">
        <v>42369</v>
      </c>
      <c r="S223" s="191">
        <v>42551</v>
      </c>
      <c r="T223" s="190" t="s">
        <v>391</v>
      </c>
      <c r="U223" s="194" t="s">
        <v>271</v>
      </c>
      <c r="V223" s="190" t="s">
        <v>6514</v>
      </c>
      <c r="W223" s="190" t="s">
        <v>6513</v>
      </c>
      <c r="X223" s="190" t="s">
        <v>6512</v>
      </c>
      <c r="Y223" s="190" t="s">
        <v>6511</v>
      </c>
      <c r="Z223" s="190" t="s">
        <v>6510</v>
      </c>
      <c r="AA223" s="190" t="s">
        <v>6509</v>
      </c>
      <c r="AB223" s="190" t="s">
        <v>310</v>
      </c>
      <c r="AC223" s="190" t="s">
        <v>6508</v>
      </c>
      <c r="AD223" s="190" t="s">
        <v>674</v>
      </c>
      <c r="AE223" s="190" t="s">
        <v>6507</v>
      </c>
      <c r="AF223" s="190" t="s">
        <v>6506</v>
      </c>
      <c r="AG223" s="193">
        <v>0</v>
      </c>
      <c r="AH223" s="193">
        <v>0</v>
      </c>
      <c r="AI223" s="193">
        <v>0</v>
      </c>
      <c r="AJ223" s="193">
        <v>0</v>
      </c>
      <c r="AK223" s="193">
        <v>0</v>
      </c>
      <c r="AL223" s="193">
        <v>0</v>
      </c>
      <c r="AM223" s="193">
        <v>0</v>
      </c>
      <c r="AN223" s="193">
        <v>0</v>
      </c>
      <c r="AO223" s="193">
        <v>0</v>
      </c>
      <c r="AP223" s="193">
        <v>0</v>
      </c>
      <c r="AQ223" s="193">
        <v>0</v>
      </c>
      <c r="AR223" s="193">
        <v>0</v>
      </c>
      <c r="AS223" s="190" t="s">
        <v>271</v>
      </c>
      <c r="AT223" s="193" t="s">
        <v>271</v>
      </c>
      <c r="AU223" s="193" t="s">
        <v>271</v>
      </c>
      <c r="AV223" s="190" t="s">
        <v>271</v>
      </c>
      <c r="AW223" s="193" t="s">
        <v>271</v>
      </c>
      <c r="AX223" s="193" t="s">
        <v>271</v>
      </c>
      <c r="AY223" s="190" t="s">
        <v>271</v>
      </c>
      <c r="AZ223" s="193" t="s">
        <v>271</v>
      </c>
      <c r="BA223" s="193" t="s">
        <v>271</v>
      </c>
      <c r="BB223" s="190" t="s">
        <v>271</v>
      </c>
      <c r="BC223" s="193" t="s">
        <v>271</v>
      </c>
      <c r="BD223" s="193" t="s">
        <v>271</v>
      </c>
      <c r="BE223" s="190" t="s">
        <v>271</v>
      </c>
      <c r="BF223" s="193" t="s">
        <v>271</v>
      </c>
      <c r="BG223" s="193" t="s">
        <v>271</v>
      </c>
      <c r="BH223" s="190" t="s">
        <v>271</v>
      </c>
      <c r="BI223" s="193" t="s">
        <v>271</v>
      </c>
      <c r="BJ223" s="193" t="s">
        <v>271</v>
      </c>
      <c r="BK223" s="190" t="s">
        <v>271</v>
      </c>
      <c r="BL223" s="193" t="s">
        <v>271</v>
      </c>
      <c r="BM223" s="193" t="s">
        <v>271</v>
      </c>
      <c r="BN223" s="190" t="s">
        <v>271</v>
      </c>
      <c r="BO223" s="193" t="s">
        <v>271</v>
      </c>
      <c r="BP223" s="193" t="s">
        <v>271</v>
      </c>
      <c r="BQ223" s="190" t="s">
        <v>271</v>
      </c>
      <c r="BR223" s="193" t="s">
        <v>271</v>
      </c>
      <c r="BS223" s="193" t="s">
        <v>271</v>
      </c>
      <c r="BT223" s="190" t="s">
        <v>271</v>
      </c>
      <c r="BU223" s="193" t="s">
        <v>271</v>
      </c>
      <c r="BV223" s="193" t="s">
        <v>271</v>
      </c>
      <c r="BW223" s="193">
        <v>0</v>
      </c>
      <c r="BX223" s="193">
        <v>0</v>
      </c>
      <c r="BY223" s="193">
        <v>0</v>
      </c>
      <c r="BZ223" s="193">
        <v>0</v>
      </c>
      <c r="CA223" s="193">
        <v>0</v>
      </c>
      <c r="CB223" s="193">
        <v>0</v>
      </c>
      <c r="CC223" s="190" t="s">
        <v>271</v>
      </c>
      <c r="CD223" s="193" t="s">
        <v>271</v>
      </c>
      <c r="CE223" s="193" t="s">
        <v>271</v>
      </c>
      <c r="CF223" s="190" t="s">
        <v>287</v>
      </c>
      <c r="CG223" s="193">
        <v>0</v>
      </c>
      <c r="CH223" s="193">
        <v>0</v>
      </c>
      <c r="CI223" s="190" t="s">
        <v>271</v>
      </c>
      <c r="CJ223" s="193" t="s">
        <v>271</v>
      </c>
      <c r="CK223" s="193" t="s">
        <v>271</v>
      </c>
      <c r="CL223" s="190" t="s">
        <v>271</v>
      </c>
      <c r="CM223" s="193" t="s">
        <v>271</v>
      </c>
      <c r="CN223" s="193" t="s">
        <v>271</v>
      </c>
      <c r="CO223" s="190" t="s">
        <v>271</v>
      </c>
      <c r="CP223" s="193" t="s">
        <v>271</v>
      </c>
      <c r="CQ223" s="193" t="s">
        <v>271</v>
      </c>
      <c r="CR223" s="190" t="s">
        <v>271</v>
      </c>
      <c r="CS223" s="193" t="s">
        <v>271</v>
      </c>
      <c r="CT223" s="193" t="s">
        <v>271</v>
      </c>
      <c r="CU223" s="190" t="s">
        <v>271</v>
      </c>
      <c r="CV223" s="193" t="s">
        <v>271</v>
      </c>
      <c r="CW223" s="193" t="s">
        <v>271</v>
      </c>
      <c r="CX223" s="190" t="s">
        <v>271</v>
      </c>
      <c r="CY223" s="193" t="s">
        <v>271</v>
      </c>
      <c r="CZ223" s="193" t="s">
        <v>271</v>
      </c>
      <c r="DA223" s="190" t="s">
        <v>287</v>
      </c>
      <c r="DB223" s="193">
        <v>0</v>
      </c>
      <c r="DC223" s="193">
        <v>0</v>
      </c>
      <c r="DD223" s="190" t="s">
        <v>271</v>
      </c>
      <c r="DE223" s="193" t="s">
        <v>271</v>
      </c>
      <c r="DF223" s="193" t="s">
        <v>271</v>
      </c>
      <c r="DG223" s="190" t="s">
        <v>271</v>
      </c>
      <c r="DH223" s="193" t="s">
        <v>271</v>
      </c>
      <c r="DI223" s="193" t="s">
        <v>271</v>
      </c>
      <c r="DJ223" s="190" t="s">
        <v>287</v>
      </c>
      <c r="DK223" s="193">
        <v>0</v>
      </c>
      <c r="DL223" s="193">
        <v>0</v>
      </c>
      <c r="DM223" s="190" t="s">
        <v>287</v>
      </c>
      <c r="DN223" s="193">
        <v>0</v>
      </c>
      <c r="DO223" s="193">
        <v>0</v>
      </c>
      <c r="DP223" s="190" t="s">
        <v>271</v>
      </c>
      <c r="DQ223" s="193" t="s">
        <v>271</v>
      </c>
      <c r="DR223" s="193" t="s">
        <v>271</v>
      </c>
      <c r="DS223" s="190" t="s">
        <v>271</v>
      </c>
      <c r="DT223" s="193" t="s">
        <v>271</v>
      </c>
      <c r="DU223" s="193" t="s">
        <v>271</v>
      </c>
      <c r="DV223" s="190" t="s">
        <v>271</v>
      </c>
      <c r="DW223" s="193" t="s">
        <v>271</v>
      </c>
      <c r="DX223" s="193" t="s">
        <v>271</v>
      </c>
      <c r="DY223" s="190" t="s">
        <v>356</v>
      </c>
      <c r="DZ223" s="190" t="s">
        <v>272</v>
      </c>
      <c r="EA223" s="190" t="s">
        <v>323</v>
      </c>
      <c r="EB223" s="190" t="s">
        <v>286</v>
      </c>
      <c r="EC223" s="190" t="s">
        <v>297</v>
      </c>
      <c r="ED223" s="190" t="s">
        <v>271</v>
      </c>
      <c r="EE223" s="190" t="s">
        <v>271</v>
      </c>
      <c r="EF223" s="190" t="s">
        <v>6505</v>
      </c>
      <c r="EG223" s="190" t="s">
        <v>321</v>
      </c>
      <c r="EH223" s="190" t="s">
        <v>284</v>
      </c>
      <c r="EI223" s="190" t="s">
        <v>283</v>
      </c>
      <c r="EJ223" s="190" t="s">
        <v>246</v>
      </c>
      <c r="EK223" s="190" t="s">
        <v>379</v>
      </c>
      <c r="EL223" s="190" t="s">
        <v>272</v>
      </c>
      <c r="EM223" s="190" t="s">
        <v>272</v>
      </c>
      <c r="EN223" s="190" t="s">
        <v>272</v>
      </c>
      <c r="EO223" s="190" t="s">
        <v>297</v>
      </c>
      <c r="EP223" s="190" t="s">
        <v>464</v>
      </c>
      <c r="EQ223" s="190">
        <v>3</v>
      </c>
      <c r="ER223" s="190" t="s">
        <v>404</v>
      </c>
      <c r="ES223" s="190" t="s">
        <v>272</v>
      </c>
      <c r="ET223" s="190" t="s">
        <v>272</v>
      </c>
      <c r="EU223" s="190" t="s">
        <v>272</v>
      </c>
      <c r="EV223" s="190" t="s">
        <v>297</v>
      </c>
      <c r="EW223" s="190" t="s">
        <v>281</v>
      </c>
      <c r="EX223" s="190">
        <v>3</v>
      </c>
      <c r="EY223" s="190" t="s">
        <v>318</v>
      </c>
      <c r="EZ223" s="190" t="s">
        <v>266</v>
      </c>
      <c r="FA223" s="190" t="s">
        <v>260</v>
      </c>
      <c r="FB223" s="193">
        <v>9</v>
      </c>
      <c r="FC223" s="190" t="s">
        <v>300</v>
      </c>
      <c r="FD223" s="190" t="s">
        <v>276</v>
      </c>
      <c r="FE223" s="190" t="s">
        <v>348</v>
      </c>
      <c r="FF223" s="190" t="s">
        <v>263</v>
      </c>
      <c r="FG223" s="190" t="s">
        <v>6504</v>
      </c>
      <c r="FH223" s="190" t="s">
        <v>271</v>
      </c>
      <c r="FI223" s="190" t="s">
        <v>6503</v>
      </c>
      <c r="FJ223" s="190" t="s">
        <v>6502</v>
      </c>
      <c r="FK223" s="190" t="s">
        <v>6501</v>
      </c>
      <c r="FL223" s="190" t="s">
        <v>6500</v>
      </c>
      <c r="FM223" s="190" t="s">
        <v>6499</v>
      </c>
      <c r="FN223" s="190" t="s">
        <v>6498</v>
      </c>
      <c r="FO223" s="190" t="s">
        <v>6580</v>
      </c>
      <c r="FP223" s="190" t="s">
        <v>6497</v>
      </c>
      <c r="FQ223" s="193">
        <v>0</v>
      </c>
      <c r="FR223" s="193">
        <v>0</v>
      </c>
      <c r="FS223" s="190" t="s">
        <v>297</v>
      </c>
      <c r="FT223" s="190" t="s">
        <v>297</v>
      </c>
      <c r="FU223" s="190" t="s">
        <v>297</v>
      </c>
      <c r="FV223" s="190" t="s">
        <v>297</v>
      </c>
      <c r="FW223" s="190" t="s">
        <v>297</v>
      </c>
      <c r="FX223" s="190" t="s">
        <v>297</v>
      </c>
      <c r="FY223" s="190" t="s">
        <v>297</v>
      </c>
      <c r="FZ223" s="190" t="s">
        <v>297</v>
      </c>
      <c r="GA223" s="190" t="s">
        <v>272</v>
      </c>
      <c r="GB223" s="190" t="s">
        <v>297</v>
      </c>
      <c r="GC223" s="190" t="s">
        <v>297</v>
      </c>
      <c r="GD223" s="190" t="s">
        <v>297</v>
      </c>
      <c r="GE223" s="190" t="s">
        <v>297</v>
      </c>
    </row>
    <row r="224" spans="1:187" x14ac:dyDescent="0.3">
      <c r="A224" s="190" t="s">
        <v>372</v>
      </c>
      <c r="B224" s="190">
        <v>2877</v>
      </c>
      <c r="C224" s="190" t="s">
        <v>14031</v>
      </c>
      <c r="D224" s="190" t="s">
        <v>243</v>
      </c>
      <c r="E224" s="190" t="s">
        <v>6316</v>
      </c>
      <c r="F224" s="190" t="s">
        <v>6315</v>
      </c>
      <c r="G224" s="190" t="s">
        <v>5395</v>
      </c>
      <c r="H224" s="190" t="s">
        <v>369</v>
      </c>
      <c r="I224" s="190" t="s">
        <v>2128</v>
      </c>
      <c r="J224" s="190" t="s">
        <v>6314</v>
      </c>
      <c r="K224" s="190" t="s">
        <v>271</v>
      </c>
      <c r="L224" s="190" t="s">
        <v>271</v>
      </c>
      <c r="M224" s="190" t="s">
        <v>271</v>
      </c>
      <c r="N224" s="190" t="s">
        <v>271</v>
      </c>
      <c r="O224" s="190" t="s">
        <v>271</v>
      </c>
      <c r="P224" s="190" t="s">
        <v>271</v>
      </c>
      <c r="Q224" s="191">
        <v>41306</v>
      </c>
      <c r="R224" s="191">
        <v>42400</v>
      </c>
      <c r="T224" s="190" t="s">
        <v>366</v>
      </c>
      <c r="U224" s="194">
        <v>772526</v>
      </c>
      <c r="V224" s="190" t="s">
        <v>6313</v>
      </c>
      <c r="W224" s="190" t="s">
        <v>1739</v>
      </c>
      <c r="X224" s="190" t="s">
        <v>6312</v>
      </c>
      <c r="Y224" s="190" t="s">
        <v>6311</v>
      </c>
      <c r="Z224" s="190" t="s">
        <v>6310</v>
      </c>
      <c r="AA224" s="190" t="s">
        <v>6309</v>
      </c>
      <c r="AB224" s="190" t="s">
        <v>310</v>
      </c>
      <c r="AC224" s="190" t="s">
        <v>6308</v>
      </c>
      <c r="AD224" s="190" t="s">
        <v>325</v>
      </c>
      <c r="AE224" s="190" t="s">
        <v>6307</v>
      </c>
      <c r="AF224" s="190" t="s">
        <v>6306</v>
      </c>
      <c r="AG224" s="193">
        <v>4800</v>
      </c>
      <c r="AH224" s="193">
        <v>144000</v>
      </c>
      <c r="AI224" s="193">
        <v>148800</v>
      </c>
      <c r="AJ224" s="193">
        <v>4800</v>
      </c>
      <c r="AK224" s="193">
        <v>14400</v>
      </c>
      <c r="AL224" s="193">
        <v>19200</v>
      </c>
      <c r="AM224" s="193">
        <v>0</v>
      </c>
      <c r="AN224" s="193">
        <v>0</v>
      </c>
      <c r="AO224" s="193">
        <v>0</v>
      </c>
      <c r="AP224" s="193">
        <v>0</v>
      </c>
      <c r="AQ224" s="193">
        <v>0</v>
      </c>
      <c r="AR224" s="193">
        <v>0</v>
      </c>
      <c r="AS224" s="190" t="s">
        <v>271</v>
      </c>
      <c r="AT224" s="193" t="s">
        <v>271</v>
      </c>
      <c r="AU224" s="193" t="s">
        <v>271</v>
      </c>
      <c r="AV224" s="190" t="s">
        <v>271</v>
      </c>
      <c r="AW224" s="193" t="s">
        <v>271</v>
      </c>
      <c r="AX224" s="193" t="s">
        <v>271</v>
      </c>
      <c r="AY224" s="190" t="s">
        <v>271</v>
      </c>
      <c r="AZ224" s="193" t="s">
        <v>271</v>
      </c>
      <c r="BA224" s="193" t="s">
        <v>271</v>
      </c>
      <c r="BB224" s="190" t="s">
        <v>271</v>
      </c>
      <c r="BC224" s="193" t="s">
        <v>271</v>
      </c>
      <c r="BD224" s="193" t="s">
        <v>271</v>
      </c>
      <c r="BE224" s="190" t="s">
        <v>271</v>
      </c>
      <c r="BF224" s="193" t="s">
        <v>271</v>
      </c>
      <c r="BG224" s="193" t="s">
        <v>271</v>
      </c>
      <c r="BH224" s="190" t="s">
        <v>271</v>
      </c>
      <c r="BI224" s="193" t="s">
        <v>271</v>
      </c>
      <c r="BJ224" s="193" t="s">
        <v>271</v>
      </c>
      <c r="BK224" s="190" t="s">
        <v>271</v>
      </c>
      <c r="BL224" s="193" t="s">
        <v>271</v>
      </c>
      <c r="BM224" s="193" t="s">
        <v>271</v>
      </c>
      <c r="BN224" s="190" t="s">
        <v>271</v>
      </c>
      <c r="BO224" s="193" t="s">
        <v>271</v>
      </c>
      <c r="BP224" s="193" t="s">
        <v>271</v>
      </c>
      <c r="BQ224" s="190" t="s">
        <v>271</v>
      </c>
      <c r="BR224" s="193" t="s">
        <v>271</v>
      </c>
      <c r="BS224" s="193" t="s">
        <v>271</v>
      </c>
      <c r="BT224" s="190" t="s">
        <v>271</v>
      </c>
      <c r="BU224" s="193" t="s">
        <v>271</v>
      </c>
      <c r="BV224" s="193" t="s">
        <v>271</v>
      </c>
      <c r="BW224" s="193">
        <v>355</v>
      </c>
      <c r="BX224" s="193">
        <v>1183</v>
      </c>
      <c r="BY224" s="193">
        <v>1538</v>
      </c>
      <c r="BZ224" s="193">
        <v>204</v>
      </c>
      <c r="CA224" s="193">
        <v>323</v>
      </c>
      <c r="CB224" s="193">
        <v>527</v>
      </c>
      <c r="CC224" s="190" t="s">
        <v>271</v>
      </c>
      <c r="CD224" s="193" t="s">
        <v>271</v>
      </c>
      <c r="CE224" s="193" t="s">
        <v>271</v>
      </c>
      <c r="CF224" s="190" t="s">
        <v>271</v>
      </c>
      <c r="CG224" s="193" t="s">
        <v>271</v>
      </c>
      <c r="CH224" s="193" t="s">
        <v>271</v>
      </c>
      <c r="CI224" s="190" t="s">
        <v>271</v>
      </c>
      <c r="CJ224" s="193" t="s">
        <v>271</v>
      </c>
      <c r="CK224" s="193" t="s">
        <v>271</v>
      </c>
      <c r="CL224" s="190" t="s">
        <v>271</v>
      </c>
      <c r="CM224" s="193" t="s">
        <v>271</v>
      </c>
      <c r="CN224" s="193" t="s">
        <v>271</v>
      </c>
      <c r="CO224" s="190" t="s">
        <v>271</v>
      </c>
      <c r="CP224" s="193" t="s">
        <v>271</v>
      </c>
      <c r="CQ224" s="193" t="s">
        <v>271</v>
      </c>
      <c r="CR224" s="190" t="s">
        <v>271</v>
      </c>
      <c r="CS224" s="193" t="s">
        <v>271</v>
      </c>
      <c r="CT224" s="193" t="s">
        <v>271</v>
      </c>
      <c r="CU224" s="190" t="s">
        <v>271</v>
      </c>
      <c r="CV224" s="193" t="s">
        <v>271</v>
      </c>
      <c r="CW224" s="193" t="s">
        <v>271</v>
      </c>
      <c r="CX224" s="190" t="s">
        <v>271</v>
      </c>
      <c r="CY224" s="193" t="s">
        <v>271</v>
      </c>
      <c r="CZ224" s="193" t="s">
        <v>271</v>
      </c>
      <c r="DA224" s="190" t="s">
        <v>271</v>
      </c>
      <c r="DB224" s="193" t="s">
        <v>271</v>
      </c>
      <c r="DC224" s="193" t="s">
        <v>271</v>
      </c>
      <c r="DD224" s="190" t="s">
        <v>271</v>
      </c>
      <c r="DE224" s="193" t="s">
        <v>271</v>
      </c>
      <c r="DF224" s="193" t="s">
        <v>271</v>
      </c>
      <c r="DG224" s="190" t="s">
        <v>271</v>
      </c>
      <c r="DH224" s="193" t="s">
        <v>271</v>
      </c>
      <c r="DI224" s="193" t="s">
        <v>271</v>
      </c>
      <c r="DJ224" s="190" t="s">
        <v>271</v>
      </c>
      <c r="DK224" s="193" t="s">
        <v>271</v>
      </c>
      <c r="DL224" s="193" t="s">
        <v>271</v>
      </c>
      <c r="DM224" s="190" t="s">
        <v>287</v>
      </c>
      <c r="DN224" s="193">
        <v>2065</v>
      </c>
      <c r="DO224" s="193">
        <v>115877</v>
      </c>
      <c r="DP224" s="190" t="s">
        <v>271</v>
      </c>
      <c r="DQ224" s="193" t="s">
        <v>271</v>
      </c>
      <c r="DR224" s="193" t="s">
        <v>271</v>
      </c>
      <c r="DS224" s="190" t="s">
        <v>271</v>
      </c>
      <c r="DT224" s="193" t="s">
        <v>271</v>
      </c>
      <c r="DU224" s="193" t="s">
        <v>271</v>
      </c>
      <c r="DV224" s="190" t="s">
        <v>271</v>
      </c>
      <c r="DW224" s="193" t="s">
        <v>271</v>
      </c>
      <c r="DX224" s="193" t="s">
        <v>271</v>
      </c>
      <c r="DY224" s="190" t="s">
        <v>356</v>
      </c>
      <c r="DZ224" s="190" t="s">
        <v>272</v>
      </c>
      <c r="EA224" s="190" t="s">
        <v>750</v>
      </c>
      <c r="EB224" s="190" t="s">
        <v>307</v>
      </c>
      <c r="EC224" s="190" t="s">
        <v>297</v>
      </c>
      <c r="ED224" s="190" t="s">
        <v>271</v>
      </c>
      <c r="EE224" s="190" t="s">
        <v>271</v>
      </c>
      <c r="EF224" s="190" t="s">
        <v>271</v>
      </c>
      <c r="EG224" s="190" t="s">
        <v>352</v>
      </c>
      <c r="EH224" s="190" t="s">
        <v>284</v>
      </c>
      <c r="EI224" s="190" t="s">
        <v>319</v>
      </c>
      <c r="EJ224" s="190" t="s">
        <v>246</v>
      </c>
      <c r="EK224" s="190" t="s">
        <v>379</v>
      </c>
      <c r="EL224" s="190" t="s">
        <v>272</v>
      </c>
      <c r="EM224" s="190" t="s">
        <v>297</v>
      </c>
      <c r="EN224" s="190" t="s">
        <v>272</v>
      </c>
      <c r="EO224" s="190" t="s">
        <v>272</v>
      </c>
      <c r="EP224" s="190" t="s">
        <v>464</v>
      </c>
      <c r="EQ224" s="190">
        <v>3</v>
      </c>
      <c r="ER224" s="190" t="s">
        <v>349</v>
      </c>
      <c r="ES224" s="190" t="s">
        <v>272</v>
      </c>
      <c r="ET224" s="190" t="s">
        <v>272</v>
      </c>
      <c r="EU224" s="190" t="s">
        <v>272</v>
      </c>
      <c r="EV224" s="190" t="s">
        <v>272</v>
      </c>
      <c r="EW224" s="190" t="s">
        <v>303</v>
      </c>
      <c r="EX224" s="190">
        <v>4</v>
      </c>
      <c r="EY224" s="190" t="s">
        <v>302</v>
      </c>
      <c r="EZ224" s="190" t="s">
        <v>268</v>
      </c>
      <c r="FA224" s="190" t="s">
        <v>257</v>
      </c>
      <c r="FB224" s="193">
        <v>0</v>
      </c>
      <c r="FC224" s="190" t="s">
        <v>482</v>
      </c>
      <c r="FD224" s="190" t="s">
        <v>271</v>
      </c>
      <c r="FE224" s="190" t="s">
        <v>271</v>
      </c>
      <c r="FF224" s="190" t="s">
        <v>263</v>
      </c>
      <c r="FG224" s="190" t="s">
        <v>6305</v>
      </c>
      <c r="FH224" s="190" t="s">
        <v>271</v>
      </c>
      <c r="FI224" s="190" t="s">
        <v>6304</v>
      </c>
      <c r="FJ224" s="190" t="s">
        <v>6303</v>
      </c>
      <c r="FK224" s="190" t="s">
        <v>6302</v>
      </c>
      <c r="FL224" s="190" t="s">
        <v>6301</v>
      </c>
      <c r="FM224" s="190" t="s">
        <v>6300</v>
      </c>
      <c r="FN224" s="190" t="s">
        <v>6299</v>
      </c>
      <c r="FO224" s="190" t="s">
        <v>271</v>
      </c>
      <c r="FP224" s="190" t="s">
        <v>271</v>
      </c>
      <c r="FQ224" s="193">
        <v>1538</v>
      </c>
      <c r="FR224" s="193">
        <v>527</v>
      </c>
      <c r="FS224" s="190" t="s">
        <v>297</v>
      </c>
      <c r="FT224" s="190" t="s">
        <v>297</v>
      </c>
      <c r="FU224" s="190" t="s">
        <v>297</v>
      </c>
      <c r="FV224" s="190" t="s">
        <v>297</v>
      </c>
      <c r="FW224" s="190" t="s">
        <v>297</v>
      </c>
      <c r="FX224" s="190" t="s">
        <v>297</v>
      </c>
      <c r="FY224" s="190" t="s">
        <v>297</v>
      </c>
      <c r="FZ224" s="190" t="s">
        <v>297</v>
      </c>
      <c r="GA224" s="190" t="s">
        <v>297</v>
      </c>
      <c r="GB224" s="190" t="s">
        <v>297</v>
      </c>
      <c r="GC224" s="190" t="s">
        <v>297</v>
      </c>
      <c r="GD224" s="190" t="s">
        <v>297</v>
      </c>
      <c r="GE224" s="190" t="s">
        <v>272</v>
      </c>
    </row>
    <row r="225" spans="1:187" x14ac:dyDescent="0.3">
      <c r="A225" s="190" t="s">
        <v>372</v>
      </c>
      <c r="B225" s="190">
        <v>2881</v>
      </c>
      <c r="C225" s="190" t="s">
        <v>14031</v>
      </c>
      <c r="D225" s="190" t="s">
        <v>243</v>
      </c>
      <c r="E225" s="190" t="s">
        <v>6298</v>
      </c>
      <c r="F225" s="190" t="s">
        <v>6297</v>
      </c>
      <c r="G225" s="190" t="s">
        <v>5395</v>
      </c>
      <c r="H225" s="190" t="s">
        <v>369</v>
      </c>
      <c r="I225" s="190" t="s">
        <v>3695</v>
      </c>
      <c r="J225" s="190" t="s">
        <v>6296</v>
      </c>
      <c r="K225" s="190" t="s">
        <v>271</v>
      </c>
      <c r="L225" s="190" t="s">
        <v>271</v>
      </c>
      <c r="M225" s="190" t="s">
        <v>271</v>
      </c>
      <c r="N225" s="190" t="s">
        <v>271</v>
      </c>
      <c r="O225" s="190" t="s">
        <v>271</v>
      </c>
      <c r="P225" s="190" t="s">
        <v>271</v>
      </c>
      <c r="Q225" s="191">
        <v>42339</v>
      </c>
      <c r="R225" s="191">
        <v>43616</v>
      </c>
      <c r="T225" s="190" t="s">
        <v>391</v>
      </c>
      <c r="U225" s="194">
        <v>4905285.93</v>
      </c>
      <c r="V225" s="190" t="s">
        <v>6283</v>
      </c>
      <c r="W225" s="190" t="s">
        <v>364</v>
      </c>
      <c r="X225" s="190" t="s">
        <v>6282</v>
      </c>
      <c r="Y225" s="190" t="s">
        <v>271</v>
      </c>
      <c r="Z225" s="190" t="s">
        <v>271</v>
      </c>
      <c r="AA225" s="190" t="s">
        <v>271</v>
      </c>
      <c r="AB225" s="190" t="s">
        <v>310</v>
      </c>
      <c r="AC225" s="190" t="s">
        <v>6295</v>
      </c>
      <c r="AD225" s="190" t="s">
        <v>325</v>
      </c>
      <c r="AE225" s="190" t="s">
        <v>6294</v>
      </c>
      <c r="AF225" s="190" t="s">
        <v>6293</v>
      </c>
      <c r="AG225" s="193">
        <v>50000</v>
      </c>
      <c r="AH225" s="193">
        <v>22000</v>
      </c>
      <c r="AI225" s="193">
        <v>72000</v>
      </c>
      <c r="AJ225" s="193">
        <v>33760</v>
      </c>
      <c r="AK225" s="193">
        <v>24790</v>
      </c>
      <c r="AL225" s="193">
        <v>58550</v>
      </c>
      <c r="AM225" s="193">
        <v>0</v>
      </c>
      <c r="AN225" s="193">
        <v>0</v>
      </c>
      <c r="AO225" s="193">
        <v>0</v>
      </c>
      <c r="AP225" s="193">
        <v>0</v>
      </c>
      <c r="AQ225" s="193">
        <v>0</v>
      </c>
      <c r="AR225" s="193">
        <v>0</v>
      </c>
      <c r="AS225" s="190" t="s">
        <v>271</v>
      </c>
      <c r="AT225" s="193" t="s">
        <v>271</v>
      </c>
      <c r="AU225" s="193" t="s">
        <v>271</v>
      </c>
      <c r="AV225" s="190" t="s">
        <v>271</v>
      </c>
      <c r="AW225" s="193" t="s">
        <v>271</v>
      </c>
      <c r="AX225" s="193" t="s">
        <v>271</v>
      </c>
      <c r="AY225" s="190" t="s">
        <v>271</v>
      </c>
      <c r="AZ225" s="193" t="s">
        <v>271</v>
      </c>
      <c r="BA225" s="193" t="s">
        <v>271</v>
      </c>
      <c r="BB225" s="190" t="s">
        <v>271</v>
      </c>
      <c r="BC225" s="193" t="s">
        <v>271</v>
      </c>
      <c r="BD225" s="193" t="s">
        <v>271</v>
      </c>
      <c r="BE225" s="190" t="s">
        <v>271</v>
      </c>
      <c r="BF225" s="193" t="s">
        <v>271</v>
      </c>
      <c r="BG225" s="193" t="s">
        <v>271</v>
      </c>
      <c r="BH225" s="190" t="s">
        <v>271</v>
      </c>
      <c r="BI225" s="193" t="s">
        <v>271</v>
      </c>
      <c r="BJ225" s="193" t="s">
        <v>271</v>
      </c>
      <c r="BK225" s="190" t="s">
        <v>271</v>
      </c>
      <c r="BL225" s="193" t="s">
        <v>271</v>
      </c>
      <c r="BM225" s="193" t="s">
        <v>271</v>
      </c>
      <c r="BN225" s="190" t="s">
        <v>271</v>
      </c>
      <c r="BO225" s="193" t="s">
        <v>271</v>
      </c>
      <c r="BP225" s="193" t="s">
        <v>271</v>
      </c>
      <c r="BQ225" s="190" t="s">
        <v>271</v>
      </c>
      <c r="BR225" s="193" t="s">
        <v>271</v>
      </c>
      <c r="BS225" s="193" t="s">
        <v>271</v>
      </c>
      <c r="BT225" s="190" t="s">
        <v>271</v>
      </c>
      <c r="BU225" s="193" t="s">
        <v>271</v>
      </c>
      <c r="BV225" s="193" t="s">
        <v>271</v>
      </c>
      <c r="BW225" s="193">
        <v>1200</v>
      </c>
      <c r="BX225" s="193">
        <v>124</v>
      </c>
      <c r="BY225" s="193">
        <v>1324</v>
      </c>
      <c r="BZ225" s="193">
        <v>890</v>
      </c>
      <c r="CA225" s="193">
        <v>450</v>
      </c>
      <c r="CB225" s="193">
        <v>1340</v>
      </c>
      <c r="CC225" s="190" t="s">
        <v>271</v>
      </c>
      <c r="CD225" s="193" t="s">
        <v>271</v>
      </c>
      <c r="CE225" s="193" t="s">
        <v>271</v>
      </c>
      <c r="CF225" s="190" t="s">
        <v>271</v>
      </c>
      <c r="CG225" s="193" t="s">
        <v>271</v>
      </c>
      <c r="CH225" s="193" t="s">
        <v>271</v>
      </c>
      <c r="CI225" s="190" t="s">
        <v>271</v>
      </c>
      <c r="CJ225" s="193" t="s">
        <v>271</v>
      </c>
      <c r="CK225" s="193" t="s">
        <v>271</v>
      </c>
      <c r="CL225" s="190" t="s">
        <v>271</v>
      </c>
      <c r="CM225" s="193" t="s">
        <v>271</v>
      </c>
      <c r="CN225" s="193" t="s">
        <v>271</v>
      </c>
      <c r="CO225" s="190" t="s">
        <v>271</v>
      </c>
      <c r="CP225" s="193" t="s">
        <v>271</v>
      </c>
      <c r="CQ225" s="193" t="s">
        <v>271</v>
      </c>
      <c r="CR225" s="190" t="s">
        <v>271</v>
      </c>
      <c r="CS225" s="193" t="s">
        <v>271</v>
      </c>
      <c r="CT225" s="193" t="s">
        <v>271</v>
      </c>
      <c r="CU225" s="190" t="s">
        <v>271</v>
      </c>
      <c r="CV225" s="193" t="s">
        <v>271</v>
      </c>
      <c r="CW225" s="193" t="s">
        <v>271</v>
      </c>
      <c r="CX225" s="190" t="s">
        <v>271</v>
      </c>
      <c r="CY225" s="193" t="s">
        <v>271</v>
      </c>
      <c r="CZ225" s="193" t="s">
        <v>271</v>
      </c>
      <c r="DA225" s="190" t="s">
        <v>271</v>
      </c>
      <c r="DB225" s="193" t="s">
        <v>271</v>
      </c>
      <c r="DC225" s="193" t="s">
        <v>271</v>
      </c>
      <c r="DD225" s="190" t="s">
        <v>271</v>
      </c>
      <c r="DE225" s="193" t="s">
        <v>271</v>
      </c>
      <c r="DF225" s="193" t="s">
        <v>271</v>
      </c>
      <c r="DG225" s="190" t="s">
        <v>271</v>
      </c>
      <c r="DH225" s="193" t="s">
        <v>271</v>
      </c>
      <c r="DI225" s="193" t="s">
        <v>271</v>
      </c>
      <c r="DJ225" s="190" t="s">
        <v>271</v>
      </c>
      <c r="DK225" s="193" t="s">
        <v>271</v>
      </c>
      <c r="DL225" s="193" t="s">
        <v>271</v>
      </c>
      <c r="DM225" s="190" t="s">
        <v>271</v>
      </c>
      <c r="DN225" s="193" t="s">
        <v>271</v>
      </c>
      <c r="DO225" s="193" t="s">
        <v>271</v>
      </c>
      <c r="DP225" s="190" t="s">
        <v>287</v>
      </c>
      <c r="DQ225" s="193">
        <v>470</v>
      </c>
      <c r="DR225" s="193">
        <v>124</v>
      </c>
      <c r="DS225" s="190" t="s">
        <v>271</v>
      </c>
      <c r="DT225" s="193" t="s">
        <v>271</v>
      </c>
      <c r="DU225" s="193" t="s">
        <v>271</v>
      </c>
      <c r="DV225" s="190" t="s">
        <v>287</v>
      </c>
      <c r="DW225" s="193">
        <v>870</v>
      </c>
      <c r="DX225" s="193">
        <v>1200</v>
      </c>
      <c r="DY225" s="190" t="s">
        <v>356</v>
      </c>
      <c r="DZ225" s="190" t="s">
        <v>297</v>
      </c>
      <c r="EA225" s="190" t="s">
        <v>271</v>
      </c>
      <c r="EB225" s="190" t="s">
        <v>271</v>
      </c>
      <c r="EC225" s="190" t="s">
        <v>297</v>
      </c>
      <c r="ED225" s="190" t="s">
        <v>271</v>
      </c>
      <c r="EE225" s="190" t="s">
        <v>271</v>
      </c>
      <c r="EF225" s="190" t="s">
        <v>6292</v>
      </c>
      <c r="EG225" s="190" t="s">
        <v>352</v>
      </c>
      <c r="EH225" s="190" t="s">
        <v>380</v>
      </c>
      <c r="EI225" s="190" t="s">
        <v>319</v>
      </c>
      <c r="EJ225" s="190" t="s">
        <v>245</v>
      </c>
      <c r="EK225" s="190" t="s">
        <v>379</v>
      </c>
      <c r="EL225" s="190" t="s">
        <v>272</v>
      </c>
      <c r="EM225" s="190" t="s">
        <v>272</v>
      </c>
      <c r="EN225" s="190" t="s">
        <v>272</v>
      </c>
      <c r="EO225" s="190" t="s">
        <v>272</v>
      </c>
      <c r="EP225" s="190" t="s">
        <v>378</v>
      </c>
      <c r="EQ225" s="190">
        <v>4</v>
      </c>
      <c r="ER225" s="190" t="s">
        <v>349</v>
      </c>
      <c r="ES225" s="190" t="s">
        <v>272</v>
      </c>
      <c r="ET225" s="190" t="s">
        <v>297</v>
      </c>
      <c r="EU225" s="190" t="s">
        <v>272</v>
      </c>
      <c r="EV225" s="190" t="s">
        <v>297</v>
      </c>
      <c r="EW225" s="190" t="s">
        <v>601</v>
      </c>
      <c r="EX225" s="190">
        <v>2</v>
      </c>
      <c r="EY225" s="190" t="s">
        <v>302</v>
      </c>
      <c r="EZ225" s="190" t="s">
        <v>268</v>
      </c>
      <c r="FA225" s="190" t="s">
        <v>260</v>
      </c>
      <c r="FB225" s="193">
        <v>4</v>
      </c>
      <c r="FC225" s="190" t="s">
        <v>300</v>
      </c>
      <c r="FD225" s="190" t="s">
        <v>1357</v>
      </c>
      <c r="FE225" s="190" t="s">
        <v>348</v>
      </c>
      <c r="FF225" s="190" t="s">
        <v>262</v>
      </c>
      <c r="FG225" s="190" t="s">
        <v>271</v>
      </c>
      <c r="FH225" s="190" t="s">
        <v>6291</v>
      </c>
      <c r="FI225" s="190" t="s">
        <v>6290</v>
      </c>
      <c r="FJ225" s="190" t="s">
        <v>6289</v>
      </c>
      <c r="FK225" s="190" t="s">
        <v>6288</v>
      </c>
      <c r="FL225" s="190" t="s">
        <v>271</v>
      </c>
      <c r="FM225" s="190" t="s">
        <v>271</v>
      </c>
      <c r="FN225" s="190" t="s">
        <v>271</v>
      </c>
      <c r="FO225" s="190" t="s">
        <v>6287</v>
      </c>
      <c r="FP225" s="190" t="s">
        <v>6286</v>
      </c>
      <c r="FQ225" s="193">
        <v>1324</v>
      </c>
      <c r="FR225" s="193">
        <v>1340</v>
      </c>
      <c r="FS225" s="190" t="s">
        <v>272</v>
      </c>
      <c r="FT225" s="190" t="s">
        <v>297</v>
      </c>
      <c r="FU225" s="190" t="s">
        <v>297</v>
      </c>
      <c r="FV225" s="190" t="s">
        <v>297</v>
      </c>
      <c r="FW225" s="190" t="s">
        <v>272</v>
      </c>
      <c r="FX225" s="190" t="s">
        <v>297</v>
      </c>
      <c r="FY225" s="190" t="s">
        <v>297</v>
      </c>
      <c r="FZ225" s="190" t="s">
        <v>297</v>
      </c>
      <c r="GA225" s="190" t="s">
        <v>297</v>
      </c>
      <c r="GB225" s="190" t="s">
        <v>297</v>
      </c>
      <c r="GC225" s="190" t="s">
        <v>272</v>
      </c>
      <c r="GD225" s="190" t="s">
        <v>297</v>
      </c>
      <c r="GE225" s="190" t="s">
        <v>297</v>
      </c>
    </row>
    <row r="226" spans="1:187" x14ac:dyDescent="0.3">
      <c r="A226" s="190" t="s">
        <v>372</v>
      </c>
      <c r="B226" s="190">
        <v>2882</v>
      </c>
      <c r="C226" s="190" t="s">
        <v>14031</v>
      </c>
      <c r="D226" s="190" t="s">
        <v>243</v>
      </c>
      <c r="E226" s="190" t="s">
        <v>6285</v>
      </c>
      <c r="F226" s="190" t="s">
        <v>6284</v>
      </c>
      <c r="G226" s="190" t="s">
        <v>5395</v>
      </c>
      <c r="H226" s="190" t="s">
        <v>369</v>
      </c>
      <c r="I226" s="190" t="s">
        <v>3695</v>
      </c>
      <c r="J226" s="190" t="s">
        <v>5592</v>
      </c>
      <c r="K226" s="190" t="s">
        <v>271</v>
      </c>
      <c r="L226" s="190" t="s">
        <v>271</v>
      </c>
      <c r="M226" s="190" t="s">
        <v>271</v>
      </c>
      <c r="N226" s="190" t="s">
        <v>271</v>
      </c>
      <c r="O226" s="190" t="s">
        <v>271</v>
      </c>
      <c r="P226" s="190" t="s">
        <v>271</v>
      </c>
      <c r="Q226" s="191">
        <v>40544</v>
      </c>
      <c r="R226" s="191">
        <v>42369</v>
      </c>
      <c r="T226" s="190" t="s">
        <v>391</v>
      </c>
      <c r="U226" s="194">
        <v>2617430</v>
      </c>
      <c r="V226" s="190" t="s">
        <v>6283</v>
      </c>
      <c r="W226" s="190" t="s">
        <v>364</v>
      </c>
      <c r="X226" s="190" t="s">
        <v>6282</v>
      </c>
      <c r="Y226" s="190" t="s">
        <v>271</v>
      </c>
      <c r="Z226" s="190" t="s">
        <v>271</v>
      </c>
      <c r="AA226" s="190" t="s">
        <v>271</v>
      </c>
      <c r="AB226" s="190" t="s">
        <v>310</v>
      </c>
      <c r="AC226" s="190" t="s">
        <v>6281</v>
      </c>
      <c r="AD226" s="190" t="s">
        <v>325</v>
      </c>
      <c r="AE226" s="190" t="s">
        <v>6280</v>
      </c>
      <c r="AF226" s="190" t="s">
        <v>6279</v>
      </c>
      <c r="AG226" s="193">
        <v>71521</v>
      </c>
      <c r="AH226" s="193">
        <v>60926</v>
      </c>
      <c r="AI226" s="193">
        <v>132447</v>
      </c>
      <c r="AJ226" s="193">
        <v>9568</v>
      </c>
      <c r="AK226" s="193">
        <v>4709</v>
      </c>
      <c r="AL226" s="193">
        <v>14277</v>
      </c>
      <c r="AM226" s="193">
        <v>0</v>
      </c>
      <c r="AN226" s="193">
        <v>0</v>
      </c>
      <c r="AO226" s="193">
        <v>0</v>
      </c>
      <c r="AP226" s="193">
        <v>0</v>
      </c>
      <c r="AQ226" s="193">
        <v>0</v>
      </c>
      <c r="AR226" s="193">
        <v>0</v>
      </c>
      <c r="AS226" s="190" t="s">
        <v>271</v>
      </c>
      <c r="AT226" s="193" t="s">
        <v>271</v>
      </c>
      <c r="AU226" s="193" t="s">
        <v>271</v>
      </c>
      <c r="AV226" s="190" t="s">
        <v>271</v>
      </c>
      <c r="AW226" s="193" t="s">
        <v>271</v>
      </c>
      <c r="AX226" s="193" t="s">
        <v>271</v>
      </c>
      <c r="AY226" s="190" t="s">
        <v>271</v>
      </c>
      <c r="AZ226" s="193" t="s">
        <v>271</v>
      </c>
      <c r="BA226" s="193" t="s">
        <v>271</v>
      </c>
      <c r="BB226" s="190" t="s">
        <v>271</v>
      </c>
      <c r="BC226" s="193" t="s">
        <v>271</v>
      </c>
      <c r="BD226" s="193" t="s">
        <v>271</v>
      </c>
      <c r="BE226" s="190" t="s">
        <v>271</v>
      </c>
      <c r="BF226" s="193" t="s">
        <v>271</v>
      </c>
      <c r="BG226" s="193" t="s">
        <v>271</v>
      </c>
      <c r="BH226" s="190" t="s">
        <v>271</v>
      </c>
      <c r="BI226" s="193" t="s">
        <v>271</v>
      </c>
      <c r="BJ226" s="193" t="s">
        <v>271</v>
      </c>
      <c r="BK226" s="190" t="s">
        <v>271</v>
      </c>
      <c r="BL226" s="193" t="s">
        <v>271</v>
      </c>
      <c r="BM226" s="193" t="s">
        <v>271</v>
      </c>
      <c r="BN226" s="190" t="s">
        <v>271</v>
      </c>
      <c r="BO226" s="193" t="s">
        <v>271</v>
      </c>
      <c r="BP226" s="193" t="s">
        <v>271</v>
      </c>
      <c r="BQ226" s="190" t="s">
        <v>271</v>
      </c>
      <c r="BR226" s="193" t="s">
        <v>271</v>
      </c>
      <c r="BS226" s="193" t="s">
        <v>271</v>
      </c>
      <c r="BT226" s="190" t="s">
        <v>271</v>
      </c>
      <c r="BU226" s="193" t="s">
        <v>271</v>
      </c>
      <c r="BV226" s="193" t="s">
        <v>271</v>
      </c>
      <c r="BW226" s="193">
        <v>6400</v>
      </c>
      <c r="BX226" s="193">
        <v>2122</v>
      </c>
      <c r="BY226" s="193">
        <v>8522</v>
      </c>
      <c r="BZ226" s="193">
        <v>600</v>
      </c>
      <c r="CA226" s="193">
        <v>146</v>
      </c>
      <c r="CB226" s="193">
        <v>746</v>
      </c>
      <c r="CC226" s="190" t="s">
        <v>271</v>
      </c>
      <c r="CD226" s="193" t="s">
        <v>271</v>
      </c>
      <c r="CE226" s="193" t="s">
        <v>271</v>
      </c>
      <c r="CF226" s="190" t="s">
        <v>271</v>
      </c>
      <c r="CG226" s="193" t="s">
        <v>271</v>
      </c>
      <c r="CH226" s="193" t="s">
        <v>271</v>
      </c>
      <c r="CI226" s="190" t="s">
        <v>287</v>
      </c>
      <c r="CJ226" s="193">
        <v>214</v>
      </c>
      <c r="CK226" s="193">
        <v>2712</v>
      </c>
      <c r="CL226" s="190" t="s">
        <v>271</v>
      </c>
      <c r="CM226" s="193" t="s">
        <v>271</v>
      </c>
      <c r="CN226" s="193" t="s">
        <v>271</v>
      </c>
      <c r="CO226" s="190" t="s">
        <v>271</v>
      </c>
      <c r="CP226" s="193" t="s">
        <v>271</v>
      </c>
      <c r="CQ226" s="193" t="s">
        <v>271</v>
      </c>
      <c r="CR226" s="190" t="s">
        <v>287</v>
      </c>
      <c r="CS226" s="193">
        <v>3</v>
      </c>
      <c r="CT226" s="193">
        <v>90</v>
      </c>
      <c r="CU226" s="190" t="s">
        <v>271</v>
      </c>
      <c r="CV226" s="193" t="s">
        <v>271</v>
      </c>
      <c r="CW226" s="193" t="s">
        <v>271</v>
      </c>
      <c r="CX226" s="190" t="s">
        <v>271</v>
      </c>
      <c r="CY226" s="193" t="s">
        <v>271</v>
      </c>
      <c r="CZ226" s="193" t="s">
        <v>271</v>
      </c>
      <c r="DA226" s="190" t="s">
        <v>271</v>
      </c>
      <c r="DB226" s="193" t="s">
        <v>271</v>
      </c>
      <c r="DC226" s="193" t="s">
        <v>271</v>
      </c>
      <c r="DD226" s="190" t="s">
        <v>271</v>
      </c>
      <c r="DE226" s="193" t="s">
        <v>271</v>
      </c>
      <c r="DF226" s="193" t="s">
        <v>271</v>
      </c>
      <c r="DG226" s="190" t="s">
        <v>271</v>
      </c>
      <c r="DH226" s="193" t="s">
        <v>271</v>
      </c>
      <c r="DI226" s="193" t="s">
        <v>271</v>
      </c>
      <c r="DJ226" s="190" t="s">
        <v>271</v>
      </c>
      <c r="DK226" s="193" t="s">
        <v>271</v>
      </c>
      <c r="DL226" s="193" t="s">
        <v>271</v>
      </c>
      <c r="DM226" s="190" t="s">
        <v>287</v>
      </c>
      <c r="DN226" s="193">
        <v>182</v>
      </c>
      <c r="DO226" s="193">
        <v>3840</v>
      </c>
      <c r="DP226" s="190" t="s">
        <v>271</v>
      </c>
      <c r="DQ226" s="193" t="s">
        <v>271</v>
      </c>
      <c r="DR226" s="193" t="s">
        <v>271</v>
      </c>
      <c r="DS226" s="190" t="s">
        <v>271</v>
      </c>
      <c r="DT226" s="193" t="s">
        <v>271</v>
      </c>
      <c r="DU226" s="193" t="s">
        <v>271</v>
      </c>
      <c r="DV226" s="190" t="s">
        <v>287</v>
      </c>
      <c r="DW226" s="193">
        <v>302</v>
      </c>
      <c r="DX226" s="193">
        <v>1880</v>
      </c>
      <c r="DY226" s="190" t="s">
        <v>655</v>
      </c>
      <c r="DZ226" s="190" t="s">
        <v>297</v>
      </c>
      <c r="EA226" s="190" t="s">
        <v>271</v>
      </c>
      <c r="EB226" s="190" t="s">
        <v>271</v>
      </c>
      <c r="EC226" s="190" t="s">
        <v>272</v>
      </c>
      <c r="ED226" s="190" t="s">
        <v>323</v>
      </c>
      <c r="EE226" s="190" t="s">
        <v>286</v>
      </c>
      <c r="EF226" s="190" t="s">
        <v>6278</v>
      </c>
      <c r="EG226" s="190" t="s">
        <v>321</v>
      </c>
      <c r="EH226" s="190" t="s">
        <v>320</v>
      </c>
      <c r="EI226" s="190" t="s">
        <v>319</v>
      </c>
      <c r="EJ226" s="190" t="s">
        <v>246</v>
      </c>
      <c r="EK226" s="190" t="s">
        <v>379</v>
      </c>
      <c r="EL226" s="190" t="s">
        <v>297</v>
      </c>
      <c r="EM226" s="190" t="s">
        <v>272</v>
      </c>
      <c r="EN226" s="190" t="s">
        <v>272</v>
      </c>
      <c r="EO226" s="190" t="s">
        <v>272</v>
      </c>
      <c r="EP226" s="190" t="s">
        <v>464</v>
      </c>
      <c r="EQ226" s="190">
        <v>3</v>
      </c>
      <c r="ER226" s="190" t="s">
        <v>349</v>
      </c>
      <c r="ES226" s="190" t="s">
        <v>272</v>
      </c>
      <c r="ET226" s="190" t="s">
        <v>272</v>
      </c>
      <c r="EU226" s="190" t="s">
        <v>272</v>
      </c>
      <c r="EV226" s="190" t="s">
        <v>272</v>
      </c>
      <c r="EW226" s="190" t="s">
        <v>303</v>
      </c>
      <c r="EX226" s="190">
        <v>4</v>
      </c>
      <c r="EY226" s="190" t="s">
        <v>318</v>
      </c>
      <c r="EZ226" s="190" t="s">
        <v>268</v>
      </c>
      <c r="FA226" s="190" t="s">
        <v>260</v>
      </c>
      <c r="FB226" s="193">
        <v>3</v>
      </c>
      <c r="FC226" s="190" t="s">
        <v>1357</v>
      </c>
      <c r="FD226" s="190" t="s">
        <v>348</v>
      </c>
      <c r="FE226" s="190" t="s">
        <v>442</v>
      </c>
      <c r="FF226" s="190" t="s">
        <v>263</v>
      </c>
      <c r="FG226" s="190" t="s">
        <v>6277</v>
      </c>
      <c r="FH226" s="190" t="s">
        <v>6276</v>
      </c>
      <c r="FI226" s="190" t="s">
        <v>6275</v>
      </c>
      <c r="FJ226" s="190" t="s">
        <v>6274</v>
      </c>
      <c r="FK226" s="190" t="s">
        <v>6273</v>
      </c>
      <c r="FL226" s="190" t="s">
        <v>6272</v>
      </c>
      <c r="FM226" s="190" t="s">
        <v>6271</v>
      </c>
      <c r="FN226" s="190" t="s">
        <v>6270</v>
      </c>
      <c r="FO226" s="190" t="s">
        <v>6269</v>
      </c>
      <c r="FP226" s="190" t="s">
        <v>6268</v>
      </c>
      <c r="FQ226" s="193">
        <v>8522</v>
      </c>
      <c r="FR226" s="193">
        <v>746</v>
      </c>
      <c r="FS226" s="190" t="s">
        <v>272</v>
      </c>
      <c r="FT226" s="190" t="s">
        <v>297</v>
      </c>
      <c r="FU226" s="190" t="s">
        <v>271</v>
      </c>
      <c r="FV226" s="190" t="s">
        <v>271</v>
      </c>
      <c r="FW226" s="190" t="s">
        <v>271</v>
      </c>
      <c r="FX226" s="190" t="s">
        <v>271</v>
      </c>
      <c r="FY226" s="190" t="s">
        <v>271</v>
      </c>
      <c r="FZ226" s="190" t="s">
        <v>271</v>
      </c>
      <c r="GA226" s="190" t="s">
        <v>271</v>
      </c>
      <c r="GB226" s="190" t="s">
        <v>271</v>
      </c>
      <c r="GC226" s="190" t="s">
        <v>272</v>
      </c>
      <c r="GD226" s="190" t="s">
        <v>297</v>
      </c>
      <c r="GE226" s="190" t="s">
        <v>297</v>
      </c>
    </row>
    <row r="227" spans="1:187" x14ac:dyDescent="0.3">
      <c r="A227" s="190" t="s">
        <v>372</v>
      </c>
      <c r="B227" s="190">
        <v>2888</v>
      </c>
      <c r="C227" s="190" t="s">
        <v>14031</v>
      </c>
      <c r="D227" s="190" t="s">
        <v>243</v>
      </c>
      <c r="E227" s="190" t="s">
        <v>6267</v>
      </c>
      <c r="F227" s="190" t="s">
        <v>6266</v>
      </c>
      <c r="G227" s="190" t="s">
        <v>5395</v>
      </c>
      <c r="H227" s="190" t="s">
        <v>369</v>
      </c>
      <c r="I227" s="190" t="s">
        <v>2128</v>
      </c>
      <c r="J227" s="190" t="s">
        <v>3960</v>
      </c>
      <c r="K227" s="190" t="s">
        <v>271</v>
      </c>
      <c r="L227" s="190" t="s">
        <v>271</v>
      </c>
      <c r="M227" s="190" t="s">
        <v>271</v>
      </c>
      <c r="N227" s="190" t="s">
        <v>271</v>
      </c>
      <c r="O227" s="190" t="s">
        <v>271</v>
      </c>
      <c r="P227" s="190" t="s">
        <v>271</v>
      </c>
      <c r="Q227" s="191">
        <v>42095</v>
      </c>
      <c r="R227" s="191">
        <v>43190</v>
      </c>
      <c r="S227" s="191">
        <v>43465</v>
      </c>
      <c r="T227" s="190" t="s">
        <v>391</v>
      </c>
      <c r="U227" s="194">
        <v>870613</v>
      </c>
      <c r="V227" s="190" t="s">
        <v>6265</v>
      </c>
      <c r="W227" s="190" t="s">
        <v>364</v>
      </c>
      <c r="X227" s="190" t="s">
        <v>6264</v>
      </c>
      <c r="Y227" s="190" t="s">
        <v>271</v>
      </c>
      <c r="Z227" s="190" t="s">
        <v>271</v>
      </c>
      <c r="AA227" s="190" t="s">
        <v>271</v>
      </c>
      <c r="AB227" s="190" t="s">
        <v>310</v>
      </c>
      <c r="AC227" s="190" t="s">
        <v>6263</v>
      </c>
      <c r="AD227" s="190" t="s">
        <v>325</v>
      </c>
      <c r="AE227" s="190" t="s">
        <v>6262</v>
      </c>
      <c r="AF227" s="190" t="s">
        <v>6261</v>
      </c>
      <c r="AG227" s="193">
        <v>928720</v>
      </c>
      <c r="AH227" s="193">
        <v>857280</v>
      </c>
      <c r="AI227" s="193">
        <v>1786000</v>
      </c>
      <c r="AJ227" s="193">
        <v>13000</v>
      </c>
      <c r="AK227" s="193">
        <v>12000</v>
      </c>
      <c r="AL227" s="193">
        <v>25000</v>
      </c>
      <c r="AM227" s="193">
        <v>0</v>
      </c>
      <c r="AN227" s="193">
        <v>0</v>
      </c>
      <c r="AO227" s="193">
        <v>0</v>
      </c>
      <c r="AP227" s="193">
        <v>0</v>
      </c>
      <c r="AQ227" s="193">
        <v>0</v>
      </c>
      <c r="AR227" s="193">
        <v>0</v>
      </c>
      <c r="AS227" s="190" t="s">
        <v>271</v>
      </c>
      <c r="AT227" s="193" t="s">
        <v>271</v>
      </c>
      <c r="AU227" s="193" t="s">
        <v>271</v>
      </c>
      <c r="AV227" s="190" t="s">
        <v>271</v>
      </c>
      <c r="AW227" s="193" t="s">
        <v>271</v>
      </c>
      <c r="AX227" s="193" t="s">
        <v>271</v>
      </c>
      <c r="AY227" s="190" t="s">
        <v>271</v>
      </c>
      <c r="AZ227" s="193" t="s">
        <v>271</v>
      </c>
      <c r="BA227" s="193" t="s">
        <v>271</v>
      </c>
      <c r="BB227" s="190" t="s">
        <v>271</v>
      </c>
      <c r="BC227" s="193" t="s">
        <v>271</v>
      </c>
      <c r="BD227" s="193" t="s">
        <v>271</v>
      </c>
      <c r="BE227" s="190" t="s">
        <v>271</v>
      </c>
      <c r="BF227" s="193" t="s">
        <v>271</v>
      </c>
      <c r="BG227" s="193" t="s">
        <v>271</v>
      </c>
      <c r="BH227" s="190" t="s">
        <v>271</v>
      </c>
      <c r="BI227" s="193" t="s">
        <v>271</v>
      </c>
      <c r="BJ227" s="193" t="s">
        <v>271</v>
      </c>
      <c r="BK227" s="190" t="s">
        <v>271</v>
      </c>
      <c r="BL227" s="193" t="s">
        <v>271</v>
      </c>
      <c r="BM227" s="193" t="s">
        <v>271</v>
      </c>
      <c r="BN227" s="190" t="s">
        <v>271</v>
      </c>
      <c r="BO227" s="193" t="s">
        <v>271</v>
      </c>
      <c r="BP227" s="193" t="s">
        <v>271</v>
      </c>
      <c r="BQ227" s="190" t="s">
        <v>271</v>
      </c>
      <c r="BR227" s="193" t="s">
        <v>271</v>
      </c>
      <c r="BS227" s="193" t="s">
        <v>271</v>
      </c>
      <c r="BT227" s="190" t="s">
        <v>271</v>
      </c>
      <c r="BU227" s="193" t="s">
        <v>271</v>
      </c>
      <c r="BV227" s="193" t="s">
        <v>271</v>
      </c>
      <c r="BW227" s="193">
        <v>928720</v>
      </c>
      <c r="BX227" s="193">
        <v>857280</v>
      </c>
      <c r="BY227" s="193">
        <v>1786000</v>
      </c>
      <c r="BZ227" s="193">
        <v>13000</v>
      </c>
      <c r="CA227" s="193">
        <v>12000</v>
      </c>
      <c r="CB227" s="193">
        <v>25000</v>
      </c>
      <c r="CC227" s="190" t="s">
        <v>271</v>
      </c>
      <c r="CD227" s="193" t="s">
        <v>271</v>
      </c>
      <c r="CE227" s="193" t="s">
        <v>271</v>
      </c>
      <c r="CF227" s="190" t="s">
        <v>271</v>
      </c>
      <c r="CG227" s="193" t="s">
        <v>271</v>
      </c>
      <c r="CH227" s="193" t="s">
        <v>271</v>
      </c>
      <c r="CI227" s="190" t="s">
        <v>287</v>
      </c>
      <c r="CJ227" s="193">
        <v>0</v>
      </c>
      <c r="CK227" s="193">
        <v>0</v>
      </c>
      <c r="CL227" s="190" t="s">
        <v>271</v>
      </c>
      <c r="CM227" s="193" t="s">
        <v>271</v>
      </c>
      <c r="CN227" s="193" t="s">
        <v>271</v>
      </c>
      <c r="CO227" s="190" t="s">
        <v>271</v>
      </c>
      <c r="CP227" s="193" t="s">
        <v>271</v>
      </c>
      <c r="CQ227" s="193" t="s">
        <v>271</v>
      </c>
      <c r="CR227" s="190" t="s">
        <v>271</v>
      </c>
      <c r="CS227" s="193" t="s">
        <v>271</v>
      </c>
      <c r="CT227" s="193" t="s">
        <v>271</v>
      </c>
      <c r="CU227" s="190" t="s">
        <v>271</v>
      </c>
      <c r="CV227" s="193" t="s">
        <v>271</v>
      </c>
      <c r="CW227" s="193" t="s">
        <v>271</v>
      </c>
      <c r="CX227" s="190" t="s">
        <v>287</v>
      </c>
      <c r="CY227" s="193">
        <v>0</v>
      </c>
      <c r="CZ227" s="193">
        <v>0</v>
      </c>
      <c r="DA227" s="190" t="s">
        <v>287</v>
      </c>
      <c r="DB227" s="193">
        <v>0</v>
      </c>
      <c r="DC227" s="193">
        <v>0</v>
      </c>
      <c r="DD227" s="190" t="s">
        <v>271</v>
      </c>
      <c r="DE227" s="193" t="s">
        <v>271</v>
      </c>
      <c r="DF227" s="193" t="s">
        <v>271</v>
      </c>
      <c r="DG227" s="190" t="s">
        <v>287</v>
      </c>
      <c r="DH227" s="193">
        <v>0</v>
      </c>
      <c r="DI227" s="193">
        <v>0</v>
      </c>
      <c r="DJ227" s="190" t="s">
        <v>271</v>
      </c>
      <c r="DK227" s="193" t="s">
        <v>271</v>
      </c>
      <c r="DL227" s="193" t="s">
        <v>271</v>
      </c>
      <c r="DM227" s="190" t="s">
        <v>287</v>
      </c>
      <c r="DN227" s="193">
        <v>5099</v>
      </c>
      <c r="DO227" s="193">
        <v>700000</v>
      </c>
      <c r="DP227" s="190" t="s">
        <v>271</v>
      </c>
      <c r="DQ227" s="193" t="s">
        <v>271</v>
      </c>
      <c r="DR227" s="193" t="s">
        <v>271</v>
      </c>
      <c r="DS227" s="190" t="s">
        <v>271</v>
      </c>
      <c r="DT227" s="193" t="s">
        <v>271</v>
      </c>
      <c r="DU227" s="193" t="s">
        <v>271</v>
      </c>
      <c r="DV227" s="190" t="s">
        <v>271</v>
      </c>
      <c r="DW227" s="193" t="s">
        <v>271</v>
      </c>
      <c r="DX227" s="193" t="s">
        <v>271</v>
      </c>
      <c r="DY227" s="190" t="s">
        <v>356</v>
      </c>
      <c r="DZ227" s="190" t="s">
        <v>272</v>
      </c>
      <c r="EA227" s="190" t="s">
        <v>868</v>
      </c>
      <c r="EB227" s="190" t="s">
        <v>286</v>
      </c>
      <c r="EC227" s="190" t="s">
        <v>272</v>
      </c>
      <c r="ED227" s="190" t="s">
        <v>785</v>
      </c>
      <c r="EE227" s="190" t="s">
        <v>307</v>
      </c>
      <c r="EF227" s="190" t="s">
        <v>6260</v>
      </c>
      <c r="EG227" s="190" t="s">
        <v>285</v>
      </c>
      <c r="EH227" s="190" t="s">
        <v>320</v>
      </c>
      <c r="EI227" s="190" t="s">
        <v>319</v>
      </c>
      <c r="EJ227" s="190" t="s">
        <v>245</v>
      </c>
      <c r="EK227" s="190" t="s">
        <v>379</v>
      </c>
      <c r="EL227" s="190" t="s">
        <v>272</v>
      </c>
      <c r="EM227" s="190" t="s">
        <v>272</v>
      </c>
      <c r="EN227" s="190" t="s">
        <v>272</v>
      </c>
      <c r="EO227" s="190" t="s">
        <v>272</v>
      </c>
      <c r="EP227" s="190" t="s">
        <v>378</v>
      </c>
      <c r="EQ227" s="190">
        <v>4</v>
      </c>
      <c r="ER227" s="190" t="s">
        <v>349</v>
      </c>
      <c r="ES227" s="190" t="s">
        <v>272</v>
      </c>
      <c r="ET227" s="190" t="s">
        <v>272</v>
      </c>
      <c r="EU227" s="190" t="s">
        <v>272</v>
      </c>
      <c r="EV227" s="190" t="s">
        <v>272</v>
      </c>
      <c r="EW227" s="190" t="s">
        <v>303</v>
      </c>
      <c r="EX227" s="190">
        <v>4</v>
      </c>
      <c r="EY227" s="190" t="s">
        <v>278</v>
      </c>
      <c r="EZ227" s="190" t="s">
        <v>268</v>
      </c>
      <c r="FA227" s="190" t="s">
        <v>260</v>
      </c>
      <c r="FB227" s="193">
        <v>0</v>
      </c>
      <c r="FC227" s="190" t="s">
        <v>1357</v>
      </c>
      <c r="FD227" s="190" t="s">
        <v>2097</v>
      </c>
      <c r="FE227" s="190" t="s">
        <v>537</v>
      </c>
      <c r="FF227" s="190" t="s">
        <v>263</v>
      </c>
      <c r="FG227" s="190" t="s">
        <v>6259</v>
      </c>
      <c r="FH227" s="190" t="s">
        <v>6258</v>
      </c>
      <c r="FI227" s="190" t="s">
        <v>6257</v>
      </c>
      <c r="FJ227" s="190" t="s">
        <v>6256</v>
      </c>
      <c r="FK227" s="190" t="s">
        <v>6255</v>
      </c>
      <c r="FL227" s="190" t="s">
        <v>6254</v>
      </c>
      <c r="FM227" s="190" t="s">
        <v>6253</v>
      </c>
      <c r="FN227" s="190" t="s">
        <v>6252</v>
      </c>
      <c r="FO227" s="190" t="s">
        <v>6251</v>
      </c>
      <c r="FP227" s="190" t="s">
        <v>6250</v>
      </c>
      <c r="FQ227" s="193">
        <v>1786000</v>
      </c>
      <c r="FR227" s="193">
        <v>25000</v>
      </c>
      <c r="FS227" s="190" t="s">
        <v>272</v>
      </c>
      <c r="FT227" s="190" t="s">
        <v>272</v>
      </c>
      <c r="FU227" s="190" t="s">
        <v>271</v>
      </c>
      <c r="FV227" s="190" t="s">
        <v>271</v>
      </c>
      <c r="FW227" s="190" t="s">
        <v>271</v>
      </c>
      <c r="FX227" s="190" t="s">
        <v>271</v>
      </c>
      <c r="FY227" s="190" t="s">
        <v>271</v>
      </c>
      <c r="FZ227" s="190" t="s">
        <v>271</v>
      </c>
      <c r="GA227" s="190" t="s">
        <v>271</v>
      </c>
      <c r="GB227" s="190" t="s">
        <v>271</v>
      </c>
      <c r="GC227" s="190" t="s">
        <v>271</v>
      </c>
      <c r="GD227" s="190" t="s">
        <v>271</v>
      </c>
      <c r="GE227" s="190" t="s">
        <v>272</v>
      </c>
    </row>
    <row r="228" spans="1:187" x14ac:dyDescent="0.3">
      <c r="A228" s="190" t="s">
        <v>296</v>
      </c>
      <c r="B228" s="190">
        <v>3740</v>
      </c>
      <c r="C228" s="190" t="s">
        <v>14031</v>
      </c>
      <c r="D228" s="190" t="s">
        <v>243</v>
      </c>
      <c r="F228" s="190" t="s">
        <v>2879</v>
      </c>
      <c r="G228" s="190" t="s">
        <v>2855</v>
      </c>
      <c r="Q228" s="190"/>
      <c r="R228" s="190"/>
      <c r="S228" s="190"/>
      <c r="U228" s="190"/>
      <c r="V228" s="190" t="s">
        <v>2878</v>
      </c>
      <c r="W228" s="190" t="s">
        <v>2877</v>
      </c>
      <c r="X228" s="190" t="s">
        <v>2876</v>
      </c>
      <c r="Y228" s="190" t="s">
        <v>2875</v>
      </c>
      <c r="Z228" s="190" t="s">
        <v>2874</v>
      </c>
      <c r="AA228" s="190" t="s">
        <v>2873</v>
      </c>
      <c r="AB228" s="190" t="s">
        <v>310</v>
      </c>
      <c r="AC228" s="190" t="s">
        <v>2872</v>
      </c>
      <c r="AD228" s="190" t="s">
        <v>325</v>
      </c>
      <c r="AE228" s="190" t="s">
        <v>2871</v>
      </c>
      <c r="AG228" s="190"/>
      <c r="AH228" s="190"/>
      <c r="AI228" s="190"/>
      <c r="AJ228" s="190"/>
      <c r="AK228" s="190"/>
      <c r="AL228" s="190"/>
      <c r="AM228" s="193">
        <v>0</v>
      </c>
      <c r="AN228" s="193">
        <v>0</v>
      </c>
      <c r="AO228" s="193">
        <v>0</v>
      </c>
      <c r="AP228" s="193">
        <v>0</v>
      </c>
      <c r="AQ228" s="193">
        <v>0</v>
      </c>
      <c r="AR228" s="193">
        <v>0</v>
      </c>
      <c r="AS228" s="190" t="s">
        <v>271</v>
      </c>
      <c r="AT228" s="193" t="s">
        <v>271</v>
      </c>
      <c r="AU228" s="193" t="s">
        <v>271</v>
      </c>
      <c r="AV228" s="190" t="s">
        <v>271</v>
      </c>
      <c r="AW228" s="193" t="s">
        <v>271</v>
      </c>
      <c r="AX228" s="193" t="s">
        <v>271</v>
      </c>
      <c r="AY228" s="190" t="s">
        <v>271</v>
      </c>
      <c r="AZ228" s="193" t="s">
        <v>271</v>
      </c>
      <c r="BA228" s="193" t="s">
        <v>271</v>
      </c>
      <c r="BB228" s="190" t="s">
        <v>271</v>
      </c>
      <c r="BC228" s="193" t="s">
        <v>271</v>
      </c>
      <c r="BD228" s="193" t="s">
        <v>271</v>
      </c>
      <c r="BE228" s="190" t="s">
        <v>271</v>
      </c>
      <c r="BF228" s="193" t="s">
        <v>271</v>
      </c>
      <c r="BG228" s="193" t="s">
        <v>271</v>
      </c>
      <c r="BH228" s="190" t="s">
        <v>271</v>
      </c>
      <c r="BI228" s="193" t="s">
        <v>271</v>
      </c>
      <c r="BJ228" s="193" t="s">
        <v>271</v>
      </c>
      <c r="BK228" s="190" t="s">
        <v>271</v>
      </c>
      <c r="BL228" s="193" t="s">
        <v>271</v>
      </c>
      <c r="BM228" s="193" t="s">
        <v>271</v>
      </c>
      <c r="BN228" s="190" t="s">
        <v>271</v>
      </c>
      <c r="BO228" s="193" t="s">
        <v>271</v>
      </c>
      <c r="BP228" s="193" t="s">
        <v>271</v>
      </c>
      <c r="BQ228" s="190" t="s">
        <v>271</v>
      </c>
      <c r="BR228" s="193" t="s">
        <v>271</v>
      </c>
      <c r="BS228" s="193" t="s">
        <v>271</v>
      </c>
      <c r="BT228" s="190" t="s">
        <v>271</v>
      </c>
      <c r="BU228" s="193" t="s">
        <v>271</v>
      </c>
      <c r="BV228" s="193" t="s">
        <v>271</v>
      </c>
      <c r="BW228" s="193">
        <v>22896</v>
      </c>
      <c r="BX228" s="193">
        <v>17232</v>
      </c>
      <c r="BY228" s="193">
        <v>40128</v>
      </c>
      <c r="BZ228" s="193">
        <v>3816</v>
      </c>
      <c r="CA228" s="193">
        <v>2872</v>
      </c>
      <c r="CB228" s="193">
        <v>6688</v>
      </c>
      <c r="CC228" s="190" t="s">
        <v>271</v>
      </c>
      <c r="CD228" s="193" t="s">
        <v>271</v>
      </c>
      <c r="CE228" s="193" t="s">
        <v>271</v>
      </c>
      <c r="CF228" s="190" t="s">
        <v>271</v>
      </c>
      <c r="CG228" s="193" t="s">
        <v>271</v>
      </c>
      <c r="CH228" s="193" t="s">
        <v>271</v>
      </c>
      <c r="CI228" s="190" t="s">
        <v>271</v>
      </c>
      <c r="CJ228" s="193" t="s">
        <v>271</v>
      </c>
      <c r="CK228" s="193" t="s">
        <v>271</v>
      </c>
      <c r="CL228" s="190" t="s">
        <v>271</v>
      </c>
      <c r="CM228" s="193" t="s">
        <v>271</v>
      </c>
      <c r="CN228" s="193" t="s">
        <v>271</v>
      </c>
      <c r="CO228" s="190" t="s">
        <v>287</v>
      </c>
      <c r="CP228" s="193">
        <v>130</v>
      </c>
      <c r="CQ228" s="193">
        <v>3298</v>
      </c>
      <c r="CR228" s="190" t="s">
        <v>271</v>
      </c>
      <c r="CS228" s="193" t="s">
        <v>271</v>
      </c>
      <c r="CT228" s="193" t="s">
        <v>271</v>
      </c>
      <c r="CU228" s="190" t="s">
        <v>271</v>
      </c>
      <c r="CV228" s="193" t="s">
        <v>271</v>
      </c>
      <c r="CW228" s="193" t="s">
        <v>271</v>
      </c>
      <c r="CX228" s="190" t="s">
        <v>287</v>
      </c>
      <c r="CY228" s="193">
        <v>490</v>
      </c>
      <c r="CZ228" s="193">
        <v>3298</v>
      </c>
      <c r="DA228" s="190" t="s">
        <v>287</v>
      </c>
      <c r="DB228" s="193">
        <v>490</v>
      </c>
      <c r="DC228" s="193">
        <v>3298</v>
      </c>
      <c r="DD228" s="190" t="s">
        <v>271</v>
      </c>
      <c r="DE228" s="193" t="s">
        <v>271</v>
      </c>
      <c r="DF228" s="193" t="s">
        <v>271</v>
      </c>
      <c r="DG228" s="190" t="s">
        <v>271</v>
      </c>
      <c r="DH228" s="193" t="s">
        <v>271</v>
      </c>
      <c r="DI228" s="193" t="s">
        <v>271</v>
      </c>
      <c r="DJ228" s="190" t="s">
        <v>271</v>
      </c>
      <c r="DK228" s="193" t="s">
        <v>271</v>
      </c>
      <c r="DL228" s="193" t="s">
        <v>271</v>
      </c>
      <c r="DM228" s="190" t="s">
        <v>271</v>
      </c>
      <c r="DN228" s="193" t="s">
        <v>271</v>
      </c>
      <c r="DO228" s="193" t="s">
        <v>271</v>
      </c>
      <c r="DP228" s="190" t="s">
        <v>271</v>
      </c>
      <c r="DQ228" s="193" t="s">
        <v>271</v>
      </c>
      <c r="DR228" s="193" t="s">
        <v>271</v>
      </c>
      <c r="DS228" s="190" t="s">
        <v>271</v>
      </c>
      <c r="DT228" s="193" t="s">
        <v>271</v>
      </c>
      <c r="DU228" s="193" t="s">
        <v>271</v>
      </c>
      <c r="DV228" s="190" t="s">
        <v>287</v>
      </c>
      <c r="DW228" s="193">
        <v>43</v>
      </c>
      <c r="DX228" s="193">
        <v>3298</v>
      </c>
      <c r="DY228" s="193"/>
      <c r="DZ228" s="190" t="s">
        <v>297</v>
      </c>
      <c r="EA228" s="190" t="s">
        <v>271</v>
      </c>
      <c r="EB228" s="190" t="s">
        <v>271</v>
      </c>
      <c r="EC228" s="190" t="s">
        <v>297</v>
      </c>
      <c r="ED228" s="190" t="s">
        <v>271</v>
      </c>
      <c r="EE228" s="190" t="s">
        <v>271</v>
      </c>
      <c r="EF228" s="190" t="s">
        <v>271</v>
      </c>
      <c r="EG228" s="190" t="s">
        <v>321</v>
      </c>
      <c r="EH228" s="190" t="s">
        <v>380</v>
      </c>
      <c r="EI228" s="190" t="s">
        <v>483</v>
      </c>
      <c r="EJ228" s="190" t="s">
        <v>245</v>
      </c>
      <c r="EK228" s="190" t="s">
        <v>282</v>
      </c>
      <c r="EL228" s="190" t="s">
        <v>272</v>
      </c>
      <c r="EM228" s="190" t="s">
        <v>272</v>
      </c>
      <c r="EN228" s="190" t="s">
        <v>272</v>
      </c>
      <c r="EO228" s="190" t="s">
        <v>272</v>
      </c>
      <c r="EP228" s="190" t="s">
        <v>350</v>
      </c>
      <c r="EQ228" s="190">
        <v>4</v>
      </c>
      <c r="ER228" s="190" t="s">
        <v>304</v>
      </c>
      <c r="ES228" s="190" t="s">
        <v>272</v>
      </c>
      <c r="ET228" s="190" t="s">
        <v>297</v>
      </c>
      <c r="EU228" s="190" t="s">
        <v>297</v>
      </c>
      <c r="EV228" s="190" t="s">
        <v>297</v>
      </c>
      <c r="EW228" s="190" t="s">
        <v>601</v>
      </c>
      <c r="EX228" s="190">
        <v>1</v>
      </c>
      <c r="EY228" s="190" t="s">
        <v>318</v>
      </c>
      <c r="EZ228" s="190" t="s">
        <v>268</v>
      </c>
      <c r="FA228" s="190" t="s">
        <v>260</v>
      </c>
      <c r="FB228" s="190">
        <v>3</v>
      </c>
      <c r="FC228" s="190" t="s">
        <v>1357</v>
      </c>
      <c r="FD228" s="190" t="s">
        <v>482</v>
      </c>
      <c r="FE228" s="190" t="s">
        <v>271</v>
      </c>
      <c r="FF228" s="190" t="s">
        <v>264</v>
      </c>
      <c r="FG228" s="190" t="s">
        <v>2870</v>
      </c>
      <c r="FO228" s="190" t="s">
        <v>2869</v>
      </c>
      <c r="FP228" s="190" t="s">
        <v>271</v>
      </c>
      <c r="FQ228" s="190">
        <v>40128</v>
      </c>
      <c r="FR228" s="190">
        <v>6688</v>
      </c>
      <c r="FS228" s="190" t="s">
        <v>272</v>
      </c>
      <c r="FT228" s="190" t="s">
        <v>297</v>
      </c>
      <c r="FU228" s="190" t="s">
        <v>297</v>
      </c>
      <c r="FV228" s="190" t="s">
        <v>297</v>
      </c>
      <c r="FW228" s="190" t="s">
        <v>297</v>
      </c>
      <c r="FX228" s="190" t="s">
        <v>297</v>
      </c>
      <c r="FY228" s="190" t="s">
        <v>272</v>
      </c>
      <c r="FZ228" s="190" t="s">
        <v>272</v>
      </c>
      <c r="GA228" s="190" t="s">
        <v>297</v>
      </c>
      <c r="GB228" s="190" t="s">
        <v>297</v>
      </c>
      <c r="GC228" s="190" t="s">
        <v>272</v>
      </c>
      <c r="GD228" s="190" t="s">
        <v>272</v>
      </c>
      <c r="GE228" s="190" t="s">
        <v>297</v>
      </c>
    </row>
    <row r="229" spans="1:187" x14ac:dyDescent="0.3">
      <c r="A229" s="190" t="s">
        <v>372</v>
      </c>
      <c r="B229" s="190">
        <v>2890</v>
      </c>
      <c r="C229" s="190" t="s">
        <v>53</v>
      </c>
      <c r="D229" s="190" t="s">
        <v>239</v>
      </c>
      <c r="E229" s="190" t="s">
        <v>13447</v>
      </c>
      <c r="F229" s="190" t="s">
        <v>13446</v>
      </c>
      <c r="G229" s="190" t="s">
        <v>12545</v>
      </c>
      <c r="H229" s="190" t="s">
        <v>369</v>
      </c>
      <c r="I229" s="190" t="s">
        <v>1543</v>
      </c>
      <c r="J229" s="190" t="s">
        <v>13445</v>
      </c>
      <c r="K229" s="190" t="s">
        <v>271</v>
      </c>
      <c r="L229" s="190" t="s">
        <v>271</v>
      </c>
      <c r="M229" s="190" t="s">
        <v>271</v>
      </c>
      <c r="N229" s="190" t="s">
        <v>271</v>
      </c>
      <c r="O229" s="190" t="s">
        <v>271</v>
      </c>
      <c r="P229" s="190" t="s">
        <v>271</v>
      </c>
      <c r="Q229" s="191">
        <v>42309</v>
      </c>
      <c r="R229" s="191">
        <v>42428</v>
      </c>
      <c r="T229" s="190" t="s">
        <v>471</v>
      </c>
      <c r="U229" s="194">
        <v>25000</v>
      </c>
      <c r="V229" s="190" t="s">
        <v>4476</v>
      </c>
      <c r="W229" s="190" t="s">
        <v>4403</v>
      </c>
      <c r="X229" s="190" t="s">
        <v>4475</v>
      </c>
      <c r="Y229" s="190" t="s">
        <v>4443</v>
      </c>
      <c r="Z229" s="190" t="s">
        <v>4477</v>
      </c>
      <c r="AA229" s="190" t="s">
        <v>4441</v>
      </c>
      <c r="AB229" s="190" t="s">
        <v>310</v>
      </c>
      <c r="AC229" s="190" t="s">
        <v>13444</v>
      </c>
      <c r="AD229" s="190" t="s">
        <v>325</v>
      </c>
      <c r="AE229" s="190" t="s">
        <v>13443</v>
      </c>
      <c r="AF229" s="190" t="s">
        <v>13442</v>
      </c>
      <c r="AG229" s="193">
        <v>550</v>
      </c>
      <c r="AH229" s="193">
        <v>450</v>
      </c>
      <c r="AI229" s="193">
        <v>1000</v>
      </c>
      <c r="AJ229" s="193">
        <v>300</v>
      </c>
      <c r="AK229" s="193">
        <v>274</v>
      </c>
      <c r="AL229" s="193">
        <v>574</v>
      </c>
      <c r="AM229" s="193">
        <v>0</v>
      </c>
      <c r="AN229" s="193">
        <v>0</v>
      </c>
      <c r="AO229" s="193">
        <v>0</v>
      </c>
      <c r="AP229" s="193">
        <v>0</v>
      </c>
      <c r="AQ229" s="193">
        <v>0</v>
      </c>
      <c r="AR229" s="193">
        <v>0</v>
      </c>
      <c r="AS229" s="190" t="s">
        <v>271</v>
      </c>
      <c r="AT229" s="193" t="s">
        <v>271</v>
      </c>
      <c r="AU229" s="193" t="s">
        <v>271</v>
      </c>
      <c r="AV229" s="190" t="s">
        <v>271</v>
      </c>
      <c r="AW229" s="193" t="s">
        <v>271</v>
      </c>
      <c r="AX229" s="193" t="s">
        <v>271</v>
      </c>
      <c r="AY229" s="190" t="s">
        <v>271</v>
      </c>
      <c r="AZ229" s="193" t="s">
        <v>271</v>
      </c>
      <c r="BA229" s="193" t="s">
        <v>271</v>
      </c>
      <c r="BB229" s="190" t="s">
        <v>271</v>
      </c>
      <c r="BC229" s="193" t="s">
        <v>271</v>
      </c>
      <c r="BD229" s="193" t="s">
        <v>271</v>
      </c>
      <c r="BE229" s="190" t="s">
        <v>271</v>
      </c>
      <c r="BF229" s="193" t="s">
        <v>271</v>
      </c>
      <c r="BG229" s="193" t="s">
        <v>271</v>
      </c>
      <c r="BH229" s="190" t="s">
        <v>271</v>
      </c>
      <c r="BI229" s="193" t="s">
        <v>271</v>
      </c>
      <c r="BJ229" s="193" t="s">
        <v>271</v>
      </c>
      <c r="BK229" s="190" t="s">
        <v>271</v>
      </c>
      <c r="BL229" s="193" t="s">
        <v>271</v>
      </c>
      <c r="BM229" s="193" t="s">
        <v>271</v>
      </c>
      <c r="BN229" s="190" t="s">
        <v>271</v>
      </c>
      <c r="BO229" s="193" t="s">
        <v>271</v>
      </c>
      <c r="BP229" s="193" t="s">
        <v>271</v>
      </c>
      <c r="BQ229" s="190" t="s">
        <v>271</v>
      </c>
      <c r="BR229" s="193" t="s">
        <v>271</v>
      </c>
      <c r="BS229" s="193" t="s">
        <v>271</v>
      </c>
      <c r="BT229" s="190" t="s">
        <v>271</v>
      </c>
      <c r="BU229" s="193" t="s">
        <v>271</v>
      </c>
      <c r="BV229" s="193" t="s">
        <v>271</v>
      </c>
      <c r="BW229" s="193">
        <v>550</v>
      </c>
      <c r="BX229" s="193">
        <v>450</v>
      </c>
      <c r="BY229" s="193">
        <v>1000</v>
      </c>
      <c r="BZ229" s="193">
        <v>300</v>
      </c>
      <c r="CA229" s="193">
        <v>274</v>
      </c>
      <c r="CB229" s="193">
        <v>574</v>
      </c>
      <c r="CC229" s="190" t="s">
        <v>271</v>
      </c>
      <c r="CD229" s="193" t="s">
        <v>271</v>
      </c>
      <c r="CE229" s="193" t="s">
        <v>271</v>
      </c>
      <c r="CF229" s="190" t="s">
        <v>271</v>
      </c>
      <c r="CG229" s="193" t="s">
        <v>271</v>
      </c>
      <c r="CH229" s="193" t="s">
        <v>271</v>
      </c>
      <c r="CI229" s="190" t="s">
        <v>271</v>
      </c>
      <c r="CJ229" s="193" t="s">
        <v>271</v>
      </c>
      <c r="CK229" s="193" t="s">
        <v>271</v>
      </c>
      <c r="CL229" s="190" t="s">
        <v>271</v>
      </c>
      <c r="CM229" s="193" t="s">
        <v>271</v>
      </c>
      <c r="CN229" s="193" t="s">
        <v>271</v>
      </c>
      <c r="CO229" s="190" t="s">
        <v>271</v>
      </c>
      <c r="CP229" s="193" t="s">
        <v>271</v>
      </c>
      <c r="CQ229" s="193" t="s">
        <v>271</v>
      </c>
      <c r="CR229" s="190" t="s">
        <v>271</v>
      </c>
      <c r="CS229" s="193" t="s">
        <v>271</v>
      </c>
      <c r="CT229" s="193" t="s">
        <v>271</v>
      </c>
      <c r="CU229" s="190" t="s">
        <v>271</v>
      </c>
      <c r="CV229" s="193" t="s">
        <v>271</v>
      </c>
      <c r="CW229" s="193" t="s">
        <v>271</v>
      </c>
      <c r="CX229" s="190" t="s">
        <v>287</v>
      </c>
      <c r="CY229" s="193">
        <v>574</v>
      </c>
      <c r="CZ229" s="193">
        <v>1000</v>
      </c>
      <c r="DA229" s="190" t="s">
        <v>271</v>
      </c>
      <c r="DB229" s="193" t="s">
        <v>271</v>
      </c>
      <c r="DC229" s="193" t="s">
        <v>271</v>
      </c>
      <c r="DD229" s="190" t="s">
        <v>271</v>
      </c>
      <c r="DE229" s="193" t="s">
        <v>271</v>
      </c>
      <c r="DF229" s="193" t="s">
        <v>271</v>
      </c>
      <c r="DG229" s="190" t="s">
        <v>271</v>
      </c>
      <c r="DH229" s="193" t="s">
        <v>271</v>
      </c>
      <c r="DI229" s="193" t="s">
        <v>271</v>
      </c>
      <c r="DJ229" s="190" t="s">
        <v>271</v>
      </c>
      <c r="DK229" s="193" t="s">
        <v>271</v>
      </c>
      <c r="DL229" s="193" t="s">
        <v>271</v>
      </c>
      <c r="DM229" s="190" t="s">
        <v>271</v>
      </c>
      <c r="DN229" s="193" t="s">
        <v>271</v>
      </c>
      <c r="DO229" s="193" t="s">
        <v>271</v>
      </c>
      <c r="DP229" s="190" t="s">
        <v>271</v>
      </c>
      <c r="DQ229" s="193" t="s">
        <v>271</v>
      </c>
      <c r="DR229" s="193" t="s">
        <v>271</v>
      </c>
      <c r="DS229" s="190" t="s">
        <v>271</v>
      </c>
      <c r="DT229" s="193" t="s">
        <v>271</v>
      </c>
      <c r="DU229" s="193" t="s">
        <v>271</v>
      </c>
      <c r="DV229" s="190" t="s">
        <v>271</v>
      </c>
      <c r="DW229" s="193" t="s">
        <v>271</v>
      </c>
      <c r="DX229" s="193" t="s">
        <v>271</v>
      </c>
      <c r="DY229" s="190" t="s">
        <v>356</v>
      </c>
      <c r="DZ229" s="190" t="s">
        <v>272</v>
      </c>
      <c r="EA229" s="190" t="s">
        <v>539</v>
      </c>
      <c r="EB229" s="190" t="s">
        <v>307</v>
      </c>
      <c r="EC229" s="190" t="s">
        <v>297</v>
      </c>
      <c r="ED229" s="190" t="s">
        <v>271</v>
      </c>
      <c r="EE229" s="190" t="s">
        <v>271</v>
      </c>
      <c r="EF229" s="190" t="s">
        <v>271</v>
      </c>
      <c r="EG229" s="190" t="s">
        <v>321</v>
      </c>
      <c r="EH229" s="190" t="s">
        <v>380</v>
      </c>
      <c r="EI229" s="190" t="s">
        <v>319</v>
      </c>
      <c r="EJ229" s="190" t="s">
        <v>245</v>
      </c>
      <c r="EK229" s="190" t="s">
        <v>379</v>
      </c>
      <c r="EL229" s="190" t="s">
        <v>272</v>
      </c>
      <c r="EM229" s="190" t="s">
        <v>272</v>
      </c>
      <c r="EN229" s="190" t="s">
        <v>272</v>
      </c>
      <c r="EO229" s="190" t="s">
        <v>272</v>
      </c>
      <c r="EP229" s="190" t="s">
        <v>378</v>
      </c>
      <c r="EQ229" s="190">
        <v>4</v>
      </c>
      <c r="ER229" s="190" t="s">
        <v>404</v>
      </c>
      <c r="ES229" s="190" t="s">
        <v>272</v>
      </c>
      <c r="ET229" s="190" t="s">
        <v>272</v>
      </c>
      <c r="EU229" s="190" t="s">
        <v>272</v>
      </c>
      <c r="EV229" s="190" t="s">
        <v>272</v>
      </c>
      <c r="EW229" s="190" t="s">
        <v>279</v>
      </c>
      <c r="EX229" s="190">
        <v>4</v>
      </c>
      <c r="EY229" s="190" t="s">
        <v>318</v>
      </c>
      <c r="EZ229" s="190" t="s">
        <v>268</v>
      </c>
      <c r="FA229" s="190" t="s">
        <v>257</v>
      </c>
      <c r="FB229" s="193">
        <v>1</v>
      </c>
      <c r="FC229" s="190" t="s">
        <v>348</v>
      </c>
      <c r="FD229" s="190" t="s">
        <v>2097</v>
      </c>
      <c r="FE229" s="190" t="s">
        <v>1357</v>
      </c>
      <c r="FF229" s="190" t="s">
        <v>263</v>
      </c>
      <c r="FG229" s="190" t="s">
        <v>13441</v>
      </c>
      <c r="FH229" s="190" t="s">
        <v>13440</v>
      </c>
      <c r="FI229" s="190" t="s">
        <v>13439</v>
      </c>
      <c r="FJ229" s="190" t="s">
        <v>13438</v>
      </c>
      <c r="FK229" s="190" t="s">
        <v>13437</v>
      </c>
      <c r="FL229" s="190" t="s">
        <v>13436</v>
      </c>
      <c r="FM229" s="190" t="s">
        <v>13435</v>
      </c>
      <c r="FN229" s="190" t="s">
        <v>13434</v>
      </c>
      <c r="FO229" s="190" t="s">
        <v>13433</v>
      </c>
      <c r="FP229" s="190" t="s">
        <v>4462</v>
      </c>
      <c r="FQ229" s="193">
        <v>1000</v>
      </c>
      <c r="FR229" s="193">
        <v>574</v>
      </c>
      <c r="FS229" s="190" t="s">
        <v>271</v>
      </c>
      <c r="FT229" s="190" t="s">
        <v>271</v>
      </c>
      <c r="FU229" s="190" t="s">
        <v>271</v>
      </c>
      <c r="FV229" s="190" t="s">
        <v>271</v>
      </c>
      <c r="FW229" s="190" t="s">
        <v>271</v>
      </c>
      <c r="FX229" s="190" t="s">
        <v>271</v>
      </c>
      <c r="FY229" s="190" t="s">
        <v>272</v>
      </c>
      <c r="FZ229" s="190" t="s">
        <v>271</v>
      </c>
      <c r="GA229" s="190" t="s">
        <v>271</v>
      </c>
      <c r="GB229" s="190" t="s">
        <v>271</v>
      </c>
      <c r="GC229" s="190" t="s">
        <v>271</v>
      </c>
      <c r="GD229" s="190" t="s">
        <v>271</v>
      </c>
      <c r="GE229" s="190" t="s">
        <v>272</v>
      </c>
    </row>
    <row r="230" spans="1:187" x14ac:dyDescent="0.3">
      <c r="A230" s="190" t="s">
        <v>372</v>
      </c>
      <c r="B230" s="190">
        <v>2893</v>
      </c>
      <c r="C230" s="190" t="s">
        <v>53</v>
      </c>
      <c r="D230" s="190" t="s">
        <v>239</v>
      </c>
      <c r="E230" s="190" t="s">
        <v>13432</v>
      </c>
      <c r="F230" s="190" t="s">
        <v>13431</v>
      </c>
      <c r="G230" s="190" t="s">
        <v>12545</v>
      </c>
      <c r="H230" s="190" t="s">
        <v>514</v>
      </c>
      <c r="I230" s="190" t="s">
        <v>953</v>
      </c>
      <c r="J230" s="190" t="s">
        <v>13430</v>
      </c>
      <c r="K230" s="190" t="s">
        <v>271</v>
      </c>
      <c r="L230" s="190" t="s">
        <v>271</v>
      </c>
      <c r="M230" s="190" t="s">
        <v>271</v>
      </c>
      <c r="N230" s="190" t="s">
        <v>271</v>
      </c>
      <c r="O230" s="190" t="s">
        <v>271</v>
      </c>
      <c r="P230" s="190" t="s">
        <v>271</v>
      </c>
      <c r="Q230" s="191">
        <v>40544</v>
      </c>
      <c r="R230" s="191">
        <v>42369</v>
      </c>
      <c r="S230" s="191">
        <v>42551</v>
      </c>
      <c r="T230" s="190" t="s">
        <v>366</v>
      </c>
      <c r="U230" s="194">
        <v>5434603</v>
      </c>
      <c r="V230" s="190" t="s">
        <v>4443</v>
      </c>
      <c r="W230" s="190" t="s">
        <v>4442</v>
      </c>
      <c r="X230" s="190" t="s">
        <v>4441</v>
      </c>
      <c r="Y230" s="190" t="s">
        <v>13429</v>
      </c>
      <c r="Z230" s="190" t="s">
        <v>13428</v>
      </c>
      <c r="AA230" s="190" t="s">
        <v>13427</v>
      </c>
      <c r="AB230" s="190" t="s">
        <v>310</v>
      </c>
      <c r="AC230" s="190" t="s">
        <v>13426</v>
      </c>
      <c r="AD230" s="190" t="s">
        <v>325</v>
      </c>
      <c r="AE230" s="190" t="s">
        <v>13425</v>
      </c>
      <c r="AF230" s="190" t="s">
        <v>13424</v>
      </c>
      <c r="AG230" s="193">
        <v>3100</v>
      </c>
      <c r="AH230" s="193">
        <v>2100</v>
      </c>
      <c r="AI230" s="193">
        <v>4200</v>
      </c>
      <c r="AJ230" s="193">
        <v>315</v>
      </c>
      <c r="AK230" s="193">
        <v>735</v>
      </c>
      <c r="AL230" s="193">
        <v>1050</v>
      </c>
      <c r="AM230" s="193">
        <v>0</v>
      </c>
      <c r="AN230" s="193">
        <v>0</v>
      </c>
      <c r="AO230" s="193">
        <v>0</v>
      </c>
      <c r="AP230" s="193">
        <v>0</v>
      </c>
      <c r="AQ230" s="193">
        <v>0</v>
      </c>
      <c r="AR230" s="193">
        <v>0</v>
      </c>
      <c r="AS230" s="190" t="s">
        <v>271</v>
      </c>
      <c r="AT230" s="193" t="s">
        <v>271</v>
      </c>
      <c r="AU230" s="193" t="s">
        <v>271</v>
      </c>
      <c r="AV230" s="190" t="s">
        <v>271</v>
      </c>
      <c r="AW230" s="193" t="s">
        <v>271</v>
      </c>
      <c r="AX230" s="193" t="s">
        <v>271</v>
      </c>
      <c r="AY230" s="190" t="s">
        <v>271</v>
      </c>
      <c r="AZ230" s="193" t="s">
        <v>271</v>
      </c>
      <c r="BA230" s="193" t="s">
        <v>271</v>
      </c>
      <c r="BB230" s="190" t="s">
        <v>271</v>
      </c>
      <c r="BC230" s="193" t="s">
        <v>271</v>
      </c>
      <c r="BD230" s="193" t="s">
        <v>271</v>
      </c>
      <c r="BE230" s="190" t="s">
        <v>271</v>
      </c>
      <c r="BF230" s="193" t="s">
        <v>271</v>
      </c>
      <c r="BG230" s="193" t="s">
        <v>271</v>
      </c>
      <c r="BH230" s="190" t="s">
        <v>271</v>
      </c>
      <c r="BI230" s="193" t="s">
        <v>271</v>
      </c>
      <c r="BJ230" s="193" t="s">
        <v>271</v>
      </c>
      <c r="BK230" s="190" t="s">
        <v>271</v>
      </c>
      <c r="BL230" s="193" t="s">
        <v>271</v>
      </c>
      <c r="BM230" s="193" t="s">
        <v>271</v>
      </c>
      <c r="BN230" s="190" t="s">
        <v>271</v>
      </c>
      <c r="BO230" s="193" t="s">
        <v>271</v>
      </c>
      <c r="BP230" s="193" t="s">
        <v>271</v>
      </c>
      <c r="BQ230" s="190" t="s">
        <v>271</v>
      </c>
      <c r="BR230" s="193" t="s">
        <v>271</v>
      </c>
      <c r="BS230" s="193" t="s">
        <v>271</v>
      </c>
      <c r="BT230" s="190" t="s">
        <v>271</v>
      </c>
      <c r="BU230" s="193" t="s">
        <v>271</v>
      </c>
      <c r="BV230" s="193" t="s">
        <v>271</v>
      </c>
      <c r="BW230" s="193">
        <v>2100</v>
      </c>
      <c r="BX230" s="193">
        <v>2100</v>
      </c>
      <c r="BY230" s="193">
        <v>4200</v>
      </c>
      <c r="BZ230" s="193">
        <v>315</v>
      </c>
      <c r="CA230" s="193">
        <v>735</v>
      </c>
      <c r="CB230" s="193">
        <v>1050</v>
      </c>
      <c r="CC230" s="190" t="s">
        <v>271</v>
      </c>
      <c r="CD230" s="193" t="s">
        <v>271</v>
      </c>
      <c r="CE230" s="193" t="s">
        <v>271</v>
      </c>
      <c r="CF230" s="190" t="s">
        <v>271</v>
      </c>
      <c r="CG230" s="193" t="s">
        <v>271</v>
      </c>
      <c r="CH230" s="193" t="s">
        <v>271</v>
      </c>
      <c r="CI230" s="190" t="s">
        <v>271</v>
      </c>
      <c r="CJ230" s="193" t="s">
        <v>271</v>
      </c>
      <c r="CK230" s="193" t="s">
        <v>271</v>
      </c>
      <c r="CL230" s="190" t="s">
        <v>271</v>
      </c>
      <c r="CM230" s="193" t="s">
        <v>271</v>
      </c>
      <c r="CN230" s="193" t="s">
        <v>271</v>
      </c>
      <c r="CO230" s="190" t="s">
        <v>271</v>
      </c>
      <c r="CP230" s="193" t="s">
        <v>271</v>
      </c>
      <c r="CQ230" s="193" t="s">
        <v>271</v>
      </c>
      <c r="CR230" s="190" t="s">
        <v>271</v>
      </c>
      <c r="CS230" s="193" t="s">
        <v>271</v>
      </c>
      <c r="CT230" s="193" t="s">
        <v>271</v>
      </c>
      <c r="CU230" s="190" t="s">
        <v>271</v>
      </c>
      <c r="CV230" s="193" t="s">
        <v>271</v>
      </c>
      <c r="CW230" s="193" t="s">
        <v>271</v>
      </c>
      <c r="CX230" s="190" t="s">
        <v>271</v>
      </c>
      <c r="CY230" s="193" t="s">
        <v>271</v>
      </c>
      <c r="CZ230" s="193" t="s">
        <v>271</v>
      </c>
      <c r="DA230" s="190" t="s">
        <v>271</v>
      </c>
      <c r="DB230" s="193" t="s">
        <v>271</v>
      </c>
      <c r="DC230" s="193" t="s">
        <v>271</v>
      </c>
      <c r="DD230" s="190" t="s">
        <v>287</v>
      </c>
      <c r="DE230" s="193">
        <v>1050</v>
      </c>
      <c r="DF230" s="193">
        <v>4200</v>
      </c>
      <c r="DG230" s="190" t="s">
        <v>271</v>
      </c>
      <c r="DH230" s="193" t="s">
        <v>271</v>
      </c>
      <c r="DI230" s="193" t="s">
        <v>271</v>
      </c>
      <c r="DJ230" s="190" t="s">
        <v>271</v>
      </c>
      <c r="DK230" s="193" t="s">
        <v>271</v>
      </c>
      <c r="DL230" s="193" t="s">
        <v>271</v>
      </c>
      <c r="DM230" s="190" t="s">
        <v>271</v>
      </c>
      <c r="DN230" s="193" t="s">
        <v>271</v>
      </c>
      <c r="DO230" s="193" t="s">
        <v>271</v>
      </c>
      <c r="DP230" s="190" t="s">
        <v>271</v>
      </c>
      <c r="DQ230" s="193" t="s">
        <v>271</v>
      </c>
      <c r="DR230" s="193" t="s">
        <v>271</v>
      </c>
      <c r="DS230" s="190" t="s">
        <v>271</v>
      </c>
      <c r="DT230" s="193" t="s">
        <v>271</v>
      </c>
      <c r="DU230" s="193" t="s">
        <v>271</v>
      </c>
      <c r="DV230" s="190" t="s">
        <v>271</v>
      </c>
      <c r="DW230" s="193" t="s">
        <v>271</v>
      </c>
      <c r="DX230" s="193" t="s">
        <v>271</v>
      </c>
      <c r="DY230" s="190" t="s">
        <v>356</v>
      </c>
      <c r="DZ230" s="190" t="s">
        <v>272</v>
      </c>
      <c r="EA230" s="190" t="s">
        <v>539</v>
      </c>
      <c r="EB230" s="190" t="s">
        <v>271</v>
      </c>
      <c r="EC230" s="190" t="s">
        <v>272</v>
      </c>
      <c r="ED230" s="190" t="s">
        <v>694</v>
      </c>
      <c r="EE230" s="190" t="s">
        <v>307</v>
      </c>
      <c r="EF230" s="190" t="s">
        <v>271</v>
      </c>
      <c r="EG230" s="190" t="s">
        <v>321</v>
      </c>
      <c r="EH230" s="190" t="s">
        <v>380</v>
      </c>
      <c r="EI230" s="190" t="s">
        <v>319</v>
      </c>
      <c r="EJ230" s="190" t="s">
        <v>246</v>
      </c>
      <c r="EK230" s="190" t="s">
        <v>379</v>
      </c>
      <c r="EL230" s="190" t="s">
        <v>297</v>
      </c>
      <c r="EM230" s="190" t="s">
        <v>297</v>
      </c>
      <c r="EN230" s="190" t="s">
        <v>272</v>
      </c>
      <c r="EO230" s="190" t="s">
        <v>272</v>
      </c>
      <c r="EP230" s="190" t="s">
        <v>464</v>
      </c>
      <c r="EQ230" s="190">
        <v>2</v>
      </c>
      <c r="ER230" s="190" t="s">
        <v>692</v>
      </c>
      <c r="ES230" s="190" t="s">
        <v>271</v>
      </c>
      <c r="ET230" s="190" t="s">
        <v>271</v>
      </c>
      <c r="EU230" s="190" t="s">
        <v>271</v>
      </c>
      <c r="EV230" s="190" t="s">
        <v>271</v>
      </c>
      <c r="EW230" s="190" t="s">
        <v>691</v>
      </c>
      <c r="EX230" s="190" t="s">
        <v>271</v>
      </c>
      <c r="EY230" s="190" t="s">
        <v>302</v>
      </c>
      <c r="EZ230" s="190" t="s">
        <v>268</v>
      </c>
      <c r="FA230" s="190" t="s">
        <v>258</v>
      </c>
      <c r="FB230" s="193">
        <v>4</v>
      </c>
      <c r="FC230" s="190" t="s">
        <v>300</v>
      </c>
      <c r="FD230" s="190" t="s">
        <v>1357</v>
      </c>
      <c r="FE230" s="190" t="s">
        <v>271</v>
      </c>
      <c r="FF230" s="190" t="s">
        <v>262</v>
      </c>
      <c r="FG230" s="190" t="s">
        <v>271</v>
      </c>
      <c r="FH230" s="190" t="s">
        <v>271</v>
      </c>
      <c r="FI230" s="190" t="s">
        <v>13423</v>
      </c>
      <c r="FJ230" s="190" t="s">
        <v>13422</v>
      </c>
      <c r="FK230" s="190" t="s">
        <v>13421</v>
      </c>
      <c r="FL230" s="190" t="s">
        <v>13420</v>
      </c>
      <c r="FM230" s="190" t="s">
        <v>13419</v>
      </c>
      <c r="FN230" s="190" t="s">
        <v>13418</v>
      </c>
      <c r="FO230" s="190" t="s">
        <v>271</v>
      </c>
      <c r="FP230" s="190" t="s">
        <v>271</v>
      </c>
      <c r="FQ230" s="193">
        <v>4200</v>
      </c>
      <c r="FR230" s="193">
        <v>1050</v>
      </c>
      <c r="FS230" s="190" t="s">
        <v>271</v>
      </c>
      <c r="FT230" s="190" t="s">
        <v>271</v>
      </c>
      <c r="FU230" s="190" t="s">
        <v>271</v>
      </c>
      <c r="FV230" s="190" t="s">
        <v>271</v>
      </c>
      <c r="FW230" s="190" t="s">
        <v>271</v>
      </c>
      <c r="FX230" s="190" t="s">
        <v>271</v>
      </c>
      <c r="FY230" s="190" t="s">
        <v>271</v>
      </c>
      <c r="FZ230" s="190" t="s">
        <v>271</v>
      </c>
      <c r="GA230" s="190" t="s">
        <v>271</v>
      </c>
      <c r="GB230" s="190" t="s">
        <v>271</v>
      </c>
      <c r="GC230" s="190" t="s">
        <v>271</v>
      </c>
      <c r="GD230" s="190" t="s">
        <v>271</v>
      </c>
      <c r="GE230" s="190" t="s">
        <v>271</v>
      </c>
    </row>
    <row r="231" spans="1:187" x14ac:dyDescent="0.3">
      <c r="A231" s="190" t="s">
        <v>372</v>
      </c>
      <c r="B231" s="190">
        <v>2897</v>
      </c>
      <c r="C231" s="190" t="s">
        <v>53</v>
      </c>
      <c r="D231" s="190" t="s">
        <v>239</v>
      </c>
      <c r="E231" s="190" t="s">
        <v>13417</v>
      </c>
      <c r="F231" s="190" t="s">
        <v>13416</v>
      </c>
      <c r="G231" s="190" t="s">
        <v>12545</v>
      </c>
      <c r="H231" s="190" t="s">
        <v>514</v>
      </c>
      <c r="I231" s="190" t="s">
        <v>513</v>
      </c>
      <c r="J231" s="190" t="s">
        <v>13415</v>
      </c>
      <c r="K231" s="190" t="s">
        <v>271</v>
      </c>
      <c r="L231" s="190" t="s">
        <v>271</v>
      </c>
      <c r="M231" s="190" t="s">
        <v>271</v>
      </c>
      <c r="N231" s="190" t="s">
        <v>271</v>
      </c>
      <c r="O231" s="190" t="s">
        <v>271</v>
      </c>
      <c r="P231" s="190" t="s">
        <v>271</v>
      </c>
      <c r="Q231" s="191">
        <v>42476</v>
      </c>
      <c r="R231" s="191">
        <v>42567</v>
      </c>
      <c r="S231" s="191">
        <v>42659</v>
      </c>
      <c r="T231" s="190" t="s">
        <v>452</v>
      </c>
      <c r="U231" s="194">
        <v>220000</v>
      </c>
      <c r="V231" s="190" t="s">
        <v>2072</v>
      </c>
      <c r="W231" s="190" t="s">
        <v>2071</v>
      </c>
      <c r="X231" s="190" t="s">
        <v>2070</v>
      </c>
      <c r="Y231" s="190" t="s">
        <v>2069</v>
      </c>
      <c r="Z231" s="190" t="s">
        <v>2068</v>
      </c>
      <c r="AA231" s="190" t="s">
        <v>2067</v>
      </c>
      <c r="AB231" s="190" t="s">
        <v>448</v>
      </c>
      <c r="AC231" s="190" t="s">
        <v>13414</v>
      </c>
      <c r="AD231" s="190" t="s">
        <v>325</v>
      </c>
      <c r="AE231" s="190" t="s">
        <v>13413</v>
      </c>
      <c r="AF231" s="190" t="s">
        <v>2064</v>
      </c>
      <c r="AG231" s="193">
        <v>0</v>
      </c>
      <c r="AH231" s="193">
        <v>0</v>
      </c>
      <c r="AI231" s="193">
        <v>0</v>
      </c>
      <c r="AJ231" s="193">
        <v>4080</v>
      </c>
      <c r="AK231" s="193">
        <v>3920</v>
      </c>
      <c r="AL231" s="193">
        <v>8000</v>
      </c>
      <c r="AM231" s="193">
        <v>0</v>
      </c>
      <c r="AN231" s="193">
        <v>0</v>
      </c>
      <c r="AO231" s="193">
        <v>0</v>
      </c>
      <c r="AP231" s="193">
        <v>0</v>
      </c>
      <c r="AQ231" s="193">
        <v>0</v>
      </c>
      <c r="AR231" s="193">
        <v>0</v>
      </c>
      <c r="AS231" s="190" t="s">
        <v>271</v>
      </c>
      <c r="AT231" s="193" t="s">
        <v>271</v>
      </c>
      <c r="AU231" s="193" t="s">
        <v>271</v>
      </c>
      <c r="AV231" s="190" t="s">
        <v>271</v>
      </c>
      <c r="AW231" s="193" t="s">
        <v>271</v>
      </c>
      <c r="AX231" s="193" t="s">
        <v>271</v>
      </c>
      <c r="AY231" s="190" t="s">
        <v>271</v>
      </c>
      <c r="AZ231" s="193" t="s">
        <v>271</v>
      </c>
      <c r="BA231" s="193" t="s">
        <v>271</v>
      </c>
      <c r="BB231" s="190" t="s">
        <v>271</v>
      </c>
      <c r="BC231" s="193" t="s">
        <v>271</v>
      </c>
      <c r="BD231" s="193" t="s">
        <v>271</v>
      </c>
      <c r="BE231" s="190" t="s">
        <v>271</v>
      </c>
      <c r="BF231" s="193" t="s">
        <v>271</v>
      </c>
      <c r="BG231" s="193" t="s">
        <v>271</v>
      </c>
      <c r="BH231" s="190" t="s">
        <v>271</v>
      </c>
      <c r="BI231" s="193" t="s">
        <v>271</v>
      </c>
      <c r="BJ231" s="193" t="s">
        <v>271</v>
      </c>
      <c r="BK231" s="190" t="s">
        <v>271</v>
      </c>
      <c r="BL231" s="193" t="s">
        <v>271</v>
      </c>
      <c r="BM231" s="193" t="s">
        <v>271</v>
      </c>
      <c r="BN231" s="190" t="s">
        <v>271</v>
      </c>
      <c r="BO231" s="193" t="s">
        <v>271</v>
      </c>
      <c r="BP231" s="193" t="s">
        <v>271</v>
      </c>
      <c r="BQ231" s="190" t="s">
        <v>271</v>
      </c>
      <c r="BR231" s="193" t="s">
        <v>271</v>
      </c>
      <c r="BS231" s="193" t="s">
        <v>271</v>
      </c>
      <c r="BT231" s="190" t="s">
        <v>287</v>
      </c>
      <c r="BU231" s="193">
        <v>0</v>
      </c>
      <c r="BV231" s="193">
        <v>0</v>
      </c>
      <c r="BW231" s="193">
        <v>0</v>
      </c>
      <c r="BX231" s="193">
        <v>0</v>
      </c>
      <c r="BY231" s="193">
        <v>0</v>
      </c>
      <c r="BZ231" s="193">
        <v>0</v>
      </c>
      <c r="CA231" s="193">
        <v>0</v>
      </c>
      <c r="CB231" s="193">
        <v>0</v>
      </c>
      <c r="CC231" s="190" t="s">
        <v>271</v>
      </c>
      <c r="CD231" s="193" t="s">
        <v>271</v>
      </c>
      <c r="CE231" s="193" t="s">
        <v>271</v>
      </c>
      <c r="CF231" s="190" t="s">
        <v>271</v>
      </c>
      <c r="CG231" s="193" t="s">
        <v>271</v>
      </c>
      <c r="CH231" s="193" t="s">
        <v>271</v>
      </c>
      <c r="CI231" s="190" t="s">
        <v>271</v>
      </c>
      <c r="CJ231" s="193" t="s">
        <v>271</v>
      </c>
      <c r="CK231" s="193" t="s">
        <v>271</v>
      </c>
      <c r="CL231" s="190" t="s">
        <v>271</v>
      </c>
      <c r="CM231" s="193" t="s">
        <v>271</v>
      </c>
      <c r="CN231" s="193" t="s">
        <v>271</v>
      </c>
      <c r="CO231" s="190" t="s">
        <v>271</v>
      </c>
      <c r="CP231" s="193" t="s">
        <v>271</v>
      </c>
      <c r="CQ231" s="193" t="s">
        <v>271</v>
      </c>
      <c r="CR231" s="190" t="s">
        <v>271</v>
      </c>
      <c r="CS231" s="193" t="s">
        <v>271</v>
      </c>
      <c r="CT231" s="193" t="s">
        <v>271</v>
      </c>
      <c r="CU231" s="190" t="s">
        <v>271</v>
      </c>
      <c r="CV231" s="193" t="s">
        <v>271</v>
      </c>
      <c r="CW231" s="193" t="s">
        <v>271</v>
      </c>
      <c r="CX231" s="190" t="s">
        <v>271</v>
      </c>
      <c r="CY231" s="193" t="s">
        <v>271</v>
      </c>
      <c r="CZ231" s="193" t="s">
        <v>271</v>
      </c>
      <c r="DA231" s="190" t="s">
        <v>271</v>
      </c>
      <c r="DB231" s="193" t="s">
        <v>271</v>
      </c>
      <c r="DC231" s="193" t="s">
        <v>271</v>
      </c>
      <c r="DD231" s="190" t="s">
        <v>271</v>
      </c>
      <c r="DE231" s="193" t="s">
        <v>271</v>
      </c>
      <c r="DF231" s="193" t="s">
        <v>271</v>
      </c>
      <c r="DG231" s="190" t="s">
        <v>271</v>
      </c>
      <c r="DH231" s="193" t="s">
        <v>271</v>
      </c>
      <c r="DI231" s="193" t="s">
        <v>271</v>
      </c>
      <c r="DJ231" s="190" t="s">
        <v>271</v>
      </c>
      <c r="DK231" s="193" t="s">
        <v>271</v>
      </c>
      <c r="DL231" s="193" t="s">
        <v>271</v>
      </c>
      <c r="DM231" s="190" t="s">
        <v>271</v>
      </c>
      <c r="DN231" s="193" t="s">
        <v>271</v>
      </c>
      <c r="DO231" s="193" t="s">
        <v>271</v>
      </c>
      <c r="DP231" s="190" t="s">
        <v>271</v>
      </c>
      <c r="DQ231" s="193" t="s">
        <v>271</v>
      </c>
      <c r="DR231" s="193" t="s">
        <v>271</v>
      </c>
      <c r="DS231" s="190" t="s">
        <v>271</v>
      </c>
      <c r="DT231" s="193" t="s">
        <v>271</v>
      </c>
      <c r="DU231" s="193" t="s">
        <v>271</v>
      </c>
      <c r="DV231" s="190" t="s">
        <v>271</v>
      </c>
      <c r="DW231" s="193" t="s">
        <v>271</v>
      </c>
      <c r="DX231" s="193" t="s">
        <v>271</v>
      </c>
      <c r="DY231" s="190" t="s">
        <v>356</v>
      </c>
      <c r="DZ231" s="190" t="s">
        <v>272</v>
      </c>
      <c r="EA231" s="190" t="s">
        <v>427</v>
      </c>
      <c r="EB231" s="190" t="s">
        <v>307</v>
      </c>
      <c r="EC231" s="190" t="s">
        <v>271</v>
      </c>
      <c r="ED231" s="190" t="s">
        <v>271</v>
      </c>
      <c r="EE231" s="190" t="s">
        <v>271</v>
      </c>
      <c r="EF231" s="190" t="s">
        <v>271</v>
      </c>
      <c r="EG231" s="190" t="s">
        <v>352</v>
      </c>
      <c r="EH231" s="190" t="s">
        <v>284</v>
      </c>
      <c r="EI231" s="190" t="s">
        <v>319</v>
      </c>
      <c r="EJ231" s="190" t="s">
        <v>245</v>
      </c>
      <c r="EK231" s="190" t="s">
        <v>379</v>
      </c>
      <c r="EL231" s="190" t="s">
        <v>272</v>
      </c>
      <c r="EM231" s="190" t="s">
        <v>272</v>
      </c>
      <c r="EN231" s="190" t="s">
        <v>272</v>
      </c>
      <c r="EO231" s="190" t="s">
        <v>272</v>
      </c>
      <c r="EP231" s="190" t="s">
        <v>378</v>
      </c>
      <c r="EQ231" s="190">
        <v>4</v>
      </c>
      <c r="ER231" s="190" t="s">
        <v>349</v>
      </c>
      <c r="ES231" s="190" t="s">
        <v>272</v>
      </c>
      <c r="ET231" s="190" t="s">
        <v>272</v>
      </c>
      <c r="EU231" s="190" t="s">
        <v>272</v>
      </c>
      <c r="EV231" s="190" t="s">
        <v>272</v>
      </c>
      <c r="EW231" s="190" t="s">
        <v>303</v>
      </c>
      <c r="EX231" s="190">
        <v>4</v>
      </c>
      <c r="EY231" s="190" t="s">
        <v>278</v>
      </c>
      <c r="EZ231" s="190" t="s">
        <v>268</v>
      </c>
      <c r="FA231" s="190" t="s">
        <v>257</v>
      </c>
      <c r="FB231" s="193">
        <v>1</v>
      </c>
      <c r="FC231" s="190" t="s">
        <v>348</v>
      </c>
      <c r="FD231" s="190" t="s">
        <v>271</v>
      </c>
      <c r="FE231" s="190" t="s">
        <v>271</v>
      </c>
      <c r="FF231" s="190" t="s">
        <v>262</v>
      </c>
      <c r="FG231" s="190" t="s">
        <v>271</v>
      </c>
      <c r="FH231" s="190" t="s">
        <v>271</v>
      </c>
      <c r="FI231" s="190" t="s">
        <v>2063</v>
      </c>
      <c r="FJ231" s="190" t="s">
        <v>2062</v>
      </c>
      <c r="FK231" s="190" t="s">
        <v>2061</v>
      </c>
      <c r="FL231" s="190" t="s">
        <v>271</v>
      </c>
      <c r="FM231" s="190" t="s">
        <v>271</v>
      </c>
      <c r="FN231" s="190" t="s">
        <v>271</v>
      </c>
      <c r="FO231" s="190" t="s">
        <v>271</v>
      </c>
      <c r="FP231" s="190" t="s">
        <v>271</v>
      </c>
      <c r="FQ231" s="193">
        <v>0</v>
      </c>
      <c r="FR231" s="193">
        <v>0</v>
      </c>
      <c r="FS231" s="190" t="s">
        <v>271</v>
      </c>
      <c r="FT231" s="190" t="s">
        <v>271</v>
      </c>
      <c r="FU231" s="190" t="s">
        <v>272</v>
      </c>
      <c r="FV231" s="190" t="s">
        <v>271</v>
      </c>
      <c r="FW231" s="190" t="s">
        <v>271</v>
      </c>
      <c r="FX231" s="190" t="s">
        <v>271</v>
      </c>
      <c r="FY231" s="190" t="s">
        <v>271</v>
      </c>
      <c r="FZ231" s="190" t="s">
        <v>271</v>
      </c>
      <c r="GA231" s="190" t="s">
        <v>271</v>
      </c>
      <c r="GB231" s="190" t="s">
        <v>271</v>
      </c>
      <c r="GC231" s="190" t="s">
        <v>271</v>
      </c>
      <c r="GD231" s="190" t="s">
        <v>271</v>
      </c>
      <c r="GE231" s="190" t="s">
        <v>271</v>
      </c>
    </row>
    <row r="232" spans="1:187" x14ac:dyDescent="0.3">
      <c r="A232" s="190" t="s">
        <v>372</v>
      </c>
      <c r="B232" s="190">
        <v>2898</v>
      </c>
      <c r="C232" s="190" t="s">
        <v>53</v>
      </c>
      <c r="D232" s="190" t="s">
        <v>239</v>
      </c>
      <c r="E232" s="190" t="s">
        <v>13412</v>
      </c>
      <c r="F232" s="190" t="s">
        <v>13411</v>
      </c>
      <c r="G232" s="190" t="s">
        <v>12545</v>
      </c>
      <c r="H232" s="190" t="s">
        <v>514</v>
      </c>
      <c r="I232" s="190" t="s">
        <v>513</v>
      </c>
      <c r="J232" s="190" t="s">
        <v>13410</v>
      </c>
      <c r="K232" s="190" t="s">
        <v>271</v>
      </c>
      <c r="L232" s="190" t="s">
        <v>271</v>
      </c>
      <c r="M232" s="190" t="s">
        <v>271</v>
      </c>
      <c r="N232" s="190" t="s">
        <v>271</v>
      </c>
      <c r="O232" s="190" t="s">
        <v>271</v>
      </c>
      <c r="P232" s="190" t="s">
        <v>271</v>
      </c>
      <c r="Q232" s="191">
        <v>42503</v>
      </c>
      <c r="R232" s="191">
        <v>42566</v>
      </c>
      <c r="S232" s="191">
        <v>42659</v>
      </c>
      <c r="T232" s="190" t="s">
        <v>452</v>
      </c>
      <c r="U232" s="194">
        <v>325000</v>
      </c>
      <c r="V232" s="190" t="s">
        <v>2072</v>
      </c>
      <c r="W232" s="190" t="s">
        <v>2071</v>
      </c>
      <c r="X232" s="190" t="s">
        <v>2070</v>
      </c>
      <c r="Y232" s="190" t="s">
        <v>2069</v>
      </c>
      <c r="Z232" s="190" t="s">
        <v>2068</v>
      </c>
      <c r="AA232" s="190" t="s">
        <v>2067</v>
      </c>
      <c r="AB232" s="190" t="s">
        <v>448</v>
      </c>
      <c r="AC232" s="190" t="s">
        <v>13409</v>
      </c>
      <c r="AD232" s="190" t="s">
        <v>325</v>
      </c>
      <c r="AE232" s="190" t="s">
        <v>2065</v>
      </c>
      <c r="AF232" s="190" t="s">
        <v>2064</v>
      </c>
      <c r="AG232" s="193" t="s">
        <v>271</v>
      </c>
      <c r="AH232" s="193" t="s">
        <v>271</v>
      </c>
      <c r="AI232" s="193">
        <v>0</v>
      </c>
      <c r="AJ232" s="193" t="s">
        <v>271</v>
      </c>
      <c r="AK232" s="193" t="s">
        <v>271</v>
      </c>
      <c r="AL232" s="193">
        <v>6000</v>
      </c>
      <c r="AM232" s="193">
        <v>0</v>
      </c>
      <c r="AN232" s="193">
        <v>0</v>
      </c>
      <c r="AO232" s="193">
        <v>0</v>
      </c>
      <c r="AP232" s="193">
        <v>0</v>
      </c>
      <c r="AQ232" s="193">
        <v>0</v>
      </c>
      <c r="AR232" s="193">
        <v>8472</v>
      </c>
      <c r="AS232" s="190" t="s">
        <v>271</v>
      </c>
      <c r="AT232" s="193" t="s">
        <v>271</v>
      </c>
      <c r="AU232" s="193" t="s">
        <v>271</v>
      </c>
      <c r="AV232" s="190" t="s">
        <v>271</v>
      </c>
      <c r="AW232" s="193" t="s">
        <v>271</v>
      </c>
      <c r="AX232" s="193" t="s">
        <v>271</v>
      </c>
      <c r="AY232" s="190" t="s">
        <v>271</v>
      </c>
      <c r="AZ232" s="193" t="s">
        <v>271</v>
      </c>
      <c r="BA232" s="193" t="s">
        <v>271</v>
      </c>
      <c r="BB232" s="190" t="s">
        <v>271</v>
      </c>
      <c r="BC232" s="193" t="s">
        <v>271</v>
      </c>
      <c r="BD232" s="193" t="s">
        <v>271</v>
      </c>
      <c r="BE232" s="190" t="s">
        <v>271</v>
      </c>
      <c r="BF232" s="193" t="s">
        <v>271</v>
      </c>
      <c r="BG232" s="193" t="s">
        <v>271</v>
      </c>
      <c r="BH232" s="190" t="s">
        <v>271</v>
      </c>
      <c r="BI232" s="193" t="s">
        <v>271</v>
      </c>
      <c r="BJ232" s="193" t="s">
        <v>271</v>
      </c>
      <c r="BK232" s="190" t="s">
        <v>271</v>
      </c>
      <c r="BL232" s="193" t="s">
        <v>271</v>
      </c>
      <c r="BM232" s="193" t="s">
        <v>271</v>
      </c>
      <c r="BN232" s="190" t="s">
        <v>271</v>
      </c>
      <c r="BO232" s="193" t="s">
        <v>271</v>
      </c>
      <c r="BP232" s="193" t="s">
        <v>271</v>
      </c>
      <c r="BQ232" s="190" t="s">
        <v>287</v>
      </c>
      <c r="BR232" s="193">
        <v>0</v>
      </c>
      <c r="BS232" s="193">
        <v>0</v>
      </c>
      <c r="BT232" s="190" t="s">
        <v>271</v>
      </c>
      <c r="BU232" s="193" t="s">
        <v>271</v>
      </c>
      <c r="BV232" s="193" t="s">
        <v>271</v>
      </c>
      <c r="BW232" s="193">
        <v>0</v>
      </c>
      <c r="BX232" s="193">
        <v>0</v>
      </c>
      <c r="BY232" s="193">
        <v>0</v>
      </c>
      <c r="BZ232" s="193">
        <v>0</v>
      </c>
      <c r="CA232" s="193">
        <v>0</v>
      </c>
      <c r="CB232" s="193">
        <v>0</v>
      </c>
      <c r="CC232" s="190" t="s">
        <v>271</v>
      </c>
      <c r="CD232" s="193" t="s">
        <v>271</v>
      </c>
      <c r="CE232" s="193" t="s">
        <v>271</v>
      </c>
      <c r="CF232" s="190" t="s">
        <v>271</v>
      </c>
      <c r="CG232" s="193" t="s">
        <v>271</v>
      </c>
      <c r="CH232" s="193" t="s">
        <v>271</v>
      </c>
      <c r="CI232" s="190" t="s">
        <v>271</v>
      </c>
      <c r="CJ232" s="193" t="s">
        <v>271</v>
      </c>
      <c r="CK232" s="193" t="s">
        <v>271</v>
      </c>
      <c r="CL232" s="190" t="s">
        <v>271</v>
      </c>
      <c r="CM232" s="193" t="s">
        <v>271</v>
      </c>
      <c r="CN232" s="193" t="s">
        <v>271</v>
      </c>
      <c r="CO232" s="190" t="s">
        <v>271</v>
      </c>
      <c r="CP232" s="193" t="s">
        <v>271</v>
      </c>
      <c r="CQ232" s="193" t="s">
        <v>271</v>
      </c>
      <c r="CR232" s="190" t="s">
        <v>271</v>
      </c>
      <c r="CS232" s="193" t="s">
        <v>271</v>
      </c>
      <c r="CT232" s="193" t="s">
        <v>271</v>
      </c>
      <c r="CU232" s="190" t="s">
        <v>271</v>
      </c>
      <c r="CV232" s="193" t="s">
        <v>271</v>
      </c>
      <c r="CW232" s="193" t="s">
        <v>271</v>
      </c>
      <c r="CX232" s="190" t="s">
        <v>271</v>
      </c>
      <c r="CY232" s="193" t="s">
        <v>271</v>
      </c>
      <c r="CZ232" s="193" t="s">
        <v>271</v>
      </c>
      <c r="DA232" s="190" t="s">
        <v>271</v>
      </c>
      <c r="DB232" s="193" t="s">
        <v>271</v>
      </c>
      <c r="DC232" s="193" t="s">
        <v>271</v>
      </c>
      <c r="DD232" s="190" t="s">
        <v>271</v>
      </c>
      <c r="DE232" s="193" t="s">
        <v>271</v>
      </c>
      <c r="DF232" s="193" t="s">
        <v>271</v>
      </c>
      <c r="DG232" s="190" t="s">
        <v>271</v>
      </c>
      <c r="DH232" s="193" t="s">
        <v>271</v>
      </c>
      <c r="DI232" s="193" t="s">
        <v>271</v>
      </c>
      <c r="DJ232" s="190" t="s">
        <v>271</v>
      </c>
      <c r="DK232" s="193" t="s">
        <v>271</v>
      </c>
      <c r="DL232" s="193" t="s">
        <v>271</v>
      </c>
      <c r="DM232" s="190" t="s">
        <v>271</v>
      </c>
      <c r="DN232" s="193" t="s">
        <v>271</v>
      </c>
      <c r="DO232" s="193" t="s">
        <v>271</v>
      </c>
      <c r="DP232" s="190" t="s">
        <v>271</v>
      </c>
      <c r="DQ232" s="193" t="s">
        <v>271</v>
      </c>
      <c r="DR232" s="193" t="s">
        <v>271</v>
      </c>
      <c r="DS232" s="190" t="s">
        <v>271</v>
      </c>
      <c r="DT232" s="193" t="s">
        <v>271</v>
      </c>
      <c r="DU232" s="193" t="s">
        <v>271</v>
      </c>
      <c r="DV232" s="190" t="s">
        <v>271</v>
      </c>
      <c r="DW232" s="193" t="s">
        <v>271</v>
      </c>
      <c r="DX232" s="193" t="s">
        <v>271</v>
      </c>
      <c r="DY232" s="190" t="s">
        <v>356</v>
      </c>
      <c r="DZ232" s="190" t="s">
        <v>272</v>
      </c>
      <c r="EA232" s="190" t="s">
        <v>427</v>
      </c>
      <c r="EB232" s="190" t="s">
        <v>307</v>
      </c>
      <c r="EC232" s="190" t="s">
        <v>271</v>
      </c>
      <c r="ED232" s="190" t="s">
        <v>271</v>
      </c>
      <c r="EE232" s="190" t="s">
        <v>271</v>
      </c>
      <c r="EF232" s="190" t="s">
        <v>271</v>
      </c>
      <c r="EG232" s="190" t="s">
        <v>352</v>
      </c>
      <c r="EH232" s="190" t="s">
        <v>284</v>
      </c>
      <c r="EI232" s="190" t="s">
        <v>319</v>
      </c>
      <c r="EJ232" s="190" t="s">
        <v>245</v>
      </c>
      <c r="EK232" s="190" t="s">
        <v>379</v>
      </c>
      <c r="EL232" s="190" t="s">
        <v>272</v>
      </c>
      <c r="EM232" s="190" t="s">
        <v>272</v>
      </c>
      <c r="EN232" s="190" t="s">
        <v>272</v>
      </c>
      <c r="EO232" s="190" t="s">
        <v>272</v>
      </c>
      <c r="EP232" s="190" t="s">
        <v>378</v>
      </c>
      <c r="EQ232" s="190">
        <v>4</v>
      </c>
      <c r="ER232" s="190" t="s">
        <v>349</v>
      </c>
      <c r="ES232" s="190" t="s">
        <v>272</v>
      </c>
      <c r="ET232" s="190" t="s">
        <v>272</v>
      </c>
      <c r="EU232" s="190" t="s">
        <v>272</v>
      </c>
      <c r="EV232" s="190" t="s">
        <v>272</v>
      </c>
      <c r="EW232" s="190" t="s">
        <v>303</v>
      </c>
      <c r="EX232" s="190">
        <v>4</v>
      </c>
      <c r="EY232" s="190" t="s">
        <v>278</v>
      </c>
      <c r="EZ232" s="190" t="s">
        <v>268</v>
      </c>
      <c r="FA232" s="190" t="s">
        <v>257</v>
      </c>
      <c r="FB232" s="193">
        <v>1</v>
      </c>
      <c r="FC232" s="190" t="s">
        <v>348</v>
      </c>
      <c r="FD232" s="190" t="s">
        <v>271</v>
      </c>
      <c r="FE232" s="190" t="s">
        <v>271</v>
      </c>
      <c r="FF232" s="190" t="s">
        <v>262</v>
      </c>
      <c r="FG232" s="190" t="s">
        <v>271</v>
      </c>
      <c r="FH232" s="190" t="s">
        <v>271</v>
      </c>
      <c r="FI232" s="190" t="s">
        <v>2063</v>
      </c>
      <c r="FJ232" s="190" t="s">
        <v>2062</v>
      </c>
      <c r="FK232" s="190" t="s">
        <v>2061</v>
      </c>
      <c r="FL232" s="190" t="s">
        <v>271</v>
      </c>
      <c r="FM232" s="190" t="s">
        <v>271</v>
      </c>
      <c r="FN232" s="190" t="s">
        <v>271</v>
      </c>
      <c r="FO232" s="190" t="s">
        <v>271</v>
      </c>
      <c r="FP232" s="190" t="s">
        <v>271</v>
      </c>
      <c r="FQ232" s="193">
        <v>0</v>
      </c>
      <c r="FR232" s="193">
        <v>8472</v>
      </c>
      <c r="FS232" s="190" t="s">
        <v>271</v>
      </c>
      <c r="FT232" s="190" t="s">
        <v>271</v>
      </c>
      <c r="FU232" s="190" t="s">
        <v>272</v>
      </c>
      <c r="FV232" s="190" t="s">
        <v>271</v>
      </c>
      <c r="FW232" s="190" t="s">
        <v>271</v>
      </c>
      <c r="FX232" s="190" t="s">
        <v>271</v>
      </c>
      <c r="FY232" s="190" t="s">
        <v>271</v>
      </c>
      <c r="FZ232" s="190" t="s">
        <v>271</v>
      </c>
      <c r="GA232" s="190" t="s">
        <v>271</v>
      </c>
      <c r="GB232" s="190" t="s">
        <v>271</v>
      </c>
      <c r="GC232" s="190" t="s">
        <v>271</v>
      </c>
      <c r="GD232" s="190" t="s">
        <v>271</v>
      </c>
      <c r="GE232" s="190" t="s">
        <v>271</v>
      </c>
    </row>
    <row r="233" spans="1:187" x14ac:dyDescent="0.3">
      <c r="A233" s="190" t="s">
        <v>372</v>
      </c>
      <c r="B233" s="190">
        <v>2891</v>
      </c>
      <c r="C233" s="190" t="s">
        <v>53</v>
      </c>
      <c r="D233" s="190" t="s">
        <v>239</v>
      </c>
      <c r="E233" s="190" t="s">
        <v>11776</v>
      </c>
      <c r="F233" s="190" t="s">
        <v>11775</v>
      </c>
      <c r="G233" s="190" t="s">
        <v>4028</v>
      </c>
      <c r="H233" s="190" t="s">
        <v>369</v>
      </c>
      <c r="I233" s="190" t="s">
        <v>523</v>
      </c>
      <c r="J233" s="190" t="s">
        <v>271</v>
      </c>
      <c r="K233" s="190" t="s">
        <v>1272</v>
      </c>
      <c r="L233" s="190" t="s">
        <v>271</v>
      </c>
      <c r="M233" s="190" t="s">
        <v>271</v>
      </c>
      <c r="N233" s="190" t="s">
        <v>271</v>
      </c>
      <c r="O233" s="190" t="s">
        <v>271</v>
      </c>
      <c r="P233" s="190" t="s">
        <v>271</v>
      </c>
      <c r="Q233" s="191">
        <v>42339</v>
      </c>
      <c r="R233" s="191">
        <v>42674</v>
      </c>
      <c r="S233" s="191">
        <v>42735</v>
      </c>
      <c r="T233" s="190" t="s">
        <v>549</v>
      </c>
      <c r="U233" s="194">
        <v>50000</v>
      </c>
      <c r="V233" s="190" t="s">
        <v>4443</v>
      </c>
      <c r="W233" s="190" t="s">
        <v>4442</v>
      </c>
      <c r="X233" s="190" t="s">
        <v>4441</v>
      </c>
      <c r="Y233" s="190" t="s">
        <v>4458</v>
      </c>
      <c r="Z233" s="190" t="s">
        <v>2068</v>
      </c>
      <c r="AA233" s="190" t="s">
        <v>11774</v>
      </c>
      <c r="AB233" s="190" t="s">
        <v>310</v>
      </c>
      <c r="AC233" s="190" t="s">
        <v>7348</v>
      </c>
      <c r="AD233" s="190" t="s">
        <v>325</v>
      </c>
      <c r="AE233" s="190" t="s">
        <v>11773</v>
      </c>
      <c r="AF233" s="190" t="s">
        <v>11772</v>
      </c>
      <c r="AG233" s="193">
        <v>5000</v>
      </c>
      <c r="AH233" s="193">
        <v>10000</v>
      </c>
      <c r="AI233" s="193">
        <v>15000</v>
      </c>
      <c r="AJ233" s="193">
        <v>500</v>
      </c>
      <c r="AK233" s="193">
        <v>1000</v>
      </c>
      <c r="AL233" s="193">
        <v>1500</v>
      </c>
      <c r="AM233" s="193">
        <v>0</v>
      </c>
      <c r="AN233" s="193">
        <v>0</v>
      </c>
      <c r="AO233" s="193">
        <v>0</v>
      </c>
      <c r="AP233" s="193">
        <v>0</v>
      </c>
      <c r="AQ233" s="193">
        <v>0</v>
      </c>
      <c r="AR233" s="193">
        <v>0</v>
      </c>
      <c r="AS233" s="190" t="s">
        <v>271</v>
      </c>
      <c r="AT233" s="193" t="s">
        <v>271</v>
      </c>
      <c r="AU233" s="193" t="s">
        <v>271</v>
      </c>
      <c r="AV233" s="190" t="s">
        <v>271</v>
      </c>
      <c r="AW233" s="193" t="s">
        <v>271</v>
      </c>
      <c r="AX233" s="193" t="s">
        <v>271</v>
      </c>
      <c r="AY233" s="190" t="s">
        <v>271</v>
      </c>
      <c r="AZ233" s="193" t="s">
        <v>271</v>
      </c>
      <c r="BA233" s="193" t="s">
        <v>271</v>
      </c>
      <c r="BB233" s="190" t="s">
        <v>271</v>
      </c>
      <c r="BC233" s="193" t="s">
        <v>271</v>
      </c>
      <c r="BD233" s="193" t="s">
        <v>271</v>
      </c>
      <c r="BE233" s="190" t="s">
        <v>271</v>
      </c>
      <c r="BF233" s="193" t="s">
        <v>271</v>
      </c>
      <c r="BG233" s="193" t="s">
        <v>271</v>
      </c>
      <c r="BH233" s="190" t="s">
        <v>271</v>
      </c>
      <c r="BI233" s="193" t="s">
        <v>271</v>
      </c>
      <c r="BJ233" s="193" t="s">
        <v>271</v>
      </c>
      <c r="BK233" s="190" t="s">
        <v>271</v>
      </c>
      <c r="BL233" s="193" t="s">
        <v>271</v>
      </c>
      <c r="BM233" s="193" t="s">
        <v>271</v>
      </c>
      <c r="BN233" s="190" t="s">
        <v>271</v>
      </c>
      <c r="BO233" s="193" t="s">
        <v>271</v>
      </c>
      <c r="BP233" s="193" t="s">
        <v>271</v>
      </c>
      <c r="BQ233" s="190" t="s">
        <v>271</v>
      </c>
      <c r="BR233" s="193" t="s">
        <v>271</v>
      </c>
      <c r="BS233" s="193" t="s">
        <v>271</v>
      </c>
      <c r="BT233" s="190" t="s">
        <v>271</v>
      </c>
      <c r="BU233" s="193" t="s">
        <v>271</v>
      </c>
      <c r="BV233" s="193" t="s">
        <v>271</v>
      </c>
      <c r="BW233" s="193">
        <v>5000</v>
      </c>
      <c r="BX233" s="193">
        <v>10000</v>
      </c>
      <c r="BY233" s="193">
        <v>15000</v>
      </c>
      <c r="BZ233" s="193">
        <v>500</v>
      </c>
      <c r="CA233" s="193">
        <v>1000</v>
      </c>
      <c r="CB233" s="193">
        <v>1500</v>
      </c>
      <c r="CC233" s="190" t="s">
        <v>287</v>
      </c>
      <c r="CD233" s="193">
        <v>0</v>
      </c>
      <c r="CE233" s="193">
        <v>0</v>
      </c>
      <c r="CF233" s="190" t="s">
        <v>287</v>
      </c>
      <c r="CG233" s="193">
        <v>0</v>
      </c>
      <c r="CH233" s="193">
        <v>0</v>
      </c>
      <c r="CI233" s="190" t="s">
        <v>271</v>
      </c>
      <c r="CJ233" s="193" t="s">
        <v>271</v>
      </c>
      <c r="CK233" s="193" t="s">
        <v>271</v>
      </c>
      <c r="CL233" s="190" t="s">
        <v>271</v>
      </c>
      <c r="CM233" s="193" t="s">
        <v>271</v>
      </c>
      <c r="CN233" s="193" t="s">
        <v>271</v>
      </c>
      <c r="CO233" s="190" t="s">
        <v>271</v>
      </c>
      <c r="CP233" s="193" t="s">
        <v>271</v>
      </c>
      <c r="CQ233" s="193" t="s">
        <v>271</v>
      </c>
      <c r="CR233" s="190" t="s">
        <v>271</v>
      </c>
      <c r="CS233" s="193" t="s">
        <v>271</v>
      </c>
      <c r="CT233" s="193" t="s">
        <v>271</v>
      </c>
      <c r="CU233" s="190" t="s">
        <v>287</v>
      </c>
      <c r="CV233" s="193">
        <v>0</v>
      </c>
      <c r="CW233" s="193">
        <v>0</v>
      </c>
      <c r="CX233" s="190" t="s">
        <v>271</v>
      </c>
      <c r="CY233" s="193" t="s">
        <v>271</v>
      </c>
      <c r="CZ233" s="193" t="s">
        <v>271</v>
      </c>
      <c r="DA233" s="190" t="s">
        <v>287</v>
      </c>
      <c r="DB233" s="193">
        <v>0</v>
      </c>
      <c r="DC233" s="193">
        <v>0</v>
      </c>
      <c r="DD233" s="190" t="s">
        <v>271</v>
      </c>
      <c r="DE233" s="193" t="s">
        <v>271</v>
      </c>
      <c r="DF233" s="193" t="s">
        <v>271</v>
      </c>
      <c r="DG233" s="190" t="s">
        <v>271</v>
      </c>
      <c r="DH233" s="193" t="s">
        <v>271</v>
      </c>
      <c r="DI233" s="193" t="s">
        <v>271</v>
      </c>
      <c r="DJ233" s="190" t="s">
        <v>271</v>
      </c>
      <c r="DK233" s="193" t="s">
        <v>271</v>
      </c>
      <c r="DL233" s="193" t="s">
        <v>271</v>
      </c>
      <c r="DM233" s="190" t="s">
        <v>271</v>
      </c>
      <c r="DN233" s="193" t="s">
        <v>271</v>
      </c>
      <c r="DO233" s="193" t="s">
        <v>271</v>
      </c>
      <c r="DP233" s="190" t="s">
        <v>271</v>
      </c>
      <c r="DQ233" s="193" t="s">
        <v>271</v>
      </c>
      <c r="DR233" s="193" t="s">
        <v>271</v>
      </c>
      <c r="DS233" s="190" t="s">
        <v>271</v>
      </c>
      <c r="DT233" s="193" t="s">
        <v>271</v>
      </c>
      <c r="DU233" s="193" t="s">
        <v>271</v>
      </c>
      <c r="DV233" s="190" t="s">
        <v>271</v>
      </c>
      <c r="DW233" s="193" t="s">
        <v>271</v>
      </c>
      <c r="DX233" s="193" t="s">
        <v>271</v>
      </c>
      <c r="DY233" s="190" t="s">
        <v>356</v>
      </c>
      <c r="DZ233" s="190" t="s">
        <v>272</v>
      </c>
      <c r="EA233" s="190" t="s">
        <v>355</v>
      </c>
      <c r="EB233" s="190" t="s">
        <v>286</v>
      </c>
      <c r="EC233" s="190" t="s">
        <v>272</v>
      </c>
      <c r="ED233" s="190" t="s">
        <v>381</v>
      </c>
      <c r="EE233" s="190" t="s">
        <v>307</v>
      </c>
      <c r="EF233" s="190" t="s">
        <v>271</v>
      </c>
      <c r="EG233" s="190" t="s">
        <v>321</v>
      </c>
      <c r="EH233" s="190" t="s">
        <v>284</v>
      </c>
      <c r="EI233" s="190" t="s">
        <v>319</v>
      </c>
      <c r="EJ233" s="190" t="s">
        <v>245</v>
      </c>
      <c r="EK233" s="190" t="s">
        <v>379</v>
      </c>
      <c r="EL233" s="190" t="s">
        <v>272</v>
      </c>
      <c r="EM233" s="190" t="s">
        <v>272</v>
      </c>
      <c r="EN233" s="190" t="s">
        <v>272</v>
      </c>
      <c r="EO233" s="190" t="s">
        <v>272</v>
      </c>
      <c r="EP233" s="190" t="s">
        <v>378</v>
      </c>
      <c r="EQ233" s="190">
        <v>4</v>
      </c>
      <c r="ER233" s="190" t="s">
        <v>349</v>
      </c>
      <c r="ES233" s="190" t="s">
        <v>297</v>
      </c>
      <c r="ET233" s="190" t="s">
        <v>272</v>
      </c>
      <c r="EU233" s="190" t="s">
        <v>272</v>
      </c>
      <c r="EV233" s="190" t="s">
        <v>272</v>
      </c>
      <c r="EW233" s="190" t="s">
        <v>303</v>
      </c>
      <c r="EX233" s="190">
        <v>3</v>
      </c>
      <c r="EY233" s="190" t="s">
        <v>278</v>
      </c>
      <c r="EZ233" s="190" t="s">
        <v>266</v>
      </c>
      <c r="FA233" s="190" t="s">
        <v>258</v>
      </c>
      <c r="FB233" s="193">
        <v>0</v>
      </c>
      <c r="FC233" s="190" t="s">
        <v>348</v>
      </c>
      <c r="FD233" s="190" t="s">
        <v>442</v>
      </c>
      <c r="FE233" s="190" t="s">
        <v>2097</v>
      </c>
      <c r="FF233" s="190" t="s">
        <v>263</v>
      </c>
      <c r="FG233" s="190" t="s">
        <v>11771</v>
      </c>
      <c r="FH233" s="190" t="s">
        <v>271</v>
      </c>
      <c r="FI233" s="190" t="s">
        <v>11770</v>
      </c>
      <c r="FJ233" s="190" t="s">
        <v>11769</v>
      </c>
      <c r="FK233" s="190" t="s">
        <v>11768</v>
      </c>
      <c r="FL233" s="190" t="s">
        <v>11767</v>
      </c>
      <c r="FM233" s="190" t="s">
        <v>11766</v>
      </c>
      <c r="FN233" s="190" t="s">
        <v>11765</v>
      </c>
      <c r="FO233" s="190" t="s">
        <v>271</v>
      </c>
      <c r="FP233" s="190" t="s">
        <v>271</v>
      </c>
      <c r="FQ233" s="193">
        <v>15000</v>
      </c>
      <c r="FR233" s="193">
        <v>1500</v>
      </c>
      <c r="FS233" s="190" t="s">
        <v>271</v>
      </c>
      <c r="FT233" s="190" t="s">
        <v>271</v>
      </c>
      <c r="FU233" s="190" t="s">
        <v>271</v>
      </c>
      <c r="FV233" s="190" t="s">
        <v>271</v>
      </c>
      <c r="FW233" s="190" t="s">
        <v>271</v>
      </c>
      <c r="FX233" s="190" t="s">
        <v>271</v>
      </c>
      <c r="FY233" s="190" t="s">
        <v>271</v>
      </c>
      <c r="FZ233" s="190" t="s">
        <v>271</v>
      </c>
      <c r="GA233" s="190" t="s">
        <v>272</v>
      </c>
      <c r="GB233" s="190" t="s">
        <v>271</v>
      </c>
      <c r="GC233" s="190" t="s">
        <v>271</v>
      </c>
      <c r="GD233" s="190" t="s">
        <v>271</v>
      </c>
      <c r="GE233" s="190" t="s">
        <v>271</v>
      </c>
    </row>
    <row r="234" spans="1:187" x14ac:dyDescent="0.3">
      <c r="A234" s="190" t="s">
        <v>372</v>
      </c>
      <c r="B234" s="190">
        <v>2895</v>
      </c>
      <c r="C234" s="190" t="s">
        <v>53</v>
      </c>
      <c r="D234" s="190" t="s">
        <v>239</v>
      </c>
      <c r="E234" s="190" t="s">
        <v>8445</v>
      </c>
      <c r="F234" s="190" t="s">
        <v>8443</v>
      </c>
      <c r="G234" s="190" t="s">
        <v>4001</v>
      </c>
      <c r="H234" s="190" t="s">
        <v>301</v>
      </c>
      <c r="I234" s="190" t="s">
        <v>301</v>
      </c>
      <c r="J234" s="190" t="s">
        <v>8444</v>
      </c>
      <c r="K234" s="190" t="s">
        <v>271</v>
      </c>
      <c r="L234" s="190" t="s">
        <v>271</v>
      </c>
      <c r="M234" s="190" t="s">
        <v>271</v>
      </c>
      <c r="N234" s="190" t="s">
        <v>271</v>
      </c>
      <c r="O234" s="190" t="s">
        <v>271</v>
      </c>
      <c r="P234" s="190" t="s">
        <v>271</v>
      </c>
      <c r="Q234" s="191">
        <v>42487</v>
      </c>
      <c r="R234" s="191">
        <v>42532</v>
      </c>
      <c r="T234" s="190" t="s">
        <v>452</v>
      </c>
      <c r="U234" s="194">
        <v>210190</v>
      </c>
      <c r="V234" s="190" t="s">
        <v>2072</v>
      </c>
      <c r="W234" s="190" t="s">
        <v>2071</v>
      </c>
      <c r="X234" s="190" t="s">
        <v>2070</v>
      </c>
      <c r="Y234" s="190" t="s">
        <v>2069</v>
      </c>
      <c r="Z234" s="190" t="s">
        <v>2068</v>
      </c>
      <c r="AA234" s="190" t="s">
        <v>2067</v>
      </c>
      <c r="AB234" s="190" t="s">
        <v>448</v>
      </c>
      <c r="AC234" s="190" t="s">
        <v>8443</v>
      </c>
      <c r="AD234" s="190" t="s">
        <v>325</v>
      </c>
      <c r="AE234" s="190" t="s">
        <v>8442</v>
      </c>
      <c r="AF234" s="190" t="s">
        <v>8441</v>
      </c>
      <c r="AG234" s="193">
        <v>0</v>
      </c>
      <c r="AH234" s="193">
        <v>0</v>
      </c>
      <c r="AI234" s="193">
        <v>0</v>
      </c>
      <c r="AJ234" s="193">
        <v>8630</v>
      </c>
      <c r="AK234" s="193">
        <v>6945</v>
      </c>
      <c r="AL234" s="193">
        <v>15575</v>
      </c>
      <c r="AM234" s="193">
        <v>0</v>
      </c>
      <c r="AN234" s="193">
        <v>0</v>
      </c>
      <c r="AO234" s="193">
        <v>0</v>
      </c>
      <c r="AP234" s="193">
        <v>11746</v>
      </c>
      <c r="AQ234" s="193">
        <v>11083</v>
      </c>
      <c r="AR234" s="193">
        <v>22829</v>
      </c>
      <c r="AS234" s="190" t="s">
        <v>271</v>
      </c>
      <c r="AT234" s="193" t="s">
        <v>271</v>
      </c>
      <c r="AU234" s="193" t="s">
        <v>271</v>
      </c>
      <c r="AV234" s="190" t="s">
        <v>271</v>
      </c>
      <c r="AW234" s="193" t="s">
        <v>271</v>
      </c>
      <c r="AX234" s="193" t="s">
        <v>271</v>
      </c>
      <c r="AY234" s="190" t="s">
        <v>271</v>
      </c>
      <c r="AZ234" s="193" t="s">
        <v>271</v>
      </c>
      <c r="BA234" s="193" t="s">
        <v>271</v>
      </c>
      <c r="BB234" s="190" t="s">
        <v>271</v>
      </c>
      <c r="BC234" s="193" t="s">
        <v>271</v>
      </c>
      <c r="BD234" s="193" t="s">
        <v>271</v>
      </c>
      <c r="BE234" s="190" t="s">
        <v>271</v>
      </c>
      <c r="BF234" s="193" t="s">
        <v>271</v>
      </c>
      <c r="BG234" s="193" t="s">
        <v>271</v>
      </c>
      <c r="BH234" s="190" t="s">
        <v>271</v>
      </c>
      <c r="BI234" s="193" t="s">
        <v>271</v>
      </c>
      <c r="BJ234" s="193" t="s">
        <v>271</v>
      </c>
      <c r="BK234" s="190" t="s">
        <v>287</v>
      </c>
      <c r="BL234" s="193">
        <v>2636</v>
      </c>
      <c r="BM234" s="193">
        <v>1318</v>
      </c>
      <c r="BN234" s="190" t="s">
        <v>271</v>
      </c>
      <c r="BO234" s="193" t="s">
        <v>271</v>
      </c>
      <c r="BP234" s="193" t="s">
        <v>271</v>
      </c>
      <c r="BQ234" s="190" t="s">
        <v>287</v>
      </c>
      <c r="BR234" s="193">
        <v>14388</v>
      </c>
      <c r="BS234" s="193">
        <v>0</v>
      </c>
      <c r="BT234" s="190" t="s">
        <v>287</v>
      </c>
      <c r="BU234" s="193">
        <v>5805</v>
      </c>
      <c r="BV234" s="193">
        <v>0</v>
      </c>
      <c r="BW234" s="193">
        <v>0</v>
      </c>
      <c r="BX234" s="193">
        <v>0</v>
      </c>
      <c r="BY234" s="193">
        <v>0</v>
      </c>
      <c r="BZ234" s="193">
        <v>0</v>
      </c>
      <c r="CA234" s="193">
        <v>0</v>
      </c>
      <c r="CB234" s="193">
        <v>0</v>
      </c>
      <c r="CC234" s="190" t="s">
        <v>271</v>
      </c>
      <c r="CD234" s="193" t="s">
        <v>271</v>
      </c>
      <c r="CE234" s="193" t="s">
        <v>271</v>
      </c>
      <c r="CF234" s="190" t="s">
        <v>271</v>
      </c>
      <c r="CG234" s="193" t="s">
        <v>271</v>
      </c>
      <c r="CH234" s="193" t="s">
        <v>271</v>
      </c>
      <c r="CI234" s="190" t="s">
        <v>271</v>
      </c>
      <c r="CJ234" s="193" t="s">
        <v>271</v>
      </c>
      <c r="CK234" s="193" t="s">
        <v>271</v>
      </c>
      <c r="CL234" s="190" t="s">
        <v>271</v>
      </c>
      <c r="CM234" s="193" t="s">
        <v>271</v>
      </c>
      <c r="CN234" s="193" t="s">
        <v>271</v>
      </c>
      <c r="CO234" s="190" t="s">
        <v>271</v>
      </c>
      <c r="CP234" s="193" t="s">
        <v>271</v>
      </c>
      <c r="CQ234" s="193" t="s">
        <v>271</v>
      </c>
      <c r="CR234" s="190" t="s">
        <v>271</v>
      </c>
      <c r="CS234" s="193" t="s">
        <v>271</v>
      </c>
      <c r="CT234" s="193" t="s">
        <v>271</v>
      </c>
      <c r="CU234" s="190" t="s">
        <v>271</v>
      </c>
      <c r="CV234" s="193" t="s">
        <v>271</v>
      </c>
      <c r="CW234" s="193" t="s">
        <v>271</v>
      </c>
      <c r="CX234" s="190" t="s">
        <v>271</v>
      </c>
      <c r="CY234" s="193" t="s">
        <v>271</v>
      </c>
      <c r="CZ234" s="193" t="s">
        <v>271</v>
      </c>
      <c r="DA234" s="190" t="s">
        <v>271</v>
      </c>
      <c r="DB234" s="193" t="s">
        <v>271</v>
      </c>
      <c r="DC234" s="193" t="s">
        <v>271</v>
      </c>
      <c r="DD234" s="190" t="s">
        <v>271</v>
      </c>
      <c r="DE234" s="193" t="s">
        <v>271</v>
      </c>
      <c r="DF234" s="193" t="s">
        <v>271</v>
      </c>
      <c r="DG234" s="190" t="s">
        <v>271</v>
      </c>
      <c r="DH234" s="193" t="s">
        <v>271</v>
      </c>
      <c r="DI234" s="193" t="s">
        <v>271</v>
      </c>
      <c r="DJ234" s="190" t="s">
        <v>271</v>
      </c>
      <c r="DK234" s="193" t="s">
        <v>271</v>
      </c>
      <c r="DL234" s="193" t="s">
        <v>271</v>
      </c>
      <c r="DM234" s="190" t="s">
        <v>271</v>
      </c>
      <c r="DN234" s="193" t="s">
        <v>271</v>
      </c>
      <c r="DO234" s="193" t="s">
        <v>271</v>
      </c>
      <c r="DP234" s="190" t="s">
        <v>271</v>
      </c>
      <c r="DQ234" s="193" t="s">
        <v>271</v>
      </c>
      <c r="DR234" s="193" t="s">
        <v>271</v>
      </c>
      <c r="DS234" s="190" t="s">
        <v>271</v>
      </c>
      <c r="DT234" s="193" t="s">
        <v>271</v>
      </c>
      <c r="DU234" s="193" t="s">
        <v>271</v>
      </c>
      <c r="DV234" s="190" t="s">
        <v>271</v>
      </c>
      <c r="DW234" s="193" t="s">
        <v>271</v>
      </c>
      <c r="DX234" s="193" t="s">
        <v>271</v>
      </c>
      <c r="DY234" s="190" t="s">
        <v>356</v>
      </c>
      <c r="DZ234" s="190" t="s">
        <v>272</v>
      </c>
      <c r="EA234" s="190" t="s">
        <v>427</v>
      </c>
      <c r="EB234" s="190" t="s">
        <v>307</v>
      </c>
      <c r="EC234" s="190" t="s">
        <v>271</v>
      </c>
      <c r="ED234" s="190" t="s">
        <v>271</v>
      </c>
      <c r="EE234" s="190" t="s">
        <v>271</v>
      </c>
      <c r="EF234" s="190" t="s">
        <v>271</v>
      </c>
      <c r="EG234" s="190" t="s">
        <v>352</v>
      </c>
      <c r="EH234" s="190" t="s">
        <v>284</v>
      </c>
      <c r="EI234" s="190" t="s">
        <v>319</v>
      </c>
      <c r="EJ234" s="190" t="s">
        <v>245</v>
      </c>
      <c r="EK234" s="190" t="s">
        <v>379</v>
      </c>
      <c r="EL234" s="190" t="s">
        <v>272</v>
      </c>
      <c r="EM234" s="190" t="s">
        <v>272</v>
      </c>
      <c r="EN234" s="190" t="s">
        <v>272</v>
      </c>
      <c r="EO234" s="190" t="s">
        <v>272</v>
      </c>
      <c r="EP234" s="190" t="s">
        <v>378</v>
      </c>
      <c r="EQ234" s="190">
        <v>4</v>
      </c>
      <c r="ER234" s="190" t="s">
        <v>349</v>
      </c>
      <c r="ES234" s="190" t="s">
        <v>272</v>
      </c>
      <c r="ET234" s="190" t="s">
        <v>272</v>
      </c>
      <c r="EU234" s="190" t="s">
        <v>272</v>
      </c>
      <c r="EV234" s="190" t="s">
        <v>272</v>
      </c>
      <c r="EW234" s="190" t="s">
        <v>303</v>
      </c>
      <c r="EX234" s="190">
        <v>4</v>
      </c>
      <c r="EY234" s="190" t="s">
        <v>278</v>
      </c>
      <c r="EZ234" s="190" t="s">
        <v>268</v>
      </c>
      <c r="FA234" s="190" t="s">
        <v>257</v>
      </c>
      <c r="FB234" s="193">
        <v>2</v>
      </c>
      <c r="FC234" s="190" t="s">
        <v>348</v>
      </c>
      <c r="FD234" s="190" t="s">
        <v>301</v>
      </c>
      <c r="FE234" s="190" t="s">
        <v>271</v>
      </c>
      <c r="FF234" s="190" t="s">
        <v>262</v>
      </c>
      <c r="FG234" s="190" t="s">
        <v>271</v>
      </c>
      <c r="FH234" s="190" t="s">
        <v>271</v>
      </c>
      <c r="FI234" s="190" t="s">
        <v>2063</v>
      </c>
      <c r="FJ234" s="190" t="s">
        <v>2062</v>
      </c>
      <c r="FK234" s="190" t="s">
        <v>2061</v>
      </c>
      <c r="FL234" s="190" t="s">
        <v>271</v>
      </c>
      <c r="FM234" s="190" t="s">
        <v>271</v>
      </c>
      <c r="FN234" s="190" t="s">
        <v>271</v>
      </c>
      <c r="FO234" s="190" t="s">
        <v>271</v>
      </c>
      <c r="FP234" s="190" t="s">
        <v>271</v>
      </c>
      <c r="FQ234" s="193">
        <v>0</v>
      </c>
      <c r="FR234" s="193">
        <v>22829</v>
      </c>
      <c r="FS234" s="190" t="s">
        <v>271</v>
      </c>
      <c r="FT234" s="190" t="s">
        <v>271</v>
      </c>
      <c r="FU234" s="190" t="s">
        <v>272</v>
      </c>
      <c r="FV234" s="190" t="s">
        <v>272</v>
      </c>
      <c r="FW234" s="190" t="s">
        <v>271</v>
      </c>
      <c r="FX234" s="190" t="s">
        <v>271</v>
      </c>
      <c r="FY234" s="190" t="s">
        <v>271</v>
      </c>
      <c r="FZ234" s="190" t="s">
        <v>271</v>
      </c>
      <c r="GA234" s="190" t="s">
        <v>271</v>
      </c>
      <c r="GB234" s="190" t="s">
        <v>271</v>
      </c>
      <c r="GC234" s="190" t="s">
        <v>271</v>
      </c>
      <c r="GD234" s="190" t="s">
        <v>271</v>
      </c>
      <c r="GE234" s="190" t="s">
        <v>271</v>
      </c>
    </row>
    <row r="235" spans="1:187" x14ac:dyDescent="0.3">
      <c r="A235" s="190" t="s">
        <v>372</v>
      </c>
      <c r="B235" s="190">
        <v>3888</v>
      </c>
      <c r="C235" s="190" t="s">
        <v>53</v>
      </c>
      <c r="D235" s="190" t="s">
        <v>239</v>
      </c>
      <c r="E235" s="190" t="s">
        <v>8440</v>
      </c>
      <c r="F235" s="190" t="s">
        <v>7624</v>
      </c>
      <c r="G235" s="190" t="s">
        <v>4001</v>
      </c>
      <c r="H235" s="190" t="s">
        <v>2239</v>
      </c>
      <c r="I235" s="190" t="s">
        <v>301</v>
      </c>
      <c r="J235" s="190" t="s">
        <v>271</v>
      </c>
      <c r="K235" s="190" t="s">
        <v>271</v>
      </c>
      <c r="L235" s="190" t="s">
        <v>271</v>
      </c>
      <c r="M235" s="190" t="s">
        <v>271</v>
      </c>
      <c r="N235" s="190" t="s">
        <v>271</v>
      </c>
      <c r="O235" s="190" t="s">
        <v>271</v>
      </c>
      <c r="P235" s="190" t="s">
        <v>271</v>
      </c>
      <c r="Q235" s="191">
        <v>42186</v>
      </c>
      <c r="R235" s="191">
        <v>42551</v>
      </c>
      <c r="T235" s="190" t="s">
        <v>391</v>
      </c>
      <c r="U235" s="194" t="s">
        <v>271</v>
      </c>
      <c r="V235" s="190" t="s">
        <v>7623</v>
      </c>
      <c r="W235" s="190" t="s">
        <v>7622</v>
      </c>
      <c r="X235" s="190" t="s">
        <v>7621</v>
      </c>
      <c r="Y235" s="190" t="s">
        <v>271</v>
      </c>
      <c r="Z235" s="190" t="s">
        <v>271</v>
      </c>
      <c r="AA235" s="190" t="s">
        <v>271</v>
      </c>
      <c r="AB235" s="190" t="s">
        <v>310</v>
      </c>
      <c r="AC235" s="190" t="s">
        <v>7620</v>
      </c>
      <c r="AD235" s="190" t="s">
        <v>325</v>
      </c>
      <c r="AE235" s="190" t="s">
        <v>8439</v>
      </c>
      <c r="AF235" s="190" t="s">
        <v>8438</v>
      </c>
      <c r="AG235" s="193">
        <v>1076</v>
      </c>
      <c r="AH235" s="193">
        <v>736</v>
      </c>
      <c r="AI235" s="193">
        <v>1812</v>
      </c>
      <c r="AJ235" s="193">
        <v>269</v>
      </c>
      <c r="AK235" s="193">
        <v>184</v>
      </c>
      <c r="AL235" s="193">
        <v>553</v>
      </c>
      <c r="AM235" s="193">
        <v>0</v>
      </c>
      <c r="AN235" s="193">
        <v>0</v>
      </c>
      <c r="AO235" s="193">
        <v>0</v>
      </c>
      <c r="AP235" s="193">
        <v>0</v>
      </c>
      <c r="AQ235" s="193">
        <v>0</v>
      </c>
      <c r="AR235" s="193">
        <v>0</v>
      </c>
      <c r="AS235" s="190" t="s">
        <v>271</v>
      </c>
      <c r="AT235" s="193" t="s">
        <v>271</v>
      </c>
      <c r="AU235" s="193" t="s">
        <v>271</v>
      </c>
      <c r="AV235" s="190" t="s">
        <v>271</v>
      </c>
      <c r="AW235" s="193" t="s">
        <v>271</v>
      </c>
      <c r="AX235" s="193" t="s">
        <v>271</v>
      </c>
      <c r="AY235" s="190" t="s">
        <v>271</v>
      </c>
      <c r="AZ235" s="193" t="s">
        <v>271</v>
      </c>
      <c r="BA235" s="193" t="s">
        <v>271</v>
      </c>
      <c r="BB235" s="190" t="s">
        <v>271</v>
      </c>
      <c r="BC235" s="193" t="s">
        <v>271</v>
      </c>
      <c r="BD235" s="193" t="s">
        <v>271</v>
      </c>
      <c r="BE235" s="190" t="s">
        <v>271</v>
      </c>
      <c r="BF235" s="193" t="s">
        <v>271</v>
      </c>
      <c r="BG235" s="193" t="s">
        <v>271</v>
      </c>
      <c r="BH235" s="190" t="s">
        <v>271</v>
      </c>
      <c r="BI235" s="193" t="s">
        <v>271</v>
      </c>
      <c r="BJ235" s="193" t="s">
        <v>271</v>
      </c>
      <c r="BK235" s="190" t="s">
        <v>271</v>
      </c>
      <c r="BL235" s="193" t="s">
        <v>271</v>
      </c>
      <c r="BM235" s="193" t="s">
        <v>271</v>
      </c>
      <c r="BN235" s="190" t="s">
        <v>271</v>
      </c>
      <c r="BO235" s="193" t="s">
        <v>271</v>
      </c>
      <c r="BP235" s="193" t="s">
        <v>271</v>
      </c>
      <c r="BQ235" s="190" t="s">
        <v>271</v>
      </c>
      <c r="BR235" s="193" t="s">
        <v>271</v>
      </c>
      <c r="BS235" s="193" t="s">
        <v>271</v>
      </c>
      <c r="BT235" s="190" t="s">
        <v>271</v>
      </c>
      <c r="BU235" s="193" t="s">
        <v>271</v>
      </c>
      <c r="BV235" s="193" t="s">
        <v>271</v>
      </c>
      <c r="BW235" s="193">
        <v>1076</v>
      </c>
      <c r="BX235" s="193">
        <v>736</v>
      </c>
      <c r="BY235" s="193">
        <v>1812</v>
      </c>
      <c r="BZ235" s="193">
        <v>269</v>
      </c>
      <c r="CA235" s="193">
        <v>184</v>
      </c>
      <c r="CB235" s="193">
        <v>553</v>
      </c>
      <c r="CC235" s="190" t="s">
        <v>271</v>
      </c>
      <c r="CD235" s="193" t="s">
        <v>271</v>
      </c>
      <c r="CE235" s="193" t="s">
        <v>271</v>
      </c>
      <c r="CF235" s="190" t="s">
        <v>271</v>
      </c>
      <c r="CG235" s="193" t="s">
        <v>271</v>
      </c>
      <c r="CH235" s="193" t="s">
        <v>271</v>
      </c>
      <c r="CI235" s="190" t="s">
        <v>271</v>
      </c>
      <c r="CJ235" s="193" t="s">
        <v>271</v>
      </c>
      <c r="CK235" s="193" t="s">
        <v>271</v>
      </c>
      <c r="CL235" s="190" t="s">
        <v>271</v>
      </c>
      <c r="CM235" s="193" t="s">
        <v>271</v>
      </c>
      <c r="CN235" s="193" t="s">
        <v>271</v>
      </c>
      <c r="CO235" s="190" t="s">
        <v>271</v>
      </c>
      <c r="CP235" s="193" t="s">
        <v>271</v>
      </c>
      <c r="CQ235" s="193" t="s">
        <v>271</v>
      </c>
      <c r="CR235" s="190" t="s">
        <v>271</v>
      </c>
      <c r="CS235" s="193" t="s">
        <v>271</v>
      </c>
      <c r="CT235" s="193" t="s">
        <v>271</v>
      </c>
      <c r="CU235" s="190" t="s">
        <v>271</v>
      </c>
      <c r="CV235" s="193" t="s">
        <v>271</v>
      </c>
      <c r="CW235" s="193" t="s">
        <v>271</v>
      </c>
      <c r="CX235" s="190" t="s">
        <v>271</v>
      </c>
      <c r="CY235" s="193" t="s">
        <v>271</v>
      </c>
      <c r="CZ235" s="193" t="s">
        <v>271</v>
      </c>
      <c r="DA235" s="190" t="s">
        <v>271</v>
      </c>
      <c r="DB235" s="193" t="s">
        <v>271</v>
      </c>
      <c r="DC235" s="193" t="s">
        <v>271</v>
      </c>
      <c r="DD235" s="190" t="s">
        <v>271</v>
      </c>
      <c r="DE235" s="193" t="s">
        <v>271</v>
      </c>
      <c r="DF235" s="193" t="s">
        <v>271</v>
      </c>
      <c r="DG235" s="190" t="s">
        <v>271</v>
      </c>
      <c r="DH235" s="193" t="s">
        <v>271</v>
      </c>
      <c r="DI235" s="193" t="s">
        <v>271</v>
      </c>
      <c r="DJ235" s="190" t="s">
        <v>271</v>
      </c>
      <c r="DK235" s="193" t="s">
        <v>271</v>
      </c>
      <c r="DL235" s="193" t="s">
        <v>271</v>
      </c>
      <c r="DM235" s="190" t="s">
        <v>271</v>
      </c>
      <c r="DN235" s="193" t="s">
        <v>271</v>
      </c>
      <c r="DO235" s="193" t="s">
        <v>271</v>
      </c>
      <c r="DP235" s="190" t="s">
        <v>271</v>
      </c>
      <c r="DQ235" s="193" t="s">
        <v>271</v>
      </c>
      <c r="DR235" s="193" t="s">
        <v>271</v>
      </c>
      <c r="DS235" s="190" t="s">
        <v>271</v>
      </c>
      <c r="DT235" s="193" t="s">
        <v>271</v>
      </c>
      <c r="DU235" s="193" t="s">
        <v>271</v>
      </c>
      <c r="DV235" s="190" t="s">
        <v>287</v>
      </c>
      <c r="DW235" s="193">
        <v>553</v>
      </c>
      <c r="DX235" s="193">
        <v>1812</v>
      </c>
      <c r="DY235" s="190" t="s">
        <v>356</v>
      </c>
      <c r="DZ235" s="190" t="s">
        <v>271</v>
      </c>
      <c r="EA235" s="190" t="s">
        <v>271</v>
      </c>
      <c r="EB235" s="190" t="s">
        <v>271</v>
      </c>
      <c r="EC235" s="190" t="s">
        <v>271</v>
      </c>
      <c r="ED235" s="190" t="s">
        <v>271</v>
      </c>
      <c r="EE235" s="190" t="s">
        <v>271</v>
      </c>
      <c r="EF235" s="190" t="s">
        <v>271</v>
      </c>
      <c r="EG235" s="190" t="s">
        <v>352</v>
      </c>
      <c r="EH235" s="190" t="s">
        <v>284</v>
      </c>
      <c r="EI235" s="190" t="s">
        <v>283</v>
      </c>
      <c r="EJ235" s="190" t="s">
        <v>246</v>
      </c>
      <c r="EK235" s="190" t="s">
        <v>1765</v>
      </c>
      <c r="EL235" s="190" t="s">
        <v>271</v>
      </c>
      <c r="EM235" s="190" t="s">
        <v>271</v>
      </c>
      <c r="EN235" s="190" t="s">
        <v>271</v>
      </c>
      <c r="EO235" s="190" t="s">
        <v>271</v>
      </c>
      <c r="EP235" s="190" t="s">
        <v>305</v>
      </c>
      <c r="EQ235" s="190" t="s">
        <v>271</v>
      </c>
      <c r="ER235" s="190" t="s">
        <v>692</v>
      </c>
      <c r="ES235" s="190" t="s">
        <v>271</v>
      </c>
      <c r="ET235" s="190" t="s">
        <v>271</v>
      </c>
      <c r="EU235" s="190" t="s">
        <v>271</v>
      </c>
      <c r="EV235" s="190" t="s">
        <v>271</v>
      </c>
      <c r="EW235" s="190" t="s">
        <v>691</v>
      </c>
      <c r="EX235" s="190" t="s">
        <v>271</v>
      </c>
      <c r="EY235" s="190" t="s">
        <v>302</v>
      </c>
      <c r="EZ235" s="190" t="s">
        <v>268</v>
      </c>
      <c r="FA235" s="190" t="s">
        <v>258</v>
      </c>
      <c r="FB235" s="193">
        <v>1</v>
      </c>
      <c r="FC235" s="190" t="s">
        <v>377</v>
      </c>
      <c r="FD235" s="190" t="s">
        <v>271</v>
      </c>
      <c r="FE235" s="190" t="s">
        <v>271</v>
      </c>
      <c r="FF235" s="190" t="s">
        <v>262</v>
      </c>
      <c r="FG235" s="190" t="s">
        <v>271</v>
      </c>
      <c r="FH235" s="190" t="s">
        <v>271</v>
      </c>
      <c r="FI235" s="190" t="s">
        <v>7857</v>
      </c>
      <c r="FJ235" s="190" t="s">
        <v>7616</v>
      </c>
      <c r="FK235" s="190" t="s">
        <v>7615</v>
      </c>
      <c r="FL235" s="190" t="s">
        <v>271</v>
      </c>
      <c r="FM235" s="190" t="s">
        <v>271</v>
      </c>
      <c r="FN235" s="190" t="s">
        <v>271</v>
      </c>
      <c r="FO235" s="190" t="s">
        <v>271</v>
      </c>
      <c r="FP235" s="190" t="s">
        <v>271</v>
      </c>
      <c r="FQ235" s="193">
        <v>1812</v>
      </c>
      <c r="FR235" s="193">
        <v>553</v>
      </c>
      <c r="FS235" s="190" t="s">
        <v>272</v>
      </c>
      <c r="FT235" s="190" t="s">
        <v>297</v>
      </c>
      <c r="FU235" s="190" t="s">
        <v>271</v>
      </c>
      <c r="FV235" s="190" t="s">
        <v>271</v>
      </c>
      <c r="FW235" s="190" t="s">
        <v>271</v>
      </c>
      <c r="FX235" s="190" t="s">
        <v>271</v>
      </c>
      <c r="FY235" s="190" t="s">
        <v>271</v>
      </c>
      <c r="FZ235" s="190" t="s">
        <v>271</v>
      </c>
      <c r="GA235" s="190" t="s">
        <v>271</v>
      </c>
      <c r="GB235" s="190" t="s">
        <v>271</v>
      </c>
      <c r="GC235" s="190" t="s">
        <v>272</v>
      </c>
      <c r="GD235" s="190" t="s">
        <v>272</v>
      </c>
      <c r="GE235" s="190" t="s">
        <v>271</v>
      </c>
    </row>
    <row r="236" spans="1:187" x14ac:dyDescent="0.3">
      <c r="A236" s="190" t="s">
        <v>372</v>
      </c>
      <c r="B236" s="190">
        <v>3563</v>
      </c>
      <c r="C236" s="190" t="s">
        <v>53</v>
      </c>
      <c r="D236" s="190" t="s">
        <v>239</v>
      </c>
      <c r="E236" s="190" t="s">
        <v>6516</v>
      </c>
      <c r="F236" s="190" t="s">
        <v>6515</v>
      </c>
      <c r="G236" s="190" t="s">
        <v>6357</v>
      </c>
      <c r="H236" s="190" t="s">
        <v>369</v>
      </c>
      <c r="I236" s="190" t="s">
        <v>6421</v>
      </c>
      <c r="J236" s="190" t="s">
        <v>6494</v>
      </c>
      <c r="K236" s="190" t="s">
        <v>271</v>
      </c>
      <c r="L236" s="190" t="s">
        <v>271</v>
      </c>
      <c r="M236" s="190" t="s">
        <v>271</v>
      </c>
      <c r="N236" s="190" t="s">
        <v>271</v>
      </c>
      <c r="O236" s="190" t="s">
        <v>271</v>
      </c>
      <c r="P236" s="190" t="s">
        <v>271</v>
      </c>
      <c r="Q236" s="191">
        <v>41275</v>
      </c>
      <c r="R236" s="191">
        <v>42369</v>
      </c>
      <c r="S236" s="191">
        <v>42551</v>
      </c>
      <c r="T236" s="190" t="s">
        <v>452</v>
      </c>
      <c r="U236" s="194" t="s">
        <v>271</v>
      </c>
      <c r="V236" s="190" t="s">
        <v>6514</v>
      </c>
      <c r="W236" s="190" t="s">
        <v>6513</v>
      </c>
      <c r="X236" s="190" t="s">
        <v>6512</v>
      </c>
      <c r="Y236" s="190" t="s">
        <v>6511</v>
      </c>
      <c r="Z236" s="190" t="s">
        <v>6510</v>
      </c>
      <c r="AA236" s="190" t="s">
        <v>6509</v>
      </c>
      <c r="AB236" s="190" t="s">
        <v>310</v>
      </c>
      <c r="AC236" s="190" t="s">
        <v>6508</v>
      </c>
      <c r="AD236" s="190" t="s">
        <v>674</v>
      </c>
      <c r="AE236" s="190" t="s">
        <v>6507</v>
      </c>
      <c r="AF236" s="190" t="s">
        <v>6506</v>
      </c>
      <c r="AG236" s="193">
        <v>0</v>
      </c>
      <c r="AH236" s="193">
        <v>0</v>
      </c>
      <c r="AI236" s="193">
        <v>0</v>
      </c>
      <c r="AJ236" s="193">
        <v>0</v>
      </c>
      <c r="AK236" s="193">
        <v>0</v>
      </c>
      <c r="AL236" s="193">
        <v>0</v>
      </c>
      <c r="AM236" s="193">
        <v>0</v>
      </c>
      <c r="AN236" s="193">
        <v>0</v>
      </c>
      <c r="AO236" s="193">
        <v>0</v>
      </c>
      <c r="AP236" s="193">
        <v>0</v>
      </c>
      <c r="AQ236" s="193">
        <v>0</v>
      </c>
      <c r="AR236" s="193">
        <v>0</v>
      </c>
      <c r="AS236" s="190" t="s">
        <v>271</v>
      </c>
      <c r="AT236" s="193" t="s">
        <v>271</v>
      </c>
      <c r="AU236" s="193" t="s">
        <v>271</v>
      </c>
      <c r="AV236" s="190" t="s">
        <v>271</v>
      </c>
      <c r="AW236" s="193" t="s">
        <v>271</v>
      </c>
      <c r="AX236" s="193" t="s">
        <v>271</v>
      </c>
      <c r="AY236" s="190" t="s">
        <v>271</v>
      </c>
      <c r="AZ236" s="193" t="s">
        <v>271</v>
      </c>
      <c r="BA236" s="193" t="s">
        <v>271</v>
      </c>
      <c r="BB236" s="190" t="s">
        <v>271</v>
      </c>
      <c r="BC236" s="193" t="s">
        <v>271</v>
      </c>
      <c r="BD236" s="193" t="s">
        <v>271</v>
      </c>
      <c r="BE236" s="190" t="s">
        <v>271</v>
      </c>
      <c r="BF236" s="193" t="s">
        <v>271</v>
      </c>
      <c r="BG236" s="193" t="s">
        <v>271</v>
      </c>
      <c r="BH236" s="190" t="s">
        <v>271</v>
      </c>
      <c r="BI236" s="193" t="s">
        <v>271</v>
      </c>
      <c r="BJ236" s="193" t="s">
        <v>271</v>
      </c>
      <c r="BK236" s="190" t="s">
        <v>271</v>
      </c>
      <c r="BL236" s="193" t="s">
        <v>271</v>
      </c>
      <c r="BM236" s="193" t="s">
        <v>271</v>
      </c>
      <c r="BN236" s="190" t="s">
        <v>271</v>
      </c>
      <c r="BO236" s="193" t="s">
        <v>271</v>
      </c>
      <c r="BP236" s="193" t="s">
        <v>271</v>
      </c>
      <c r="BQ236" s="190" t="s">
        <v>271</v>
      </c>
      <c r="BR236" s="193" t="s">
        <v>271</v>
      </c>
      <c r="BS236" s="193" t="s">
        <v>271</v>
      </c>
      <c r="BT236" s="190" t="s">
        <v>271</v>
      </c>
      <c r="BU236" s="193" t="s">
        <v>271</v>
      </c>
      <c r="BV236" s="193" t="s">
        <v>271</v>
      </c>
      <c r="BW236" s="193">
        <v>0</v>
      </c>
      <c r="BX236" s="193">
        <v>0</v>
      </c>
      <c r="BY236" s="193">
        <v>0</v>
      </c>
      <c r="BZ236" s="193">
        <v>0</v>
      </c>
      <c r="CA236" s="193">
        <v>0</v>
      </c>
      <c r="CB236" s="193">
        <v>0</v>
      </c>
      <c r="CC236" s="190" t="s">
        <v>271</v>
      </c>
      <c r="CD236" s="193" t="s">
        <v>271</v>
      </c>
      <c r="CE236" s="193" t="s">
        <v>271</v>
      </c>
      <c r="CF236" s="190" t="s">
        <v>287</v>
      </c>
      <c r="CG236" s="193">
        <v>0</v>
      </c>
      <c r="CH236" s="193">
        <v>0</v>
      </c>
      <c r="CI236" s="190" t="s">
        <v>271</v>
      </c>
      <c r="CJ236" s="193" t="s">
        <v>271</v>
      </c>
      <c r="CK236" s="193" t="s">
        <v>271</v>
      </c>
      <c r="CL236" s="190" t="s">
        <v>271</v>
      </c>
      <c r="CM236" s="193" t="s">
        <v>271</v>
      </c>
      <c r="CN236" s="193" t="s">
        <v>271</v>
      </c>
      <c r="CO236" s="190" t="s">
        <v>271</v>
      </c>
      <c r="CP236" s="193" t="s">
        <v>271</v>
      </c>
      <c r="CQ236" s="193" t="s">
        <v>271</v>
      </c>
      <c r="CR236" s="190" t="s">
        <v>271</v>
      </c>
      <c r="CS236" s="193" t="s">
        <v>271</v>
      </c>
      <c r="CT236" s="193" t="s">
        <v>271</v>
      </c>
      <c r="CU236" s="190" t="s">
        <v>271</v>
      </c>
      <c r="CV236" s="193" t="s">
        <v>271</v>
      </c>
      <c r="CW236" s="193" t="s">
        <v>271</v>
      </c>
      <c r="CX236" s="190" t="s">
        <v>271</v>
      </c>
      <c r="CY236" s="193" t="s">
        <v>271</v>
      </c>
      <c r="CZ236" s="193" t="s">
        <v>271</v>
      </c>
      <c r="DA236" s="190" t="s">
        <v>287</v>
      </c>
      <c r="DB236" s="193">
        <v>0</v>
      </c>
      <c r="DC236" s="193">
        <v>0</v>
      </c>
      <c r="DD236" s="190" t="s">
        <v>271</v>
      </c>
      <c r="DE236" s="193" t="s">
        <v>271</v>
      </c>
      <c r="DF236" s="193" t="s">
        <v>271</v>
      </c>
      <c r="DG236" s="190" t="s">
        <v>271</v>
      </c>
      <c r="DH236" s="193" t="s">
        <v>271</v>
      </c>
      <c r="DI236" s="193" t="s">
        <v>271</v>
      </c>
      <c r="DJ236" s="190" t="s">
        <v>287</v>
      </c>
      <c r="DK236" s="193">
        <v>0</v>
      </c>
      <c r="DL236" s="193">
        <v>0</v>
      </c>
      <c r="DM236" s="190" t="s">
        <v>287</v>
      </c>
      <c r="DN236" s="193">
        <v>0</v>
      </c>
      <c r="DO236" s="193">
        <v>0</v>
      </c>
      <c r="DP236" s="190" t="s">
        <v>271</v>
      </c>
      <c r="DQ236" s="193" t="s">
        <v>271</v>
      </c>
      <c r="DR236" s="193" t="s">
        <v>271</v>
      </c>
      <c r="DS236" s="190" t="s">
        <v>271</v>
      </c>
      <c r="DT236" s="193" t="s">
        <v>271</v>
      </c>
      <c r="DU236" s="193" t="s">
        <v>271</v>
      </c>
      <c r="DV236" s="190" t="s">
        <v>271</v>
      </c>
      <c r="DW236" s="193" t="s">
        <v>271</v>
      </c>
      <c r="DX236" s="193" t="s">
        <v>271</v>
      </c>
      <c r="DY236" s="190" t="s">
        <v>356</v>
      </c>
      <c r="DZ236" s="190" t="s">
        <v>272</v>
      </c>
      <c r="EA236" s="190" t="s">
        <v>323</v>
      </c>
      <c r="EB236" s="190" t="s">
        <v>286</v>
      </c>
      <c r="EC236" s="190" t="s">
        <v>297</v>
      </c>
      <c r="ED236" s="190" t="s">
        <v>271</v>
      </c>
      <c r="EE236" s="190" t="s">
        <v>271</v>
      </c>
      <c r="EF236" s="190" t="s">
        <v>6505</v>
      </c>
      <c r="EG236" s="190" t="s">
        <v>321</v>
      </c>
      <c r="EH236" s="190" t="s">
        <v>284</v>
      </c>
      <c r="EI236" s="190" t="s">
        <v>283</v>
      </c>
      <c r="EJ236" s="190" t="s">
        <v>246</v>
      </c>
      <c r="EK236" s="190" t="s">
        <v>379</v>
      </c>
      <c r="EL236" s="190" t="s">
        <v>272</v>
      </c>
      <c r="EM236" s="190" t="s">
        <v>272</v>
      </c>
      <c r="EN236" s="190" t="s">
        <v>272</v>
      </c>
      <c r="EO236" s="190" t="s">
        <v>297</v>
      </c>
      <c r="EP236" s="190" t="s">
        <v>464</v>
      </c>
      <c r="EQ236" s="190">
        <v>3</v>
      </c>
      <c r="ER236" s="190" t="s">
        <v>404</v>
      </c>
      <c r="ES236" s="190" t="s">
        <v>272</v>
      </c>
      <c r="ET236" s="190" t="s">
        <v>272</v>
      </c>
      <c r="EU236" s="190" t="s">
        <v>272</v>
      </c>
      <c r="EV236" s="190" t="s">
        <v>297</v>
      </c>
      <c r="EW236" s="190" t="s">
        <v>281</v>
      </c>
      <c r="EX236" s="190">
        <v>3</v>
      </c>
      <c r="EY236" s="190" t="s">
        <v>318</v>
      </c>
      <c r="EZ236" s="190" t="s">
        <v>266</v>
      </c>
      <c r="FA236" s="190" t="s">
        <v>260</v>
      </c>
      <c r="FB236" s="193">
        <v>9</v>
      </c>
      <c r="FC236" s="190" t="s">
        <v>300</v>
      </c>
      <c r="FD236" s="190" t="s">
        <v>276</v>
      </c>
      <c r="FE236" s="190" t="s">
        <v>348</v>
      </c>
      <c r="FF236" s="190" t="s">
        <v>263</v>
      </c>
      <c r="FG236" s="190" t="s">
        <v>6504</v>
      </c>
      <c r="FH236" s="190" t="s">
        <v>271</v>
      </c>
      <c r="FI236" s="190" t="s">
        <v>6503</v>
      </c>
      <c r="FJ236" s="190" t="s">
        <v>6502</v>
      </c>
      <c r="FK236" s="190" t="s">
        <v>6501</v>
      </c>
      <c r="FL236" s="190" t="s">
        <v>6500</v>
      </c>
      <c r="FM236" s="190" t="s">
        <v>6499</v>
      </c>
      <c r="FN236" s="190" t="s">
        <v>6498</v>
      </c>
      <c r="FO236" s="190" t="s">
        <v>6580</v>
      </c>
      <c r="FP236" s="190" t="s">
        <v>6497</v>
      </c>
      <c r="FQ236" s="193">
        <v>0</v>
      </c>
      <c r="FR236" s="193">
        <v>0</v>
      </c>
      <c r="FS236" s="190" t="s">
        <v>297</v>
      </c>
      <c r="FT236" s="190" t="s">
        <v>297</v>
      </c>
      <c r="FU236" s="190" t="s">
        <v>297</v>
      </c>
      <c r="FV236" s="190" t="s">
        <v>297</v>
      </c>
      <c r="FW236" s="190" t="s">
        <v>297</v>
      </c>
      <c r="FX236" s="190" t="s">
        <v>297</v>
      </c>
      <c r="FY236" s="190" t="s">
        <v>297</v>
      </c>
      <c r="FZ236" s="190" t="s">
        <v>297</v>
      </c>
      <c r="GA236" s="190" t="s">
        <v>272</v>
      </c>
      <c r="GB236" s="190" t="s">
        <v>297</v>
      </c>
      <c r="GC236" s="190" t="s">
        <v>297</v>
      </c>
      <c r="GD236" s="190" t="s">
        <v>297</v>
      </c>
      <c r="GE236" s="190" t="s">
        <v>297</v>
      </c>
    </row>
    <row r="237" spans="1:187" x14ac:dyDescent="0.3">
      <c r="A237" s="190" t="s">
        <v>372</v>
      </c>
      <c r="B237" s="190">
        <v>2896</v>
      </c>
      <c r="C237" s="190" t="s">
        <v>53</v>
      </c>
      <c r="D237" s="190" t="s">
        <v>239</v>
      </c>
      <c r="E237" s="190" t="s">
        <v>6220</v>
      </c>
      <c r="F237" s="190" t="s">
        <v>6219</v>
      </c>
      <c r="G237" s="190" t="s">
        <v>5395</v>
      </c>
      <c r="H237" s="190" t="s">
        <v>369</v>
      </c>
      <c r="I237" s="190" t="s">
        <v>544</v>
      </c>
      <c r="J237" s="190" t="s">
        <v>6218</v>
      </c>
      <c r="K237" s="190" t="s">
        <v>271</v>
      </c>
      <c r="L237" s="190" t="s">
        <v>271</v>
      </c>
      <c r="M237" s="190" t="s">
        <v>271</v>
      </c>
      <c r="N237" s="190" t="s">
        <v>271</v>
      </c>
      <c r="O237" s="190" t="s">
        <v>271</v>
      </c>
      <c r="P237" s="190" t="s">
        <v>271</v>
      </c>
      <c r="Q237" s="191">
        <v>42476</v>
      </c>
      <c r="R237" s="191">
        <v>42566</v>
      </c>
      <c r="T237" s="190" t="s">
        <v>452</v>
      </c>
      <c r="U237" s="194">
        <v>530113</v>
      </c>
      <c r="V237" s="190" t="s">
        <v>2072</v>
      </c>
      <c r="W237" s="190" t="s">
        <v>2071</v>
      </c>
      <c r="X237" s="190" t="s">
        <v>2070</v>
      </c>
      <c r="Y237" s="190" t="s">
        <v>2069</v>
      </c>
      <c r="Z237" s="190" t="s">
        <v>2068</v>
      </c>
      <c r="AA237" s="190" t="s">
        <v>2067</v>
      </c>
      <c r="AB237" s="190" t="s">
        <v>448</v>
      </c>
      <c r="AC237" s="190" t="s">
        <v>2066</v>
      </c>
      <c r="AD237" s="190" t="s">
        <v>325</v>
      </c>
      <c r="AE237" s="190" t="s">
        <v>6217</v>
      </c>
      <c r="AF237" s="190" t="s">
        <v>6216</v>
      </c>
      <c r="AG237" s="193" t="s">
        <v>271</v>
      </c>
      <c r="AH237" s="193" t="s">
        <v>271</v>
      </c>
      <c r="AI237" s="193">
        <v>0</v>
      </c>
      <c r="AJ237" s="193" t="s">
        <v>271</v>
      </c>
      <c r="AK237" s="193" t="s">
        <v>271</v>
      </c>
      <c r="AL237" s="193">
        <v>5400</v>
      </c>
      <c r="AM237" s="193">
        <v>0</v>
      </c>
      <c r="AN237" s="193">
        <v>0</v>
      </c>
      <c r="AO237" s="193">
        <v>0</v>
      </c>
      <c r="AP237" s="193">
        <v>0</v>
      </c>
      <c r="AQ237" s="193">
        <v>0</v>
      </c>
      <c r="AR237" s="193">
        <v>5400</v>
      </c>
      <c r="AS237" s="190" t="s">
        <v>271</v>
      </c>
      <c r="AT237" s="193" t="s">
        <v>271</v>
      </c>
      <c r="AU237" s="193" t="s">
        <v>271</v>
      </c>
      <c r="AV237" s="190" t="s">
        <v>271</v>
      </c>
      <c r="AW237" s="193" t="s">
        <v>271</v>
      </c>
      <c r="AX237" s="193" t="s">
        <v>271</v>
      </c>
      <c r="AY237" s="190" t="s">
        <v>271</v>
      </c>
      <c r="AZ237" s="193" t="s">
        <v>271</v>
      </c>
      <c r="BA237" s="193" t="s">
        <v>271</v>
      </c>
      <c r="BB237" s="190" t="s">
        <v>271</v>
      </c>
      <c r="BC237" s="193" t="s">
        <v>271</v>
      </c>
      <c r="BD237" s="193" t="s">
        <v>271</v>
      </c>
      <c r="BE237" s="190" t="s">
        <v>271</v>
      </c>
      <c r="BF237" s="193" t="s">
        <v>271</v>
      </c>
      <c r="BG237" s="193" t="s">
        <v>271</v>
      </c>
      <c r="BH237" s="190" t="s">
        <v>271</v>
      </c>
      <c r="BI237" s="193" t="s">
        <v>271</v>
      </c>
      <c r="BJ237" s="193" t="s">
        <v>271</v>
      </c>
      <c r="BK237" s="190" t="s">
        <v>287</v>
      </c>
      <c r="BL237" s="193">
        <v>1114</v>
      </c>
      <c r="BM237" s="193">
        <v>0</v>
      </c>
      <c r="BN237" s="190" t="s">
        <v>271</v>
      </c>
      <c r="BO237" s="193" t="s">
        <v>271</v>
      </c>
      <c r="BP237" s="193" t="s">
        <v>271</v>
      </c>
      <c r="BQ237" s="190" t="s">
        <v>287</v>
      </c>
      <c r="BR237" s="193">
        <v>17100</v>
      </c>
      <c r="BS237" s="193">
        <v>0</v>
      </c>
      <c r="BT237" s="190" t="s">
        <v>287</v>
      </c>
      <c r="BU237" s="193">
        <v>8472</v>
      </c>
      <c r="BV237" s="193">
        <v>0</v>
      </c>
      <c r="BW237" s="193">
        <v>0</v>
      </c>
      <c r="BX237" s="193">
        <v>0</v>
      </c>
      <c r="BY237" s="193">
        <v>0</v>
      </c>
      <c r="BZ237" s="193">
        <v>0</v>
      </c>
      <c r="CA237" s="193">
        <v>0</v>
      </c>
      <c r="CB237" s="193">
        <v>0</v>
      </c>
      <c r="CC237" s="190" t="s">
        <v>271</v>
      </c>
      <c r="CD237" s="193" t="s">
        <v>271</v>
      </c>
      <c r="CE237" s="193" t="s">
        <v>271</v>
      </c>
      <c r="CF237" s="190" t="s">
        <v>271</v>
      </c>
      <c r="CG237" s="193" t="s">
        <v>271</v>
      </c>
      <c r="CH237" s="193" t="s">
        <v>271</v>
      </c>
      <c r="CI237" s="190" t="s">
        <v>271</v>
      </c>
      <c r="CJ237" s="193" t="s">
        <v>271</v>
      </c>
      <c r="CK237" s="193" t="s">
        <v>271</v>
      </c>
      <c r="CL237" s="190" t="s">
        <v>271</v>
      </c>
      <c r="CM237" s="193" t="s">
        <v>271</v>
      </c>
      <c r="CN237" s="193" t="s">
        <v>271</v>
      </c>
      <c r="CO237" s="190" t="s">
        <v>271</v>
      </c>
      <c r="CP237" s="193" t="s">
        <v>271</v>
      </c>
      <c r="CQ237" s="193" t="s">
        <v>271</v>
      </c>
      <c r="CR237" s="190" t="s">
        <v>271</v>
      </c>
      <c r="CS237" s="193" t="s">
        <v>271</v>
      </c>
      <c r="CT237" s="193" t="s">
        <v>271</v>
      </c>
      <c r="CU237" s="190" t="s">
        <v>271</v>
      </c>
      <c r="CV237" s="193" t="s">
        <v>271</v>
      </c>
      <c r="CW237" s="193" t="s">
        <v>271</v>
      </c>
      <c r="CX237" s="190" t="s">
        <v>271</v>
      </c>
      <c r="CY237" s="193" t="s">
        <v>271</v>
      </c>
      <c r="CZ237" s="193" t="s">
        <v>271</v>
      </c>
      <c r="DA237" s="190" t="s">
        <v>271</v>
      </c>
      <c r="DB237" s="193" t="s">
        <v>271</v>
      </c>
      <c r="DC237" s="193" t="s">
        <v>271</v>
      </c>
      <c r="DD237" s="190" t="s">
        <v>271</v>
      </c>
      <c r="DE237" s="193" t="s">
        <v>271</v>
      </c>
      <c r="DF237" s="193" t="s">
        <v>271</v>
      </c>
      <c r="DG237" s="190" t="s">
        <v>271</v>
      </c>
      <c r="DH237" s="193" t="s">
        <v>271</v>
      </c>
      <c r="DI237" s="193" t="s">
        <v>271</v>
      </c>
      <c r="DJ237" s="190" t="s">
        <v>271</v>
      </c>
      <c r="DK237" s="193" t="s">
        <v>271</v>
      </c>
      <c r="DL237" s="193" t="s">
        <v>271</v>
      </c>
      <c r="DM237" s="190" t="s">
        <v>271</v>
      </c>
      <c r="DN237" s="193" t="s">
        <v>271</v>
      </c>
      <c r="DO237" s="193" t="s">
        <v>271</v>
      </c>
      <c r="DP237" s="190" t="s">
        <v>271</v>
      </c>
      <c r="DQ237" s="193" t="s">
        <v>271</v>
      </c>
      <c r="DR237" s="193" t="s">
        <v>271</v>
      </c>
      <c r="DS237" s="190" t="s">
        <v>271</v>
      </c>
      <c r="DT237" s="193" t="s">
        <v>271</v>
      </c>
      <c r="DU237" s="193" t="s">
        <v>271</v>
      </c>
      <c r="DV237" s="190" t="s">
        <v>271</v>
      </c>
      <c r="DW237" s="193" t="s">
        <v>271</v>
      </c>
      <c r="DX237" s="193" t="s">
        <v>271</v>
      </c>
      <c r="DY237" s="190" t="s">
        <v>356</v>
      </c>
      <c r="DZ237" s="190" t="s">
        <v>272</v>
      </c>
      <c r="EA237" s="190" t="s">
        <v>427</v>
      </c>
      <c r="EB237" s="190" t="s">
        <v>307</v>
      </c>
      <c r="EC237" s="190" t="s">
        <v>271</v>
      </c>
      <c r="ED237" s="190" t="s">
        <v>271</v>
      </c>
      <c r="EE237" s="190" t="s">
        <v>271</v>
      </c>
      <c r="EF237" s="190" t="s">
        <v>271</v>
      </c>
      <c r="EG237" s="190" t="s">
        <v>352</v>
      </c>
      <c r="EH237" s="190" t="s">
        <v>284</v>
      </c>
      <c r="EI237" s="190" t="s">
        <v>319</v>
      </c>
      <c r="EJ237" s="190" t="s">
        <v>245</v>
      </c>
      <c r="EK237" s="190" t="s">
        <v>379</v>
      </c>
      <c r="EL237" s="190" t="s">
        <v>272</v>
      </c>
      <c r="EM237" s="190" t="s">
        <v>272</v>
      </c>
      <c r="EN237" s="190" t="s">
        <v>272</v>
      </c>
      <c r="EO237" s="190" t="s">
        <v>272</v>
      </c>
      <c r="EP237" s="190" t="s">
        <v>378</v>
      </c>
      <c r="EQ237" s="190">
        <v>4</v>
      </c>
      <c r="ER237" s="190" t="s">
        <v>349</v>
      </c>
      <c r="ES237" s="190" t="s">
        <v>272</v>
      </c>
      <c r="ET237" s="190" t="s">
        <v>272</v>
      </c>
      <c r="EU237" s="190" t="s">
        <v>272</v>
      </c>
      <c r="EV237" s="190" t="s">
        <v>272</v>
      </c>
      <c r="EW237" s="190" t="s">
        <v>303</v>
      </c>
      <c r="EX237" s="190">
        <v>4</v>
      </c>
      <c r="EY237" s="190" t="s">
        <v>278</v>
      </c>
      <c r="EZ237" s="190" t="s">
        <v>268</v>
      </c>
      <c r="FA237" s="190" t="s">
        <v>257</v>
      </c>
      <c r="FB237" s="193">
        <v>2</v>
      </c>
      <c r="FC237" s="190" t="s">
        <v>348</v>
      </c>
      <c r="FD237" s="190" t="s">
        <v>301</v>
      </c>
      <c r="FE237" s="190" t="s">
        <v>271</v>
      </c>
      <c r="FF237" s="190" t="s">
        <v>262</v>
      </c>
      <c r="FG237" s="190" t="s">
        <v>271</v>
      </c>
      <c r="FH237" s="190" t="s">
        <v>271</v>
      </c>
      <c r="FI237" s="190" t="s">
        <v>2063</v>
      </c>
      <c r="FJ237" s="190" t="s">
        <v>2062</v>
      </c>
      <c r="FK237" s="190" t="s">
        <v>2061</v>
      </c>
      <c r="FL237" s="190" t="s">
        <v>271</v>
      </c>
      <c r="FM237" s="190" t="s">
        <v>271</v>
      </c>
      <c r="FN237" s="190" t="s">
        <v>271</v>
      </c>
      <c r="FO237" s="190" t="s">
        <v>271</v>
      </c>
      <c r="FP237" s="190" t="s">
        <v>271</v>
      </c>
      <c r="FQ237" s="193">
        <v>0</v>
      </c>
      <c r="FR237" s="193">
        <v>5400</v>
      </c>
      <c r="FS237" s="190" t="s">
        <v>271</v>
      </c>
      <c r="FT237" s="190" t="s">
        <v>271</v>
      </c>
      <c r="FU237" s="190" t="s">
        <v>272</v>
      </c>
      <c r="FV237" s="190" t="s">
        <v>271</v>
      </c>
      <c r="FW237" s="190" t="s">
        <v>271</v>
      </c>
      <c r="FX237" s="190" t="s">
        <v>271</v>
      </c>
      <c r="FY237" s="190" t="s">
        <v>271</v>
      </c>
      <c r="FZ237" s="190" t="s">
        <v>271</v>
      </c>
      <c r="GA237" s="190" t="s">
        <v>271</v>
      </c>
      <c r="GB237" s="190" t="s">
        <v>271</v>
      </c>
      <c r="GC237" s="190" t="s">
        <v>271</v>
      </c>
      <c r="GD237" s="190" t="s">
        <v>271</v>
      </c>
      <c r="GE237" s="190" t="s">
        <v>271</v>
      </c>
    </row>
    <row r="238" spans="1:187" x14ac:dyDescent="0.3">
      <c r="A238" s="190" t="s">
        <v>372</v>
      </c>
      <c r="B238" s="190">
        <v>2889</v>
      </c>
      <c r="C238" s="190" t="s">
        <v>53</v>
      </c>
      <c r="D238" s="190" t="s">
        <v>239</v>
      </c>
      <c r="E238" s="190" t="s">
        <v>4480</v>
      </c>
      <c r="F238" s="190" t="s">
        <v>4479</v>
      </c>
      <c r="G238" s="190" t="s">
        <v>3876</v>
      </c>
      <c r="H238" s="190" t="s">
        <v>369</v>
      </c>
      <c r="I238" s="190" t="s">
        <v>2128</v>
      </c>
      <c r="J238" s="190" t="s">
        <v>4478</v>
      </c>
      <c r="K238" s="190" t="s">
        <v>271</v>
      </c>
      <c r="L238" s="190" t="s">
        <v>271</v>
      </c>
      <c r="M238" s="190" t="s">
        <v>271</v>
      </c>
      <c r="N238" s="190" t="s">
        <v>271</v>
      </c>
      <c r="O238" s="190" t="s">
        <v>271</v>
      </c>
      <c r="P238" s="190" t="s">
        <v>271</v>
      </c>
      <c r="Q238" s="191">
        <v>41671</v>
      </c>
      <c r="R238" s="191">
        <v>42766</v>
      </c>
      <c r="T238" s="190" t="s">
        <v>471</v>
      </c>
      <c r="U238" s="194">
        <v>1148618</v>
      </c>
      <c r="V238" s="190" t="s">
        <v>4443</v>
      </c>
      <c r="W238" s="190" t="s">
        <v>4477</v>
      </c>
      <c r="X238" s="190" t="s">
        <v>4441</v>
      </c>
      <c r="Y238" s="190" t="s">
        <v>4476</v>
      </c>
      <c r="Z238" s="190" t="s">
        <v>4403</v>
      </c>
      <c r="AA238" s="190" t="s">
        <v>4475</v>
      </c>
      <c r="AB238" s="190" t="s">
        <v>310</v>
      </c>
      <c r="AC238" s="190" t="s">
        <v>4474</v>
      </c>
      <c r="AD238" s="190" t="s">
        <v>325</v>
      </c>
      <c r="AE238" s="190" t="s">
        <v>4473</v>
      </c>
      <c r="AF238" s="190" t="s">
        <v>4472</v>
      </c>
      <c r="AG238" s="193">
        <v>19363</v>
      </c>
      <c r="AH238" s="193">
        <v>18603</v>
      </c>
      <c r="AI238" s="193">
        <v>37966</v>
      </c>
      <c r="AJ238" s="193">
        <v>4422</v>
      </c>
      <c r="AK238" s="193">
        <v>4248</v>
      </c>
      <c r="AL238" s="193">
        <v>8670</v>
      </c>
      <c r="AM238" s="193">
        <v>0</v>
      </c>
      <c r="AN238" s="193">
        <v>0</v>
      </c>
      <c r="AO238" s="193">
        <v>0</v>
      </c>
      <c r="AP238" s="193">
        <v>0</v>
      </c>
      <c r="AQ238" s="193">
        <v>0</v>
      </c>
      <c r="AR238" s="193">
        <v>0</v>
      </c>
      <c r="AS238" s="190" t="s">
        <v>271</v>
      </c>
      <c r="AT238" s="193" t="s">
        <v>271</v>
      </c>
      <c r="AU238" s="193" t="s">
        <v>271</v>
      </c>
      <c r="AV238" s="190" t="s">
        <v>271</v>
      </c>
      <c r="AW238" s="193" t="s">
        <v>271</v>
      </c>
      <c r="AX238" s="193" t="s">
        <v>271</v>
      </c>
      <c r="AY238" s="190" t="s">
        <v>271</v>
      </c>
      <c r="AZ238" s="193" t="s">
        <v>271</v>
      </c>
      <c r="BA238" s="193" t="s">
        <v>271</v>
      </c>
      <c r="BB238" s="190" t="s">
        <v>271</v>
      </c>
      <c r="BC238" s="193" t="s">
        <v>271</v>
      </c>
      <c r="BD238" s="193" t="s">
        <v>271</v>
      </c>
      <c r="BE238" s="190" t="s">
        <v>271</v>
      </c>
      <c r="BF238" s="193" t="s">
        <v>271</v>
      </c>
      <c r="BG238" s="193" t="s">
        <v>271</v>
      </c>
      <c r="BH238" s="190" t="s">
        <v>271</v>
      </c>
      <c r="BI238" s="193" t="s">
        <v>271</v>
      </c>
      <c r="BJ238" s="193" t="s">
        <v>271</v>
      </c>
      <c r="BK238" s="190" t="s">
        <v>271</v>
      </c>
      <c r="BL238" s="193" t="s">
        <v>271</v>
      </c>
      <c r="BM238" s="193" t="s">
        <v>271</v>
      </c>
      <c r="BN238" s="190" t="s">
        <v>271</v>
      </c>
      <c r="BO238" s="193" t="s">
        <v>271</v>
      </c>
      <c r="BP238" s="193" t="s">
        <v>271</v>
      </c>
      <c r="BQ238" s="190" t="s">
        <v>271</v>
      </c>
      <c r="BR238" s="193" t="s">
        <v>271</v>
      </c>
      <c r="BS238" s="193" t="s">
        <v>271</v>
      </c>
      <c r="BT238" s="190" t="s">
        <v>271</v>
      </c>
      <c r="BU238" s="193" t="s">
        <v>271</v>
      </c>
      <c r="BV238" s="193" t="s">
        <v>271</v>
      </c>
      <c r="BW238" s="193">
        <v>30097</v>
      </c>
      <c r="BX238" s="193">
        <v>20000</v>
      </c>
      <c r="BY238" s="193">
        <v>50097</v>
      </c>
      <c r="BZ238" s="193">
        <v>7822</v>
      </c>
      <c r="CA238" s="193">
        <v>5134</v>
      </c>
      <c r="CB238" s="193">
        <v>12956</v>
      </c>
      <c r="CC238" s="190" t="s">
        <v>271</v>
      </c>
      <c r="CD238" s="193" t="s">
        <v>271</v>
      </c>
      <c r="CE238" s="193" t="s">
        <v>271</v>
      </c>
      <c r="CF238" s="190" t="s">
        <v>271</v>
      </c>
      <c r="CG238" s="193" t="s">
        <v>271</v>
      </c>
      <c r="CH238" s="193" t="s">
        <v>271</v>
      </c>
      <c r="CI238" s="190" t="s">
        <v>271</v>
      </c>
      <c r="CJ238" s="193" t="s">
        <v>271</v>
      </c>
      <c r="CK238" s="193" t="s">
        <v>271</v>
      </c>
      <c r="CL238" s="190" t="s">
        <v>271</v>
      </c>
      <c r="CM238" s="193" t="s">
        <v>271</v>
      </c>
      <c r="CN238" s="193" t="s">
        <v>271</v>
      </c>
      <c r="CO238" s="190" t="s">
        <v>271</v>
      </c>
      <c r="CP238" s="193" t="s">
        <v>271</v>
      </c>
      <c r="CQ238" s="193" t="s">
        <v>271</v>
      </c>
      <c r="CR238" s="190" t="s">
        <v>271</v>
      </c>
      <c r="CS238" s="193" t="s">
        <v>271</v>
      </c>
      <c r="CT238" s="193" t="s">
        <v>271</v>
      </c>
      <c r="CU238" s="190" t="s">
        <v>271</v>
      </c>
      <c r="CV238" s="193" t="s">
        <v>271</v>
      </c>
      <c r="CW238" s="193" t="s">
        <v>271</v>
      </c>
      <c r="CX238" s="190" t="s">
        <v>287</v>
      </c>
      <c r="CY238" s="193">
        <v>12956</v>
      </c>
      <c r="CZ238" s="193">
        <v>50097</v>
      </c>
      <c r="DA238" s="190" t="s">
        <v>287</v>
      </c>
      <c r="DB238" s="193">
        <v>12956</v>
      </c>
      <c r="DC238" s="193">
        <v>50097</v>
      </c>
      <c r="DD238" s="190" t="s">
        <v>271</v>
      </c>
      <c r="DE238" s="193" t="s">
        <v>271</v>
      </c>
      <c r="DF238" s="193" t="s">
        <v>271</v>
      </c>
      <c r="DG238" s="190" t="s">
        <v>271</v>
      </c>
      <c r="DH238" s="193" t="s">
        <v>271</v>
      </c>
      <c r="DI238" s="193" t="s">
        <v>271</v>
      </c>
      <c r="DJ238" s="190" t="s">
        <v>271</v>
      </c>
      <c r="DK238" s="193" t="s">
        <v>271</v>
      </c>
      <c r="DL238" s="193" t="s">
        <v>271</v>
      </c>
      <c r="DM238" s="190" t="s">
        <v>287</v>
      </c>
      <c r="DN238" s="193">
        <v>12956</v>
      </c>
      <c r="DO238" s="193">
        <v>50097</v>
      </c>
      <c r="DP238" s="190" t="s">
        <v>271</v>
      </c>
      <c r="DQ238" s="193" t="s">
        <v>271</v>
      </c>
      <c r="DR238" s="193" t="s">
        <v>271</v>
      </c>
      <c r="DS238" s="190" t="s">
        <v>271</v>
      </c>
      <c r="DT238" s="193" t="s">
        <v>271</v>
      </c>
      <c r="DU238" s="193" t="s">
        <v>271</v>
      </c>
      <c r="DV238" s="190" t="s">
        <v>271</v>
      </c>
      <c r="DW238" s="193" t="s">
        <v>271</v>
      </c>
      <c r="DX238" s="193" t="s">
        <v>271</v>
      </c>
      <c r="DY238" s="190" t="s">
        <v>356</v>
      </c>
      <c r="DZ238" s="190" t="s">
        <v>272</v>
      </c>
      <c r="EA238" s="190" t="s">
        <v>564</v>
      </c>
      <c r="EB238" s="190" t="s">
        <v>354</v>
      </c>
      <c r="EC238" s="190" t="s">
        <v>272</v>
      </c>
      <c r="ED238" s="190" t="s">
        <v>539</v>
      </c>
      <c r="EE238" s="190" t="s">
        <v>426</v>
      </c>
      <c r="EF238" s="190" t="s">
        <v>4471</v>
      </c>
      <c r="EG238" s="190" t="s">
        <v>321</v>
      </c>
      <c r="EH238" s="190" t="s">
        <v>320</v>
      </c>
      <c r="EI238" s="190" t="s">
        <v>283</v>
      </c>
      <c r="EJ238" s="190" t="s">
        <v>244</v>
      </c>
      <c r="EK238" s="190" t="s">
        <v>379</v>
      </c>
      <c r="EL238" s="190" t="s">
        <v>272</v>
      </c>
      <c r="EM238" s="190" t="s">
        <v>272</v>
      </c>
      <c r="EN238" s="190" t="s">
        <v>272</v>
      </c>
      <c r="EO238" s="190" t="s">
        <v>272</v>
      </c>
      <c r="EP238" s="190" t="s">
        <v>378</v>
      </c>
      <c r="EQ238" s="190">
        <v>4</v>
      </c>
      <c r="ER238" s="190" t="s">
        <v>349</v>
      </c>
      <c r="ES238" s="190" t="s">
        <v>297</v>
      </c>
      <c r="ET238" s="190" t="s">
        <v>272</v>
      </c>
      <c r="EU238" s="190" t="s">
        <v>272</v>
      </c>
      <c r="EV238" s="190" t="s">
        <v>272</v>
      </c>
      <c r="EW238" s="190" t="s">
        <v>303</v>
      </c>
      <c r="EX238" s="190">
        <v>3</v>
      </c>
      <c r="EY238" s="190" t="s">
        <v>318</v>
      </c>
      <c r="EZ238" s="190" t="s">
        <v>266</v>
      </c>
      <c r="FA238" s="190" t="s">
        <v>258</v>
      </c>
      <c r="FB238" s="193">
        <v>2</v>
      </c>
      <c r="FC238" s="190" t="s">
        <v>348</v>
      </c>
      <c r="FD238" s="190" t="s">
        <v>2097</v>
      </c>
      <c r="FE238" s="190" t="s">
        <v>300</v>
      </c>
      <c r="FF238" s="190" t="s">
        <v>263</v>
      </c>
      <c r="FG238" s="190" t="s">
        <v>4470</v>
      </c>
      <c r="FH238" s="190" t="s">
        <v>4469</v>
      </c>
      <c r="FI238" s="190" t="s">
        <v>4468</v>
      </c>
      <c r="FJ238" s="190" t="s">
        <v>4467</v>
      </c>
      <c r="FK238" s="190" t="s">
        <v>4466</v>
      </c>
      <c r="FL238" s="190" t="s">
        <v>4465</v>
      </c>
      <c r="FM238" s="190" t="s">
        <v>4464</v>
      </c>
      <c r="FN238" s="190" t="s">
        <v>4463</v>
      </c>
      <c r="FO238" s="190" t="s">
        <v>271</v>
      </c>
      <c r="FP238" s="190" t="s">
        <v>4462</v>
      </c>
      <c r="FQ238" s="193">
        <v>50097</v>
      </c>
      <c r="FR238" s="193">
        <v>12956</v>
      </c>
      <c r="FS238" s="190" t="s">
        <v>271</v>
      </c>
      <c r="FT238" s="190" t="s">
        <v>271</v>
      </c>
      <c r="FU238" s="190" t="s">
        <v>271</v>
      </c>
      <c r="FV238" s="190" t="s">
        <v>271</v>
      </c>
      <c r="FW238" s="190" t="s">
        <v>271</v>
      </c>
      <c r="FX238" s="190" t="s">
        <v>271</v>
      </c>
      <c r="FY238" s="190" t="s">
        <v>272</v>
      </c>
      <c r="FZ238" s="190" t="s">
        <v>271</v>
      </c>
      <c r="GA238" s="190" t="s">
        <v>271</v>
      </c>
      <c r="GB238" s="190" t="s">
        <v>271</v>
      </c>
      <c r="GC238" s="190" t="s">
        <v>271</v>
      </c>
      <c r="GD238" s="190" t="s">
        <v>271</v>
      </c>
      <c r="GE238" s="190" t="s">
        <v>272</v>
      </c>
    </row>
    <row r="239" spans="1:187" x14ac:dyDescent="0.3">
      <c r="A239" s="190" t="s">
        <v>372</v>
      </c>
      <c r="B239" s="190">
        <v>2892</v>
      </c>
      <c r="C239" s="190" t="s">
        <v>53</v>
      </c>
      <c r="D239" s="190" t="s">
        <v>239</v>
      </c>
      <c r="E239" s="190" t="s">
        <v>4461</v>
      </c>
      <c r="F239" s="190" t="s">
        <v>4460</v>
      </c>
      <c r="G239" s="190" t="s">
        <v>3876</v>
      </c>
      <c r="H239" s="190" t="s">
        <v>1272</v>
      </c>
      <c r="I239" s="190" t="s">
        <v>301</v>
      </c>
      <c r="J239" s="190" t="s">
        <v>4459</v>
      </c>
      <c r="K239" s="190" t="s">
        <v>271</v>
      </c>
      <c r="L239" s="190" t="s">
        <v>271</v>
      </c>
      <c r="M239" s="190" t="s">
        <v>271</v>
      </c>
      <c r="N239" s="190" t="s">
        <v>271</v>
      </c>
      <c r="O239" s="190" t="s">
        <v>271</v>
      </c>
      <c r="P239" s="190" t="s">
        <v>271</v>
      </c>
      <c r="Q239" s="191">
        <v>42475</v>
      </c>
      <c r="R239" s="191">
        <v>43539</v>
      </c>
      <c r="T239" s="190" t="s">
        <v>549</v>
      </c>
      <c r="U239" s="194">
        <v>392221.18</v>
      </c>
      <c r="V239" s="190" t="s">
        <v>4458</v>
      </c>
      <c r="W239" s="190" t="s">
        <v>4457</v>
      </c>
      <c r="X239" s="190" t="s">
        <v>4456</v>
      </c>
      <c r="Y239" s="190" t="s">
        <v>4443</v>
      </c>
      <c r="Z239" s="190" t="s">
        <v>4455</v>
      </c>
      <c r="AA239" s="190" t="s">
        <v>4441</v>
      </c>
      <c r="AB239" s="190" t="s">
        <v>310</v>
      </c>
      <c r="AC239" s="190" t="s">
        <v>4454</v>
      </c>
      <c r="AD239" s="190" t="s">
        <v>325</v>
      </c>
      <c r="AE239" s="190" t="s">
        <v>4453</v>
      </c>
      <c r="AF239" s="190" t="s">
        <v>4452</v>
      </c>
      <c r="AG239" s="193">
        <v>1700</v>
      </c>
      <c r="AH239" s="193">
        <v>1300</v>
      </c>
      <c r="AI239" s="193">
        <v>3000</v>
      </c>
      <c r="AJ239" s="193">
        <v>600</v>
      </c>
      <c r="AK239" s="193">
        <v>400</v>
      </c>
      <c r="AL239" s="193">
        <v>1000</v>
      </c>
      <c r="AM239" s="193">
        <v>0</v>
      </c>
      <c r="AN239" s="193">
        <v>0</v>
      </c>
      <c r="AO239" s="193">
        <v>0</v>
      </c>
      <c r="AP239" s="193">
        <v>0</v>
      </c>
      <c r="AQ239" s="193">
        <v>0</v>
      </c>
      <c r="AR239" s="193">
        <v>0</v>
      </c>
      <c r="AS239" s="190" t="s">
        <v>271</v>
      </c>
      <c r="AT239" s="193" t="s">
        <v>271</v>
      </c>
      <c r="AU239" s="193" t="s">
        <v>271</v>
      </c>
      <c r="AV239" s="190" t="s">
        <v>271</v>
      </c>
      <c r="AW239" s="193" t="s">
        <v>271</v>
      </c>
      <c r="AX239" s="193" t="s">
        <v>271</v>
      </c>
      <c r="AY239" s="190" t="s">
        <v>271</v>
      </c>
      <c r="AZ239" s="193" t="s">
        <v>271</v>
      </c>
      <c r="BA239" s="193" t="s">
        <v>271</v>
      </c>
      <c r="BB239" s="190" t="s">
        <v>271</v>
      </c>
      <c r="BC239" s="193" t="s">
        <v>271</v>
      </c>
      <c r="BD239" s="193" t="s">
        <v>271</v>
      </c>
      <c r="BE239" s="190" t="s">
        <v>271</v>
      </c>
      <c r="BF239" s="193" t="s">
        <v>271</v>
      </c>
      <c r="BG239" s="193" t="s">
        <v>271</v>
      </c>
      <c r="BH239" s="190" t="s">
        <v>271</v>
      </c>
      <c r="BI239" s="193" t="s">
        <v>271</v>
      </c>
      <c r="BJ239" s="193" t="s">
        <v>271</v>
      </c>
      <c r="BK239" s="190" t="s">
        <v>271</v>
      </c>
      <c r="BL239" s="193" t="s">
        <v>271</v>
      </c>
      <c r="BM239" s="193" t="s">
        <v>271</v>
      </c>
      <c r="BN239" s="190" t="s">
        <v>271</v>
      </c>
      <c r="BO239" s="193" t="s">
        <v>271</v>
      </c>
      <c r="BP239" s="193" t="s">
        <v>271</v>
      </c>
      <c r="BQ239" s="190" t="s">
        <v>271</v>
      </c>
      <c r="BR239" s="193" t="s">
        <v>271</v>
      </c>
      <c r="BS239" s="193" t="s">
        <v>271</v>
      </c>
      <c r="BT239" s="190" t="s">
        <v>271</v>
      </c>
      <c r="BU239" s="193" t="s">
        <v>271</v>
      </c>
      <c r="BV239" s="193" t="s">
        <v>271</v>
      </c>
      <c r="BW239" s="193">
        <v>600</v>
      </c>
      <c r="BX239" s="193">
        <v>400</v>
      </c>
      <c r="BY239" s="193">
        <v>1000</v>
      </c>
      <c r="BZ239" s="193">
        <v>200</v>
      </c>
      <c r="CA239" s="193">
        <v>100</v>
      </c>
      <c r="CB239" s="193">
        <v>300</v>
      </c>
      <c r="CC239" s="190" t="s">
        <v>287</v>
      </c>
      <c r="CD239" s="193">
        <v>100</v>
      </c>
      <c r="CE239" s="193">
        <v>400</v>
      </c>
      <c r="CF239" s="190" t="s">
        <v>287</v>
      </c>
      <c r="CG239" s="193">
        <v>100</v>
      </c>
      <c r="CH239" s="193">
        <v>300</v>
      </c>
      <c r="CI239" s="190" t="s">
        <v>271</v>
      </c>
      <c r="CJ239" s="193" t="s">
        <v>271</v>
      </c>
      <c r="CK239" s="193" t="s">
        <v>271</v>
      </c>
      <c r="CL239" s="190" t="s">
        <v>287</v>
      </c>
      <c r="CM239" s="193">
        <v>50</v>
      </c>
      <c r="CN239" s="193">
        <v>200</v>
      </c>
      <c r="CO239" s="190" t="s">
        <v>271</v>
      </c>
      <c r="CP239" s="193" t="s">
        <v>271</v>
      </c>
      <c r="CQ239" s="193" t="s">
        <v>271</v>
      </c>
      <c r="CR239" s="190" t="s">
        <v>271</v>
      </c>
      <c r="CS239" s="193" t="s">
        <v>271</v>
      </c>
      <c r="CT239" s="193" t="s">
        <v>271</v>
      </c>
      <c r="CU239" s="190" t="s">
        <v>287</v>
      </c>
      <c r="CV239" s="193">
        <v>50</v>
      </c>
      <c r="CW239" s="193">
        <v>100</v>
      </c>
      <c r="CX239" s="190" t="s">
        <v>271</v>
      </c>
      <c r="CY239" s="193" t="s">
        <v>271</v>
      </c>
      <c r="CZ239" s="193" t="s">
        <v>271</v>
      </c>
      <c r="DA239" s="190" t="s">
        <v>271</v>
      </c>
      <c r="DB239" s="193" t="s">
        <v>271</v>
      </c>
      <c r="DC239" s="193" t="s">
        <v>271</v>
      </c>
      <c r="DD239" s="190" t="s">
        <v>271</v>
      </c>
      <c r="DE239" s="193" t="s">
        <v>271</v>
      </c>
      <c r="DF239" s="193" t="s">
        <v>271</v>
      </c>
      <c r="DG239" s="190" t="s">
        <v>271</v>
      </c>
      <c r="DH239" s="193" t="s">
        <v>271</v>
      </c>
      <c r="DI239" s="193" t="s">
        <v>271</v>
      </c>
      <c r="DJ239" s="190" t="s">
        <v>271</v>
      </c>
      <c r="DK239" s="193" t="s">
        <v>271</v>
      </c>
      <c r="DL239" s="193" t="s">
        <v>271</v>
      </c>
      <c r="DM239" s="190" t="s">
        <v>271</v>
      </c>
      <c r="DN239" s="193" t="s">
        <v>271</v>
      </c>
      <c r="DO239" s="193" t="s">
        <v>271</v>
      </c>
      <c r="DP239" s="190" t="s">
        <v>271</v>
      </c>
      <c r="DQ239" s="193" t="s">
        <v>271</v>
      </c>
      <c r="DR239" s="193" t="s">
        <v>271</v>
      </c>
      <c r="DS239" s="190" t="s">
        <v>271</v>
      </c>
      <c r="DT239" s="193" t="s">
        <v>271</v>
      </c>
      <c r="DU239" s="193" t="s">
        <v>271</v>
      </c>
      <c r="DV239" s="190" t="s">
        <v>271</v>
      </c>
      <c r="DW239" s="193" t="s">
        <v>271</v>
      </c>
      <c r="DX239" s="193" t="s">
        <v>271</v>
      </c>
      <c r="DY239" s="190" t="s">
        <v>655</v>
      </c>
      <c r="DZ239" s="190" t="s">
        <v>272</v>
      </c>
      <c r="EA239" s="190" t="s">
        <v>564</v>
      </c>
      <c r="EB239" s="190" t="s">
        <v>307</v>
      </c>
      <c r="EC239" s="190" t="s">
        <v>297</v>
      </c>
      <c r="ED239" s="190" t="s">
        <v>271</v>
      </c>
      <c r="EE239" s="190" t="s">
        <v>271</v>
      </c>
      <c r="EF239" s="190" t="s">
        <v>271</v>
      </c>
      <c r="EG239" s="190" t="s">
        <v>352</v>
      </c>
      <c r="EH239" s="190" t="s">
        <v>284</v>
      </c>
      <c r="EI239" s="190" t="s">
        <v>283</v>
      </c>
      <c r="EJ239" s="190" t="s">
        <v>246</v>
      </c>
      <c r="EK239" s="190" t="s">
        <v>379</v>
      </c>
      <c r="EL239" s="190" t="s">
        <v>272</v>
      </c>
      <c r="EM239" s="190" t="s">
        <v>272</v>
      </c>
      <c r="EN239" s="190" t="s">
        <v>272</v>
      </c>
      <c r="EO239" s="190" t="s">
        <v>297</v>
      </c>
      <c r="EP239" s="190" t="s">
        <v>464</v>
      </c>
      <c r="EQ239" s="190">
        <v>3</v>
      </c>
      <c r="ER239" s="190" t="s">
        <v>349</v>
      </c>
      <c r="ES239" s="190" t="s">
        <v>272</v>
      </c>
      <c r="ET239" s="190" t="s">
        <v>272</v>
      </c>
      <c r="EU239" s="190" t="s">
        <v>272</v>
      </c>
      <c r="EV239" s="190" t="s">
        <v>297</v>
      </c>
      <c r="EW239" s="190" t="s">
        <v>303</v>
      </c>
      <c r="EX239" s="190">
        <v>3</v>
      </c>
      <c r="EY239" s="190" t="s">
        <v>318</v>
      </c>
      <c r="EZ239" s="190" t="s">
        <v>267</v>
      </c>
      <c r="FA239" s="190" t="s">
        <v>258</v>
      </c>
      <c r="FB239" s="193">
        <v>2</v>
      </c>
      <c r="FC239" s="190" t="s">
        <v>348</v>
      </c>
      <c r="FD239" s="190" t="s">
        <v>1357</v>
      </c>
      <c r="FE239" s="190" t="s">
        <v>271</v>
      </c>
      <c r="FF239" s="190" t="s">
        <v>264</v>
      </c>
      <c r="FG239" s="190" t="s">
        <v>4451</v>
      </c>
      <c r="FH239" s="190" t="s">
        <v>4450</v>
      </c>
      <c r="FI239" s="190" t="s">
        <v>4449</v>
      </c>
      <c r="FJ239" s="190" t="s">
        <v>4448</v>
      </c>
      <c r="FK239" s="190" t="s">
        <v>271</v>
      </c>
      <c r="FL239" s="190" t="s">
        <v>4447</v>
      </c>
      <c r="FM239" s="190" t="s">
        <v>271</v>
      </c>
      <c r="FN239" s="190" t="s">
        <v>271</v>
      </c>
      <c r="FO239" s="190" t="s">
        <v>271</v>
      </c>
      <c r="FP239" s="190" t="s">
        <v>271</v>
      </c>
      <c r="FQ239" s="193">
        <v>1000</v>
      </c>
      <c r="FR239" s="193">
        <v>300</v>
      </c>
      <c r="FS239" s="190" t="s">
        <v>271</v>
      </c>
      <c r="FT239" s="190" t="s">
        <v>271</v>
      </c>
      <c r="FU239" s="190" t="s">
        <v>271</v>
      </c>
      <c r="FV239" s="190" t="s">
        <v>271</v>
      </c>
      <c r="FW239" s="190" t="s">
        <v>271</v>
      </c>
      <c r="FX239" s="190" t="s">
        <v>271</v>
      </c>
      <c r="FY239" s="190" t="s">
        <v>271</v>
      </c>
      <c r="FZ239" s="190" t="s">
        <v>271</v>
      </c>
      <c r="GA239" s="190" t="s">
        <v>272</v>
      </c>
      <c r="GB239" s="190" t="s">
        <v>271</v>
      </c>
      <c r="GC239" s="190" t="s">
        <v>271</v>
      </c>
      <c r="GD239" s="190" t="s">
        <v>271</v>
      </c>
      <c r="GE239" s="190" t="s">
        <v>271</v>
      </c>
    </row>
    <row r="240" spans="1:187" x14ac:dyDescent="0.3">
      <c r="A240" s="190" t="s">
        <v>372</v>
      </c>
      <c r="B240" s="190">
        <v>2894</v>
      </c>
      <c r="C240" s="190" t="s">
        <v>53</v>
      </c>
      <c r="D240" s="190" t="s">
        <v>239</v>
      </c>
      <c r="E240" s="190" t="s">
        <v>4446</v>
      </c>
      <c r="F240" s="190" t="s">
        <v>4445</v>
      </c>
      <c r="G240" s="190" t="s">
        <v>3876</v>
      </c>
      <c r="H240" s="190" t="s">
        <v>1272</v>
      </c>
      <c r="I240" s="190" t="s">
        <v>301</v>
      </c>
      <c r="J240" s="190" t="s">
        <v>4444</v>
      </c>
      <c r="K240" s="190" t="s">
        <v>271</v>
      </c>
      <c r="L240" s="190" t="s">
        <v>271</v>
      </c>
      <c r="M240" s="190" t="s">
        <v>271</v>
      </c>
      <c r="N240" s="190" t="s">
        <v>271</v>
      </c>
      <c r="O240" s="190" t="s">
        <v>271</v>
      </c>
      <c r="P240" s="190" t="s">
        <v>271</v>
      </c>
      <c r="Q240" s="191">
        <v>41640</v>
      </c>
      <c r="R240" s="191">
        <v>42735</v>
      </c>
      <c r="T240" s="190" t="s">
        <v>391</v>
      </c>
      <c r="U240" s="194">
        <v>762000</v>
      </c>
      <c r="V240" s="190" t="s">
        <v>4443</v>
      </c>
      <c r="W240" s="190" t="s">
        <v>4442</v>
      </c>
      <c r="X240" s="190" t="s">
        <v>4441</v>
      </c>
      <c r="Y240" s="190" t="s">
        <v>4440</v>
      </c>
      <c r="Z240" s="190" t="s">
        <v>4439</v>
      </c>
      <c r="AA240" s="190" t="s">
        <v>4438</v>
      </c>
      <c r="AB240" s="190" t="s">
        <v>310</v>
      </c>
      <c r="AC240" s="190" t="s">
        <v>4437</v>
      </c>
      <c r="AD240" s="190" t="s">
        <v>325</v>
      </c>
      <c r="AE240" s="190" t="s">
        <v>4436</v>
      </c>
      <c r="AF240" s="190" t="s">
        <v>4435</v>
      </c>
      <c r="AG240" s="193">
        <v>3000</v>
      </c>
      <c r="AH240" s="193">
        <v>4000</v>
      </c>
      <c r="AI240" s="193">
        <v>7000</v>
      </c>
      <c r="AJ240" s="193">
        <v>1000</v>
      </c>
      <c r="AK240" s="193">
        <v>0</v>
      </c>
      <c r="AL240" s="193">
        <v>1000</v>
      </c>
      <c r="AM240" s="193">
        <v>0</v>
      </c>
      <c r="AN240" s="193">
        <v>0</v>
      </c>
      <c r="AO240" s="193">
        <v>0</v>
      </c>
      <c r="AP240" s="193">
        <v>0</v>
      </c>
      <c r="AQ240" s="193">
        <v>0</v>
      </c>
      <c r="AR240" s="193">
        <v>0</v>
      </c>
      <c r="AS240" s="190" t="s">
        <v>271</v>
      </c>
      <c r="AT240" s="193" t="s">
        <v>271</v>
      </c>
      <c r="AU240" s="193" t="s">
        <v>271</v>
      </c>
      <c r="AV240" s="190" t="s">
        <v>271</v>
      </c>
      <c r="AW240" s="193" t="s">
        <v>271</v>
      </c>
      <c r="AX240" s="193" t="s">
        <v>271</v>
      </c>
      <c r="AY240" s="190" t="s">
        <v>271</v>
      </c>
      <c r="AZ240" s="193" t="s">
        <v>271</v>
      </c>
      <c r="BA240" s="193" t="s">
        <v>271</v>
      </c>
      <c r="BB240" s="190" t="s">
        <v>271</v>
      </c>
      <c r="BC240" s="193" t="s">
        <v>271</v>
      </c>
      <c r="BD240" s="193" t="s">
        <v>271</v>
      </c>
      <c r="BE240" s="190" t="s">
        <v>271</v>
      </c>
      <c r="BF240" s="193" t="s">
        <v>271</v>
      </c>
      <c r="BG240" s="193" t="s">
        <v>271</v>
      </c>
      <c r="BH240" s="190" t="s">
        <v>271</v>
      </c>
      <c r="BI240" s="193" t="s">
        <v>271</v>
      </c>
      <c r="BJ240" s="193" t="s">
        <v>271</v>
      </c>
      <c r="BK240" s="190" t="s">
        <v>271</v>
      </c>
      <c r="BL240" s="193" t="s">
        <v>271</v>
      </c>
      <c r="BM240" s="193" t="s">
        <v>271</v>
      </c>
      <c r="BN240" s="190" t="s">
        <v>271</v>
      </c>
      <c r="BO240" s="193" t="s">
        <v>271</v>
      </c>
      <c r="BP240" s="193" t="s">
        <v>271</v>
      </c>
      <c r="BQ240" s="190" t="s">
        <v>271</v>
      </c>
      <c r="BR240" s="193" t="s">
        <v>271</v>
      </c>
      <c r="BS240" s="193" t="s">
        <v>271</v>
      </c>
      <c r="BT240" s="190" t="s">
        <v>271</v>
      </c>
      <c r="BU240" s="193" t="s">
        <v>271</v>
      </c>
      <c r="BV240" s="193" t="s">
        <v>271</v>
      </c>
      <c r="BW240" s="193">
        <v>3000</v>
      </c>
      <c r="BX240" s="193">
        <v>4000</v>
      </c>
      <c r="BY240" s="193">
        <v>7000</v>
      </c>
      <c r="BZ240" s="193">
        <v>1000</v>
      </c>
      <c r="CA240" s="193">
        <v>400</v>
      </c>
      <c r="CB240" s="193">
        <v>1400</v>
      </c>
      <c r="CC240" s="190" t="s">
        <v>287</v>
      </c>
      <c r="CD240" s="193">
        <v>900</v>
      </c>
      <c r="CE240" s="193">
        <v>0</v>
      </c>
      <c r="CF240" s="190" t="s">
        <v>271</v>
      </c>
      <c r="CG240" s="193" t="s">
        <v>271</v>
      </c>
      <c r="CH240" s="193" t="s">
        <v>271</v>
      </c>
      <c r="CI240" s="190" t="s">
        <v>271</v>
      </c>
      <c r="CJ240" s="193" t="s">
        <v>271</v>
      </c>
      <c r="CK240" s="193" t="s">
        <v>271</v>
      </c>
      <c r="CL240" s="190" t="s">
        <v>271</v>
      </c>
      <c r="CM240" s="193" t="s">
        <v>271</v>
      </c>
      <c r="CN240" s="193" t="s">
        <v>271</v>
      </c>
      <c r="CO240" s="190" t="s">
        <v>287</v>
      </c>
      <c r="CP240" s="193">
        <v>0</v>
      </c>
      <c r="CQ240" s="193">
        <v>0</v>
      </c>
      <c r="CR240" s="190" t="s">
        <v>271</v>
      </c>
      <c r="CS240" s="193" t="s">
        <v>271</v>
      </c>
      <c r="CT240" s="193" t="s">
        <v>271</v>
      </c>
      <c r="CU240" s="190" t="s">
        <v>287</v>
      </c>
      <c r="CV240" s="193">
        <v>1000</v>
      </c>
      <c r="CW240" s="193">
        <v>0</v>
      </c>
      <c r="CX240" s="190" t="s">
        <v>271</v>
      </c>
      <c r="CY240" s="193" t="s">
        <v>271</v>
      </c>
      <c r="CZ240" s="193" t="s">
        <v>271</v>
      </c>
      <c r="DA240" s="190" t="s">
        <v>287</v>
      </c>
      <c r="DB240" s="193">
        <v>1200</v>
      </c>
      <c r="DC240" s="193">
        <v>0</v>
      </c>
      <c r="DD240" s="190" t="s">
        <v>271</v>
      </c>
      <c r="DE240" s="193" t="s">
        <v>271</v>
      </c>
      <c r="DF240" s="193" t="s">
        <v>271</v>
      </c>
      <c r="DG240" s="190" t="s">
        <v>271</v>
      </c>
      <c r="DH240" s="193" t="s">
        <v>271</v>
      </c>
      <c r="DI240" s="193" t="s">
        <v>271</v>
      </c>
      <c r="DJ240" s="190" t="s">
        <v>271</v>
      </c>
      <c r="DK240" s="193" t="s">
        <v>271</v>
      </c>
      <c r="DL240" s="193" t="s">
        <v>271</v>
      </c>
      <c r="DM240" s="190" t="s">
        <v>287</v>
      </c>
      <c r="DN240" s="193">
        <v>500</v>
      </c>
      <c r="DO240" s="193">
        <v>0</v>
      </c>
      <c r="DP240" s="190" t="s">
        <v>271</v>
      </c>
      <c r="DQ240" s="193" t="s">
        <v>271</v>
      </c>
      <c r="DR240" s="193" t="s">
        <v>271</v>
      </c>
      <c r="DS240" s="190" t="s">
        <v>271</v>
      </c>
      <c r="DT240" s="193" t="s">
        <v>271</v>
      </c>
      <c r="DU240" s="193" t="s">
        <v>271</v>
      </c>
      <c r="DV240" s="190" t="s">
        <v>287</v>
      </c>
      <c r="DW240" s="193">
        <v>1000</v>
      </c>
      <c r="DX240" s="193">
        <v>0</v>
      </c>
      <c r="DY240" s="190" t="s">
        <v>356</v>
      </c>
      <c r="DZ240" s="190" t="s">
        <v>297</v>
      </c>
      <c r="EA240" s="190" t="s">
        <v>271</v>
      </c>
      <c r="EB240" s="190" t="s">
        <v>271</v>
      </c>
      <c r="EC240" s="190" t="s">
        <v>272</v>
      </c>
      <c r="ED240" s="190" t="s">
        <v>539</v>
      </c>
      <c r="EE240" s="190" t="s">
        <v>271</v>
      </c>
      <c r="EF240" s="190" t="s">
        <v>271</v>
      </c>
      <c r="EG240" s="190" t="s">
        <v>321</v>
      </c>
      <c r="EH240" s="190" t="s">
        <v>380</v>
      </c>
      <c r="EI240" s="190" t="s">
        <v>319</v>
      </c>
      <c r="EJ240" s="190" t="s">
        <v>245</v>
      </c>
      <c r="EK240" s="190" t="s">
        <v>379</v>
      </c>
      <c r="EL240" s="190" t="s">
        <v>272</v>
      </c>
      <c r="EM240" s="190" t="s">
        <v>272</v>
      </c>
      <c r="EN240" s="190" t="s">
        <v>272</v>
      </c>
      <c r="EO240" s="190" t="s">
        <v>272</v>
      </c>
      <c r="EP240" s="190" t="s">
        <v>378</v>
      </c>
      <c r="EQ240" s="190">
        <v>4</v>
      </c>
      <c r="ER240" s="190" t="s">
        <v>349</v>
      </c>
      <c r="ES240" s="190" t="s">
        <v>272</v>
      </c>
      <c r="ET240" s="190" t="s">
        <v>272</v>
      </c>
      <c r="EU240" s="190" t="s">
        <v>272</v>
      </c>
      <c r="EV240" s="190" t="s">
        <v>272</v>
      </c>
      <c r="EW240" s="190" t="s">
        <v>303</v>
      </c>
      <c r="EX240" s="190">
        <v>4</v>
      </c>
      <c r="EY240" s="190" t="s">
        <v>318</v>
      </c>
      <c r="EZ240" s="190" t="s">
        <v>266</v>
      </c>
      <c r="FA240" s="190" t="s">
        <v>259</v>
      </c>
      <c r="FB240" s="193">
        <v>0</v>
      </c>
      <c r="FC240" s="190" t="s">
        <v>348</v>
      </c>
      <c r="FD240" s="190" t="s">
        <v>442</v>
      </c>
      <c r="FE240" s="190" t="s">
        <v>1357</v>
      </c>
      <c r="FF240" s="190" t="s">
        <v>264</v>
      </c>
      <c r="FG240" s="190" t="s">
        <v>271</v>
      </c>
      <c r="FH240" s="190" t="s">
        <v>271</v>
      </c>
      <c r="FI240" s="190" t="s">
        <v>4434</v>
      </c>
      <c r="FJ240" s="190" t="s">
        <v>4433</v>
      </c>
      <c r="FK240" s="190" t="s">
        <v>4432</v>
      </c>
      <c r="FL240" s="190" t="s">
        <v>4431</v>
      </c>
      <c r="FM240" s="190" t="s">
        <v>4430</v>
      </c>
      <c r="FN240" s="190" t="s">
        <v>4429</v>
      </c>
      <c r="FO240" s="190" t="s">
        <v>271</v>
      </c>
      <c r="FP240" s="190" t="s">
        <v>271</v>
      </c>
      <c r="FQ240" s="193">
        <v>7000</v>
      </c>
      <c r="FR240" s="193">
        <v>1400</v>
      </c>
      <c r="FS240" s="190" t="s">
        <v>272</v>
      </c>
      <c r="FT240" s="190" t="s">
        <v>297</v>
      </c>
      <c r="FU240" s="190" t="s">
        <v>271</v>
      </c>
      <c r="FV240" s="190" t="s">
        <v>271</v>
      </c>
      <c r="FW240" s="190" t="s">
        <v>271</v>
      </c>
      <c r="FX240" s="190" t="s">
        <v>271</v>
      </c>
      <c r="FY240" s="190" t="s">
        <v>271</v>
      </c>
      <c r="FZ240" s="190" t="s">
        <v>271</v>
      </c>
      <c r="GA240" s="190" t="s">
        <v>271</v>
      </c>
      <c r="GB240" s="190" t="s">
        <v>271</v>
      </c>
      <c r="GC240" s="190" t="s">
        <v>272</v>
      </c>
      <c r="GD240" s="190" t="s">
        <v>297</v>
      </c>
      <c r="GE240" s="190" t="s">
        <v>297</v>
      </c>
    </row>
    <row r="241" spans="1:187" x14ac:dyDescent="0.3">
      <c r="A241" s="190" t="s">
        <v>372</v>
      </c>
      <c r="B241" s="190">
        <v>2899</v>
      </c>
      <c r="C241" s="190" t="s">
        <v>53</v>
      </c>
      <c r="D241" s="190" t="s">
        <v>239</v>
      </c>
      <c r="E241" s="190" t="s">
        <v>3764</v>
      </c>
      <c r="F241" s="190" t="s">
        <v>3763</v>
      </c>
      <c r="G241" s="190" t="s">
        <v>2855</v>
      </c>
      <c r="H241" s="190" t="s">
        <v>369</v>
      </c>
      <c r="I241" s="190" t="s">
        <v>3193</v>
      </c>
      <c r="J241" s="190" t="s">
        <v>3762</v>
      </c>
      <c r="K241" s="190" t="s">
        <v>271</v>
      </c>
      <c r="L241" s="190" t="s">
        <v>271</v>
      </c>
      <c r="M241" s="190" t="s">
        <v>271</v>
      </c>
      <c r="N241" s="190" t="s">
        <v>271</v>
      </c>
      <c r="O241" s="190" t="s">
        <v>271</v>
      </c>
      <c r="P241" s="190" t="s">
        <v>271</v>
      </c>
      <c r="Q241" s="191">
        <v>42522</v>
      </c>
      <c r="R241" s="191">
        <v>42704</v>
      </c>
      <c r="T241" s="190" t="s">
        <v>452</v>
      </c>
      <c r="U241" s="194">
        <v>57028</v>
      </c>
      <c r="V241" s="190" t="s">
        <v>2072</v>
      </c>
      <c r="W241" s="190" t="s">
        <v>2071</v>
      </c>
      <c r="X241" s="190" t="s">
        <v>2070</v>
      </c>
      <c r="Y241" s="190" t="s">
        <v>2069</v>
      </c>
      <c r="Z241" s="190" t="s">
        <v>2068</v>
      </c>
      <c r="AA241" s="190" t="s">
        <v>2067</v>
      </c>
      <c r="AB241" s="190" t="s">
        <v>448</v>
      </c>
      <c r="AC241" s="190" t="s">
        <v>3761</v>
      </c>
      <c r="AD241" s="190" t="s">
        <v>325</v>
      </c>
      <c r="AE241" s="190" t="s">
        <v>2065</v>
      </c>
      <c r="AF241" s="190" t="s">
        <v>2064</v>
      </c>
      <c r="AG241" s="193" t="s">
        <v>271</v>
      </c>
      <c r="AH241" s="193" t="s">
        <v>271</v>
      </c>
      <c r="AI241" s="193">
        <v>0</v>
      </c>
      <c r="AJ241" s="193" t="s">
        <v>271</v>
      </c>
      <c r="AK241" s="193" t="s">
        <v>271</v>
      </c>
      <c r="AL241" s="193">
        <v>6000</v>
      </c>
      <c r="AM241" s="193" t="s">
        <v>271</v>
      </c>
      <c r="AN241" s="193" t="s">
        <v>271</v>
      </c>
      <c r="AO241" s="193">
        <v>0</v>
      </c>
      <c r="AP241" s="193" t="s">
        <v>271</v>
      </c>
      <c r="AQ241" s="193" t="s">
        <v>271</v>
      </c>
      <c r="AR241" s="193">
        <v>0</v>
      </c>
      <c r="AS241" s="190" t="s">
        <v>271</v>
      </c>
      <c r="AT241" s="193" t="s">
        <v>271</v>
      </c>
      <c r="AU241" s="193" t="s">
        <v>271</v>
      </c>
      <c r="AV241" s="190" t="s">
        <v>271</v>
      </c>
      <c r="AW241" s="193" t="s">
        <v>271</v>
      </c>
      <c r="AX241" s="193" t="s">
        <v>271</v>
      </c>
      <c r="AY241" s="190" t="s">
        <v>271</v>
      </c>
      <c r="AZ241" s="193" t="s">
        <v>271</v>
      </c>
      <c r="BA241" s="193" t="s">
        <v>271</v>
      </c>
      <c r="BB241" s="190" t="s">
        <v>271</v>
      </c>
      <c r="BC241" s="193" t="s">
        <v>271</v>
      </c>
      <c r="BD241" s="193" t="s">
        <v>271</v>
      </c>
      <c r="BE241" s="190" t="s">
        <v>271</v>
      </c>
      <c r="BF241" s="193" t="s">
        <v>271</v>
      </c>
      <c r="BG241" s="193" t="s">
        <v>271</v>
      </c>
      <c r="BH241" s="190" t="s">
        <v>271</v>
      </c>
      <c r="BI241" s="193" t="s">
        <v>271</v>
      </c>
      <c r="BJ241" s="193" t="s">
        <v>271</v>
      </c>
      <c r="BK241" s="190" t="s">
        <v>271</v>
      </c>
      <c r="BL241" s="193" t="s">
        <v>271</v>
      </c>
      <c r="BM241" s="193" t="s">
        <v>271</v>
      </c>
      <c r="BN241" s="190" t="s">
        <v>271</v>
      </c>
      <c r="BO241" s="193" t="s">
        <v>271</v>
      </c>
      <c r="BP241" s="193" t="s">
        <v>271</v>
      </c>
      <c r="BQ241" s="190" t="s">
        <v>271</v>
      </c>
      <c r="BR241" s="193" t="s">
        <v>271</v>
      </c>
      <c r="BS241" s="193" t="s">
        <v>271</v>
      </c>
      <c r="BT241" s="190" t="s">
        <v>287</v>
      </c>
      <c r="BU241" s="193">
        <v>0</v>
      </c>
      <c r="BV241" s="193">
        <v>0</v>
      </c>
      <c r="BW241" s="193" t="s">
        <v>271</v>
      </c>
      <c r="BX241" s="193" t="s">
        <v>271</v>
      </c>
      <c r="BY241" s="193">
        <v>0</v>
      </c>
      <c r="BZ241" s="193" t="s">
        <v>271</v>
      </c>
      <c r="CA241" s="193" t="s">
        <v>271</v>
      </c>
      <c r="CB241" s="193">
        <v>0</v>
      </c>
      <c r="CC241" s="190" t="s">
        <v>271</v>
      </c>
      <c r="CD241" s="193" t="s">
        <v>271</v>
      </c>
      <c r="CE241" s="193" t="s">
        <v>271</v>
      </c>
      <c r="CF241" s="190" t="s">
        <v>271</v>
      </c>
      <c r="CG241" s="193" t="s">
        <v>271</v>
      </c>
      <c r="CH241" s="193" t="s">
        <v>271</v>
      </c>
      <c r="CI241" s="190" t="s">
        <v>271</v>
      </c>
      <c r="CJ241" s="193" t="s">
        <v>271</v>
      </c>
      <c r="CK241" s="193" t="s">
        <v>271</v>
      </c>
      <c r="CL241" s="190" t="s">
        <v>271</v>
      </c>
      <c r="CM241" s="193" t="s">
        <v>271</v>
      </c>
      <c r="CN241" s="193" t="s">
        <v>271</v>
      </c>
      <c r="CO241" s="190" t="s">
        <v>271</v>
      </c>
      <c r="CP241" s="193" t="s">
        <v>271</v>
      </c>
      <c r="CQ241" s="193" t="s">
        <v>271</v>
      </c>
      <c r="CR241" s="190" t="s">
        <v>271</v>
      </c>
      <c r="CS241" s="193" t="s">
        <v>271</v>
      </c>
      <c r="CT241" s="193" t="s">
        <v>271</v>
      </c>
      <c r="CU241" s="190" t="s">
        <v>271</v>
      </c>
      <c r="CV241" s="193" t="s">
        <v>271</v>
      </c>
      <c r="CW241" s="193" t="s">
        <v>271</v>
      </c>
      <c r="CX241" s="190" t="s">
        <v>271</v>
      </c>
      <c r="CY241" s="193" t="s">
        <v>271</v>
      </c>
      <c r="CZ241" s="193" t="s">
        <v>271</v>
      </c>
      <c r="DA241" s="190" t="s">
        <v>271</v>
      </c>
      <c r="DB241" s="193" t="s">
        <v>271</v>
      </c>
      <c r="DC241" s="193" t="s">
        <v>271</v>
      </c>
      <c r="DD241" s="190" t="s">
        <v>271</v>
      </c>
      <c r="DE241" s="193" t="s">
        <v>271</v>
      </c>
      <c r="DF241" s="193" t="s">
        <v>271</v>
      </c>
      <c r="DG241" s="190" t="s">
        <v>271</v>
      </c>
      <c r="DH241" s="193" t="s">
        <v>271</v>
      </c>
      <c r="DI241" s="193" t="s">
        <v>271</v>
      </c>
      <c r="DJ241" s="190" t="s">
        <v>271</v>
      </c>
      <c r="DK241" s="193" t="s">
        <v>271</v>
      </c>
      <c r="DL241" s="193" t="s">
        <v>271</v>
      </c>
      <c r="DM241" s="190" t="s">
        <v>271</v>
      </c>
      <c r="DN241" s="193" t="s">
        <v>271</v>
      </c>
      <c r="DO241" s="193" t="s">
        <v>271</v>
      </c>
      <c r="DP241" s="190" t="s">
        <v>271</v>
      </c>
      <c r="DQ241" s="193" t="s">
        <v>271</v>
      </c>
      <c r="DR241" s="193" t="s">
        <v>271</v>
      </c>
      <c r="DS241" s="190" t="s">
        <v>271</v>
      </c>
      <c r="DT241" s="193" t="s">
        <v>271</v>
      </c>
      <c r="DU241" s="193" t="s">
        <v>271</v>
      </c>
      <c r="DV241" s="190" t="s">
        <v>271</v>
      </c>
      <c r="DW241" s="193" t="s">
        <v>271</v>
      </c>
      <c r="DX241" s="193" t="s">
        <v>271</v>
      </c>
      <c r="DY241" s="190" t="s">
        <v>356</v>
      </c>
      <c r="DZ241" s="190" t="s">
        <v>272</v>
      </c>
      <c r="EA241" s="190" t="s">
        <v>427</v>
      </c>
      <c r="EB241" s="190" t="s">
        <v>307</v>
      </c>
      <c r="EC241" s="190" t="s">
        <v>271</v>
      </c>
      <c r="ED241" s="190" t="s">
        <v>271</v>
      </c>
      <c r="EE241" s="190" t="s">
        <v>271</v>
      </c>
      <c r="EF241" s="190" t="s">
        <v>271</v>
      </c>
      <c r="EG241" s="190" t="s">
        <v>352</v>
      </c>
      <c r="EH241" s="190" t="s">
        <v>284</v>
      </c>
      <c r="EI241" s="190" t="s">
        <v>319</v>
      </c>
      <c r="EJ241" s="190" t="s">
        <v>245</v>
      </c>
      <c r="EK241" s="190" t="s">
        <v>379</v>
      </c>
      <c r="EL241" s="190" t="s">
        <v>272</v>
      </c>
      <c r="EM241" s="190" t="s">
        <v>272</v>
      </c>
      <c r="EN241" s="190" t="s">
        <v>272</v>
      </c>
      <c r="EO241" s="190" t="s">
        <v>272</v>
      </c>
      <c r="EP241" s="190" t="s">
        <v>378</v>
      </c>
      <c r="EQ241" s="190">
        <v>4</v>
      </c>
      <c r="ER241" s="190" t="s">
        <v>349</v>
      </c>
      <c r="ES241" s="190" t="s">
        <v>272</v>
      </c>
      <c r="ET241" s="190" t="s">
        <v>272</v>
      </c>
      <c r="EU241" s="190" t="s">
        <v>272</v>
      </c>
      <c r="EV241" s="190" t="s">
        <v>272</v>
      </c>
      <c r="EW241" s="190" t="s">
        <v>303</v>
      </c>
      <c r="EX241" s="190">
        <v>4</v>
      </c>
      <c r="EY241" s="190" t="s">
        <v>278</v>
      </c>
      <c r="EZ241" s="190" t="s">
        <v>268</v>
      </c>
      <c r="FA241" s="190" t="s">
        <v>257</v>
      </c>
      <c r="FB241" s="193">
        <v>1</v>
      </c>
      <c r="FC241" s="190" t="s">
        <v>348</v>
      </c>
      <c r="FD241" s="190" t="s">
        <v>271</v>
      </c>
      <c r="FE241" s="190" t="s">
        <v>271</v>
      </c>
      <c r="FF241" s="190" t="s">
        <v>262</v>
      </c>
      <c r="FG241" s="190" t="s">
        <v>271</v>
      </c>
      <c r="FH241" s="190" t="s">
        <v>271</v>
      </c>
      <c r="FI241" s="190" t="s">
        <v>2063</v>
      </c>
      <c r="FJ241" s="190" t="s">
        <v>2062</v>
      </c>
      <c r="FK241" s="190" t="s">
        <v>2061</v>
      </c>
      <c r="FL241" s="190" t="s">
        <v>271</v>
      </c>
      <c r="FM241" s="190" t="s">
        <v>271</v>
      </c>
      <c r="FN241" s="190" t="s">
        <v>271</v>
      </c>
      <c r="FO241" s="190" t="s">
        <v>271</v>
      </c>
      <c r="FP241" s="190" t="s">
        <v>271</v>
      </c>
      <c r="FQ241" s="193">
        <v>0</v>
      </c>
      <c r="FR241" s="193">
        <v>0</v>
      </c>
      <c r="FS241" s="190" t="s">
        <v>271</v>
      </c>
      <c r="FT241" s="190" t="s">
        <v>271</v>
      </c>
      <c r="FU241" s="190" t="s">
        <v>272</v>
      </c>
      <c r="FV241" s="190" t="s">
        <v>271</v>
      </c>
      <c r="FW241" s="190" t="s">
        <v>271</v>
      </c>
      <c r="FX241" s="190" t="s">
        <v>271</v>
      </c>
      <c r="FY241" s="190" t="s">
        <v>271</v>
      </c>
      <c r="FZ241" s="190" t="s">
        <v>271</v>
      </c>
      <c r="GA241" s="190" t="s">
        <v>271</v>
      </c>
      <c r="GB241" s="190" t="s">
        <v>271</v>
      </c>
      <c r="GC241" s="190" t="s">
        <v>271</v>
      </c>
      <c r="GD241" s="190" t="s">
        <v>271</v>
      </c>
      <c r="GE241" s="190" t="s">
        <v>271</v>
      </c>
    </row>
    <row r="242" spans="1:187" x14ac:dyDescent="0.3">
      <c r="A242" s="190" t="s">
        <v>372</v>
      </c>
      <c r="B242" s="190">
        <v>2900</v>
      </c>
      <c r="C242" s="190" t="s">
        <v>53</v>
      </c>
      <c r="D242" s="190" t="s">
        <v>239</v>
      </c>
      <c r="E242" s="190" t="s">
        <v>2075</v>
      </c>
      <c r="F242" s="190" t="s">
        <v>2074</v>
      </c>
      <c r="G242" s="190" t="s">
        <v>1337</v>
      </c>
      <c r="H242" s="190" t="s">
        <v>301</v>
      </c>
      <c r="I242" s="190" t="s">
        <v>301</v>
      </c>
      <c r="J242" s="190" t="s">
        <v>2073</v>
      </c>
      <c r="K242" s="190" t="s">
        <v>271</v>
      </c>
      <c r="L242" s="190" t="s">
        <v>271</v>
      </c>
      <c r="M242" s="190" t="s">
        <v>271</v>
      </c>
      <c r="N242" s="190" t="s">
        <v>271</v>
      </c>
      <c r="O242" s="190" t="s">
        <v>271</v>
      </c>
      <c r="P242" s="190" t="s">
        <v>271</v>
      </c>
      <c r="Q242" s="191">
        <v>42480</v>
      </c>
      <c r="R242" s="191">
        <v>42663</v>
      </c>
      <c r="T242" s="190" t="s">
        <v>452</v>
      </c>
      <c r="U242" s="194">
        <v>296296</v>
      </c>
      <c r="V242" s="190" t="s">
        <v>2072</v>
      </c>
      <c r="W242" s="190" t="s">
        <v>2071</v>
      </c>
      <c r="X242" s="190" t="s">
        <v>2070</v>
      </c>
      <c r="Y242" s="190" t="s">
        <v>2069</v>
      </c>
      <c r="Z242" s="190" t="s">
        <v>2068</v>
      </c>
      <c r="AA242" s="190" t="s">
        <v>2067</v>
      </c>
      <c r="AB242" s="190" t="s">
        <v>448</v>
      </c>
      <c r="AC242" s="190" t="s">
        <v>2066</v>
      </c>
      <c r="AD242" s="190" t="s">
        <v>325</v>
      </c>
      <c r="AE242" s="190" t="s">
        <v>2065</v>
      </c>
      <c r="AF242" s="190" t="s">
        <v>2064</v>
      </c>
      <c r="AG242" s="193">
        <v>0</v>
      </c>
      <c r="AH242" s="193">
        <v>0</v>
      </c>
      <c r="AI242" s="193">
        <v>0</v>
      </c>
      <c r="AJ242" s="193">
        <v>1400</v>
      </c>
      <c r="AK242" s="193">
        <v>1400</v>
      </c>
      <c r="AL242" s="193">
        <v>2800</v>
      </c>
      <c r="AM242" s="193" t="s">
        <v>271</v>
      </c>
      <c r="AN242" s="193" t="s">
        <v>271</v>
      </c>
      <c r="AO242" s="193">
        <v>0</v>
      </c>
      <c r="AP242" s="193" t="s">
        <v>271</v>
      </c>
      <c r="AQ242" s="193" t="s">
        <v>271</v>
      </c>
      <c r="AR242" s="193">
        <v>0</v>
      </c>
      <c r="AS242" s="190" t="s">
        <v>271</v>
      </c>
      <c r="AT242" s="193" t="s">
        <v>271</v>
      </c>
      <c r="AU242" s="193" t="s">
        <v>271</v>
      </c>
      <c r="AV242" s="190" t="s">
        <v>271</v>
      </c>
      <c r="AW242" s="193" t="s">
        <v>271</v>
      </c>
      <c r="AX242" s="193" t="s">
        <v>271</v>
      </c>
      <c r="AY242" s="190" t="s">
        <v>271</v>
      </c>
      <c r="AZ242" s="193" t="s">
        <v>271</v>
      </c>
      <c r="BA242" s="193" t="s">
        <v>271</v>
      </c>
      <c r="BB242" s="190" t="s">
        <v>271</v>
      </c>
      <c r="BC242" s="193" t="s">
        <v>271</v>
      </c>
      <c r="BD242" s="193" t="s">
        <v>271</v>
      </c>
      <c r="BE242" s="190" t="s">
        <v>271</v>
      </c>
      <c r="BF242" s="193" t="s">
        <v>271</v>
      </c>
      <c r="BG242" s="193" t="s">
        <v>271</v>
      </c>
      <c r="BH242" s="190" t="s">
        <v>271</v>
      </c>
      <c r="BI242" s="193" t="s">
        <v>271</v>
      </c>
      <c r="BJ242" s="193" t="s">
        <v>271</v>
      </c>
      <c r="BK242" s="190" t="s">
        <v>287</v>
      </c>
      <c r="BL242" s="193">
        <v>0</v>
      </c>
      <c r="BM242" s="193">
        <v>0</v>
      </c>
      <c r="BN242" s="190" t="s">
        <v>271</v>
      </c>
      <c r="BO242" s="193" t="s">
        <v>271</v>
      </c>
      <c r="BP242" s="193" t="s">
        <v>271</v>
      </c>
      <c r="BQ242" s="190" t="s">
        <v>287</v>
      </c>
      <c r="BR242" s="193">
        <v>0</v>
      </c>
      <c r="BS242" s="193">
        <v>0</v>
      </c>
      <c r="BT242" s="190" t="s">
        <v>287</v>
      </c>
      <c r="BU242" s="193">
        <v>0</v>
      </c>
      <c r="BV242" s="193">
        <v>0</v>
      </c>
      <c r="BW242" s="193" t="s">
        <v>271</v>
      </c>
      <c r="BX242" s="193" t="s">
        <v>271</v>
      </c>
      <c r="BY242" s="193">
        <v>0</v>
      </c>
      <c r="BZ242" s="193" t="s">
        <v>271</v>
      </c>
      <c r="CA242" s="193" t="s">
        <v>271</v>
      </c>
      <c r="CB242" s="193">
        <v>0</v>
      </c>
      <c r="CC242" s="190" t="s">
        <v>271</v>
      </c>
      <c r="CD242" s="193" t="s">
        <v>271</v>
      </c>
      <c r="CE242" s="193" t="s">
        <v>271</v>
      </c>
      <c r="CF242" s="190" t="s">
        <v>271</v>
      </c>
      <c r="CG242" s="193" t="s">
        <v>271</v>
      </c>
      <c r="CH242" s="193" t="s">
        <v>271</v>
      </c>
      <c r="CI242" s="190" t="s">
        <v>271</v>
      </c>
      <c r="CJ242" s="193" t="s">
        <v>271</v>
      </c>
      <c r="CK242" s="193" t="s">
        <v>271</v>
      </c>
      <c r="CL242" s="190" t="s">
        <v>271</v>
      </c>
      <c r="CM242" s="193" t="s">
        <v>271</v>
      </c>
      <c r="CN242" s="193" t="s">
        <v>271</v>
      </c>
      <c r="CO242" s="190" t="s">
        <v>271</v>
      </c>
      <c r="CP242" s="193" t="s">
        <v>271</v>
      </c>
      <c r="CQ242" s="193" t="s">
        <v>271</v>
      </c>
      <c r="CR242" s="190" t="s">
        <v>271</v>
      </c>
      <c r="CS242" s="193" t="s">
        <v>271</v>
      </c>
      <c r="CT242" s="193" t="s">
        <v>271</v>
      </c>
      <c r="CU242" s="190" t="s">
        <v>271</v>
      </c>
      <c r="CV242" s="193" t="s">
        <v>271</v>
      </c>
      <c r="CW242" s="193" t="s">
        <v>271</v>
      </c>
      <c r="CX242" s="190" t="s">
        <v>271</v>
      </c>
      <c r="CY242" s="193" t="s">
        <v>271</v>
      </c>
      <c r="CZ242" s="193" t="s">
        <v>271</v>
      </c>
      <c r="DA242" s="190" t="s">
        <v>271</v>
      </c>
      <c r="DB242" s="193" t="s">
        <v>271</v>
      </c>
      <c r="DC242" s="193" t="s">
        <v>271</v>
      </c>
      <c r="DD242" s="190" t="s">
        <v>271</v>
      </c>
      <c r="DE242" s="193" t="s">
        <v>271</v>
      </c>
      <c r="DF242" s="193" t="s">
        <v>271</v>
      </c>
      <c r="DG242" s="190" t="s">
        <v>271</v>
      </c>
      <c r="DH242" s="193" t="s">
        <v>271</v>
      </c>
      <c r="DI242" s="193" t="s">
        <v>271</v>
      </c>
      <c r="DJ242" s="190" t="s">
        <v>271</v>
      </c>
      <c r="DK242" s="193" t="s">
        <v>271</v>
      </c>
      <c r="DL242" s="193" t="s">
        <v>271</v>
      </c>
      <c r="DM242" s="190" t="s">
        <v>271</v>
      </c>
      <c r="DN242" s="193" t="s">
        <v>271</v>
      </c>
      <c r="DO242" s="193" t="s">
        <v>271</v>
      </c>
      <c r="DP242" s="190" t="s">
        <v>271</v>
      </c>
      <c r="DQ242" s="193" t="s">
        <v>271</v>
      </c>
      <c r="DR242" s="193" t="s">
        <v>271</v>
      </c>
      <c r="DS242" s="190" t="s">
        <v>271</v>
      </c>
      <c r="DT242" s="193" t="s">
        <v>271</v>
      </c>
      <c r="DU242" s="193" t="s">
        <v>271</v>
      </c>
      <c r="DV242" s="190" t="s">
        <v>271</v>
      </c>
      <c r="DW242" s="193" t="s">
        <v>271</v>
      </c>
      <c r="DX242" s="193" t="s">
        <v>271</v>
      </c>
      <c r="DY242" s="190" t="s">
        <v>356</v>
      </c>
      <c r="DZ242" s="190" t="s">
        <v>272</v>
      </c>
      <c r="EA242" s="190" t="s">
        <v>427</v>
      </c>
      <c r="EB242" s="190" t="s">
        <v>307</v>
      </c>
      <c r="EC242" s="190" t="s">
        <v>271</v>
      </c>
      <c r="ED242" s="190" t="s">
        <v>271</v>
      </c>
      <c r="EE242" s="190" t="s">
        <v>271</v>
      </c>
      <c r="EF242" s="190" t="s">
        <v>271</v>
      </c>
      <c r="EG242" s="190" t="s">
        <v>352</v>
      </c>
      <c r="EH242" s="190" t="s">
        <v>284</v>
      </c>
      <c r="EI242" s="190" t="s">
        <v>319</v>
      </c>
      <c r="EJ242" s="190" t="s">
        <v>245</v>
      </c>
      <c r="EK242" s="190" t="s">
        <v>379</v>
      </c>
      <c r="EL242" s="190" t="s">
        <v>272</v>
      </c>
      <c r="EM242" s="190" t="s">
        <v>272</v>
      </c>
      <c r="EN242" s="190" t="s">
        <v>272</v>
      </c>
      <c r="EO242" s="190" t="s">
        <v>272</v>
      </c>
      <c r="EP242" s="190" t="s">
        <v>378</v>
      </c>
      <c r="EQ242" s="190">
        <v>4</v>
      </c>
      <c r="ER242" s="190" t="s">
        <v>349</v>
      </c>
      <c r="ES242" s="190" t="s">
        <v>272</v>
      </c>
      <c r="ET242" s="190" t="s">
        <v>272</v>
      </c>
      <c r="EU242" s="190" t="s">
        <v>272</v>
      </c>
      <c r="EV242" s="190" t="s">
        <v>272</v>
      </c>
      <c r="EW242" s="190" t="s">
        <v>303</v>
      </c>
      <c r="EX242" s="190">
        <v>4</v>
      </c>
      <c r="EY242" s="190" t="s">
        <v>278</v>
      </c>
      <c r="EZ242" s="190" t="s">
        <v>268</v>
      </c>
      <c r="FA242" s="190" t="s">
        <v>257</v>
      </c>
      <c r="FB242" s="193">
        <v>1</v>
      </c>
      <c r="FC242" s="190" t="s">
        <v>348</v>
      </c>
      <c r="FD242" s="190" t="s">
        <v>271</v>
      </c>
      <c r="FE242" s="190" t="s">
        <v>271</v>
      </c>
      <c r="FF242" s="190" t="s">
        <v>262</v>
      </c>
      <c r="FG242" s="190" t="s">
        <v>271</v>
      </c>
      <c r="FH242" s="190" t="s">
        <v>271</v>
      </c>
      <c r="FI242" s="190" t="s">
        <v>2063</v>
      </c>
      <c r="FJ242" s="190" t="s">
        <v>2062</v>
      </c>
      <c r="FK242" s="190" t="s">
        <v>2061</v>
      </c>
      <c r="FL242" s="190" t="s">
        <v>271</v>
      </c>
      <c r="FM242" s="190" t="s">
        <v>271</v>
      </c>
      <c r="FN242" s="190" t="s">
        <v>271</v>
      </c>
      <c r="FO242" s="190" t="s">
        <v>271</v>
      </c>
      <c r="FP242" s="190" t="s">
        <v>271</v>
      </c>
      <c r="FQ242" s="193">
        <v>0</v>
      </c>
      <c r="FR242" s="193">
        <v>0</v>
      </c>
      <c r="FS242" s="190" t="s">
        <v>271</v>
      </c>
      <c r="FT242" s="190" t="s">
        <v>271</v>
      </c>
      <c r="FU242" s="190" t="s">
        <v>272</v>
      </c>
      <c r="FV242" s="190" t="s">
        <v>271</v>
      </c>
      <c r="FW242" s="190" t="s">
        <v>271</v>
      </c>
      <c r="FX242" s="190" t="s">
        <v>271</v>
      </c>
      <c r="FY242" s="190" t="s">
        <v>271</v>
      </c>
      <c r="FZ242" s="190" t="s">
        <v>271</v>
      </c>
      <c r="GA242" s="190" t="s">
        <v>271</v>
      </c>
      <c r="GB242" s="190" t="s">
        <v>271</v>
      </c>
      <c r="GC242" s="190" t="s">
        <v>271</v>
      </c>
      <c r="GD242" s="190" t="s">
        <v>271</v>
      </c>
      <c r="GE242" s="190" t="s">
        <v>271</v>
      </c>
    </row>
    <row r="243" spans="1:187" x14ac:dyDescent="0.3">
      <c r="A243" s="190" t="s">
        <v>372</v>
      </c>
      <c r="B243" s="190">
        <v>2904</v>
      </c>
      <c r="C243" s="190" t="s">
        <v>54</v>
      </c>
      <c r="D243" s="190" t="s">
        <v>238</v>
      </c>
      <c r="E243" s="190" t="s">
        <v>13408</v>
      </c>
      <c r="F243" s="190" t="s">
        <v>13407</v>
      </c>
      <c r="G243" s="190" t="s">
        <v>12545</v>
      </c>
      <c r="H243" s="190" t="s">
        <v>369</v>
      </c>
      <c r="I243" s="190" t="s">
        <v>3839</v>
      </c>
      <c r="J243" s="190" t="s">
        <v>13406</v>
      </c>
      <c r="K243" s="190" t="s">
        <v>301</v>
      </c>
      <c r="L243" s="190" t="s">
        <v>271</v>
      </c>
      <c r="M243" s="190" t="s">
        <v>13405</v>
      </c>
      <c r="N243" s="190" t="s">
        <v>271</v>
      </c>
      <c r="O243" s="190" t="s">
        <v>271</v>
      </c>
      <c r="P243" s="190" t="s">
        <v>271</v>
      </c>
      <c r="Q243" s="191">
        <v>42401</v>
      </c>
      <c r="R243" s="191">
        <v>43434</v>
      </c>
      <c r="T243" s="190" t="s">
        <v>366</v>
      </c>
      <c r="U243" s="194">
        <v>510471</v>
      </c>
      <c r="V243" s="190" t="s">
        <v>11749</v>
      </c>
      <c r="W243" s="190" t="s">
        <v>11748</v>
      </c>
      <c r="X243" s="190" t="s">
        <v>11747</v>
      </c>
      <c r="Y243" s="190" t="s">
        <v>271</v>
      </c>
      <c r="Z243" s="190" t="s">
        <v>271</v>
      </c>
      <c r="AA243" s="190" t="s">
        <v>271</v>
      </c>
      <c r="AB243" s="190" t="s">
        <v>310</v>
      </c>
      <c r="AC243" s="190" t="s">
        <v>13404</v>
      </c>
      <c r="AD243" s="190" t="s">
        <v>325</v>
      </c>
      <c r="AE243" s="190" t="s">
        <v>13403</v>
      </c>
      <c r="AF243" s="190" t="s">
        <v>13402</v>
      </c>
      <c r="AG243" s="193">
        <v>2200</v>
      </c>
      <c r="AH243" s="193">
        <v>2200</v>
      </c>
      <c r="AI243" s="193">
        <v>4400</v>
      </c>
      <c r="AJ243" s="193">
        <v>1070</v>
      </c>
      <c r="AK243" s="193">
        <v>30</v>
      </c>
      <c r="AL243" s="193">
        <v>1100</v>
      </c>
      <c r="AM243" s="193">
        <v>0</v>
      </c>
      <c r="AN243" s="193">
        <v>0</v>
      </c>
      <c r="AO243" s="193">
        <v>0</v>
      </c>
      <c r="AP243" s="193">
        <v>0</v>
      </c>
      <c r="AQ243" s="193">
        <v>0</v>
      </c>
      <c r="AR243" s="193">
        <v>0</v>
      </c>
      <c r="AS243" s="190" t="s">
        <v>271</v>
      </c>
      <c r="AT243" s="193" t="s">
        <v>271</v>
      </c>
      <c r="AU243" s="193" t="s">
        <v>271</v>
      </c>
      <c r="AV243" s="190" t="s">
        <v>271</v>
      </c>
      <c r="AW243" s="193" t="s">
        <v>271</v>
      </c>
      <c r="AX243" s="193" t="s">
        <v>271</v>
      </c>
      <c r="AY243" s="190" t="s">
        <v>271</v>
      </c>
      <c r="AZ243" s="193" t="s">
        <v>271</v>
      </c>
      <c r="BA243" s="193" t="s">
        <v>271</v>
      </c>
      <c r="BB243" s="190" t="s">
        <v>271</v>
      </c>
      <c r="BC243" s="193" t="s">
        <v>271</v>
      </c>
      <c r="BD243" s="193" t="s">
        <v>271</v>
      </c>
      <c r="BE243" s="190" t="s">
        <v>271</v>
      </c>
      <c r="BF243" s="193" t="s">
        <v>271</v>
      </c>
      <c r="BG243" s="193" t="s">
        <v>271</v>
      </c>
      <c r="BH243" s="190" t="s">
        <v>271</v>
      </c>
      <c r="BI243" s="193" t="s">
        <v>271</v>
      </c>
      <c r="BJ243" s="193" t="s">
        <v>271</v>
      </c>
      <c r="BK243" s="190" t="s">
        <v>271</v>
      </c>
      <c r="BL243" s="193" t="s">
        <v>271</v>
      </c>
      <c r="BM243" s="193" t="s">
        <v>271</v>
      </c>
      <c r="BN243" s="190" t="s">
        <v>271</v>
      </c>
      <c r="BO243" s="193" t="s">
        <v>271</v>
      </c>
      <c r="BP243" s="193" t="s">
        <v>271</v>
      </c>
      <c r="BQ243" s="190" t="s">
        <v>271</v>
      </c>
      <c r="BR243" s="193" t="s">
        <v>271</v>
      </c>
      <c r="BS243" s="193" t="s">
        <v>271</v>
      </c>
      <c r="BT243" s="190" t="s">
        <v>271</v>
      </c>
      <c r="BU243" s="193" t="s">
        <v>271</v>
      </c>
      <c r="BV243" s="193" t="s">
        <v>271</v>
      </c>
      <c r="BW243" s="193">
        <v>0</v>
      </c>
      <c r="BX243" s="193">
        <v>0</v>
      </c>
      <c r="BY243" s="193">
        <v>0</v>
      </c>
      <c r="BZ243" s="193">
        <v>0</v>
      </c>
      <c r="CA243" s="193">
        <v>0</v>
      </c>
      <c r="CB243" s="193">
        <v>0</v>
      </c>
      <c r="CC243" s="190" t="s">
        <v>287</v>
      </c>
      <c r="CD243" s="193">
        <v>0</v>
      </c>
      <c r="CE243" s="193">
        <v>0</v>
      </c>
      <c r="CF243" s="190" t="s">
        <v>271</v>
      </c>
      <c r="CG243" s="193" t="s">
        <v>271</v>
      </c>
      <c r="CH243" s="193" t="s">
        <v>271</v>
      </c>
      <c r="CI243" s="190" t="s">
        <v>271</v>
      </c>
      <c r="CJ243" s="193" t="s">
        <v>271</v>
      </c>
      <c r="CK243" s="193" t="s">
        <v>271</v>
      </c>
      <c r="CL243" s="190" t="s">
        <v>271</v>
      </c>
      <c r="CM243" s="193" t="s">
        <v>271</v>
      </c>
      <c r="CN243" s="193" t="s">
        <v>271</v>
      </c>
      <c r="CO243" s="190" t="s">
        <v>271</v>
      </c>
      <c r="CP243" s="193" t="s">
        <v>271</v>
      </c>
      <c r="CQ243" s="193" t="s">
        <v>271</v>
      </c>
      <c r="CR243" s="190" t="s">
        <v>271</v>
      </c>
      <c r="CS243" s="193" t="s">
        <v>271</v>
      </c>
      <c r="CT243" s="193" t="s">
        <v>271</v>
      </c>
      <c r="CU243" s="190" t="s">
        <v>271</v>
      </c>
      <c r="CV243" s="193" t="s">
        <v>271</v>
      </c>
      <c r="CW243" s="193" t="s">
        <v>271</v>
      </c>
      <c r="CX243" s="190" t="s">
        <v>271</v>
      </c>
      <c r="CY243" s="193" t="s">
        <v>271</v>
      </c>
      <c r="CZ243" s="193" t="s">
        <v>271</v>
      </c>
      <c r="DA243" s="190" t="s">
        <v>271</v>
      </c>
      <c r="DB243" s="193" t="s">
        <v>271</v>
      </c>
      <c r="DC243" s="193" t="s">
        <v>271</v>
      </c>
      <c r="DD243" s="190" t="s">
        <v>271</v>
      </c>
      <c r="DE243" s="193" t="s">
        <v>271</v>
      </c>
      <c r="DF243" s="193" t="s">
        <v>271</v>
      </c>
      <c r="DG243" s="190" t="s">
        <v>271</v>
      </c>
      <c r="DH243" s="193" t="s">
        <v>271</v>
      </c>
      <c r="DI243" s="193" t="s">
        <v>271</v>
      </c>
      <c r="DJ243" s="190" t="s">
        <v>271</v>
      </c>
      <c r="DK243" s="193" t="s">
        <v>271</v>
      </c>
      <c r="DL243" s="193" t="s">
        <v>271</v>
      </c>
      <c r="DM243" s="190" t="s">
        <v>271</v>
      </c>
      <c r="DN243" s="193" t="s">
        <v>271</v>
      </c>
      <c r="DO243" s="193" t="s">
        <v>271</v>
      </c>
      <c r="DP243" s="190" t="s">
        <v>271</v>
      </c>
      <c r="DQ243" s="193" t="s">
        <v>271</v>
      </c>
      <c r="DR243" s="193" t="s">
        <v>271</v>
      </c>
      <c r="DS243" s="190" t="s">
        <v>271</v>
      </c>
      <c r="DT243" s="193" t="s">
        <v>271</v>
      </c>
      <c r="DU243" s="193" t="s">
        <v>271</v>
      </c>
      <c r="DV243" s="190" t="s">
        <v>271</v>
      </c>
      <c r="DW243" s="193" t="s">
        <v>271</v>
      </c>
      <c r="DX243" s="193" t="s">
        <v>271</v>
      </c>
      <c r="DY243" s="190" t="s">
        <v>271</v>
      </c>
      <c r="DZ243" s="190" t="s">
        <v>297</v>
      </c>
      <c r="EA243" s="190" t="s">
        <v>271</v>
      </c>
      <c r="EB243" s="190" t="s">
        <v>271</v>
      </c>
      <c r="EC243" s="190" t="s">
        <v>272</v>
      </c>
      <c r="ED243" s="190" t="s">
        <v>539</v>
      </c>
      <c r="EE243" s="190" t="s">
        <v>426</v>
      </c>
      <c r="EF243" s="190" t="s">
        <v>271</v>
      </c>
      <c r="EG243" s="190" t="s">
        <v>352</v>
      </c>
      <c r="EH243" s="190" t="s">
        <v>380</v>
      </c>
      <c r="EI243" s="190" t="s">
        <v>483</v>
      </c>
      <c r="EJ243" s="190" t="s">
        <v>246</v>
      </c>
      <c r="EK243" s="190" t="s">
        <v>379</v>
      </c>
      <c r="EL243" s="190" t="s">
        <v>272</v>
      </c>
      <c r="EM243" s="190" t="s">
        <v>297</v>
      </c>
      <c r="EN243" s="190" t="s">
        <v>272</v>
      </c>
      <c r="EO243" s="190" t="s">
        <v>272</v>
      </c>
      <c r="EP243" s="190" t="s">
        <v>464</v>
      </c>
      <c r="EQ243" s="190">
        <v>3</v>
      </c>
      <c r="ER243" s="190" t="s">
        <v>349</v>
      </c>
      <c r="ES243" s="190" t="s">
        <v>297</v>
      </c>
      <c r="ET243" s="190" t="s">
        <v>297</v>
      </c>
      <c r="EU243" s="190" t="s">
        <v>272</v>
      </c>
      <c r="EV243" s="190" t="s">
        <v>272</v>
      </c>
      <c r="EW243" s="190" t="s">
        <v>601</v>
      </c>
      <c r="EX243" s="190">
        <v>2</v>
      </c>
      <c r="EY243" s="190" t="s">
        <v>271</v>
      </c>
      <c r="EZ243" s="190" t="s">
        <v>271</v>
      </c>
      <c r="FA243" s="190" t="s">
        <v>271</v>
      </c>
      <c r="FB243" s="193">
        <v>0</v>
      </c>
      <c r="FC243" s="190" t="s">
        <v>271</v>
      </c>
      <c r="FD243" s="190" t="s">
        <v>271</v>
      </c>
      <c r="FE243" s="190" t="s">
        <v>271</v>
      </c>
      <c r="FF243" s="190" t="s">
        <v>271</v>
      </c>
      <c r="FG243" s="190" t="s">
        <v>271</v>
      </c>
      <c r="FH243" s="190" t="s">
        <v>271</v>
      </c>
      <c r="FI243" s="190" t="s">
        <v>271</v>
      </c>
      <c r="FJ243" s="190" t="s">
        <v>271</v>
      </c>
      <c r="FK243" s="190" t="s">
        <v>271</v>
      </c>
      <c r="FL243" s="190" t="s">
        <v>271</v>
      </c>
      <c r="FM243" s="190" t="s">
        <v>271</v>
      </c>
      <c r="FN243" s="190" t="s">
        <v>271</v>
      </c>
      <c r="FO243" s="190" t="s">
        <v>271</v>
      </c>
      <c r="FP243" s="190" t="s">
        <v>271</v>
      </c>
      <c r="FQ243" s="193">
        <v>0</v>
      </c>
      <c r="FR243" s="193">
        <v>0</v>
      </c>
      <c r="FS243" s="190" t="s">
        <v>297</v>
      </c>
      <c r="FT243" s="190" t="s">
        <v>297</v>
      </c>
      <c r="FU243" s="190" t="s">
        <v>297</v>
      </c>
      <c r="FV243" s="190" t="s">
        <v>297</v>
      </c>
      <c r="FW243" s="190" t="s">
        <v>297</v>
      </c>
      <c r="FX243" s="190" t="s">
        <v>297</v>
      </c>
      <c r="FY243" s="190" t="s">
        <v>297</v>
      </c>
      <c r="FZ243" s="190" t="s">
        <v>297</v>
      </c>
      <c r="GA243" s="190" t="s">
        <v>297</v>
      </c>
      <c r="GB243" s="190" t="s">
        <v>297</v>
      </c>
      <c r="GC243" s="190" t="s">
        <v>297</v>
      </c>
      <c r="GD243" s="190" t="s">
        <v>297</v>
      </c>
      <c r="GE243" s="190" t="s">
        <v>271</v>
      </c>
    </row>
    <row r="244" spans="1:187" x14ac:dyDescent="0.3">
      <c r="A244" s="190" t="s">
        <v>372</v>
      </c>
      <c r="B244" s="190">
        <v>2906</v>
      </c>
      <c r="C244" s="190" t="s">
        <v>54</v>
      </c>
      <c r="D244" s="190" t="s">
        <v>238</v>
      </c>
      <c r="E244" s="190" t="s">
        <v>13401</v>
      </c>
      <c r="F244" s="190" t="s">
        <v>13400</v>
      </c>
      <c r="G244" s="190" t="s">
        <v>12545</v>
      </c>
      <c r="H244" s="190" t="s">
        <v>1104</v>
      </c>
      <c r="I244" s="190" t="s">
        <v>301</v>
      </c>
      <c r="J244" s="190" t="s">
        <v>13399</v>
      </c>
      <c r="K244" s="190" t="s">
        <v>271</v>
      </c>
      <c r="L244" s="190" t="s">
        <v>271</v>
      </c>
      <c r="M244" s="190" t="s">
        <v>271</v>
      </c>
      <c r="N244" s="190" t="s">
        <v>271</v>
      </c>
      <c r="O244" s="190" t="s">
        <v>271</v>
      </c>
      <c r="P244" s="190" t="s">
        <v>271</v>
      </c>
      <c r="Q244" s="191">
        <v>41214</v>
      </c>
      <c r="R244" s="191">
        <v>41944</v>
      </c>
      <c r="S244" s="191">
        <v>42370</v>
      </c>
      <c r="T244" s="190" t="s">
        <v>366</v>
      </c>
      <c r="U244" s="194">
        <v>521914</v>
      </c>
      <c r="V244" s="190" t="s">
        <v>2054</v>
      </c>
      <c r="W244" s="190" t="s">
        <v>3758</v>
      </c>
      <c r="X244" s="190" t="s">
        <v>13398</v>
      </c>
      <c r="Y244" s="190" t="s">
        <v>13397</v>
      </c>
      <c r="Z244" s="190" t="s">
        <v>3755</v>
      </c>
      <c r="AA244" s="190" t="s">
        <v>13396</v>
      </c>
      <c r="AB244" s="190" t="s">
        <v>310</v>
      </c>
      <c r="AC244" s="190" t="s">
        <v>13395</v>
      </c>
      <c r="AD244" s="190" t="s">
        <v>325</v>
      </c>
      <c r="AE244" s="190" t="s">
        <v>13394</v>
      </c>
      <c r="AF244" s="190" t="s">
        <v>13393</v>
      </c>
      <c r="AG244" s="193" t="s">
        <v>271</v>
      </c>
      <c r="AH244" s="193" t="s">
        <v>271</v>
      </c>
      <c r="AI244" s="193">
        <v>17160</v>
      </c>
      <c r="AJ244" s="193" t="s">
        <v>271</v>
      </c>
      <c r="AK244" s="193" t="s">
        <v>271</v>
      </c>
      <c r="AL244" s="193">
        <v>4290</v>
      </c>
      <c r="AM244" s="193">
        <v>0</v>
      </c>
      <c r="AN244" s="193">
        <v>0</v>
      </c>
      <c r="AO244" s="193">
        <v>0</v>
      </c>
      <c r="AP244" s="193">
        <v>0</v>
      </c>
      <c r="AQ244" s="193">
        <v>0</v>
      </c>
      <c r="AR244" s="193">
        <v>0</v>
      </c>
      <c r="AS244" s="190" t="s">
        <v>271</v>
      </c>
      <c r="AT244" s="193" t="s">
        <v>271</v>
      </c>
      <c r="AU244" s="193" t="s">
        <v>271</v>
      </c>
      <c r="AV244" s="190" t="s">
        <v>271</v>
      </c>
      <c r="AW244" s="193" t="s">
        <v>271</v>
      </c>
      <c r="AX244" s="193" t="s">
        <v>271</v>
      </c>
      <c r="AY244" s="190" t="s">
        <v>271</v>
      </c>
      <c r="AZ244" s="193" t="s">
        <v>271</v>
      </c>
      <c r="BA244" s="193" t="s">
        <v>271</v>
      </c>
      <c r="BB244" s="190" t="s">
        <v>271</v>
      </c>
      <c r="BC244" s="193" t="s">
        <v>271</v>
      </c>
      <c r="BD244" s="193" t="s">
        <v>271</v>
      </c>
      <c r="BE244" s="190" t="s">
        <v>271</v>
      </c>
      <c r="BF244" s="193" t="s">
        <v>271</v>
      </c>
      <c r="BG244" s="193" t="s">
        <v>271</v>
      </c>
      <c r="BH244" s="190" t="s">
        <v>271</v>
      </c>
      <c r="BI244" s="193" t="s">
        <v>271</v>
      </c>
      <c r="BJ244" s="193" t="s">
        <v>271</v>
      </c>
      <c r="BK244" s="190" t="s">
        <v>271</v>
      </c>
      <c r="BL244" s="193" t="s">
        <v>271</v>
      </c>
      <c r="BM244" s="193" t="s">
        <v>271</v>
      </c>
      <c r="BN244" s="190" t="s">
        <v>271</v>
      </c>
      <c r="BO244" s="193" t="s">
        <v>271</v>
      </c>
      <c r="BP244" s="193" t="s">
        <v>271</v>
      </c>
      <c r="BQ244" s="190" t="s">
        <v>271</v>
      </c>
      <c r="BR244" s="193" t="s">
        <v>271</v>
      </c>
      <c r="BS244" s="193" t="s">
        <v>271</v>
      </c>
      <c r="BT244" s="190" t="s">
        <v>271</v>
      </c>
      <c r="BU244" s="193" t="s">
        <v>271</v>
      </c>
      <c r="BV244" s="193" t="s">
        <v>271</v>
      </c>
      <c r="BW244" s="193">
        <v>0</v>
      </c>
      <c r="BX244" s="193">
        <v>0</v>
      </c>
      <c r="BY244" s="193">
        <v>21512</v>
      </c>
      <c r="BZ244" s="193">
        <v>0</v>
      </c>
      <c r="CA244" s="193">
        <v>0</v>
      </c>
      <c r="CB244" s="193">
        <v>5378</v>
      </c>
      <c r="CC244" s="190" t="s">
        <v>271</v>
      </c>
      <c r="CD244" s="193" t="s">
        <v>271</v>
      </c>
      <c r="CE244" s="193" t="s">
        <v>271</v>
      </c>
      <c r="CF244" s="190" t="s">
        <v>271</v>
      </c>
      <c r="CG244" s="193" t="s">
        <v>271</v>
      </c>
      <c r="CH244" s="193" t="s">
        <v>271</v>
      </c>
      <c r="CI244" s="190" t="s">
        <v>271</v>
      </c>
      <c r="CJ244" s="193" t="s">
        <v>271</v>
      </c>
      <c r="CK244" s="193" t="s">
        <v>271</v>
      </c>
      <c r="CL244" s="190" t="s">
        <v>271</v>
      </c>
      <c r="CM244" s="193" t="s">
        <v>271</v>
      </c>
      <c r="CN244" s="193" t="s">
        <v>271</v>
      </c>
      <c r="CO244" s="190" t="s">
        <v>271</v>
      </c>
      <c r="CP244" s="193" t="s">
        <v>271</v>
      </c>
      <c r="CQ244" s="193" t="s">
        <v>271</v>
      </c>
      <c r="CR244" s="190" t="s">
        <v>287</v>
      </c>
      <c r="CS244" s="193">
        <v>5258</v>
      </c>
      <c r="CT244" s="193">
        <v>0</v>
      </c>
      <c r="CU244" s="190" t="s">
        <v>271</v>
      </c>
      <c r="CV244" s="193" t="s">
        <v>271</v>
      </c>
      <c r="CW244" s="193" t="s">
        <v>271</v>
      </c>
      <c r="CX244" s="190" t="s">
        <v>271</v>
      </c>
      <c r="CY244" s="193" t="s">
        <v>271</v>
      </c>
      <c r="CZ244" s="193" t="s">
        <v>271</v>
      </c>
      <c r="DA244" s="190" t="s">
        <v>271</v>
      </c>
      <c r="DB244" s="193" t="s">
        <v>271</v>
      </c>
      <c r="DC244" s="193" t="s">
        <v>271</v>
      </c>
      <c r="DD244" s="190" t="s">
        <v>271</v>
      </c>
      <c r="DE244" s="193" t="s">
        <v>271</v>
      </c>
      <c r="DF244" s="193" t="s">
        <v>271</v>
      </c>
      <c r="DG244" s="190" t="s">
        <v>271</v>
      </c>
      <c r="DH244" s="193" t="s">
        <v>271</v>
      </c>
      <c r="DI244" s="193" t="s">
        <v>271</v>
      </c>
      <c r="DJ244" s="190" t="s">
        <v>271</v>
      </c>
      <c r="DK244" s="193" t="s">
        <v>271</v>
      </c>
      <c r="DL244" s="193" t="s">
        <v>271</v>
      </c>
      <c r="DM244" s="190" t="s">
        <v>287</v>
      </c>
      <c r="DN244" s="193">
        <v>120</v>
      </c>
      <c r="DO244" s="193">
        <v>0</v>
      </c>
      <c r="DP244" s="190" t="s">
        <v>271</v>
      </c>
      <c r="DQ244" s="193" t="s">
        <v>271</v>
      </c>
      <c r="DR244" s="193" t="s">
        <v>271</v>
      </c>
      <c r="DS244" s="190" t="s">
        <v>271</v>
      </c>
      <c r="DT244" s="193" t="s">
        <v>271</v>
      </c>
      <c r="DU244" s="193" t="s">
        <v>271</v>
      </c>
      <c r="DV244" s="190" t="s">
        <v>271</v>
      </c>
      <c r="DW244" s="193" t="s">
        <v>271</v>
      </c>
      <c r="DX244" s="193" t="s">
        <v>271</v>
      </c>
      <c r="DY244" s="190" t="s">
        <v>356</v>
      </c>
      <c r="DZ244" s="190" t="s">
        <v>272</v>
      </c>
      <c r="EA244" s="190" t="s">
        <v>308</v>
      </c>
      <c r="EB244" s="190" t="s">
        <v>286</v>
      </c>
      <c r="EC244" s="190" t="s">
        <v>297</v>
      </c>
      <c r="ED244" s="190" t="s">
        <v>271</v>
      </c>
      <c r="EE244" s="190" t="s">
        <v>271</v>
      </c>
      <c r="EF244" s="190" t="s">
        <v>13392</v>
      </c>
      <c r="EG244" s="190" t="s">
        <v>321</v>
      </c>
      <c r="EH244" s="190" t="s">
        <v>284</v>
      </c>
      <c r="EI244" s="190" t="s">
        <v>319</v>
      </c>
      <c r="EJ244" s="190" t="s">
        <v>246</v>
      </c>
      <c r="EK244" s="190" t="s">
        <v>379</v>
      </c>
      <c r="EL244" s="190" t="s">
        <v>272</v>
      </c>
      <c r="EM244" s="190" t="s">
        <v>272</v>
      </c>
      <c r="EN244" s="190" t="s">
        <v>272</v>
      </c>
      <c r="EO244" s="190" t="s">
        <v>297</v>
      </c>
      <c r="EP244" s="190" t="s">
        <v>464</v>
      </c>
      <c r="EQ244" s="190">
        <v>3</v>
      </c>
      <c r="ER244" s="190" t="s">
        <v>349</v>
      </c>
      <c r="ES244" s="190" t="s">
        <v>272</v>
      </c>
      <c r="ET244" s="190" t="s">
        <v>272</v>
      </c>
      <c r="EU244" s="190" t="s">
        <v>272</v>
      </c>
      <c r="EV244" s="190" t="s">
        <v>297</v>
      </c>
      <c r="EW244" s="190" t="s">
        <v>303</v>
      </c>
      <c r="EX244" s="190">
        <v>3</v>
      </c>
      <c r="EY244" s="190" t="s">
        <v>302</v>
      </c>
      <c r="EZ244" s="190" t="s">
        <v>268</v>
      </c>
      <c r="FA244" s="190" t="s">
        <v>260</v>
      </c>
      <c r="FB244" s="193">
        <v>3</v>
      </c>
      <c r="FC244" s="190" t="s">
        <v>276</v>
      </c>
      <c r="FD244" s="190" t="s">
        <v>537</v>
      </c>
      <c r="FE244" s="190" t="s">
        <v>271</v>
      </c>
      <c r="FF244" s="190" t="s">
        <v>264</v>
      </c>
      <c r="FG244" s="190" t="s">
        <v>13391</v>
      </c>
      <c r="FH244" s="190" t="s">
        <v>271</v>
      </c>
      <c r="FI244" s="190" t="s">
        <v>13390</v>
      </c>
      <c r="FJ244" s="190" t="s">
        <v>13389</v>
      </c>
      <c r="FK244" s="190" t="s">
        <v>13388</v>
      </c>
      <c r="FL244" s="190" t="s">
        <v>13387</v>
      </c>
      <c r="FM244" s="190" t="s">
        <v>13386</v>
      </c>
      <c r="FN244" s="190" t="s">
        <v>13385</v>
      </c>
      <c r="FO244" s="190" t="s">
        <v>3746</v>
      </c>
      <c r="FP244" s="190" t="s">
        <v>13384</v>
      </c>
      <c r="FQ244" s="193">
        <v>21512</v>
      </c>
      <c r="FR244" s="193">
        <v>5378</v>
      </c>
      <c r="FS244" s="190" t="s">
        <v>297</v>
      </c>
      <c r="FT244" s="190" t="s">
        <v>297</v>
      </c>
      <c r="FU244" s="190" t="s">
        <v>297</v>
      </c>
      <c r="FV244" s="190" t="s">
        <v>297</v>
      </c>
      <c r="FW244" s="190" t="s">
        <v>297</v>
      </c>
      <c r="FX244" s="190" t="s">
        <v>297</v>
      </c>
      <c r="FY244" s="190" t="s">
        <v>297</v>
      </c>
      <c r="FZ244" s="190" t="s">
        <v>297</v>
      </c>
      <c r="GA244" s="190" t="s">
        <v>297</v>
      </c>
      <c r="GB244" s="190" t="s">
        <v>297</v>
      </c>
      <c r="GC244" s="190" t="s">
        <v>297</v>
      </c>
      <c r="GD244" s="190" t="s">
        <v>297</v>
      </c>
      <c r="GE244" s="190" t="s">
        <v>272</v>
      </c>
    </row>
    <row r="245" spans="1:187" x14ac:dyDescent="0.3">
      <c r="A245" s="190" t="s">
        <v>372</v>
      </c>
      <c r="B245" s="190">
        <v>2910</v>
      </c>
      <c r="C245" s="190" t="s">
        <v>54</v>
      </c>
      <c r="D245" s="190" t="s">
        <v>238</v>
      </c>
      <c r="E245" s="190" t="s">
        <v>13383</v>
      </c>
      <c r="F245" s="190" t="s">
        <v>13382</v>
      </c>
      <c r="G245" s="190" t="s">
        <v>12545</v>
      </c>
      <c r="H245" s="190" t="s">
        <v>514</v>
      </c>
      <c r="I245" s="190" t="s">
        <v>513</v>
      </c>
      <c r="J245" s="190" t="s">
        <v>11647</v>
      </c>
      <c r="K245" s="190" t="s">
        <v>369</v>
      </c>
      <c r="L245" s="190" t="s">
        <v>5348</v>
      </c>
      <c r="M245" s="190" t="s">
        <v>13381</v>
      </c>
      <c r="N245" s="190" t="s">
        <v>271</v>
      </c>
      <c r="O245" s="190" t="s">
        <v>271</v>
      </c>
      <c r="P245" s="190" t="s">
        <v>271</v>
      </c>
      <c r="Q245" s="191">
        <v>42461</v>
      </c>
      <c r="R245" s="191">
        <v>42825</v>
      </c>
      <c r="T245" s="190" t="s">
        <v>366</v>
      </c>
      <c r="U245" s="194">
        <v>999136</v>
      </c>
      <c r="V245" s="190" t="s">
        <v>2057</v>
      </c>
      <c r="W245" s="190" t="s">
        <v>13380</v>
      </c>
      <c r="X245" s="190" t="s">
        <v>2055</v>
      </c>
      <c r="Y245" s="190" t="s">
        <v>2054</v>
      </c>
      <c r="Z245" s="190" t="s">
        <v>494</v>
      </c>
      <c r="AA245" s="190" t="s">
        <v>2053</v>
      </c>
      <c r="AB245" s="190" t="s">
        <v>310</v>
      </c>
      <c r="AC245" s="190" t="s">
        <v>13379</v>
      </c>
      <c r="AD245" s="190" t="s">
        <v>325</v>
      </c>
      <c r="AE245" s="190" t="s">
        <v>13378</v>
      </c>
      <c r="AF245" s="190" t="s">
        <v>13377</v>
      </c>
      <c r="AG245" s="193">
        <v>4060</v>
      </c>
      <c r="AH245" s="193">
        <v>4060</v>
      </c>
      <c r="AI245" s="193">
        <v>8120</v>
      </c>
      <c r="AJ245" s="193">
        <v>1015</v>
      </c>
      <c r="AK245" s="193">
        <v>1015</v>
      </c>
      <c r="AL245" s="193">
        <v>2030</v>
      </c>
      <c r="AM245" s="193">
        <v>0</v>
      </c>
      <c r="AN245" s="193">
        <v>0</v>
      </c>
      <c r="AO245" s="193">
        <v>0</v>
      </c>
      <c r="AP245" s="193">
        <v>0</v>
      </c>
      <c r="AQ245" s="193">
        <v>0</v>
      </c>
      <c r="AR245" s="193">
        <v>0</v>
      </c>
      <c r="AS245" s="190" t="s">
        <v>271</v>
      </c>
      <c r="AT245" s="193" t="s">
        <v>271</v>
      </c>
      <c r="AU245" s="193" t="s">
        <v>271</v>
      </c>
      <c r="AV245" s="190" t="s">
        <v>271</v>
      </c>
      <c r="AW245" s="193" t="s">
        <v>271</v>
      </c>
      <c r="AX245" s="193" t="s">
        <v>271</v>
      </c>
      <c r="AY245" s="190" t="s">
        <v>271</v>
      </c>
      <c r="AZ245" s="193" t="s">
        <v>271</v>
      </c>
      <c r="BA245" s="193" t="s">
        <v>271</v>
      </c>
      <c r="BB245" s="190" t="s">
        <v>271</v>
      </c>
      <c r="BC245" s="193" t="s">
        <v>271</v>
      </c>
      <c r="BD245" s="193" t="s">
        <v>271</v>
      </c>
      <c r="BE245" s="190" t="s">
        <v>271</v>
      </c>
      <c r="BF245" s="193" t="s">
        <v>271</v>
      </c>
      <c r="BG245" s="193" t="s">
        <v>271</v>
      </c>
      <c r="BH245" s="190" t="s">
        <v>271</v>
      </c>
      <c r="BI245" s="193" t="s">
        <v>271</v>
      </c>
      <c r="BJ245" s="193" t="s">
        <v>271</v>
      </c>
      <c r="BK245" s="190" t="s">
        <v>271</v>
      </c>
      <c r="BL245" s="193" t="s">
        <v>271</v>
      </c>
      <c r="BM245" s="193" t="s">
        <v>271</v>
      </c>
      <c r="BN245" s="190" t="s">
        <v>271</v>
      </c>
      <c r="BO245" s="193" t="s">
        <v>271</v>
      </c>
      <c r="BP245" s="193" t="s">
        <v>271</v>
      </c>
      <c r="BQ245" s="190" t="s">
        <v>271</v>
      </c>
      <c r="BR245" s="193" t="s">
        <v>271</v>
      </c>
      <c r="BS245" s="193" t="s">
        <v>271</v>
      </c>
      <c r="BT245" s="190" t="s">
        <v>271</v>
      </c>
      <c r="BU245" s="193" t="s">
        <v>271</v>
      </c>
      <c r="BV245" s="193" t="s">
        <v>271</v>
      </c>
      <c r="BW245" s="193">
        <v>0</v>
      </c>
      <c r="BX245" s="193">
        <v>0</v>
      </c>
      <c r="BY245" s="193">
        <v>0</v>
      </c>
      <c r="BZ245" s="193">
        <v>0</v>
      </c>
      <c r="CA245" s="193">
        <v>0</v>
      </c>
      <c r="CB245" s="193">
        <v>0</v>
      </c>
      <c r="CC245" s="190" t="s">
        <v>271</v>
      </c>
      <c r="CD245" s="193" t="s">
        <v>271</v>
      </c>
      <c r="CE245" s="193" t="s">
        <v>271</v>
      </c>
      <c r="CF245" s="190" t="s">
        <v>271</v>
      </c>
      <c r="CG245" s="193" t="s">
        <v>271</v>
      </c>
      <c r="CH245" s="193" t="s">
        <v>271</v>
      </c>
      <c r="CI245" s="190" t="s">
        <v>271</v>
      </c>
      <c r="CJ245" s="193" t="s">
        <v>271</v>
      </c>
      <c r="CK245" s="193" t="s">
        <v>271</v>
      </c>
      <c r="CL245" s="190" t="s">
        <v>271</v>
      </c>
      <c r="CM245" s="193" t="s">
        <v>271</v>
      </c>
      <c r="CN245" s="193" t="s">
        <v>271</v>
      </c>
      <c r="CO245" s="190" t="s">
        <v>271</v>
      </c>
      <c r="CP245" s="193" t="s">
        <v>271</v>
      </c>
      <c r="CQ245" s="193" t="s">
        <v>271</v>
      </c>
      <c r="CR245" s="190" t="s">
        <v>287</v>
      </c>
      <c r="CS245" s="193">
        <v>0</v>
      </c>
      <c r="CT245" s="193">
        <v>0</v>
      </c>
      <c r="CU245" s="190" t="s">
        <v>271</v>
      </c>
      <c r="CV245" s="193" t="s">
        <v>271</v>
      </c>
      <c r="CW245" s="193" t="s">
        <v>271</v>
      </c>
      <c r="CX245" s="190" t="s">
        <v>271</v>
      </c>
      <c r="CY245" s="193" t="s">
        <v>271</v>
      </c>
      <c r="CZ245" s="193" t="s">
        <v>271</v>
      </c>
      <c r="DA245" s="190" t="s">
        <v>271</v>
      </c>
      <c r="DB245" s="193" t="s">
        <v>271</v>
      </c>
      <c r="DC245" s="193" t="s">
        <v>271</v>
      </c>
      <c r="DD245" s="190" t="s">
        <v>271</v>
      </c>
      <c r="DE245" s="193" t="s">
        <v>271</v>
      </c>
      <c r="DF245" s="193" t="s">
        <v>271</v>
      </c>
      <c r="DG245" s="190" t="s">
        <v>271</v>
      </c>
      <c r="DH245" s="193" t="s">
        <v>271</v>
      </c>
      <c r="DI245" s="193" t="s">
        <v>271</v>
      </c>
      <c r="DJ245" s="190" t="s">
        <v>271</v>
      </c>
      <c r="DK245" s="193" t="s">
        <v>271</v>
      </c>
      <c r="DL245" s="193" t="s">
        <v>271</v>
      </c>
      <c r="DM245" s="190" t="s">
        <v>287</v>
      </c>
      <c r="DN245" s="193">
        <v>0</v>
      </c>
      <c r="DO245" s="193">
        <v>0</v>
      </c>
      <c r="DP245" s="190" t="s">
        <v>271</v>
      </c>
      <c r="DQ245" s="193" t="s">
        <v>271</v>
      </c>
      <c r="DR245" s="193" t="s">
        <v>271</v>
      </c>
      <c r="DS245" s="190" t="s">
        <v>271</v>
      </c>
      <c r="DT245" s="193" t="s">
        <v>271</v>
      </c>
      <c r="DU245" s="193" t="s">
        <v>271</v>
      </c>
      <c r="DV245" s="190" t="s">
        <v>271</v>
      </c>
      <c r="DW245" s="193" t="s">
        <v>271</v>
      </c>
      <c r="DX245" s="193" t="s">
        <v>271</v>
      </c>
      <c r="DY245" s="190" t="s">
        <v>356</v>
      </c>
      <c r="DZ245" s="190" t="s">
        <v>297</v>
      </c>
      <c r="EA245" s="190" t="s">
        <v>271</v>
      </c>
      <c r="EB245" s="190" t="s">
        <v>271</v>
      </c>
      <c r="EC245" s="190" t="s">
        <v>272</v>
      </c>
      <c r="ED245" s="190" t="s">
        <v>694</v>
      </c>
      <c r="EE245" s="190" t="s">
        <v>307</v>
      </c>
      <c r="EF245" s="190" t="s">
        <v>13376</v>
      </c>
      <c r="EG245" s="190" t="s">
        <v>352</v>
      </c>
      <c r="EH245" s="190" t="s">
        <v>284</v>
      </c>
      <c r="EI245" s="190" t="s">
        <v>283</v>
      </c>
      <c r="EJ245" s="190" t="s">
        <v>246</v>
      </c>
      <c r="EK245" s="190" t="s">
        <v>351</v>
      </c>
      <c r="EL245" s="190" t="s">
        <v>272</v>
      </c>
      <c r="EM245" s="190" t="s">
        <v>272</v>
      </c>
      <c r="EN245" s="190" t="s">
        <v>272</v>
      </c>
      <c r="EO245" s="190" t="s">
        <v>272</v>
      </c>
      <c r="EP245" s="190" t="s">
        <v>350</v>
      </c>
      <c r="EQ245" s="190">
        <v>4</v>
      </c>
      <c r="ER245" s="190" t="s">
        <v>349</v>
      </c>
      <c r="ES245" s="190" t="s">
        <v>272</v>
      </c>
      <c r="ET245" s="190" t="s">
        <v>272</v>
      </c>
      <c r="EU245" s="190" t="s">
        <v>272</v>
      </c>
      <c r="EV245" s="190" t="s">
        <v>272</v>
      </c>
      <c r="EW245" s="190" t="s">
        <v>303</v>
      </c>
      <c r="EX245" s="190">
        <v>4</v>
      </c>
      <c r="EY245" s="190" t="s">
        <v>302</v>
      </c>
      <c r="EZ245" s="190" t="s">
        <v>268</v>
      </c>
      <c r="FA245" s="190" t="s">
        <v>259</v>
      </c>
      <c r="FB245" s="193">
        <v>1</v>
      </c>
      <c r="FC245" s="190" t="s">
        <v>348</v>
      </c>
      <c r="FD245" s="190" t="s">
        <v>271</v>
      </c>
      <c r="FE245" s="190" t="s">
        <v>271</v>
      </c>
      <c r="FF245" s="190" t="s">
        <v>271</v>
      </c>
      <c r="FG245" s="190" t="s">
        <v>271</v>
      </c>
      <c r="FH245" s="190" t="s">
        <v>13375</v>
      </c>
      <c r="FI245" s="190" t="s">
        <v>271</v>
      </c>
      <c r="FJ245" s="190" t="s">
        <v>271</v>
      </c>
      <c r="FK245" s="190" t="s">
        <v>271</v>
      </c>
      <c r="FL245" s="190" t="s">
        <v>271</v>
      </c>
      <c r="FM245" s="190" t="s">
        <v>271</v>
      </c>
      <c r="FN245" s="190" t="s">
        <v>271</v>
      </c>
      <c r="FO245" s="190" t="s">
        <v>13374</v>
      </c>
      <c r="FP245" s="190" t="s">
        <v>13373</v>
      </c>
      <c r="FQ245" s="193">
        <v>0</v>
      </c>
      <c r="FR245" s="193">
        <v>0</v>
      </c>
      <c r="FS245" s="190" t="s">
        <v>297</v>
      </c>
      <c r="FT245" s="190" t="s">
        <v>297</v>
      </c>
      <c r="FU245" s="190" t="s">
        <v>297</v>
      </c>
      <c r="FV245" s="190" t="s">
        <v>297</v>
      </c>
      <c r="FW245" s="190" t="s">
        <v>297</v>
      </c>
      <c r="FX245" s="190" t="s">
        <v>297</v>
      </c>
      <c r="FY245" s="190" t="s">
        <v>297</v>
      </c>
      <c r="FZ245" s="190" t="s">
        <v>297</v>
      </c>
      <c r="GA245" s="190" t="s">
        <v>297</v>
      </c>
      <c r="GB245" s="190" t="s">
        <v>297</v>
      </c>
      <c r="GC245" s="190" t="s">
        <v>297</v>
      </c>
      <c r="GD245" s="190" t="s">
        <v>297</v>
      </c>
      <c r="GE245" s="190" t="s">
        <v>297</v>
      </c>
    </row>
    <row r="246" spans="1:187" x14ac:dyDescent="0.3">
      <c r="A246" s="190" t="s">
        <v>372</v>
      </c>
      <c r="B246" s="190">
        <v>2918</v>
      </c>
      <c r="C246" s="190" t="s">
        <v>54</v>
      </c>
      <c r="D246" s="190" t="s">
        <v>238</v>
      </c>
      <c r="E246" s="190" t="s">
        <v>13372</v>
      </c>
      <c r="F246" s="190" t="s">
        <v>13371</v>
      </c>
      <c r="G246" s="190" t="s">
        <v>12545</v>
      </c>
      <c r="H246" s="190" t="s">
        <v>514</v>
      </c>
      <c r="I246" s="190" t="s">
        <v>776</v>
      </c>
      <c r="J246" s="190" t="s">
        <v>776</v>
      </c>
      <c r="K246" s="190" t="s">
        <v>271</v>
      </c>
      <c r="L246" s="190" t="s">
        <v>271</v>
      </c>
      <c r="M246" s="190" t="s">
        <v>271</v>
      </c>
      <c r="N246" s="190" t="s">
        <v>271</v>
      </c>
      <c r="O246" s="190" t="s">
        <v>271</v>
      </c>
      <c r="P246" s="190" t="s">
        <v>271</v>
      </c>
      <c r="Q246" s="191">
        <v>42384</v>
      </c>
      <c r="R246" s="191">
        <v>42521</v>
      </c>
      <c r="T246" s="190" t="s">
        <v>366</v>
      </c>
      <c r="U246" s="194">
        <v>50000</v>
      </c>
      <c r="V246" s="190" t="s">
        <v>7151</v>
      </c>
      <c r="W246" s="190" t="s">
        <v>7150</v>
      </c>
      <c r="X246" s="190" t="s">
        <v>7149</v>
      </c>
      <c r="Y246" s="190" t="s">
        <v>7132</v>
      </c>
      <c r="Z246" s="190" t="s">
        <v>7148</v>
      </c>
      <c r="AA246" s="190" t="s">
        <v>7131</v>
      </c>
      <c r="AB246" s="190" t="s">
        <v>310</v>
      </c>
      <c r="AC246" s="190" t="s">
        <v>7147</v>
      </c>
      <c r="AD246" s="190" t="s">
        <v>325</v>
      </c>
      <c r="AE246" s="190" t="s">
        <v>13370</v>
      </c>
      <c r="AF246" s="190" t="s">
        <v>13369</v>
      </c>
      <c r="AG246" s="193">
        <v>3400</v>
      </c>
      <c r="AH246" s="193">
        <v>600</v>
      </c>
      <c r="AI246" s="193">
        <v>4000</v>
      </c>
      <c r="AJ246" s="193">
        <v>850</v>
      </c>
      <c r="AK246" s="193">
        <v>150</v>
      </c>
      <c r="AL246" s="193">
        <v>1000</v>
      </c>
      <c r="AM246" s="193">
        <v>0</v>
      </c>
      <c r="AN246" s="193">
        <v>0</v>
      </c>
      <c r="AO246" s="193">
        <v>0</v>
      </c>
      <c r="AP246" s="193">
        <v>0</v>
      </c>
      <c r="AQ246" s="193">
        <v>0</v>
      </c>
      <c r="AR246" s="193">
        <v>0</v>
      </c>
      <c r="AS246" s="190" t="s">
        <v>271</v>
      </c>
      <c r="AT246" s="193" t="s">
        <v>271</v>
      </c>
      <c r="AU246" s="193" t="s">
        <v>271</v>
      </c>
      <c r="AV246" s="190" t="s">
        <v>271</v>
      </c>
      <c r="AW246" s="193" t="s">
        <v>271</v>
      </c>
      <c r="AX246" s="193" t="s">
        <v>271</v>
      </c>
      <c r="AY246" s="190" t="s">
        <v>271</v>
      </c>
      <c r="AZ246" s="193" t="s">
        <v>271</v>
      </c>
      <c r="BA246" s="193" t="s">
        <v>271</v>
      </c>
      <c r="BB246" s="190" t="s">
        <v>271</v>
      </c>
      <c r="BC246" s="193" t="s">
        <v>271</v>
      </c>
      <c r="BD246" s="193" t="s">
        <v>271</v>
      </c>
      <c r="BE246" s="190" t="s">
        <v>271</v>
      </c>
      <c r="BF246" s="193" t="s">
        <v>271</v>
      </c>
      <c r="BG246" s="193" t="s">
        <v>271</v>
      </c>
      <c r="BH246" s="190" t="s">
        <v>271</v>
      </c>
      <c r="BI246" s="193" t="s">
        <v>271</v>
      </c>
      <c r="BJ246" s="193" t="s">
        <v>271</v>
      </c>
      <c r="BK246" s="190" t="s">
        <v>271</v>
      </c>
      <c r="BL246" s="193" t="s">
        <v>271</v>
      </c>
      <c r="BM246" s="193" t="s">
        <v>271</v>
      </c>
      <c r="BN246" s="190" t="s">
        <v>271</v>
      </c>
      <c r="BO246" s="193" t="s">
        <v>271</v>
      </c>
      <c r="BP246" s="193" t="s">
        <v>271</v>
      </c>
      <c r="BQ246" s="190" t="s">
        <v>271</v>
      </c>
      <c r="BR246" s="193" t="s">
        <v>271</v>
      </c>
      <c r="BS246" s="193" t="s">
        <v>271</v>
      </c>
      <c r="BT246" s="190" t="s">
        <v>271</v>
      </c>
      <c r="BU246" s="193" t="s">
        <v>271</v>
      </c>
      <c r="BV246" s="193" t="s">
        <v>271</v>
      </c>
      <c r="BW246" s="193">
        <v>4784</v>
      </c>
      <c r="BX246" s="193">
        <v>632</v>
      </c>
      <c r="BY246" s="193">
        <v>5416</v>
      </c>
      <c r="BZ246" s="193">
        <v>1196</v>
      </c>
      <c r="CA246" s="193">
        <v>158</v>
      </c>
      <c r="CB246" s="193">
        <v>1354</v>
      </c>
      <c r="CC246" s="190" t="s">
        <v>271</v>
      </c>
      <c r="CD246" s="193" t="s">
        <v>271</v>
      </c>
      <c r="CE246" s="193" t="s">
        <v>271</v>
      </c>
      <c r="CF246" s="190" t="s">
        <v>271</v>
      </c>
      <c r="CG246" s="193" t="s">
        <v>271</v>
      </c>
      <c r="CH246" s="193" t="s">
        <v>271</v>
      </c>
      <c r="CI246" s="190" t="s">
        <v>271</v>
      </c>
      <c r="CJ246" s="193" t="s">
        <v>271</v>
      </c>
      <c r="CK246" s="193" t="s">
        <v>271</v>
      </c>
      <c r="CL246" s="190" t="s">
        <v>271</v>
      </c>
      <c r="CM246" s="193" t="s">
        <v>271</v>
      </c>
      <c r="CN246" s="193" t="s">
        <v>271</v>
      </c>
      <c r="CO246" s="190" t="s">
        <v>271</v>
      </c>
      <c r="CP246" s="193" t="s">
        <v>271</v>
      </c>
      <c r="CQ246" s="193" t="s">
        <v>271</v>
      </c>
      <c r="CR246" s="190" t="s">
        <v>271</v>
      </c>
      <c r="CS246" s="193" t="s">
        <v>271</v>
      </c>
      <c r="CT246" s="193" t="s">
        <v>271</v>
      </c>
      <c r="CU246" s="190" t="s">
        <v>271</v>
      </c>
      <c r="CV246" s="193" t="s">
        <v>271</v>
      </c>
      <c r="CW246" s="193" t="s">
        <v>271</v>
      </c>
      <c r="CX246" s="190" t="s">
        <v>271</v>
      </c>
      <c r="CY246" s="193" t="s">
        <v>271</v>
      </c>
      <c r="CZ246" s="193" t="s">
        <v>271</v>
      </c>
      <c r="DA246" s="190" t="s">
        <v>271</v>
      </c>
      <c r="DB246" s="193" t="s">
        <v>271</v>
      </c>
      <c r="DC246" s="193" t="s">
        <v>271</v>
      </c>
      <c r="DD246" s="190" t="s">
        <v>271</v>
      </c>
      <c r="DE246" s="193" t="s">
        <v>271</v>
      </c>
      <c r="DF246" s="193" t="s">
        <v>271</v>
      </c>
      <c r="DG246" s="190" t="s">
        <v>271</v>
      </c>
      <c r="DH246" s="193" t="s">
        <v>271</v>
      </c>
      <c r="DI246" s="193" t="s">
        <v>271</v>
      </c>
      <c r="DJ246" s="190" t="s">
        <v>271</v>
      </c>
      <c r="DK246" s="193" t="s">
        <v>271</v>
      </c>
      <c r="DL246" s="193" t="s">
        <v>271</v>
      </c>
      <c r="DM246" s="190" t="s">
        <v>287</v>
      </c>
      <c r="DN246" s="193">
        <v>1354</v>
      </c>
      <c r="DO246" s="193">
        <v>5416</v>
      </c>
      <c r="DP246" s="190" t="s">
        <v>271</v>
      </c>
      <c r="DQ246" s="193" t="s">
        <v>271</v>
      </c>
      <c r="DR246" s="193" t="s">
        <v>271</v>
      </c>
      <c r="DS246" s="190" t="s">
        <v>271</v>
      </c>
      <c r="DT246" s="193" t="s">
        <v>271</v>
      </c>
      <c r="DU246" s="193" t="s">
        <v>271</v>
      </c>
      <c r="DV246" s="190" t="s">
        <v>271</v>
      </c>
      <c r="DW246" s="193" t="s">
        <v>271</v>
      </c>
      <c r="DX246" s="193" t="s">
        <v>271</v>
      </c>
      <c r="DY246" s="190" t="s">
        <v>655</v>
      </c>
      <c r="DZ246" s="190" t="s">
        <v>297</v>
      </c>
      <c r="EA246" s="190" t="s">
        <v>271</v>
      </c>
      <c r="EB246" s="190" t="s">
        <v>271</v>
      </c>
      <c r="EC246" s="190" t="s">
        <v>297</v>
      </c>
      <c r="ED246" s="190" t="s">
        <v>271</v>
      </c>
      <c r="EE246" s="190" t="s">
        <v>271</v>
      </c>
      <c r="EF246" s="190" t="s">
        <v>271</v>
      </c>
      <c r="EG246" s="190" t="s">
        <v>321</v>
      </c>
      <c r="EH246" s="190" t="s">
        <v>380</v>
      </c>
      <c r="EI246" s="190" t="s">
        <v>319</v>
      </c>
      <c r="EJ246" s="190" t="s">
        <v>246</v>
      </c>
      <c r="EK246" s="190" t="s">
        <v>379</v>
      </c>
      <c r="EL246" s="190" t="s">
        <v>297</v>
      </c>
      <c r="EM246" s="190" t="s">
        <v>297</v>
      </c>
      <c r="EN246" s="190" t="s">
        <v>272</v>
      </c>
      <c r="EO246" s="190" t="s">
        <v>297</v>
      </c>
      <c r="EP246" s="190" t="s">
        <v>305</v>
      </c>
      <c r="EQ246" s="190">
        <v>1</v>
      </c>
      <c r="ER246" s="190" t="s">
        <v>404</v>
      </c>
      <c r="ES246" s="190" t="s">
        <v>272</v>
      </c>
      <c r="ET246" s="190" t="s">
        <v>272</v>
      </c>
      <c r="EU246" s="190" t="s">
        <v>272</v>
      </c>
      <c r="EV246" s="190" t="s">
        <v>272</v>
      </c>
      <c r="EW246" s="190" t="s">
        <v>279</v>
      </c>
      <c r="EX246" s="190">
        <v>4</v>
      </c>
      <c r="EY246" s="190" t="s">
        <v>302</v>
      </c>
      <c r="EZ246" s="190" t="s">
        <v>268</v>
      </c>
      <c r="FA246" s="190" t="s">
        <v>257</v>
      </c>
      <c r="FB246" s="193">
        <v>6</v>
      </c>
      <c r="FC246" s="190" t="s">
        <v>301</v>
      </c>
      <c r="FD246" s="190" t="s">
        <v>271</v>
      </c>
      <c r="FE246" s="190" t="s">
        <v>271</v>
      </c>
      <c r="FF246" s="190" t="s">
        <v>263</v>
      </c>
      <c r="FG246" s="190" t="s">
        <v>13368</v>
      </c>
      <c r="FH246" s="190" t="s">
        <v>1656</v>
      </c>
      <c r="FI246" s="190" t="s">
        <v>7142</v>
      </c>
      <c r="FJ246" s="190" t="s">
        <v>13367</v>
      </c>
      <c r="FK246" s="190" t="s">
        <v>13366</v>
      </c>
      <c r="FL246" s="190" t="s">
        <v>13365</v>
      </c>
      <c r="FM246" s="190" t="s">
        <v>13364</v>
      </c>
      <c r="FN246" s="190" t="s">
        <v>13363</v>
      </c>
      <c r="FO246" s="190" t="s">
        <v>13362</v>
      </c>
      <c r="FP246" s="190" t="s">
        <v>13361</v>
      </c>
      <c r="FQ246" s="193">
        <v>5416</v>
      </c>
      <c r="FR246" s="193">
        <v>1354</v>
      </c>
      <c r="FS246" s="190" t="s">
        <v>297</v>
      </c>
      <c r="FT246" s="190" t="s">
        <v>297</v>
      </c>
      <c r="FU246" s="190" t="s">
        <v>297</v>
      </c>
      <c r="FV246" s="190" t="s">
        <v>297</v>
      </c>
      <c r="FW246" s="190" t="s">
        <v>297</v>
      </c>
      <c r="FX246" s="190" t="s">
        <v>297</v>
      </c>
      <c r="FY246" s="190" t="s">
        <v>297</v>
      </c>
      <c r="FZ246" s="190" t="s">
        <v>297</v>
      </c>
      <c r="GA246" s="190" t="s">
        <v>297</v>
      </c>
      <c r="GB246" s="190" t="s">
        <v>297</v>
      </c>
      <c r="GC246" s="190" t="s">
        <v>297</v>
      </c>
      <c r="GD246" s="190" t="s">
        <v>297</v>
      </c>
      <c r="GE246" s="190" t="s">
        <v>272</v>
      </c>
    </row>
    <row r="247" spans="1:187" x14ac:dyDescent="0.3">
      <c r="A247" s="190" t="s">
        <v>372</v>
      </c>
      <c r="B247" s="190">
        <v>2921</v>
      </c>
      <c r="C247" s="190" t="s">
        <v>54</v>
      </c>
      <c r="D247" s="190" t="s">
        <v>238</v>
      </c>
      <c r="E247" s="190" t="s">
        <v>13360</v>
      </c>
      <c r="F247" s="190" t="s">
        <v>13359</v>
      </c>
      <c r="G247" s="190" t="s">
        <v>12545</v>
      </c>
      <c r="H247" s="190" t="s">
        <v>1104</v>
      </c>
      <c r="I247" s="190" t="s">
        <v>301</v>
      </c>
      <c r="J247" s="190" t="s">
        <v>12879</v>
      </c>
      <c r="K247" s="190" t="s">
        <v>271</v>
      </c>
      <c r="L247" s="190" t="s">
        <v>271</v>
      </c>
      <c r="M247" s="190" t="s">
        <v>271</v>
      </c>
      <c r="N247" s="190" t="s">
        <v>271</v>
      </c>
      <c r="O247" s="190" t="s">
        <v>271</v>
      </c>
      <c r="P247" s="190" t="s">
        <v>271</v>
      </c>
      <c r="Q247" s="191">
        <v>41699</v>
      </c>
      <c r="R247" s="191">
        <v>42369</v>
      </c>
      <c r="S247" s="191">
        <v>42597</v>
      </c>
      <c r="T247" s="190" t="s">
        <v>366</v>
      </c>
      <c r="U247" s="194">
        <v>69000</v>
      </c>
      <c r="V247" s="190" t="s">
        <v>7151</v>
      </c>
      <c r="W247" s="190" t="s">
        <v>7150</v>
      </c>
      <c r="X247" s="190" t="s">
        <v>7149</v>
      </c>
      <c r="Y247" s="190" t="s">
        <v>7132</v>
      </c>
      <c r="Z247" s="190" t="s">
        <v>7148</v>
      </c>
      <c r="AA247" s="190" t="s">
        <v>7131</v>
      </c>
      <c r="AB247" s="190" t="s">
        <v>310</v>
      </c>
      <c r="AC247" s="190" t="s">
        <v>13358</v>
      </c>
      <c r="AD247" s="190" t="s">
        <v>325</v>
      </c>
      <c r="AE247" s="190" t="s">
        <v>13357</v>
      </c>
      <c r="AF247" s="190" t="s">
        <v>13356</v>
      </c>
      <c r="AG247" s="193">
        <v>280</v>
      </c>
      <c r="AH247" s="193">
        <v>588</v>
      </c>
      <c r="AI247" s="193">
        <v>868</v>
      </c>
      <c r="AJ247" s="193">
        <v>70</v>
      </c>
      <c r="AK247" s="193">
        <v>147</v>
      </c>
      <c r="AL247" s="193">
        <v>217</v>
      </c>
      <c r="AM247" s="193">
        <v>0</v>
      </c>
      <c r="AN247" s="193">
        <v>0</v>
      </c>
      <c r="AO247" s="193">
        <v>0</v>
      </c>
      <c r="AP247" s="193">
        <v>0</v>
      </c>
      <c r="AQ247" s="193">
        <v>0</v>
      </c>
      <c r="AR247" s="193">
        <v>0</v>
      </c>
      <c r="AS247" s="190" t="s">
        <v>271</v>
      </c>
      <c r="AT247" s="193" t="s">
        <v>271</v>
      </c>
      <c r="AU247" s="193" t="s">
        <v>271</v>
      </c>
      <c r="AV247" s="190" t="s">
        <v>271</v>
      </c>
      <c r="AW247" s="193" t="s">
        <v>271</v>
      </c>
      <c r="AX247" s="193" t="s">
        <v>271</v>
      </c>
      <c r="AY247" s="190" t="s">
        <v>271</v>
      </c>
      <c r="AZ247" s="193" t="s">
        <v>271</v>
      </c>
      <c r="BA247" s="193" t="s">
        <v>271</v>
      </c>
      <c r="BB247" s="190" t="s">
        <v>271</v>
      </c>
      <c r="BC247" s="193" t="s">
        <v>271</v>
      </c>
      <c r="BD247" s="193" t="s">
        <v>271</v>
      </c>
      <c r="BE247" s="190" t="s">
        <v>271</v>
      </c>
      <c r="BF247" s="193" t="s">
        <v>271</v>
      </c>
      <c r="BG247" s="193" t="s">
        <v>271</v>
      </c>
      <c r="BH247" s="190" t="s">
        <v>271</v>
      </c>
      <c r="BI247" s="193" t="s">
        <v>271</v>
      </c>
      <c r="BJ247" s="193" t="s">
        <v>271</v>
      </c>
      <c r="BK247" s="190" t="s">
        <v>271</v>
      </c>
      <c r="BL247" s="193" t="s">
        <v>271</v>
      </c>
      <c r="BM247" s="193" t="s">
        <v>271</v>
      </c>
      <c r="BN247" s="190" t="s">
        <v>271</v>
      </c>
      <c r="BO247" s="193" t="s">
        <v>271</v>
      </c>
      <c r="BP247" s="193" t="s">
        <v>271</v>
      </c>
      <c r="BQ247" s="190" t="s">
        <v>271</v>
      </c>
      <c r="BR247" s="193" t="s">
        <v>271</v>
      </c>
      <c r="BS247" s="193" t="s">
        <v>271</v>
      </c>
      <c r="BT247" s="190" t="s">
        <v>271</v>
      </c>
      <c r="BU247" s="193" t="s">
        <v>271</v>
      </c>
      <c r="BV247" s="193" t="s">
        <v>271</v>
      </c>
      <c r="BW247" s="193">
        <v>0</v>
      </c>
      <c r="BX247" s="193">
        <v>0</v>
      </c>
      <c r="BY247" s="193">
        <v>0</v>
      </c>
      <c r="BZ247" s="193">
        <v>0</v>
      </c>
      <c r="CA247" s="193">
        <v>0</v>
      </c>
      <c r="CB247" s="193">
        <v>0</v>
      </c>
      <c r="CC247" s="190" t="s">
        <v>271</v>
      </c>
      <c r="CD247" s="193" t="s">
        <v>271</v>
      </c>
      <c r="CE247" s="193" t="s">
        <v>271</v>
      </c>
      <c r="CF247" s="190" t="s">
        <v>271</v>
      </c>
      <c r="CG247" s="193" t="s">
        <v>271</v>
      </c>
      <c r="CH247" s="193" t="s">
        <v>271</v>
      </c>
      <c r="CI247" s="190" t="s">
        <v>271</v>
      </c>
      <c r="CJ247" s="193" t="s">
        <v>271</v>
      </c>
      <c r="CK247" s="193" t="s">
        <v>271</v>
      </c>
      <c r="CL247" s="190" t="s">
        <v>271</v>
      </c>
      <c r="CM247" s="193" t="s">
        <v>271</v>
      </c>
      <c r="CN247" s="193" t="s">
        <v>271</v>
      </c>
      <c r="CO247" s="190" t="s">
        <v>271</v>
      </c>
      <c r="CP247" s="193" t="s">
        <v>271</v>
      </c>
      <c r="CQ247" s="193" t="s">
        <v>271</v>
      </c>
      <c r="CR247" s="190" t="s">
        <v>271</v>
      </c>
      <c r="CS247" s="193" t="s">
        <v>271</v>
      </c>
      <c r="CT247" s="193" t="s">
        <v>271</v>
      </c>
      <c r="CU247" s="190" t="s">
        <v>271</v>
      </c>
      <c r="CV247" s="193" t="s">
        <v>271</v>
      </c>
      <c r="CW247" s="193" t="s">
        <v>271</v>
      </c>
      <c r="CX247" s="190" t="s">
        <v>271</v>
      </c>
      <c r="CY247" s="193" t="s">
        <v>271</v>
      </c>
      <c r="CZ247" s="193" t="s">
        <v>271</v>
      </c>
      <c r="DA247" s="190" t="s">
        <v>271</v>
      </c>
      <c r="DB247" s="193" t="s">
        <v>271</v>
      </c>
      <c r="DC247" s="193" t="s">
        <v>271</v>
      </c>
      <c r="DD247" s="190" t="s">
        <v>271</v>
      </c>
      <c r="DE247" s="193" t="s">
        <v>271</v>
      </c>
      <c r="DF247" s="193" t="s">
        <v>271</v>
      </c>
      <c r="DG247" s="190" t="s">
        <v>271</v>
      </c>
      <c r="DH247" s="193" t="s">
        <v>271</v>
      </c>
      <c r="DI247" s="193" t="s">
        <v>271</v>
      </c>
      <c r="DJ247" s="190" t="s">
        <v>271</v>
      </c>
      <c r="DK247" s="193" t="s">
        <v>271</v>
      </c>
      <c r="DL247" s="193" t="s">
        <v>271</v>
      </c>
      <c r="DM247" s="190" t="s">
        <v>287</v>
      </c>
      <c r="DN247" s="193">
        <v>0</v>
      </c>
      <c r="DO247" s="193">
        <v>0</v>
      </c>
      <c r="DP247" s="190" t="s">
        <v>271</v>
      </c>
      <c r="DQ247" s="193" t="s">
        <v>271</v>
      </c>
      <c r="DR247" s="193" t="s">
        <v>271</v>
      </c>
      <c r="DS247" s="190" t="s">
        <v>271</v>
      </c>
      <c r="DT247" s="193" t="s">
        <v>271</v>
      </c>
      <c r="DU247" s="193" t="s">
        <v>271</v>
      </c>
      <c r="DV247" s="190" t="s">
        <v>271</v>
      </c>
      <c r="DW247" s="193" t="s">
        <v>271</v>
      </c>
      <c r="DX247" s="193" t="s">
        <v>271</v>
      </c>
      <c r="DY247" s="190" t="s">
        <v>655</v>
      </c>
      <c r="DZ247" s="190" t="s">
        <v>297</v>
      </c>
      <c r="EA247" s="190" t="s">
        <v>271</v>
      </c>
      <c r="EB247" s="190" t="s">
        <v>271</v>
      </c>
      <c r="EC247" s="190" t="s">
        <v>297</v>
      </c>
      <c r="ED247" s="190" t="s">
        <v>271</v>
      </c>
      <c r="EE247" s="190" t="s">
        <v>271</v>
      </c>
      <c r="EF247" s="190" t="s">
        <v>1656</v>
      </c>
      <c r="EG247" s="190" t="s">
        <v>352</v>
      </c>
      <c r="EH247" s="190" t="s">
        <v>380</v>
      </c>
      <c r="EI247" s="190" t="s">
        <v>319</v>
      </c>
      <c r="EJ247" s="190" t="s">
        <v>246</v>
      </c>
      <c r="EK247" s="190" t="s">
        <v>379</v>
      </c>
      <c r="EL247" s="190" t="s">
        <v>297</v>
      </c>
      <c r="EM247" s="190" t="s">
        <v>297</v>
      </c>
      <c r="EN247" s="190" t="s">
        <v>272</v>
      </c>
      <c r="EO247" s="190" t="s">
        <v>297</v>
      </c>
      <c r="EP247" s="190" t="s">
        <v>305</v>
      </c>
      <c r="EQ247" s="190">
        <v>1</v>
      </c>
      <c r="ER247" s="190" t="s">
        <v>349</v>
      </c>
      <c r="ES247" s="190" t="s">
        <v>272</v>
      </c>
      <c r="ET247" s="190" t="s">
        <v>272</v>
      </c>
      <c r="EU247" s="190" t="s">
        <v>272</v>
      </c>
      <c r="EV247" s="190" t="s">
        <v>272</v>
      </c>
      <c r="EW247" s="190" t="s">
        <v>303</v>
      </c>
      <c r="EX247" s="190">
        <v>4</v>
      </c>
      <c r="EY247" s="190" t="s">
        <v>302</v>
      </c>
      <c r="EZ247" s="190" t="s">
        <v>268</v>
      </c>
      <c r="FA247" s="190" t="s">
        <v>257</v>
      </c>
      <c r="FB247" s="193">
        <v>2</v>
      </c>
      <c r="FC247" s="190" t="s">
        <v>276</v>
      </c>
      <c r="FD247" s="190" t="s">
        <v>271</v>
      </c>
      <c r="FE247" s="190" t="s">
        <v>271</v>
      </c>
      <c r="FF247" s="190" t="s">
        <v>263</v>
      </c>
      <c r="FG247" s="190" t="s">
        <v>13355</v>
      </c>
      <c r="FH247" s="190" t="s">
        <v>271</v>
      </c>
      <c r="FI247" s="190" t="s">
        <v>13354</v>
      </c>
      <c r="FJ247" s="190" t="s">
        <v>13353</v>
      </c>
      <c r="FK247" s="190" t="s">
        <v>13352</v>
      </c>
      <c r="FL247" s="190" t="s">
        <v>13351</v>
      </c>
      <c r="FM247" s="190" t="s">
        <v>13350</v>
      </c>
      <c r="FN247" s="190" t="s">
        <v>13349</v>
      </c>
      <c r="FO247" s="190" t="s">
        <v>271</v>
      </c>
      <c r="FP247" s="190" t="s">
        <v>13348</v>
      </c>
      <c r="FQ247" s="193">
        <v>0</v>
      </c>
      <c r="FR247" s="193">
        <v>0</v>
      </c>
      <c r="FS247" s="190" t="s">
        <v>297</v>
      </c>
      <c r="FT247" s="190" t="s">
        <v>297</v>
      </c>
      <c r="FU247" s="190" t="s">
        <v>297</v>
      </c>
      <c r="FV247" s="190" t="s">
        <v>297</v>
      </c>
      <c r="FW247" s="190" t="s">
        <v>297</v>
      </c>
      <c r="FX247" s="190" t="s">
        <v>297</v>
      </c>
      <c r="FY247" s="190" t="s">
        <v>297</v>
      </c>
      <c r="FZ247" s="190" t="s">
        <v>297</v>
      </c>
      <c r="GA247" s="190" t="s">
        <v>297</v>
      </c>
      <c r="GB247" s="190" t="s">
        <v>297</v>
      </c>
      <c r="GC247" s="190" t="s">
        <v>297</v>
      </c>
      <c r="GD247" s="190" t="s">
        <v>297</v>
      </c>
      <c r="GE247" s="190" t="s">
        <v>272</v>
      </c>
    </row>
    <row r="248" spans="1:187" x14ac:dyDescent="0.3">
      <c r="A248" s="190" t="s">
        <v>372</v>
      </c>
      <c r="B248" s="190">
        <v>2923</v>
      </c>
      <c r="C248" s="190" t="s">
        <v>54</v>
      </c>
      <c r="D248" s="190" t="s">
        <v>238</v>
      </c>
      <c r="E248" s="190" t="s">
        <v>13347</v>
      </c>
      <c r="F248" s="190" t="s">
        <v>13346</v>
      </c>
      <c r="G248" s="190" t="s">
        <v>12545</v>
      </c>
      <c r="H248" s="190" t="s">
        <v>514</v>
      </c>
      <c r="I248" s="190" t="s">
        <v>776</v>
      </c>
      <c r="J248" s="190" t="s">
        <v>13345</v>
      </c>
      <c r="K248" s="190" t="s">
        <v>271</v>
      </c>
      <c r="L248" s="190" t="s">
        <v>271</v>
      </c>
      <c r="M248" s="190" t="s">
        <v>271</v>
      </c>
      <c r="N248" s="190" t="s">
        <v>271</v>
      </c>
      <c r="O248" s="190" t="s">
        <v>271</v>
      </c>
      <c r="P248" s="190" t="s">
        <v>271</v>
      </c>
      <c r="Q248" s="191">
        <v>40805</v>
      </c>
      <c r="R248" s="191">
        <v>42369</v>
      </c>
      <c r="S248" s="191">
        <v>42460</v>
      </c>
      <c r="T248" s="190" t="s">
        <v>366</v>
      </c>
      <c r="U248" s="194">
        <v>2750000</v>
      </c>
      <c r="V248" s="190" t="s">
        <v>7132</v>
      </c>
      <c r="W248" s="190" t="s">
        <v>494</v>
      </c>
      <c r="X248" s="190" t="s">
        <v>7131</v>
      </c>
      <c r="Y248" s="190" t="s">
        <v>7130</v>
      </c>
      <c r="Z248" s="190" t="s">
        <v>13344</v>
      </c>
      <c r="AA248" s="190" t="s">
        <v>7129</v>
      </c>
      <c r="AB248" s="190" t="s">
        <v>310</v>
      </c>
      <c r="AC248" s="190" t="s">
        <v>13343</v>
      </c>
      <c r="AD248" s="190" t="s">
        <v>674</v>
      </c>
      <c r="AE248" s="190" t="s">
        <v>13342</v>
      </c>
      <c r="AF248" s="190" t="s">
        <v>13341</v>
      </c>
      <c r="AG248" s="193" t="s">
        <v>271</v>
      </c>
      <c r="AH248" s="193" t="s">
        <v>271</v>
      </c>
      <c r="AI248" s="193" t="s">
        <v>271</v>
      </c>
      <c r="AJ248" s="193" t="s">
        <v>271</v>
      </c>
      <c r="AK248" s="193" t="s">
        <v>271</v>
      </c>
      <c r="AL248" s="193" t="s">
        <v>271</v>
      </c>
      <c r="AM248" s="193">
        <v>0</v>
      </c>
      <c r="AN248" s="193">
        <v>0</v>
      </c>
      <c r="AO248" s="193">
        <v>0</v>
      </c>
      <c r="AP248" s="193">
        <v>0</v>
      </c>
      <c r="AQ248" s="193">
        <v>0</v>
      </c>
      <c r="AR248" s="193">
        <v>0</v>
      </c>
      <c r="AS248" s="190" t="s">
        <v>271</v>
      </c>
      <c r="AT248" s="193" t="s">
        <v>271</v>
      </c>
      <c r="AU248" s="193" t="s">
        <v>271</v>
      </c>
      <c r="AV248" s="190" t="s">
        <v>271</v>
      </c>
      <c r="AW248" s="193" t="s">
        <v>271</v>
      </c>
      <c r="AX248" s="193" t="s">
        <v>271</v>
      </c>
      <c r="AY248" s="190" t="s">
        <v>271</v>
      </c>
      <c r="AZ248" s="193" t="s">
        <v>271</v>
      </c>
      <c r="BA248" s="193" t="s">
        <v>271</v>
      </c>
      <c r="BB248" s="190" t="s">
        <v>271</v>
      </c>
      <c r="BC248" s="193" t="s">
        <v>271</v>
      </c>
      <c r="BD248" s="193" t="s">
        <v>271</v>
      </c>
      <c r="BE248" s="190" t="s">
        <v>271</v>
      </c>
      <c r="BF248" s="193" t="s">
        <v>271</v>
      </c>
      <c r="BG248" s="193" t="s">
        <v>271</v>
      </c>
      <c r="BH248" s="190" t="s">
        <v>271</v>
      </c>
      <c r="BI248" s="193" t="s">
        <v>271</v>
      </c>
      <c r="BJ248" s="193" t="s">
        <v>271</v>
      </c>
      <c r="BK248" s="190" t="s">
        <v>271</v>
      </c>
      <c r="BL248" s="193" t="s">
        <v>271</v>
      </c>
      <c r="BM248" s="193" t="s">
        <v>271</v>
      </c>
      <c r="BN248" s="190" t="s">
        <v>271</v>
      </c>
      <c r="BO248" s="193" t="s">
        <v>271</v>
      </c>
      <c r="BP248" s="193" t="s">
        <v>271</v>
      </c>
      <c r="BQ248" s="190" t="s">
        <v>271</v>
      </c>
      <c r="BR248" s="193" t="s">
        <v>271</v>
      </c>
      <c r="BS248" s="193" t="s">
        <v>271</v>
      </c>
      <c r="BT248" s="190" t="s">
        <v>271</v>
      </c>
      <c r="BU248" s="193" t="s">
        <v>271</v>
      </c>
      <c r="BV248" s="193" t="s">
        <v>271</v>
      </c>
      <c r="BW248" s="193">
        <v>0</v>
      </c>
      <c r="BX248" s="193">
        <v>0</v>
      </c>
      <c r="BY248" s="193">
        <v>1336</v>
      </c>
      <c r="BZ248" s="193">
        <v>0</v>
      </c>
      <c r="CA248" s="193">
        <v>0</v>
      </c>
      <c r="CB248" s="193">
        <v>334</v>
      </c>
      <c r="CC248" s="190" t="s">
        <v>271</v>
      </c>
      <c r="CD248" s="193" t="s">
        <v>271</v>
      </c>
      <c r="CE248" s="193" t="s">
        <v>271</v>
      </c>
      <c r="CF248" s="190" t="s">
        <v>271</v>
      </c>
      <c r="CG248" s="193" t="s">
        <v>271</v>
      </c>
      <c r="CH248" s="193" t="s">
        <v>271</v>
      </c>
      <c r="CI248" s="190" t="s">
        <v>271</v>
      </c>
      <c r="CJ248" s="193" t="s">
        <v>271</v>
      </c>
      <c r="CK248" s="193" t="s">
        <v>271</v>
      </c>
      <c r="CL248" s="190" t="s">
        <v>271</v>
      </c>
      <c r="CM248" s="193" t="s">
        <v>271</v>
      </c>
      <c r="CN248" s="193" t="s">
        <v>271</v>
      </c>
      <c r="CO248" s="190" t="s">
        <v>271</v>
      </c>
      <c r="CP248" s="193" t="s">
        <v>271</v>
      </c>
      <c r="CQ248" s="193" t="s">
        <v>271</v>
      </c>
      <c r="CR248" s="190" t="s">
        <v>271</v>
      </c>
      <c r="CS248" s="193" t="s">
        <v>271</v>
      </c>
      <c r="CT248" s="193" t="s">
        <v>271</v>
      </c>
      <c r="CU248" s="190" t="s">
        <v>271</v>
      </c>
      <c r="CV248" s="193" t="s">
        <v>271</v>
      </c>
      <c r="CW248" s="193" t="s">
        <v>271</v>
      </c>
      <c r="CX248" s="190" t="s">
        <v>271</v>
      </c>
      <c r="CY248" s="193" t="s">
        <v>271</v>
      </c>
      <c r="CZ248" s="193" t="s">
        <v>271</v>
      </c>
      <c r="DA248" s="190" t="s">
        <v>271</v>
      </c>
      <c r="DB248" s="193" t="s">
        <v>271</v>
      </c>
      <c r="DC248" s="193" t="s">
        <v>271</v>
      </c>
      <c r="DD248" s="190" t="s">
        <v>271</v>
      </c>
      <c r="DE248" s="193" t="s">
        <v>271</v>
      </c>
      <c r="DF248" s="193" t="s">
        <v>271</v>
      </c>
      <c r="DG248" s="190" t="s">
        <v>271</v>
      </c>
      <c r="DH248" s="193" t="s">
        <v>271</v>
      </c>
      <c r="DI248" s="193" t="s">
        <v>271</v>
      </c>
      <c r="DJ248" s="190" t="s">
        <v>271</v>
      </c>
      <c r="DK248" s="193" t="s">
        <v>271</v>
      </c>
      <c r="DL248" s="193" t="s">
        <v>271</v>
      </c>
      <c r="DM248" s="190" t="s">
        <v>287</v>
      </c>
      <c r="DN248" s="193">
        <v>334</v>
      </c>
      <c r="DO248" s="193">
        <v>1336</v>
      </c>
      <c r="DP248" s="190" t="s">
        <v>271</v>
      </c>
      <c r="DQ248" s="193" t="s">
        <v>271</v>
      </c>
      <c r="DR248" s="193" t="s">
        <v>271</v>
      </c>
      <c r="DS248" s="190" t="s">
        <v>271</v>
      </c>
      <c r="DT248" s="193" t="s">
        <v>271</v>
      </c>
      <c r="DU248" s="193" t="s">
        <v>271</v>
      </c>
      <c r="DV248" s="190" t="s">
        <v>271</v>
      </c>
      <c r="DW248" s="193" t="s">
        <v>271</v>
      </c>
      <c r="DX248" s="193" t="s">
        <v>271</v>
      </c>
      <c r="DY248" s="190" t="s">
        <v>655</v>
      </c>
      <c r="DZ248" s="190" t="s">
        <v>272</v>
      </c>
      <c r="EA248" s="190" t="s">
        <v>785</v>
      </c>
      <c r="EB248" s="190" t="s">
        <v>286</v>
      </c>
      <c r="EC248" s="190" t="s">
        <v>297</v>
      </c>
      <c r="ED248" s="190" t="s">
        <v>271</v>
      </c>
      <c r="EE248" s="190" t="s">
        <v>271</v>
      </c>
      <c r="EF248" s="190" t="s">
        <v>13340</v>
      </c>
      <c r="EG248" s="190" t="s">
        <v>352</v>
      </c>
      <c r="EH248" s="190" t="s">
        <v>380</v>
      </c>
      <c r="EI248" s="190" t="s">
        <v>319</v>
      </c>
      <c r="EJ248" s="190" t="s">
        <v>246</v>
      </c>
      <c r="EK248" s="190" t="s">
        <v>379</v>
      </c>
      <c r="EL248" s="190" t="s">
        <v>297</v>
      </c>
      <c r="EM248" s="190" t="s">
        <v>297</v>
      </c>
      <c r="EN248" s="190" t="s">
        <v>272</v>
      </c>
      <c r="EO248" s="190" t="s">
        <v>297</v>
      </c>
      <c r="EP248" s="190" t="s">
        <v>305</v>
      </c>
      <c r="EQ248" s="190">
        <v>1</v>
      </c>
      <c r="ER248" s="190" t="s">
        <v>404</v>
      </c>
      <c r="ES248" s="190" t="s">
        <v>272</v>
      </c>
      <c r="ET248" s="190" t="s">
        <v>272</v>
      </c>
      <c r="EU248" s="190" t="s">
        <v>272</v>
      </c>
      <c r="EV248" s="190" t="s">
        <v>272</v>
      </c>
      <c r="EW248" s="190" t="s">
        <v>279</v>
      </c>
      <c r="EX248" s="190">
        <v>4</v>
      </c>
      <c r="EY248" s="190" t="s">
        <v>302</v>
      </c>
      <c r="EZ248" s="190" t="s">
        <v>268</v>
      </c>
      <c r="FA248" s="190" t="s">
        <v>260</v>
      </c>
      <c r="FB248" s="193">
        <v>4</v>
      </c>
      <c r="FC248" s="190" t="s">
        <v>276</v>
      </c>
      <c r="FD248" s="190" t="s">
        <v>300</v>
      </c>
      <c r="FE248" s="190" t="s">
        <v>348</v>
      </c>
      <c r="FF248" s="190" t="s">
        <v>263</v>
      </c>
      <c r="FG248" s="190" t="s">
        <v>13339</v>
      </c>
      <c r="FH248" s="190" t="s">
        <v>271</v>
      </c>
      <c r="FI248" s="190" t="s">
        <v>13338</v>
      </c>
      <c r="FJ248" s="190" t="s">
        <v>13337</v>
      </c>
      <c r="FK248" s="190" t="s">
        <v>13336</v>
      </c>
      <c r="FL248" s="190" t="s">
        <v>13335</v>
      </c>
      <c r="FM248" s="190" t="s">
        <v>13334</v>
      </c>
      <c r="FN248" s="190" t="s">
        <v>13333</v>
      </c>
      <c r="FO248" s="190" t="s">
        <v>271</v>
      </c>
      <c r="FP248" s="190" t="s">
        <v>13332</v>
      </c>
      <c r="FQ248" s="193">
        <v>1336</v>
      </c>
      <c r="FR248" s="193">
        <v>334</v>
      </c>
      <c r="FS248" s="190" t="s">
        <v>297</v>
      </c>
      <c r="FT248" s="190" t="s">
        <v>297</v>
      </c>
      <c r="FU248" s="190" t="s">
        <v>297</v>
      </c>
      <c r="FV248" s="190" t="s">
        <v>297</v>
      </c>
      <c r="FW248" s="190" t="s">
        <v>297</v>
      </c>
      <c r="FX248" s="190" t="s">
        <v>297</v>
      </c>
      <c r="FY248" s="190" t="s">
        <v>297</v>
      </c>
      <c r="FZ248" s="190" t="s">
        <v>297</v>
      </c>
      <c r="GA248" s="190" t="s">
        <v>297</v>
      </c>
      <c r="GB248" s="190" t="s">
        <v>297</v>
      </c>
      <c r="GC248" s="190" t="s">
        <v>297</v>
      </c>
      <c r="GD248" s="190" t="s">
        <v>297</v>
      </c>
      <c r="GE248" s="190" t="s">
        <v>271</v>
      </c>
    </row>
    <row r="249" spans="1:187" x14ac:dyDescent="0.3">
      <c r="A249" s="190" t="s">
        <v>372</v>
      </c>
      <c r="B249" s="190">
        <v>2901</v>
      </c>
      <c r="C249" s="190" t="s">
        <v>54</v>
      </c>
      <c r="D249" s="190" t="s">
        <v>238</v>
      </c>
      <c r="E249" s="190" t="s">
        <v>11764</v>
      </c>
      <c r="F249" s="190" t="s">
        <v>11763</v>
      </c>
      <c r="G249" s="190" t="s">
        <v>4028</v>
      </c>
      <c r="H249" s="190" t="s">
        <v>1104</v>
      </c>
      <c r="I249" s="190" t="s">
        <v>301</v>
      </c>
      <c r="J249" s="190" t="s">
        <v>4426</v>
      </c>
      <c r="K249" s="190" t="s">
        <v>271</v>
      </c>
      <c r="L249" s="190" t="s">
        <v>271</v>
      </c>
      <c r="M249" s="190" t="s">
        <v>271</v>
      </c>
      <c r="N249" s="190" t="s">
        <v>271</v>
      </c>
      <c r="O249" s="190" t="s">
        <v>271</v>
      </c>
      <c r="P249" s="190" t="s">
        <v>271</v>
      </c>
      <c r="Q249" s="191">
        <v>41214</v>
      </c>
      <c r="R249" s="191">
        <v>42551</v>
      </c>
      <c r="S249" s="191">
        <v>42673</v>
      </c>
      <c r="T249" s="190" t="s">
        <v>366</v>
      </c>
      <c r="U249" s="194">
        <v>475269</v>
      </c>
      <c r="V249" s="190" t="s">
        <v>4425</v>
      </c>
      <c r="W249" s="190" t="s">
        <v>11762</v>
      </c>
      <c r="X249" s="190" t="s">
        <v>4423</v>
      </c>
      <c r="Y249" s="190" t="s">
        <v>271</v>
      </c>
      <c r="Z249" s="190" t="s">
        <v>271</v>
      </c>
      <c r="AA249" s="190" t="s">
        <v>271</v>
      </c>
      <c r="AB249" s="190" t="s">
        <v>310</v>
      </c>
      <c r="AC249" s="190" t="s">
        <v>11761</v>
      </c>
      <c r="AD249" s="190" t="s">
        <v>289</v>
      </c>
      <c r="AE249" s="190" t="s">
        <v>11760</v>
      </c>
      <c r="AF249" s="190" t="s">
        <v>11759</v>
      </c>
      <c r="AG249" s="193" t="s">
        <v>271</v>
      </c>
      <c r="AH249" s="193">
        <v>30000</v>
      </c>
      <c r="AI249" s="193">
        <v>30000</v>
      </c>
      <c r="AJ249" s="193" t="s">
        <v>271</v>
      </c>
      <c r="AK249" s="193">
        <v>7500</v>
      </c>
      <c r="AL249" s="193">
        <v>7500</v>
      </c>
      <c r="AM249" s="193">
        <v>0</v>
      </c>
      <c r="AN249" s="193">
        <v>0</v>
      </c>
      <c r="AO249" s="193">
        <v>0</v>
      </c>
      <c r="AP249" s="193">
        <v>0</v>
      </c>
      <c r="AQ249" s="193">
        <v>0</v>
      </c>
      <c r="AR249" s="193">
        <v>0</v>
      </c>
      <c r="AS249" s="190" t="s">
        <v>271</v>
      </c>
      <c r="AT249" s="193" t="s">
        <v>271</v>
      </c>
      <c r="AU249" s="193" t="s">
        <v>271</v>
      </c>
      <c r="AV249" s="190" t="s">
        <v>271</v>
      </c>
      <c r="AW249" s="193" t="s">
        <v>271</v>
      </c>
      <c r="AX249" s="193" t="s">
        <v>271</v>
      </c>
      <c r="AY249" s="190" t="s">
        <v>271</v>
      </c>
      <c r="AZ249" s="193" t="s">
        <v>271</v>
      </c>
      <c r="BA249" s="193" t="s">
        <v>271</v>
      </c>
      <c r="BB249" s="190" t="s">
        <v>271</v>
      </c>
      <c r="BC249" s="193" t="s">
        <v>271</v>
      </c>
      <c r="BD249" s="193" t="s">
        <v>271</v>
      </c>
      <c r="BE249" s="190" t="s">
        <v>271</v>
      </c>
      <c r="BF249" s="193" t="s">
        <v>271</v>
      </c>
      <c r="BG249" s="193" t="s">
        <v>271</v>
      </c>
      <c r="BH249" s="190" t="s">
        <v>271</v>
      </c>
      <c r="BI249" s="193" t="s">
        <v>271</v>
      </c>
      <c r="BJ249" s="193" t="s">
        <v>271</v>
      </c>
      <c r="BK249" s="190" t="s">
        <v>271</v>
      </c>
      <c r="BL249" s="193" t="s">
        <v>271</v>
      </c>
      <c r="BM249" s="193" t="s">
        <v>271</v>
      </c>
      <c r="BN249" s="190" t="s">
        <v>271</v>
      </c>
      <c r="BO249" s="193" t="s">
        <v>271</v>
      </c>
      <c r="BP249" s="193" t="s">
        <v>271</v>
      </c>
      <c r="BQ249" s="190" t="s">
        <v>271</v>
      </c>
      <c r="BR249" s="193" t="s">
        <v>271</v>
      </c>
      <c r="BS249" s="193" t="s">
        <v>271</v>
      </c>
      <c r="BT249" s="190" t="s">
        <v>271</v>
      </c>
      <c r="BU249" s="193" t="s">
        <v>271</v>
      </c>
      <c r="BV249" s="193" t="s">
        <v>271</v>
      </c>
      <c r="BW249" s="193">
        <v>0</v>
      </c>
      <c r="BX249" s="193">
        <v>33000</v>
      </c>
      <c r="BY249" s="193">
        <v>33000</v>
      </c>
      <c r="BZ249" s="193">
        <v>0</v>
      </c>
      <c r="CA249" s="193">
        <v>16610</v>
      </c>
      <c r="CB249" s="193">
        <v>16610</v>
      </c>
      <c r="CC249" s="190" t="s">
        <v>287</v>
      </c>
      <c r="CD249" s="193">
        <v>16610</v>
      </c>
      <c r="CE249" s="193">
        <v>33000</v>
      </c>
      <c r="CF249" s="190" t="s">
        <v>271</v>
      </c>
      <c r="CG249" s="193" t="s">
        <v>271</v>
      </c>
      <c r="CH249" s="193" t="s">
        <v>271</v>
      </c>
      <c r="CI249" s="190" t="s">
        <v>271</v>
      </c>
      <c r="CJ249" s="193" t="s">
        <v>271</v>
      </c>
      <c r="CK249" s="193" t="s">
        <v>271</v>
      </c>
      <c r="CL249" s="190" t="s">
        <v>271</v>
      </c>
      <c r="CM249" s="193" t="s">
        <v>271</v>
      </c>
      <c r="CN249" s="193" t="s">
        <v>271</v>
      </c>
      <c r="CO249" s="190" t="s">
        <v>271</v>
      </c>
      <c r="CP249" s="193" t="s">
        <v>271</v>
      </c>
      <c r="CQ249" s="193" t="s">
        <v>271</v>
      </c>
      <c r="CR249" s="190" t="s">
        <v>271</v>
      </c>
      <c r="CS249" s="193" t="s">
        <v>271</v>
      </c>
      <c r="CT249" s="193" t="s">
        <v>271</v>
      </c>
      <c r="CU249" s="190" t="s">
        <v>287</v>
      </c>
      <c r="CV249" s="193">
        <v>0</v>
      </c>
      <c r="CW249" s="193">
        <v>0</v>
      </c>
      <c r="CX249" s="190" t="s">
        <v>271</v>
      </c>
      <c r="CY249" s="193" t="s">
        <v>271</v>
      </c>
      <c r="CZ249" s="193" t="s">
        <v>271</v>
      </c>
      <c r="DA249" s="190" t="s">
        <v>271</v>
      </c>
      <c r="DB249" s="193" t="s">
        <v>271</v>
      </c>
      <c r="DC249" s="193" t="s">
        <v>271</v>
      </c>
      <c r="DD249" s="190" t="s">
        <v>271</v>
      </c>
      <c r="DE249" s="193" t="s">
        <v>271</v>
      </c>
      <c r="DF249" s="193" t="s">
        <v>271</v>
      </c>
      <c r="DG249" s="190" t="s">
        <v>271</v>
      </c>
      <c r="DH249" s="193" t="s">
        <v>271</v>
      </c>
      <c r="DI249" s="193" t="s">
        <v>271</v>
      </c>
      <c r="DJ249" s="190" t="s">
        <v>271</v>
      </c>
      <c r="DK249" s="193" t="s">
        <v>271</v>
      </c>
      <c r="DL249" s="193" t="s">
        <v>271</v>
      </c>
      <c r="DM249" s="190" t="s">
        <v>271</v>
      </c>
      <c r="DN249" s="193" t="s">
        <v>271</v>
      </c>
      <c r="DO249" s="193" t="s">
        <v>271</v>
      </c>
      <c r="DP249" s="190" t="s">
        <v>271</v>
      </c>
      <c r="DQ249" s="193" t="s">
        <v>271</v>
      </c>
      <c r="DR249" s="193" t="s">
        <v>271</v>
      </c>
      <c r="DS249" s="190" t="s">
        <v>271</v>
      </c>
      <c r="DT249" s="193" t="s">
        <v>271</v>
      </c>
      <c r="DU249" s="193" t="s">
        <v>271</v>
      </c>
      <c r="DV249" s="190" t="s">
        <v>271</v>
      </c>
      <c r="DW249" s="193" t="s">
        <v>271</v>
      </c>
      <c r="DX249" s="193" t="s">
        <v>271</v>
      </c>
      <c r="DY249" s="190" t="s">
        <v>655</v>
      </c>
      <c r="DZ249" s="190" t="s">
        <v>272</v>
      </c>
      <c r="EA249" s="190" t="s">
        <v>427</v>
      </c>
      <c r="EB249" s="190" t="s">
        <v>307</v>
      </c>
      <c r="EC249" s="190" t="s">
        <v>297</v>
      </c>
      <c r="ED249" s="190" t="s">
        <v>271</v>
      </c>
      <c r="EE249" s="190" t="s">
        <v>271</v>
      </c>
      <c r="EF249" s="190" t="s">
        <v>271</v>
      </c>
      <c r="EG249" s="190" t="s">
        <v>352</v>
      </c>
      <c r="EH249" s="190" t="s">
        <v>320</v>
      </c>
      <c r="EI249" s="190" t="s">
        <v>319</v>
      </c>
      <c r="EJ249" s="190" t="s">
        <v>246</v>
      </c>
      <c r="EK249" s="190" t="s">
        <v>379</v>
      </c>
      <c r="EL249" s="190" t="s">
        <v>297</v>
      </c>
      <c r="EM249" s="190" t="s">
        <v>272</v>
      </c>
      <c r="EN249" s="190" t="s">
        <v>272</v>
      </c>
      <c r="EO249" s="190" t="s">
        <v>297</v>
      </c>
      <c r="EP249" s="190" t="s">
        <v>464</v>
      </c>
      <c r="EQ249" s="190">
        <v>2</v>
      </c>
      <c r="ER249" s="190" t="s">
        <v>349</v>
      </c>
      <c r="ES249" s="190" t="s">
        <v>297</v>
      </c>
      <c r="ET249" s="190" t="s">
        <v>297</v>
      </c>
      <c r="EU249" s="190" t="s">
        <v>272</v>
      </c>
      <c r="EV249" s="190" t="s">
        <v>297</v>
      </c>
      <c r="EW249" s="190" t="s">
        <v>601</v>
      </c>
      <c r="EX249" s="190">
        <v>1</v>
      </c>
      <c r="EY249" s="190" t="s">
        <v>318</v>
      </c>
      <c r="EZ249" s="190" t="s">
        <v>268</v>
      </c>
      <c r="FA249" s="190" t="s">
        <v>260</v>
      </c>
      <c r="FB249" s="193">
        <v>5</v>
      </c>
      <c r="FC249" s="190" t="s">
        <v>276</v>
      </c>
      <c r="FD249" s="190" t="s">
        <v>348</v>
      </c>
      <c r="FE249" s="190" t="s">
        <v>271</v>
      </c>
      <c r="FF249" s="190" t="s">
        <v>263</v>
      </c>
      <c r="FG249" s="190" t="s">
        <v>4418</v>
      </c>
      <c r="FH249" s="190" t="s">
        <v>271</v>
      </c>
      <c r="FI249" s="190" t="s">
        <v>4416</v>
      </c>
      <c r="FJ249" s="190" t="s">
        <v>11758</v>
      </c>
      <c r="FK249" s="190" t="s">
        <v>11757</v>
      </c>
      <c r="FL249" s="190" t="s">
        <v>11756</v>
      </c>
      <c r="FM249" s="190" t="s">
        <v>11755</v>
      </c>
      <c r="FN249" s="190" t="s">
        <v>11754</v>
      </c>
      <c r="FO249" s="190" t="s">
        <v>271</v>
      </c>
      <c r="FP249" s="190" t="s">
        <v>11753</v>
      </c>
      <c r="FQ249" s="193">
        <v>33000</v>
      </c>
      <c r="FR249" s="193">
        <v>16610</v>
      </c>
      <c r="FS249" s="190" t="s">
        <v>297</v>
      </c>
      <c r="FT249" s="190" t="s">
        <v>297</v>
      </c>
      <c r="FU249" s="190" t="s">
        <v>297</v>
      </c>
      <c r="FV249" s="190" t="s">
        <v>297</v>
      </c>
      <c r="FW249" s="190" t="s">
        <v>297</v>
      </c>
      <c r="FX249" s="190" t="s">
        <v>297</v>
      </c>
      <c r="FY249" s="190" t="s">
        <v>297</v>
      </c>
      <c r="FZ249" s="190" t="s">
        <v>297</v>
      </c>
      <c r="GA249" s="190" t="s">
        <v>297</v>
      </c>
      <c r="GB249" s="190" t="s">
        <v>297</v>
      </c>
      <c r="GC249" s="190" t="s">
        <v>297</v>
      </c>
      <c r="GD249" s="190" t="s">
        <v>297</v>
      </c>
      <c r="GE249" s="190" t="s">
        <v>271</v>
      </c>
    </row>
    <row r="250" spans="1:187" x14ac:dyDescent="0.3">
      <c r="A250" s="190" t="s">
        <v>372</v>
      </c>
      <c r="B250" s="190">
        <v>2903</v>
      </c>
      <c r="C250" s="190" t="s">
        <v>54</v>
      </c>
      <c r="D250" s="190" t="s">
        <v>238</v>
      </c>
      <c r="E250" s="190" t="s">
        <v>11752</v>
      </c>
      <c r="F250" s="190" t="s">
        <v>11751</v>
      </c>
      <c r="G250" s="190" t="s">
        <v>4028</v>
      </c>
      <c r="H250" s="190" t="s">
        <v>1104</v>
      </c>
      <c r="I250" s="190" t="s">
        <v>301</v>
      </c>
      <c r="J250" s="190" t="s">
        <v>11750</v>
      </c>
      <c r="K250" s="190" t="s">
        <v>271</v>
      </c>
      <c r="L250" s="190" t="s">
        <v>271</v>
      </c>
      <c r="M250" s="190" t="s">
        <v>271</v>
      </c>
      <c r="N250" s="190" t="s">
        <v>271</v>
      </c>
      <c r="O250" s="190" t="s">
        <v>271</v>
      </c>
      <c r="P250" s="190" t="s">
        <v>271</v>
      </c>
      <c r="Q250" s="191">
        <v>41671</v>
      </c>
      <c r="R250" s="191">
        <v>42765</v>
      </c>
      <c r="T250" s="190" t="s">
        <v>366</v>
      </c>
      <c r="U250" s="194">
        <v>370221</v>
      </c>
      <c r="V250" s="190" t="s">
        <v>11749</v>
      </c>
      <c r="W250" s="190" t="s">
        <v>11748</v>
      </c>
      <c r="X250" s="190" t="s">
        <v>11747</v>
      </c>
      <c r="Y250" s="190" t="s">
        <v>271</v>
      </c>
      <c r="Z250" s="190" t="s">
        <v>271</v>
      </c>
      <c r="AA250" s="190" t="s">
        <v>271</v>
      </c>
      <c r="AB250" s="190" t="s">
        <v>310</v>
      </c>
      <c r="AC250" s="190" t="s">
        <v>11746</v>
      </c>
      <c r="AD250" s="190" t="s">
        <v>325</v>
      </c>
      <c r="AE250" s="190" t="s">
        <v>11745</v>
      </c>
      <c r="AF250" s="190" t="s">
        <v>11744</v>
      </c>
      <c r="AG250" s="193" t="s">
        <v>271</v>
      </c>
      <c r="AH250" s="193">
        <v>0</v>
      </c>
      <c r="AI250" s="193">
        <v>0</v>
      </c>
      <c r="AJ250" s="193" t="s">
        <v>271</v>
      </c>
      <c r="AK250" s="193">
        <v>6000</v>
      </c>
      <c r="AL250" s="193">
        <v>6000</v>
      </c>
      <c r="AM250" s="193">
        <v>0</v>
      </c>
      <c r="AN250" s="193">
        <v>0</v>
      </c>
      <c r="AO250" s="193">
        <v>0</v>
      </c>
      <c r="AP250" s="193">
        <v>0</v>
      </c>
      <c r="AQ250" s="193">
        <v>0</v>
      </c>
      <c r="AR250" s="193">
        <v>0</v>
      </c>
      <c r="AS250" s="190" t="s">
        <v>271</v>
      </c>
      <c r="AT250" s="193" t="s">
        <v>271</v>
      </c>
      <c r="AU250" s="193" t="s">
        <v>271</v>
      </c>
      <c r="AV250" s="190" t="s">
        <v>271</v>
      </c>
      <c r="AW250" s="193" t="s">
        <v>271</v>
      </c>
      <c r="AX250" s="193" t="s">
        <v>271</v>
      </c>
      <c r="AY250" s="190" t="s">
        <v>271</v>
      </c>
      <c r="AZ250" s="193" t="s">
        <v>271</v>
      </c>
      <c r="BA250" s="193" t="s">
        <v>271</v>
      </c>
      <c r="BB250" s="190" t="s">
        <v>271</v>
      </c>
      <c r="BC250" s="193" t="s">
        <v>271</v>
      </c>
      <c r="BD250" s="193" t="s">
        <v>271</v>
      </c>
      <c r="BE250" s="190" t="s">
        <v>271</v>
      </c>
      <c r="BF250" s="193" t="s">
        <v>271</v>
      </c>
      <c r="BG250" s="193" t="s">
        <v>271</v>
      </c>
      <c r="BH250" s="190" t="s">
        <v>271</v>
      </c>
      <c r="BI250" s="193" t="s">
        <v>271</v>
      </c>
      <c r="BJ250" s="193" t="s">
        <v>271</v>
      </c>
      <c r="BK250" s="190" t="s">
        <v>271</v>
      </c>
      <c r="BL250" s="193" t="s">
        <v>271</v>
      </c>
      <c r="BM250" s="193" t="s">
        <v>271</v>
      </c>
      <c r="BN250" s="190" t="s">
        <v>271</v>
      </c>
      <c r="BO250" s="193" t="s">
        <v>271</v>
      </c>
      <c r="BP250" s="193" t="s">
        <v>271</v>
      </c>
      <c r="BQ250" s="190" t="s">
        <v>271</v>
      </c>
      <c r="BR250" s="193" t="s">
        <v>271</v>
      </c>
      <c r="BS250" s="193" t="s">
        <v>271</v>
      </c>
      <c r="BT250" s="190" t="s">
        <v>271</v>
      </c>
      <c r="BU250" s="193" t="s">
        <v>271</v>
      </c>
      <c r="BV250" s="193" t="s">
        <v>271</v>
      </c>
      <c r="BW250" s="193">
        <v>0</v>
      </c>
      <c r="BX250" s="193">
        <v>19312</v>
      </c>
      <c r="BY250" s="193">
        <v>19312</v>
      </c>
      <c r="BZ250" s="193">
        <v>49</v>
      </c>
      <c r="CA250" s="193">
        <v>4903</v>
      </c>
      <c r="CB250" s="193">
        <v>4952</v>
      </c>
      <c r="CC250" s="190" t="s">
        <v>287</v>
      </c>
      <c r="CD250" s="193">
        <v>4952</v>
      </c>
      <c r="CE250" s="193">
        <v>19312</v>
      </c>
      <c r="CF250" s="190" t="s">
        <v>271</v>
      </c>
      <c r="CG250" s="193" t="s">
        <v>271</v>
      </c>
      <c r="CH250" s="193" t="s">
        <v>271</v>
      </c>
      <c r="CI250" s="190" t="s">
        <v>271</v>
      </c>
      <c r="CJ250" s="193" t="s">
        <v>271</v>
      </c>
      <c r="CK250" s="193" t="s">
        <v>271</v>
      </c>
      <c r="CL250" s="190" t="s">
        <v>271</v>
      </c>
      <c r="CM250" s="193" t="s">
        <v>271</v>
      </c>
      <c r="CN250" s="193" t="s">
        <v>271</v>
      </c>
      <c r="CO250" s="190" t="s">
        <v>271</v>
      </c>
      <c r="CP250" s="193" t="s">
        <v>271</v>
      </c>
      <c r="CQ250" s="193" t="s">
        <v>271</v>
      </c>
      <c r="CR250" s="190" t="s">
        <v>271</v>
      </c>
      <c r="CS250" s="193" t="s">
        <v>271</v>
      </c>
      <c r="CT250" s="193" t="s">
        <v>271</v>
      </c>
      <c r="CU250" s="190" t="s">
        <v>271</v>
      </c>
      <c r="CV250" s="193" t="s">
        <v>271</v>
      </c>
      <c r="CW250" s="193" t="s">
        <v>271</v>
      </c>
      <c r="CX250" s="190" t="s">
        <v>271</v>
      </c>
      <c r="CY250" s="193" t="s">
        <v>271</v>
      </c>
      <c r="CZ250" s="193" t="s">
        <v>271</v>
      </c>
      <c r="DA250" s="190" t="s">
        <v>271</v>
      </c>
      <c r="DB250" s="193" t="s">
        <v>271</v>
      </c>
      <c r="DC250" s="193" t="s">
        <v>271</v>
      </c>
      <c r="DD250" s="190" t="s">
        <v>271</v>
      </c>
      <c r="DE250" s="193" t="s">
        <v>271</v>
      </c>
      <c r="DF250" s="193" t="s">
        <v>271</v>
      </c>
      <c r="DG250" s="190" t="s">
        <v>271</v>
      </c>
      <c r="DH250" s="193" t="s">
        <v>271</v>
      </c>
      <c r="DI250" s="193" t="s">
        <v>271</v>
      </c>
      <c r="DJ250" s="190" t="s">
        <v>271</v>
      </c>
      <c r="DK250" s="193" t="s">
        <v>271</v>
      </c>
      <c r="DL250" s="193" t="s">
        <v>271</v>
      </c>
      <c r="DM250" s="190" t="s">
        <v>271</v>
      </c>
      <c r="DN250" s="193" t="s">
        <v>271</v>
      </c>
      <c r="DO250" s="193" t="s">
        <v>271</v>
      </c>
      <c r="DP250" s="190" t="s">
        <v>271</v>
      </c>
      <c r="DQ250" s="193" t="s">
        <v>271</v>
      </c>
      <c r="DR250" s="193" t="s">
        <v>271</v>
      </c>
      <c r="DS250" s="190" t="s">
        <v>271</v>
      </c>
      <c r="DT250" s="193" t="s">
        <v>271</v>
      </c>
      <c r="DU250" s="193" t="s">
        <v>271</v>
      </c>
      <c r="DV250" s="190" t="s">
        <v>271</v>
      </c>
      <c r="DW250" s="193" t="s">
        <v>271</v>
      </c>
      <c r="DX250" s="193" t="s">
        <v>271</v>
      </c>
      <c r="DY250" s="190" t="s">
        <v>655</v>
      </c>
      <c r="DZ250" s="190" t="s">
        <v>297</v>
      </c>
      <c r="EA250" s="190" t="s">
        <v>271</v>
      </c>
      <c r="EB250" s="190" t="s">
        <v>271</v>
      </c>
      <c r="EC250" s="190" t="s">
        <v>272</v>
      </c>
      <c r="ED250" s="190" t="s">
        <v>539</v>
      </c>
      <c r="EE250" s="190" t="s">
        <v>426</v>
      </c>
      <c r="EF250" s="190" t="s">
        <v>271</v>
      </c>
      <c r="EG250" s="190" t="s">
        <v>352</v>
      </c>
      <c r="EH250" s="190" t="s">
        <v>380</v>
      </c>
      <c r="EI250" s="190" t="s">
        <v>483</v>
      </c>
      <c r="EJ250" s="190" t="s">
        <v>246</v>
      </c>
      <c r="EK250" s="190" t="s">
        <v>379</v>
      </c>
      <c r="EL250" s="190" t="s">
        <v>272</v>
      </c>
      <c r="EM250" s="190" t="s">
        <v>272</v>
      </c>
      <c r="EN250" s="190" t="s">
        <v>297</v>
      </c>
      <c r="EO250" s="190" t="s">
        <v>297</v>
      </c>
      <c r="EP250" s="190" t="s">
        <v>464</v>
      </c>
      <c r="EQ250" s="190">
        <v>2</v>
      </c>
      <c r="ER250" s="190" t="s">
        <v>349</v>
      </c>
      <c r="ES250" s="190" t="s">
        <v>297</v>
      </c>
      <c r="ET250" s="190" t="s">
        <v>297</v>
      </c>
      <c r="EU250" s="190" t="s">
        <v>272</v>
      </c>
      <c r="EV250" s="190" t="s">
        <v>272</v>
      </c>
      <c r="EW250" s="190" t="s">
        <v>601</v>
      </c>
      <c r="EX250" s="190">
        <v>2</v>
      </c>
      <c r="EY250" s="190" t="s">
        <v>318</v>
      </c>
      <c r="EZ250" s="190" t="s">
        <v>268</v>
      </c>
      <c r="FA250" s="190" t="s">
        <v>260</v>
      </c>
      <c r="FB250" s="193">
        <v>3</v>
      </c>
      <c r="FC250" s="190" t="s">
        <v>377</v>
      </c>
      <c r="FD250" s="190" t="s">
        <v>276</v>
      </c>
      <c r="FE250" s="190" t="s">
        <v>348</v>
      </c>
      <c r="FF250" s="190" t="s">
        <v>263</v>
      </c>
      <c r="FG250" s="190" t="s">
        <v>271</v>
      </c>
      <c r="FH250" s="190" t="s">
        <v>271</v>
      </c>
      <c r="FI250" s="190" t="s">
        <v>11743</v>
      </c>
      <c r="FJ250" s="190" t="s">
        <v>11742</v>
      </c>
      <c r="FK250" s="190" t="s">
        <v>11741</v>
      </c>
      <c r="FL250" s="190" t="s">
        <v>11740</v>
      </c>
      <c r="FM250" s="190" t="s">
        <v>11739</v>
      </c>
      <c r="FN250" s="190" t="s">
        <v>271</v>
      </c>
      <c r="FO250" s="190" t="s">
        <v>271</v>
      </c>
      <c r="FP250" s="190" t="s">
        <v>271</v>
      </c>
      <c r="FQ250" s="193">
        <v>19312</v>
      </c>
      <c r="FR250" s="193">
        <v>4952</v>
      </c>
      <c r="FS250" s="190" t="s">
        <v>297</v>
      </c>
      <c r="FT250" s="190" t="s">
        <v>297</v>
      </c>
      <c r="FU250" s="190" t="s">
        <v>297</v>
      </c>
      <c r="FV250" s="190" t="s">
        <v>297</v>
      </c>
      <c r="FW250" s="190" t="s">
        <v>297</v>
      </c>
      <c r="FX250" s="190" t="s">
        <v>297</v>
      </c>
      <c r="FY250" s="190" t="s">
        <v>297</v>
      </c>
      <c r="FZ250" s="190" t="s">
        <v>297</v>
      </c>
      <c r="GA250" s="190" t="s">
        <v>297</v>
      </c>
      <c r="GB250" s="190" t="s">
        <v>297</v>
      </c>
      <c r="GC250" s="190" t="s">
        <v>297</v>
      </c>
      <c r="GD250" s="190" t="s">
        <v>297</v>
      </c>
      <c r="GE250" s="190" t="s">
        <v>297</v>
      </c>
    </row>
    <row r="251" spans="1:187" x14ac:dyDescent="0.3">
      <c r="A251" s="190" t="s">
        <v>372</v>
      </c>
      <c r="B251" s="190">
        <v>2905</v>
      </c>
      <c r="C251" s="190" t="s">
        <v>54</v>
      </c>
      <c r="D251" s="190" t="s">
        <v>238</v>
      </c>
      <c r="E251" s="190" t="s">
        <v>11738</v>
      </c>
      <c r="F251" s="190" t="s">
        <v>11737</v>
      </c>
      <c r="G251" s="190" t="s">
        <v>4028</v>
      </c>
      <c r="H251" s="190" t="s">
        <v>369</v>
      </c>
      <c r="I251" s="190" t="s">
        <v>3839</v>
      </c>
      <c r="J251" s="190" t="s">
        <v>11736</v>
      </c>
      <c r="K251" s="190" t="s">
        <v>271</v>
      </c>
      <c r="L251" s="190" t="s">
        <v>271</v>
      </c>
      <c r="M251" s="190" t="s">
        <v>271</v>
      </c>
      <c r="N251" s="190" t="s">
        <v>271</v>
      </c>
      <c r="O251" s="190" t="s">
        <v>271</v>
      </c>
      <c r="P251" s="190" t="s">
        <v>271</v>
      </c>
      <c r="Q251" s="191">
        <v>41883</v>
      </c>
      <c r="R251" s="191">
        <v>42916</v>
      </c>
      <c r="T251" s="190" t="s">
        <v>366</v>
      </c>
      <c r="U251" s="194">
        <v>5000000</v>
      </c>
      <c r="V251" s="190" t="s">
        <v>11735</v>
      </c>
      <c r="W251" s="190" t="s">
        <v>11734</v>
      </c>
      <c r="X251" s="190" t="s">
        <v>11733</v>
      </c>
      <c r="Y251" s="190" t="s">
        <v>271</v>
      </c>
      <c r="Z251" s="190" t="s">
        <v>271</v>
      </c>
      <c r="AA251" s="190" t="s">
        <v>271</v>
      </c>
      <c r="AB251" s="190" t="s">
        <v>310</v>
      </c>
      <c r="AC251" s="190" t="s">
        <v>11732</v>
      </c>
      <c r="AD251" s="190" t="s">
        <v>325</v>
      </c>
      <c r="AE251" s="190" t="s">
        <v>11731</v>
      </c>
      <c r="AF251" s="190" t="s">
        <v>11730</v>
      </c>
      <c r="AG251" s="193">
        <v>6500</v>
      </c>
      <c r="AH251" s="193">
        <v>19500</v>
      </c>
      <c r="AI251" s="193">
        <v>26000</v>
      </c>
      <c r="AJ251" s="193">
        <v>1625</v>
      </c>
      <c r="AK251" s="193">
        <v>4875</v>
      </c>
      <c r="AL251" s="193">
        <v>6500</v>
      </c>
      <c r="AM251" s="193">
        <v>0</v>
      </c>
      <c r="AN251" s="193">
        <v>0</v>
      </c>
      <c r="AO251" s="193">
        <v>0</v>
      </c>
      <c r="AP251" s="193">
        <v>0</v>
      </c>
      <c r="AQ251" s="193">
        <v>0</v>
      </c>
      <c r="AR251" s="193">
        <v>0</v>
      </c>
      <c r="AS251" s="190" t="s">
        <v>271</v>
      </c>
      <c r="AT251" s="193" t="s">
        <v>271</v>
      </c>
      <c r="AU251" s="193" t="s">
        <v>271</v>
      </c>
      <c r="AV251" s="190" t="s">
        <v>271</v>
      </c>
      <c r="AW251" s="193" t="s">
        <v>271</v>
      </c>
      <c r="AX251" s="193" t="s">
        <v>271</v>
      </c>
      <c r="AY251" s="190" t="s">
        <v>271</v>
      </c>
      <c r="AZ251" s="193" t="s">
        <v>271</v>
      </c>
      <c r="BA251" s="193" t="s">
        <v>271</v>
      </c>
      <c r="BB251" s="190" t="s">
        <v>271</v>
      </c>
      <c r="BC251" s="193" t="s">
        <v>271</v>
      </c>
      <c r="BD251" s="193" t="s">
        <v>271</v>
      </c>
      <c r="BE251" s="190" t="s">
        <v>271</v>
      </c>
      <c r="BF251" s="193" t="s">
        <v>271</v>
      </c>
      <c r="BG251" s="193" t="s">
        <v>271</v>
      </c>
      <c r="BH251" s="190" t="s">
        <v>271</v>
      </c>
      <c r="BI251" s="193" t="s">
        <v>271</v>
      </c>
      <c r="BJ251" s="193" t="s">
        <v>271</v>
      </c>
      <c r="BK251" s="190" t="s">
        <v>271</v>
      </c>
      <c r="BL251" s="193" t="s">
        <v>271</v>
      </c>
      <c r="BM251" s="193" t="s">
        <v>271</v>
      </c>
      <c r="BN251" s="190" t="s">
        <v>271</v>
      </c>
      <c r="BO251" s="193" t="s">
        <v>271</v>
      </c>
      <c r="BP251" s="193" t="s">
        <v>271</v>
      </c>
      <c r="BQ251" s="190" t="s">
        <v>271</v>
      </c>
      <c r="BR251" s="193" t="s">
        <v>271</v>
      </c>
      <c r="BS251" s="193" t="s">
        <v>271</v>
      </c>
      <c r="BT251" s="190" t="s">
        <v>271</v>
      </c>
      <c r="BU251" s="193" t="s">
        <v>271</v>
      </c>
      <c r="BV251" s="193" t="s">
        <v>271</v>
      </c>
      <c r="BW251" s="193">
        <v>1064</v>
      </c>
      <c r="BX251" s="193">
        <v>3400</v>
      </c>
      <c r="BY251" s="193">
        <v>4464</v>
      </c>
      <c r="BZ251" s="193">
        <v>266</v>
      </c>
      <c r="CA251" s="193">
        <v>850</v>
      </c>
      <c r="CB251" s="193">
        <v>1116</v>
      </c>
      <c r="CC251" s="190" t="s">
        <v>287</v>
      </c>
      <c r="CD251" s="193">
        <v>630</v>
      </c>
      <c r="CE251" s="193">
        <v>0</v>
      </c>
      <c r="CF251" s="190" t="s">
        <v>271</v>
      </c>
      <c r="CG251" s="193" t="s">
        <v>271</v>
      </c>
      <c r="CH251" s="193" t="s">
        <v>271</v>
      </c>
      <c r="CI251" s="190" t="s">
        <v>271</v>
      </c>
      <c r="CJ251" s="193" t="s">
        <v>271</v>
      </c>
      <c r="CK251" s="193" t="s">
        <v>271</v>
      </c>
      <c r="CL251" s="190" t="s">
        <v>271</v>
      </c>
      <c r="CM251" s="193" t="s">
        <v>271</v>
      </c>
      <c r="CN251" s="193" t="s">
        <v>271</v>
      </c>
      <c r="CO251" s="190" t="s">
        <v>287</v>
      </c>
      <c r="CP251" s="193">
        <v>231</v>
      </c>
      <c r="CQ251" s="193">
        <v>0</v>
      </c>
      <c r="CR251" s="190" t="s">
        <v>271</v>
      </c>
      <c r="CS251" s="193" t="s">
        <v>271</v>
      </c>
      <c r="CT251" s="193" t="s">
        <v>271</v>
      </c>
      <c r="CU251" s="190" t="s">
        <v>271</v>
      </c>
      <c r="CV251" s="193" t="s">
        <v>271</v>
      </c>
      <c r="CW251" s="193" t="s">
        <v>271</v>
      </c>
      <c r="CX251" s="190" t="s">
        <v>271</v>
      </c>
      <c r="CY251" s="193" t="s">
        <v>271</v>
      </c>
      <c r="CZ251" s="193" t="s">
        <v>271</v>
      </c>
      <c r="DA251" s="190" t="s">
        <v>287</v>
      </c>
      <c r="DB251" s="193">
        <v>19</v>
      </c>
      <c r="DC251" s="193">
        <v>0</v>
      </c>
      <c r="DD251" s="190" t="s">
        <v>271</v>
      </c>
      <c r="DE251" s="193" t="s">
        <v>271</v>
      </c>
      <c r="DF251" s="193" t="s">
        <v>271</v>
      </c>
      <c r="DG251" s="190" t="s">
        <v>271</v>
      </c>
      <c r="DH251" s="193" t="s">
        <v>271</v>
      </c>
      <c r="DI251" s="193" t="s">
        <v>271</v>
      </c>
      <c r="DJ251" s="190" t="s">
        <v>271</v>
      </c>
      <c r="DK251" s="193" t="s">
        <v>271</v>
      </c>
      <c r="DL251" s="193" t="s">
        <v>271</v>
      </c>
      <c r="DM251" s="190" t="s">
        <v>287</v>
      </c>
      <c r="DN251" s="193">
        <v>172</v>
      </c>
      <c r="DO251" s="193">
        <v>0</v>
      </c>
      <c r="DP251" s="190" t="s">
        <v>271</v>
      </c>
      <c r="DQ251" s="193" t="s">
        <v>271</v>
      </c>
      <c r="DR251" s="193" t="s">
        <v>271</v>
      </c>
      <c r="DS251" s="190" t="s">
        <v>271</v>
      </c>
      <c r="DT251" s="193" t="s">
        <v>271</v>
      </c>
      <c r="DU251" s="193" t="s">
        <v>271</v>
      </c>
      <c r="DV251" s="190" t="s">
        <v>287</v>
      </c>
      <c r="DW251" s="193">
        <v>64</v>
      </c>
      <c r="DX251" s="193">
        <v>0</v>
      </c>
      <c r="DY251" s="190" t="s">
        <v>356</v>
      </c>
      <c r="DZ251" s="190" t="s">
        <v>272</v>
      </c>
      <c r="EA251" s="190" t="s">
        <v>695</v>
      </c>
      <c r="EB251" s="190" t="s">
        <v>307</v>
      </c>
      <c r="EC251" s="190" t="s">
        <v>272</v>
      </c>
      <c r="ED251" s="190" t="s">
        <v>694</v>
      </c>
      <c r="EE251" s="190" t="s">
        <v>426</v>
      </c>
      <c r="EF251" s="190" t="s">
        <v>271</v>
      </c>
      <c r="EG251" s="190" t="s">
        <v>352</v>
      </c>
      <c r="EH251" s="190" t="s">
        <v>380</v>
      </c>
      <c r="EI251" s="190" t="s">
        <v>319</v>
      </c>
      <c r="EJ251" s="190" t="s">
        <v>271</v>
      </c>
      <c r="EK251" s="190" t="s">
        <v>379</v>
      </c>
      <c r="EL251" s="190" t="s">
        <v>272</v>
      </c>
      <c r="EM251" s="190" t="s">
        <v>272</v>
      </c>
      <c r="EN251" s="190" t="s">
        <v>272</v>
      </c>
      <c r="EO251" s="190" t="s">
        <v>297</v>
      </c>
      <c r="EP251" s="190" t="s">
        <v>464</v>
      </c>
      <c r="EQ251" s="190">
        <v>3</v>
      </c>
      <c r="ER251" s="190" t="s">
        <v>349</v>
      </c>
      <c r="ES251" s="190" t="s">
        <v>272</v>
      </c>
      <c r="ET251" s="190" t="s">
        <v>272</v>
      </c>
      <c r="EU251" s="190" t="s">
        <v>272</v>
      </c>
      <c r="EV251" s="190" t="s">
        <v>297</v>
      </c>
      <c r="EW251" s="190" t="s">
        <v>303</v>
      </c>
      <c r="EX251" s="190">
        <v>3</v>
      </c>
      <c r="EY251" s="190" t="s">
        <v>318</v>
      </c>
      <c r="EZ251" s="190" t="s">
        <v>268</v>
      </c>
      <c r="FA251" s="190" t="s">
        <v>258</v>
      </c>
      <c r="FB251" s="193">
        <v>17</v>
      </c>
      <c r="FC251" s="190" t="s">
        <v>276</v>
      </c>
      <c r="FD251" s="190" t="s">
        <v>348</v>
      </c>
      <c r="FE251" s="190" t="s">
        <v>482</v>
      </c>
      <c r="FF251" s="190" t="s">
        <v>263</v>
      </c>
      <c r="FG251" s="190" t="s">
        <v>11729</v>
      </c>
      <c r="FH251" s="190" t="s">
        <v>11728</v>
      </c>
      <c r="FI251" s="190" t="s">
        <v>11727</v>
      </c>
      <c r="FJ251" s="190" t="s">
        <v>11726</v>
      </c>
      <c r="FK251" s="190" t="s">
        <v>11725</v>
      </c>
      <c r="FL251" s="190" t="s">
        <v>11724</v>
      </c>
      <c r="FM251" s="190" t="s">
        <v>11723</v>
      </c>
      <c r="FN251" s="190" t="s">
        <v>11722</v>
      </c>
      <c r="FO251" s="190" t="s">
        <v>271</v>
      </c>
      <c r="FP251" s="190" t="s">
        <v>271</v>
      </c>
      <c r="FQ251" s="193">
        <v>4464</v>
      </c>
      <c r="FR251" s="193">
        <v>1116</v>
      </c>
      <c r="FS251" s="190" t="s">
        <v>297</v>
      </c>
      <c r="FT251" s="190" t="s">
        <v>297</v>
      </c>
      <c r="FU251" s="190" t="s">
        <v>297</v>
      </c>
      <c r="FV251" s="190" t="s">
        <v>297</v>
      </c>
      <c r="FW251" s="190" t="s">
        <v>297</v>
      </c>
      <c r="FX251" s="190" t="s">
        <v>297</v>
      </c>
      <c r="FY251" s="190" t="s">
        <v>297</v>
      </c>
      <c r="FZ251" s="190" t="s">
        <v>297</v>
      </c>
      <c r="GA251" s="190" t="s">
        <v>297</v>
      </c>
      <c r="GB251" s="190" t="s">
        <v>297</v>
      </c>
      <c r="GC251" s="190" t="s">
        <v>272</v>
      </c>
      <c r="GD251" s="190" t="s">
        <v>272</v>
      </c>
      <c r="GE251" s="190" t="s">
        <v>272</v>
      </c>
    </row>
    <row r="252" spans="1:187" x14ac:dyDescent="0.3">
      <c r="A252" s="190" t="s">
        <v>372</v>
      </c>
      <c r="B252" s="190">
        <v>2911</v>
      </c>
      <c r="C252" s="190" t="s">
        <v>54</v>
      </c>
      <c r="D252" s="190" t="s">
        <v>238</v>
      </c>
      <c r="E252" s="190" t="s">
        <v>11721</v>
      </c>
      <c r="F252" s="190" t="s">
        <v>11720</v>
      </c>
      <c r="G252" s="190" t="s">
        <v>4028</v>
      </c>
      <c r="H252" s="190" t="s">
        <v>514</v>
      </c>
      <c r="I252" s="190" t="s">
        <v>513</v>
      </c>
      <c r="J252" s="190" t="s">
        <v>11719</v>
      </c>
      <c r="K252" s="190" t="s">
        <v>271</v>
      </c>
      <c r="L252" s="190" t="s">
        <v>271</v>
      </c>
      <c r="M252" s="190" t="s">
        <v>271</v>
      </c>
      <c r="N252" s="190" t="s">
        <v>271</v>
      </c>
      <c r="O252" s="190" t="s">
        <v>271</v>
      </c>
      <c r="P252" s="190" t="s">
        <v>271</v>
      </c>
      <c r="Q252" s="191">
        <v>41107</v>
      </c>
      <c r="R252" s="191">
        <v>42185</v>
      </c>
      <c r="S252" s="191">
        <v>42735</v>
      </c>
      <c r="T252" s="190" t="s">
        <v>471</v>
      </c>
      <c r="U252" s="194">
        <v>1248769</v>
      </c>
      <c r="V252" s="190" t="s">
        <v>11672</v>
      </c>
      <c r="W252" s="190" t="s">
        <v>11671</v>
      </c>
      <c r="X252" s="190" t="s">
        <v>271</v>
      </c>
      <c r="Y252" s="190" t="s">
        <v>271</v>
      </c>
      <c r="Z252" s="190" t="s">
        <v>271</v>
      </c>
      <c r="AA252" s="190" t="s">
        <v>271</v>
      </c>
      <c r="AB252" s="190" t="s">
        <v>310</v>
      </c>
      <c r="AC252" s="190" t="s">
        <v>11718</v>
      </c>
      <c r="AD252" s="190" t="s">
        <v>325</v>
      </c>
      <c r="AE252" s="190" t="s">
        <v>11717</v>
      </c>
      <c r="AF252" s="190" t="s">
        <v>11716</v>
      </c>
      <c r="AG252" s="193" t="s">
        <v>271</v>
      </c>
      <c r="AH252" s="193" t="s">
        <v>271</v>
      </c>
      <c r="AI252" s="193" t="s">
        <v>271</v>
      </c>
      <c r="AJ252" s="193" t="s">
        <v>271</v>
      </c>
      <c r="AK252" s="193" t="s">
        <v>271</v>
      </c>
      <c r="AL252" s="193" t="s">
        <v>271</v>
      </c>
      <c r="AM252" s="193">
        <v>0</v>
      </c>
      <c r="AN252" s="193">
        <v>0</v>
      </c>
      <c r="AO252" s="193">
        <v>0</v>
      </c>
      <c r="AP252" s="193">
        <v>0</v>
      </c>
      <c r="AQ252" s="193">
        <v>0</v>
      </c>
      <c r="AR252" s="193">
        <v>0</v>
      </c>
      <c r="AS252" s="190" t="s">
        <v>271</v>
      </c>
      <c r="AT252" s="193" t="s">
        <v>271</v>
      </c>
      <c r="AU252" s="193" t="s">
        <v>271</v>
      </c>
      <c r="AV252" s="190" t="s">
        <v>271</v>
      </c>
      <c r="AW252" s="193" t="s">
        <v>271</v>
      </c>
      <c r="AX252" s="193" t="s">
        <v>271</v>
      </c>
      <c r="AY252" s="190" t="s">
        <v>271</v>
      </c>
      <c r="AZ252" s="193" t="s">
        <v>271</v>
      </c>
      <c r="BA252" s="193" t="s">
        <v>271</v>
      </c>
      <c r="BB252" s="190" t="s">
        <v>271</v>
      </c>
      <c r="BC252" s="193" t="s">
        <v>271</v>
      </c>
      <c r="BD252" s="193" t="s">
        <v>271</v>
      </c>
      <c r="BE252" s="190" t="s">
        <v>271</v>
      </c>
      <c r="BF252" s="193" t="s">
        <v>271</v>
      </c>
      <c r="BG252" s="193" t="s">
        <v>271</v>
      </c>
      <c r="BH252" s="190" t="s">
        <v>271</v>
      </c>
      <c r="BI252" s="193" t="s">
        <v>271</v>
      </c>
      <c r="BJ252" s="193" t="s">
        <v>271</v>
      </c>
      <c r="BK252" s="190" t="s">
        <v>271</v>
      </c>
      <c r="BL252" s="193" t="s">
        <v>271</v>
      </c>
      <c r="BM252" s="193" t="s">
        <v>271</v>
      </c>
      <c r="BN252" s="190" t="s">
        <v>271</v>
      </c>
      <c r="BO252" s="193" t="s">
        <v>271</v>
      </c>
      <c r="BP252" s="193" t="s">
        <v>271</v>
      </c>
      <c r="BQ252" s="190" t="s">
        <v>271</v>
      </c>
      <c r="BR252" s="193" t="s">
        <v>271</v>
      </c>
      <c r="BS252" s="193" t="s">
        <v>271</v>
      </c>
      <c r="BT252" s="190" t="s">
        <v>271</v>
      </c>
      <c r="BU252" s="193" t="s">
        <v>271</v>
      </c>
      <c r="BV252" s="193" t="s">
        <v>271</v>
      </c>
      <c r="BW252" s="193">
        <v>18561</v>
      </c>
      <c r="BX252" s="193">
        <v>8634</v>
      </c>
      <c r="BY252" s="193">
        <v>27195</v>
      </c>
      <c r="BZ252" s="193">
        <v>6187</v>
      </c>
      <c r="CA252" s="193">
        <v>2878</v>
      </c>
      <c r="CB252" s="193">
        <v>9065</v>
      </c>
      <c r="CC252" s="190" t="s">
        <v>271</v>
      </c>
      <c r="CD252" s="193" t="s">
        <v>271</v>
      </c>
      <c r="CE252" s="193" t="s">
        <v>271</v>
      </c>
      <c r="CF252" s="190" t="s">
        <v>271</v>
      </c>
      <c r="CG252" s="193" t="s">
        <v>271</v>
      </c>
      <c r="CH252" s="193" t="s">
        <v>271</v>
      </c>
      <c r="CI252" s="190" t="s">
        <v>271</v>
      </c>
      <c r="CJ252" s="193" t="s">
        <v>271</v>
      </c>
      <c r="CK252" s="193" t="s">
        <v>271</v>
      </c>
      <c r="CL252" s="190" t="s">
        <v>271</v>
      </c>
      <c r="CM252" s="193" t="s">
        <v>271</v>
      </c>
      <c r="CN252" s="193" t="s">
        <v>271</v>
      </c>
      <c r="CO252" s="190" t="s">
        <v>271</v>
      </c>
      <c r="CP252" s="193" t="s">
        <v>271</v>
      </c>
      <c r="CQ252" s="193" t="s">
        <v>271</v>
      </c>
      <c r="CR252" s="190" t="s">
        <v>271</v>
      </c>
      <c r="CS252" s="193" t="s">
        <v>271</v>
      </c>
      <c r="CT252" s="193" t="s">
        <v>271</v>
      </c>
      <c r="CU252" s="190" t="s">
        <v>271</v>
      </c>
      <c r="CV252" s="193" t="s">
        <v>271</v>
      </c>
      <c r="CW252" s="193" t="s">
        <v>271</v>
      </c>
      <c r="CX252" s="190" t="s">
        <v>287</v>
      </c>
      <c r="CY252" s="193">
        <v>9065</v>
      </c>
      <c r="CZ252" s="193">
        <v>27195</v>
      </c>
      <c r="DA252" s="190" t="s">
        <v>271</v>
      </c>
      <c r="DB252" s="193" t="s">
        <v>271</v>
      </c>
      <c r="DC252" s="193" t="s">
        <v>271</v>
      </c>
      <c r="DD252" s="190" t="s">
        <v>271</v>
      </c>
      <c r="DE252" s="193" t="s">
        <v>271</v>
      </c>
      <c r="DF252" s="193" t="s">
        <v>271</v>
      </c>
      <c r="DG252" s="190" t="s">
        <v>271</v>
      </c>
      <c r="DH252" s="193" t="s">
        <v>271</v>
      </c>
      <c r="DI252" s="193" t="s">
        <v>271</v>
      </c>
      <c r="DJ252" s="190" t="s">
        <v>271</v>
      </c>
      <c r="DK252" s="193" t="s">
        <v>271</v>
      </c>
      <c r="DL252" s="193" t="s">
        <v>271</v>
      </c>
      <c r="DM252" s="190" t="s">
        <v>271</v>
      </c>
      <c r="DN252" s="193" t="s">
        <v>271</v>
      </c>
      <c r="DO252" s="193" t="s">
        <v>271</v>
      </c>
      <c r="DP252" s="190" t="s">
        <v>271</v>
      </c>
      <c r="DQ252" s="193" t="s">
        <v>271</v>
      </c>
      <c r="DR252" s="193" t="s">
        <v>271</v>
      </c>
      <c r="DS252" s="190" t="s">
        <v>271</v>
      </c>
      <c r="DT252" s="193" t="s">
        <v>271</v>
      </c>
      <c r="DU252" s="193" t="s">
        <v>271</v>
      </c>
      <c r="DV252" s="190" t="s">
        <v>271</v>
      </c>
      <c r="DW252" s="193" t="s">
        <v>271</v>
      </c>
      <c r="DX252" s="193" t="s">
        <v>271</v>
      </c>
      <c r="DY252" s="190" t="s">
        <v>356</v>
      </c>
      <c r="DZ252" s="190" t="s">
        <v>297</v>
      </c>
      <c r="EA252" s="190" t="s">
        <v>271</v>
      </c>
      <c r="EB252" s="190" t="s">
        <v>271</v>
      </c>
      <c r="EC252" s="190" t="s">
        <v>272</v>
      </c>
      <c r="ED252" s="190" t="s">
        <v>868</v>
      </c>
      <c r="EE252" s="190" t="s">
        <v>426</v>
      </c>
      <c r="EF252" s="190" t="s">
        <v>11715</v>
      </c>
      <c r="EG252" s="190" t="s">
        <v>321</v>
      </c>
      <c r="EH252" s="190" t="s">
        <v>380</v>
      </c>
      <c r="EI252" s="190" t="s">
        <v>283</v>
      </c>
      <c r="EJ252" s="190" t="s">
        <v>244</v>
      </c>
      <c r="EK252" s="190" t="s">
        <v>351</v>
      </c>
      <c r="EL252" s="190" t="s">
        <v>272</v>
      </c>
      <c r="EM252" s="190" t="s">
        <v>272</v>
      </c>
      <c r="EN252" s="190" t="s">
        <v>272</v>
      </c>
      <c r="EO252" s="190" t="s">
        <v>272</v>
      </c>
      <c r="EP252" s="190" t="s">
        <v>350</v>
      </c>
      <c r="EQ252" s="190">
        <v>4</v>
      </c>
      <c r="ER252" s="190" t="s">
        <v>349</v>
      </c>
      <c r="ES252" s="190" t="s">
        <v>272</v>
      </c>
      <c r="ET252" s="190" t="s">
        <v>297</v>
      </c>
      <c r="EU252" s="190" t="s">
        <v>272</v>
      </c>
      <c r="EV252" s="190" t="s">
        <v>272</v>
      </c>
      <c r="EW252" s="190" t="s">
        <v>303</v>
      </c>
      <c r="EX252" s="190">
        <v>3</v>
      </c>
      <c r="EY252" s="190" t="s">
        <v>318</v>
      </c>
      <c r="EZ252" s="190" t="s">
        <v>268</v>
      </c>
      <c r="FA252" s="190" t="s">
        <v>260</v>
      </c>
      <c r="FB252" s="193">
        <v>3</v>
      </c>
      <c r="FC252" s="190" t="s">
        <v>276</v>
      </c>
      <c r="FD252" s="190" t="s">
        <v>271</v>
      </c>
      <c r="FE252" s="190" t="s">
        <v>271</v>
      </c>
      <c r="FF252" s="190" t="s">
        <v>263</v>
      </c>
      <c r="FG252" s="190" t="s">
        <v>11714</v>
      </c>
      <c r="FH252" s="190" t="s">
        <v>11666</v>
      </c>
      <c r="FI252" s="190" t="s">
        <v>11713</v>
      </c>
      <c r="FJ252" s="190" t="s">
        <v>11712</v>
      </c>
      <c r="FK252" s="190" t="s">
        <v>11711</v>
      </c>
      <c r="FL252" s="190" t="s">
        <v>11710</v>
      </c>
      <c r="FM252" s="190" t="s">
        <v>11664</v>
      </c>
      <c r="FN252" s="190" t="s">
        <v>11709</v>
      </c>
      <c r="FO252" s="190" t="s">
        <v>11708</v>
      </c>
      <c r="FP252" s="190" t="s">
        <v>11707</v>
      </c>
      <c r="FQ252" s="193">
        <v>27195</v>
      </c>
      <c r="FR252" s="193">
        <v>9065</v>
      </c>
      <c r="FS252" s="190" t="s">
        <v>272</v>
      </c>
      <c r="FT252" s="190" t="s">
        <v>272</v>
      </c>
      <c r="FU252" s="190" t="s">
        <v>271</v>
      </c>
      <c r="FV252" s="190" t="s">
        <v>271</v>
      </c>
      <c r="FW252" s="190" t="s">
        <v>271</v>
      </c>
      <c r="FX252" s="190" t="s">
        <v>271</v>
      </c>
      <c r="FY252" s="190" t="s">
        <v>272</v>
      </c>
      <c r="FZ252" s="190" t="s">
        <v>272</v>
      </c>
      <c r="GA252" s="190" t="s">
        <v>271</v>
      </c>
      <c r="GB252" s="190" t="s">
        <v>271</v>
      </c>
      <c r="GC252" s="190" t="s">
        <v>271</v>
      </c>
      <c r="GD252" s="190" t="s">
        <v>271</v>
      </c>
      <c r="GE252" s="190" t="s">
        <v>272</v>
      </c>
    </row>
    <row r="253" spans="1:187" x14ac:dyDescent="0.3">
      <c r="A253" s="190" t="s">
        <v>372</v>
      </c>
      <c r="B253" s="190">
        <v>2912</v>
      </c>
      <c r="C253" s="190" t="s">
        <v>54</v>
      </c>
      <c r="D253" s="190" t="s">
        <v>238</v>
      </c>
      <c r="E253" s="190" t="s">
        <v>11706</v>
      </c>
      <c r="F253" s="190" t="s">
        <v>11705</v>
      </c>
      <c r="G253" s="190" t="s">
        <v>4028</v>
      </c>
      <c r="H253" s="190" t="s">
        <v>369</v>
      </c>
      <c r="I253" s="190" t="s">
        <v>523</v>
      </c>
      <c r="J253" s="190" t="s">
        <v>11704</v>
      </c>
      <c r="K253" s="190" t="s">
        <v>271</v>
      </c>
      <c r="L253" s="190" t="s">
        <v>271</v>
      </c>
      <c r="M253" s="190" t="s">
        <v>271</v>
      </c>
      <c r="N253" s="190" t="s">
        <v>271</v>
      </c>
      <c r="O253" s="190" t="s">
        <v>271</v>
      </c>
      <c r="P253" s="190" t="s">
        <v>271</v>
      </c>
      <c r="Q253" s="191">
        <v>42248</v>
      </c>
      <c r="R253" s="191">
        <v>42978</v>
      </c>
      <c r="T253" s="190" t="s">
        <v>1721</v>
      </c>
      <c r="U253" s="194">
        <v>700000</v>
      </c>
      <c r="V253" s="190" t="s">
        <v>11703</v>
      </c>
      <c r="W253" s="190" t="s">
        <v>11702</v>
      </c>
      <c r="X253" s="190" t="s">
        <v>11701</v>
      </c>
      <c r="Y253" s="190" t="s">
        <v>271</v>
      </c>
      <c r="Z253" s="190" t="s">
        <v>271</v>
      </c>
      <c r="AA253" s="190" t="s">
        <v>271</v>
      </c>
      <c r="AB253" s="190" t="s">
        <v>448</v>
      </c>
      <c r="AC253" s="190" t="s">
        <v>11700</v>
      </c>
      <c r="AD253" s="190" t="s">
        <v>325</v>
      </c>
      <c r="AE253" s="190" t="s">
        <v>11699</v>
      </c>
      <c r="AF253" s="190" t="s">
        <v>11698</v>
      </c>
      <c r="AG253" s="193">
        <v>20820</v>
      </c>
      <c r="AH253" s="193">
        <v>5205</v>
      </c>
      <c r="AI253" s="193">
        <v>26025</v>
      </c>
      <c r="AJ253" s="193">
        <v>6940</v>
      </c>
      <c r="AK253" s="193">
        <v>1735</v>
      </c>
      <c r="AL253" s="193">
        <v>8675</v>
      </c>
      <c r="AM253" s="193">
        <v>10410</v>
      </c>
      <c r="AN253" s="193">
        <v>2602</v>
      </c>
      <c r="AO253" s="193">
        <v>13012</v>
      </c>
      <c r="AP253" s="193">
        <v>3914</v>
      </c>
      <c r="AQ253" s="193">
        <v>979</v>
      </c>
      <c r="AR253" s="193">
        <v>4893</v>
      </c>
      <c r="AS253" s="190" t="s">
        <v>271</v>
      </c>
      <c r="AT253" s="193" t="s">
        <v>271</v>
      </c>
      <c r="AU253" s="193" t="s">
        <v>271</v>
      </c>
      <c r="AV253" s="190" t="s">
        <v>271</v>
      </c>
      <c r="AW253" s="193" t="s">
        <v>271</v>
      </c>
      <c r="AX253" s="193" t="s">
        <v>271</v>
      </c>
      <c r="AY253" s="190" t="s">
        <v>271</v>
      </c>
      <c r="AZ253" s="193" t="s">
        <v>271</v>
      </c>
      <c r="BA253" s="193" t="s">
        <v>271</v>
      </c>
      <c r="BB253" s="190" t="s">
        <v>287</v>
      </c>
      <c r="BC253" s="193">
        <v>4893</v>
      </c>
      <c r="BD253" s="193">
        <v>0</v>
      </c>
      <c r="BE253" s="190" t="s">
        <v>271</v>
      </c>
      <c r="BF253" s="193" t="s">
        <v>271</v>
      </c>
      <c r="BG253" s="193" t="s">
        <v>271</v>
      </c>
      <c r="BH253" s="190" t="s">
        <v>271</v>
      </c>
      <c r="BI253" s="193" t="s">
        <v>271</v>
      </c>
      <c r="BJ253" s="193" t="s">
        <v>271</v>
      </c>
      <c r="BK253" s="190" t="s">
        <v>271</v>
      </c>
      <c r="BL253" s="193" t="s">
        <v>271</v>
      </c>
      <c r="BM253" s="193" t="s">
        <v>271</v>
      </c>
      <c r="BN253" s="190" t="s">
        <v>271</v>
      </c>
      <c r="BO253" s="193" t="s">
        <v>271</v>
      </c>
      <c r="BP253" s="193" t="s">
        <v>271</v>
      </c>
      <c r="BQ253" s="190" t="s">
        <v>271</v>
      </c>
      <c r="BR253" s="193" t="s">
        <v>271</v>
      </c>
      <c r="BS253" s="193" t="s">
        <v>271</v>
      </c>
      <c r="BT253" s="190" t="s">
        <v>271</v>
      </c>
      <c r="BU253" s="193" t="s">
        <v>271</v>
      </c>
      <c r="BV253" s="193" t="s">
        <v>271</v>
      </c>
      <c r="BW253" s="193">
        <v>0</v>
      </c>
      <c r="BX253" s="193">
        <v>0</v>
      </c>
      <c r="BY253" s="193">
        <v>0</v>
      </c>
      <c r="BZ253" s="193">
        <v>0</v>
      </c>
      <c r="CA253" s="193">
        <v>0</v>
      </c>
      <c r="CB253" s="193">
        <v>0</v>
      </c>
      <c r="CC253" s="190" t="s">
        <v>271</v>
      </c>
      <c r="CD253" s="193" t="s">
        <v>271</v>
      </c>
      <c r="CE253" s="193" t="s">
        <v>271</v>
      </c>
      <c r="CF253" s="190" t="s">
        <v>271</v>
      </c>
      <c r="CG253" s="193" t="s">
        <v>271</v>
      </c>
      <c r="CH253" s="193" t="s">
        <v>271</v>
      </c>
      <c r="CI253" s="190" t="s">
        <v>271</v>
      </c>
      <c r="CJ253" s="193" t="s">
        <v>271</v>
      </c>
      <c r="CK253" s="193" t="s">
        <v>271</v>
      </c>
      <c r="CL253" s="190" t="s">
        <v>271</v>
      </c>
      <c r="CM253" s="193" t="s">
        <v>271</v>
      </c>
      <c r="CN253" s="193" t="s">
        <v>271</v>
      </c>
      <c r="CO253" s="190" t="s">
        <v>271</v>
      </c>
      <c r="CP253" s="193" t="s">
        <v>271</v>
      </c>
      <c r="CQ253" s="193" t="s">
        <v>271</v>
      </c>
      <c r="CR253" s="190" t="s">
        <v>271</v>
      </c>
      <c r="CS253" s="193" t="s">
        <v>271</v>
      </c>
      <c r="CT253" s="193" t="s">
        <v>271</v>
      </c>
      <c r="CU253" s="190" t="s">
        <v>271</v>
      </c>
      <c r="CV253" s="193" t="s">
        <v>271</v>
      </c>
      <c r="CW253" s="193" t="s">
        <v>271</v>
      </c>
      <c r="CX253" s="190" t="s">
        <v>271</v>
      </c>
      <c r="CY253" s="193" t="s">
        <v>271</v>
      </c>
      <c r="CZ253" s="193" t="s">
        <v>271</v>
      </c>
      <c r="DA253" s="190" t="s">
        <v>271</v>
      </c>
      <c r="DB253" s="193" t="s">
        <v>271</v>
      </c>
      <c r="DC253" s="193" t="s">
        <v>271</v>
      </c>
      <c r="DD253" s="190" t="s">
        <v>271</v>
      </c>
      <c r="DE253" s="193" t="s">
        <v>271</v>
      </c>
      <c r="DF253" s="193" t="s">
        <v>271</v>
      </c>
      <c r="DG253" s="190" t="s">
        <v>271</v>
      </c>
      <c r="DH253" s="193" t="s">
        <v>271</v>
      </c>
      <c r="DI253" s="193" t="s">
        <v>271</v>
      </c>
      <c r="DJ253" s="190" t="s">
        <v>271</v>
      </c>
      <c r="DK253" s="193" t="s">
        <v>271</v>
      </c>
      <c r="DL253" s="193" t="s">
        <v>271</v>
      </c>
      <c r="DM253" s="190" t="s">
        <v>271</v>
      </c>
      <c r="DN253" s="193" t="s">
        <v>271</v>
      </c>
      <c r="DO253" s="193" t="s">
        <v>271</v>
      </c>
      <c r="DP253" s="190" t="s">
        <v>271</v>
      </c>
      <c r="DQ253" s="193" t="s">
        <v>271</v>
      </c>
      <c r="DR253" s="193" t="s">
        <v>271</v>
      </c>
      <c r="DS253" s="190" t="s">
        <v>271</v>
      </c>
      <c r="DT253" s="193" t="s">
        <v>271</v>
      </c>
      <c r="DU253" s="193" t="s">
        <v>271</v>
      </c>
      <c r="DV253" s="190" t="s">
        <v>271</v>
      </c>
      <c r="DW253" s="193" t="s">
        <v>271</v>
      </c>
      <c r="DX253" s="193" t="s">
        <v>271</v>
      </c>
      <c r="DY253" s="190" t="s">
        <v>356</v>
      </c>
      <c r="DZ253" s="190" t="s">
        <v>297</v>
      </c>
      <c r="EA253" s="190" t="s">
        <v>271</v>
      </c>
      <c r="EB253" s="190" t="s">
        <v>271</v>
      </c>
      <c r="EC253" s="190" t="s">
        <v>272</v>
      </c>
      <c r="ED253" s="190" t="s">
        <v>695</v>
      </c>
      <c r="EE253" s="190" t="s">
        <v>426</v>
      </c>
      <c r="EF253" s="190" t="s">
        <v>11697</v>
      </c>
      <c r="EG253" s="190" t="s">
        <v>352</v>
      </c>
      <c r="EH253" s="190" t="s">
        <v>380</v>
      </c>
      <c r="EI253" s="190" t="s">
        <v>283</v>
      </c>
      <c r="EJ253" s="190" t="s">
        <v>244</v>
      </c>
      <c r="EK253" s="190" t="s">
        <v>351</v>
      </c>
      <c r="EL253" s="190" t="s">
        <v>272</v>
      </c>
      <c r="EM253" s="190" t="s">
        <v>272</v>
      </c>
      <c r="EN253" s="190" t="s">
        <v>272</v>
      </c>
      <c r="EO253" s="190" t="s">
        <v>272</v>
      </c>
      <c r="EP253" s="190" t="s">
        <v>350</v>
      </c>
      <c r="EQ253" s="190">
        <v>4</v>
      </c>
      <c r="ER253" s="190" t="s">
        <v>349</v>
      </c>
      <c r="ES253" s="190" t="s">
        <v>272</v>
      </c>
      <c r="ET253" s="190" t="s">
        <v>297</v>
      </c>
      <c r="EU253" s="190" t="s">
        <v>272</v>
      </c>
      <c r="EV253" s="190" t="s">
        <v>272</v>
      </c>
      <c r="EW253" s="190" t="s">
        <v>303</v>
      </c>
      <c r="EX253" s="190">
        <v>3</v>
      </c>
      <c r="EY253" s="190" t="s">
        <v>318</v>
      </c>
      <c r="EZ253" s="190" t="s">
        <v>268</v>
      </c>
      <c r="FA253" s="190" t="s">
        <v>259</v>
      </c>
      <c r="FB253" s="193">
        <v>0</v>
      </c>
      <c r="FC253" s="190" t="s">
        <v>271</v>
      </c>
      <c r="FD253" s="190" t="s">
        <v>271</v>
      </c>
      <c r="FE253" s="190" t="s">
        <v>271</v>
      </c>
      <c r="FF253" s="190" t="s">
        <v>263</v>
      </c>
      <c r="FG253" s="190" t="s">
        <v>271</v>
      </c>
      <c r="FH253" s="190" t="s">
        <v>11696</v>
      </c>
      <c r="FI253" s="190" t="s">
        <v>11695</v>
      </c>
      <c r="FJ253" s="190" t="s">
        <v>11694</v>
      </c>
      <c r="FK253" s="190" t="s">
        <v>11693</v>
      </c>
      <c r="FL253" s="190" t="s">
        <v>11692</v>
      </c>
      <c r="FM253" s="190" t="s">
        <v>11691</v>
      </c>
      <c r="FN253" s="190" t="s">
        <v>11690</v>
      </c>
      <c r="FO253" s="190" t="s">
        <v>271</v>
      </c>
      <c r="FP253" s="190" t="s">
        <v>271</v>
      </c>
      <c r="FQ253" s="193">
        <v>13012</v>
      </c>
      <c r="FR253" s="193">
        <v>4893</v>
      </c>
      <c r="FS253" s="190" t="s">
        <v>272</v>
      </c>
      <c r="FT253" s="190" t="s">
        <v>272</v>
      </c>
      <c r="FU253" s="190" t="s">
        <v>272</v>
      </c>
      <c r="FV253" s="190" t="s">
        <v>272</v>
      </c>
      <c r="FW253" s="190" t="s">
        <v>297</v>
      </c>
      <c r="FX253" s="190" t="s">
        <v>297</v>
      </c>
      <c r="FY253" s="190" t="s">
        <v>272</v>
      </c>
      <c r="FZ253" s="190" t="s">
        <v>272</v>
      </c>
      <c r="GA253" s="190" t="s">
        <v>297</v>
      </c>
      <c r="GB253" s="190" t="s">
        <v>297</v>
      </c>
      <c r="GC253" s="190" t="s">
        <v>272</v>
      </c>
      <c r="GD253" s="190" t="s">
        <v>272</v>
      </c>
      <c r="GE253" s="190" t="s">
        <v>272</v>
      </c>
    </row>
    <row r="254" spans="1:187" x14ac:dyDescent="0.3">
      <c r="A254" s="190" t="s">
        <v>372</v>
      </c>
      <c r="B254" s="190">
        <v>2913</v>
      </c>
      <c r="C254" s="190" t="s">
        <v>54</v>
      </c>
      <c r="D254" s="190" t="s">
        <v>238</v>
      </c>
      <c r="E254" s="190" t="s">
        <v>11689</v>
      </c>
      <c r="F254" s="190" t="s">
        <v>11688</v>
      </c>
      <c r="G254" s="190" t="s">
        <v>4028</v>
      </c>
      <c r="H254" s="190" t="s">
        <v>514</v>
      </c>
      <c r="I254" s="190" t="s">
        <v>513</v>
      </c>
      <c r="J254" s="190" t="s">
        <v>2107</v>
      </c>
      <c r="K254" s="190" t="s">
        <v>271</v>
      </c>
      <c r="L254" s="190" t="s">
        <v>271</v>
      </c>
      <c r="M254" s="190" t="s">
        <v>271</v>
      </c>
      <c r="N254" s="190" t="s">
        <v>271</v>
      </c>
      <c r="O254" s="190" t="s">
        <v>271</v>
      </c>
      <c r="P254" s="190" t="s">
        <v>271</v>
      </c>
      <c r="Q254" s="191">
        <v>42370</v>
      </c>
      <c r="R254" s="191">
        <v>42735</v>
      </c>
      <c r="T254" s="190" t="s">
        <v>1721</v>
      </c>
      <c r="U254" s="194">
        <v>0</v>
      </c>
      <c r="V254" s="190" t="s">
        <v>11672</v>
      </c>
      <c r="W254" s="190" t="s">
        <v>11687</v>
      </c>
      <c r="X254" s="190" t="s">
        <v>11686</v>
      </c>
      <c r="Y254" s="190" t="s">
        <v>271</v>
      </c>
      <c r="Z254" s="190" t="s">
        <v>271</v>
      </c>
      <c r="AA254" s="190" t="s">
        <v>271</v>
      </c>
      <c r="AB254" s="190" t="s">
        <v>448</v>
      </c>
      <c r="AC254" s="190" t="s">
        <v>11685</v>
      </c>
      <c r="AD254" s="190" t="s">
        <v>325</v>
      </c>
      <c r="AE254" s="190" t="s">
        <v>11684</v>
      </c>
      <c r="AF254" s="190" t="s">
        <v>11683</v>
      </c>
      <c r="AG254" s="193">
        <v>18087</v>
      </c>
      <c r="AH254" s="193">
        <v>3528</v>
      </c>
      <c r="AI254" s="193">
        <v>21615</v>
      </c>
      <c r="AJ254" s="193">
        <v>6029</v>
      </c>
      <c r="AK254" s="193">
        <v>1176</v>
      </c>
      <c r="AL254" s="193">
        <v>7205</v>
      </c>
      <c r="AM254" s="193">
        <v>18366</v>
      </c>
      <c r="AN254" s="193">
        <v>2049</v>
      </c>
      <c r="AO254" s="193">
        <v>20427</v>
      </c>
      <c r="AP254" s="193">
        <v>6122</v>
      </c>
      <c r="AQ254" s="193">
        <v>683</v>
      </c>
      <c r="AR254" s="193">
        <v>6805</v>
      </c>
      <c r="AS254" s="190" t="s">
        <v>271</v>
      </c>
      <c r="AT254" s="193" t="s">
        <v>271</v>
      </c>
      <c r="AU254" s="193" t="s">
        <v>271</v>
      </c>
      <c r="AV254" s="190" t="s">
        <v>271</v>
      </c>
      <c r="AW254" s="193" t="s">
        <v>271</v>
      </c>
      <c r="AX254" s="193" t="s">
        <v>271</v>
      </c>
      <c r="AY254" s="190" t="s">
        <v>271</v>
      </c>
      <c r="AZ254" s="193" t="s">
        <v>271</v>
      </c>
      <c r="BA254" s="193" t="s">
        <v>271</v>
      </c>
      <c r="BB254" s="190" t="s">
        <v>287</v>
      </c>
      <c r="BC254" s="193">
        <v>6805</v>
      </c>
      <c r="BD254" s="193">
        <v>0</v>
      </c>
      <c r="BE254" s="190" t="s">
        <v>271</v>
      </c>
      <c r="BF254" s="193" t="s">
        <v>271</v>
      </c>
      <c r="BG254" s="193" t="s">
        <v>271</v>
      </c>
      <c r="BH254" s="190" t="s">
        <v>271</v>
      </c>
      <c r="BI254" s="193" t="s">
        <v>271</v>
      </c>
      <c r="BJ254" s="193" t="s">
        <v>271</v>
      </c>
      <c r="BK254" s="190" t="s">
        <v>271</v>
      </c>
      <c r="BL254" s="193" t="s">
        <v>271</v>
      </c>
      <c r="BM254" s="193" t="s">
        <v>271</v>
      </c>
      <c r="BN254" s="190" t="s">
        <v>271</v>
      </c>
      <c r="BO254" s="193" t="s">
        <v>271</v>
      </c>
      <c r="BP254" s="193" t="s">
        <v>271</v>
      </c>
      <c r="BQ254" s="190" t="s">
        <v>271</v>
      </c>
      <c r="BR254" s="193" t="s">
        <v>271</v>
      </c>
      <c r="BS254" s="193" t="s">
        <v>271</v>
      </c>
      <c r="BT254" s="190" t="s">
        <v>271</v>
      </c>
      <c r="BU254" s="193" t="s">
        <v>271</v>
      </c>
      <c r="BV254" s="193" t="s">
        <v>271</v>
      </c>
      <c r="BW254" s="193">
        <v>0</v>
      </c>
      <c r="BX254" s="193">
        <v>0</v>
      </c>
      <c r="BY254" s="193">
        <v>0</v>
      </c>
      <c r="BZ254" s="193">
        <v>0</v>
      </c>
      <c r="CA254" s="193">
        <v>0</v>
      </c>
      <c r="CB254" s="193">
        <v>0</v>
      </c>
      <c r="CC254" s="190" t="s">
        <v>271</v>
      </c>
      <c r="CD254" s="193" t="s">
        <v>271</v>
      </c>
      <c r="CE254" s="193" t="s">
        <v>271</v>
      </c>
      <c r="CF254" s="190" t="s">
        <v>271</v>
      </c>
      <c r="CG254" s="193" t="s">
        <v>271</v>
      </c>
      <c r="CH254" s="193" t="s">
        <v>271</v>
      </c>
      <c r="CI254" s="190" t="s">
        <v>271</v>
      </c>
      <c r="CJ254" s="193" t="s">
        <v>271</v>
      </c>
      <c r="CK254" s="193" t="s">
        <v>271</v>
      </c>
      <c r="CL254" s="190" t="s">
        <v>271</v>
      </c>
      <c r="CM254" s="193" t="s">
        <v>271</v>
      </c>
      <c r="CN254" s="193" t="s">
        <v>271</v>
      </c>
      <c r="CO254" s="190" t="s">
        <v>271</v>
      </c>
      <c r="CP254" s="193" t="s">
        <v>271</v>
      </c>
      <c r="CQ254" s="193" t="s">
        <v>271</v>
      </c>
      <c r="CR254" s="190" t="s">
        <v>271</v>
      </c>
      <c r="CS254" s="193" t="s">
        <v>271</v>
      </c>
      <c r="CT254" s="193" t="s">
        <v>271</v>
      </c>
      <c r="CU254" s="190" t="s">
        <v>271</v>
      </c>
      <c r="CV254" s="193" t="s">
        <v>271</v>
      </c>
      <c r="CW254" s="193" t="s">
        <v>271</v>
      </c>
      <c r="CX254" s="190" t="s">
        <v>271</v>
      </c>
      <c r="CY254" s="193" t="s">
        <v>271</v>
      </c>
      <c r="CZ254" s="193" t="s">
        <v>271</v>
      </c>
      <c r="DA254" s="190" t="s">
        <v>271</v>
      </c>
      <c r="DB254" s="193" t="s">
        <v>271</v>
      </c>
      <c r="DC254" s="193" t="s">
        <v>271</v>
      </c>
      <c r="DD254" s="190" t="s">
        <v>271</v>
      </c>
      <c r="DE254" s="193" t="s">
        <v>271</v>
      </c>
      <c r="DF254" s="193" t="s">
        <v>271</v>
      </c>
      <c r="DG254" s="190" t="s">
        <v>271</v>
      </c>
      <c r="DH254" s="193" t="s">
        <v>271</v>
      </c>
      <c r="DI254" s="193" t="s">
        <v>271</v>
      </c>
      <c r="DJ254" s="190" t="s">
        <v>271</v>
      </c>
      <c r="DK254" s="193" t="s">
        <v>271</v>
      </c>
      <c r="DL254" s="193" t="s">
        <v>271</v>
      </c>
      <c r="DM254" s="190" t="s">
        <v>271</v>
      </c>
      <c r="DN254" s="193" t="s">
        <v>271</v>
      </c>
      <c r="DO254" s="193" t="s">
        <v>271</v>
      </c>
      <c r="DP254" s="190" t="s">
        <v>271</v>
      </c>
      <c r="DQ254" s="193" t="s">
        <v>271</v>
      </c>
      <c r="DR254" s="193" t="s">
        <v>271</v>
      </c>
      <c r="DS254" s="190" t="s">
        <v>271</v>
      </c>
      <c r="DT254" s="193" t="s">
        <v>271</v>
      </c>
      <c r="DU254" s="193" t="s">
        <v>271</v>
      </c>
      <c r="DV254" s="190" t="s">
        <v>271</v>
      </c>
      <c r="DW254" s="193" t="s">
        <v>271</v>
      </c>
      <c r="DX254" s="193" t="s">
        <v>271</v>
      </c>
      <c r="DY254" s="190" t="s">
        <v>356</v>
      </c>
      <c r="DZ254" s="190" t="s">
        <v>297</v>
      </c>
      <c r="EA254" s="190" t="s">
        <v>271</v>
      </c>
      <c r="EB254" s="190" t="s">
        <v>271</v>
      </c>
      <c r="EC254" s="190" t="s">
        <v>272</v>
      </c>
      <c r="ED254" s="190" t="s">
        <v>323</v>
      </c>
      <c r="EE254" s="190" t="s">
        <v>307</v>
      </c>
      <c r="EF254" s="190" t="s">
        <v>11682</v>
      </c>
      <c r="EG254" s="190" t="s">
        <v>352</v>
      </c>
      <c r="EH254" s="190" t="s">
        <v>380</v>
      </c>
      <c r="EI254" s="190" t="s">
        <v>283</v>
      </c>
      <c r="EJ254" s="190" t="s">
        <v>244</v>
      </c>
      <c r="EK254" s="190" t="s">
        <v>351</v>
      </c>
      <c r="EL254" s="190" t="s">
        <v>272</v>
      </c>
      <c r="EM254" s="190" t="s">
        <v>272</v>
      </c>
      <c r="EN254" s="190" t="s">
        <v>272</v>
      </c>
      <c r="EO254" s="190" t="s">
        <v>272</v>
      </c>
      <c r="EP254" s="190" t="s">
        <v>350</v>
      </c>
      <c r="EQ254" s="190">
        <v>4</v>
      </c>
      <c r="ER254" s="190" t="s">
        <v>349</v>
      </c>
      <c r="ES254" s="190" t="s">
        <v>272</v>
      </c>
      <c r="ET254" s="190" t="s">
        <v>297</v>
      </c>
      <c r="EU254" s="190" t="s">
        <v>272</v>
      </c>
      <c r="EV254" s="190" t="s">
        <v>272</v>
      </c>
      <c r="EW254" s="190" t="s">
        <v>303</v>
      </c>
      <c r="EX254" s="190">
        <v>3</v>
      </c>
      <c r="EY254" s="190" t="s">
        <v>318</v>
      </c>
      <c r="EZ254" s="190" t="s">
        <v>268</v>
      </c>
      <c r="FA254" s="190" t="s">
        <v>259</v>
      </c>
      <c r="FB254" s="193">
        <v>0</v>
      </c>
      <c r="FC254" s="190" t="s">
        <v>271</v>
      </c>
      <c r="FD254" s="190" t="s">
        <v>271</v>
      </c>
      <c r="FE254" s="190" t="s">
        <v>271</v>
      </c>
      <c r="FF254" s="190" t="s">
        <v>263</v>
      </c>
      <c r="FG254" s="190" t="s">
        <v>271</v>
      </c>
      <c r="FH254" s="190" t="s">
        <v>11681</v>
      </c>
      <c r="FI254" s="190" t="s">
        <v>11680</v>
      </c>
      <c r="FJ254" s="190" t="s">
        <v>11679</v>
      </c>
      <c r="FK254" s="190" t="s">
        <v>11678</v>
      </c>
      <c r="FL254" s="190" t="s">
        <v>11677</v>
      </c>
      <c r="FM254" s="190" t="s">
        <v>11676</v>
      </c>
      <c r="FN254" s="190" t="s">
        <v>11675</v>
      </c>
      <c r="FO254" s="190" t="s">
        <v>271</v>
      </c>
      <c r="FP254" s="190" t="s">
        <v>271</v>
      </c>
      <c r="FQ254" s="193">
        <v>20427</v>
      </c>
      <c r="FR254" s="193">
        <v>6805</v>
      </c>
      <c r="FS254" s="190" t="s">
        <v>272</v>
      </c>
      <c r="FT254" s="190" t="s">
        <v>272</v>
      </c>
      <c r="FU254" s="190" t="s">
        <v>272</v>
      </c>
      <c r="FV254" s="190" t="s">
        <v>272</v>
      </c>
      <c r="FW254" s="190" t="s">
        <v>297</v>
      </c>
      <c r="FX254" s="190" t="s">
        <v>297</v>
      </c>
      <c r="FY254" s="190" t="s">
        <v>272</v>
      </c>
      <c r="FZ254" s="190" t="s">
        <v>272</v>
      </c>
      <c r="GA254" s="190" t="s">
        <v>297</v>
      </c>
      <c r="GB254" s="190" t="s">
        <v>297</v>
      </c>
      <c r="GC254" s="190" t="s">
        <v>272</v>
      </c>
      <c r="GD254" s="190" t="s">
        <v>272</v>
      </c>
      <c r="GE254" s="190" t="s">
        <v>272</v>
      </c>
    </row>
    <row r="255" spans="1:187" x14ac:dyDescent="0.3">
      <c r="A255" s="190" t="s">
        <v>372</v>
      </c>
      <c r="B255" s="190">
        <v>2914</v>
      </c>
      <c r="C255" s="190" t="s">
        <v>54</v>
      </c>
      <c r="D255" s="190" t="s">
        <v>238</v>
      </c>
      <c r="E255" s="190" t="s">
        <v>11674</v>
      </c>
      <c r="F255" s="190" t="s">
        <v>11673</v>
      </c>
      <c r="G255" s="190" t="s">
        <v>4028</v>
      </c>
      <c r="H255" s="190" t="s">
        <v>514</v>
      </c>
      <c r="I255" s="190" t="s">
        <v>513</v>
      </c>
      <c r="J255" s="190" t="s">
        <v>9994</v>
      </c>
      <c r="K255" s="190" t="s">
        <v>271</v>
      </c>
      <c r="L255" s="190" t="s">
        <v>271</v>
      </c>
      <c r="M255" s="190" t="s">
        <v>271</v>
      </c>
      <c r="N255" s="190" t="s">
        <v>271</v>
      </c>
      <c r="O255" s="190" t="s">
        <v>271</v>
      </c>
      <c r="P255" s="190" t="s">
        <v>271</v>
      </c>
      <c r="Q255" s="191">
        <v>42370</v>
      </c>
      <c r="R255" s="191">
        <v>42735</v>
      </c>
      <c r="T255" s="190" t="s">
        <v>452</v>
      </c>
      <c r="U255" s="194">
        <v>235850</v>
      </c>
      <c r="V255" s="190" t="s">
        <v>11672</v>
      </c>
      <c r="W255" s="190" t="s">
        <v>11671</v>
      </c>
      <c r="X255" s="190" t="s">
        <v>271</v>
      </c>
      <c r="Y255" s="190" t="s">
        <v>271</v>
      </c>
      <c r="Z255" s="190" t="s">
        <v>271</v>
      </c>
      <c r="AA255" s="190" t="s">
        <v>271</v>
      </c>
      <c r="AB255" s="190" t="s">
        <v>448</v>
      </c>
      <c r="AC255" s="190" t="s">
        <v>11670</v>
      </c>
      <c r="AD255" s="190" t="s">
        <v>325</v>
      </c>
      <c r="AE255" s="190" t="s">
        <v>11669</v>
      </c>
      <c r="AF255" s="190" t="s">
        <v>11668</v>
      </c>
      <c r="AG255" s="193">
        <v>3300</v>
      </c>
      <c r="AH255" s="193">
        <v>1500</v>
      </c>
      <c r="AI255" s="193">
        <v>4800</v>
      </c>
      <c r="AJ255" s="193">
        <v>1100</v>
      </c>
      <c r="AK255" s="193">
        <v>500</v>
      </c>
      <c r="AL255" s="193">
        <v>1600</v>
      </c>
      <c r="AM255" s="193">
        <v>3330</v>
      </c>
      <c r="AN255" s="193">
        <v>1740</v>
      </c>
      <c r="AO255" s="193">
        <v>5070</v>
      </c>
      <c r="AP255" s="193">
        <v>1110</v>
      </c>
      <c r="AQ255" s="193">
        <v>580</v>
      </c>
      <c r="AR255" s="193">
        <v>1690</v>
      </c>
      <c r="AS255" s="190" t="s">
        <v>271</v>
      </c>
      <c r="AT255" s="193" t="s">
        <v>271</v>
      </c>
      <c r="AU255" s="193" t="s">
        <v>271</v>
      </c>
      <c r="AV255" s="190" t="s">
        <v>271</v>
      </c>
      <c r="AW255" s="193" t="s">
        <v>271</v>
      </c>
      <c r="AX255" s="193" t="s">
        <v>271</v>
      </c>
      <c r="AY255" s="190" t="s">
        <v>271</v>
      </c>
      <c r="AZ255" s="193" t="s">
        <v>271</v>
      </c>
      <c r="BA255" s="193" t="s">
        <v>271</v>
      </c>
      <c r="BB255" s="190" t="s">
        <v>287</v>
      </c>
      <c r="BC255" s="193">
        <v>0</v>
      </c>
      <c r="BD255" s="193">
        <v>0</v>
      </c>
      <c r="BE255" s="190" t="s">
        <v>271</v>
      </c>
      <c r="BF255" s="193" t="s">
        <v>271</v>
      </c>
      <c r="BG255" s="193" t="s">
        <v>271</v>
      </c>
      <c r="BH255" s="190" t="s">
        <v>271</v>
      </c>
      <c r="BI255" s="193" t="s">
        <v>271</v>
      </c>
      <c r="BJ255" s="193" t="s">
        <v>271</v>
      </c>
      <c r="BK255" s="190" t="s">
        <v>271</v>
      </c>
      <c r="BL255" s="193" t="s">
        <v>271</v>
      </c>
      <c r="BM255" s="193" t="s">
        <v>271</v>
      </c>
      <c r="BN255" s="190" t="s">
        <v>271</v>
      </c>
      <c r="BO255" s="193" t="s">
        <v>271</v>
      </c>
      <c r="BP255" s="193" t="s">
        <v>271</v>
      </c>
      <c r="BQ255" s="190" t="s">
        <v>271</v>
      </c>
      <c r="BR255" s="193" t="s">
        <v>271</v>
      </c>
      <c r="BS255" s="193" t="s">
        <v>271</v>
      </c>
      <c r="BT255" s="190" t="s">
        <v>271</v>
      </c>
      <c r="BU255" s="193" t="s">
        <v>271</v>
      </c>
      <c r="BV255" s="193" t="s">
        <v>271</v>
      </c>
      <c r="BW255" s="193">
        <v>0</v>
      </c>
      <c r="BX255" s="193">
        <v>0</v>
      </c>
      <c r="BY255" s="193">
        <v>0</v>
      </c>
      <c r="BZ255" s="193">
        <v>0</v>
      </c>
      <c r="CA255" s="193">
        <v>0</v>
      </c>
      <c r="CB255" s="193">
        <v>0</v>
      </c>
      <c r="CC255" s="190" t="s">
        <v>271</v>
      </c>
      <c r="CD255" s="193" t="s">
        <v>271</v>
      </c>
      <c r="CE255" s="193" t="s">
        <v>271</v>
      </c>
      <c r="CF255" s="190" t="s">
        <v>271</v>
      </c>
      <c r="CG255" s="193" t="s">
        <v>271</v>
      </c>
      <c r="CH255" s="193" t="s">
        <v>271</v>
      </c>
      <c r="CI255" s="190" t="s">
        <v>271</v>
      </c>
      <c r="CJ255" s="193" t="s">
        <v>271</v>
      </c>
      <c r="CK255" s="193" t="s">
        <v>271</v>
      </c>
      <c r="CL255" s="190" t="s">
        <v>271</v>
      </c>
      <c r="CM255" s="193" t="s">
        <v>271</v>
      </c>
      <c r="CN255" s="193" t="s">
        <v>271</v>
      </c>
      <c r="CO255" s="190" t="s">
        <v>271</v>
      </c>
      <c r="CP255" s="193" t="s">
        <v>271</v>
      </c>
      <c r="CQ255" s="193" t="s">
        <v>271</v>
      </c>
      <c r="CR255" s="190" t="s">
        <v>271</v>
      </c>
      <c r="CS255" s="193" t="s">
        <v>271</v>
      </c>
      <c r="CT255" s="193" t="s">
        <v>271</v>
      </c>
      <c r="CU255" s="190" t="s">
        <v>271</v>
      </c>
      <c r="CV255" s="193" t="s">
        <v>271</v>
      </c>
      <c r="CW255" s="193" t="s">
        <v>271</v>
      </c>
      <c r="CX255" s="190" t="s">
        <v>271</v>
      </c>
      <c r="CY255" s="193" t="s">
        <v>271</v>
      </c>
      <c r="CZ255" s="193" t="s">
        <v>271</v>
      </c>
      <c r="DA255" s="190" t="s">
        <v>271</v>
      </c>
      <c r="DB255" s="193" t="s">
        <v>271</v>
      </c>
      <c r="DC255" s="193" t="s">
        <v>271</v>
      </c>
      <c r="DD255" s="190" t="s">
        <v>271</v>
      </c>
      <c r="DE255" s="193" t="s">
        <v>271</v>
      </c>
      <c r="DF255" s="193" t="s">
        <v>271</v>
      </c>
      <c r="DG255" s="190" t="s">
        <v>271</v>
      </c>
      <c r="DH255" s="193" t="s">
        <v>271</v>
      </c>
      <c r="DI255" s="193" t="s">
        <v>271</v>
      </c>
      <c r="DJ255" s="190" t="s">
        <v>271</v>
      </c>
      <c r="DK255" s="193" t="s">
        <v>271</v>
      </c>
      <c r="DL255" s="193" t="s">
        <v>271</v>
      </c>
      <c r="DM255" s="190" t="s">
        <v>271</v>
      </c>
      <c r="DN255" s="193" t="s">
        <v>271</v>
      </c>
      <c r="DO255" s="193" t="s">
        <v>271</v>
      </c>
      <c r="DP255" s="190" t="s">
        <v>271</v>
      </c>
      <c r="DQ255" s="193" t="s">
        <v>271</v>
      </c>
      <c r="DR255" s="193" t="s">
        <v>271</v>
      </c>
      <c r="DS255" s="190" t="s">
        <v>271</v>
      </c>
      <c r="DT255" s="193" t="s">
        <v>271</v>
      </c>
      <c r="DU255" s="193" t="s">
        <v>271</v>
      </c>
      <c r="DV255" s="190" t="s">
        <v>271</v>
      </c>
      <c r="DW255" s="193" t="s">
        <v>271</v>
      </c>
      <c r="DX255" s="193" t="s">
        <v>271</v>
      </c>
      <c r="DY255" s="190" t="s">
        <v>1295</v>
      </c>
      <c r="DZ255" s="190" t="s">
        <v>297</v>
      </c>
      <c r="EA255" s="190" t="s">
        <v>271</v>
      </c>
      <c r="EB255" s="190" t="s">
        <v>271</v>
      </c>
      <c r="EC255" s="190" t="s">
        <v>271</v>
      </c>
      <c r="ED255" s="190" t="s">
        <v>271</v>
      </c>
      <c r="EE255" s="190" t="s">
        <v>271</v>
      </c>
      <c r="EF255" s="190" t="s">
        <v>11667</v>
      </c>
      <c r="EG255" s="190" t="s">
        <v>352</v>
      </c>
      <c r="EH255" s="190" t="s">
        <v>380</v>
      </c>
      <c r="EI255" s="190" t="s">
        <v>283</v>
      </c>
      <c r="EJ255" s="190" t="s">
        <v>244</v>
      </c>
      <c r="EK255" s="190" t="s">
        <v>351</v>
      </c>
      <c r="EL255" s="190" t="s">
        <v>272</v>
      </c>
      <c r="EM255" s="190" t="s">
        <v>272</v>
      </c>
      <c r="EN255" s="190" t="s">
        <v>272</v>
      </c>
      <c r="EO255" s="190" t="s">
        <v>297</v>
      </c>
      <c r="EP255" s="190" t="s">
        <v>281</v>
      </c>
      <c r="EQ255" s="190">
        <v>3</v>
      </c>
      <c r="ER255" s="190" t="s">
        <v>349</v>
      </c>
      <c r="ES255" s="190" t="s">
        <v>272</v>
      </c>
      <c r="ET255" s="190" t="s">
        <v>272</v>
      </c>
      <c r="EU255" s="190" t="s">
        <v>297</v>
      </c>
      <c r="EV255" s="190" t="s">
        <v>272</v>
      </c>
      <c r="EW255" s="190" t="s">
        <v>303</v>
      </c>
      <c r="EX255" s="190">
        <v>3</v>
      </c>
      <c r="EY255" s="190" t="s">
        <v>278</v>
      </c>
      <c r="EZ255" s="190" t="s">
        <v>268</v>
      </c>
      <c r="FA255" s="190" t="s">
        <v>259</v>
      </c>
      <c r="FB255" s="193">
        <v>0</v>
      </c>
      <c r="FC255" s="190" t="s">
        <v>271</v>
      </c>
      <c r="FD255" s="190" t="s">
        <v>271</v>
      </c>
      <c r="FE255" s="190" t="s">
        <v>271</v>
      </c>
      <c r="FF255" s="190" t="s">
        <v>271</v>
      </c>
      <c r="FG255" s="190" t="s">
        <v>271</v>
      </c>
      <c r="FH255" s="190" t="s">
        <v>11666</v>
      </c>
      <c r="FI255" s="190" t="s">
        <v>11665</v>
      </c>
      <c r="FJ255" s="190" t="s">
        <v>11664</v>
      </c>
      <c r="FK255" s="190" t="s">
        <v>11663</v>
      </c>
      <c r="FL255" s="190" t="s">
        <v>11662</v>
      </c>
      <c r="FM255" s="190" t="s">
        <v>11661</v>
      </c>
      <c r="FN255" s="190" t="s">
        <v>11660</v>
      </c>
      <c r="FO255" s="190" t="s">
        <v>271</v>
      </c>
      <c r="FP255" s="190" t="s">
        <v>11659</v>
      </c>
      <c r="FQ255" s="193">
        <v>5070</v>
      </c>
      <c r="FR255" s="193">
        <v>1690</v>
      </c>
      <c r="FS255" s="190" t="s">
        <v>272</v>
      </c>
      <c r="FT255" s="190" t="s">
        <v>272</v>
      </c>
      <c r="FU255" s="190" t="s">
        <v>272</v>
      </c>
      <c r="FV255" s="190" t="s">
        <v>272</v>
      </c>
      <c r="FW255" s="190" t="s">
        <v>271</v>
      </c>
      <c r="FX255" s="190" t="s">
        <v>271</v>
      </c>
      <c r="FY255" s="190" t="s">
        <v>271</v>
      </c>
      <c r="FZ255" s="190" t="s">
        <v>271</v>
      </c>
      <c r="GA255" s="190" t="s">
        <v>271</v>
      </c>
      <c r="GB255" s="190" t="s">
        <v>271</v>
      </c>
      <c r="GC255" s="190" t="s">
        <v>271</v>
      </c>
      <c r="GD255" s="190" t="s">
        <v>271</v>
      </c>
      <c r="GE255" s="190" t="s">
        <v>297</v>
      </c>
    </row>
    <row r="256" spans="1:187" x14ac:dyDescent="0.3">
      <c r="A256" s="190" t="s">
        <v>372</v>
      </c>
      <c r="B256" s="190">
        <v>2915</v>
      </c>
      <c r="C256" s="190" t="s">
        <v>54</v>
      </c>
      <c r="D256" s="190" t="s">
        <v>238</v>
      </c>
      <c r="E256" s="190" t="s">
        <v>11658</v>
      </c>
      <c r="F256" s="190" t="s">
        <v>11657</v>
      </c>
      <c r="G256" s="190" t="s">
        <v>4028</v>
      </c>
      <c r="H256" s="190" t="s">
        <v>514</v>
      </c>
      <c r="I256" s="190" t="s">
        <v>513</v>
      </c>
      <c r="J256" s="190" t="s">
        <v>11647</v>
      </c>
      <c r="K256" s="190" t="s">
        <v>271</v>
      </c>
      <c r="L256" s="190" t="s">
        <v>271</v>
      </c>
      <c r="M256" s="190" t="s">
        <v>271</v>
      </c>
      <c r="N256" s="190" t="s">
        <v>271</v>
      </c>
      <c r="O256" s="190" t="s">
        <v>271</v>
      </c>
      <c r="P256" s="190" t="s">
        <v>271</v>
      </c>
      <c r="Q256" s="191">
        <v>41589</v>
      </c>
      <c r="R256" s="191">
        <v>42551</v>
      </c>
      <c r="S256" s="191">
        <v>42794</v>
      </c>
      <c r="T256" s="190" t="s">
        <v>391</v>
      </c>
      <c r="U256" s="194">
        <v>746750</v>
      </c>
      <c r="V256" s="190" t="s">
        <v>11646</v>
      </c>
      <c r="W256" s="190" t="s">
        <v>3755</v>
      </c>
      <c r="X256" s="190" t="s">
        <v>8434</v>
      </c>
      <c r="Y256" s="190" t="s">
        <v>271</v>
      </c>
      <c r="Z256" s="190" t="s">
        <v>271</v>
      </c>
      <c r="AA256" s="190" t="s">
        <v>271</v>
      </c>
      <c r="AB256" s="190" t="s">
        <v>310</v>
      </c>
      <c r="AC256" s="190" t="s">
        <v>11656</v>
      </c>
      <c r="AD256" s="190" t="s">
        <v>325</v>
      </c>
      <c r="AE256" s="190" t="s">
        <v>11655</v>
      </c>
      <c r="AF256" s="190" t="s">
        <v>11654</v>
      </c>
      <c r="AG256" s="193">
        <v>34692</v>
      </c>
      <c r="AH256" s="193">
        <v>3440</v>
      </c>
      <c r="AI256" s="193">
        <v>38132</v>
      </c>
      <c r="AJ256" s="193">
        <v>8673</v>
      </c>
      <c r="AK256" s="193">
        <v>860</v>
      </c>
      <c r="AL256" s="193">
        <v>9533</v>
      </c>
      <c r="AM256" s="193">
        <v>0</v>
      </c>
      <c r="AN256" s="193">
        <v>0</v>
      </c>
      <c r="AO256" s="193">
        <v>0</v>
      </c>
      <c r="AP256" s="193">
        <v>0</v>
      </c>
      <c r="AQ256" s="193">
        <v>0</v>
      </c>
      <c r="AR256" s="193">
        <v>0</v>
      </c>
      <c r="AS256" s="190" t="s">
        <v>271</v>
      </c>
      <c r="AT256" s="193" t="s">
        <v>271</v>
      </c>
      <c r="AU256" s="193" t="s">
        <v>271</v>
      </c>
      <c r="AV256" s="190" t="s">
        <v>271</v>
      </c>
      <c r="AW256" s="193" t="s">
        <v>271</v>
      </c>
      <c r="AX256" s="193" t="s">
        <v>271</v>
      </c>
      <c r="AY256" s="190" t="s">
        <v>271</v>
      </c>
      <c r="AZ256" s="193" t="s">
        <v>271</v>
      </c>
      <c r="BA256" s="193" t="s">
        <v>271</v>
      </c>
      <c r="BB256" s="190" t="s">
        <v>271</v>
      </c>
      <c r="BC256" s="193" t="s">
        <v>271</v>
      </c>
      <c r="BD256" s="193" t="s">
        <v>271</v>
      </c>
      <c r="BE256" s="190" t="s">
        <v>271</v>
      </c>
      <c r="BF256" s="193" t="s">
        <v>271</v>
      </c>
      <c r="BG256" s="193" t="s">
        <v>271</v>
      </c>
      <c r="BH256" s="190" t="s">
        <v>271</v>
      </c>
      <c r="BI256" s="193" t="s">
        <v>271</v>
      </c>
      <c r="BJ256" s="193" t="s">
        <v>271</v>
      </c>
      <c r="BK256" s="190" t="s">
        <v>271</v>
      </c>
      <c r="BL256" s="193" t="s">
        <v>271</v>
      </c>
      <c r="BM256" s="193" t="s">
        <v>271</v>
      </c>
      <c r="BN256" s="190" t="s">
        <v>271</v>
      </c>
      <c r="BO256" s="193" t="s">
        <v>271</v>
      </c>
      <c r="BP256" s="193" t="s">
        <v>271</v>
      </c>
      <c r="BQ256" s="190" t="s">
        <v>271</v>
      </c>
      <c r="BR256" s="193" t="s">
        <v>271</v>
      </c>
      <c r="BS256" s="193" t="s">
        <v>271</v>
      </c>
      <c r="BT256" s="190" t="s">
        <v>271</v>
      </c>
      <c r="BU256" s="193" t="s">
        <v>271</v>
      </c>
      <c r="BV256" s="193" t="s">
        <v>271</v>
      </c>
      <c r="BW256" s="193">
        <v>18968</v>
      </c>
      <c r="BX256" s="193">
        <v>1764</v>
      </c>
      <c r="BY256" s="193">
        <v>20732</v>
      </c>
      <c r="BZ256" s="193">
        <v>4742</v>
      </c>
      <c r="CA256" s="193">
        <v>441</v>
      </c>
      <c r="CB256" s="193">
        <v>5183</v>
      </c>
      <c r="CC256" s="190" t="s">
        <v>271</v>
      </c>
      <c r="CD256" s="193" t="s">
        <v>271</v>
      </c>
      <c r="CE256" s="193" t="s">
        <v>271</v>
      </c>
      <c r="CF256" s="190" t="s">
        <v>271</v>
      </c>
      <c r="CG256" s="193" t="s">
        <v>271</v>
      </c>
      <c r="CH256" s="193" t="s">
        <v>271</v>
      </c>
      <c r="CI256" s="190" t="s">
        <v>271</v>
      </c>
      <c r="CJ256" s="193" t="s">
        <v>271</v>
      </c>
      <c r="CK256" s="193" t="s">
        <v>271</v>
      </c>
      <c r="CL256" s="190" t="s">
        <v>271</v>
      </c>
      <c r="CM256" s="193" t="s">
        <v>271</v>
      </c>
      <c r="CN256" s="193" t="s">
        <v>271</v>
      </c>
      <c r="CO256" s="190" t="s">
        <v>287</v>
      </c>
      <c r="CP256" s="193">
        <v>0</v>
      </c>
      <c r="CQ256" s="193">
        <v>0</v>
      </c>
      <c r="CR256" s="190" t="s">
        <v>271</v>
      </c>
      <c r="CS256" s="193" t="s">
        <v>271</v>
      </c>
      <c r="CT256" s="193" t="s">
        <v>271</v>
      </c>
      <c r="CU256" s="190" t="s">
        <v>271</v>
      </c>
      <c r="CV256" s="193" t="s">
        <v>271</v>
      </c>
      <c r="CW256" s="193" t="s">
        <v>271</v>
      </c>
      <c r="CX256" s="190" t="s">
        <v>271</v>
      </c>
      <c r="CY256" s="193" t="s">
        <v>271</v>
      </c>
      <c r="CZ256" s="193" t="s">
        <v>271</v>
      </c>
      <c r="DA256" s="190" t="s">
        <v>271</v>
      </c>
      <c r="DB256" s="193" t="s">
        <v>271</v>
      </c>
      <c r="DC256" s="193" t="s">
        <v>271</v>
      </c>
      <c r="DD256" s="190" t="s">
        <v>271</v>
      </c>
      <c r="DE256" s="193" t="s">
        <v>271</v>
      </c>
      <c r="DF256" s="193" t="s">
        <v>271</v>
      </c>
      <c r="DG256" s="190" t="s">
        <v>271</v>
      </c>
      <c r="DH256" s="193" t="s">
        <v>271</v>
      </c>
      <c r="DI256" s="193" t="s">
        <v>271</v>
      </c>
      <c r="DJ256" s="190" t="s">
        <v>271</v>
      </c>
      <c r="DK256" s="193" t="s">
        <v>271</v>
      </c>
      <c r="DL256" s="193" t="s">
        <v>271</v>
      </c>
      <c r="DM256" s="190" t="s">
        <v>271</v>
      </c>
      <c r="DN256" s="193" t="s">
        <v>271</v>
      </c>
      <c r="DO256" s="193" t="s">
        <v>271</v>
      </c>
      <c r="DP256" s="190" t="s">
        <v>271</v>
      </c>
      <c r="DQ256" s="193" t="s">
        <v>271</v>
      </c>
      <c r="DR256" s="193" t="s">
        <v>271</v>
      </c>
      <c r="DS256" s="190" t="s">
        <v>271</v>
      </c>
      <c r="DT256" s="193" t="s">
        <v>271</v>
      </c>
      <c r="DU256" s="193" t="s">
        <v>271</v>
      </c>
      <c r="DV256" s="190" t="s">
        <v>287</v>
      </c>
      <c r="DW256" s="193">
        <v>0</v>
      </c>
      <c r="DX256" s="193">
        <v>0</v>
      </c>
      <c r="DY256" s="190" t="s">
        <v>356</v>
      </c>
      <c r="DZ256" s="190" t="s">
        <v>297</v>
      </c>
      <c r="EA256" s="190" t="s">
        <v>271</v>
      </c>
      <c r="EB256" s="190" t="s">
        <v>271</v>
      </c>
      <c r="EC256" s="190" t="s">
        <v>272</v>
      </c>
      <c r="ED256" s="190" t="s">
        <v>323</v>
      </c>
      <c r="EE256" s="190" t="s">
        <v>307</v>
      </c>
      <c r="EF256" s="190" t="s">
        <v>11653</v>
      </c>
      <c r="EG256" s="190" t="s">
        <v>352</v>
      </c>
      <c r="EH256" s="190" t="s">
        <v>320</v>
      </c>
      <c r="EI256" s="190" t="s">
        <v>319</v>
      </c>
      <c r="EJ256" s="190" t="s">
        <v>245</v>
      </c>
      <c r="EK256" s="190" t="s">
        <v>379</v>
      </c>
      <c r="EL256" s="190" t="s">
        <v>272</v>
      </c>
      <c r="EM256" s="190" t="s">
        <v>272</v>
      </c>
      <c r="EN256" s="190" t="s">
        <v>272</v>
      </c>
      <c r="EO256" s="190" t="s">
        <v>272</v>
      </c>
      <c r="EP256" s="190" t="s">
        <v>378</v>
      </c>
      <c r="EQ256" s="190">
        <v>4</v>
      </c>
      <c r="ER256" s="190" t="s">
        <v>349</v>
      </c>
      <c r="ES256" s="190" t="s">
        <v>272</v>
      </c>
      <c r="ET256" s="190" t="s">
        <v>272</v>
      </c>
      <c r="EU256" s="190" t="s">
        <v>272</v>
      </c>
      <c r="EV256" s="190" t="s">
        <v>272</v>
      </c>
      <c r="EW256" s="190" t="s">
        <v>303</v>
      </c>
      <c r="EX256" s="190">
        <v>4</v>
      </c>
      <c r="EY256" s="190" t="s">
        <v>278</v>
      </c>
      <c r="EZ256" s="190" t="s">
        <v>268</v>
      </c>
      <c r="FA256" s="190" t="s">
        <v>257</v>
      </c>
      <c r="FB256" s="193">
        <v>2</v>
      </c>
      <c r="FC256" s="190" t="s">
        <v>377</v>
      </c>
      <c r="FD256" s="190" t="s">
        <v>271</v>
      </c>
      <c r="FE256" s="190" t="s">
        <v>271</v>
      </c>
      <c r="FF256" s="190" t="s">
        <v>263</v>
      </c>
      <c r="FG256" s="190" t="s">
        <v>11652</v>
      </c>
      <c r="FH256" s="190" t="s">
        <v>11651</v>
      </c>
      <c r="FI256" s="190" t="s">
        <v>271</v>
      </c>
      <c r="FJ256" s="190" t="s">
        <v>271</v>
      </c>
      <c r="FK256" s="190" t="s">
        <v>271</v>
      </c>
      <c r="FL256" s="190" t="s">
        <v>271</v>
      </c>
      <c r="FM256" s="190" t="s">
        <v>271</v>
      </c>
      <c r="FN256" s="190" t="s">
        <v>271</v>
      </c>
      <c r="FO256" s="190" t="s">
        <v>271</v>
      </c>
      <c r="FP256" s="190" t="s">
        <v>11650</v>
      </c>
      <c r="FQ256" s="193">
        <v>20732</v>
      </c>
      <c r="FR256" s="193">
        <v>5183</v>
      </c>
      <c r="FS256" s="190" t="s">
        <v>271</v>
      </c>
      <c r="FT256" s="190" t="s">
        <v>271</v>
      </c>
      <c r="FU256" s="190" t="s">
        <v>271</v>
      </c>
      <c r="FV256" s="190" t="s">
        <v>271</v>
      </c>
      <c r="FW256" s="190" t="s">
        <v>271</v>
      </c>
      <c r="FX256" s="190" t="s">
        <v>271</v>
      </c>
      <c r="FY256" s="190" t="s">
        <v>271</v>
      </c>
      <c r="FZ256" s="190" t="s">
        <v>271</v>
      </c>
      <c r="GA256" s="190" t="s">
        <v>271</v>
      </c>
      <c r="GB256" s="190" t="s">
        <v>271</v>
      </c>
      <c r="GC256" s="190" t="s">
        <v>272</v>
      </c>
      <c r="GD256" s="190" t="s">
        <v>272</v>
      </c>
      <c r="GE256" s="190" t="s">
        <v>271</v>
      </c>
    </row>
    <row r="257" spans="1:187" x14ac:dyDescent="0.3">
      <c r="A257" s="190" t="s">
        <v>372</v>
      </c>
      <c r="B257" s="190">
        <v>2916</v>
      </c>
      <c r="C257" s="190" t="s">
        <v>54</v>
      </c>
      <c r="D257" s="190" t="s">
        <v>238</v>
      </c>
      <c r="E257" s="190" t="s">
        <v>11649</v>
      </c>
      <c r="F257" s="190" t="s">
        <v>11648</v>
      </c>
      <c r="G257" s="190" t="s">
        <v>4028</v>
      </c>
      <c r="H257" s="190" t="s">
        <v>514</v>
      </c>
      <c r="I257" s="190" t="s">
        <v>513</v>
      </c>
      <c r="J257" s="190" t="s">
        <v>11647</v>
      </c>
      <c r="K257" s="190" t="s">
        <v>271</v>
      </c>
      <c r="L257" s="190" t="s">
        <v>271</v>
      </c>
      <c r="M257" s="190" t="s">
        <v>271</v>
      </c>
      <c r="N257" s="190" t="s">
        <v>271</v>
      </c>
      <c r="O257" s="190" t="s">
        <v>271</v>
      </c>
      <c r="P257" s="190" t="s">
        <v>271</v>
      </c>
      <c r="Q257" s="191">
        <v>41774</v>
      </c>
      <c r="R257" s="191">
        <v>42369</v>
      </c>
      <c r="S257" s="191">
        <v>42735</v>
      </c>
      <c r="T257" s="190" t="s">
        <v>391</v>
      </c>
      <c r="U257" s="194">
        <v>412946.53</v>
      </c>
      <c r="V257" s="190" t="s">
        <v>11646</v>
      </c>
      <c r="W257" s="190" t="s">
        <v>3755</v>
      </c>
      <c r="X257" s="190" t="s">
        <v>8434</v>
      </c>
      <c r="Y257" s="190" t="s">
        <v>271</v>
      </c>
      <c r="Z257" s="190" t="s">
        <v>271</v>
      </c>
      <c r="AA257" s="190" t="s">
        <v>271</v>
      </c>
      <c r="AB257" s="190" t="s">
        <v>310</v>
      </c>
      <c r="AC257" s="190" t="s">
        <v>11645</v>
      </c>
      <c r="AD257" s="190" t="s">
        <v>325</v>
      </c>
      <c r="AE257" s="190" t="s">
        <v>11644</v>
      </c>
      <c r="AF257" s="190" t="s">
        <v>11643</v>
      </c>
      <c r="AG257" s="193">
        <v>32016</v>
      </c>
      <c r="AH257" s="193">
        <v>2232</v>
      </c>
      <c r="AI257" s="193">
        <v>34248</v>
      </c>
      <c r="AJ257" s="193">
        <v>8004</v>
      </c>
      <c r="AK257" s="193">
        <v>558</v>
      </c>
      <c r="AL257" s="193">
        <v>8562</v>
      </c>
      <c r="AM257" s="193">
        <v>0</v>
      </c>
      <c r="AN257" s="193">
        <v>0</v>
      </c>
      <c r="AO257" s="193">
        <v>0</v>
      </c>
      <c r="AP257" s="193">
        <v>0</v>
      </c>
      <c r="AQ257" s="193">
        <v>0</v>
      </c>
      <c r="AR257" s="193">
        <v>0</v>
      </c>
      <c r="AS257" s="190" t="s">
        <v>271</v>
      </c>
      <c r="AT257" s="193" t="s">
        <v>271</v>
      </c>
      <c r="AU257" s="193" t="s">
        <v>271</v>
      </c>
      <c r="AV257" s="190" t="s">
        <v>271</v>
      </c>
      <c r="AW257" s="193" t="s">
        <v>271</v>
      </c>
      <c r="AX257" s="193" t="s">
        <v>271</v>
      </c>
      <c r="AY257" s="190" t="s">
        <v>271</v>
      </c>
      <c r="AZ257" s="193" t="s">
        <v>271</v>
      </c>
      <c r="BA257" s="193" t="s">
        <v>271</v>
      </c>
      <c r="BB257" s="190" t="s">
        <v>271</v>
      </c>
      <c r="BC257" s="193" t="s">
        <v>271</v>
      </c>
      <c r="BD257" s="193" t="s">
        <v>271</v>
      </c>
      <c r="BE257" s="190" t="s">
        <v>271</v>
      </c>
      <c r="BF257" s="193" t="s">
        <v>271</v>
      </c>
      <c r="BG257" s="193" t="s">
        <v>271</v>
      </c>
      <c r="BH257" s="190" t="s">
        <v>271</v>
      </c>
      <c r="BI257" s="193" t="s">
        <v>271</v>
      </c>
      <c r="BJ257" s="193" t="s">
        <v>271</v>
      </c>
      <c r="BK257" s="190" t="s">
        <v>271</v>
      </c>
      <c r="BL257" s="193" t="s">
        <v>271</v>
      </c>
      <c r="BM257" s="193" t="s">
        <v>271</v>
      </c>
      <c r="BN257" s="190" t="s">
        <v>271</v>
      </c>
      <c r="BO257" s="193" t="s">
        <v>271</v>
      </c>
      <c r="BP257" s="193" t="s">
        <v>271</v>
      </c>
      <c r="BQ257" s="190" t="s">
        <v>271</v>
      </c>
      <c r="BR257" s="193" t="s">
        <v>271</v>
      </c>
      <c r="BS257" s="193" t="s">
        <v>271</v>
      </c>
      <c r="BT257" s="190" t="s">
        <v>271</v>
      </c>
      <c r="BU257" s="193" t="s">
        <v>271</v>
      </c>
      <c r="BV257" s="193" t="s">
        <v>271</v>
      </c>
      <c r="BW257" s="193">
        <v>0</v>
      </c>
      <c r="BX257" s="193">
        <v>0</v>
      </c>
      <c r="BY257" s="193">
        <v>0</v>
      </c>
      <c r="BZ257" s="193">
        <v>0</v>
      </c>
      <c r="CA257" s="193">
        <v>0</v>
      </c>
      <c r="CB257" s="193">
        <v>2971</v>
      </c>
      <c r="CC257" s="190" t="s">
        <v>271</v>
      </c>
      <c r="CD257" s="193" t="s">
        <v>271</v>
      </c>
      <c r="CE257" s="193" t="s">
        <v>271</v>
      </c>
      <c r="CF257" s="190" t="s">
        <v>271</v>
      </c>
      <c r="CG257" s="193" t="s">
        <v>271</v>
      </c>
      <c r="CH257" s="193" t="s">
        <v>271</v>
      </c>
      <c r="CI257" s="190" t="s">
        <v>271</v>
      </c>
      <c r="CJ257" s="193" t="s">
        <v>271</v>
      </c>
      <c r="CK257" s="193" t="s">
        <v>271</v>
      </c>
      <c r="CL257" s="190" t="s">
        <v>271</v>
      </c>
      <c r="CM257" s="193" t="s">
        <v>271</v>
      </c>
      <c r="CN257" s="193" t="s">
        <v>271</v>
      </c>
      <c r="CO257" s="190" t="s">
        <v>287</v>
      </c>
      <c r="CP257" s="193">
        <v>2971</v>
      </c>
      <c r="CQ257" s="193">
        <v>0</v>
      </c>
      <c r="CR257" s="190" t="s">
        <v>271</v>
      </c>
      <c r="CS257" s="193" t="s">
        <v>271</v>
      </c>
      <c r="CT257" s="193" t="s">
        <v>271</v>
      </c>
      <c r="CU257" s="190" t="s">
        <v>271</v>
      </c>
      <c r="CV257" s="193" t="s">
        <v>271</v>
      </c>
      <c r="CW257" s="193" t="s">
        <v>271</v>
      </c>
      <c r="CX257" s="190" t="s">
        <v>271</v>
      </c>
      <c r="CY257" s="193" t="s">
        <v>271</v>
      </c>
      <c r="CZ257" s="193" t="s">
        <v>271</v>
      </c>
      <c r="DA257" s="190" t="s">
        <v>287</v>
      </c>
      <c r="DB257" s="193">
        <v>2971</v>
      </c>
      <c r="DC257" s="193">
        <v>0</v>
      </c>
      <c r="DD257" s="190" t="s">
        <v>271</v>
      </c>
      <c r="DE257" s="193" t="s">
        <v>271</v>
      </c>
      <c r="DF257" s="193" t="s">
        <v>271</v>
      </c>
      <c r="DG257" s="190" t="s">
        <v>271</v>
      </c>
      <c r="DH257" s="193" t="s">
        <v>271</v>
      </c>
      <c r="DI257" s="193" t="s">
        <v>271</v>
      </c>
      <c r="DJ257" s="190" t="s">
        <v>271</v>
      </c>
      <c r="DK257" s="193" t="s">
        <v>271</v>
      </c>
      <c r="DL257" s="193" t="s">
        <v>271</v>
      </c>
      <c r="DM257" s="190" t="s">
        <v>271</v>
      </c>
      <c r="DN257" s="193" t="s">
        <v>271</v>
      </c>
      <c r="DO257" s="193" t="s">
        <v>271</v>
      </c>
      <c r="DP257" s="190" t="s">
        <v>271</v>
      </c>
      <c r="DQ257" s="193" t="s">
        <v>271</v>
      </c>
      <c r="DR257" s="193" t="s">
        <v>271</v>
      </c>
      <c r="DS257" s="190" t="s">
        <v>271</v>
      </c>
      <c r="DT257" s="193" t="s">
        <v>271</v>
      </c>
      <c r="DU257" s="193" t="s">
        <v>271</v>
      </c>
      <c r="DV257" s="190" t="s">
        <v>287</v>
      </c>
      <c r="DW257" s="193">
        <v>2971</v>
      </c>
      <c r="DX257" s="193">
        <v>0</v>
      </c>
      <c r="DY257" s="190" t="s">
        <v>356</v>
      </c>
      <c r="DZ257" s="190" t="s">
        <v>297</v>
      </c>
      <c r="EA257" s="190" t="s">
        <v>271</v>
      </c>
      <c r="EB257" s="190" t="s">
        <v>271</v>
      </c>
      <c r="EC257" s="190" t="s">
        <v>271</v>
      </c>
      <c r="ED257" s="190" t="s">
        <v>271</v>
      </c>
      <c r="EE257" s="190" t="s">
        <v>271</v>
      </c>
      <c r="EF257" s="190" t="s">
        <v>271</v>
      </c>
      <c r="EG257" s="190" t="s">
        <v>352</v>
      </c>
      <c r="EH257" s="190" t="s">
        <v>320</v>
      </c>
      <c r="EI257" s="190" t="s">
        <v>483</v>
      </c>
      <c r="EJ257" s="190" t="s">
        <v>245</v>
      </c>
      <c r="EK257" s="190" t="s">
        <v>379</v>
      </c>
      <c r="EL257" s="190" t="s">
        <v>272</v>
      </c>
      <c r="EM257" s="190" t="s">
        <v>272</v>
      </c>
      <c r="EN257" s="190" t="s">
        <v>272</v>
      </c>
      <c r="EO257" s="190" t="s">
        <v>272</v>
      </c>
      <c r="EP257" s="190" t="s">
        <v>378</v>
      </c>
      <c r="EQ257" s="190">
        <v>4</v>
      </c>
      <c r="ER257" s="190" t="s">
        <v>349</v>
      </c>
      <c r="ES257" s="190" t="s">
        <v>272</v>
      </c>
      <c r="ET257" s="190" t="s">
        <v>272</v>
      </c>
      <c r="EU257" s="190" t="s">
        <v>272</v>
      </c>
      <c r="EV257" s="190" t="s">
        <v>272</v>
      </c>
      <c r="EW257" s="190" t="s">
        <v>303</v>
      </c>
      <c r="EX257" s="190">
        <v>4</v>
      </c>
      <c r="EY257" s="190" t="s">
        <v>278</v>
      </c>
      <c r="EZ257" s="190" t="s">
        <v>268</v>
      </c>
      <c r="FA257" s="190" t="s">
        <v>260</v>
      </c>
      <c r="FB257" s="193">
        <v>8</v>
      </c>
      <c r="FC257" s="190" t="s">
        <v>276</v>
      </c>
      <c r="FD257" s="190" t="s">
        <v>271</v>
      </c>
      <c r="FE257" s="190" t="s">
        <v>271</v>
      </c>
      <c r="FF257" s="190" t="s">
        <v>263</v>
      </c>
      <c r="FG257" s="190" t="s">
        <v>11642</v>
      </c>
      <c r="FH257" s="190" t="s">
        <v>11641</v>
      </c>
      <c r="FI257" s="190" t="s">
        <v>11640</v>
      </c>
      <c r="FJ257" s="190" t="s">
        <v>11639</v>
      </c>
      <c r="FK257" s="190" t="s">
        <v>11638</v>
      </c>
      <c r="FL257" s="190" t="s">
        <v>11637</v>
      </c>
      <c r="FM257" s="190" t="s">
        <v>11636</v>
      </c>
      <c r="FN257" s="190" t="s">
        <v>11635</v>
      </c>
      <c r="FO257" s="190" t="s">
        <v>11634</v>
      </c>
      <c r="FP257" s="190" t="s">
        <v>11633</v>
      </c>
      <c r="FQ257" s="193">
        <v>0</v>
      </c>
      <c r="FR257" s="193">
        <v>2971</v>
      </c>
      <c r="FS257" s="190" t="s">
        <v>271</v>
      </c>
      <c r="FT257" s="190" t="s">
        <v>271</v>
      </c>
      <c r="FU257" s="190" t="s">
        <v>271</v>
      </c>
      <c r="FV257" s="190" t="s">
        <v>271</v>
      </c>
      <c r="FW257" s="190" t="s">
        <v>271</v>
      </c>
      <c r="FX257" s="190" t="s">
        <v>271</v>
      </c>
      <c r="FY257" s="190" t="s">
        <v>271</v>
      </c>
      <c r="FZ257" s="190" t="s">
        <v>271</v>
      </c>
      <c r="GA257" s="190" t="s">
        <v>271</v>
      </c>
      <c r="GB257" s="190" t="s">
        <v>271</v>
      </c>
      <c r="GC257" s="190" t="s">
        <v>272</v>
      </c>
      <c r="GD257" s="190" t="s">
        <v>272</v>
      </c>
      <c r="GE257" s="190" t="s">
        <v>272</v>
      </c>
    </row>
    <row r="258" spans="1:187" x14ac:dyDescent="0.3">
      <c r="A258" s="190" t="s">
        <v>372</v>
      </c>
      <c r="B258" s="190">
        <v>2917</v>
      </c>
      <c r="C258" s="190" t="s">
        <v>54</v>
      </c>
      <c r="D258" s="190" t="s">
        <v>238</v>
      </c>
      <c r="E258" s="190" t="s">
        <v>8437</v>
      </c>
      <c r="F258" s="190" t="s">
        <v>8436</v>
      </c>
      <c r="G258" s="190" t="s">
        <v>4001</v>
      </c>
      <c r="H258" s="190" t="s">
        <v>369</v>
      </c>
      <c r="I258" s="190" t="s">
        <v>2128</v>
      </c>
      <c r="J258" s="190" t="s">
        <v>271</v>
      </c>
      <c r="K258" s="190" t="s">
        <v>271</v>
      </c>
      <c r="L258" s="190" t="s">
        <v>271</v>
      </c>
      <c r="M258" s="190" t="s">
        <v>271</v>
      </c>
      <c r="N258" s="190" t="s">
        <v>271</v>
      </c>
      <c r="O258" s="190" t="s">
        <v>271</v>
      </c>
      <c r="P258" s="190" t="s">
        <v>271</v>
      </c>
      <c r="Q258" s="191">
        <v>41275</v>
      </c>
      <c r="R258" s="191">
        <v>42551</v>
      </c>
      <c r="T258" s="190" t="s">
        <v>391</v>
      </c>
      <c r="U258" s="194">
        <v>1170000</v>
      </c>
      <c r="V258" s="190" t="s">
        <v>8435</v>
      </c>
      <c r="W258" s="190" t="s">
        <v>3755</v>
      </c>
      <c r="X258" s="190" t="s">
        <v>8434</v>
      </c>
      <c r="Y258" s="190" t="s">
        <v>271</v>
      </c>
      <c r="Z258" s="190" t="s">
        <v>271</v>
      </c>
      <c r="AA258" s="190" t="s">
        <v>271</v>
      </c>
      <c r="AB258" s="190" t="s">
        <v>310</v>
      </c>
      <c r="AC258" s="190" t="s">
        <v>8433</v>
      </c>
      <c r="AD258" s="190" t="s">
        <v>289</v>
      </c>
      <c r="AE258" s="190" t="s">
        <v>8432</v>
      </c>
      <c r="AF258" s="190" t="s">
        <v>8431</v>
      </c>
      <c r="AG258" s="193">
        <v>99304</v>
      </c>
      <c r="AH258" s="193">
        <v>115908</v>
      </c>
      <c r="AI258" s="193">
        <v>231120</v>
      </c>
      <c r="AJ258" s="193">
        <v>24826</v>
      </c>
      <c r="AK258" s="193">
        <v>28977</v>
      </c>
      <c r="AL258" s="193">
        <v>57780</v>
      </c>
      <c r="AM258" s="193">
        <v>0</v>
      </c>
      <c r="AN258" s="193">
        <v>0</v>
      </c>
      <c r="AO258" s="193">
        <v>0</v>
      </c>
      <c r="AP258" s="193">
        <v>0</v>
      </c>
      <c r="AQ258" s="193">
        <v>0</v>
      </c>
      <c r="AR258" s="193">
        <v>0</v>
      </c>
      <c r="AS258" s="190" t="s">
        <v>271</v>
      </c>
      <c r="AT258" s="193" t="s">
        <v>271</v>
      </c>
      <c r="AU258" s="193" t="s">
        <v>271</v>
      </c>
      <c r="AV258" s="190" t="s">
        <v>271</v>
      </c>
      <c r="AW258" s="193" t="s">
        <v>271</v>
      </c>
      <c r="AX258" s="193" t="s">
        <v>271</v>
      </c>
      <c r="AY258" s="190" t="s">
        <v>271</v>
      </c>
      <c r="AZ258" s="193" t="s">
        <v>271</v>
      </c>
      <c r="BA258" s="193" t="s">
        <v>271</v>
      </c>
      <c r="BB258" s="190" t="s">
        <v>271</v>
      </c>
      <c r="BC258" s="193" t="s">
        <v>271</v>
      </c>
      <c r="BD258" s="193" t="s">
        <v>271</v>
      </c>
      <c r="BE258" s="190" t="s">
        <v>271</v>
      </c>
      <c r="BF258" s="193" t="s">
        <v>271</v>
      </c>
      <c r="BG258" s="193" t="s">
        <v>271</v>
      </c>
      <c r="BH258" s="190" t="s">
        <v>271</v>
      </c>
      <c r="BI258" s="193" t="s">
        <v>271</v>
      </c>
      <c r="BJ258" s="193" t="s">
        <v>271</v>
      </c>
      <c r="BK258" s="190" t="s">
        <v>271</v>
      </c>
      <c r="BL258" s="193" t="s">
        <v>271</v>
      </c>
      <c r="BM258" s="193" t="s">
        <v>271</v>
      </c>
      <c r="BN258" s="190" t="s">
        <v>271</v>
      </c>
      <c r="BO258" s="193" t="s">
        <v>271</v>
      </c>
      <c r="BP258" s="193" t="s">
        <v>271</v>
      </c>
      <c r="BQ258" s="190" t="s">
        <v>271</v>
      </c>
      <c r="BR258" s="193" t="s">
        <v>271</v>
      </c>
      <c r="BS258" s="193" t="s">
        <v>271</v>
      </c>
      <c r="BT258" s="190" t="s">
        <v>271</v>
      </c>
      <c r="BU258" s="193" t="s">
        <v>271</v>
      </c>
      <c r="BV258" s="193" t="s">
        <v>271</v>
      </c>
      <c r="BW258" s="193">
        <v>72340</v>
      </c>
      <c r="BX258" s="193">
        <v>20324</v>
      </c>
      <c r="BY258" s="193">
        <v>92664</v>
      </c>
      <c r="BZ258" s="193">
        <v>18085</v>
      </c>
      <c r="CA258" s="193">
        <v>5081</v>
      </c>
      <c r="CB258" s="193">
        <v>23166</v>
      </c>
      <c r="CC258" s="190" t="s">
        <v>271</v>
      </c>
      <c r="CD258" s="193" t="s">
        <v>271</v>
      </c>
      <c r="CE258" s="193" t="s">
        <v>271</v>
      </c>
      <c r="CF258" s="190" t="s">
        <v>271</v>
      </c>
      <c r="CG258" s="193" t="s">
        <v>271</v>
      </c>
      <c r="CH258" s="193" t="s">
        <v>271</v>
      </c>
      <c r="CI258" s="190" t="s">
        <v>271</v>
      </c>
      <c r="CJ258" s="193" t="s">
        <v>271</v>
      </c>
      <c r="CK258" s="193" t="s">
        <v>271</v>
      </c>
      <c r="CL258" s="190" t="s">
        <v>271</v>
      </c>
      <c r="CM258" s="193" t="s">
        <v>271</v>
      </c>
      <c r="CN258" s="193" t="s">
        <v>271</v>
      </c>
      <c r="CO258" s="190" t="s">
        <v>271</v>
      </c>
      <c r="CP258" s="193" t="s">
        <v>271</v>
      </c>
      <c r="CQ258" s="193" t="s">
        <v>271</v>
      </c>
      <c r="CR258" s="190" t="s">
        <v>271</v>
      </c>
      <c r="CS258" s="193" t="s">
        <v>271</v>
      </c>
      <c r="CT258" s="193" t="s">
        <v>271</v>
      </c>
      <c r="CU258" s="190" t="s">
        <v>271</v>
      </c>
      <c r="CV258" s="193" t="s">
        <v>271</v>
      </c>
      <c r="CW258" s="193" t="s">
        <v>271</v>
      </c>
      <c r="CX258" s="190" t="s">
        <v>287</v>
      </c>
      <c r="CY258" s="193">
        <v>0</v>
      </c>
      <c r="CZ258" s="193">
        <v>0</v>
      </c>
      <c r="DA258" s="190" t="s">
        <v>287</v>
      </c>
      <c r="DB258" s="193">
        <v>0</v>
      </c>
      <c r="DC258" s="193">
        <v>0</v>
      </c>
      <c r="DD258" s="190" t="s">
        <v>271</v>
      </c>
      <c r="DE258" s="193" t="s">
        <v>271</v>
      </c>
      <c r="DF258" s="193" t="s">
        <v>271</v>
      </c>
      <c r="DG258" s="190" t="s">
        <v>271</v>
      </c>
      <c r="DH258" s="193" t="s">
        <v>271</v>
      </c>
      <c r="DI258" s="193" t="s">
        <v>271</v>
      </c>
      <c r="DJ258" s="190" t="s">
        <v>271</v>
      </c>
      <c r="DK258" s="193" t="s">
        <v>271</v>
      </c>
      <c r="DL258" s="193" t="s">
        <v>271</v>
      </c>
      <c r="DM258" s="190" t="s">
        <v>271</v>
      </c>
      <c r="DN258" s="193" t="s">
        <v>271</v>
      </c>
      <c r="DO258" s="193" t="s">
        <v>271</v>
      </c>
      <c r="DP258" s="190" t="s">
        <v>271</v>
      </c>
      <c r="DQ258" s="193" t="s">
        <v>271</v>
      </c>
      <c r="DR258" s="193" t="s">
        <v>271</v>
      </c>
      <c r="DS258" s="190" t="s">
        <v>271</v>
      </c>
      <c r="DT258" s="193" t="s">
        <v>271</v>
      </c>
      <c r="DU258" s="193" t="s">
        <v>271</v>
      </c>
      <c r="DV258" s="190" t="s">
        <v>287</v>
      </c>
      <c r="DW258" s="193">
        <v>0</v>
      </c>
      <c r="DX258" s="193">
        <v>0</v>
      </c>
      <c r="DY258" s="190" t="s">
        <v>356</v>
      </c>
      <c r="DZ258" s="190" t="s">
        <v>297</v>
      </c>
      <c r="EA258" s="190" t="s">
        <v>271</v>
      </c>
      <c r="EB258" s="190" t="s">
        <v>271</v>
      </c>
      <c r="EC258" s="190" t="s">
        <v>272</v>
      </c>
      <c r="ED258" s="190" t="s">
        <v>785</v>
      </c>
      <c r="EE258" s="190" t="s">
        <v>307</v>
      </c>
      <c r="EF258" s="190" t="s">
        <v>8430</v>
      </c>
      <c r="EG258" s="190" t="s">
        <v>285</v>
      </c>
      <c r="EH258" s="190" t="s">
        <v>380</v>
      </c>
      <c r="EI258" s="190" t="s">
        <v>319</v>
      </c>
      <c r="EJ258" s="190" t="s">
        <v>244</v>
      </c>
      <c r="EK258" s="190" t="s">
        <v>351</v>
      </c>
      <c r="EL258" s="190" t="s">
        <v>297</v>
      </c>
      <c r="EM258" s="190" t="s">
        <v>272</v>
      </c>
      <c r="EN258" s="190" t="s">
        <v>272</v>
      </c>
      <c r="EO258" s="190" t="s">
        <v>272</v>
      </c>
      <c r="EP258" s="190" t="s">
        <v>281</v>
      </c>
      <c r="EQ258" s="190">
        <v>3</v>
      </c>
      <c r="ER258" s="190" t="s">
        <v>349</v>
      </c>
      <c r="ES258" s="190" t="s">
        <v>272</v>
      </c>
      <c r="ET258" s="190" t="s">
        <v>272</v>
      </c>
      <c r="EU258" s="190" t="s">
        <v>272</v>
      </c>
      <c r="EV258" s="190" t="s">
        <v>272</v>
      </c>
      <c r="EW258" s="190" t="s">
        <v>303</v>
      </c>
      <c r="EX258" s="190">
        <v>4</v>
      </c>
      <c r="EY258" s="190" t="s">
        <v>318</v>
      </c>
      <c r="EZ258" s="190" t="s">
        <v>268</v>
      </c>
      <c r="FA258" s="190" t="s">
        <v>260</v>
      </c>
      <c r="FB258" s="193">
        <v>10</v>
      </c>
      <c r="FC258" s="190" t="s">
        <v>276</v>
      </c>
      <c r="FD258" s="190" t="s">
        <v>271</v>
      </c>
      <c r="FE258" s="190" t="s">
        <v>271</v>
      </c>
      <c r="FF258" s="190" t="s">
        <v>263</v>
      </c>
      <c r="FG258" s="190" t="s">
        <v>8429</v>
      </c>
      <c r="FH258" s="190" t="s">
        <v>8428</v>
      </c>
      <c r="FI258" s="190" t="s">
        <v>8427</v>
      </c>
      <c r="FJ258" s="190" t="s">
        <v>8426</v>
      </c>
      <c r="FK258" s="190" t="s">
        <v>8425</v>
      </c>
      <c r="FL258" s="190" t="s">
        <v>8424</v>
      </c>
      <c r="FM258" s="190" t="s">
        <v>8423</v>
      </c>
      <c r="FN258" s="190" t="s">
        <v>8422</v>
      </c>
      <c r="FO258" s="190" t="s">
        <v>271</v>
      </c>
      <c r="FP258" s="190" t="s">
        <v>8421</v>
      </c>
      <c r="FQ258" s="193">
        <v>92664</v>
      </c>
      <c r="FR258" s="193">
        <v>23166</v>
      </c>
      <c r="FS258" s="190" t="s">
        <v>271</v>
      </c>
      <c r="FT258" s="190" t="s">
        <v>271</v>
      </c>
      <c r="FU258" s="190" t="s">
        <v>271</v>
      </c>
      <c r="FV258" s="190" t="s">
        <v>271</v>
      </c>
      <c r="FW258" s="190" t="s">
        <v>271</v>
      </c>
      <c r="FX258" s="190" t="s">
        <v>271</v>
      </c>
      <c r="FY258" s="190" t="s">
        <v>271</v>
      </c>
      <c r="FZ258" s="190" t="s">
        <v>271</v>
      </c>
      <c r="GA258" s="190" t="s">
        <v>271</v>
      </c>
      <c r="GB258" s="190" t="s">
        <v>271</v>
      </c>
      <c r="GC258" s="190" t="s">
        <v>272</v>
      </c>
      <c r="GD258" s="190" t="s">
        <v>297</v>
      </c>
      <c r="GE258" s="190" t="s">
        <v>272</v>
      </c>
    </row>
    <row r="259" spans="1:187" x14ac:dyDescent="0.3">
      <c r="A259" s="190" t="s">
        <v>372</v>
      </c>
      <c r="B259" s="190">
        <v>2919</v>
      </c>
      <c r="C259" s="190" t="s">
        <v>54</v>
      </c>
      <c r="D259" s="190" t="s">
        <v>238</v>
      </c>
      <c r="E259" s="190" t="s">
        <v>8420</v>
      </c>
      <c r="F259" s="190" t="s">
        <v>8419</v>
      </c>
      <c r="G259" s="190" t="s">
        <v>4001</v>
      </c>
      <c r="H259" s="190" t="s">
        <v>369</v>
      </c>
      <c r="I259" s="190" t="s">
        <v>1514</v>
      </c>
      <c r="J259" s="190" t="s">
        <v>8418</v>
      </c>
      <c r="K259" s="190" t="s">
        <v>1272</v>
      </c>
      <c r="L259" s="190" t="s">
        <v>271</v>
      </c>
      <c r="M259" s="190" t="s">
        <v>8417</v>
      </c>
      <c r="N259" s="190" t="s">
        <v>271</v>
      </c>
      <c r="O259" s="190" t="s">
        <v>271</v>
      </c>
      <c r="P259" s="190" t="s">
        <v>271</v>
      </c>
      <c r="Q259" s="191">
        <v>41487</v>
      </c>
      <c r="R259" s="191">
        <v>42582</v>
      </c>
      <c r="S259" s="191">
        <v>42947</v>
      </c>
      <c r="T259" s="190" t="s">
        <v>366</v>
      </c>
      <c r="U259" s="194">
        <v>755960</v>
      </c>
      <c r="V259" s="190" t="s">
        <v>7151</v>
      </c>
      <c r="W259" s="190" t="s">
        <v>8416</v>
      </c>
      <c r="X259" s="190" t="s">
        <v>7149</v>
      </c>
      <c r="Y259" s="190" t="s">
        <v>7132</v>
      </c>
      <c r="Z259" s="190" t="s">
        <v>7148</v>
      </c>
      <c r="AA259" s="190" t="s">
        <v>7131</v>
      </c>
      <c r="AB259" s="190" t="s">
        <v>310</v>
      </c>
      <c r="AC259" s="190" t="s">
        <v>8415</v>
      </c>
      <c r="AD259" s="190" t="s">
        <v>325</v>
      </c>
      <c r="AE259" s="190" t="s">
        <v>8414</v>
      </c>
      <c r="AF259" s="190" t="s">
        <v>8413</v>
      </c>
      <c r="AG259" s="193">
        <v>3672</v>
      </c>
      <c r="AH259" s="193">
        <v>8568</v>
      </c>
      <c r="AI259" s="193">
        <v>12240</v>
      </c>
      <c r="AJ259" s="193">
        <v>918</v>
      </c>
      <c r="AK259" s="193">
        <v>2142</v>
      </c>
      <c r="AL259" s="193">
        <v>3060</v>
      </c>
      <c r="AM259" s="193">
        <v>0</v>
      </c>
      <c r="AN259" s="193">
        <v>0</v>
      </c>
      <c r="AO259" s="193">
        <v>0</v>
      </c>
      <c r="AP259" s="193">
        <v>0</v>
      </c>
      <c r="AQ259" s="193">
        <v>0</v>
      </c>
      <c r="AR259" s="193">
        <v>0</v>
      </c>
      <c r="AS259" s="190" t="s">
        <v>271</v>
      </c>
      <c r="AT259" s="193" t="s">
        <v>271</v>
      </c>
      <c r="AU259" s="193" t="s">
        <v>271</v>
      </c>
      <c r="AV259" s="190" t="s">
        <v>271</v>
      </c>
      <c r="AW259" s="193" t="s">
        <v>271</v>
      </c>
      <c r="AX259" s="193" t="s">
        <v>271</v>
      </c>
      <c r="AY259" s="190" t="s">
        <v>271</v>
      </c>
      <c r="AZ259" s="193" t="s">
        <v>271</v>
      </c>
      <c r="BA259" s="193" t="s">
        <v>271</v>
      </c>
      <c r="BB259" s="190" t="s">
        <v>271</v>
      </c>
      <c r="BC259" s="193" t="s">
        <v>271</v>
      </c>
      <c r="BD259" s="193" t="s">
        <v>271</v>
      </c>
      <c r="BE259" s="190" t="s">
        <v>271</v>
      </c>
      <c r="BF259" s="193" t="s">
        <v>271</v>
      </c>
      <c r="BG259" s="193" t="s">
        <v>271</v>
      </c>
      <c r="BH259" s="190" t="s">
        <v>271</v>
      </c>
      <c r="BI259" s="193" t="s">
        <v>271</v>
      </c>
      <c r="BJ259" s="193" t="s">
        <v>271</v>
      </c>
      <c r="BK259" s="190" t="s">
        <v>271</v>
      </c>
      <c r="BL259" s="193" t="s">
        <v>271</v>
      </c>
      <c r="BM259" s="193" t="s">
        <v>271</v>
      </c>
      <c r="BN259" s="190" t="s">
        <v>271</v>
      </c>
      <c r="BO259" s="193" t="s">
        <v>271</v>
      </c>
      <c r="BP259" s="193" t="s">
        <v>271</v>
      </c>
      <c r="BQ259" s="190" t="s">
        <v>271</v>
      </c>
      <c r="BR259" s="193" t="s">
        <v>271</v>
      </c>
      <c r="BS259" s="193" t="s">
        <v>271</v>
      </c>
      <c r="BT259" s="190" t="s">
        <v>271</v>
      </c>
      <c r="BU259" s="193" t="s">
        <v>271</v>
      </c>
      <c r="BV259" s="193" t="s">
        <v>271</v>
      </c>
      <c r="BW259" s="193">
        <v>0</v>
      </c>
      <c r="BX259" s="193">
        <v>0</v>
      </c>
      <c r="BY259" s="193">
        <v>8316</v>
      </c>
      <c r="BZ259" s="193">
        <v>0</v>
      </c>
      <c r="CA259" s="193">
        <v>0</v>
      </c>
      <c r="CB259" s="193">
        <v>2079</v>
      </c>
      <c r="CC259" s="190" t="s">
        <v>271</v>
      </c>
      <c r="CD259" s="193" t="s">
        <v>271</v>
      </c>
      <c r="CE259" s="193" t="s">
        <v>271</v>
      </c>
      <c r="CF259" s="190" t="s">
        <v>271</v>
      </c>
      <c r="CG259" s="193" t="s">
        <v>271</v>
      </c>
      <c r="CH259" s="193" t="s">
        <v>271</v>
      </c>
      <c r="CI259" s="190" t="s">
        <v>271</v>
      </c>
      <c r="CJ259" s="193" t="s">
        <v>271</v>
      </c>
      <c r="CK259" s="193" t="s">
        <v>271</v>
      </c>
      <c r="CL259" s="190" t="s">
        <v>271</v>
      </c>
      <c r="CM259" s="193" t="s">
        <v>271</v>
      </c>
      <c r="CN259" s="193" t="s">
        <v>271</v>
      </c>
      <c r="CO259" s="190" t="s">
        <v>271</v>
      </c>
      <c r="CP259" s="193" t="s">
        <v>271</v>
      </c>
      <c r="CQ259" s="193" t="s">
        <v>271</v>
      </c>
      <c r="CR259" s="190" t="s">
        <v>271</v>
      </c>
      <c r="CS259" s="193" t="s">
        <v>271</v>
      </c>
      <c r="CT259" s="193" t="s">
        <v>271</v>
      </c>
      <c r="CU259" s="190" t="s">
        <v>271</v>
      </c>
      <c r="CV259" s="193" t="s">
        <v>271</v>
      </c>
      <c r="CW259" s="193" t="s">
        <v>271</v>
      </c>
      <c r="CX259" s="190" t="s">
        <v>271</v>
      </c>
      <c r="CY259" s="193" t="s">
        <v>271</v>
      </c>
      <c r="CZ259" s="193" t="s">
        <v>271</v>
      </c>
      <c r="DA259" s="190" t="s">
        <v>271</v>
      </c>
      <c r="DB259" s="193" t="s">
        <v>271</v>
      </c>
      <c r="DC259" s="193" t="s">
        <v>271</v>
      </c>
      <c r="DD259" s="190" t="s">
        <v>271</v>
      </c>
      <c r="DE259" s="193" t="s">
        <v>271</v>
      </c>
      <c r="DF259" s="193" t="s">
        <v>271</v>
      </c>
      <c r="DG259" s="190" t="s">
        <v>271</v>
      </c>
      <c r="DH259" s="193" t="s">
        <v>271</v>
      </c>
      <c r="DI259" s="193" t="s">
        <v>271</v>
      </c>
      <c r="DJ259" s="190" t="s">
        <v>271</v>
      </c>
      <c r="DK259" s="193" t="s">
        <v>271</v>
      </c>
      <c r="DL259" s="193" t="s">
        <v>271</v>
      </c>
      <c r="DM259" s="190" t="s">
        <v>287</v>
      </c>
      <c r="DN259" s="193">
        <v>2079</v>
      </c>
      <c r="DO259" s="193">
        <v>8316</v>
      </c>
      <c r="DP259" s="190" t="s">
        <v>271</v>
      </c>
      <c r="DQ259" s="193" t="s">
        <v>271</v>
      </c>
      <c r="DR259" s="193" t="s">
        <v>271</v>
      </c>
      <c r="DS259" s="190" t="s">
        <v>271</v>
      </c>
      <c r="DT259" s="193" t="s">
        <v>271</v>
      </c>
      <c r="DU259" s="193" t="s">
        <v>271</v>
      </c>
      <c r="DV259" s="190" t="s">
        <v>271</v>
      </c>
      <c r="DW259" s="193" t="s">
        <v>271</v>
      </c>
      <c r="DX259" s="193" t="s">
        <v>271</v>
      </c>
      <c r="DY259" s="190" t="s">
        <v>356</v>
      </c>
      <c r="DZ259" s="190" t="s">
        <v>297</v>
      </c>
      <c r="EA259" s="190" t="s">
        <v>271</v>
      </c>
      <c r="EB259" s="190" t="s">
        <v>271</v>
      </c>
      <c r="EC259" s="190" t="s">
        <v>272</v>
      </c>
      <c r="ED259" s="190" t="s">
        <v>355</v>
      </c>
      <c r="EE259" s="190" t="s">
        <v>426</v>
      </c>
      <c r="EF259" s="190" t="s">
        <v>8412</v>
      </c>
      <c r="EG259" s="190" t="s">
        <v>321</v>
      </c>
      <c r="EH259" s="190" t="s">
        <v>284</v>
      </c>
      <c r="EI259" s="190" t="s">
        <v>319</v>
      </c>
      <c r="EJ259" s="190" t="s">
        <v>246</v>
      </c>
      <c r="EK259" s="190" t="s">
        <v>379</v>
      </c>
      <c r="EL259" s="190" t="s">
        <v>297</v>
      </c>
      <c r="EM259" s="190" t="s">
        <v>297</v>
      </c>
      <c r="EN259" s="190" t="s">
        <v>272</v>
      </c>
      <c r="EO259" s="190" t="s">
        <v>297</v>
      </c>
      <c r="EP259" s="190" t="s">
        <v>305</v>
      </c>
      <c r="EQ259" s="190">
        <v>1</v>
      </c>
      <c r="ER259" s="190" t="s">
        <v>404</v>
      </c>
      <c r="ES259" s="190" t="s">
        <v>272</v>
      </c>
      <c r="ET259" s="190" t="s">
        <v>272</v>
      </c>
      <c r="EU259" s="190" t="s">
        <v>272</v>
      </c>
      <c r="EV259" s="190" t="s">
        <v>272</v>
      </c>
      <c r="EW259" s="190" t="s">
        <v>279</v>
      </c>
      <c r="EX259" s="190">
        <v>4</v>
      </c>
      <c r="EY259" s="190" t="s">
        <v>302</v>
      </c>
      <c r="EZ259" s="190" t="s">
        <v>268</v>
      </c>
      <c r="FA259" s="190" t="s">
        <v>260</v>
      </c>
      <c r="FB259" s="193">
        <v>4</v>
      </c>
      <c r="FC259" s="190" t="s">
        <v>276</v>
      </c>
      <c r="FD259" s="190" t="s">
        <v>537</v>
      </c>
      <c r="FE259" s="190" t="s">
        <v>271</v>
      </c>
      <c r="FF259" s="190" t="s">
        <v>264</v>
      </c>
      <c r="FG259" s="190" t="s">
        <v>8411</v>
      </c>
      <c r="FH259" s="190" t="s">
        <v>271</v>
      </c>
      <c r="FI259" s="190" t="s">
        <v>8410</v>
      </c>
      <c r="FJ259" s="190" t="s">
        <v>8409</v>
      </c>
      <c r="FK259" s="190" t="s">
        <v>8408</v>
      </c>
      <c r="FL259" s="190" t="s">
        <v>8407</v>
      </c>
      <c r="FM259" s="190" t="s">
        <v>8406</v>
      </c>
      <c r="FN259" s="190" t="s">
        <v>8405</v>
      </c>
      <c r="FO259" s="190" t="s">
        <v>8404</v>
      </c>
      <c r="FP259" s="190" t="s">
        <v>8403</v>
      </c>
      <c r="FQ259" s="193">
        <v>8316</v>
      </c>
      <c r="FR259" s="193">
        <v>2079</v>
      </c>
      <c r="FS259" s="190" t="s">
        <v>297</v>
      </c>
      <c r="FT259" s="190" t="s">
        <v>297</v>
      </c>
      <c r="FU259" s="190" t="s">
        <v>297</v>
      </c>
      <c r="FV259" s="190" t="s">
        <v>297</v>
      </c>
      <c r="FW259" s="190" t="s">
        <v>297</v>
      </c>
      <c r="FX259" s="190" t="s">
        <v>297</v>
      </c>
      <c r="FY259" s="190" t="s">
        <v>297</v>
      </c>
      <c r="FZ259" s="190" t="s">
        <v>297</v>
      </c>
      <c r="GA259" s="190" t="s">
        <v>297</v>
      </c>
      <c r="GB259" s="190" t="s">
        <v>297</v>
      </c>
      <c r="GC259" s="190" t="s">
        <v>297</v>
      </c>
      <c r="GD259" s="190" t="s">
        <v>297</v>
      </c>
      <c r="GE259" s="190" t="s">
        <v>272</v>
      </c>
    </row>
    <row r="260" spans="1:187" x14ac:dyDescent="0.3">
      <c r="A260" s="190" t="s">
        <v>372</v>
      </c>
      <c r="B260" s="190">
        <v>2920</v>
      </c>
      <c r="C260" s="190" t="s">
        <v>54</v>
      </c>
      <c r="D260" s="190" t="s">
        <v>238</v>
      </c>
      <c r="E260" s="190" t="s">
        <v>7153</v>
      </c>
      <c r="F260" s="190" t="s">
        <v>7152</v>
      </c>
      <c r="G260" s="190" t="s">
        <v>6654</v>
      </c>
      <c r="H260" s="190" t="s">
        <v>369</v>
      </c>
      <c r="I260" s="190" t="s">
        <v>2128</v>
      </c>
      <c r="J260" s="190" t="s">
        <v>2650</v>
      </c>
      <c r="K260" s="190" t="s">
        <v>271</v>
      </c>
      <c r="L260" s="190" t="s">
        <v>271</v>
      </c>
      <c r="M260" s="190" t="s">
        <v>271</v>
      </c>
      <c r="N260" s="190" t="s">
        <v>271</v>
      </c>
      <c r="O260" s="190" t="s">
        <v>271</v>
      </c>
      <c r="P260" s="190" t="s">
        <v>271</v>
      </c>
      <c r="Q260" s="191">
        <v>42095</v>
      </c>
      <c r="R260" s="191">
        <v>42825</v>
      </c>
      <c r="T260" s="190" t="s">
        <v>366</v>
      </c>
      <c r="U260" s="194">
        <v>553325</v>
      </c>
      <c r="V260" s="190" t="s">
        <v>7151</v>
      </c>
      <c r="W260" s="190" t="s">
        <v>7150</v>
      </c>
      <c r="X260" s="190" t="s">
        <v>7149</v>
      </c>
      <c r="Y260" s="190" t="s">
        <v>7132</v>
      </c>
      <c r="Z260" s="190" t="s">
        <v>7148</v>
      </c>
      <c r="AA260" s="190" t="s">
        <v>7131</v>
      </c>
      <c r="AB260" s="190" t="s">
        <v>310</v>
      </c>
      <c r="AC260" s="190" t="s">
        <v>7147</v>
      </c>
      <c r="AD260" s="190" t="s">
        <v>325</v>
      </c>
      <c r="AE260" s="190" t="s">
        <v>7146</v>
      </c>
      <c r="AF260" s="190" t="s">
        <v>7145</v>
      </c>
      <c r="AG260" s="193">
        <v>60078</v>
      </c>
      <c r="AH260" s="193">
        <v>57722</v>
      </c>
      <c r="AI260" s="193">
        <v>117800</v>
      </c>
      <c r="AJ260" s="193">
        <v>20</v>
      </c>
      <c r="AK260" s="193">
        <v>1835</v>
      </c>
      <c r="AL260" s="193">
        <v>1855</v>
      </c>
      <c r="AM260" s="193">
        <v>0</v>
      </c>
      <c r="AN260" s="193">
        <v>0</v>
      </c>
      <c r="AO260" s="193">
        <v>0</v>
      </c>
      <c r="AP260" s="193">
        <v>0</v>
      </c>
      <c r="AQ260" s="193">
        <v>0</v>
      </c>
      <c r="AR260" s="193">
        <v>0</v>
      </c>
      <c r="AS260" s="190" t="s">
        <v>271</v>
      </c>
      <c r="AT260" s="193" t="s">
        <v>271</v>
      </c>
      <c r="AU260" s="193" t="s">
        <v>271</v>
      </c>
      <c r="AV260" s="190" t="s">
        <v>271</v>
      </c>
      <c r="AW260" s="193" t="s">
        <v>271</v>
      </c>
      <c r="AX260" s="193" t="s">
        <v>271</v>
      </c>
      <c r="AY260" s="190" t="s">
        <v>271</v>
      </c>
      <c r="AZ260" s="193" t="s">
        <v>271</v>
      </c>
      <c r="BA260" s="193" t="s">
        <v>271</v>
      </c>
      <c r="BB260" s="190" t="s">
        <v>271</v>
      </c>
      <c r="BC260" s="193" t="s">
        <v>271</v>
      </c>
      <c r="BD260" s="193" t="s">
        <v>271</v>
      </c>
      <c r="BE260" s="190" t="s">
        <v>271</v>
      </c>
      <c r="BF260" s="193" t="s">
        <v>271</v>
      </c>
      <c r="BG260" s="193" t="s">
        <v>271</v>
      </c>
      <c r="BH260" s="190" t="s">
        <v>271</v>
      </c>
      <c r="BI260" s="193" t="s">
        <v>271</v>
      </c>
      <c r="BJ260" s="193" t="s">
        <v>271</v>
      </c>
      <c r="BK260" s="190" t="s">
        <v>271</v>
      </c>
      <c r="BL260" s="193" t="s">
        <v>271</v>
      </c>
      <c r="BM260" s="193" t="s">
        <v>271</v>
      </c>
      <c r="BN260" s="190" t="s">
        <v>271</v>
      </c>
      <c r="BO260" s="193" t="s">
        <v>271</v>
      </c>
      <c r="BP260" s="193" t="s">
        <v>271</v>
      </c>
      <c r="BQ260" s="190" t="s">
        <v>271</v>
      </c>
      <c r="BR260" s="193" t="s">
        <v>271</v>
      </c>
      <c r="BS260" s="193" t="s">
        <v>271</v>
      </c>
      <c r="BT260" s="190" t="s">
        <v>271</v>
      </c>
      <c r="BU260" s="193" t="s">
        <v>271</v>
      </c>
      <c r="BV260" s="193" t="s">
        <v>271</v>
      </c>
      <c r="BW260" s="193">
        <v>0</v>
      </c>
      <c r="BX260" s="193">
        <v>1688</v>
      </c>
      <c r="BY260" s="193">
        <v>1688</v>
      </c>
      <c r="BZ260" s="193">
        <v>0</v>
      </c>
      <c r="CA260" s="193">
        <v>422</v>
      </c>
      <c r="CB260" s="193">
        <v>422</v>
      </c>
      <c r="CC260" s="190" t="s">
        <v>271</v>
      </c>
      <c r="CD260" s="193" t="s">
        <v>271</v>
      </c>
      <c r="CE260" s="193" t="s">
        <v>271</v>
      </c>
      <c r="CF260" s="190" t="s">
        <v>271</v>
      </c>
      <c r="CG260" s="193" t="s">
        <v>271</v>
      </c>
      <c r="CH260" s="193" t="s">
        <v>271</v>
      </c>
      <c r="CI260" s="190" t="s">
        <v>271</v>
      </c>
      <c r="CJ260" s="193" t="s">
        <v>271</v>
      </c>
      <c r="CK260" s="193" t="s">
        <v>271</v>
      </c>
      <c r="CL260" s="190" t="s">
        <v>271</v>
      </c>
      <c r="CM260" s="193" t="s">
        <v>271</v>
      </c>
      <c r="CN260" s="193" t="s">
        <v>271</v>
      </c>
      <c r="CO260" s="190" t="s">
        <v>271</v>
      </c>
      <c r="CP260" s="193" t="s">
        <v>271</v>
      </c>
      <c r="CQ260" s="193" t="s">
        <v>271</v>
      </c>
      <c r="CR260" s="190" t="s">
        <v>271</v>
      </c>
      <c r="CS260" s="193" t="s">
        <v>271</v>
      </c>
      <c r="CT260" s="193" t="s">
        <v>271</v>
      </c>
      <c r="CU260" s="190" t="s">
        <v>271</v>
      </c>
      <c r="CV260" s="193" t="s">
        <v>271</v>
      </c>
      <c r="CW260" s="193" t="s">
        <v>271</v>
      </c>
      <c r="CX260" s="190" t="s">
        <v>271</v>
      </c>
      <c r="CY260" s="193" t="s">
        <v>271</v>
      </c>
      <c r="CZ260" s="193" t="s">
        <v>271</v>
      </c>
      <c r="DA260" s="190" t="s">
        <v>271</v>
      </c>
      <c r="DB260" s="193" t="s">
        <v>271</v>
      </c>
      <c r="DC260" s="193" t="s">
        <v>271</v>
      </c>
      <c r="DD260" s="190" t="s">
        <v>271</v>
      </c>
      <c r="DE260" s="193" t="s">
        <v>271</v>
      </c>
      <c r="DF260" s="193" t="s">
        <v>271</v>
      </c>
      <c r="DG260" s="190" t="s">
        <v>271</v>
      </c>
      <c r="DH260" s="193" t="s">
        <v>271</v>
      </c>
      <c r="DI260" s="193" t="s">
        <v>271</v>
      </c>
      <c r="DJ260" s="190" t="s">
        <v>271</v>
      </c>
      <c r="DK260" s="193" t="s">
        <v>271</v>
      </c>
      <c r="DL260" s="193" t="s">
        <v>271</v>
      </c>
      <c r="DM260" s="190" t="s">
        <v>287</v>
      </c>
      <c r="DN260" s="193">
        <v>422</v>
      </c>
      <c r="DO260" s="193">
        <v>1688</v>
      </c>
      <c r="DP260" s="190" t="s">
        <v>271</v>
      </c>
      <c r="DQ260" s="193" t="s">
        <v>271</v>
      </c>
      <c r="DR260" s="193" t="s">
        <v>271</v>
      </c>
      <c r="DS260" s="190" t="s">
        <v>271</v>
      </c>
      <c r="DT260" s="193" t="s">
        <v>271</v>
      </c>
      <c r="DU260" s="193" t="s">
        <v>271</v>
      </c>
      <c r="DV260" s="190" t="s">
        <v>271</v>
      </c>
      <c r="DW260" s="193" t="s">
        <v>271</v>
      </c>
      <c r="DX260" s="193" t="s">
        <v>271</v>
      </c>
      <c r="DY260" s="190" t="s">
        <v>356</v>
      </c>
      <c r="DZ260" s="190" t="s">
        <v>272</v>
      </c>
      <c r="EA260" s="190" t="s">
        <v>427</v>
      </c>
      <c r="EB260" s="190" t="s">
        <v>307</v>
      </c>
      <c r="EC260" s="190" t="s">
        <v>272</v>
      </c>
      <c r="ED260" s="190" t="s">
        <v>750</v>
      </c>
      <c r="EE260" s="190" t="s">
        <v>426</v>
      </c>
      <c r="EF260" s="190" t="s">
        <v>7144</v>
      </c>
      <c r="EG260" s="190" t="s">
        <v>321</v>
      </c>
      <c r="EH260" s="190" t="s">
        <v>380</v>
      </c>
      <c r="EI260" s="190" t="s">
        <v>319</v>
      </c>
      <c r="EJ260" s="190" t="s">
        <v>246</v>
      </c>
      <c r="EK260" s="190" t="s">
        <v>379</v>
      </c>
      <c r="EL260" s="190" t="s">
        <v>272</v>
      </c>
      <c r="EM260" s="190" t="s">
        <v>297</v>
      </c>
      <c r="EN260" s="190" t="s">
        <v>272</v>
      </c>
      <c r="EO260" s="190" t="s">
        <v>297</v>
      </c>
      <c r="EP260" s="190" t="s">
        <v>464</v>
      </c>
      <c r="EQ260" s="190">
        <v>2</v>
      </c>
      <c r="ER260" s="190" t="s">
        <v>404</v>
      </c>
      <c r="ES260" s="190" t="s">
        <v>272</v>
      </c>
      <c r="ET260" s="190" t="s">
        <v>272</v>
      </c>
      <c r="EU260" s="190" t="s">
        <v>272</v>
      </c>
      <c r="EV260" s="190" t="s">
        <v>272</v>
      </c>
      <c r="EW260" s="190" t="s">
        <v>279</v>
      </c>
      <c r="EX260" s="190">
        <v>4</v>
      </c>
      <c r="EY260" s="190" t="s">
        <v>302</v>
      </c>
      <c r="EZ260" s="190" t="s">
        <v>268</v>
      </c>
      <c r="FA260" s="190" t="s">
        <v>260</v>
      </c>
      <c r="FB260" s="193">
        <v>4</v>
      </c>
      <c r="FC260" s="190" t="s">
        <v>276</v>
      </c>
      <c r="FD260" s="190" t="s">
        <v>537</v>
      </c>
      <c r="FE260" s="190" t="s">
        <v>348</v>
      </c>
      <c r="FF260" s="190" t="s">
        <v>263</v>
      </c>
      <c r="FG260" s="190" t="s">
        <v>7143</v>
      </c>
      <c r="FH260" s="190" t="s">
        <v>271</v>
      </c>
      <c r="FI260" s="190" t="s">
        <v>7142</v>
      </c>
      <c r="FJ260" s="190" t="s">
        <v>7141</v>
      </c>
      <c r="FK260" s="190" t="s">
        <v>7140</v>
      </c>
      <c r="FL260" s="190" t="s">
        <v>7139</v>
      </c>
      <c r="FM260" s="190" t="s">
        <v>7138</v>
      </c>
      <c r="FN260" s="190" t="s">
        <v>7137</v>
      </c>
      <c r="FO260" s="190" t="s">
        <v>271</v>
      </c>
      <c r="FP260" s="190" t="s">
        <v>7136</v>
      </c>
      <c r="FQ260" s="193">
        <v>1688</v>
      </c>
      <c r="FR260" s="193">
        <v>422</v>
      </c>
      <c r="FS260" s="190" t="s">
        <v>297</v>
      </c>
      <c r="FT260" s="190" t="s">
        <v>297</v>
      </c>
      <c r="FU260" s="190" t="s">
        <v>297</v>
      </c>
      <c r="FV260" s="190" t="s">
        <v>297</v>
      </c>
      <c r="FW260" s="190" t="s">
        <v>297</v>
      </c>
      <c r="FX260" s="190" t="s">
        <v>297</v>
      </c>
      <c r="FY260" s="190" t="s">
        <v>297</v>
      </c>
      <c r="FZ260" s="190" t="s">
        <v>297</v>
      </c>
      <c r="GA260" s="190" t="s">
        <v>297</v>
      </c>
      <c r="GB260" s="190" t="s">
        <v>297</v>
      </c>
      <c r="GC260" s="190" t="s">
        <v>297</v>
      </c>
      <c r="GD260" s="190" t="s">
        <v>297</v>
      </c>
      <c r="GE260" s="190" t="s">
        <v>272</v>
      </c>
    </row>
    <row r="261" spans="1:187" x14ac:dyDescent="0.3">
      <c r="A261" s="190" t="s">
        <v>372</v>
      </c>
      <c r="B261" s="190">
        <v>2922</v>
      </c>
      <c r="C261" s="190" t="s">
        <v>54</v>
      </c>
      <c r="D261" s="190" t="s">
        <v>238</v>
      </c>
      <c r="E261" s="190" t="s">
        <v>7135</v>
      </c>
      <c r="F261" s="190" t="s">
        <v>7134</v>
      </c>
      <c r="G261" s="190" t="s">
        <v>6654</v>
      </c>
      <c r="H261" s="190" t="s">
        <v>369</v>
      </c>
      <c r="I261" s="190" t="s">
        <v>2128</v>
      </c>
      <c r="J261" s="190" t="s">
        <v>7133</v>
      </c>
      <c r="K261" s="190" t="s">
        <v>271</v>
      </c>
      <c r="L261" s="190" t="s">
        <v>271</v>
      </c>
      <c r="M261" s="190" t="s">
        <v>271</v>
      </c>
      <c r="N261" s="190" t="s">
        <v>271</v>
      </c>
      <c r="O261" s="190" t="s">
        <v>271</v>
      </c>
      <c r="P261" s="190" t="s">
        <v>271</v>
      </c>
      <c r="Q261" s="191">
        <v>42488</v>
      </c>
      <c r="R261" s="191">
        <v>43430</v>
      </c>
      <c r="T261" s="190" t="s">
        <v>366</v>
      </c>
      <c r="U261" s="194">
        <v>3581053.03</v>
      </c>
      <c r="V261" s="190" t="s">
        <v>7132</v>
      </c>
      <c r="W261" s="190" t="s">
        <v>494</v>
      </c>
      <c r="X261" s="190" t="s">
        <v>7131</v>
      </c>
      <c r="Y261" s="190" t="s">
        <v>7130</v>
      </c>
      <c r="Z261" s="190" t="s">
        <v>3755</v>
      </c>
      <c r="AA261" s="190" t="s">
        <v>7129</v>
      </c>
      <c r="AB261" s="190" t="s">
        <v>310</v>
      </c>
      <c r="AC261" s="190" t="s">
        <v>7128</v>
      </c>
      <c r="AD261" s="190" t="s">
        <v>325</v>
      </c>
      <c r="AE261" s="190" t="s">
        <v>7127</v>
      </c>
      <c r="AF261" s="190" t="s">
        <v>7126</v>
      </c>
      <c r="AG261" s="193">
        <v>33660</v>
      </c>
      <c r="AH261" s="193">
        <v>32340</v>
      </c>
      <c r="AI261" s="193">
        <v>66000</v>
      </c>
      <c r="AJ261" s="193">
        <v>0</v>
      </c>
      <c r="AK261" s="193">
        <v>0</v>
      </c>
      <c r="AL261" s="193">
        <v>16700</v>
      </c>
      <c r="AM261" s="193">
        <v>0</v>
      </c>
      <c r="AN261" s="193">
        <v>0</v>
      </c>
      <c r="AO261" s="193">
        <v>0</v>
      </c>
      <c r="AP261" s="193">
        <v>0</v>
      </c>
      <c r="AQ261" s="193">
        <v>0</v>
      </c>
      <c r="AR261" s="193">
        <v>0</v>
      </c>
      <c r="AS261" s="190" t="s">
        <v>271</v>
      </c>
      <c r="AT261" s="193" t="s">
        <v>271</v>
      </c>
      <c r="AU261" s="193" t="s">
        <v>271</v>
      </c>
      <c r="AV261" s="190" t="s">
        <v>271</v>
      </c>
      <c r="AW261" s="193" t="s">
        <v>271</v>
      </c>
      <c r="AX261" s="193" t="s">
        <v>271</v>
      </c>
      <c r="AY261" s="190" t="s">
        <v>271</v>
      </c>
      <c r="AZ261" s="193" t="s">
        <v>271</v>
      </c>
      <c r="BA261" s="193" t="s">
        <v>271</v>
      </c>
      <c r="BB261" s="190" t="s">
        <v>271</v>
      </c>
      <c r="BC261" s="193" t="s">
        <v>271</v>
      </c>
      <c r="BD261" s="193" t="s">
        <v>271</v>
      </c>
      <c r="BE261" s="190" t="s">
        <v>271</v>
      </c>
      <c r="BF261" s="193" t="s">
        <v>271</v>
      </c>
      <c r="BG261" s="193" t="s">
        <v>271</v>
      </c>
      <c r="BH261" s="190" t="s">
        <v>271</v>
      </c>
      <c r="BI261" s="193" t="s">
        <v>271</v>
      </c>
      <c r="BJ261" s="193" t="s">
        <v>271</v>
      </c>
      <c r="BK261" s="190" t="s">
        <v>271</v>
      </c>
      <c r="BL261" s="193" t="s">
        <v>271</v>
      </c>
      <c r="BM261" s="193" t="s">
        <v>271</v>
      </c>
      <c r="BN261" s="190" t="s">
        <v>271</v>
      </c>
      <c r="BO261" s="193" t="s">
        <v>271</v>
      </c>
      <c r="BP261" s="193" t="s">
        <v>271</v>
      </c>
      <c r="BQ261" s="190" t="s">
        <v>271</v>
      </c>
      <c r="BR261" s="193" t="s">
        <v>271</v>
      </c>
      <c r="BS261" s="193" t="s">
        <v>271</v>
      </c>
      <c r="BT261" s="190" t="s">
        <v>271</v>
      </c>
      <c r="BU261" s="193" t="s">
        <v>271</v>
      </c>
      <c r="BV261" s="193" t="s">
        <v>271</v>
      </c>
      <c r="BW261" s="193">
        <v>0</v>
      </c>
      <c r="BX261" s="193">
        <v>0</v>
      </c>
      <c r="BY261" s="193">
        <v>0</v>
      </c>
      <c r="BZ261" s="193">
        <v>0</v>
      </c>
      <c r="CA261" s="193">
        <v>0</v>
      </c>
      <c r="CB261" s="193">
        <v>0</v>
      </c>
      <c r="CC261" s="190" t="s">
        <v>287</v>
      </c>
      <c r="CD261" s="193">
        <v>0</v>
      </c>
      <c r="CE261" s="193">
        <v>0</v>
      </c>
      <c r="CF261" s="190" t="s">
        <v>271</v>
      </c>
      <c r="CG261" s="193" t="s">
        <v>271</v>
      </c>
      <c r="CH261" s="193" t="s">
        <v>271</v>
      </c>
      <c r="CI261" s="190" t="s">
        <v>271</v>
      </c>
      <c r="CJ261" s="193" t="s">
        <v>271</v>
      </c>
      <c r="CK261" s="193" t="s">
        <v>271</v>
      </c>
      <c r="CL261" s="190" t="s">
        <v>271</v>
      </c>
      <c r="CM261" s="193" t="s">
        <v>271</v>
      </c>
      <c r="CN261" s="193" t="s">
        <v>271</v>
      </c>
      <c r="CO261" s="190" t="s">
        <v>271</v>
      </c>
      <c r="CP261" s="193" t="s">
        <v>271</v>
      </c>
      <c r="CQ261" s="193" t="s">
        <v>271</v>
      </c>
      <c r="CR261" s="190" t="s">
        <v>271</v>
      </c>
      <c r="CS261" s="193" t="s">
        <v>271</v>
      </c>
      <c r="CT261" s="193" t="s">
        <v>271</v>
      </c>
      <c r="CU261" s="190" t="s">
        <v>271</v>
      </c>
      <c r="CV261" s="193" t="s">
        <v>271</v>
      </c>
      <c r="CW261" s="193" t="s">
        <v>271</v>
      </c>
      <c r="CX261" s="190" t="s">
        <v>271</v>
      </c>
      <c r="CY261" s="193" t="s">
        <v>271</v>
      </c>
      <c r="CZ261" s="193" t="s">
        <v>271</v>
      </c>
      <c r="DA261" s="190" t="s">
        <v>271</v>
      </c>
      <c r="DB261" s="193" t="s">
        <v>271</v>
      </c>
      <c r="DC261" s="193" t="s">
        <v>271</v>
      </c>
      <c r="DD261" s="190" t="s">
        <v>271</v>
      </c>
      <c r="DE261" s="193" t="s">
        <v>271</v>
      </c>
      <c r="DF261" s="193" t="s">
        <v>271</v>
      </c>
      <c r="DG261" s="190" t="s">
        <v>271</v>
      </c>
      <c r="DH261" s="193" t="s">
        <v>271</v>
      </c>
      <c r="DI261" s="193" t="s">
        <v>271</v>
      </c>
      <c r="DJ261" s="190" t="s">
        <v>271</v>
      </c>
      <c r="DK261" s="193" t="s">
        <v>271</v>
      </c>
      <c r="DL261" s="193" t="s">
        <v>271</v>
      </c>
      <c r="DM261" s="190" t="s">
        <v>287</v>
      </c>
      <c r="DN261" s="193">
        <v>0</v>
      </c>
      <c r="DO261" s="193">
        <v>0</v>
      </c>
      <c r="DP261" s="190" t="s">
        <v>271</v>
      </c>
      <c r="DQ261" s="193" t="s">
        <v>271</v>
      </c>
      <c r="DR261" s="193" t="s">
        <v>271</v>
      </c>
      <c r="DS261" s="190" t="s">
        <v>271</v>
      </c>
      <c r="DT261" s="193" t="s">
        <v>271</v>
      </c>
      <c r="DU261" s="193" t="s">
        <v>271</v>
      </c>
      <c r="DV261" s="190" t="s">
        <v>287</v>
      </c>
      <c r="DW261" s="193">
        <v>0</v>
      </c>
      <c r="DX261" s="193">
        <v>0</v>
      </c>
      <c r="DY261" s="190" t="s">
        <v>356</v>
      </c>
      <c r="DZ261" s="190" t="s">
        <v>297</v>
      </c>
      <c r="EA261" s="190" t="s">
        <v>271</v>
      </c>
      <c r="EB261" s="190" t="s">
        <v>271</v>
      </c>
      <c r="EC261" s="190" t="s">
        <v>272</v>
      </c>
      <c r="ED261" s="190" t="s">
        <v>695</v>
      </c>
      <c r="EE261" s="190" t="s">
        <v>307</v>
      </c>
      <c r="EF261" s="190" t="s">
        <v>7125</v>
      </c>
      <c r="EG261" s="190" t="s">
        <v>352</v>
      </c>
      <c r="EH261" s="190" t="s">
        <v>284</v>
      </c>
      <c r="EI261" s="190" t="s">
        <v>283</v>
      </c>
      <c r="EJ261" s="190" t="s">
        <v>246</v>
      </c>
      <c r="EK261" s="190" t="s">
        <v>379</v>
      </c>
      <c r="EL261" s="190" t="s">
        <v>272</v>
      </c>
      <c r="EM261" s="190" t="s">
        <v>272</v>
      </c>
      <c r="EN261" s="190" t="s">
        <v>272</v>
      </c>
      <c r="EO261" s="190" t="s">
        <v>297</v>
      </c>
      <c r="EP261" s="190" t="s">
        <v>464</v>
      </c>
      <c r="EQ261" s="190">
        <v>3</v>
      </c>
      <c r="ER261" s="190" t="s">
        <v>404</v>
      </c>
      <c r="ES261" s="190" t="s">
        <v>272</v>
      </c>
      <c r="ET261" s="190" t="s">
        <v>272</v>
      </c>
      <c r="EU261" s="190" t="s">
        <v>272</v>
      </c>
      <c r="EV261" s="190" t="s">
        <v>272</v>
      </c>
      <c r="EW261" s="190" t="s">
        <v>279</v>
      </c>
      <c r="EX261" s="190">
        <v>4</v>
      </c>
      <c r="EY261" s="190" t="s">
        <v>302</v>
      </c>
      <c r="EZ261" s="190" t="s">
        <v>268</v>
      </c>
      <c r="FA261" s="190" t="s">
        <v>260</v>
      </c>
      <c r="FB261" s="193">
        <v>2</v>
      </c>
      <c r="FC261" s="190" t="s">
        <v>276</v>
      </c>
      <c r="FD261" s="190" t="s">
        <v>271</v>
      </c>
      <c r="FE261" s="190" t="s">
        <v>271</v>
      </c>
      <c r="FF261" s="190" t="s">
        <v>262</v>
      </c>
      <c r="FG261" s="190" t="s">
        <v>271</v>
      </c>
      <c r="FH261" s="190" t="s">
        <v>271</v>
      </c>
      <c r="FI261" s="190" t="s">
        <v>7124</v>
      </c>
      <c r="FJ261" s="190" t="s">
        <v>271</v>
      </c>
      <c r="FK261" s="190" t="s">
        <v>271</v>
      </c>
      <c r="FL261" s="190" t="s">
        <v>7123</v>
      </c>
      <c r="FM261" s="190" t="s">
        <v>7122</v>
      </c>
      <c r="FN261" s="190" t="s">
        <v>271</v>
      </c>
      <c r="FO261" s="190" t="s">
        <v>7121</v>
      </c>
      <c r="FP261" s="190" t="s">
        <v>7120</v>
      </c>
      <c r="FQ261" s="193">
        <v>0</v>
      </c>
      <c r="FR261" s="193">
        <v>0</v>
      </c>
      <c r="FS261" s="190" t="s">
        <v>272</v>
      </c>
      <c r="FT261" s="190" t="s">
        <v>297</v>
      </c>
      <c r="FU261" s="190" t="s">
        <v>297</v>
      </c>
      <c r="FV261" s="190" t="s">
        <v>297</v>
      </c>
      <c r="FW261" s="190" t="s">
        <v>297</v>
      </c>
      <c r="FX261" s="190" t="s">
        <v>297</v>
      </c>
      <c r="FY261" s="190" t="s">
        <v>297</v>
      </c>
      <c r="FZ261" s="190" t="s">
        <v>297</v>
      </c>
      <c r="GA261" s="190" t="s">
        <v>297</v>
      </c>
      <c r="GB261" s="190" t="s">
        <v>297</v>
      </c>
      <c r="GC261" s="190" t="s">
        <v>272</v>
      </c>
      <c r="GD261" s="190" t="s">
        <v>297</v>
      </c>
      <c r="GE261" s="190" t="s">
        <v>272</v>
      </c>
    </row>
    <row r="262" spans="1:187" x14ac:dyDescent="0.3">
      <c r="A262" s="190" t="s">
        <v>372</v>
      </c>
      <c r="B262" s="190">
        <v>2902</v>
      </c>
      <c r="C262" s="190" t="s">
        <v>54</v>
      </c>
      <c r="D262" s="190" t="s">
        <v>238</v>
      </c>
      <c r="E262" s="190" t="s">
        <v>4428</v>
      </c>
      <c r="F262" s="190" t="s">
        <v>4427</v>
      </c>
      <c r="G262" s="190" t="s">
        <v>3876</v>
      </c>
      <c r="H262" s="190" t="s">
        <v>1104</v>
      </c>
      <c r="I262" s="190" t="s">
        <v>301</v>
      </c>
      <c r="J262" s="190" t="s">
        <v>4426</v>
      </c>
      <c r="K262" s="190" t="s">
        <v>271</v>
      </c>
      <c r="L262" s="190" t="s">
        <v>271</v>
      </c>
      <c r="M262" s="190" t="s">
        <v>271</v>
      </c>
      <c r="N262" s="190" t="s">
        <v>271</v>
      </c>
      <c r="O262" s="190" t="s">
        <v>271</v>
      </c>
      <c r="P262" s="190" t="s">
        <v>271</v>
      </c>
      <c r="Q262" s="191">
        <v>41821</v>
      </c>
      <c r="R262" s="191">
        <v>42735</v>
      </c>
      <c r="S262" s="191">
        <v>42947</v>
      </c>
      <c r="T262" s="190" t="s">
        <v>391</v>
      </c>
      <c r="U262" s="194">
        <v>927777.77</v>
      </c>
      <c r="V262" s="190" t="s">
        <v>4425</v>
      </c>
      <c r="W262" s="190" t="s">
        <v>4424</v>
      </c>
      <c r="X262" s="190" t="s">
        <v>4423</v>
      </c>
      <c r="Y262" s="190" t="s">
        <v>271</v>
      </c>
      <c r="Z262" s="190" t="s">
        <v>271</v>
      </c>
      <c r="AA262" s="190" t="s">
        <v>271</v>
      </c>
      <c r="AB262" s="190" t="s">
        <v>310</v>
      </c>
      <c r="AC262" s="190" t="s">
        <v>4422</v>
      </c>
      <c r="AD262" s="190" t="s">
        <v>289</v>
      </c>
      <c r="AE262" s="190" t="s">
        <v>4421</v>
      </c>
      <c r="AF262" s="190" t="s">
        <v>4420</v>
      </c>
      <c r="AG262" s="193" t="s">
        <v>271</v>
      </c>
      <c r="AH262" s="193">
        <v>0</v>
      </c>
      <c r="AI262" s="193">
        <v>0</v>
      </c>
      <c r="AJ262" s="193" t="s">
        <v>271</v>
      </c>
      <c r="AK262" s="193">
        <v>3400</v>
      </c>
      <c r="AL262" s="193">
        <v>3400</v>
      </c>
      <c r="AM262" s="193">
        <v>0</v>
      </c>
      <c r="AN262" s="193">
        <v>0</v>
      </c>
      <c r="AO262" s="193">
        <v>0</v>
      </c>
      <c r="AP262" s="193">
        <v>0</v>
      </c>
      <c r="AQ262" s="193">
        <v>0</v>
      </c>
      <c r="AR262" s="193">
        <v>0</v>
      </c>
      <c r="AS262" s="190" t="s">
        <v>271</v>
      </c>
      <c r="AT262" s="193" t="s">
        <v>271</v>
      </c>
      <c r="AU262" s="193" t="s">
        <v>271</v>
      </c>
      <c r="AV262" s="190" t="s">
        <v>271</v>
      </c>
      <c r="AW262" s="193" t="s">
        <v>271</v>
      </c>
      <c r="AX262" s="193" t="s">
        <v>271</v>
      </c>
      <c r="AY262" s="190" t="s">
        <v>271</v>
      </c>
      <c r="AZ262" s="193" t="s">
        <v>271</v>
      </c>
      <c r="BA262" s="193" t="s">
        <v>271</v>
      </c>
      <c r="BB262" s="190" t="s">
        <v>271</v>
      </c>
      <c r="BC262" s="193" t="s">
        <v>271</v>
      </c>
      <c r="BD262" s="193" t="s">
        <v>271</v>
      </c>
      <c r="BE262" s="190" t="s">
        <v>271</v>
      </c>
      <c r="BF262" s="193" t="s">
        <v>271</v>
      </c>
      <c r="BG262" s="193" t="s">
        <v>271</v>
      </c>
      <c r="BH262" s="190" t="s">
        <v>271</v>
      </c>
      <c r="BI262" s="193" t="s">
        <v>271</v>
      </c>
      <c r="BJ262" s="193" t="s">
        <v>271</v>
      </c>
      <c r="BK262" s="190" t="s">
        <v>271</v>
      </c>
      <c r="BL262" s="193" t="s">
        <v>271</v>
      </c>
      <c r="BM262" s="193" t="s">
        <v>271</v>
      </c>
      <c r="BN262" s="190" t="s">
        <v>271</v>
      </c>
      <c r="BO262" s="193" t="s">
        <v>271</v>
      </c>
      <c r="BP262" s="193" t="s">
        <v>271</v>
      </c>
      <c r="BQ262" s="190" t="s">
        <v>271</v>
      </c>
      <c r="BR262" s="193" t="s">
        <v>271</v>
      </c>
      <c r="BS262" s="193" t="s">
        <v>271</v>
      </c>
      <c r="BT262" s="190" t="s">
        <v>271</v>
      </c>
      <c r="BU262" s="193" t="s">
        <v>271</v>
      </c>
      <c r="BV262" s="193" t="s">
        <v>271</v>
      </c>
      <c r="BW262" s="193">
        <v>0</v>
      </c>
      <c r="BX262" s="193">
        <v>7088</v>
      </c>
      <c r="BY262" s="193">
        <v>7088</v>
      </c>
      <c r="BZ262" s="193">
        <v>18</v>
      </c>
      <c r="CA262" s="193">
        <v>1772</v>
      </c>
      <c r="CB262" s="193">
        <v>1772</v>
      </c>
      <c r="CC262" s="190" t="s">
        <v>287</v>
      </c>
      <c r="CD262" s="193">
        <v>1772</v>
      </c>
      <c r="CE262" s="193">
        <v>7088</v>
      </c>
      <c r="CF262" s="190" t="s">
        <v>271</v>
      </c>
      <c r="CG262" s="193" t="s">
        <v>271</v>
      </c>
      <c r="CH262" s="193" t="s">
        <v>271</v>
      </c>
      <c r="CI262" s="190" t="s">
        <v>271</v>
      </c>
      <c r="CJ262" s="193" t="s">
        <v>271</v>
      </c>
      <c r="CK262" s="193" t="s">
        <v>271</v>
      </c>
      <c r="CL262" s="190" t="s">
        <v>271</v>
      </c>
      <c r="CM262" s="193" t="s">
        <v>271</v>
      </c>
      <c r="CN262" s="193" t="s">
        <v>271</v>
      </c>
      <c r="CO262" s="190" t="s">
        <v>287</v>
      </c>
      <c r="CP262" s="193">
        <v>1772</v>
      </c>
      <c r="CQ262" s="193">
        <v>0</v>
      </c>
      <c r="CR262" s="190" t="s">
        <v>271</v>
      </c>
      <c r="CS262" s="193" t="s">
        <v>271</v>
      </c>
      <c r="CT262" s="193" t="s">
        <v>271</v>
      </c>
      <c r="CU262" s="190" t="s">
        <v>271</v>
      </c>
      <c r="CV262" s="193" t="s">
        <v>271</v>
      </c>
      <c r="CW262" s="193" t="s">
        <v>271</v>
      </c>
      <c r="CX262" s="190" t="s">
        <v>271</v>
      </c>
      <c r="CY262" s="193" t="s">
        <v>271</v>
      </c>
      <c r="CZ262" s="193" t="s">
        <v>271</v>
      </c>
      <c r="DA262" s="190" t="s">
        <v>271</v>
      </c>
      <c r="DB262" s="193" t="s">
        <v>271</v>
      </c>
      <c r="DC262" s="193" t="s">
        <v>271</v>
      </c>
      <c r="DD262" s="190" t="s">
        <v>271</v>
      </c>
      <c r="DE262" s="193" t="s">
        <v>271</v>
      </c>
      <c r="DF262" s="193" t="s">
        <v>271</v>
      </c>
      <c r="DG262" s="190" t="s">
        <v>271</v>
      </c>
      <c r="DH262" s="193" t="s">
        <v>271</v>
      </c>
      <c r="DI262" s="193" t="s">
        <v>271</v>
      </c>
      <c r="DJ262" s="190" t="s">
        <v>271</v>
      </c>
      <c r="DK262" s="193" t="s">
        <v>271</v>
      </c>
      <c r="DL262" s="193" t="s">
        <v>271</v>
      </c>
      <c r="DM262" s="190" t="s">
        <v>271</v>
      </c>
      <c r="DN262" s="193" t="s">
        <v>271</v>
      </c>
      <c r="DO262" s="193" t="s">
        <v>271</v>
      </c>
      <c r="DP262" s="190" t="s">
        <v>271</v>
      </c>
      <c r="DQ262" s="193" t="s">
        <v>271</v>
      </c>
      <c r="DR262" s="193" t="s">
        <v>271</v>
      </c>
      <c r="DS262" s="190" t="s">
        <v>271</v>
      </c>
      <c r="DT262" s="193" t="s">
        <v>271</v>
      </c>
      <c r="DU262" s="193" t="s">
        <v>271</v>
      </c>
      <c r="DV262" s="190" t="s">
        <v>271</v>
      </c>
      <c r="DW262" s="193" t="s">
        <v>271</v>
      </c>
      <c r="DX262" s="193" t="s">
        <v>271</v>
      </c>
      <c r="DY262" s="190" t="s">
        <v>655</v>
      </c>
      <c r="DZ262" s="190" t="s">
        <v>272</v>
      </c>
      <c r="EA262" s="190" t="s">
        <v>323</v>
      </c>
      <c r="EB262" s="190" t="s">
        <v>307</v>
      </c>
      <c r="EC262" s="190" t="s">
        <v>297</v>
      </c>
      <c r="ED262" s="190" t="s">
        <v>271</v>
      </c>
      <c r="EE262" s="190" t="s">
        <v>271</v>
      </c>
      <c r="EF262" s="190" t="s">
        <v>4419</v>
      </c>
      <c r="EG262" s="190" t="s">
        <v>352</v>
      </c>
      <c r="EH262" s="190" t="s">
        <v>320</v>
      </c>
      <c r="EI262" s="190" t="s">
        <v>319</v>
      </c>
      <c r="EJ262" s="190" t="s">
        <v>246</v>
      </c>
      <c r="EK262" s="190" t="s">
        <v>379</v>
      </c>
      <c r="EL262" s="190" t="s">
        <v>272</v>
      </c>
      <c r="EM262" s="190" t="s">
        <v>272</v>
      </c>
      <c r="EN262" s="190" t="s">
        <v>272</v>
      </c>
      <c r="EO262" s="190" t="s">
        <v>297</v>
      </c>
      <c r="EP262" s="190" t="s">
        <v>464</v>
      </c>
      <c r="EQ262" s="190">
        <v>3</v>
      </c>
      <c r="ER262" s="190" t="s">
        <v>349</v>
      </c>
      <c r="ES262" s="190" t="s">
        <v>297</v>
      </c>
      <c r="ET262" s="190" t="s">
        <v>272</v>
      </c>
      <c r="EU262" s="190" t="s">
        <v>272</v>
      </c>
      <c r="EV262" s="190" t="s">
        <v>297</v>
      </c>
      <c r="EW262" s="190" t="s">
        <v>601</v>
      </c>
      <c r="EX262" s="190">
        <v>2</v>
      </c>
      <c r="EY262" s="190" t="s">
        <v>318</v>
      </c>
      <c r="EZ262" s="190" t="s">
        <v>268</v>
      </c>
      <c r="FA262" s="190" t="s">
        <v>260</v>
      </c>
      <c r="FB262" s="193">
        <v>11</v>
      </c>
      <c r="FC262" s="190" t="s">
        <v>276</v>
      </c>
      <c r="FD262" s="190" t="s">
        <v>377</v>
      </c>
      <c r="FE262" s="190" t="s">
        <v>271</v>
      </c>
      <c r="FF262" s="190" t="s">
        <v>263</v>
      </c>
      <c r="FG262" s="190" t="s">
        <v>4418</v>
      </c>
      <c r="FH262" s="190" t="s">
        <v>271</v>
      </c>
      <c r="FI262" s="190" t="s">
        <v>4417</v>
      </c>
      <c r="FJ262" s="190" t="s">
        <v>4416</v>
      </c>
      <c r="FK262" s="190" t="s">
        <v>4415</v>
      </c>
      <c r="FL262" s="190" t="s">
        <v>4414</v>
      </c>
      <c r="FM262" s="190" t="s">
        <v>4413</v>
      </c>
      <c r="FN262" s="190" t="s">
        <v>4412</v>
      </c>
      <c r="FO262" s="190" t="s">
        <v>4411</v>
      </c>
      <c r="FP262" s="190" t="s">
        <v>4410</v>
      </c>
      <c r="FQ262" s="193">
        <v>7088</v>
      </c>
      <c r="FR262" s="193">
        <v>1772</v>
      </c>
      <c r="FS262" s="190" t="s">
        <v>271</v>
      </c>
      <c r="FT262" s="190" t="s">
        <v>271</v>
      </c>
      <c r="FU262" s="190" t="s">
        <v>297</v>
      </c>
      <c r="FV262" s="190" t="s">
        <v>297</v>
      </c>
      <c r="FW262" s="190" t="s">
        <v>297</v>
      </c>
      <c r="FX262" s="190" t="s">
        <v>297</v>
      </c>
      <c r="FY262" s="190" t="s">
        <v>297</v>
      </c>
      <c r="FZ262" s="190" t="s">
        <v>297</v>
      </c>
      <c r="GA262" s="190" t="s">
        <v>297</v>
      </c>
      <c r="GB262" s="190" t="s">
        <v>297</v>
      </c>
      <c r="GC262" s="190" t="s">
        <v>297</v>
      </c>
      <c r="GD262" s="190" t="s">
        <v>297</v>
      </c>
      <c r="GE262" s="190" t="s">
        <v>271</v>
      </c>
    </row>
    <row r="263" spans="1:187" x14ac:dyDescent="0.3">
      <c r="A263" s="190" t="s">
        <v>372</v>
      </c>
      <c r="B263" s="190">
        <v>2907</v>
      </c>
      <c r="C263" s="190" t="s">
        <v>54</v>
      </c>
      <c r="D263" s="190" t="s">
        <v>238</v>
      </c>
      <c r="E263" s="190" t="s">
        <v>3760</v>
      </c>
      <c r="F263" s="190" t="s">
        <v>3759</v>
      </c>
      <c r="G263" s="190" t="s">
        <v>2855</v>
      </c>
      <c r="H263" s="190" t="s">
        <v>369</v>
      </c>
      <c r="I263" s="190" t="s">
        <v>2128</v>
      </c>
      <c r="J263" s="190" t="s">
        <v>2898</v>
      </c>
      <c r="K263" s="190" t="s">
        <v>271</v>
      </c>
      <c r="L263" s="190" t="s">
        <v>271</v>
      </c>
      <c r="M263" s="190" t="s">
        <v>271</v>
      </c>
      <c r="N263" s="190" t="s">
        <v>271</v>
      </c>
      <c r="O263" s="190" t="s">
        <v>271</v>
      </c>
      <c r="P263" s="190" t="s">
        <v>271</v>
      </c>
      <c r="Q263" s="191">
        <v>41824</v>
      </c>
      <c r="R263" s="191">
        <v>42919</v>
      </c>
      <c r="T263" s="190" t="s">
        <v>366</v>
      </c>
      <c r="U263" s="194">
        <v>669695.25</v>
      </c>
      <c r="V263" s="190" t="s">
        <v>2054</v>
      </c>
      <c r="W263" s="190" t="s">
        <v>3758</v>
      </c>
      <c r="X263" s="190" t="s">
        <v>3757</v>
      </c>
      <c r="Y263" s="190" t="s">
        <v>3756</v>
      </c>
      <c r="Z263" s="190" t="s">
        <v>3755</v>
      </c>
      <c r="AA263" s="190" t="s">
        <v>3740</v>
      </c>
      <c r="AB263" s="190" t="s">
        <v>310</v>
      </c>
      <c r="AC263" s="190" t="s">
        <v>3754</v>
      </c>
      <c r="AD263" s="190" t="s">
        <v>325</v>
      </c>
      <c r="AE263" s="190" t="s">
        <v>3753</v>
      </c>
      <c r="AF263" s="190" t="s">
        <v>3752</v>
      </c>
      <c r="AG263" s="193" t="s">
        <v>271</v>
      </c>
      <c r="AH263" s="193" t="s">
        <v>271</v>
      </c>
      <c r="AI263" s="193">
        <v>16000</v>
      </c>
      <c r="AJ263" s="193" t="s">
        <v>271</v>
      </c>
      <c r="AK263" s="193" t="s">
        <v>271</v>
      </c>
      <c r="AL263" s="193">
        <v>1340</v>
      </c>
      <c r="AM263" s="193">
        <v>0</v>
      </c>
      <c r="AN263" s="193">
        <v>0</v>
      </c>
      <c r="AO263" s="193">
        <v>0</v>
      </c>
      <c r="AP263" s="193">
        <v>0</v>
      </c>
      <c r="AQ263" s="193">
        <v>0</v>
      </c>
      <c r="AR263" s="193">
        <v>0</v>
      </c>
      <c r="AS263" s="190" t="s">
        <v>271</v>
      </c>
      <c r="AT263" s="193" t="s">
        <v>271</v>
      </c>
      <c r="AU263" s="193" t="s">
        <v>271</v>
      </c>
      <c r="AV263" s="190" t="s">
        <v>271</v>
      </c>
      <c r="AW263" s="193" t="s">
        <v>271</v>
      </c>
      <c r="AX263" s="193" t="s">
        <v>271</v>
      </c>
      <c r="AY263" s="190" t="s">
        <v>271</v>
      </c>
      <c r="AZ263" s="193" t="s">
        <v>271</v>
      </c>
      <c r="BA263" s="193" t="s">
        <v>271</v>
      </c>
      <c r="BB263" s="190" t="s">
        <v>271</v>
      </c>
      <c r="BC263" s="193" t="s">
        <v>271</v>
      </c>
      <c r="BD263" s="193" t="s">
        <v>271</v>
      </c>
      <c r="BE263" s="190" t="s">
        <v>271</v>
      </c>
      <c r="BF263" s="193" t="s">
        <v>271</v>
      </c>
      <c r="BG263" s="193" t="s">
        <v>271</v>
      </c>
      <c r="BH263" s="190" t="s">
        <v>271</v>
      </c>
      <c r="BI263" s="193" t="s">
        <v>271</v>
      </c>
      <c r="BJ263" s="193" t="s">
        <v>271</v>
      </c>
      <c r="BK263" s="190" t="s">
        <v>271</v>
      </c>
      <c r="BL263" s="193" t="s">
        <v>271</v>
      </c>
      <c r="BM263" s="193" t="s">
        <v>271</v>
      </c>
      <c r="BN263" s="190" t="s">
        <v>271</v>
      </c>
      <c r="BO263" s="193" t="s">
        <v>271</v>
      </c>
      <c r="BP263" s="193" t="s">
        <v>271</v>
      </c>
      <c r="BQ263" s="190" t="s">
        <v>271</v>
      </c>
      <c r="BR263" s="193" t="s">
        <v>271</v>
      </c>
      <c r="BS263" s="193" t="s">
        <v>271</v>
      </c>
      <c r="BT263" s="190" t="s">
        <v>271</v>
      </c>
      <c r="BU263" s="193" t="s">
        <v>271</v>
      </c>
      <c r="BV263" s="193" t="s">
        <v>271</v>
      </c>
      <c r="BW263" s="193">
        <v>0</v>
      </c>
      <c r="BX263" s="193">
        <v>0</v>
      </c>
      <c r="BY263" s="193">
        <v>9684</v>
      </c>
      <c r="BZ263" s="193">
        <v>0</v>
      </c>
      <c r="CA263" s="193">
        <v>0</v>
      </c>
      <c r="CB263" s="193">
        <v>2421</v>
      </c>
      <c r="CC263" s="190" t="s">
        <v>271</v>
      </c>
      <c r="CD263" s="193" t="s">
        <v>271</v>
      </c>
      <c r="CE263" s="193" t="s">
        <v>271</v>
      </c>
      <c r="CF263" s="190" t="s">
        <v>271</v>
      </c>
      <c r="CG263" s="193" t="s">
        <v>271</v>
      </c>
      <c r="CH263" s="193" t="s">
        <v>271</v>
      </c>
      <c r="CI263" s="190" t="s">
        <v>271</v>
      </c>
      <c r="CJ263" s="193" t="s">
        <v>271</v>
      </c>
      <c r="CK263" s="193" t="s">
        <v>271</v>
      </c>
      <c r="CL263" s="190" t="s">
        <v>271</v>
      </c>
      <c r="CM263" s="193" t="s">
        <v>271</v>
      </c>
      <c r="CN263" s="193" t="s">
        <v>271</v>
      </c>
      <c r="CO263" s="190" t="s">
        <v>271</v>
      </c>
      <c r="CP263" s="193" t="s">
        <v>271</v>
      </c>
      <c r="CQ263" s="193" t="s">
        <v>271</v>
      </c>
      <c r="CR263" s="190" t="s">
        <v>271</v>
      </c>
      <c r="CS263" s="193" t="s">
        <v>271</v>
      </c>
      <c r="CT263" s="193" t="s">
        <v>271</v>
      </c>
      <c r="CU263" s="190" t="s">
        <v>271</v>
      </c>
      <c r="CV263" s="193" t="s">
        <v>271</v>
      </c>
      <c r="CW263" s="193" t="s">
        <v>271</v>
      </c>
      <c r="CX263" s="190" t="s">
        <v>271</v>
      </c>
      <c r="CY263" s="193" t="s">
        <v>271</v>
      </c>
      <c r="CZ263" s="193" t="s">
        <v>271</v>
      </c>
      <c r="DA263" s="190" t="s">
        <v>271</v>
      </c>
      <c r="DB263" s="193" t="s">
        <v>271</v>
      </c>
      <c r="DC263" s="193" t="s">
        <v>271</v>
      </c>
      <c r="DD263" s="190" t="s">
        <v>271</v>
      </c>
      <c r="DE263" s="193" t="s">
        <v>271</v>
      </c>
      <c r="DF263" s="193" t="s">
        <v>271</v>
      </c>
      <c r="DG263" s="190" t="s">
        <v>271</v>
      </c>
      <c r="DH263" s="193" t="s">
        <v>271</v>
      </c>
      <c r="DI263" s="193" t="s">
        <v>271</v>
      </c>
      <c r="DJ263" s="190" t="s">
        <v>271</v>
      </c>
      <c r="DK263" s="193" t="s">
        <v>271</v>
      </c>
      <c r="DL263" s="193" t="s">
        <v>271</v>
      </c>
      <c r="DM263" s="190" t="s">
        <v>287</v>
      </c>
      <c r="DN263" s="193">
        <v>2421</v>
      </c>
      <c r="DO263" s="193">
        <v>9684</v>
      </c>
      <c r="DP263" s="190" t="s">
        <v>271</v>
      </c>
      <c r="DQ263" s="193" t="s">
        <v>271</v>
      </c>
      <c r="DR263" s="193" t="s">
        <v>271</v>
      </c>
      <c r="DS263" s="190" t="s">
        <v>271</v>
      </c>
      <c r="DT263" s="193" t="s">
        <v>271</v>
      </c>
      <c r="DU263" s="193" t="s">
        <v>271</v>
      </c>
      <c r="DV263" s="190" t="s">
        <v>271</v>
      </c>
      <c r="DW263" s="193" t="s">
        <v>271</v>
      </c>
      <c r="DX263" s="193" t="s">
        <v>271</v>
      </c>
      <c r="DY263" s="190" t="s">
        <v>356</v>
      </c>
      <c r="DZ263" s="190" t="s">
        <v>297</v>
      </c>
      <c r="EA263" s="190" t="s">
        <v>271</v>
      </c>
      <c r="EB263" s="190" t="s">
        <v>271</v>
      </c>
      <c r="EC263" s="190" t="s">
        <v>272</v>
      </c>
      <c r="ED263" s="190" t="s">
        <v>381</v>
      </c>
      <c r="EE263" s="190" t="s">
        <v>307</v>
      </c>
      <c r="EF263" s="190" t="s">
        <v>271</v>
      </c>
      <c r="EG263" s="190" t="s">
        <v>321</v>
      </c>
      <c r="EH263" s="190" t="s">
        <v>284</v>
      </c>
      <c r="EI263" s="190" t="s">
        <v>319</v>
      </c>
      <c r="EJ263" s="190" t="s">
        <v>246</v>
      </c>
      <c r="EK263" s="190" t="s">
        <v>379</v>
      </c>
      <c r="EL263" s="190" t="s">
        <v>272</v>
      </c>
      <c r="EM263" s="190" t="s">
        <v>272</v>
      </c>
      <c r="EN263" s="190" t="s">
        <v>272</v>
      </c>
      <c r="EO263" s="190" t="s">
        <v>297</v>
      </c>
      <c r="EP263" s="190" t="s">
        <v>464</v>
      </c>
      <c r="EQ263" s="190">
        <v>3</v>
      </c>
      <c r="ER263" s="190" t="s">
        <v>404</v>
      </c>
      <c r="ES263" s="190" t="s">
        <v>272</v>
      </c>
      <c r="ET263" s="190" t="s">
        <v>272</v>
      </c>
      <c r="EU263" s="190" t="s">
        <v>272</v>
      </c>
      <c r="EV263" s="190" t="s">
        <v>272</v>
      </c>
      <c r="EW263" s="190" t="s">
        <v>279</v>
      </c>
      <c r="EX263" s="190">
        <v>4</v>
      </c>
      <c r="EY263" s="190" t="s">
        <v>302</v>
      </c>
      <c r="EZ263" s="190" t="s">
        <v>268</v>
      </c>
      <c r="FA263" s="190" t="s">
        <v>260</v>
      </c>
      <c r="FB263" s="193">
        <v>5</v>
      </c>
      <c r="FC263" s="190" t="s">
        <v>276</v>
      </c>
      <c r="FD263" s="190" t="s">
        <v>442</v>
      </c>
      <c r="FE263" s="190" t="s">
        <v>271</v>
      </c>
      <c r="FF263" s="190" t="s">
        <v>263</v>
      </c>
      <c r="FG263" s="190" t="s">
        <v>3751</v>
      </c>
      <c r="FH263" s="190" t="s">
        <v>271</v>
      </c>
      <c r="FI263" s="190" t="s">
        <v>3750</v>
      </c>
      <c r="FJ263" s="190" t="s">
        <v>3749</v>
      </c>
      <c r="FK263" s="190" t="s">
        <v>271</v>
      </c>
      <c r="FL263" s="190" t="s">
        <v>3748</v>
      </c>
      <c r="FM263" s="190" t="s">
        <v>3747</v>
      </c>
      <c r="FN263" s="190" t="s">
        <v>271</v>
      </c>
      <c r="FO263" s="190" t="s">
        <v>3746</v>
      </c>
      <c r="FP263" s="190" t="s">
        <v>3745</v>
      </c>
      <c r="FQ263" s="193">
        <v>9684</v>
      </c>
      <c r="FR263" s="193">
        <v>2421</v>
      </c>
      <c r="FS263" s="190" t="s">
        <v>297</v>
      </c>
      <c r="FT263" s="190" t="s">
        <v>297</v>
      </c>
      <c r="FU263" s="190" t="s">
        <v>297</v>
      </c>
      <c r="FV263" s="190" t="s">
        <v>297</v>
      </c>
      <c r="FW263" s="190" t="s">
        <v>297</v>
      </c>
      <c r="FX263" s="190" t="s">
        <v>297</v>
      </c>
      <c r="FY263" s="190" t="s">
        <v>297</v>
      </c>
      <c r="FZ263" s="190" t="s">
        <v>297</v>
      </c>
      <c r="GA263" s="190" t="s">
        <v>297</v>
      </c>
      <c r="GB263" s="190" t="s">
        <v>297</v>
      </c>
      <c r="GC263" s="190" t="s">
        <v>297</v>
      </c>
      <c r="GD263" s="190" t="s">
        <v>297</v>
      </c>
      <c r="GE263" s="190" t="s">
        <v>272</v>
      </c>
    </row>
    <row r="264" spans="1:187" x14ac:dyDescent="0.3">
      <c r="A264" s="190" t="s">
        <v>372</v>
      </c>
      <c r="B264" s="190">
        <v>2909</v>
      </c>
      <c r="C264" s="190" t="s">
        <v>54</v>
      </c>
      <c r="D264" s="190" t="s">
        <v>238</v>
      </c>
      <c r="E264" s="190" t="s">
        <v>271</v>
      </c>
      <c r="F264" s="190" t="s">
        <v>3744</v>
      </c>
      <c r="G264" s="190" t="s">
        <v>2855</v>
      </c>
      <c r="H264" s="190" t="s">
        <v>369</v>
      </c>
      <c r="I264" s="190" t="s">
        <v>2945</v>
      </c>
      <c r="J264" s="190" t="s">
        <v>3743</v>
      </c>
      <c r="K264" s="190" t="s">
        <v>369</v>
      </c>
      <c r="L264" s="190" t="s">
        <v>2128</v>
      </c>
      <c r="M264" s="190" t="s">
        <v>2759</v>
      </c>
      <c r="N264" s="190" t="s">
        <v>271</v>
      </c>
      <c r="O264" s="190" t="s">
        <v>271</v>
      </c>
      <c r="P264" s="190" t="s">
        <v>271</v>
      </c>
      <c r="Q264" s="191">
        <v>42309</v>
      </c>
      <c r="R264" s="191">
        <v>42855</v>
      </c>
      <c r="T264" s="190" t="s">
        <v>366</v>
      </c>
      <c r="U264" s="194">
        <v>399285</v>
      </c>
      <c r="V264" s="190" t="s">
        <v>3742</v>
      </c>
      <c r="W264" s="190" t="s">
        <v>3741</v>
      </c>
      <c r="X264" s="190" t="s">
        <v>3740</v>
      </c>
      <c r="Y264" s="190" t="s">
        <v>2054</v>
      </c>
      <c r="Z264" s="190" t="s">
        <v>494</v>
      </c>
      <c r="AA264" s="190" t="s">
        <v>3739</v>
      </c>
      <c r="AB264" s="190" t="s">
        <v>310</v>
      </c>
      <c r="AC264" s="190" t="s">
        <v>3738</v>
      </c>
      <c r="AD264" s="190" t="s">
        <v>325</v>
      </c>
      <c r="AE264" s="190" t="s">
        <v>3737</v>
      </c>
      <c r="AF264" s="190" t="s">
        <v>3736</v>
      </c>
      <c r="AG264" s="193">
        <v>0</v>
      </c>
      <c r="AH264" s="193">
        <v>0</v>
      </c>
      <c r="AI264" s="193">
        <v>61640</v>
      </c>
      <c r="AJ264" s="193">
        <v>0</v>
      </c>
      <c r="AK264" s="193">
        <v>0</v>
      </c>
      <c r="AL264" s="193">
        <v>15410</v>
      </c>
      <c r="AM264" s="193">
        <v>0</v>
      </c>
      <c r="AN264" s="193">
        <v>0</v>
      </c>
      <c r="AO264" s="193">
        <v>0</v>
      </c>
      <c r="AP264" s="193">
        <v>0</v>
      </c>
      <c r="AQ264" s="193">
        <v>0</v>
      </c>
      <c r="AR264" s="193">
        <v>0</v>
      </c>
      <c r="AS264" s="190" t="s">
        <v>271</v>
      </c>
      <c r="AT264" s="193" t="s">
        <v>271</v>
      </c>
      <c r="AU264" s="193" t="s">
        <v>271</v>
      </c>
      <c r="AV264" s="190" t="s">
        <v>271</v>
      </c>
      <c r="AW264" s="193" t="s">
        <v>271</v>
      </c>
      <c r="AX264" s="193" t="s">
        <v>271</v>
      </c>
      <c r="AY264" s="190" t="s">
        <v>271</v>
      </c>
      <c r="AZ264" s="193" t="s">
        <v>271</v>
      </c>
      <c r="BA264" s="193" t="s">
        <v>271</v>
      </c>
      <c r="BB264" s="190" t="s">
        <v>271</v>
      </c>
      <c r="BC264" s="193" t="s">
        <v>271</v>
      </c>
      <c r="BD264" s="193" t="s">
        <v>271</v>
      </c>
      <c r="BE264" s="190" t="s">
        <v>271</v>
      </c>
      <c r="BF264" s="193" t="s">
        <v>271</v>
      </c>
      <c r="BG264" s="193" t="s">
        <v>271</v>
      </c>
      <c r="BH264" s="190" t="s">
        <v>271</v>
      </c>
      <c r="BI264" s="193" t="s">
        <v>271</v>
      </c>
      <c r="BJ264" s="193" t="s">
        <v>271</v>
      </c>
      <c r="BK264" s="190" t="s">
        <v>271</v>
      </c>
      <c r="BL264" s="193" t="s">
        <v>271</v>
      </c>
      <c r="BM264" s="193" t="s">
        <v>271</v>
      </c>
      <c r="BN264" s="190" t="s">
        <v>271</v>
      </c>
      <c r="BO264" s="193" t="s">
        <v>271</v>
      </c>
      <c r="BP264" s="193" t="s">
        <v>271</v>
      </c>
      <c r="BQ264" s="190" t="s">
        <v>271</v>
      </c>
      <c r="BR264" s="193" t="s">
        <v>271</v>
      </c>
      <c r="BS264" s="193" t="s">
        <v>271</v>
      </c>
      <c r="BT264" s="190" t="s">
        <v>271</v>
      </c>
      <c r="BU264" s="193" t="s">
        <v>271</v>
      </c>
      <c r="BV264" s="193" t="s">
        <v>271</v>
      </c>
      <c r="BW264" s="193">
        <v>0</v>
      </c>
      <c r="BX264" s="193">
        <v>0</v>
      </c>
      <c r="BY264" s="193">
        <v>45848</v>
      </c>
      <c r="BZ264" s="193">
        <v>0</v>
      </c>
      <c r="CA264" s="193">
        <v>0</v>
      </c>
      <c r="CB264" s="193">
        <v>11462</v>
      </c>
      <c r="CC264" s="190" t="s">
        <v>271</v>
      </c>
      <c r="CD264" s="193" t="s">
        <v>271</v>
      </c>
      <c r="CE264" s="193" t="s">
        <v>271</v>
      </c>
      <c r="CF264" s="190" t="s">
        <v>271</v>
      </c>
      <c r="CG264" s="193" t="s">
        <v>271</v>
      </c>
      <c r="CH264" s="193" t="s">
        <v>271</v>
      </c>
      <c r="CI264" s="190" t="s">
        <v>271</v>
      </c>
      <c r="CJ264" s="193" t="s">
        <v>271</v>
      </c>
      <c r="CK264" s="193" t="s">
        <v>271</v>
      </c>
      <c r="CL264" s="190" t="s">
        <v>271</v>
      </c>
      <c r="CM264" s="193" t="s">
        <v>271</v>
      </c>
      <c r="CN264" s="193" t="s">
        <v>271</v>
      </c>
      <c r="CO264" s="190" t="s">
        <v>271</v>
      </c>
      <c r="CP264" s="193" t="s">
        <v>271</v>
      </c>
      <c r="CQ264" s="193" t="s">
        <v>271</v>
      </c>
      <c r="CR264" s="190" t="s">
        <v>287</v>
      </c>
      <c r="CS264" s="193">
        <v>11462</v>
      </c>
      <c r="CT264" s="193">
        <v>45848</v>
      </c>
      <c r="CU264" s="190" t="s">
        <v>271</v>
      </c>
      <c r="CV264" s="193" t="s">
        <v>271</v>
      </c>
      <c r="CW264" s="193" t="s">
        <v>271</v>
      </c>
      <c r="CX264" s="190" t="s">
        <v>271</v>
      </c>
      <c r="CY264" s="193" t="s">
        <v>271</v>
      </c>
      <c r="CZ264" s="193" t="s">
        <v>271</v>
      </c>
      <c r="DA264" s="190" t="s">
        <v>271</v>
      </c>
      <c r="DB264" s="193" t="s">
        <v>271</v>
      </c>
      <c r="DC264" s="193" t="s">
        <v>271</v>
      </c>
      <c r="DD264" s="190" t="s">
        <v>271</v>
      </c>
      <c r="DE264" s="193" t="s">
        <v>271</v>
      </c>
      <c r="DF264" s="193" t="s">
        <v>271</v>
      </c>
      <c r="DG264" s="190" t="s">
        <v>271</v>
      </c>
      <c r="DH264" s="193" t="s">
        <v>271</v>
      </c>
      <c r="DI264" s="193" t="s">
        <v>271</v>
      </c>
      <c r="DJ264" s="190" t="s">
        <v>271</v>
      </c>
      <c r="DK264" s="193" t="s">
        <v>271</v>
      </c>
      <c r="DL264" s="193" t="s">
        <v>271</v>
      </c>
      <c r="DM264" s="190" t="s">
        <v>271</v>
      </c>
      <c r="DN264" s="193" t="s">
        <v>271</v>
      </c>
      <c r="DO264" s="193" t="s">
        <v>271</v>
      </c>
      <c r="DP264" s="190" t="s">
        <v>271</v>
      </c>
      <c r="DQ264" s="193" t="s">
        <v>271</v>
      </c>
      <c r="DR264" s="193" t="s">
        <v>271</v>
      </c>
      <c r="DS264" s="190" t="s">
        <v>271</v>
      </c>
      <c r="DT264" s="193" t="s">
        <v>271</v>
      </c>
      <c r="DU264" s="193" t="s">
        <v>271</v>
      </c>
      <c r="DV264" s="190" t="s">
        <v>271</v>
      </c>
      <c r="DW264" s="193" t="s">
        <v>271</v>
      </c>
      <c r="DX264" s="193" t="s">
        <v>271</v>
      </c>
      <c r="DY264" s="190" t="s">
        <v>655</v>
      </c>
      <c r="DZ264" s="190" t="s">
        <v>272</v>
      </c>
      <c r="EA264" s="190" t="s">
        <v>785</v>
      </c>
      <c r="EB264" s="190" t="s">
        <v>286</v>
      </c>
      <c r="EC264" s="190" t="s">
        <v>272</v>
      </c>
      <c r="ED264" s="190" t="s">
        <v>355</v>
      </c>
      <c r="EE264" s="190" t="s">
        <v>426</v>
      </c>
      <c r="EF264" s="190" t="s">
        <v>3735</v>
      </c>
      <c r="EG264" s="190" t="s">
        <v>352</v>
      </c>
      <c r="EH264" s="190" t="s">
        <v>284</v>
      </c>
      <c r="EI264" s="190" t="s">
        <v>483</v>
      </c>
      <c r="EJ264" s="190" t="s">
        <v>246</v>
      </c>
      <c r="EK264" s="190" t="s">
        <v>379</v>
      </c>
      <c r="EL264" s="190" t="s">
        <v>272</v>
      </c>
      <c r="EM264" s="190" t="s">
        <v>297</v>
      </c>
      <c r="EN264" s="190" t="s">
        <v>272</v>
      </c>
      <c r="EO264" s="190" t="s">
        <v>272</v>
      </c>
      <c r="EP264" s="190" t="s">
        <v>464</v>
      </c>
      <c r="EQ264" s="190">
        <v>3</v>
      </c>
      <c r="ER264" s="190" t="s">
        <v>349</v>
      </c>
      <c r="ES264" s="190" t="s">
        <v>272</v>
      </c>
      <c r="ET264" s="190" t="s">
        <v>272</v>
      </c>
      <c r="EU264" s="190" t="s">
        <v>272</v>
      </c>
      <c r="EV264" s="190" t="s">
        <v>272</v>
      </c>
      <c r="EW264" s="190" t="s">
        <v>303</v>
      </c>
      <c r="EX264" s="190">
        <v>4</v>
      </c>
      <c r="EY264" s="190" t="s">
        <v>302</v>
      </c>
      <c r="EZ264" s="190" t="s">
        <v>268</v>
      </c>
      <c r="FA264" s="190" t="s">
        <v>258</v>
      </c>
      <c r="FB264" s="193">
        <v>4</v>
      </c>
      <c r="FC264" s="190" t="s">
        <v>442</v>
      </c>
      <c r="FD264" s="190" t="s">
        <v>348</v>
      </c>
      <c r="FE264" s="190" t="s">
        <v>271</v>
      </c>
      <c r="FF264" s="190" t="s">
        <v>262</v>
      </c>
      <c r="FG264" s="190" t="s">
        <v>271</v>
      </c>
      <c r="FH264" s="190" t="s">
        <v>271</v>
      </c>
      <c r="FI264" s="190" t="s">
        <v>3734</v>
      </c>
      <c r="FJ264" s="190" t="s">
        <v>3733</v>
      </c>
      <c r="FK264" s="190" t="s">
        <v>271</v>
      </c>
      <c r="FL264" s="190" t="s">
        <v>3732</v>
      </c>
      <c r="FM264" s="190" t="s">
        <v>3731</v>
      </c>
      <c r="FN264" s="190" t="s">
        <v>271</v>
      </c>
      <c r="FO264" s="190" t="s">
        <v>271</v>
      </c>
      <c r="FP264" s="190" t="s">
        <v>271</v>
      </c>
      <c r="FQ264" s="193">
        <v>45848</v>
      </c>
      <c r="FR264" s="193">
        <v>11462</v>
      </c>
      <c r="FS264" s="190" t="s">
        <v>297</v>
      </c>
      <c r="FT264" s="190" t="s">
        <v>297</v>
      </c>
      <c r="FU264" s="190" t="s">
        <v>297</v>
      </c>
      <c r="FV264" s="190" t="s">
        <v>297</v>
      </c>
      <c r="FW264" s="190" t="s">
        <v>297</v>
      </c>
      <c r="FX264" s="190" t="s">
        <v>297</v>
      </c>
      <c r="FY264" s="190" t="s">
        <v>297</v>
      </c>
      <c r="FZ264" s="190" t="s">
        <v>297</v>
      </c>
      <c r="GA264" s="190" t="s">
        <v>297</v>
      </c>
      <c r="GB264" s="190" t="s">
        <v>297</v>
      </c>
      <c r="GC264" s="190" t="s">
        <v>297</v>
      </c>
      <c r="GD264" s="190" t="s">
        <v>297</v>
      </c>
      <c r="GE264" s="190" t="s">
        <v>297</v>
      </c>
    </row>
    <row r="265" spans="1:187" x14ac:dyDescent="0.3">
      <c r="A265" s="190" t="s">
        <v>372</v>
      </c>
      <c r="B265" s="190">
        <v>2908</v>
      </c>
      <c r="C265" s="190" t="s">
        <v>54</v>
      </c>
      <c r="D265" s="190" t="s">
        <v>238</v>
      </c>
      <c r="E265" s="190" t="s">
        <v>2060</v>
      </c>
      <c r="F265" s="190" t="s">
        <v>2059</v>
      </c>
      <c r="G265" s="190" t="s">
        <v>1337</v>
      </c>
      <c r="H265" s="190" t="s">
        <v>369</v>
      </c>
      <c r="I265" s="190" t="s">
        <v>1543</v>
      </c>
      <c r="J265" s="190" t="s">
        <v>2058</v>
      </c>
      <c r="K265" s="190" t="s">
        <v>271</v>
      </c>
      <c r="L265" s="190" t="s">
        <v>271</v>
      </c>
      <c r="M265" s="190" t="s">
        <v>271</v>
      </c>
      <c r="N265" s="190" t="s">
        <v>271</v>
      </c>
      <c r="O265" s="190" t="s">
        <v>271</v>
      </c>
      <c r="P265" s="190" t="s">
        <v>271</v>
      </c>
      <c r="Q265" s="191">
        <v>42095</v>
      </c>
      <c r="R265" s="191">
        <v>42887</v>
      </c>
      <c r="T265" s="190" t="s">
        <v>366</v>
      </c>
      <c r="U265" s="194">
        <v>1984031</v>
      </c>
      <c r="V265" s="190" t="s">
        <v>2057</v>
      </c>
      <c r="W265" s="190" t="s">
        <v>2056</v>
      </c>
      <c r="X265" s="190" t="s">
        <v>2055</v>
      </c>
      <c r="Y265" s="190" t="s">
        <v>2054</v>
      </c>
      <c r="Z265" s="190" t="s">
        <v>494</v>
      </c>
      <c r="AA265" s="190" t="s">
        <v>2053</v>
      </c>
      <c r="AB265" s="190" t="s">
        <v>291</v>
      </c>
      <c r="AC265" s="190" t="s">
        <v>2052</v>
      </c>
      <c r="AD265" s="190" t="s">
        <v>325</v>
      </c>
      <c r="AE265" s="190" t="s">
        <v>2051</v>
      </c>
      <c r="AF265" s="190" t="s">
        <v>2050</v>
      </c>
      <c r="AG265" s="193">
        <v>52064</v>
      </c>
      <c r="AH265" s="193">
        <v>52512</v>
      </c>
      <c r="AI265" s="193">
        <v>104576</v>
      </c>
      <c r="AJ265" s="193">
        <v>13013</v>
      </c>
      <c r="AK265" s="193">
        <v>13128</v>
      </c>
      <c r="AL265" s="193">
        <v>26144</v>
      </c>
      <c r="AM265" s="193">
        <v>9104</v>
      </c>
      <c r="AN265" s="193">
        <v>9204</v>
      </c>
      <c r="AO265" s="193">
        <v>18308</v>
      </c>
      <c r="AP265" s="193">
        <v>2276</v>
      </c>
      <c r="AQ265" s="193">
        <v>2301</v>
      </c>
      <c r="AR265" s="193">
        <v>4577</v>
      </c>
      <c r="AS265" s="190" t="s">
        <v>271</v>
      </c>
      <c r="AT265" s="193" t="s">
        <v>271</v>
      </c>
      <c r="AU265" s="193" t="s">
        <v>271</v>
      </c>
      <c r="AV265" s="190" t="s">
        <v>287</v>
      </c>
      <c r="AW265" s="193">
        <v>4577</v>
      </c>
      <c r="AX265" s="193">
        <v>18308</v>
      </c>
      <c r="AY265" s="190" t="s">
        <v>271</v>
      </c>
      <c r="AZ265" s="193" t="s">
        <v>271</v>
      </c>
      <c r="BA265" s="193" t="s">
        <v>271</v>
      </c>
      <c r="BB265" s="190" t="s">
        <v>271</v>
      </c>
      <c r="BC265" s="193" t="s">
        <v>271</v>
      </c>
      <c r="BD265" s="193" t="s">
        <v>271</v>
      </c>
      <c r="BE265" s="190" t="s">
        <v>271</v>
      </c>
      <c r="BF265" s="193" t="s">
        <v>271</v>
      </c>
      <c r="BG265" s="193" t="s">
        <v>271</v>
      </c>
      <c r="BH265" s="190" t="s">
        <v>271</v>
      </c>
      <c r="BI265" s="193" t="s">
        <v>271</v>
      </c>
      <c r="BJ265" s="193" t="s">
        <v>271</v>
      </c>
      <c r="BK265" s="190" t="s">
        <v>271</v>
      </c>
      <c r="BL265" s="193" t="s">
        <v>271</v>
      </c>
      <c r="BM265" s="193" t="s">
        <v>271</v>
      </c>
      <c r="BN265" s="190" t="s">
        <v>271</v>
      </c>
      <c r="BO265" s="193" t="s">
        <v>271</v>
      </c>
      <c r="BP265" s="193" t="s">
        <v>271</v>
      </c>
      <c r="BQ265" s="190" t="s">
        <v>271</v>
      </c>
      <c r="BR265" s="193" t="s">
        <v>271</v>
      </c>
      <c r="BS265" s="193" t="s">
        <v>271</v>
      </c>
      <c r="BT265" s="190" t="s">
        <v>271</v>
      </c>
      <c r="BU265" s="193" t="s">
        <v>271</v>
      </c>
      <c r="BV265" s="193" t="s">
        <v>271</v>
      </c>
      <c r="BW265" s="193">
        <v>11212</v>
      </c>
      <c r="BX265" s="193">
        <v>11372</v>
      </c>
      <c r="BY265" s="193">
        <v>22584</v>
      </c>
      <c r="BZ265" s="193">
        <v>2803</v>
      </c>
      <c r="CA265" s="193">
        <v>2846</v>
      </c>
      <c r="CB265" s="193">
        <v>5646</v>
      </c>
      <c r="CC265" s="190" t="s">
        <v>271</v>
      </c>
      <c r="CD265" s="193" t="s">
        <v>271</v>
      </c>
      <c r="CE265" s="193" t="s">
        <v>271</v>
      </c>
      <c r="CF265" s="190" t="s">
        <v>271</v>
      </c>
      <c r="CG265" s="193" t="s">
        <v>271</v>
      </c>
      <c r="CH265" s="193" t="s">
        <v>271</v>
      </c>
      <c r="CI265" s="190" t="s">
        <v>271</v>
      </c>
      <c r="CJ265" s="193" t="s">
        <v>271</v>
      </c>
      <c r="CK265" s="193" t="s">
        <v>271</v>
      </c>
      <c r="CL265" s="190" t="s">
        <v>271</v>
      </c>
      <c r="CM265" s="193" t="s">
        <v>271</v>
      </c>
      <c r="CN265" s="193" t="s">
        <v>271</v>
      </c>
      <c r="CO265" s="190" t="s">
        <v>271</v>
      </c>
      <c r="CP265" s="193" t="s">
        <v>271</v>
      </c>
      <c r="CQ265" s="193" t="s">
        <v>271</v>
      </c>
      <c r="CR265" s="190" t="s">
        <v>287</v>
      </c>
      <c r="CS265" s="193">
        <v>5646</v>
      </c>
      <c r="CT265" s="193">
        <v>0</v>
      </c>
      <c r="CU265" s="190" t="s">
        <v>271</v>
      </c>
      <c r="CV265" s="193" t="s">
        <v>271</v>
      </c>
      <c r="CW265" s="193" t="s">
        <v>271</v>
      </c>
      <c r="CX265" s="190" t="s">
        <v>271</v>
      </c>
      <c r="CY265" s="193" t="s">
        <v>271</v>
      </c>
      <c r="CZ265" s="193" t="s">
        <v>271</v>
      </c>
      <c r="DA265" s="190" t="s">
        <v>271</v>
      </c>
      <c r="DB265" s="193" t="s">
        <v>271</v>
      </c>
      <c r="DC265" s="193" t="s">
        <v>271</v>
      </c>
      <c r="DD265" s="190" t="s">
        <v>271</v>
      </c>
      <c r="DE265" s="193" t="s">
        <v>271</v>
      </c>
      <c r="DF265" s="193" t="s">
        <v>271</v>
      </c>
      <c r="DG265" s="190" t="s">
        <v>271</v>
      </c>
      <c r="DH265" s="193" t="s">
        <v>271</v>
      </c>
      <c r="DI265" s="193" t="s">
        <v>271</v>
      </c>
      <c r="DJ265" s="190" t="s">
        <v>271</v>
      </c>
      <c r="DK265" s="193" t="s">
        <v>271</v>
      </c>
      <c r="DL265" s="193" t="s">
        <v>271</v>
      </c>
      <c r="DM265" s="190" t="s">
        <v>271</v>
      </c>
      <c r="DN265" s="193" t="s">
        <v>271</v>
      </c>
      <c r="DO265" s="193" t="s">
        <v>271</v>
      </c>
      <c r="DP265" s="190" t="s">
        <v>271</v>
      </c>
      <c r="DQ265" s="193" t="s">
        <v>271</v>
      </c>
      <c r="DR265" s="193" t="s">
        <v>271</v>
      </c>
      <c r="DS265" s="190" t="s">
        <v>271</v>
      </c>
      <c r="DT265" s="193" t="s">
        <v>271</v>
      </c>
      <c r="DU265" s="193" t="s">
        <v>271</v>
      </c>
      <c r="DV265" s="190" t="s">
        <v>271</v>
      </c>
      <c r="DW265" s="193" t="s">
        <v>271</v>
      </c>
      <c r="DX265" s="193" t="s">
        <v>271</v>
      </c>
      <c r="DY265" s="190" t="s">
        <v>356</v>
      </c>
      <c r="DZ265" s="190" t="s">
        <v>272</v>
      </c>
      <c r="EA265" s="190" t="s">
        <v>323</v>
      </c>
      <c r="EB265" s="190" t="s">
        <v>286</v>
      </c>
      <c r="EC265" s="190" t="s">
        <v>272</v>
      </c>
      <c r="ED265" s="190" t="s">
        <v>323</v>
      </c>
      <c r="EE265" s="190" t="s">
        <v>307</v>
      </c>
      <c r="EF265" s="190" t="s">
        <v>2049</v>
      </c>
      <c r="EG265" s="190" t="s">
        <v>352</v>
      </c>
      <c r="EH265" s="190" t="s">
        <v>284</v>
      </c>
      <c r="EI265" s="190" t="s">
        <v>483</v>
      </c>
      <c r="EJ265" s="190" t="s">
        <v>245</v>
      </c>
      <c r="EK265" s="190" t="s">
        <v>379</v>
      </c>
      <c r="EL265" s="190" t="s">
        <v>272</v>
      </c>
      <c r="EM265" s="190" t="s">
        <v>272</v>
      </c>
      <c r="EN265" s="190" t="s">
        <v>272</v>
      </c>
      <c r="EO265" s="190" t="s">
        <v>272</v>
      </c>
      <c r="EP265" s="190" t="s">
        <v>378</v>
      </c>
      <c r="EQ265" s="190">
        <v>4</v>
      </c>
      <c r="ER265" s="190" t="s">
        <v>349</v>
      </c>
      <c r="ES265" s="190" t="s">
        <v>272</v>
      </c>
      <c r="ET265" s="190" t="s">
        <v>297</v>
      </c>
      <c r="EU265" s="190" t="s">
        <v>272</v>
      </c>
      <c r="EV265" s="190" t="s">
        <v>271</v>
      </c>
      <c r="EW265" s="190" t="s">
        <v>601</v>
      </c>
      <c r="EX265" s="190">
        <v>2</v>
      </c>
      <c r="EY265" s="190" t="s">
        <v>278</v>
      </c>
      <c r="EZ265" s="190" t="s">
        <v>268</v>
      </c>
      <c r="FA265" s="190" t="s">
        <v>257</v>
      </c>
      <c r="FB265" s="193">
        <v>4</v>
      </c>
      <c r="FC265" s="190" t="s">
        <v>442</v>
      </c>
      <c r="FD265" s="190" t="s">
        <v>300</v>
      </c>
      <c r="FE265" s="190" t="s">
        <v>348</v>
      </c>
      <c r="FF265" s="190" t="s">
        <v>262</v>
      </c>
      <c r="FG265" s="190" t="s">
        <v>271</v>
      </c>
      <c r="FH265" s="190" t="s">
        <v>271</v>
      </c>
      <c r="FI265" s="190" t="s">
        <v>2048</v>
      </c>
      <c r="FJ265" s="190" t="s">
        <v>2047</v>
      </c>
      <c r="FK265" s="190" t="s">
        <v>2046</v>
      </c>
      <c r="FL265" s="190" t="s">
        <v>2045</v>
      </c>
      <c r="FM265" s="190" t="s">
        <v>2044</v>
      </c>
      <c r="FN265" s="190" t="s">
        <v>271</v>
      </c>
      <c r="FO265" s="190" t="s">
        <v>271</v>
      </c>
      <c r="FP265" s="190" t="s">
        <v>2043</v>
      </c>
      <c r="FQ265" s="193">
        <v>22584</v>
      </c>
      <c r="FR265" s="193">
        <v>5646</v>
      </c>
      <c r="FS265" s="190" t="s">
        <v>297</v>
      </c>
      <c r="FT265" s="190" t="s">
        <v>297</v>
      </c>
      <c r="FU265" s="190" t="s">
        <v>297</v>
      </c>
      <c r="FV265" s="190" t="s">
        <v>297</v>
      </c>
      <c r="FW265" s="190" t="s">
        <v>297</v>
      </c>
      <c r="FX265" s="190" t="s">
        <v>297</v>
      </c>
      <c r="FY265" s="190" t="s">
        <v>297</v>
      </c>
      <c r="FZ265" s="190" t="s">
        <v>297</v>
      </c>
      <c r="GA265" s="190" t="s">
        <v>297</v>
      </c>
      <c r="GB265" s="190" t="s">
        <v>297</v>
      </c>
      <c r="GC265" s="190" t="s">
        <v>297</v>
      </c>
      <c r="GD265" s="190" t="s">
        <v>297</v>
      </c>
      <c r="GE265" s="190" t="s">
        <v>297</v>
      </c>
    </row>
    <row r="266" spans="1:187" x14ac:dyDescent="0.3">
      <c r="A266" s="190" t="s">
        <v>372</v>
      </c>
      <c r="B266" s="190">
        <v>2930</v>
      </c>
      <c r="C266" s="190" t="s">
        <v>59</v>
      </c>
      <c r="D266" s="190" t="s">
        <v>243</v>
      </c>
      <c r="E266" s="190" t="s">
        <v>13331</v>
      </c>
      <c r="F266" s="190" t="s">
        <v>13330</v>
      </c>
      <c r="G266" s="190" t="s">
        <v>12545</v>
      </c>
      <c r="H266" s="190" t="s">
        <v>514</v>
      </c>
      <c r="I266" s="190" t="s">
        <v>513</v>
      </c>
      <c r="J266" s="190" t="s">
        <v>13296</v>
      </c>
      <c r="K266" s="190" t="s">
        <v>271</v>
      </c>
      <c r="L266" s="190" t="s">
        <v>271</v>
      </c>
      <c r="M266" s="190" t="s">
        <v>271</v>
      </c>
      <c r="N266" s="190" t="s">
        <v>271</v>
      </c>
      <c r="O266" s="190" t="s">
        <v>271</v>
      </c>
      <c r="P266" s="190" t="s">
        <v>271</v>
      </c>
      <c r="Q266" s="191">
        <v>42167</v>
      </c>
      <c r="R266" s="191">
        <v>42292</v>
      </c>
      <c r="T266" s="190" t="s">
        <v>452</v>
      </c>
      <c r="U266" s="194">
        <v>72830.990000000005</v>
      </c>
      <c r="V266" s="190" t="s">
        <v>6207</v>
      </c>
      <c r="W266" s="190" t="s">
        <v>6206</v>
      </c>
      <c r="X266" s="190" t="s">
        <v>2004</v>
      </c>
      <c r="Y266" s="190" t="s">
        <v>6205</v>
      </c>
      <c r="Z266" s="190" t="s">
        <v>6204</v>
      </c>
      <c r="AA266" s="190" t="s">
        <v>6203</v>
      </c>
      <c r="AB266" s="190" t="s">
        <v>448</v>
      </c>
      <c r="AC266" s="190" t="s">
        <v>13329</v>
      </c>
      <c r="AD266" s="190" t="s">
        <v>325</v>
      </c>
      <c r="AE266" s="190" t="s">
        <v>13328</v>
      </c>
      <c r="AF266" s="190" t="s">
        <v>13327</v>
      </c>
      <c r="AG266" s="193">
        <v>0</v>
      </c>
      <c r="AH266" s="193">
        <v>0</v>
      </c>
      <c r="AI266" s="193">
        <v>0</v>
      </c>
      <c r="AJ266" s="193">
        <v>4066</v>
      </c>
      <c r="AK266" s="193">
        <v>3854</v>
      </c>
      <c r="AL266" s="193">
        <v>7920</v>
      </c>
      <c r="AM266" s="193">
        <v>0</v>
      </c>
      <c r="AN266" s="193">
        <v>0</v>
      </c>
      <c r="AO266" s="193">
        <v>0</v>
      </c>
      <c r="AP266" s="193">
        <v>8491</v>
      </c>
      <c r="AQ266" s="193">
        <v>2418</v>
      </c>
      <c r="AR266" s="193">
        <v>10909</v>
      </c>
      <c r="AS266" s="190" t="s">
        <v>271</v>
      </c>
      <c r="AT266" s="193" t="s">
        <v>271</v>
      </c>
      <c r="AU266" s="193" t="s">
        <v>271</v>
      </c>
      <c r="AV266" s="190" t="s">
        <v>271</v>
      </c>
      <c r="AW266" s="193" t="s">
        <v>271</v>
      </c>
      <c r="AX266" s="193" t="s">
        <v>271</v>
      </c>
      <c r="AY266" s="190" t="s">
        <v>287</v>
      </c>
      <c r="AZ266" s="193">
        <v>10909</v>
      </c>
      <c r="BA266" s="193">
        <v>0</v>
      </c>
      <c r="BB266" s="190" t="s">
        <v>271</v>
      </c>
      <c r="BC266" s="193" t="s">
        <v>271</v>
      </c>
      <c r="BD266" s="193" t="s">
        <v>271</v>
      </c>
      <c r="BE266" s="190" t="s">
        <v>271</v>
      </c>
      <c r="BF266" s="193" t="s">
        <v>271</v>
      </c>
      <c r="BG266" s="193" t="s">
        <v>271</v>
      </c>
      <c r="BH266" s="190" t="s">
        <v>271</v>
      </c>
      <c r="BI266" s="193" t="s">
        <v>271</v>
      </c>
      <c r="BJ266" s="193" t="s">
        <v>271</v>
      </c>
      <c r="BK266" s="190" t="s">
        <v>271</v>
      </c>
      <c r="BL266" s="193" t="s">
        <v>271</v>
      </c>
      <c r="BM266" s="193" t="s">
        <v>271</v>
      </c>
      <c r="BN266" s="190" t="s">
        <v>271</v>
      </c>
      <c r="BO266" s="193" t="s">
        <v>271</v>
      </c>
      <c r="BP266" s="193" t="s">
        <v>271</v>
      </c>
      <c r="BQ266" s="190" t="s">
        <v>271</v>
      </c>
      <c r="BR266" s="193" t="s">
        <v>271</v>
      </c>
      <c r="BS266" s="193" t="s">
        <v>271</v>
      </c>
      <c r="BT266" s="190" t="s">
        <v>271</v>
      </c>
      <c r="BU266" s="193" t="s">
        <v>271</v>
      </c>
      <c r="BV266" s="193" t="s">
        <v>271</v>
      </c>
      <c r="BW266" s="193">
        <v>0</v>
      </c>
      <c r="BX266" s="193">
        <v>0</v>
      </c>
      <c r="BY266" s="193">
        <v>0</v>
      </c>
      <c r="BZ266" s="193">
        <v>0</v>
      </c>
      <c r="CA266" s="193">
        <v>0</v>
      </c>
      <c r="CB266" s="193">
        <v>0</v>
      </c>
      <c r="CC266" s="190" t="s">
        <v>271</v>
      </c>
      <c r="CD266" s="193" t="s">
        <v>271</v>
      </c>
      <c r="CE266" s="193" t="s">
        <v>271</v>
      </c>
      <c r="CF266" s="190" t="s">
        <v>271</v>
      </c>
      <c r="CG266" s="193" t="s">
        <v>271</v>
      </c>
      <c r="CH266" s="193" t="s">
        <v>271</v>
      </c>
      <c r="CI266" s="190" t="s">
        <v>271</v>
      </c>
      <c r="CJ266" s="193" t="s">
        <v>271</v>
      </c>
      <c r="CK266" s="193" t="s">
        <v>271</v>
      </c>
      <c r="CL266" s="190" t="s">
        <v>271</v>
      </c>
      <c r="CM266" s="193" t="s">
        <v>271</v>
      </c>
      <c r="CN266" s="193" t="s">
        <v>271</v>
      </c>
      <c r="CO266" s="190" t="s">
        <v>271</v>
      </c>
      <c r="CP266" s="193" t="s">
        <v>271</v>
      </c>
      <c r="CQ266" s="193" t="s">
        <v>271</v>
      </c>
      <c r="CR266" s="190" t="s">
        <v>271</v>
      </c>
      <c r="CS266" s="193" t="s">
        <v>271</v>
      </c>
      <c r="CT266" s="193" t="s">
        <v>271</v>
      </c>
      <c r="CU266" s="190" t="s">
        <v>271</v>
      </c>
      <c r="CV266" s="193" t="s">
        <v>271</v>
      </c>
      <c r="CW266" s="193" t="s">
        <v>271</v>
      </c>
      <c r="CX266" s="190" t="s">
        <v>271</v>
      </c>
      <c r="CY266" s="193" t="s">
        <v>271</v>
      </c>
      <c r="CZ266" s="193" t="s">
        <v>271</v>
      </c>
      <c r="DA266" s="190" t="s">
        <v>271</v>
      </c>
      <c r="DB266" s="193" t="s">
        <v>271</v>
      </c>
      <c r="DC266" s="193" t="s">
        <v>271</v>
      </c>
      <c r="DD266" s="190" t="s">
        <v>271</v>
      </c>
      <c r="DE266" s="193" t="s">
        <v>271</v>
      </c>
      <c r="DF266" s="193" t="s">
        <v>271</v>
      </c>
      <c r="DG266" s="190" t="s">
        <v>271</v>
      </c>
      <c r="DH266" s="193" t="s">
        <v>271</v>
      </c>
      <c r="DI266" s="193" t="s">
        <v>271</v>
      </c>
      <c r="DJ266" s="190" t="s">
        <v>271</v>
      </c>
      <c r="DK266" s="193" t="s">
        <v>271</v>
      </c>
      <c r="DL266" s="193" t="s">
        <v>271</v>
      </c>
      <c r="DM266" s="190" t="s">
        <v>271</v>
      </c>
      <c r="DN266" s="193" t="s">
        <v>271</v>
      </c>
      <c r="DO266" s="193" t="s">
        <v>271</v>
      </c>
      <c r="DP266" s="190" t="s">
        <v>271</v>
      </c>
      <c r="DQ266" s="193" t="s">
        <v>271</v>
      </c>
      <c r="DR266" s="193" t="s">
        <v>271</v>
      </c>
      <c r="DS266" s="190" t="s">
        <v>271</v>
      </c>
      <c r="DT266" s="193" t="s">
        <v>271</v>
      </c>
      <c r="DU266" s="193" t="s">
        <v>271</v>
      </c>
      <c r="DV266" s="190" t="s">
        <v>271</v>
      </c>
      <c r="DW266" s="193" t="s">
        <v>271</v>
      </c>
      <c r="DX266" s="193" t="s">
        <v>271</v>
      </c>
      <c r="DY266" s="190" t="s">
        <v>655</v>
      </c>
      <c r="DZ266" s="190" t="s">
        <v>297</v>
      </c>
      <c r="EA266" s="190" t="s">
        <v>271</v>
      </c>
      <c r="EB266" s="190" t="s">
        <v>271</v>
      </c>
      <c r="EC266" s="190" t="s">
        <v>297</v>
      </c>
      <c r="ED266" s="190" t="s">
        <v>271</v>
      </c>
      <c r="EE266" s="190" t="s">
        <v>271</v>
      </c>
      <c r="EF266" s="190" t="s">
        <v>271</v>
      </c>
      <c r="EG266" s="190" t="s">
        <v>352</v>
      </c>
      <c r="EH266" s="190" t="s">
        <v>284</v>
      </c>
      <c r="EI266" s="190" t="s">
        <v>283</v>
      </c>
      <c r="EJ266" s="190" t="s">
        <v>246</v>
      </c>
      <c r="EK266" s="190" t="s">
        <v>379</v>
      </c>
      <c r="EL266" s="190" t="s">
        <v>272</v>
      </c>
      <c r="EM266" s="190" t="s">
        <v>272</v>
      </c>
      <c r="EN266" s="190" t="s">
        <v>272</v>
      </c>
      <c r="EO266" s="190" t="s">
        <v>272</v>
      </c>
      <c r="EP266" s="190" t="s">
        <v>378</v>
      </c>
      <c r="EQ266" s="190">
        <v>4</v>
      </c>
      <c r="ER266" s="190" t="s">
        <v>349</v>
      </c>
      <c r="ES266" s="190" t="s">
        <v>272</v>
      </c>
      <c r="ET266" s="190" t="s">
        <v>272</v>
      </c>
      <c r="EU266" s="190" t="s">
        <v>272</v>
      </c>
      <c r="EV266" s="190" t="s">
        <v>272</v>
      </c>
      <c r="EW266" s="190" t="s">
        <v>303</v>
      </c>
      <c r="EX266" s="190">
        <v>4</v>
      </c>
      <c r="EY266" s="190" t="s">
        <v>302</v>
      </c>
      <c r="EZ266" s="190" t="s">
        <v>268</v>
      </c>
      <c r="FA266" s="190" t="s">
        <v>259</v>
      </c>
      <c r="FB266" s="193">
        <v>0</v>
      </c>
      <c r="FC266" s="190" t="s">
        <v>271</v>
      </c>
      <c r="FD266" s="190" t="s">
        <v>271</v>
      </c>
      <c r="FE266" s="190" t="s">
        <v>271</v>
      </c>
      <c r="FF266" s="190" t="s">
        <v>262</v>
      </c>
      <c r="FG266" s="190" t="s">
        <v>271</v>
      </c>
      <c r="FH266" s="190" t="s">
        <v>271</v>
      </c>
      <c r="FI266" s="190" t="s">
        <v>271</v>
      </c>
      <c r="FJ266" s="190" t="s">
        <v>271</v>
      </c>
      <c r="FK266" s="190" t="s">
        <v>271</v>
      </c>
      <c r="FL266" s="190" t="s">
        <v>271</v>
      </c>
      <c r="FM266" s="190" t="s">
        <v>271</v>
      </c>
      <c r="FN266" s="190" t="s">
        <v>271</v>
      </c>
      <c r="FO266" s="190" t="s">
        <v>271</v>
      </c>
      <c r="FP266" s="190" t="s">
        <v>271</v>
      </c>
      <c r="FQ266" s="193">
        <v>0</v>
      </c>
      <c r="FR266" s="193">
        <v>10909</v>
      </c>
      <c r="FS266" s="190" t="s">
        <v>271</v>
      </c>
      <c r="FT266" s="190" t="s">
        <v>271</v>
      </c>
      <c r="FU266" s="190" t="s">
        <v>272</v>
      </c>
      <c r="FV266" s="190" t="s">
        <v>272</v>
      </c>
      <c r="FW266" s="190" t="s">
        <v>271</v>
      </c>
      <c r="FX266" s="190" t="s">
        <v>271</v>
      </c>
      <c r="FY266" s="190" t="s">
        <v>271</v>
      </c>
      <c r="FZ266" s="190" t="s">
        <v>271</v>
      </c>
      <c r="GA266" s="190" t="s">
        <v>271</v>
      </c>
      <c r="GB266" s="190" t="s">
        <v>271</v>
      </c>
      <c r="GC266" s="190" t="s">
        <v>271</v>
      </c>
      <c r="GD266" s="190" t="s">
        <v>271</v>
      </c>
      <c r="GE266" s="190" t="s">
        <v>271</v>
      </c>
    </row>
    <row r="267" spans="1:187" x14ac:dyDescent="0.3">
      <c r="A267" s="190" t="s">
        <v>372</v>
      </c>
      <c r="B267" s="190">
        <v>2931</v>
      </c>
      <c r="C267" s="190" t="s">
        <v>59</v>
      </c>
      <c r="D267" s="190" t="s">
        <v>243</v>
      </c>
      <c r="E267" s="190" t="s">
        <v>13326</v>
      </c>
      <c r="F267" s="190" t="s">
        <v>13325</v>
      </c>
      <c r="G267" s="190" t="s">
        <v>12545</v>
      </c>
      <c r="H267" s="190" t="s">
        <v>514</v>
      </c>
      <c r="I267" s="190" t="s">
        <v>513</v>
      </c>
      <c r="J267" s="190" t="s">
        <v>13320</v>
      </c>
      <c r="K267" s="190" t="s">
        <v>271</v>
      </c>
      <c r="L267" s="190" t="s">
        <v>271</v>
      </c>
      <c r="M267" s="190" t="s">
        <v>271</v>
      </c>
      <c r="N267" s="190" t="s">
        <v>271</v>
      </c>
      <c r="O267" s="190" t="s">
        <v>271</v>
      </c>
      <c r="P267" s="190" t="s">
        <v>271</v>
      </c>
      <c r="Q267" s="191">
        <v>42366</v>
      </c>
      <c r="R267" s="191">
        <v>42674</v>
      </c>
      <c r="T267" s="190" t="s">
        <v>574</v>
      </c>
      <c r="U267" s="194">
        <v>591979</v>
      </c>
      <c r="V267" s="190" t="s">
        <v>2006</v>
      </c>
      <c r="W267" s="190" t="s">
        <v>2005</v>
      </c>
      <c r="X267" s="190" t="s">
        <v>2004</v>
      </c>
      <c r="Y267" s="190" t="s">
        <v>271</v>
      </c>
      <c r="Z267" s="190" t="s">
        <v>271</v>
      </c>
      <c r="AA267" s="190" t="s">
        <v>271</v>
      </c>
      <c r="AB267" s="190" t="s">
        <v>448</v>
      </c>
      <c r="AC267" s="190" t="s">
        <v>2003</v>
      </c>
      <c r="AD267" s="190" t="s">
        <v>325</v>
      </c>
      <c r="AE267" s="190" t="s">
        <v>13324</v>
      </c>
      <c r="AF267" s="190" t="s">
        <v>672</v>
      </c>
      <c r="AG267" s="193">
        <v>14041</v>
      </c>
      <c r="AH267" s="193">
        <v>0</v>
      </c>
      <c r="AI267" s="193">
        <v>14041</v>
      </c>
      <c r="AJ267" s="193">
        <v>47802</v>
      </c>
      <c r="AK267" s="193">
        <v>16644</v>
      </c>
      <c r="AL267" s="193">
        <v>64446</v>
      </c>
      <c r="AM267" s="193">
        <v>14041</v>
      </c>
      <c r="AN267" s="193">
        <v>0</v>
      </c>
      <c r="AO267" s="193">
        <v>14041</v>
      </c>
      <c r="AP267" s="193">
        <v>47802</v>
      </c>
      <c r="AQ267" s="193">
        <v>16644</v>
      </c>
      <c r="AR267" s="193">
        <v>64446</v>
      </c>
      <c r="AS267" s="190" t="s">
        <v>271</v>
      </c>
      <c r="AT267" s="193" t="s">
        <v>271</v>
      </c>
      <c r="AU267" s="193" t="s">
        <v>271</v>
      </c>
      <c r="AV267" s="190" t="s">
        <v>271</v>
      </c>
      <c r="AW267" s="193" t="s">
        <v>271</v>
      </c>
      <c r="AX267" s="193" t="s">
        <v>271</v>
      </c>
      <c r="AY267" s="190" t="s">
        <v>287</v>
      </c>
      <c r="AZ267" s="193">
        <v>64446</v>
      </c>
      <c r="BA267" s="193">
        <v>14041</v>
      </c>
      <c r="BB267" s="190" t="s">
        <v>271</v>
      </c>
      <c r="BC267" s="193" t="s">
        <v>271</v>
      </c>
      <c r="BD267" s="193" t="s">
        <v>271</v>
      </c>
      <c r="BE267" s="190" t="s">
        <v>271</v>
      </c>
      <c r="BF267" s="193" t="s">
        <v>271</v>
      </c>
      <c r="BG267" s="193" t="s">
        <v>271</v>
      </c>
      <c r="BH267" s="190" t="s">
        <v>271</v>
      </c>
      <c r="BI267" s="193" t="s">
        <v>271</v>
      </c>
      <c r="BJ267" s="193" t="s">
        <v>271</v>
      </c>
      <c r="BK267" s="190" t="s">
        <v>271</v>
      </c>
      <c r="BL267" s="193" t="s">
        <v>271</v>
      </c>
      <c r="BM267" s="193" t="s">
        <v>271</v>
      </c>
      <c r="BN267" s="190" t="s">
        <v>271</v>
      </c>
      <c r="BO267" s="193" t="s">
        <v>271</v>
      </c>
      <c r="BP267" s="193" t="s">
        <v>271</v>
      </c>
      <c r="BQ267" s="190" t="s">
        <v>271</v>
      </c>
      <c r="BR267" s="193" t="s">
        <v>271</v>
      </c>
      <c r="BS267" s="193" t="s">
        <v>271</v>
      </c>
      <c r="BT267" s="190" t="s">
        <v>271</v>
      </c>
      <c r="BU267" s="193" t="s">
        <v>271</v>
      </c>
      <c r="BV267" s="193" t="s">
        <v>271</v>
      </c>
      <c r="BW267" s="193">
        <v>0</v>
      </c>
      <c r="BX267" s="193">
        <v>0</v>
      </c>
      <c r="BY267" s="193">
        <v>0</v>
      </c>
      <c r="BZ267" s="193">
        <v>0</v>
      </c>
      <c r="CA267" s="193">
        <v>0</v>
      </c>
      <c r="CB267" s="193">
        <v>0</v>
      </c>
      <c r="CC267" s="190" t="s">
        <v>271</v>
      </c>
      <c r="CD267" s="193" t="s">
        <v>271</v>
      </c>
      <c r="CE267" s="193" t="s">
        <v>271</v>
      </c>
      <c r="CF267" s="190" t="s">
        <v>271</v>
      </c>
      <c r="CG267" s="193" t="s">
        <v>271</v>
      </c>
      <c r="CH267" s="193" t="s">
        <v>271</v>
      </c>
      <c r="CI267" s="190" t="s">
        <v>271</v>
      </c>
      <c r="CJ267" s="193" t="s">
        <v>271</v>
      </c>
      <c r="CK267" s="193" t="s">
        <v>271</v>
      </c>
      <c r="CL267" s="190" t="s">
        <v>271</v>
      </c>
      <c r="CM267" s="193" t="s">
        <v>271</v>
      </c>
      <c r="CN267" s="193" t="s">
        <v>271</v>
      </c>
      <c r="CO267" s="190" t="s">
        <v>271</v>
      </c>
      <c r="CP267" s="193" t="s">
        <v>271</v>
      </c>
      <c r="CQ267" s="193" t="s">
        <v>271</v>
      </c>
      <c r="CR267" s="190" t="s">
        <v>271</v>
      </c>
      <c r="CS267" s="193" t="s">
        <v>271</v>
      </c>
      <c r="CT267" s="193" t="s">
        <v>271</v>
      </c>
      <c r="CU267" s="190" t="s">
        <v>271</v>
      </c>
      <c r="CV267" s="193" t="s">
        <v>271</v>
      </c>
      <c r="CW267" s="193" t="s">
        <v>271</v>
      </c>
      <c r="CX267" s="190" t="s">
        <v>271</v>
      </c>
      <c r="CY267" s="193" t="s">
        <v>271</v>
      </c>
      <c r="CZ267" s="193" t="s">
        <v>271</v>
      </c>
      <c r="DA267" s="190" t="s">
        <v>271</v>
      </c>
      <c r="DB267" s="193" t="s">
        <v>271</v>
      </c>
      <c r="DC267" s="193" t="s">
        <v>271</v>
      </c>
      <c r="DD267" s="190" t="s">
        <v>271</v>
      </c>
      <c r="DE267" s="193" t="s">
        <v>271</v>
      </c>
      <c r="DF267" s="193" t="s">
        <v>271</v>
      </c>
      <c r="DG267" s="190" t="s">
        <v>271</v>
      </c>
      <c r="DH267" s="193" t="s">
        <v>271</v>
      </c>
      <c r="DI267" s="193" t="s">
        <v>271</v>
      </c>
      <c r="DJ267" s="190" t="s">
        <v>271</v>
      </c>
      <c r="DK267" s="193" t="s">
        <v>271</v>
      </c>
      <c r="DL267" s="193" t="s">
        <v>271</v>
      </c>
      <c r="DM267" s="190" t="s">
        <v>271</v>
      </c>
      <c r="DN267" s="193" t="s">
        <v>271</v>
      </c>
      <c r="DO267" s="193" t="s">
        <v>271</v>
      </c>
      <c r="DP267" s="190" t="s">
        <v>271</v>
      </c>
      <c r="DQ267" s="193" t="s">
        <v>271</v>
      </c>
      <c r="DR267" s="193" t="s">
        <v>271</v>
      </c>
      <c r="DS267" s="190" t="s">
        <v>271</v>
      </c>
      <c r="DT267" s="193" t="s">
        <v>271</v>
      </c>
      <c r="DU267" s="193" t="s">
        <v>271</v>
      </c>
      <c r="DV267" s="190" t="s">
        <v>271</v>
      </c>
      <c r="DW267" s="193" t="s">
        <v>271</v>
      </c>
      <c r="DX267" s="193" t="s">
        <v>271</v>
      </c>
      <c r="DY267" s="190" t="s">
        <v>655</v>
      </c>
      <c r="DZ267" s="190" t="s">
        <v>297</v>
      </c>
      <c r="EA267" s="190" t="s">
        <v>271</v>
      </c>
      <c r="EB267" s="190" t="s">
        <v>271</v>
      </c>
      <c r="EC267" s="190" t="s">
        <v>272</v>
      </c>
      <c r="ED267" s="190" t="s">
        <v>785</v>
      </c>
      <c r="EE267" s="190" t="s">
        <v>307</v>
      </c>
      <c r="EF267" s="190" t="s">
        <v>2001</v>
      </c>
      <c r="EG267" s="190" t="s">
        <v>321</v>
      </c>
      <c r="EH267" s="190" t="s">
        <v>284</v>
      </c>
      <c r="EI267" s="190" t="s">
        <v>483</v>
      </c>
      <c r="EJ267" s="190" t="s">
        <v>246</v>
      </c>
      <c r="EK267" s="190" t="s">
        <v>379</v>
      </c>
      <c r="EL267" s="190" t="s">
        <v>272</v>
      </c>
      <c r="EM267" s="190" t="s">
        <v>272</v>
      </c>
      <c r="EN267" s="190" t="s">
        <v>272</v>
      </c>
      <c r="EO267" s="190" t="s">
        <v>272</v>
      </c>
      <c r="EP267" s="190" t="s">
        <v>378</v>
      </c>
      <c r="EQ267" s="190">
        <v>4</v>
      </c>
      <c r="ER267" s="190" t="s">
        <v>349</v>
      </c>
      <c r="ES267" s="190" t="s">
        <v>272</v>
      </c>
      <c r="ET267" s="190" t="s">
        <v>272</v>
      </c>
      <c r="EU267" s="190" t="s">
        <v>272</v>
      </c>
      <c r="EV267" s="190" t="s">
        <v>272</v>
      </c>
      <c r="EW267" s="190" t="s">
        <v>303</v>
      </c>
      <c r="EX267" s="190">
        <v>4</v>
      </c>
      <c r="EY267" s="190" t="s">
        <v>318</v>
      </c>
      <c r="EZ267" s="190" t="s">
        <v>268</v>
      </c>
      <c r="FA267" s="190" t="s">
        <v>260</v>
      </c>
      <c r="FB267" s="193">
        <v>3</v>
      </c>
      <c r="FC267" s="190" t="s">
        <v>537</v>
      </c>
      <c r="FD267" s="190" t="s">
        <v>348</v>
      </c>
      <c r="FE267" s="190" t="s">
        <v>277</v>
      </c>
      <c r="FF267" s="190" t="s">
        <v>262</v>
      </c>
      <c r="FG267" s="190" t="s">
        <v>271</v>
      </c>
      <c r="FH267" s="190" t="s">
        <v>13323</v>
      </c>
      <c r="FI267" s="190" t="s">
        <v>1999</v>
      </c>
      <c r="FJ267" s="190" t="s">
        <v>1998</v>
      </c>
      <c r="FK267" s="190" t="s">
        <v>271</v>
      </c>
      <c r="FL267" s="190" t="s">
        <v>1997</v>
      </c>
      <c r="FM267" s="190" t="s">
        <v>1996</v>
      </c>
      <c r="FN267" s="190" t="s">
        <v>271</v>
      </c>
      <c r="FO267" s="190" t="s">
        <v>1995</v>
      </c>
      <c r="FP267" s="190" t="s">
        <v>1994</v>
      </c>
      <c r="FQ267" s="193">
        <v>14041</v>
      </c>
      <c r="FR267" s="193">
        <v>64446</v>
      </c>
      <c r="FS267" s="190" t="s">
        <v>271</v>
      </c>
      <c r="FT267" s="190" t="s">
        <v>271</v>
      </c>
      <c r="FU267" s="190" t="s">
        <v>272</v>
      </c>
      <c r="FV267" s="190" t="s">
        <v>272</v>
      </c>
      <c r="FW267" s="190" t="s">
        <v>271</v>
      </c>
      <c r="FX267" s="190" t="s">
        <v>271</v>
      </c>
      <c r="FY267" s="190" t="s">
        <v>271</v>
      </c>
      <c r="FZ267" s="190" t="s">
        <v>271</v>
      </c>
      <c r="GA267" s="190" t="s">
        <v>271</v>
      </c>
      <c r="GB267" s="190" t="s">
        <v>271</v>
      </c>
      <c r="GC267" s="190" t="s">
        <v>271</v>
      </c>
      <c r="GD267" s="190" t="s">
        <v>271</v>
      </c>
      <c r="GE267" s="190" t="s">
        <v>271</v>
      </c>
    </row>
    <row r="268" spans="1:187" x14ac:dyDescent="0.3">
      <c r="A268" s="190" t="s">
        <v>372</v>
      </c>
      <c r="B268" s="190">
        <v>2932</v>
      </c>
      <c r="C268" s="190" t="s">
        <v>59</v>
      </c>
      <c r="D268" s="190" t="s">
        <v>243</v>
      </c>
      <c r="E268" s="190" t="s">
        <v>13322</v>
      </c>
      <c r="F268" s="190" t="s">
        <v>13321</v>
      </c>
      <c r="G268" s="190" t="s">
        <v>12545</v>
      </c>
      <c r="H268" s="190" t="s">
        <v>514</v>
      </c>
      <c r="I268" s="190" t="s">
        <v>513</v>
      </c>
      <c r="J268" s="190" t="s">
        <v>13320</v>
      </c>
      <c r="K268" s="190" t="s">
        <v>271</v>
      </c>
      <c r="L268" s="190" t="s">
        <v>271</v>
      </c>
      <c r="M268" s="190" t="s">
        <v>271</v>
      </c>
      <c r="N268" s="190" t="s">
        <v>271</v>
      </c>
      <c r="O268" s="190" t="s">
        <v>271</v>
      </c>
      <c r="P268" s="190" t="s">
        <v>271</v>
      </c>
      <c r="Q268" s="191">
        <v>42424</v>
      </c>
      <c r="R268" s="191">
        <v>42704</v>
      </c>
      <c r="T268" s="190" t="s">
        <v>574</v>
      </c>
      <c r="U268" s="194">
        <v>145526.74</v>
      </c>
      <c r="V268" s="190" t="s">
        <v>2006</v>
      </c>
      <c r="W268" s="190" t="s">
        <v>2005</v>
      </c>
      <c r="X268" s="190" t="s">
        <v>2004</v>
      </c>
      <c r="Y268" s="190" t="s">
        <v>271</v>
      </c>
      <c r="Z268" s="190" t="s">
        <v>271</v>
      </c>
      <c r="AA268" s="190" t="s">
        <v>271</v>
      </c>
      <c r="AB268" s="190" t="s">
        <v>448</v>
      </c>
      <c r="AC268" s="190" t="s">
        <v>2003</v>
      </c>
      <c r="AD268" s="190" t="s">
        <v>325</v>
      </c>
      <c r="AE268" s="190" t="s">
        <v>13319</v>
      </c>
      <c r="AF268" s="190" t="s">
        <v>672</v>
      </c>
      <c r="AG268" s="193">
        <v>7173</v>
      </c>
      <c r="AH268" s="193">
        <v>0</v>
      </c>
      <c r="AI268" s="193">
        <v>7173</v>
      </c>
      <c r="AJ268" s="193">
        <v>10495</v>
      </c>
      <c r="AK268" s="193">
        <v>4153</v>
      </c>
      <c r="AL268" s="193">
        <v>14648</v>
      </c>
      <c r="AM268" s="193">
        <v>7173</v>
      </c>
      <c r="AN268" s="193">
        <v>0</v>
      </c>
      <c r="AO268" s="193">
        <v>7173</v>
      </c>
      <c r="AP268" s="193">
        <v>10495</v>
      </c>
      <c r="AQ268" s="193">
        <v>4153</v>
      </c>
      <c r="AR268" s="193">
        <v>14648</v>
      </c>
      <c r="AS268" s="190" t="s">
        <v>271</v>
      </c>
      <c r="AT268" s="193" t="s">
        <v>271</v>
      </c>
      <c r="AU268" s="193" t="s">
        <v>271</v>
      </c>
      <c r="AV268" s="190" t="s">
        <v>271</v>
      </c>
      <c r="AW268" s="193" t="s">
        <v>271</v>
      </c>
      <c r="AX268" s="193" t="s">
        <v>271</v>
      </c>
      <c r="AY268" s="190" t="s">
        <v>287</v>
      </c>
      <c r="AZ268" s="193">
        <v>14648</v>
      </c>
      <c r="BA268" s="193">
        <v>7173</v>
      </c>
      <c r="BB268" s="190" t="s">
        <v>271</v>
      </c>
      <c r="BC268" s="193" t="s">
        <v>271</v>
      </c>
      <c r="BD268" s="193" t="s">
        <v>271</v>
      </c>
      <c r="BE268" s="190" t="s">
        <v>271</v>
      </c>
      <c r="BF268" s="193" t="s">
        <v>271</v>
      </c>
      <c r="BG268" s="193" t="s">
        <v>271</v>
      </c>
      <c r="BH268" s="190" t="s">
        <v>271</v>
      </c>
      <c r="BI268" s="193" t="s">
        <v>271</v>
      </c>
      <c r="BJ268" s="193" t="s">
        <v>271</v>
      </c>
      <c r="BK268" s="190" t="s">
        <v>271</v>
      </c>
      <c r="BL268" s="193" t="s">
        <v>271</v>
      </c>
      <c r="BM268" s="193" t="s">
        <v>271</v>
      </c>
      <c r="BN268" s="190" t="s">
        <v>271</v>
      </c>
      <c r="BO268" s="193" t="s">
        <v>271</v>
      </c>
      <c r="BP268" s="193" t="s">
        <v>271</v>
      </c>
      <c r="BQ268" s="190" t="s">
        <v>271</v>
      </c>
      <c r="BR268" s="193" t="s">
        <v>271</v>
      </c>
      <c r="BS268" s="193" t="s">
        <v>271</v>
      </c>
      <c r="BT268" s="190" t="s">
        <v>271</v>
      </c>
      <c r="BU268" s="193" t="s">
        <v>271</v>
      </c>
      <c r="BV268" s="193" t="s">
        <v>271</v>
      </c>
      <c r="BW268" s="193">
        <v>0</v>
      </c>
      <c r="BX268" s="193">
        <v>0</v>
      </c>
      <c r="BY268" s="193">
        <v>0</v>
      </c>
      <c r="BZ268" s="193">
        <v>0</v>
      </c>
      <c r="CA268" s="193">
        <v>0</v>
      </c>
      <c r="CB268" s="193">
        <v>0</v>
      </c>
      <c r="CC268" s="190" t="s">
        <v>271</v>
      </c>
      <c r="CD268" s="193" t="s">
        <v>271</v>
      </c>
      <c r="CE268" s="193" t="s">
        <v>271</v>
      </c>
      <c r="CF268" s="190" t="s">
        <v>271</v>
      </c>
      <c r="CG268" s="193" t="s">
        <v>271</v>
      </c>
      <c r="CH268" s="193" t="s">
        <v>271</v>
      </c>
      <c r="CI268" s="190" t="s">
        <v>271</v>
      </c>
      <c r="CJ268" s="193" t="s">
        <v>271</v>
      </c>
      <c r="CK268" s="193" t="s">
        <v>271</v>
      </c>
      <c r="CL268" s="190" t="s">
        <v>271</v>
      </c>
      <c r="CM268" s="193" t="s">
        <v>271</v>
      </c>
      <c r="CN268" s="193" t="s">
        <v>271</v>
      </c>
      <c r="CO268" s="190" t="s">
        <v>271</v>
      </c>
      <c r="CP268" s="193" t="s">
        <v>271</v>
      </c>
      <c r="CQ268" s="193" t="s">
        <v>271</v>
      </c>
      <c r="CR268" s="190" t="s">
        <v>271</v>
      </c>
      <c r="CS268" s="193" t="s">
        <v>271</v>
      </c>
      <c r="CT268" s="193" t="s">
        <v>271</v>
      </c>
      <c r="CU268" s="190" t="s">
        <v>271</v>
      </c>
      <c r="CV268" s="193" t="s">
        <v>271</v>
      </c>
      <c r="CW268" s="193" t="s">
        <v>271</v>
      </c>
      <c r="CX268" s="190" t="s">
        <v>271</v>
      </c>
      <c r="CY268" s="193" t="s">
        <v>271</v>
      </c>
      <c r="CZ268" s="193" t="s">
        <v>271</v>
      </c>
      <c r="DA268" s="190" t="s">
        <v>271</v>
      </c>
      <c r="DB268" s="193" t="s">
        <v>271</v>
      </c>
      <c r="DC268" s="193" t="s">
        <v>271</v>
      </c>
      <c r="DD268" s="190" t="s">
        <v>271</v>
      </c>
      <c r="DE268" s="193" t="s">
        <v>271</v>
      </c>
      <c r="DF268" s="193" t="s">
        <v>271</v>
      </c>
      <c r="DG268" s="190" t="s">
        <v>271</v>
      </c>
      <c r="DH268" s="193" t="s">
        <v>271</v>
      </c>
      <c r="DI268" s="193" t="s">
        <v>271</v>
      </c>
      <c r="DJ268" s="190" t="s">
        <v>271</v>
      </c>
      <c r="DK268" s="193" t="s">
        <v>271</v>
      </c>
      <c r="DL268" s="193" t="s">
        <v>271</v>
      </c>
      <c r="DM268" s="190" t="s">
        <v>271</v>
      </c>
      <c r="DN268" s="193" t="s">
        <v>271</v>
      </c>
      <c r="DO268" s="193" t="s">
        <v>271</v>
      </c>
      <c r="DP268" s="190" t="s">
        <v>271</v>
      </c>
      <c r="DQ268" s="193" t="s">
        <v>271</v>
      </c>
      <c r="DR268" s="193" t="s">
        <v>271</v>
      </c>
      <c r="DS268" s="190" t="s">
        <v>271</v>
      </c>
      <c r="DT268" s="193" t="s">
        <v>271</v>
      </c>
      <c r="DU268" s="193" t="s">
        <v>271</v>
      </c>
      <c r="DV268" s="190" t="s">
        <v>271</v>
      </c>
      <c r="DW268" s="193" t="s">
        <v>271</v>
      </c>
      <c r="DX268" s="193" t="s">
        <v>271</v>
      </c>
      <c r="DY268" s="190" t="s">
        <v>655</v>
      </c>
      <c r="DZ268" s="190" t="s">
        <v>297</v>
      </c>
      <c r="EA268" s="190" t="s">
        <v>271</v>
      </c>
      <c r="EB268" s="190" t="s">
        <v>271</v>
      </c>
      <c r="EC268" s="190" t="s">
        <v>272</v>
      </c>
      <c r="ED268" s="190" t="s">
        <v>785</v>
      </c>
      <c r="EE268" s="190" t="s">
        <v>307</v>
      </c>
      <c r="EF268" s="190" t="s">
        <v>2001</v>
      </c>
      <c r="EG268" s="190" t="s">
        <v>321</v>
      </c>
      <c r="EH268" s="190" t="s">
        <v>284</v>
      </c>
      <c r="EI268" s="190" t="s">
        <v>483</v>
      </c>
      <c r="EJ268" s="190" t="s">
        <v>246</v>
      </c>
      <c r="EK268" s="190" t="s">
        <v>379</v>
      </c>
      <c r="EL268" s="190" t="s">
        <v>272</v>
      </c>
      <c r="EM268" s="190" t="s">
        <v>272</v>
      </c>
      <c r="EN268" s="190" t="s">
        <v>272</v>
      </c>
      <c r="EO268" s="190" t="s">
        <v>272</v>
      </c>
      <c r="EP268" s="190" t="s">
        <v>378</v>
      </c>
      <c r="EQ268" s="190">
        <v>4</v>
      </c>
      <c r="ER268" s="190" t="s">
        <v>349</v>
      </c>
      <c r="ES268" s="190" t="s">
        <v>272</v>
      </c>
      <c r="ET268" s="190" t="s">
        <v>272</v>
      </c>
      <c r="EU268" s="190" t="s">
        <v>297</v>
      </c>
      <c r="EV268" s="190" t="s">
        <v>272</v>
      </c>
      <c r="EW268" s="190" t="s">
        <v>303</v>
      </c>
      <c r="EX268" s="190">
        <v>3</v>
      </c>
      <c r="EY268" s="190" t="s">
        <v>318</v>
      </c>
      <c r="EZ268" s="190" t="s">
        <v>268</v>
      </c>
      <c r="FA268" s="190" t="s">
        <v>260</v>
      </c>
      <c r="FB268" s="193">
        <v>3</v>
      </c>
      <c r="FC268" s="190" t="s">
        <v>537</v>
      </c>
      <c r="FD268" s="190" t="s">
        <v>348</v>
      </c>
      <c r="FE268" s="190" t="s">
        <v>277</v>
      </c>
      <c r="FF268" s="190" t="s">
        <v>262</v>
      </c>
      <c r="FG268" s="190" t="s">
        <v>271</v>
      </c>
      <c r="FH268" s="190" t="s">
        <v>13318</v>
      </c>
      <c r="FI268" s="190" t="s">
        <v>1999</v>
      </c>
      <c r="FJ268" s="190" t="s">
        <v>1998</v>
      </c>
      <c r="FK268" s="190" t="s">
        <v>271</v>
      </c>
      <c r="FL268" s="190" t="s">
        <v>1997</v>
      </c>
      <c r="FM268" s="190" t="s">
        <v>1996</v>
      </c>
      <c r="FN268" s="190" t="s">
        <v>271</v>
      </c>
      <c r="FO268" s="190" t="s">
        <v>1995</v>
      </c>
      <c r="FP268" s="190" t="s">
        <v>1994</v>
      </c>
      <c r="FQ268" s="193">
        <v>7173</v>
      </c>
      <c r="FR268" s="193">
        <v>14648</v>
      </c>
      <c r="FS268" s="190" t="s">
        <v>271</v>
      </c>
      <c r="FT268" s="190" t="s">
        <v>271</v>
      </c>
      <c r="FU268" s="190" t="s">
        <v>272</v>
      </c>
      <c r="FV268" s="190" t="s">
        <v>272</v>
      </c>
      <c r="FW268" s="190" t="s">
        <v>271</v>
      </c>
      <c r="FX268" s="190" t="s">
        <v>271</v>
      </c>
      <c r="FY268" s="190" t="s">
        <v>271</v>
      </c>
      <c r="FZ268" s="190" t="s">
        <v>271</v>
      </c>
      <c r="GA268" s="190" t="s">
        <v>271</v>
      </c>
      <c r="GB268" s="190" t="s">
        <v>271</v>
      </c>
      <c r="GC268" s="190" t="s">
        <v>271</v>
      </c>
      <c r="GD268" s="190" t="s">
        <v>271</v>
      </c>
      <c r="GE268" s="190" t="s">
        <v>271</v>
      </c>
    </row>
    <row r="269" spans="1:187" x14ac:dyDescent="0.3">
      <c r="A269" s="190" t="s">
        <v>372</v>
      </c>
      <c r="B269" s="190">
        <v>2933</v>
      </c>
      <c r="C269" s="190" t="s">
        <v>59</v>
      </c>
      <c r="D269" s="190" t="s">
        <v>243</v>
      </c>
      <c r="E269" s="190" t="s">
        <v>13317</v>
      </c>
      <c r="F269" s="190" t="s">
        <v>13316</v>
      </c>
      <c r="G269" s="190" t="s">
        <v>12545</v>
      </c>
      <c r="H269" s="190" t="s">
        <v>514</v>
      </c>
      <c r="I269" s="190" t="s">
        <v>513</v>
      </c>
      <c r="J269" s="190" t="s">
        <v>13296</v>
      </c>
      <c r="K269" s="190" t="s">
        <v>271</v>
      </c>
      <c r="L269" s="190" t="s">
        <v>271</v>
      </c>
      <c r="M269" s="190" t="s">
        <v>271</v>
      </c>
      <c r="N269" s="190" t="s">
        <v>271</v>
      </c>
      <c r="O269" s="190" t="s">
        <v>271</v>
      </c>
      <c r="P269" s="190" t="s">
        <v>271</v>
      </c>
      <c r="Q269" s="191">
        <v>42154</v>
      </c>
      <c r="R269" s="191">
        <v>42369</v>
      </c>
      <c r="T269" s="190" t="s">
        <v>452</v>
      </c>
      <c r="U269" s="194">
        <v>348947</v>
      </c>
      <c r="V269" s="190" t="s">
        <v>6212</v>
      </c>
      <c r="W269" s="190" t="s">
        <v>6206</v>
      </c>
      <c r="X269" s="190" t="s">
        <v>2004</v>
      </c>
      <c r="Y269" s="190" t="s">
        <v>6205</v>
      </c>
      <c r="Z269" s="190" t="s">
        <v>6204</v>
      </c>
      <c r="AA269" s="190" t="s">
        <v>6203</v>
      </c>
      <c r="AB269" s="190" t="s">
        <v>448</v>
      </c>
      <c r="AC269" s="190" t="s">
        <v>13315</v>
      </c>
      <c r="AD269" s="190" t="s">
        <v>325</v>
      </c>
      <c r="AE269" s="190" t="s">
        <v>13314</v>
      </c>
      <c r="AF269" s="190" t="s">
        <v>6200</v>
      </c>
      <c r="AG269" s="193">
        <v>0</v>
      </c>
      <c r="AH269" s="193">
        <v>0</v>
      </c>
      <c r="AI269" s="193">
        <v>0</v>
      </c>
      <c r="AJ269" s="193">
        <v>10380</v>
      </c>
      <c r="AK269" s="193">
        <v>10606</v>
      </c>
      <c r="AL269" s="193">
        <v>20986</v>
      </c>
      <c r="AM269" s="193">
        <v>0</v>
      </c>
      <c r="AN269" s="193">
        <v>0</v>
      </c>
      <c r="AO269" s="193">
        <v>0</v>
      </c>
      <c r="AP269" s="193">
        <v>10825</v>
      </c>
      <c r="AQ269" s="193">
        <v>8858</v>
      </c>
      <c r="AR269" s="193">
        <v>19683</v>
      </c>
      <c r="AS269" s="190" t="s">
        <v>271</v>
      </c>
      <c r="AT269" s="193" t="s">
        <v>271</v>
      </c>
      <c r="AU269" s="193" t="s">
        <v>271</v>
      </c>
      <c r="AV269" s="190" t="s">
        <v>271</v>
      </c>
      <c r="AW269" s="193" t="s">
        <v>271</v>
      </c>
      <c r="AX269" s="193" t="s">
        <v>271</v>
      </c>
      <c r="AY269" s="190" t="s">
        <v>271</v>
      </c>
      <c r="AZ269" s="193" t="s">
        <v>271</v>
      </c>
      <c r="BA269" s="193" t="s">
        <v>271</v>
      </c>
      <c r="BB269" s="190" t="s">
        <v>271</v>
      </c>
      <c r="BC269" s="193" t="s">
        <v>271</v>
      </c>
      <c r="BD269" s="193" t="s">
        <v>271</v>
      </c>
      <c r="BE269" s="190" t="s">
        <v>271</v>
      </c>
      <c r="BF269" s="193" t="s">
        <v>271</v>
      </c>
      <c r="BG269" s="193" t="s">
        <v>271</v>
      </c>
      <c r="BH269" s="190" t="s">
        <v>271</v>
      </c>
      <c r="BI269" s="193" t="s">
        <v>271</v>
      </c>
      <c r="BJ269" s="193" t="s">
        <v>271</v>
      </c>
      <c r="BK269" s="190" t="s">
        <v>271</v>
      </c>
      <c r="BL269" s="193" t="s">
        <v>271</v>
      </c>
      <c r="BM269" s="193" t="s">
        <v>271</v>
      </c>
      <c r="BN269" s="190" t="s">
        <v>271</v>
      </c>
      <c r="BO269" s="193" t="s">
        <v>271</v>
      </c>
      <c r="BP269" s="193" t="s">
        <v>271</v>
      </c>
      <c r="BQ269" s="190" t="s">
        <v>271</v>
      </c>
      <c r="BR269" s="193" t="s">
        <v>271</v>
      </c>
      <c r="BS269" s="193" t="s">
        <v>271</v>
      </c>
      <c r="BT269" s="190" t="s">
        <v>287</v>
      </c>
      <c r="BU269" s="193">
        <v>19683</v>
      </c>
      <c r="BV269" s="193">
        <v>0</v>
      </c>
      <c r="BW269" s="193">
        <v>0</v>
      </c>
      <c r="BX269" s="193">
        <v>0</v>
      </c>
      <c r="BY269" s="193">
        <v>0</v>
      </c>
      <c r="BZ269" s="193">
        <v>0</v>
      </c>
      <c r="CA269" s="193">
        <v>0</v>
      </c>
      <c r="CB269" s="193">
        <v>0</v>
      </c>
      <c r="CC269" s="190" t="s">
        <v>271</v>
      </c>
      <c r="CD269" s="193" t="s">
        <v>271</v>
      </c>
      <c r="CE269" s="193" t="s">
        <v>271</v>
      </c>
      <c r="CF269" s="190" t="s">
        <v>271</v>
      </c>
      <c r="CG269" s="193" t="s">
        <v>271</v>
      </c>
      <c r="CH269" s="193" t="s">
        <v>271</v>
      </c>
      <c r="CI269" s="190" t="s">
        <v>271</v>
      </c>
      <c r="CJ269" s="193" t="s">
        <v>271</v>
      </c>
      <c r="CK269" s="193" t="s">
        <v>271</v>
      </c>
      <c r="CL269" s="190" t="s">
        <v>271</v>
      </c>
      <c r="CM269" s="193" t="s">
        <v>271</v>
      </c>
      <c r="CN269" s="193" t="s">
        <v>271</v>
      </c>
      <c r="CO269" s="190" t="s">
        <v>271</v>
      </c>
      <c r="CP269" s="193" t="s">
        <v>271</v>
      </c>
      <c r="CQ269" s="193" t="s">
        <v>271</v>
      </c>
      <c r="CR269" s="190" t="s">
        <v>271</v>
      </c>
      <c r="CS269" s="193" t="s">
        <v>271</v>
      </c>
      <c r="CT269" s="193" t="s">
        <v>271</v>
      </c>
      <c r="CU269" s="190" t="s">
        <v>271</v>
      </c>
      <c r="CV269" s="193" t="s">
        <v>271</v>
      </c>
      <c r="CW269" s="193" t="s">
        <v>271</v>
      </c>
      <c r="CX269" s="190" t="s">
        <v>271</v>
      </c>
      <c r="CY269" s="193" t="s">
        <v>271</v>
      </c>
      <c r="CZ269" s="193" t="s">
        <v>271</v>
      </c>
      <c r="DA269" s="190" t="s">
        <v>271</v>
      </c>
      <c r="DB269" s="193" t="s">
        <v>271</v>
      </c>
      <c r="DC269" s="193" t="s">
        <v>271</v>
      </c>
      <c r="DD269" s="190" t="s">
        <v>271</v>
      </c>
      <c r="DE269" s="193" t="s">
        <v>271</v>
      </c>
      <c r="DF269" s="193" t="s">
        <v>271</v>
      </c>
      <c r="DG269" s="190" t="s">
        <v>271</v>
      </c>
      <c r="DH269" s="193" t="s">
        <v>271</v>
      </c>
      <c r="DI269" s="193" t="s">
        <v>271</v>
      </c>
      <c r="DJ269" s="190" t="s">
        <v>271</v>
      </c>
      <c r="DK269" s="193" t="s">
        <v>271</v>
      </c>
      <c r="DL269" s="193" t="s">
        <v>271</v>
      </c>
      <c r="DM269" s="190" t="s">
        <v>271</v>
      </c>
      <c r="DN269" s="193" t="s">
        <v>271</v>
      </c>
      <c r="DO269" s="193" t="s">
        <v>271</v>
      </c>
      <c r="DP269" s="190" t="s">
        <v>271</v>
      </c>
      <c r="DQ269" s="193" t="s">
        <v>271</v>
      </c>
      <c r="DR269" s="193" t="s">
        <v>271</v>
      </c>
      <c r="DS269" s="190" t="s">
        <v>271</v>
      </c>
      <c r="DT269" s="193" t="s">
        <v>271</v>
      </c>
      <c r="DU269" s="193" t="s">
        <v>271</v>
      </c>
      <c r="DV269" s="190" t="s">
        <v>271</v>
      </c>
      <c r="DW269" s="193" t="s">
        <v>271</v>
      </c>
      <c r="DX269" s="193" t="s">
        <v>271</v>
      </c>
      <c r="DY269" s="190" t="s">
        <v>655</v>
      </c>
      <c r="DZ269" s="190" t="s">
        <v>297</v>
      </c>
      <c r="EA269" s="190" t="s">
        <v>271</v>
      </c>
      <c r="EB269" s="190" t="s">
        <v>271</v>
      </c>
      <c r="EC269" s="190" t="s">
        <v>297</v>
      </c>
      <c r="ED269" s="190" t="s">
        <v>271</v>
      </c>
      <c r="EE269" s="190" t="s">
        <v>271</v>
      </c>
      <c r="EF269" s="190" t="s">
        <v>271</v>
      </c>
      <c r="EG269" s="190" t="s">
        <v>352</v>
      </c>
      <c r="EH269" s="190" t="s">
        <v>284</v>
      </c>
      <c r="EI269" s="190" t="s">
        <v>283</v>
      </c>
      <c r="EJ269" s="190" t="s">
        <v>246</v>
      </c>
      <c r="EK269" s="190" t="s">
        <v>379</v>
      </c>
      <c r="EL269" s="190" t="s">
        <v>272</v>
      </c>
      <c r="EM269" s="190" t="s">
        <v>272</v>
      </c>
      <c r="EN269" s="190" t="s">
        <v>272</v>
      </c>
      <c r="EO269" s="190" t="s">
        <v>272</v>
      </c>
      <c r="EP269" s="190" t="s">
        <v>378</v>
      </c>
      <c r="EQ269" s="190">
        <v>4</v>
      </c>
      <c r="ER269" s="190" t="s">
        <v>349</v>
      </c>
      <c r="ES269" s="190" t="s">
        <v>272</v>
      </c>
      <c r="ET269" s="190" t="s">
        <v>272</v>
      </c>
      <c r="EU269" s="190" t="s">
        <v>272</v>
      </c>
      <c r="EV269" s="190" t="s">
        <v>272</v>
      </c>
      <c r="EW269" s="190" t="s">
        <v>303</v>
      </c>
      <c r="EX269" s="190">
        <v>4</v>
      </c>
      <c r="EY269" s="190" t="s">
        <v>302</v>
      </c>
      <c r="EZ269" s="190" t="s">
        <v>268</v>
      </c>
      <c r="FA269" s="190" t="s">
        <v>259</v>
      </c>
      <c r="FB269" s="193">
        <v>0</v>
      </c>
      <c r="FC269" s="190" t="s">
        <v>271</v>
      </c>
      <c r="FD269" s="190" t="s">
        <v>271</v>
      </c>
      <c r="FE269" s="190" t="s">
        <v>271</v>
      </c>
      <c r="FF269" s="190" t="s">
        <v>262</v>
      </c>
      <c r="FG269" s="190" t="s">
        <v>271</v>
      </c>
      <c r="FH269" s="190" t="s">
        <v>271</v>
      </c>
      <c r="FI269" s="190" t="s">
        <v>271</v>
      </c>
      <c r="FJ269" s="190" t="s">
        <v>271</v>
      </c>
      <c r="FK269" s="190" t="s">
        <v>271</v>
      </c>
      <c r="FL269" s="190" t="s">
        <v>271</v>
      </c>
      <c r="FM269" s="190" t="s">
        <v>271</v>
      </c>
      <c r="FN269" s="190" t="s">
        <v>271</v>
      </c>
      <c r="FO269" s="190" t="s">
        <v>271</v>
      </c>
      <c r="FP269" s="190" t="s">
        <v>271</v>
      </c>
      <c r="FQ269" s="193">
        <v>0</v>
      </c>
      <c r="FR269" s="193">
        <v>19683</v>
      </c>
      <c r="FS269" s="190" t="s">
        <v>271</v>
      </c>
      <c r="FT269" s="190" t="s">
        <v>271</v>
      </c>
      <c r="FU269" s="190" t="s">
        <v>272</v>
      </c>
      <c r="FV269" s="190" t="s">
        <v>272</v>
      </c>
      <c r="FW269" s="190" t="s">
        <v>271</v>
      </c>
      <c r="FX269" s="190" t="s">
        <v>271</v>
      </c>
      <c r="FY269" s="190" t="s">
        <v>271</v>
      </c>
      <c r="FZ269" s="190" t="s">
        <v>271</v>
      </c>
      <c r="GA269" s="190" t="s">
        <v>271</v>
      </c>
      <c r="GB269" s="190" t="s">
        <v>271</v>
      </c>
      <c r="GC269" s="190" t="s">
        <v>271</v>
      </c>
      <c r="GD269" s="190" t="s">
        <v>271</v>
      </c>
      <c r="GE269" s="190" t="s">
        <v>271</v>
      </c>
    </row>
    <row r="270" spans="1:187" x14ac:dyDescent="0.3">
      <c r="A270" s="190" t="s">
        <v>372</v>
      </c>
      <c r="B270" s="190">
        <v>2934</v>
      </c>
      <c r="C270" s="190" t="s">
        <v>59</v>
      </c>
      <c r="D270" s="190" t="s">
        <v>243</v>
      </c>
      <c r="E270" s="190" t="s">
        <v>13313</v>
      </c>
      <c r="F270" s="190" t="s">
        <v>13312</v>
      </c>
      <c r="G270" s="190" t="s">
        <v>12545</v>
      </c>
      <c r="H270" s="190" t="s">
        <v>301</v>
      </c>
      <c r="I270" s="190" t="s">
        <v>301</v>
      </c>
      <c r="J270" s="190" t="s">
        <v>13311</v>
      </c>
      <c r="K270" s="190" t="s">
        <v>271</v>
      </c>
      <c r="L270" s="190" t="s">
        <v>271</v>
      </c>
      <c r="M270" s="190" t="s">
        <v>271</v>
      </c>
      <c r="N270" s="190" t="s">
        <v>271</v>
      </c>
      <c r="O270" s="190" t="s">
        <v>271</v>
      </c>
      <c r="P270" s="190" t="s">
        <v>271</v>
      </c>
      <c r="Q270" s="191">
        <v>42370</v>
      </c>
      <c r="R270" s="191">
        <v>42506</v>
      </c>
      <c r="T270" s="190" t="s">
        <v>452</v>
      </c>
      <c r="U270" s="194">
        <v>229529</v>
      </c>
      <c r="V270" s="190" t="s">
        <v>6212</v>
      </c>
      <c r="W270" s="190" t="s">
        <v>6206</v>
      </c>
      <c r="X270" s="190" t="s">
        <v>2004</v>
      </c>
      <c r="Y270" s="190" t="s">
        <v>6205</v>
      </c>
      <c r="Z270" s="190" t="s">
        <v>6204</v>
      </c>
      <c r="AA270" s="190" t="s">
        <v>6203</v>
      </c>
      <c r="AB270" s="190" t="s">
        <v>448</v>
      </c>
      <c r="AC270" s="190" t="s">
        <v>13310</v>
      </c>
      <c r="AD270" s="190" t="s">
        <v>325</v>
      </c>
      <c r="AE270" s="190" t="s">
        <v>13309</v>
      </c>
      <c r="AF270" s="190" t="s">
        <v>6200</v>
      </c>
      <c r="AG270" s="193">
        <v>0</v>
      </c>
      <c r="AH270" s="193">
        <v>0</v>
      </c>
      <c r="AI270" s="193">
        <v>0</v>
      </c>
      <c r="AJ270" s="193">
        <v>7840</v>
      </c>
      <c r="AK270" s="193">
        <v>8160</v>
      </c>
      <c r="AL270" s="193">
        <v>16000</v>
      </c>
      <c r="AM270" s="193">
        <v>0</v>
      </c>
      <c r="AN270" s="193">
        <v>0</v>
      </c>
      <c r="AO270" s="193">
        <v>0</v>
      </c>
      <c r="AP270" s="193">
        <v>7840</v>
      </c>
      <c r="AQ270" s="193">
        <v>8160</v>
      </c>
      <c r="AR270" s="193">
        <v>16000</v>
      </c>
      <c r="AS270" s="190" t="s">
        <v>271</v>
      </c>
      <c r="AT270" s="193" t="s">
        <v>271</v>
      </c>
      <c r="AU270" s="193" t="s">
        <v>271</v>
      </c>
      <c r="AV270" s="190" t="s">
        <v>271</v>
      </c>
      <c r="AW270" s="193" t="s">
        <v>271</v>
      </c>
      <c r="AX270" s="193" t="s">
        <v>271</v>
      </c>
      <c r="AY270" s="190" t="s">
        <v>271</v>
      </c>
      <c r="AZ270" s="193" t="s">
        <v>271</v>
      </c>
      <c r="BA270" s="193" t="s">
        <v>271</v>
      </c>
      <c r="BB270" s="190" t="s">
        <v>271</v>
      </c>
      <c r="BC270" s="193" t="s">
        <v>271</v>
      </c>
      <c r="BD270" s="193" t="s">
        <v>271</v>
      </c>
      <c r="BE270" s="190" t="s">
        <v>271</v>
      </c>
      <c r="BF270" s="193" t="s">
        <v>271</v>
      </c>
      <c r="BG270" s="193" t="s">
        <v>271</v>
      </c>
      <c r="BH270" s="190" t="s">
        <v>271</v>
      </c>
      <c r="BI270" s="193" t="s">
        <v>271</v>
      </c>
      <c r="BJ270" s="193" t="s">
        <v>271</v>
      </c>
      <c r="BK270" s="190" t="s">
        <v>271</v>
      </c>
      <c r="BL270" s="193" t="s">
        <v>271</v>
      </c>
      <c r="BM270" s="193" t="s">
        <v>271</v>
      </c>
      <c r="BN270" s="190" t="s">
        <v>271</v>
      </c>
      <c r="BO270" s="193" t="s">
        <v>271</v>
      </c>
      <c r="BP270" s="193" t="s">
        <v>271</v>
      </c>
      <c r="BQ270" s="190" t="s">
        <v>271</v>
      </c>
      <c r="BR270" s="193" t="s">
        <v>271</v>
      </c>
      <c r="BS270" s="193" t="s">
        <v>271</v>
      </c>
      <c r="BT270" s="190" t="s">
        <v>287</v>
      </c>
      <c r="BU270" s="193">
        <v>16000</v>
      </c>
      <c r="BV270" s="193">
        <v>0</v>
      </c>
      <c r="BW270" s="193">
        <v>0</v>
      </c>
      <c r="BX270" s="193">
        <v>0</v>
      </c>
      <c r="BY270" s="193">
        <v>0</v>
      </c>
      <c r="BZ270" s="193">
        <v>0</v>
      </c>
      <c r="CA270" s="193">
        <v>0</v>
      </c>
      <c r="CB270" s="193">
        <v>0</v>
      </c>
      <c r="CC270" s="190" t="s">
        <v>271</v>
      </c>
      <c r="CD270" s="193" t="s">
        <v>271</v>
      </c>
      <c r="CE270" s="193" t="s">
        <v>271</v>
      </c>
      <c r="CF270" s="190" t="s">
        <v>271</v>
      </c>
      <c r="CG270" s="193" t="s">
        <v>271</v>
      </c>
      <c r="CH270" s="193" t="s">
        <v>271</v>
      </c>
      <c r="CI270" s="190" t="s">
        <v>271</v>
      </c>
      <c r="CJ270" s="193" t="s">
        <v>271</v>
      </c>
      <c r="CK270" s="193" t="s">
        <v>271</v>
      </c>
      <c r="CL270" s="190" t="s">
        <v>271</v>
      </c>
      <c r="CM270" s="193" t="s">
        <v>271</v>
      </c>
      <c r="CN270" s="193" t="s">
        <v>271</v>
      </c>
      <c r="CO270" s="190" t="s">
        <v>271</v>
      </c>
      <c r="CP270" s="193" t="s">
        <v>271</v>
      </c>
      <c r="CQ270" s="193" t="s">
        <v>271</v>
      </c>
      <c r="CR270" s="190" t="s">
        <v>271</v>
      </c>
      <c r="CS270" s="193" t="s">
        <v>271</v>
      </c>
      <c r="CT270" s="193" t="s">
        <v>271</v>
      </c>
      <c r="CU270" s="190" t="s">
        <v>271</v>
      </c>
      <c r="CV270" s="193" t="s">
        <v>271</v>
      </c>
      <c r="CW270" s="193" t="s">
        <v>271</v>
      </c>
      <c r="CX270" s="190" t="s">
        <v>271</v>
      </c>
      <c r="CY270" s="193" t="s">
        <v>271</v>
      </c>
      <c r="CZ270" s="193" t="s">
        <v>271</v>
      </c>
      <c r="DA270" s="190" t="s">
        <v>271</v>
      </c>
      <c r="DB270" s="193" t="s">
        <v>271</v>
      </c>
      <c r="DC270" s="193" t="s">
        <v>271</v>
      </c>
      <c r="DD270" s="190" t="s">
        <v>271</v>
      </c>
      <c r="DE270" s="193" t="s">
        <v>271</v>
      </c>
      <c r="DF270" s="193" t="s">
        <v>271</v>
      </c>
      <c r="DG270" s="190" t="s">
        <v>271</v>
      </c>
      <c r="DH270" s="193" t="s">
        <v>271</v>
      </c>
      <c r="DI270" s="193" t="s">
        <v>271</v>
      </c>
      <c r="DJ270" s="190" t="s">
        <v>271</v>
      </c>
      <c r="DK270" s="193" t="s">
        <v>271</v>
      </c>
      <c r="DL270" s="193" t="s">
        <v>271</v>
      </c>
      <c r="DM270" s="190" t="s">
        <v>271</v>
      </c>
      <c r="DN270" s="193" t="s">
        <v>271</v>
      </c>
      <c r="DO270" s="193" t="s">
        <v>271</v>
      </c>
      <c r="DP270" s="190" t="s">
        <v>271</v>
      </c>
      <c r="DQ270" s="193" t="s">
        <v>271</v>
      </c>
      <c r="DR270" s="193" t="s">
        <v>271</v>
      </c>
      <c r="DS270" s="190" t="s">
        <v>271</v>
      </c>
      <c r="DT270" s="193" t="s">
        <v>271</v>
      </c>
      <c r="DU270" s="193" t="s">
        <v>271</v>
      </c>
      <c r="DV270" s="190" t="s">
        <v>271</v>
      </c>
      <c r="DW270" s="193" t="s">
        <v>271</v>
      </c>
      <c r="DX270" s="193" t="s">
        <v>271</v>
      </c>
      <c r="DY270" s="190" t="s">
        <v>655</v>
      </c>
      <c r="DZ270" s="190" t="s">
        <v>297</v>
      </c>
      <c r="EA270" s="190" t="s">
        <v>271</v>
      </c>
      <c r="EB270" s="190" t="s">
        <v>271</v>
      </c>
      <c r="EC270" s="190" t="s">
        <v>297</v>
      </c>
      <c r="ED270" s="190" t="s">
        <v>271</v>
      </c>
      <c r="EE270" s="190" t="s">
        <v>271</v>
      </c>
      <c r="EF270" s="190" t="s">
        <v>271</v>
      </c>
      <c r="EG270" s="190" t="s">
        <v>352</v>
      </c>
      <c r="EH270" s="190" t="s">
        <v>284</v>
      </c>
      <c r="EI270" s="190" t="s">
        <v>283</v>
      </c>
      <c r="EJ270" s="190" t="s">
        <v>246</v>
      </c>
      <c r="EK270" s="190" t="s">
        <v>379</v>
      </c>
      <c r="EL270" s="190" t="s">
        <v>272</v>
      </c>
      <c r="EM270" s="190" t="s">
        <v>272</v>
      </c>
      <c r="EN270" s="190" t="s">
        <v>272</v>
      </c>
      <c r="EO270" s="190" t="s">
        <v>272</v>
      </c>
      <c r="EP270" s="190" t="s">
        <v>378</v>
      </c>
      <c r="EQ270" s="190">
        <v>4</v>
      </c>
      <c r="ER270" s="190" t="s">
        <v>349</v>
      </c>
      <c r="ES270" s="190" t="s">
        <v>272</v>
      </c>
      <c r="ET270" s="190" t="s">
        <v>272</v>
      </c>
      <c r="EU270" s="190" t="s">
        <v>272</v>
      </c>
      <c r="EV270" s="190" t="s">
        <v>272</v>
      </c>
      <c r="EW270" s="190" t="s">
        <v>303</v>
      </c>
      <c r="EX270" s="190">
        <v>4</v>
      </c>
      <c r="EY270" s="190" t="s">
        <v>302</v>
      </c>
      <c r="EZ270" s="190" t="s">
        <v>268</v>
      </c>
      <c r="FA270" s="190" t="s">
        <v>259</v>
      </c>
      <c r="FB270" s="193">
        <v>0</v>
      </c>
      <c r="FC270" s="190" t="s">
        <v>271</v>
      </c>
      <c r="FD270" s="190" t="s">
        <v>271</v>
      </c>
      <c r="FE270" s="190" t="s">
        <v>271</v>
      </c>
      <c r="FF270" s="190" t="s">
        <v>262</v>
      </c>
      <c r="FG270" s="190" t="s">
        <v>271</v>
      </c>
      <c r="FH270" s="190" t="s">
        <v>271</v>
      </c>
      <c r="FI270" s="190" t="s">
        <v>271</v>
      </c>
      <c r="FJ270" s="190" t="s">
        <v>271</v>
      </c>
      <c r="FK270" s="190" t="s">
        <v>271</v>
      </c>
      <c r="FL270" s="190" t="s">
        <v>271</v>
      </c>
      <c r="FM270" s="190" t="s">
        <v>271</v>
      </c>
      <c r="FN270" s="190" t="s">
        <v>271</v>
      </c>
      <c r="FO270" s="190" t="s">
        <v>271</v>
      </c>
      <c r="FP270" s="190" t="s">
        <v>271</v>
      </c>
      <c r="FQ270" s="193">
        <v>0</v>
      </c>
      <c r="FR270" s="193">
        <v>16000</v>
      </c>
      <c r="FS270" s="190" t="s">
        <v>271</v>
      </c>
      <c r="FT270" s="190" t="s">
        <v>271</v>
      </c>
      <c r="FU270" s="190" t="s">
        <v>272</v>
      </c>
      <c r="FV270" s="190" t="s">
        <v>272</v>
      </c>
      <c r="FW270" s="190" t="s">
        <v>271</v>
      </c>
      <c r="FX270" s="190" t="s">
        <v>271</v>
      </c>
      <c r="FY270" s="190" t="s">
        <v>271</v>
      </c>
      <c r="FZ270" s="190" t="s">
        <v>271</v>
      </c>
      <c r="GA270" s="190" t="s">
        <v>271</v>
      </c>
      <c r="GB270" s="190" t="s">
        <v>271</v>
      </c>
      <c r="GC270" s="190" t="s">
        <v>271</v>
      </c>
      <c r="GD270" s="190" t="s">
        <v>271</v>
      </c>
      <c r="GE270" s="190" t="s">
        <v>271</v>
      </c>
    </row>
    <row r="271" spans="1:187" x14ac:dyDescent="0.3">
      <c r="A271" s="190" t="s">
        <v>372</v>
      </c>
      <c r="B271" s="190">
        <v>2935</v>
      </c>
      <c r="C271" s="190" t="s">
        <v>59</v>
      </c>
      <c r="D271" s="190" t="s">
        <v>243</v>
      </c>
      <c r="E271" s="190" t="s">
        <v>13308</v>
      </c>
      <c r="F271" s="190" t="s">
        <v>13307</v>
      </c>
      <c r="G271" s="190" t="s">
        <v>12545</v>
      </c>
      <c r="H271" s="190" t="s">
        <v>514</v>
      </c>
      <c r="I271" s="190" t="s">
        <v>513</v>
      </c>
      <c r="J271" s="190" t="s">
        <v>13296</v>
      </c>
      <c r="K271" s="190" t="s">
        <v>271</v>
      </c>
      <c r="L271" s="190" t="s">
        <v>271</v>
      </c>
      <c r="M271" s="190" t="s">
        <v>271</v>
      </c>
      <c r="N271" s="190" t="s">
        <v>271</v>
      </c>
      <c r="O271" s="190" t="s">
        <v>271</v>
      </c>
      <c r="P271" s="190" t="s">
        <v>271</v>
      </c>
      <c r="Q271" s="191">
        <v>42443</v>
      </c>
      <c r="R271" s="191">
        <v>42627</v>
      </c>
      <c r="T271" s="190" t="s">
        <v>452</v>
      </c>
      <c r="U271" s="194">
        <v>477793</v>
      </c>
      <c r="V271" s="190" t="s">
        <v>6207</v>
      </c>
      <c r="W271" s="190" t="s">
        <v>6206</v>
      </c>
      <c r="X271" s="190" t="s">
        <v>2004</v>
      </c>
      <c r="Y271" s="190" t="s">
        <v>6205</v>
      </c>
      <c r="Z271" s="190" t="s">
        <v>6204</v>
      </c>
      <c r="AA271" s="190" t="s">
        <v>6203</v>
      </c>
      <c r="AB271" s="190" t="s">
        <v>448</v>
      </c>
      <c r="AC271" s="190" t="s">
        <v>13306</v>
      </c>
      <c r="AD271" s="190" t="s">
        <v>325</v>
      </c>
      <c r="AE271" s="190" t="s">
        <v>13305</v>
      </c>
      <c r="AF271" s="190" t="s">
        <v>672</v>
      </c>
      <c r="AG271" s="193">
        <v>0</v>
      </c>
      <c r="AH271" s="193">
        <v>0</v>
      </c>
      <c r="AI271" s="193">
        <v>0</v>
      </c>
      <c r="AJ271" s="193">
        <v>10550</v>
      </c>
      <c r="AK271" s="193">
        <v>10136</v>
      </c>
      <c r="AL271" s="193">
        <v>20686</v>
      </c>
      <c r="AM271" s="193">
        <v>0</v>
      </c>
      <c r="AN271" s="193">
        <v>0</v>
      </c>
      <c r="AO271" s="193">
        <v>0</v>
      </c>
      <c r="AP271" s="193">
        <v>8415</v>
      </c>
      <c r="AQ271" s="193">
        <v>8085</v>
      </c>
      <c r="AR271" s="193">
        <v>16500</v>
      </c>
      <c r="AS271" s="190" t="s">
        <v>271</v>
      </c>
      <c r="AT271" s="193" t="s">
        <v>271</v>
      </c>
      <c r="AU271" s="193" t="s">
        <v>271</v>
      </c>
      <c r="AV271" s="190" t="s">
        <v>271</v>
      </c>
      <c r="AW271" s="193" t="s">
        <v>271</v>
      </c>
      <c r="AX271" s="193" t="s">
        <v>271</v>
      </c>
      <c r="AY271" s="190" t="s">
        <v>271</v>
      </c>
      <c r="AZ271" s="193" t="s">
        <v>271</v>
      </c>
      <c r="BA271" s="193" t="s">
        <v>271</v>
      </c>
      <c r="BB271" s="190" t="s">
        <v>271</v>
      </c>
      <c r="BC271" s="193" t="s">
        <v>271</v>
      </c>
      <c r="BD271" s="193" t="s">
        <v>271</v>
      </c>
      <c r="BE271" s="190" t="s">
        <v>271</v>
      </c>
      <c r="BF271" s="193" t="s">
        <v>271</v>
      </c>
      <c r="BG271" s="193" t="s">
        <v>271</v>
      </c>
      <c r="BH271" s="190" t="s">
        <v>271</v>
      </c>
      <c r="BI271" s="193" t="s">
        <v>271</v>
      </c>
      <c r="BJ271" s="193" t="s">
        <v>271</v>
      </c>
      <c r="BK271" s="190" t="s">
        <v>271</v>
      </c>
      <c r="BL271" s="193" t="s">
        <v>271</v>
      </c>
      <c r="BM271" s="193" t="s">
        <v>271</v>
      </c>
      <c r="BN271" s="190" t="s">
        <v>271</v>
      </c>
      <c r="BO271" s="193" t="s">
        <v>271</v>
      </c>
      <c r="BP271" s="193" t="s">
        <v>271</v>
      </c>
      <c r="BQ271" s="190" t="s">
        <v>271</v>
      </c>
      <c r="BR271" s="193" t="s">
        <v>271</v>
      </c>
      <c r="BS271" s="193" t="s">
        <v>271</v>
      </c>
      <c r="BT271" s="190" t="s">
        <v>287</v>
      </c>
      <c r="BU271" s="193">
        <v>16500</v>
      </c>
      <c r="BV271" s="193">
        <v>0</v>
      </c>
      <c r="BW271" s="193">
        <v>0</v>
      </c>
      <c r="BX271" s="193">
        <v>0</v>
      </c>
      <c r="BY271" s="193">
        <v>0</v>
      </c>
      <c r="BZ271" s="193">
        <v>0</v>
      </c>
      <c r="CA271" s="193">
        <v>0</v>
      </c>
      <c r="CB271" s="193">
        <v>0</v>
      </c>
      <c r="CC271" s="190" t="s">
        <v>271</v>
      </c>
      <c r="CD271" s="193" t="s">
        <v>271</v>
      </c>
      <c r="CE271" s="193" t="s">
        <v>271</v>
      </c>
      <c r="CF271" s="190" t="s">
        <v>271</v>
      </c>
      <c r="CG271" s="193" t="s">
        <v>271</v>
      </c>
      <c r="CH271" s="193" t="s">
        <v>271</v>
      </c>
      <c r="CI271" s="190" t="s">
        <v>271</v>
      </c>
      <c r="CJ271" s="193" t="s">
        <v>271</v>
      </c>
      <c r="CK271" s="193" t="s">
        <v>271</v>
      </c>
      <c r="CL271" s="190" t="s">
        <v>271</v>
      </c>
      <c r="CM271" s="193" t="s">
        <v>271</v>
      </c>
      <c r="CN271" s="193" t="s">
        <v>271</v>
      </c>
      <c r="CO271" s="190" t="s">
        <v>271</v>
      </c>
      <c r="CP271" s="193" t="s">
        <v>271</v>
      </c>
      <c r="CQ271" s="193" t="s">
        <v>271</v>
      </c>
      <c r="CR271" s="190" t="s">
        <v>271</v>
      </c>
      <c r="CS271" s="193" t="s">
        <v>271</v>
      </c>
      <c r="CT271" s="193" t="s">
        <v>271</v>
      </c>
      <c r="CU271" s="190" t="s">
        <v>271</v>
      </c>
      <c r="CV271" s="193" t="s">
        <v>271</v>
      </c>
      <c r="CW271" s="193" t="s">
        <v>271</v>
      </c>
      <c r="CX271" s="190" t="s">
        <v>271</v>
      </c>
      <c r="CY271" s="193" t="s">
        <v>271</v>
      </c>
      <c r="CZ271" s="193" t="s">
        <v>271</v>
      </c>
      <c r="DA271" s="190" t="s">
        <v>271</v>
      </c>
      <c r="DB271" s="193" t="s">
        <v>271</v>
      </c>
      <c r="DC271" s="193" t="s">
        <v>271</v>
      </c>
      <c r="DD271" s="190" t="s">
        <v>271</v>
      </c>
      <c r="DE271" s="193" t="s">
        <v>271</v>
      </c>
      <c r="DF271" s="193" t="s">
        <v>271</v>
      </c>
      <c r="DG271" s="190" t="s">
        <v>271</v>
      </c>
      <c r="DH271" s="193" t="s">
        <v>271</v>
      </c>
      <c r="DI271" s="193" t="s">
        <v>271</v>
      </c>
      <c r="DJ271" s="190" t="s">
        <v>271</v>
      </c>
      <c r="DK271" s="193" t="s">
        <v>271</v>
      </c>
      <c r="DL271" s="193" t="s">
        <v>271</v>
      </c>
      <c r="DM271" s="190" t="s">
        <v>271</v>
      </c>
      <c r="DN271" s="193" t="s">
        <v>271</v>
      </c>
      <c r="DO271" s="193" t="s">
        <v>271</v>
      </c>
      <c r="DP271" s="190" t="s">
        <v>271</v>
      </c>
      <c r="DQ271" s="193" t="s">
        <v>271</v>
      </c>
      <c r="DR271" s="193" t="s">
        <v>271</v>
      </c>
      <c r="DS271" s="190" t="s">
        <v>271</v>
      </c>
      <c r="DT271" s="193" t="s">
        <v>271</v>
      </c>
      <c r="DU271" s="193" t="s">
        <v>271</v>
      </c>
      <c r="DV271" s="190" t="s">
        <v>271</v>
      </c>
      <c r="DW271" s="193" t="s">
        <v>271</v>
      </c>
      <c r="DX271" s="193" t="s">
        <v>271</v>
      </c>
      <c r="DY271" s="190" t="s">
        <v>655</v>
      </c>
      <c r="DZ271" s="190" t="s">
        <v>297</v>
      </c>
      <c r="EA271" s="190" t="s">
        <v>271</v>
      </c>
      <c r="EB271" s="190" t="s">
        <v>271</v>
      </c>
      <c r="EC271" s="190" t="s">
        <v>297</v>
      </c>
      <c r="ED271" s="190" t="s">
        <v>271</v>
      </c>
      <c r="EE271" s="190" t="s">
        <v>271</v>
      </c>
      <c r="EF271" s="190" t="s">
        <v>271</v>
      </c>
      <c r="EG271" s="190" t="s">
        <v>352</v>
      </c>
      <c r="EH271" s="190" t="s">
        <v>284</v>
      </c>
      <c r="EI271" s="190" t="s">
        <v>283</v>
      </c>
      <c r="EJ271" s="190" t="s">
        <v>246</v>
      </c>
      <c r="EK271" s="190" t="s">
        <v>379</v>
      </c>
      <c r="EL271" s="190" t="s">
        <v>272</v>
      </c>
      <c r="EM271" s="190" t="s">
        <v>272</v>
      </c>
      <c r="EN271" s="190" t="s">
        <v>272</v>
      </c>
      <c r="EO271" s="190" t="s">
        <v>272</v>
      </c>
      <c r="EP271" s="190" t="s">
        <v>378</v>
      </c>
      <c r="EQ271" s="190">
        <v>4</v>
      </c>
      <c r="ER271" s="190" t="s">
        <v>349</v>
      </c>
      <c r="ES271" s="190" t="s">
        <v>272</v>
      </c>
      <c r="ET271" s="190" t="s">
        <v>272</v>
      </c>
      <c r="EU271" s="190" t="s">
        <v>272</v>
      </c>
      <c r="EV271" s="190" t="s">
        <v>272</v>
      </c>
      <c r="EW271" s="190" t="s">
        <v>303</v>
      </c>
      <c r="EX271" s="190">
        <v>4</v>
      </c>
      <c r="EY271" s="190" t="s">
        <v>302</v>
      </c>
      <c r="EZ271" s="190" t="s">
        <v>268</v>
      </c>
      <c r="FA271" s="190" t="s">
        <v>259</v>
      </c>
      <c r="FB271" s="193">
        <v>0</v>
      </c>
      <c r="FC271" s="190" t="s">
        <v>271</v>
      </c>
      <c r="FD271" s="190" t="s">
        <v>271</v>
      </c>
      <c r="FE271" s="190" t="s">
        <v>271</v>
      </c>
      <c r="FF271" s="190" t="s">
        <v>262</v>
      </c>
      <c r="FG271" s="190" t="s">
        <v>271</v>
      </c>
      <c r="FH271" s="190" t="s">
        <v>271</v>
      </c>
      <c r="FI271" s="190" t="s">
        <v>271</v>
      </c>
      <c r="FJ271" s="190" t="s">
        <v>271</v>
      </c>
      <c r="FK271" s="190" t="s">
        <v>271</v>
      </c>
      <c r="FL271" s="190" t="s">
        <v>271</v>
      </c>
      <c r="FM271" s="190" t="s">
        <v>271</v>
      </c>
      <c r="FN271" s="190" t="s">
        <v>271</v>
      </c>
      <c r="FO271" s="190" t="s">
        <v>271</v>
      </c>
      <c r="FP271" s="190" t="s">
        <v>271</v>
      </c>
      <c r="FQ271" s="193">
        <v>0</v>
      </c>
      <c r="FR271" s="193">
        <v>16500</v>
      </c>
      <c r="FS271" s="190" t="s">
        <v>271</v>
      </c>
      <c r="FT271" s="190" t="s">
        <v>271</v>
      </c>
      <c r="FU271" s="190" t="s">
        <v>272</v>
      </c>
      <c r="FV271" s="190" t="s">
        <v>272</v>
      </c>
      <c r="FW271" s="190" t="s">
        <v>271</v>
      </c>
      <c r="FX271" s="190" t="s">
        <v>271</v>
      </c>
      <c r="FY271" s="190" t="s">
        <v>271</v>
      </c>
      <c r="FZ271" s="190" t="s">
        <v>271</v>
      </c>
      <c r="GA271" s="190" t="s">
        <v>271</v>
      </c>
      <c r="GB271" s="190" t="s">
        <v>271</v>
      </c>
      <c r="GC271" s="190" t="s">
        <v>271</v>
      </c>
      <c r="GD271" s="190" t="s">
        <v>271</v>
      </c>
      <c r="GE271" s="190" t="s">
        <v>271</v>
      </c>
    </row>
    <row r="272" spans="1:187" x14ac:dyDescent="0.3">
      <c r="A272" s="190" t="s">
        <v>372</v>
      </c>
      <c r="B272" s="190">
        <v>2937</v>
      </c>
      <c r="C272" s="190" t="s">
        <v>59</v>
      </c>
      <c r="D272" s="190" t="s">
        <v>243</v>
      </c>
      <c r="E272" s="190" t="s">
        <v>13304</v>
      </c>
      <c r="F272" s="190" t="s">
        <v>13303</v>
      </c>
      <c r="G272" s="190" t="s">
        <v>12545</v>
      </c>
      <c r="H272" s="190" t="s">
        <v>369</v>
      </c>
      <c r="I272" s="190" t="s">
        <v>523</v>
      </c>
      <c r="J272" s="190" t="s">
        <v>13302</v>
      </c>
      <c r="K272" s="190" t="s">
        <v>271</v>
      </c>
      <c r="L272" s="190" t="s">
        <v>271</v>
      </c>
      <c r="M272" s="190" t="s">
        <v>271</v>
      </c>
      <c r="N272" s="190" t="s">
        <v>271</v>
      </c>
      <c r="O272" s="190" t="s">
        <v>271</v>
      </c>
      <c r="P272" s="190" t="s">
        <v>271</v>
      </c>
      <c r="Q272" s="191">
        <v>41122</v>
      </c>
      <c r="R272" s="191">
        <v>42216</v>
      </c>
      <c r="S272" s="191">
        <v>42643</v>
      </c>
      <c r="T272" s="190" t="s">
        <v>574</v>
      </c>
      <c r="U272" s="194">
        <v>12608316</v>
      </c>
      <c r="V272" s="190" t="s">
        <v>6207</v>
      </c>
      <c r="W272" s="190" t="s">
        <v>6206</v>
      </c>
      <c r="X272" s="190" t="s">
        <v>2004</v>
      </c>
      <c r="Y272" s="190" t="s">
        <v>6205</v>
      </c>
      <c r="Z272" s="190" t="s">
        <v>6204</v>
      </c>
      <c r="AA272" s="190" t="s">
        <v>6203</v>
      </c>
      <c r="AB272" s="190" t="s">
        <v>448</v>
      </c>
      <c r="AC272" s="190" t="s">
        <v>13301</v>
      </c>
      <c r="AD272" s="190" t="s">
        <v>325</v>
      </c>
      <c r="AE272" s="190" t="s">
        <v>13300</v>
      </c>
      <c r="AF272" s="190" t="s">
        <v>13299</v>
      </c>
      <c r="AG272" s="193">
        <v>0</v>
      </c>
      <c r="AH272" s="193">
        <v>0</v>
      </c>
      <c r="AI272" s="193">
        <v>0</v>
      </c>
      <c r="AJ272" s="193">
        <v>273019</v>
      </c>
      <c r="AK272" s="193">
        <v>276709</v>
      </c>
      <c r="AL272" s="193">
        <v>549728</v>
      </c>
      <c r="AM272" s="193">
        <v>0</v>
      </c>
      <c r="AN272" s="193">
        <v>0</v>
      </c>
      <c r="AO272" s="193">
        <v>0</v>
      </c>
      <c r="AP272" s="193">
        <v>273019</v>
      </c>
      <c r="AQ272" s="193">
        <v>276709</v>
      </c>
      <c r="AR272" s="193">
        <v>549728</v>
      </c>
      <c r="AS272" s="190" t="s">
        <v>271</v>
      </c>
      <c r="AT272" s="193" t="s">
        <v>271</v>
      </c>
      <c r="AU272" s="193" t="s">
        <v>271</v>
      </c>
      <c r="AV272" s="190" t="s">
        <v>271</v>
      </c>
      <c r="AW272" s="193" t="s">
        <v>271</v>
      </c>
      <c r="AX272" s="193" t="s">
        <v>271</v>
      </c>
      <c r="AY272" s="190" t="s">
        <v>287</v>
      </c>
      <c r="AZ272" s="193">
        <v>549728</v>
      </c>
      <c r="BA272" s="193">
        <v>0</v>
      </c>
      <c r="BB272" s="190" t="s">
        <v>271</v>
      </c>
      <c r="BC272" s="193" t="s">
        <v>271</v>
      </c>
      <c r="BD272" s="193" t="s">
        <v>271</v>
      </c>
      <c r="BE272" s="190" t="s">
        <v>271</v>
      </c>
      <c r="BF272" s="193" t="s">
        <v>271</v>
      </c>
      <c r="BG272" s="193" t="s">
        <v>271</v>
      </c>
      <c r="BH272" s="190" t="s">
        <v>271</v>
      </c>
      <c r="BI272" s="193" t="s">
        <v>271</v>
      </c>
      <c r="BJ272" s="193" t="s">
        <v>271</v>
      </c>
      <c r="BK272" s="190" t="s">
        <v>271</v>
      </c>
      <c r="BL272" s="193" t="s">
        <v>271</v>
      </c>
      <c r="BM272" s="193" t="s">
        <v>271</v>
      </c>
      <c r="BN272" s="190" t="s">
        <v>271</v>
      </c>
      <c r="BO272" s="193" t="s">
        <v>271</v>
      </c>
      <c r="BP272" s="193" t="s">
        <v>271</v>
      </c>
      <c r="BQ272" s="190" t="s">
        <v>271</v>
      </c>
      <c r="BR272" s="193" t="s">
        <v>271</v>
      </c>
      <c r="BS272" s="193" t="s">
        <v>271</v>
      </c>
      <c r="BT272" s="190" t="s">
        <v>271</v>
      </c>
      <c r="BU272" s="193" t="s">
        <v>271</v>
      </c>
      <c r="BV272" s="193" t="s">
        <v>271</v>
      </c>
      <c r="BW272" s="193">
        <v>0</v>
      </c>
      <c r="BX272" s="193">
        <v>0</v>
      </c>
      <c r="BY272" s="193">
        <v>0</v>
      </c>
      <c r="BZ272" s="193">
        <v>0</v>
      </c>
      <c r="CA272" s="193">
        <v>0</v>
      </c>
      <c r="CB272" s="193">
        <v>0</v>
      </c>
      <c r="CC272" s="190" t="s">
        <v>271</v>
      </c>
      <c r="CD272" s="193" t="s">
        <v>271</v>
      </c>
      <c r="CE272" s="193" t="s">
        <v>271</v>
      </c>
      <c r="CF272" s="190" t="s">
        <v>271</v>
      </c>
      <c r="CG272" s="193" t="s">
        <v>271</v>
      </c>
      <c r="CH272" s="193" t="s">
        <v>271</v>
      </c>
      <c r="CI272" s="190" t="s">
        <v>271</v>
      </c>
      <c r="CJ272" s="193" t="s">
        <v>271</v>
      </c>
      <c r="CK272" s="193" t="s">
        <v>271</v>
      </c>
      <c r="CL272" s="190" t="s">
        <v>271</v>
      </c>
      <c r="CM272" s="193" t="s">
        <v>271</v>
      </c>
      <c r="CN272" s="193" t="s">
        <v>271</v>
      </c>
      <c r="CO272" s="190" t="s">
        <v>271</v>
      </c>
      <c r="CP272" s="193" t="s">
        <v>271</v>
      </c>
      <c r="CQ272" s="193" t="s">
        <v>271</v>
      </c>
      <c r="CR272" s="190" t="s">
        <v>271</v>
      </c>
      <c r="CS272" s="193" t="s">
        <v>271</v>
      </c>
      <c r="CT272" s="193" t="s">
        <v>271</v>
      </c>
      <c r="CU272" s="190" t="s">
        <v>271</v>
      </c>
      <c r="CV272" s="193" t="s">
        <v>271</v>
      </c>
      <c r="CW272" s="193" t="s">
        <v>271</v>
      </c>
      <c r="CX272" s="190" t="s">
        <v>271</v>
      </c>
      <c r="CY272" s="193" t="s">
        <v>271</v>
      </c>
      <c r="CZ272" s="193" t="s">
        <v>271</v>
      </c>
      <c r="DA272" s="190" t="s">
        <v>271</v>
      </c>
      <c r="DB272" s="193" t="s">
        <v>271</v>
      </c>
      <c r="DC272" s="193" t="s">
        <v>271</v>
      </c>
      <c r="DD272" s="190" t="s">
        <v>271</v>
      </c>
      <c r="DE272" s="193" t="s">
        <v>271</v>
      </c>
      <c r="DF272" s="193" t="s">
        <v>271</v>
      </c>
      <c r="DG272" s="190" t="s">
        <v>271</v>
      </c>
      <c r="DH272" s="193" t="s">
        <v>271</v>
      </c>
      <c r="DI272" s="193" t="s">
        <v>271</v>
      </c>
      <c r="DJ272" s="190" t="s">
        <v>271</v>
      </c>
      <c r="DK272" s="193" t="s">
        <v>271</v>
      </c>
      <c r="DL272" s="193" t="s">
        <v>271</v>
      </c>
      <c r="DM272" s="190" t="s">
        <v>271</v>
      </c>
      <c r="DN272" s="193" t="s">
        <v>271</v>
      </c>
      <c r="DO272" s="193" t="s">
        <v>271</v>
      </c>
      <c r="DP272" s="190" t="s">
        <v>271</v>
      </c>
      <c r="DQ272" s="193" t="s">
        <v>271</v>
      </c>
      <c r="DR272" s="193" t="s">
        <v>271</v>
      </c>
      <c r="DS272" s="190" t="s">
        <v>271</v>
      </c>
      <c r="DT272" s="193" t="s">
        <v>271</v>
      </c>
      <c r="DU272" s="193" t="s">
        <v>271</v>
      </c>
      <c r="DV272" s="190" t="s">
        <v>271</v>
      </c>
      <c r="DW272" s="193" t="s">
        <v>271</v>
      </c>
      <c r="DX272" s="193" t="s">
        <v>271</v>
      </c>
      <c r="DY272" s="190" t="s">
        <v>356</v>
      </c>
      <c r="DZ272" s="190" t="s">
        <v>297</v>
      </c>
      <c r="EA272" s="190" t="s">
        <v>271</v>
      </c>
      <c r="EB272" s="190" t="s">
        <v>271</v>
      </c>
      <c r="EC272" s="190" t="s">
        <v>272</v>
      </c>
      <c r="ED272" s="190" t="s">
        <v>308</v>
      </c>
      <c r="EE272" s="190" t="s">
        <v>307</v>
      </c>
      <c r="EF272" s="190" t="s">
        <v>271</v>
      </c>
      <c r="EG272" s="190" t="s">
        <v>352</v>
      </c>
      <c r="EH272" s="190" t="s">
        <v>284</v>
      </c>
      <c r="EI272" s="190" t="s">
        <v>283</v>
      </c>
      <c r="EJ272" s="190" t="s">
        <v>246</v>
      </c>
      <c r="EK272" s="190" t="s">
        <v>379</v>
      </c>
      <c r="EL272" s="190" t="s">
        <v>272</v>
      </c>
      <c r="EM272" s="190" t="s">
        <v>272</v>
      </c>
      <c r="EN272" s="190" t="s">
        <v>272</v>
      </c>
      <c r="EO272" s="190" t="s">
        <v>272</v>
      </c>
      <c r="EP272" s="190" t="s">
        <v>378</v>
      </c>
      <c r="EQ272" s="190">
        <v>4</v>
      </c>
      <c r="ER272" s="190" t="s">
        <v>349</v>
      </c>
      <c r="ES272" s="190" t="s">
        <v>272</v>
      </c>
      <c r="ET272" s="190" t="s">
        <v>272</v>
      </c>
      <c r="EU272" s="190" t="s">
        <v>272</v>
      </c>
      <c r="EV272" s="190" t="s">
        <v>272</v>
      </c>
      <c r="EW272" s="190" t="s">
        <v>303</v>
      </c>
      <c r="EX272" s="190">
        <v>4</v>
      </c>
      <c r="EY272" s="190" t="s">
        <v>318</v>
      </c>
      <c r="EZ272" s="190" t="s">
        <v>266</v>
      </c>
      <c r="FA272" s="190" t="s">
        <v>260</v>
      </c>
      <c r="FB272" s="193">
        <v>5</v>
      </c>
      <c r="FC272" s="190" t="s">
        <v>537</v>
      </c>
      <c r="FD272" s="190" t="s">
        <v>348</v>
      </c>
      <c r="FE272" s="190" t="s">
        <v>300</v>
      </c>
      <c r="FF272" s="190" t="s">
        <v>262</v>
      </c>
      <c r="FG272" s="190" t="s">
        <v>271</v>
      </c>
      <c r="FH272" s="190" t="s">
        <v>271</v>
      </c>
      <c r="FI272" s="190" t="s">
        <v>271</v>
      </c>
      <c r="FJ272" s="190" t="s">
        <v>271</v>
      </c>
      <c r="FK272" s="190" t="s">
        <v>271</v>
      </c>
      <c r="FL272" s="190" t="s">
        <v>271</v>
      </c>
      <c r="FM272" s="190" t="s">
        <v>271</v>
      </c>
      <c r="FN272" s="190" t="s">
        <v>271</v>
      </c>
      <c r="FO272" s="190" t="s">
        <v>271</v>
      </c>
      <c r="FP272" s="190" t="s">
        <v>271</v>
      </c>
      <c r="FQ272" s="193">
        <v>0</v>
      </c>
      <c r="FR272" s="193">
        <v>549728</v>
      </c>
      <c r="FS272" s="190" t="s">
        <v>271</v>
      </c>
      <c r="FT272" s="190" t="s">
        <v>271</v>
      </c>
      <c r="FU272" s="190" t="s">
        <v>272</v>
      </c>
      <c r="FV272" s="190" t="s">
        <v>272</v>
      </c>
      <c r="FW272" s="190" t="s">
        <v>271</v>
      </c>
      <c r="FX272" s="190" t="s">
        <v>271</v>
      </c>
      <c r="FY272" s="190" t="s">
        <v>271</v>
      </c>
      <c r="FZ272" s="190" t="s">
        <v>271</v>
      </c>
      <c r="GA272" s="190" t="s">
        <v>271</v>
      </c>
      <c r="GB272" s="190" t="s">
        <v>271</v>
      </c>
      <c r="GC272" s="190" t="s">
        <v>271</v>
      </c>
      <c r="GD272" s="190" t="s">
        <v>271</v>
      </c>
      <c r="GE272" s="190" t="s">
        <v>271</v>
      </c>
    </row>
    <row r="273" spans="1:187" x14ac:dyDescent="0.3">
      <c r="A273" s="190" t="s">
        <v>372</v>
      </c>
      <c r="B273" s="190">
        <v>2940</v>
      </c>
      <c r="C273" s="190" t="s">
        <v>59</v>
      </c>
      <c r="D273" s="190" t="s">
        <v>243</v>
      </c>
      <c r="E273" s="190" t="s">
        <v>13298</v>
      </c>
      <c r="F273" s="190" t="s">
        <v>13297</v>
      </c>
      <c r="G273" s="190" t="s">
        <v>12545</v>
      </c>
      <c r="H273" s="190" t="s">
        <v>514</v>
      </c>
      <c r="I273" s="190" t="s">
        <v>513</v>
      </c>
      <c r="J273" s="190" t="s">
        <v>13296</v>
      </c>
      <c r="K273" s="190" t="s">
        <v>271</v>
      </c>
      <c r="L273" s="190" t="s">
        <v>271</v>
      </c>
      <c r="M273" s="190" t="s">
        <v>271</v>
      </c>
      <c r="N273" s="190" t="s">
        <v>271</v>
      </c>
      <c r="O273" s="190" t="s">
        <v>271</v>
      </c>
      <c r="P273" s="190" t="s">
        <v>271</v>
      </c>
      <c r="Q273" s="191">
        <v>42254</v>
      </c>
      <c r="R273" s="191">
        <v>42436</v>
      </c>
      <c r="T273" s="190" t="s">
        <v>452</v>
      </c>
      <c r="U273" s="194">
        <v>498062</v>
      </c>
      <c r="V273" s="190" t="s">
        <v>6212</v>
      </c>
      <c r="W273" s="190" t="s">
        <v>6206</v>
      </c>
      <c r="X273" s="190" t="s">
        <v>2004</v>
      </c>
      <c r="Y273" s="190" t="s">
        <v>6205</v>
      </c>
      <c r="Z273" s="190" t="s">
        <v>6204</v>
      </c>
      <c r="AA273" s="190" t="s">
        <v>6203</v>
      </c>
      <c r="AB273" s="190" t="s">
        <v>448</v>
      </c>
      <c r="AC273" s="190" t="s">
        <v>13295</v>
      </c>
      <c r="AD273" s="190" t="s">
        <v>325</v>
      </c>
      <c r="AE273" s="190" t="s">
        <v>13294</v>
      </c>
      <c r="AF273" s="190" t="s">
        <v>672</v>
      </c>
      <c r="AG273" s="193">
        <v>0</v>
      </c>
      <c r="AH273" s="193">
        <v>0</v>
      </c>
      <c r="AI273" s="193">
        <v>0</v>
      </c>
      <c r="AJ273" s="193">
        <v>19346</v>
      </c>
      <c r="AK273" s="193">
        <v>8335</v>
      </c>
      <c r="AL273" s="193">
        <v>27681</v>
      </c>
      <c r="AM273" s="193">
        <v>0</v>
      </c>
      <c r="AN273" s="193">
        <v>0</v>
      </c>
      <c r="AO273" s="193">
        <v>0</v>
      </c>
      <c r="AP273" s="193">
        <v>17621</v>
      </c>
      <c r="AQ273" s="193">
        <v>6017</v>
      </c>
      <c r="AR273" s="193">
        <v>23638</v>
      </c>
      <c r="AS273" s="190" t="s">
        <v>271</v>
      </c>
      <c r="AT273" s="193" t="s">
        <v>271</v>
      </c>
      <c r="AU273" s="193" t="s">
        <v>271</v>
      </c>
      <c r="AV273" s="190" t="s">
        <v>271</v>
      </c>
      <c r="AW273" s="193" t="s">
        <v>271</v>
      </c>
      <c r="AX273" s="193" t="s">
        <v>271</v>
      </c>
      <c r="AY273" s="190" t="s">
        <v>287</v>
      </c>
      <c r="AZ273" s="193">
        <v>23638</v>
      </c>
      <c r="BA273" s="193">
        <v>0</v>
      </c>
      <c r="BB273" s="190" t="s">
        <v>271</v>
      </c>
      <c r="BC273" s="193" t="s">
        <v>271</v>
      </c>
      <c r="BD273" s="193" t="s">
        <v>271</v>
      </c>
      <c r="BE273" s="190" t="s">
        <v>271</v>
      </c>
      <c r="BF273" s="193" t="s">
        <v>271</v>
      </c>
      <c r="BG273" s="193" t="s">
        <v>271</v>
      </c>
      <c r="BH273" s="190" t="s">
        <v>271</v>
      </c>
      <c r="BI273" s="193" t="s">
        <v>271</v>
      </c>
      <c r="BJ273" s="193" t="s">
        <v>271</v>
      </c>
      <c r="BK273" s="190" t="s">
        <v>271</v>
      </c>
      <c r="BL273" s="193" t="s">
        <v>271</v>
      </c>
      <c r="BM273" s="193" t="s">
        <v>271</v>
      </c>
      <c r="BN273" s="190" t="s">
        <v>271</v>
      </c>
      <c r="BO273" s="193" t="s">
        <v>271</v>
      </c>
      <c r="BP273" s="193" t="s">
        <v>271</v>
      </c>
      <c r="BQ273" s="190" t="s">
        <v>271</v>
      </c>
      <c r="BR273" s="193" t="s">
        <v>271</v>
      </c>
      <c r="BS273" s="193" t="s">
        <v>271</v>
      </c>
      <c r="BT273" s="190" t="s">
        <v>287</v>
      </c>
      <c r="BU273" s="193">
        <v>23638</v>
      </c>
      <c r="BV273" s="193">
        <v>0</v>
      </c>
      <c r="BW273" s="193">
        <v>0</v>
      </c>
      <c r="BX273" s="193">
        <v>0</v>
      </c>
      <c r="BY273" s="193">
        <v>0</v>
      </c>
      <c r="BZ273" s="193">
        <v>0</v>
      </c>
      <c r="CA273" s="193">
        <v>0</v>
      </c>
      <c r="CB273" s="193">
        <v>0</v>
      </c>
      <c r="CC273" s="190" t="s">
        <v>271</v>
      </c>
      <c r="CD273" s="193" t="s">
        <v>271</v>
      </c>
      <c r="CE273" s="193" t="s">
        <v>271</v>
      </c>
      <c r="CF273" s="190" t="s">
        <v>271</v>
      </c>
      <c r="CG273" s="193" t="s">
        <v>271</v>
      </c>
      <c r="CH273" s="193" t="s">
        <v>271</v>
      </c>
      <c r="CI273" s="190" t="s">
        <v>271</v>
      </c>
      <c r="CJ273" s="193" t="s">
        <v>271</v>
      </c>
      <c r="CK273" s="193" t="s">
        <v>271</v>
      </c>
      <c r="CL273" s="190" t="s">
        <v>271</v>
      </c>
      <c r="CM273" s="193" t="s">
        <v>271</v>
      </c>
      <c r="CN273" s="193" t="s">
        <v>271</v>
      </c>
      <c r="CO273" s="190" t="s">
        <v>271</v>
      </c>
      <c r="CP273" s="193" t="s">
        <v>271</v>
      </c>
      <c r="CQ273" s="193" t="s">
        <v>271</v>
      </c>
      <c r="CR273" s="190" t="s">
        <v>271</v>
      </c>
      <c r="CS273" s="193" t="s">
        <v>271</v>
      </c>
      <c r="CT273" s="193" t="s">
        <v>271</v>
      </c>
      <c r="CU273" s="190" t="s">
        <v>271</v>
      </c>
      <c r="CV273" s="193" t="s">
        <v>271</v>
      </c>
      <c r="CW273" s="193" t="s">
        <v>271</v>
      </c>
      <c r="CX273" s="190" t="s">
        <v>271</v>
      </c>
      <c r="CY273" s="193" t="s">
        <v>271</v>
      </c>
      <c r="CZ273" s="193" t="s">
        <v>271</v>
      </c>
      <c r="DA273" s="190" t="s">
        <v>271</v>
      </c>
      <c r="DB273" s="193" t="s">
        <v>271</v>
      </c>
      <c r="DC273" s="193" t="s">
        <v>271</v>
      </c>
      <c r="DD273" s="190" t="s">
        <v>271</v>
      </c>
      <c r="DE273" s="193" t="s">
        <v>271</v>
      </c>
      <c r="DF273" s="193" t="s">
        <v>271</v>
      </c>
      <c r="DG273" s="190" t="s">
        <v>271</v>
      </c>
      <c r="DH273" s="193" t="s">
        <v>271</v>
      </c>
      <c r="DI273" s="193" t="s">
        <v>271</v>
      </c>
      <c r="DJ273" s="190" t="s">
        <v>271</v>
      </c>
      <c r="DK273" s="193" t="s">
        <v>271</v>
      </c>
      <c r="DL273" s="193" t="s">
        <v>271</v>
      </c>
      <c r="DM273" s="190" t="s">
        <v>271</v>
      </c>
      <c r="DN273" s="193" t="s">
        <v>271</v>
      </c>
      <c r="DO273" s="193" t="s">
        <v>271</v>
      </c>
      <c r="DP273" s="190" t="s">
        <v>271</v>
      </c>
      <c r="DQ273" s="193" t="s">
        <v>271</v>
      </c>
      <c r="DR273" s="193" t="s">
        <v>271</v>
      </c>
      <c r="DS273" s="190" t="s">
        <v>271</v>
      </c>
      <c r="DT273" s="193" t="s">
        <v>271</v>
      </c>
      <c r="DU273" s="193" t="s">
        <v>271</v>
      </c>
      <c r="DV273" s="190" t="s">
        <v>271</v>
      </c>
      <c r="DW273" s="193" t="s">
        <v>271</v>
      </c>
      <c r="DX273" s="193" t="s">
        <v>271</v>
      </c>
      <c r="DY273" s="190" t="s">
        <v>655</v>
      </c>
      <c r="DZ273" s="190" t="s">
        <v>297</v>
      </c>
      <c r="EA273" s="190" t="s">
        <v>271</v>
      </c>
      <c r="EB273" s="190" t="s">
        <v>271</v>
      </c>
      <c r="EC273" s="190" t="s">
        <v>297</v>
      </c>
      <c r="ED273" s="190" t="s">
        <v>271</v>
      </c>
      <c r="EE273" s="190" t="s">
        <v>271</v>
      </c>
      <c r="EF273" s="190" t="s">
        <v>271</v>
      </c>
      <c r="EG273" s="190" t="s">
        <v>352</v>
      </c>
      <c r="EH273" s="190" t="s">
        <v>284</v>
      </c>
      <c r="EI273" s="190" t="s">
        <v>283</v>
      </c>
      <c r="EJ273" s="190" t="s">
        <v>246</v>
      </c>
      <c r="EK273" s="190" t="s">
        <v>379</v>
      </c>
      <c r="EL273" s="190" t="s">
        <v>272</v>
      </c>
      <c r="EM273" s="190" t="s">
        <v>272</v>
      </c>
      <c r="EN273" s="190" t="s">
        <v>272</v>
      </c>
      <c r="EO273" s="190" t="s">
        <v>272</v>
      </c>
      <c r="EP273" s="190" t="s">
        <v>378</v>
      </c>
      <c r="EQ273" s="190">
        <v>4</v>
      </c>
      <c r="ER273" s="190" t="s">
        <v>349</v>
      </c>
      <c r="ES273" s="190" t="s">
        <v>272</v>
      </c>
      <c r="ET273" s="190" t="s">
        <v>272</v>
      </c>
      <c r="EU273" s="190" t="s">
        <v>272</v>
      </c>
      <c r="EV273" s="190" t="s">
        <v>272</v>
      </c>
      <c r="EW273" s="190" t="s">
        <v>303</v>
      </c>
      <c r="EX273" s="190">
        <v>4</v>
      </c>
      <c r="EY273" s="190" t="s">
        <v>302</v>
      </c>
      <c r="EZ273" s="190" t="s">
        <v>268</v>
      </c>
      <c r="FA273" s="190" t="s">
        <v>259</v>
      </c>
      <c r="FB273" s="193">
        <v>0</v>
      </c>
      <c r="FC273" s="190" t="s">
        <v>271</v>
      </c>
      <c r="FD273" s="190" t="s">
        <v>271</v>
      </c>
      <c r="FE273" s="190" t="s">
        <v>271</v>
      </c>
      <c r="FF273" s="190" t="s">
        <v>262</v>
      </c>
      <c r="FG273" s="190" t="s">
        <v>271</v>
      </c>
      <c r="FH273" s="190" t="s">
        <v>271</v>
      </c>
      <c r="FI273" s="190" t="s">
        <v>271</v>
      </c>
      <c r="FJ273" s="190" t="s">
        <v>271</v>
      </c>
      <c r="FK273" s="190" t="s">
        <v>271</v>
      </c>
      <c r="FL273" s="190" t="s">
        <v>271</v>
      </c>
      <c r="FM273" s="190" t="s">
        <v>271</v>
      </c>
      <c r="FN273" s="190" t="s">
        <v>271</v>
      </c>
      <c r="FO273" s="190" t="s">
        <v>271</v>
      </c>
      <c r="FP273" s="190" t="s">
        <v>271</v>
      </c>
      <c r="FQ273" s="193">
        <v>0</v>
      </c>
      <c r="FR273" s="193">
        <v>23638</v>
      </c>
      <c r="FS273" s="190" t="s">
        <v>271</v>
      </c>
      <c r="FT273" s="190" t="s">
        <v>271</v>
      </c>
      <c r="FU273" s="190" t="s">
        <v>272</v>
      </c>
      <c r="FV273" s="190" t="s">
        <v>272</v>
      </c>
      <c r="FW273" s="190" t="s">
        <v>271</v>
      </c>
      <c r="FX273" s="190" t="s">
        <v>271</v>
      </c>
      <c r="FY273" s="190" t="s">
        <v>271</v>
      </c>
      <c r="FZ273" s="190" t="s">
        <v>271</v>
      </c>
      <c r="GA273" s="190" t="s">
        <v>271</v>
      </c>
      <c r="GB273" s="190" t="s">
        <v>271</v>
      </c>
      <c r="GC273" s="190" t="s">
        <v>271</v>
      </c>
      <c r="GD273" s="190" t="s">
        <v>271</v>
      </c>
      <c r="GE273" s="190" t="s">
        <v>271</v>
      </c>
    </row>
    <row r="274" spans="1:187" x14ac:dyDescent="0.3">
      <c r="A274" s="190" t="s">
        <v>372</v>
      </c>
      <c r="B274" s="190">
        <v>2929</v>
      </c>
      <c r="C274" s="190" t="s">
        <v>59</v>
      </c>
      <c r="D274" s="190" t="s">
        <v>243</v>
      </c>
      <c r="E274" s="190" t="s">
        <v>271</v>
      </c>
      <c r="F274" s="190" t="s">
        <v>11632</v>
      </c>
      <c r="G274" s="190" t="s">
        <v>4028</v>
      </c>
      <c r="H274" s="190" t="s">
        <v>369</v>
      </c>
      <c r="I274" s="190" t="s">
        <v>523</v>
      </c>
      <c r="J274" s="190" t="s">
        <v>4967</v>
      </c>
      <c r="K274" s="190" t="s">
        <v>271</v>
      </c>
      <c r="L274" s="190" t="s">
        <v>271</v>
      </c>
      <c r="M274" s="190" t="s">
        <v>271</v>
      </c>
      <c r="N274" s="190" t="s">
        <v>271</v>
      </c>
      <c r="O274" s="190" t="s">
        <v>271</v>
      </c>
      <c r="P274" s="190" t="s">
        <v>271</v>
      </c>
      <c r="Q274" s="191">
        <v>40882</v>
      </c>
      <c r="R274" s="191">
        <v>42708</v>
      </c>
      <c r="T274" s="190" t="s">
        <v>549</v>
      </c>
      <c r="U274" s="194">
        <v>25244680</v>
      </c>
      <c r="V274" s="190" t="s">
        <v>1121</v>
      </c>
      <c r="W274" s="190" t="s">
        <v>1120</v>
      </c>
      <c r="X274" s="190" t="s">
        <v>11631</v>
      </c>
      <c r="Y274" s="190" t="s">
        <v>11630</v>
      </c>
      <c r="Z274" s="190" t="s">
        <v>11202</v>
      </c>
      <c r="AA274" s="190" t="s">
        <v>11629</v>
      </c>
      <c r="AB274" s="190" t="s">
        <v>310</v>
      </c>
      <c r="AC274" s="190" t="s">
        <v>11628</v>
      </c>
      <c r="AD274" s="190" t="s">
        <v>325</v>
      </c>
      <c r="AE274" s="190" t="s">
        <v>11627</v>
      </c>
      <c r="AF274" s="190" t="s">
        <v>11626</v>
      </c>
      <c r="AG274" s="193">
        <v>132600</v>
      </c>
      <c r="AH274" s="193">
        <v>127400</v>
      </c>
      <c r="AI274" s="193">
        <v>260000</v>
      </c>
      <c r="AJ274" s="193">
        <v>33150</v>
      </c>
      <c r="AK274" s="193">
        <v>31850</v>
      </c>
      <c r="AL274" s="193">
        <v>65000</v>
      </c>
      <c r="AM274" s="193">
        <v>0</v>
      </c>
      <c r="AN274" s="193">
        <v>0</v>
      </c>
      <c r="AO274" s="193">
        <v>0</v>
      </c>
      <c r="AP274" s="193">
        <v>0</v>
      </c>
      <c r="AQ274" s="193">
        <v>0</v>
      </c>
      <c r="AR274" s="193">
        <v>0</v>
      </c>
      <c r="AS274" s="190" t="s">
        <v>271</v>
      </c>
      <c r="AT274" s="193" t="s">
        <v>271</v>
      </c>
      <c r="AU274" s="193" t="s">
        <v>271</v>
      </c>
      <c r="AV274" s="190" t="s">
        <v>271</v>
      </c>
      <c r="AW274" s="193" t="s">
        <v>271</v>
      </c>
      <c r="AX274" s="193" t="s">
        <v>271</v>
      </c>
      <c r="AY274" s="190" t="s">
        <v>271</v>
      </c>
      <c r="AZ274" s="193" t="s">
        <v>271</v>
      </c>
      <c r="BA274" s="193" t="s">
        <v>271</v>
      </c>
      <c r="BB274" s="190" t="s">
        <v>271</v>
      </c>
      <c r="BC274" s="193" t="s">
        <v>271</v>
      </c>
      <c r="BD274" s="193" t="s">
        <v>271</v>
      </c>
      <c r="BE274" s="190" t="s">
        <v>271</v>
      </c>
      <c r="BF274" s="193" t="s">
        <v>271</v>
      </c>
      <c r="BG274" s="193" t="s">
        <v>271</v>
      </c>
      <c r="BH274" s="190" t="s">
        <v>271</v>
      </c>
      <c r="BI274" s="193" t="s">
        <v>271</v>
      </c>
      <c r="BJ274" s="193" t="s">
        <v>271</v>
      </c>
      <c r="BK274" s="190" t="s">
        <v>271</v>
      </c>
      <c r="BL274" s="193" t="s">
        <v>271</v>
      </c>
      <c r="BM274" s="193" t="s">
        <v>271</v>
      </c>
      <c r="BN274" s="190" t="s">
        <v>271</v>
      </c>
      <c r="BO274" s="193" t="s">
        <v>271</v>
      </c>
      <c r="BP274" s="193" t="s">
        <v>271</v>
      </c>
      <c r="BQ274" s="190" t="s">
        <v>271</v>
      </c>
      <c r="BR274" s="193" t="s">
        <v>271</v>
      </c>
      <c r="BS274" s="193" t="s">
        <v>271</v>
      </c>
      <c r="BT274" s="190" t="s">
        <v>271</v>
      </c>
      <c r="BU274" s="193" t="s">
        <v>271</v>
      </c>
      <c r="BV274" s="193" t="s">
        <v>271</v>
      </c>
      <c r="BW274" s="193">
        <v>104000</v>
      </c>
      <c r="BX274" s="193">
        <v>156000</v>
      </c>
      <c r="BY274" s="193">
        <v>260000</v>
      </c>
      <c r="BZ274" s="193">
        <v>26000</v>
      </c>
      <c r="CA274" s="193">
        <v>39000</v>
      </c>
      <c r="CB274" s="193">
        <v>65000</v>
      </c>
      <c r="CC274" s="190" t="s">
        <v>287</v>
      </c>
      <c r="CD274" s="193">
        <v>8691</v>
      </c>
      <c r="CE274" s="193">
        <v>34764</v>
      </c>
      <c r="CF274" s="190" t="s">
        <v>287</v>
      </c>
      <c r="CG274" s="193">
        <v>2081</v>
      </c>
      <c r="CH274" s="193">
        <v>8324</v>
      </c>
      <c r="CI274" s="190" t="s">
        <v>271</v>
      </c>
      <c r="CJ274" s="193" t="s">
        <v>271</v>
      </c>
      <c r="CK274" s="193" t="s">
        <v>271</v>
      </c>
      <c r="CL274" s="190" t="s">
        <v>271</v>
      </c>
      <c r="CM274" s="193" t="s">
        <v>271</v>
      </c>
      <c r="CN274" s="193" t="s">
        <v>271</v>
      </c>
      <c r="CO274" s="190" t="s">
        <v>287</v>
      </c>
      <c r="CP274" s="193">
        <v>10995</v>
      </c>
      <c r="CQ274" s="193">
        <v>43980</v>
      </c>
      <c r="CR274" s="190" t="s">
        <v>271</v>
      </c>
      <c r="CS274" s="193" t="s">
        <v>271</v>
      </c>
      <c r="CT274" s="193" t="s">
        <v>271</v>
      </c>
      <c r="CU274" s="190" t="s">
        <v>287</v>
      </c>
      <c r="CV274" s="193">
        <v>17227</v>
      </c>
      <c r="CW274" s="193">
        <v>68908</v>
      </c>
      <c r="CX274" s="190" t="s">
        <v>271</v>
      </c>
      <c r="CY274" s="193" t="s">
        <v>271</v>
      </c>
      <c r="CZ274" s="193" t="s">
        <v>271</v>
      </c>
      <c r="DA274" s="190" t="s">
        <v>287</v>
      </c>
      <c r="DB274" s="193">
        <v>63520</v>
      </c>
      <c r="DC274" s="193">
        <v>254080</v>
      </c>
      <c r="DD274" s="190" t="s">
        <v>271</v>
      </c>
      <c r="DE274" s="193" t="s">
        <v>271</v>
      </c>
      <c r="DF274" s="193" t="s">
        <v>271</v>
      </c>
      <c r="DG274" s="190" t="s">
        <v>271</v>
      </c>
      <c r="DH274" s="193" t="s">
        <v>271</v>
      </c>
      <c r="DI274" s="193" t="s">
        <v>271</v>
      </c>
      <c r="DJ274" s="190" t="s">
        <v>271</v>
      </c>
      <c r="DK274" s="193" t="s">
        <v>271</v>
      </c>
      <c r="DL274" s="193" t="s">
        <v>271</v>
      </c>
      <c r="DM274" s="190" t="s">
        <v>287</v>
      </c>
      <c r="DN274" s="193">
        <v>517</v>
      </c>
      <c r="DO274" s="193">
        <v>65000</v>
      </c>
      <c r="DP274" s="190" t="s">
        <v>271</v>
      </c>
      <c r="DQ274" s="193" t="s">
        <v>271</v>
      </c>
      <c r="DR274" s="193" t="s">
        <v>271</v>
      </c>
      <c r="DS274" s="190" t="s">
        <v>271</v>
      </c>
      <c r="DT274" s="193" t="s">
        <v>271</v>
      </c>
      <c r="DU274" s="193" t="s">
        <v>271</v>
      </c>
      <c r="DV274" s="190" t="s">
        <v>287</v>
      </c>
      <c r="DW274" s="193">
        <v>7355</v>
      </c>
      <c r="DX274" s="193">
        <v>29420</v>
      </c>
      <c r="DY274" s="190" t="s">
        <v>356</v>
      </c>
      <c r="DZ274" s="190" t="s">
        <v>297</v>
      </c>
      <c r="EA274" s="190" t="s">
        <v>271</v>
      </c>
      <c r="EB274" s="190" t="s">
        <v>271</v>
      </c>
      <c r="EC274" s="190" t="s">
        <v>271</v>
      </c>
      <c r="ED274" s="190" t="s">
        <v>271</v>
      </c>
      <c r="EE274" s="190" t="s">
        <v>271</v>
      </c>
      <c r="EF274" s="190" t="s">
        <v>271</v>
      </c>
      <c r="EG274" s="190" t="s">
        <v>321</v>
      </c>
      <c r="EH274" s="190" t="s">
        <v>320</v>
      </c>
      <c r="EI274" s="190" t="s">
        <v>483</v>
      </c>
      <c r="EJ274" s="190" t="s">
        <v>245</v>
      </c>
      <c r="EK274" s="190" t="s">
        <v>351</v>
      </c>
      <c r="EL274" s="190" t="s">
        <v>272</v>
      </c>
      <c r="EM274" s="190" t="s">
        <v>272</v>
      </c>
      <c r="EN274" s="190" t="s">
        <v>272</v>
      </c>
      <c r="EO274" s="190" t="s">
        <v>272</v>
      </c>
      <c r="EP274" s="190" t="s">
        <v>350</v>
      </c>
      <c r="EQ274" s="190">
        <v>4</v>
      </c>
      <c r="ER274" s="190" t="s">
        <v>404</v>
      </c>
      <c r="ES274" s="190" t="s">
        <v>272</v>
      </c>
      <c r="ET274" s="190" t="s">
        <v>272</v>
      </c>
      <c r="EU274" s="190" t="s">
        <v>272</v>
      </c>
      <c r="EV274" s="190" t="s">
        <v>272</v>
      </c>
      <c r="EW274" s="190" t="s">
        <v>279</v>
      </c>
      <c r="EX274" s="190">
        <v>4</v>
      </c>
      <c r="EY274" s="190" t="s">
        <v>278</v>
      </c>
      <c r="EZ274" s="190" t="s">
        <v>267</v>
      </c>
      <c r="FA274" s="190" t="s">
        <v>258</v>
      </c>
      <c r="FB274" s="193">
        <v>6</v>
      </c>
      <c r="FC274" s="190" t="s">
        <v>276</v>
      </c>
      <c r="FD274" s="190" t="s">
        <v>348</v>
      </c>
      <c r="FE274" s="190" t="s">
        <v>271</v>
      </c>
      <c r="FF274" s="190" t="s">
        <v>264</v>
      </c>
      <c r="FG274" s="190" t="s">
        <v>11625</v>
      </c>
      <c r="FH274" s="190" t="s">
        <v>271</v>
      </c>
      <c r="FI274" s="190" t="s">
        <v>11624</v>
      </c>
      <c r="FJ274" s="190" t="s">
        <v>11623</v>
      </c>
      <c r="FK274" s="190" t="s">
        <v>11622</v>
      </c>
      <c r="FL274" s="190" t="s">
        <v>11621</v>
      </c>
      <c r="FM274" s="190" t="s">
        <v>11620</v>
      </c>
      <c r="FN274" s="190" t="s">
        <v>11619</v>
      </c>
      <c r="FO274" s="190" t="s">
        <v>11618</v>
      </c>
      <c r="FP274" s="190" t="s">
        <v>11617</v>
      </c>
      <c r="FQ274" s="193">
        <v>260000</v>
      </c>
      <c r="FR274" s="193">
        <v>65000</v>
      </c>
      <c r="FS274" s="190" t="s">
        <v>272</v>
      </c>
      <c r="FT274" s="190" t="s">
        <v>297</v>
      </c>
      <c r="FU274" s="190" t="s">
        <v>271</v>
      </c>
      <c r="FV274" s="190" t="s">
        <v>271</v>
      </c>
      <c r="FW274" s="190" t="s">
        <v>271</v>
      </c>
      <c r="FX274" s="190" t="s">
        <v>271</v>
      </c>
      <c r="FY274" s="190" t="s">
        <v>271</v>
      </c>
      <c r="FZ274" s="190" t="s">
        <v>271</v>
      </c>
      <c r="GA274" s="190" t="s">
        <v>297</v>
      </c>
      <c r="GB274" s="190" t="s">
        <v>297</v>
      </c>
      <c r="GC274" s="190" t="s">
        <v>272</v>
      </c>
      <c r="GD274" s="190" t="s">
        <v>272</v>
      </c>
      <c r="GE274" s="190" t="s">
        <v>272</v>
      </c>
    </row>
    <row r="275" spans="1:187" x14ac:dyDescent="0.3">
      <c r="A275" s="190" t="s">
        <v>372</v>
      </c>
      <c r="B275" s="190">
        <v>2936</v>
      </c>
      <c r="C275" s="190" t="s">
        <v>59</v>
      </c>
      <c r="D275" s="190" t="s">
        <v>243</v>
      </c>
      <c r="E275" s="190" t="s">
        <v>11616</v>
      </c>
      <c r="F275" s="190" t="s">
        <v>11615</v>
      </c>
      <c r="G275" s="190" t="s">
        <v>4028</v>
      </c>
      <c r="H275" s="190" t="s">
        <v>1104</v>
      </c>
      <c r="I275" s="190" t="s">
        <v>301</v>
      </c>
      <c r="J275" s="190" t="s">
        <v>10720</v>
      </c>
      <c r="K275" s="190" t="s">
        <v>271</v>
      </c>
      <c r="L275" s="190" t="s">
        <v>271</v>
      </c>
      <c r="M275" s="190" t="s">
        <v>271</v>
      </c>
      <c r="N275" s="190" t="s">
        <v>271</v>
      </c>
      <c r="O275" s="190" t="s">
        <v>271</v>
      </c>
      <c r="P275" s="190" t="s">
        <v>271</v>
      </c>
      <c r="Q275" s="191">
        <v>42005</v>
      </c>
      <c r="R275" s="191">
        <v>42735</v>
      </c>
      <c r="T275" s="190" t="s">
        <v>452</v>
      </c>
      <c r="U275" s="194">
        <v>466669</v>
      </c>
      <c r="V275" s="190" t="s">
        <v>6207</v>
      </c>
      <c r="W275" s="190" t="s">
        <v>6206</v>
      </c>
      <c r="X275" s="190" t="s">
        <v>2004</v>
      </c>
      <c r="Y275" s="190" t="s">
        <v>6205</v>
      </c>
      <c r="Z275" s="190" t="s">
        <v>6204</v>
      </c>
      <c r="AA275" s="190" t="s">
        <v>6203</v>
      </c>
      <c r="AB275" s="190" t="s">
        <v>448</v>
      </c>
      <c r="AC275" s="190" t="s">
        <v>11614</v>
      </c>
      <c r="AD275" s="190" t="s">
        <v>325</v>
      </c>
      <c r="AE275" s="190" t="s">
        <v>11613</v>
      </c>
      <c r="AF275" s="190" t="s">
        <v>6200</v>
      </c>
      <c r="AG275" s="193">
        <v>0</v>
      </c>
      <c r="AH275" s="193">
        <v>0</v>
      </c>
      <c r="AI275" s="193">
        <v>0</v>
      </c>
      <c r="AJ275" s="193">
        <v>99167</v>
      </c>
      <c r="AK275" s="193">
        <v>95279</v>
      </c>
      <c r="AL275" s="193">
        <v>194446</v>
      </c>
      <c r="AM275" s="193">
        <v>0</v>
      </c>
      <c r="AN275" s="193">
        <v>0</v>
      </c>
      <c r="AO275" s="193">
        <v>0</v>
      </c>
      <c r="AP275" s="193">
        <v>99167</v>
      </c>
      <c r="AQ275" s="193">
        <v>95279</v>
      </c>
      <c r="AR275" s="193">
        <v>194446</v>
      </c>
      <c r="AS275" s="190" t="s">
        <v>271</v>
      </c>
      <c r="AT275" s="193" t="s">
        <v>271</v>
      </c>
      <c r="AU275" s="193" t="s">
        <v>271</v>
      </c>
      <c r="AV275" s="190" t="s">
        <v>271</v>
      </c>
      <c r="AW275" s="193" t="s">
        <v>271</v>
      </c>
      <c r="AX275" s="193" t="s">
        <v>271</v>
      </c>
      <c r="AY275" s="190" t="s">
        <v>271</v>
      </c>
      <c r="AZ275" s="193" t="s">
        <v>271</v>
      </c>
      <c r="BA275" s="193" t="s">
        <v>271</v>
      </c>
      <c r="BB275" s="190" t="s">
        <v>271</v>
      </c>
      <c r="BC275" s="193" t="s">
        <v>271</v>
      </c>
      <c r="BD275" s="193" t="s">
        <v>271</v>
      </c>
      <c r="BE275" s="190" t="s">
        <v>271</v>
      </c>
      <c r="BF275" s="193" t="s">
        <v>271</v>
      </c>
      <c r="BG275" s="193" t="s">
        <v>271</v>
      </c>
      <c r="BH275" s="190" t="s">
        <v>271</v>
      </c>
      <c r="BI275" s="193" t="s">
        <v>271</v>
      </c>
      <c r="BJ275" s="193" t="s">
        <v>271</v>
      </c>
      <c r="BK275" s="190" t="s">
        <v>271</v>
      </c>
      <c r="BL275" s="193" t="s">
        <v>271</v>
      </c>
      <c r="BM275" s="193" t="s">
        <v>271</v>
      </c>
      <c r="BN275" s="190" t="s">
        <v>271</v>
      </c>
      <c r="BO275" s="193" t="s">
        <v>271</v>
      </c>
      <c r="BP275" s="193" t="s">
        <v>271</v>
      </c>
      <c r="BQ275" s="190" t="s">
        <v>271</v>
      </c>
      <c r="BR275" s="193" t="s">
        <v>271</v>
      </c>
      <c r="BS275" s="193" t="s">
        <v>271</v>
      </c>
      <c r="BT275" s="190" t="s">
        <v>287</v>
      </c>
      <c r="BU275" s="193">
        <v>194446</v>
      </c>
      <c r="BV275" s="193">
        <v>0</v>
      </c>
      <c r="BW275" s="193">
        <v>0</v>
      </c>
      <c r="BX275" s="193">
        <v>0</v>
      </c>
      <c r="BY275" s="193">
        <v>0</v>
      </c>
      <c r="BZ275" s="193">
        <v>0</v>
      </c>
      <c r="CA275" s="193">
        <v>0</v>
      </c>
      <c r="CB275" s="193">
        <v>0</v>
      </c>
      <c r="CC275" s="190" t="s">
        <v>271</v>
      </c>
      <c r="CD275" s="193" t="s">
        <v>271</v>
      </c>
      <c r="CE275" s="193" t="s">
        <v>271</v>
      </c>
      <c r="CF275" s="190" t="s">
        <v>271</v>
      </c>
      <c r="CG275" s="193" t="s">
        <v>271</v>
      </c>
      <c r="CH275" s="193" t="s">
        <v>271</v>
      </c>
      <c r="CI275" s="190" t="s">
        <v>271</v>
      </c>
      <c r="CJ275" s="193" t="s">
        <v>271</v>
      </c>
      <c r="CK275" s="193" t="s">
        <v>271</v>
      </c>
      <c r="CL275" s="190" t="s">
        <v>271</v>
      </c>
      <c r="CM275" s="193" t="s">
        <v>271</v>
      </c>
      <c r="CN275" s="193" t="s">
        <v>271</v>
      </c>
      <c r="CO275" s="190" t="s">
        <v>271</v>
      </c>
      <c r="CP275" s="193" t="s">
        <v>271</v>
      </c>
      <c r="CQ275" s="193" t="s">
        <v>271</v>
      </c>
      <c r="CR275" s="190" t="s">
        <v>271</v>
      </c>
      <c r="CS275" s="193" t="s">
        <v>271</v>
      </c>
      <c r="CT275" s="193" t="s">
        <v>271</v>
      </c>
      <c r="CU275" s="190" t="s">
        <v>271</v>
      </c>
      <c r="CV275" s="193" t="s">
        <v>271</v>
      </c>
      <c r="CW275" s="193" t="s">
        <v>271</v>
      </c>
      <c r="CX275" s="190" t="s">
        <v>271</v>
      </c>
      <c r="CY275" s="193" t="s">
        <v>271</v>
      </c>
      <c r="CZ275" s="193" t="s">
        <v>271</v>
      </c>
      <c r="DA275" s="190" t="s">
        <v>271</v>
      </c>
      <c r="DB275" s="193" t="s">
        <v>271</v>
      </c>
      <c r="DC275" s="193" t="s">
        <v>271</v>
      </c>
      <c r="DD275" s="190" t="s">
        <v>271</v>
      </c>
      <c r="DE275" s="193" t="s">
        <v>271</v>
      </c>
      <c r="DF275" s="193" t="s">
        <v>271</v>
      </c>
      <c r="DG275" s="190" t="s">
        <v>271</v>
      </c>
      <c r="DH275" s="193" t="s">
        <v>271</v>
      </c>
      <c r="DI275" s="193" t="s">
        <v>271</v>
      </c>
      <c r="DJ275" s="190" t="s">
        <v>271</v>
      </c>
      <c r="DK275" s="193" t="s">
        <v>271</v>
      </c>
      <c r="DL275" s="193" t="s">
        <v>271</v>
      </c>
      <c r="DM275" s="190" t="s">
        <v>271</v>
      </c>
      <c r="DN275" s="193" t="s">
        <v>271</v>
      </c>
      <c r="DO275" s="193" t="s">
        <v>271</v>
      </c>
      <c r="DP275" s="190" t="s">
        <v>271</v>
      </c>
      <c r="DQ275" s="193" t="s">
        <v>271</v>
      </c>
      <c r="DR275" s="193" t="s">
        <v>271</v>
      </c>
      <c r="DS275" s="190" t="s">
        <v>271</v>
      </c>
      <c r="DT275" s="193" t="s">
        <v>271</v>
      </c>
      <c r="DU275" s="193" t="s">
        <v>271</v>
      </c>
      <c r="DV275" s="190" t="s">
        <v>271</v>
      </c>
      <c r="DW275" s="193" t="s">
        <v>271</v>
      </c>
      <c r="DX275" s="193" t="s">
        <v>271</v>
      </c>
      <c r="DY275" s="190" t="s">
        <v>356</v>
      </c>
      <c r="DZ275" s="190" t="s">
        <v>297</v>
      </c>
      <c r="EA275" s="190" t="s">
        <v>271</v>
      </c>
      <c r="EB275" s="190" t="s">
        <v>271</v>
      </c>
      <c r="EC275" s="190" t="s">
        <v>297</v>
      </c>
      <c r="ED275" s="190" t="s">
        <v>271</v>
      </c>
      <c r="EE275" s="190" t="s">
        <v>271</v>
      </c>
      <c r="EF275" s="190" t="s">
        <v>271</v>
      </c>
      <c r="EG275" s="190" t="s">
        <v>352</v>
      </c>
      <c r="EH275" s="190" t="s">
        <v>284</v>
      </c>
      <c r="EI275" s="190" t="s">
        <v>283</v>
      </c>
      <c r="EJ275" s="190" t="s">
        <v>246</v>
      </c>
      <c r="EK275" s="190" t="s">
        <v>379</v>
      </c>
      <c r="EL275" s="190" t="s">
        <v>272</v>
      </c>
      <c r="EM275" s="190" t="s">
        <v>272</v>
      </c>
      <c r="EN275" s="190" t="s">
        <v>272</v>
      </c>
      <c r="EO275" s="190" t="s">
        <v>272</v>
      </c>
      <c r="EP275" s="190" t="s">
        <v>378</v>
      </c>
      <c r="EQ275" s="190">
        <v>4</v>
      </c>
      <c r="ER275" s="190" t="s">
        <v>349</v>
      </c>
      <c r="ES275" s="190" t="s">
        <v>272</v>
      </c>
      <c r="ET275" s="190" t="s">
        <v>272</v>
      </c>
      <c r="EU275" s="190" t="s">
        <v>272</v>
      </c>
      <c r="EV275" s="190" t="s">
        <v>272</v>
      </c>
      <c r="EW275" s="190" t="s">
        <v>303</v>
      </c>
      <c r="EX275" s="190">
        <v>4</v>
      </c>
      <c r="EY275" s="190" t="s">
        <v>302</v>
      </c>
      <c r="EZ275" s="190" t="s">
        <v>268</v>
      </c>
      <c r="FA275" s="190" t="s">
        <v>259</v>
      </c>
      <c r="FB275" s="193">
        <v>0</v>
      </c>
      <c r="FC275" s="190" t="s">
        <v>271</v>
      </c>
      <c r="FD275" s="190" t="s">
        <v>271</v>
      </c>
      <c r="FE275" s="190" t="s">
        <v>271</v>
      </c>
      <c r="FF275" s="190" t="s">
        <v>271</v>
      </c>
      <c r="FG275" s="190" t="s">
        <v>271</v>
      </c>
      <c r="FH275" s="190" t="s">
        <v>271</v>
      </c>
      <c r="FI275" s="190" t="s">
        <v>271</v>
      </c>
      <c r="FJ275" s="190" t="s">
        <v>271</v>
      </c>
      <c r="FK275" s="190" t="s">
        <v>271</v>
      </c>
      <c r="FL275" s="190" t="s">
        <v>271</v>
      </c>
      <c r="FM275" s="190" t="s">
        <v>271</v>
      </c>
      <c r="FN275" s="190" t="s">
        <v>271</v>
      </c>
      <c r="FO275" s="190" t="s">
        <v>271</v>
      </c>
      <c r="FP275" s="190" t="s">
        <v>271</v>
      </c>
      <c r="FQ275" s="193">
        <v>0</v>
      </c>
      <c r="FR275" s="193">
        <v>194446</v>
      </c>
      <c r="FS275" s="190" t="s">
        <v>271</v>
      </c>
      <c r="FT275" s="190" t="s">
        <v>271</v>
      </c>
      <c r="FU275" s="190" t="s">
        <v>272</v>
      </c>
      <c r="FV275" s="190" t="s">
        <v>272</v>
      </c>
      <c r="FW275" s="190" t="s">
        <v>271</v>
      </c>
      <c r="FX275" s="190" t="s">
        <v>271</v>
      </c>
      <c r="FY275" s="190" t="s">
        <v>271</v>
      </c>
      <c r="FZ275" s="190" t="s">
        <v>271</v>
      </c>
      <c r="GA275" s="190" t="s">
        <v>271</v>
      </c>
      <c r="GB275" s="190" t="s">
        <v>271</v>
      </c>
      <c r="GC275" s="190" t="s">
        <v>271</v>
      </c>
      <c r="GD275" s="190" t="s">
        <v>271</v>
      </c>
      <c r="GE275" s="190" t="s">
        <v>271</v>
      </c>
    </row>
    <row r="276" spans="1:187" x14ac:dyDescent="0.3">
      <c r="A276" s="190" t="s">
        <v>372</v>
      </c>
      <c r="B276" s="190">
        <v>2938</v>
      </c>
      <c r="C276" s="190" t="s">
        <v>59</v>
      </c>
      <c r="D276" s="190" t="s">
        <v>243</v>
      </c>
      <c r="E276" s="190" t="s">
        <v>11612</v>
      </c>
      <c r="F276" s="190" t="s">
        <v>11611</v>
      </c>
      <c r="G276" s="190" t="s">
        <v>4028</v>
      </c>
      <c r="H276" s="190" t="s">
        <v>301</v>
      </c>
      <c r="I276" s="190" t="s">
        <v>301</v>
      </c>
      <c r="J276" s="190" t="s">
        <v>11610</v>
      </c>
      <c r="K276" s="190" t="s">
        <v>271</v>
      </c>
      <c r="L276" s="190" t="s">
        <v>271</v>
      </c>
      <c r="M276" s="190" t="s">
        <v>271</v>
      </c>
      <c r="N276" s="190" t="s">
        <v>271</v>
      </c>
      <c r="O276" s="190" t="s">
        <v>271</v>
      </c>
      <c r="P276" s="190" t="s">
        <v>271</v>
      </c>
      <c r="Q276" s="191">
        <v>42236</v>
      </c>
      <c r="R276" s="191">
        <v>42338</v>
      </c>
      <c r="T276" s="190" t="s">
        <v>452</v>
      </c>
      <c r="U276" s="194">
        <v>160000</v>
      </c>
      <c r="V276" s="190" t="s">
        <v>6212</v>
      </c>
      <c r="W276" s="190" t="s">
        <v>6206</v>
      </c>
      <c r="X276" s="190" t="s">
        <v>2004</v>
      </c>
      <c r="Y276" s="190" t="s">
        <v>6205</v>
      </c>
      <c r="Z276" s="190" t="s">
        <v>6204</v>
      </c>
      <c r="AA276" s="190" t="s">
        <v>6203</v>
      </c>
      <c r="AB276" s="190" t="s">
        <v>448</v>
      </c>
      <c r="AC276" s="190" t="s">
        <v>11609</v>
      </c>
      <c r="AD276" s="190" t="s">
        <v>325</v>
      </c>
      <c r="AE276" s="190" t="s">
        <v>11608</v>
      </c>
      <c r="AF276" s="190" t="s">
        <v>672</v>
      </c>
      <c r="AG276" s="193">
        <v>0</v>
      </c>
      <c r="AH276" s="193">
        <v>0</v>
      </c>
      <c r="AI276" s="193">
        <v>0</v>
      </c>
      <c r="AJ276" s="193">
        <v>4565</v>
      </c>
      <c r="AK276" s="193">
        <v>4386</v>
      </c>
      <c r="AL276" s="193">
        <v>8950</v>
      </c>
      <c r="AM276" s="193">
        <v>0</v>
      </c>
      <c r="AN276" s="193">
        <v>0</v>
      </c>
      <c r="AO276" s="193">
        <v>0</v>
      </c>
      <c r="AP276" s="193">
        <v>843</v>
      </c>
      <c r="AQ276" s="193">
        <v>5608</v>
      </c>
      <c r="AR276" s="193">
        <v>6451</v>
      </c>
      <c r="AS276" s="190" t="s">
        <v>271</v>
      </c>
      <c r="AT276" s="193" t="s">
        <v>271</v>
      </c>
      <c r="AU276" s="193" t="s">
        <v>271</v>
      </c>
      <c r="AV276" s="190" t="s">
        <v>271</v>
      </c>
      <c r="AW276" s="193" t="s">
        <v>271</v>
      </c>
      <c r="AX276" s="193" t="s">
        <v>271</v>
      </c>
      <c r="AY276" s="190" t="s">
        <v>271</v>
      </c>
      <c r="AZ276" s="193" t="s">
        <v>271</v>
      </c>
      <c r="BA276" s="193" t="s">
        <v>271</v>
      </c>
      <c r="BB276" s="190" t="s">
        <v>271</v>
      </c>
      <c r="BC276" s="193" t="s">
        <v>271</v>
      </c>
      <c r="BD276" s="193" t="s">
        <v>271</v>
      </c>
      <c r="BE276" s="190" t="s">
        <v>271</v>
      </c>
      <c r="BF276" s="193" t="s">
        <v>271</v>
      </c>
      <c r="BG276" s="193" t="s">
        <v>271</v>
      </c>
      <c r="BH276" s="190" t="s">
        <v>287</v>
      </c>
      <c r="BI276" s="193">
        <v>6451</v>
      </c>
      <c r="BJ276" s="193">
        <v>0</v>
      </c>
      <c r="BK276" s="190" t="s">
        <v>271</v>
      </c>
      <c r="BL276" s="193" t="s">
        <v>271</v>
      </c>
      <c r="BM276" s="193" t="s">
        <v>271</v>
      </c>
      <c r="BN276" s="190" t="s">
        <v>271</v>
      </c>
      <c r="BO276" s="193" t="s">
        <v>271</v>
      </c>
      <c r="BP276" s="193" t="s">
        <v>271</v>
      </c>
      <c r="BQ276" s="190" t="s">
        <v>271</v>
      </c>
      <c r="BR276" s="193" t="s">
        <v>271</v>
      </c>
      <c r="BS276" s="193" t="s">
        <v>271</v>
      </c>
      <c r="BT276" s="190" t="s">
        <v>271</v>
      </c>
      <c r="BU276" s="193" t="s">
        <v>271</v>
      </c>
      <c r="BV276" s="193" t="s">
        <v>271</v>
      </c>
      <c r="BW276" s="193">
        <v>0</v>
      </c>
      <c r="BX276" s="193">
        <v>0</v>
      </c>
      <c r="BY276" s="193">
        <v>0</v>
      </c>
      <c r="BZ276" s="193">
        <v>0</v>
      </c>
      <c r="CA276" s="193">
        <v>0</v>
      </c>
      <c r="CB276" s="193">
        <v>0</v>
      </c>
      <c r="CC276" s="190" t="s">
        <v>271</v>
      </c>
      <c r="CD276" s="193" t="s">
        <v>271</v>
      </c>
      <c r="CE276" s="193" t="s">
        <v>271</v>
      </c>
      <c r="CF276" s="190" t="s">
        <v>271</v>
      </c>
      <c r="CG276" s="193" t="s">
        <v>271</v>
      </c>
      <c r="CH276" s="193" t="s">
        <v>271</v>
      </c>
      <c r="CI276" s="190" t="s">
        <v>271</v>
      </c>
      <c r="CJ276" s="193" t="s">
        <v>271</v>
      </c>
      <c r="CK276" s="193" t="s">
        <v>271</v>
      </c>
      <c r="CL276" s="190" t="s">
        <v>271</v>
      </c>
      <c r="CM276" s="193" t="s">
        <v>271</v>
      </c>
      <c r="CN276" s="193" t="s">
        <v>271</v>
      </c>
      <c r="CO276" s="190" t="s">
        <v>271</v>
      </c>
      <c r="CP276" s="193" t="s">
        <v>271</v>
      </c>
      <c r="CQ276" s="193" t="s">
        <v>271</v>
      </c>
      <c r="CR276" s="190" t="s">
        <v>271</v>
      </c>
      <c r="CS276" s="193" t="s">
        <v>271</v>
      </c>
      <c r="CT276" s="193" t="s">
        <v>271</v>
      </c>
      <c r="CU276" s="190" t="s">
        <v>271</v>
      </c>
      <c r="CV276" s="193" t="s">
        <v>271</v>
      </c>
      <c r="CW276" s="193" t="s">
        <v>271</v>
      </c>
      <c r="CX276" s="190" t="s">
        <v>271</v>
      </c>
      <c r="CY276" s="193" t="s">
        <v>271</v>
      </c>
      <c r="CZ276" s="193" t="s">
        <v>271</v>
      </c>
      <c r="DA276" s="190" t="s">
        <v>271</v>
      </c>
      <c r="DB276" s="193" t="s">
        <v>271</v>
      </c>
      <c r="DC276" s="193" t="s">
        <v>271</v>
      </c>
      <c r="DD276" s="190" t="s">
        <v>271</v>
      </c>
      <c r="DE276" s="193" t="s">
        <v>271</v>
      </c>
      <c r="DF276" s="193" t="s">
        <v>271</v>
      </c>
      <c r="DG276" s="190" t="s">
        <v>271</v>
      </c>
      <c r="DH276" s="193" t="s">
        <v>271</v>
      </c>
      <c r="DI276" s="193" t="s">
        <v>271</v>
      </c>
      <c r="DJ276" s="190" t="s">
        <v>271</v>
      </c>
      <c r="DK276" s="193" t="s">
        <v>271</v>
      </c>
      <c r="DL276" s="193" t="s">
        <v>271</v>
      </c>
      <c r="DM276" s="190" t="s">
        <v>271</v>
      </c>
      <c r="DN276" s="193" t="s">
        <v>271</v>
      </c>
      <c r="DO276" s="193" t="s">
        <v>271</v>
      </c>
      <c r="DP276" s="190" t="s">
        <v>271</v>
      </c>
      <c r="DQ276" s="193" t="s">
        <v>271</v>
      </c>
      <c r="DR276" s="193" t="s">
        <v>271</v>
      </c>
      <c r="DS276" s="190" t="s">
        <v>271</v>
      </c>
      <c r="DT276" s="193" t="s">
        <v>271</v>
      </c>
      <c r="DU276" s="193" t="s">
        <v>271</v>
      </c>
      <c r="DV276" s="190" t="s">
        <v>271</v>
      </c>
      <c r="DW276" s="193" t="s">
        <v>271</v>
      </c>
      <c r="DX276" s="193" t="s">
        <v>271</v>
      </c>
      <c r="DY276" s="190" t="s">
        <v>655</v>
      </c>
      <c r="DZ276" s="190" t="s">
        <v>297</v>
      </c>
      <c r="EA276" s="190" t="s">
        <v>271</v>
      </c>
      <c r="EB276" s="190" t="s">
        <v>271</v>
      </c>
      <c r="EC276" s="190" t="s">
        <v>297</v>
      </c>
      <c r="ED276" s="190" t="s">
        <v>271</v>
      </c>
      <c r="EE276" s="190" t="s">
        <v>271</v>
      </c>
      <c r="EF276" s="190" t="s">
        <v>271</v>
      </c>
      <c r="EG276" s="190" t="s">
        <v>352</v>
      </c>
      <c r="EH276" s="190" t="s">
        <v>284</v>
      </c>
      <c r="EI276" s="190" t="s">
        <v>283</v>
      </c>
      <c r="EJ276" s="190" t="s">
        <v>246</v>
      </c>
      <c r="EK276" s="190" t="s">
        <v>379</v>
      </c>
      <c r="EL276" s="190" t="s">
        <v>272</v>
      </c>
      <c r="EM276" s="190" t="s">
        <v>272</v>
      </c>
      <c r="EN276" s="190" t="s">
        <v>272</v>
      </c>
      <c r="EO276" s="190" t="s">
        <v>272</v>
      </c>
      <c r="EP276" s="190" t="s">
        <v>378</v>
      </c>
      <c r="EQ276" s="190">
        <v>4</v>
      </c>
      <c r="ER276" s="190" t="s">
        <v>349</v>
      </c>
      <c r="ES276" s="190" t="s">
        <v>272</v>
      </c>
      <c r="ET276" s="190" t="s">
        <v>272</v>
      </c>
      <c r="EU276" s="190" t="s">
        <v>272</v>
      </c>
      <c r="EV276" s="190" t="s">
        <v>272</v>
      </c>
      <c r="EW276" s="190" t="s">
        <v>303</v>
      </c>
      <c r="EX276" s="190">
        <v>4</v>
      </c>
      <c r="EY276" s="190" t="s">
        <v>302</v>
      </c>
      <c r="EZ276" s="190" t="s">
        <v>268</v>
      </c>
      <c r="FA276" s="190" t="s">
        <v>259</v>
      </c>
      <c r="FB276" s="193">
        <v>0</v>
      </c>
      <c r="FC276" s="190" t="s">
        <v>271</v>
      </c>
      <c r="FD276" s="190" t="s">
        <v>271</v>
      </c>
      <c r="FE276" s="190" t="s">
        <v>271</v>
      </c>
      <c r="FF276" s="190" t="s">
        <v>262</v>
      </c>
      <c r="FG276" s="190" t="s">
        <v>271</v>
      </c>
      <c r="FH276" s="190" t="s">
        <v>271</v>
      </c>
      <c r="FI276" s="190" t="s">
        <v>271</v>
      </c>
      <c r="FJ276" s="190" t="s">
        <v>271</v>
      </c>
      <c r="FK276" s="190" t="s">
        <v>271</v>
      </c>
      <c r="FL276" s="190" t="s">
        <v>271</v>
      </c>
      <c r="FM276" s="190" t="s">
        <v>271</v>
      </c>
      <c r="FN276" s="190" t="s">
        <v>271</v>
      </c>
      <c r="FO276" s="190" t="s">
        <v>271</v>
      </c>
      <c r="FP276" s="190" t="s">
        <v>271</v>
      </c>
      <c r="FQ276" s="193">
        <v>0</v>
      </c>
      <c r="FR276" s="193">
        <v>6451</v>
      </c>
      <c r="FS276" s="190" t="s">
        <v>271</v>
      </c>
      <c r="FT276" s="190" t="s">
        <v>271</v>
      </c>
      <c r="FU276" s="190" t="s">
        <v>272</v>
      </c>
      <c r="FV276" s="190" t="s">
        <v>272</v>
      </c>
      <c r="FW276" s="190" t="s">
        <v>271</v>
      </c>
      <c r="FX276" s="190" t="s">
        <v>271</v>
      </c>
      <c r="FY276" s="190" t="s">
        <v>271</v>
      </c>
      <c r="FZ276" s="190" t="s">
        <v>271</v>
      </c>
      <c r="GA276" s="190" t="s">
        <v>271</v>
      </c>
      <c r="GB276" s="190" t="s">
        <v>271</v>
      </c>
      <c r="GC276" s="190" t="s">
        <v>271</v>
      </c>
      <c r="GD276" s="190" t="s">
        <v>271</v>
      </c>
      <c r="GE276" s="190" t="s">
        <v>271</v>
      </c>
    </row>
    <row r="277" spans="1:187" x14ac:dyDescent="0.3">
      <c r="A277" s="190" t="s">
        <v>372</v>
      </c>
      <c r="B277" s="190">
        <v>2946</v>
      </c>
      <c r="C277" s="190" t="s">
        <v>59</v>
      </c>
      <c r="D277" s="190" t="s">
        <v>243</v>
      </c>
      <c r="E277" s="190" t="s">
        <v>11607</v>
      </c>
      <c r="F277" s="190" t="s">
        <v>11606</v>
      </c>
      <c r="G277" s="190" t="s">
        <v>4028</v>
      </c>
      <c r="H277" s="190" t="s">
        <v>369</v>
      </c>
      <c r="I277" s="190" t="s">
        <v>523</v>
      </c>
      <c r="J277" s="190" t="s">
        <v>11605</v>
      </c>
      <c r="K277" s="190" t="s">
        <v>271</v>
      </c>
      <c r="L277" s="190" t="s">
        <v>271</v>
      </c>
      <c r="M277" s="190" t="s">
        <v>271</v>
      </c>
      <c r="N277" s="190" t="s">
        <v>271</v>
      </c>
      <c r="O277" s="190" t="s">
        <v>271</v>
      </c>
      <c r="P277" s="190" t="s">
        <v>271</v>
      </c>
      <c r="Q277" s="191">
        <v>41196</v>
      </c>
      <c r="R277" s="191">
        <v>43022</v>
      </c>
      <c r="T277" s="190" t="s">
        <v>549</v>
      </c>
      <c r="U277" s="194">
        <v>10656885</v>
      </c>
      <c r="V277" s="190" t="s">
        <v>11604</v>
      </c>
      <c r="W277" s="190" t="s">
        <v>918</v>
      </c>
      <c r="X277" s="190" t="s">
        <v>11603</v>
      </c>
      <c r="Y277" s="190" t="s">
        <v>11602</v>
      </c>
      <c r="Z277" s="190" t="s">
        <v>11601</v>
      </c>
      <c r="AA277" s="190" t="s">
        <v>11600</v>
      </c>
      <c r="AB277" s="190" t="s">
        <v>310</v>
      </c>
      <c r="AC277" s="190" t="s">
        <v>11599</v>
      </c>
      <c r="AD277" s="190" t="s">
        <v>325</v>
      </c>
      <c r="AE277" s="190" t="s">
        <v>11598</v>
      </c>
      <c r="AF277" s="190" t="s">
        <v>11597</v>
      </c>
      <c r="AG277" s="193">
        <v>0</v>
      </c>
      <c r="AH277" s="193">
        <v>0</v>
      </c>
      <c r="AI277" s="193">
        <v>0</v>
      </c>
      <c r="AJ277" s="193">
        <v>892500</v>
      </c>
      <c r="AK277" s="193">
        <v>857500</v>
      </c>
      <c r="AL277" s="193">
        <v>1750000</v>
      </c>
      <c r="AM277" s="193">
        <v>0</v>
      </c>
      <c r="AN277" s="193">
        <v>0</v>
      </c>
      <c r="AO277" s="193">
        <v>0</v>
      </c>
      <c r="AP277" s="193">
        <v>0</v>
      </c>
      <c r="AQ277" s="193">
        <v>0</v>
      </c>
      <c r="AR277" s="193">
        <v>0</v>
      </c>
      <c r="AS277" s="190" t="s">
        <v>271</v>
      </c>
      <c r="AT277" s="193" t="s">
        <v>271</v>
      </c>
      <c r="AU277" s="193" t="s">
        <v>271</v>
      </c>
      <c r="AV277" s="190" t="s">
        <v>271</v>
      </c>
      <c r="AW277" s="193" t="s">
        <v>271</v>
      </c>
      <c r="AX277" s="193" t="s">
        <v>271</v>
      </c>
      <c r="AY277" s="190" t="s">
        <v>271</v>
      </c>
      <c r="AZ277" s="193" t="s">
        <v>271</v>
      </c>
      <c r="BA277" s="193" t="s">
        <v>271</v>
      </c>
      <c r="BB277" s="190" t="s">
        <v>271</v>
      </c>
      <c r="BC277" s="193" t="s">
        <v>271</v>
      </c>
      <c r="BD277" s="193" t="s">
        <v>271</v>
      </c>
      <c r="BE277" s="190" t="s">
        <v>271</v>
      </c>
      <c r="BF277" s="193" t="s">
        <v>271</v>
      </c>
      <c r="BG277" s="193" t="s">
        <v>271</v>
      </c>
      <c r="BH277" s="190" t="s">
        <v>271</v>
      </c>
      <c r="BI277" s="193" t="s">
        <v>271</v>
      </c>
      <c r="BJ277" s="193" t="s">
        <v>271</v>
      </c>
      <c r="BK277" s="190" t="s">
        <v>271</v>
      </c>
      <c r="BL277" s="193" t="s">
        <v>271</v>
      </c>
      <c r="BM277" s="193" t="s">
        <v>271</v>
      </c>
      <c r="BN277" s="190" t="s">
        <v>271</v>
      </c>
      <c r="BO277" s="193" t="s">
        <v>271</v>
      </c>
      <c r="BP277" s="193" t="s">
        <v>271</v>
      </c>
      <c r="BQ277" s="190" t="s">
        <v>271</v>
      </c>
      <c r="BR277" s="193" t="s">
        <v>271</v>
      </c>
      <c r="BS277" s="193" t="s">
        <v>271</v>
      </c>
      <c r="BT277" s="190" t="s">
        <v>271</v>
      </c>
      <c r="BU277" s="193" t="s">
        <v>271</v>
      </c>
      <c r="BV277" s="193" t="s">
        <v>271</v>
      </c>
      <c r="BW277" s="193">
        <v>0</v>
      </c>
      <c r="BX277" s="193">
        <v>0</v>
      </c>
      <c r="BY277" s="193">
        <v>0</v>
      </c>
      <c r="BZ277" s="193">
        <v>0</v>
      </c>
      <c r="CA277" s="193">
        <v>0</v>
      </c>
      <c r="CB277" s="193">
        <v>0</v>
      </c>
      <c r="CC277" s="190" t="s">
        <v>271</v>
      </c>
      <c r="CD277" s="193" t="s">
        <v>271</v>
      </c>
      <c r="CE277" s="193" t="s">
        <v>271</v>
      </c>
      <c r="CF277" s="190" t="s">
        <v>287</v>
      </c>
      <c r="CG277" s="193">
        <v>5622</v>
      </c>
      <c r="CH277" s="193">
        <v>0</v>
      </c>
      <c r="CI277" s="190" t="s">
        <v>271</v>
      </c>
      <c r="CJ277" s="193" t="s">
        <v>271</v>
      </c>
      <c r="CK277" s="193" t="s">
        <v>271</v>
      </c>
      <c r="CL277" s="190" t="s">
        <v>287</v>
      </c>
      <c r="CM277" s="193">
        <v>301</v>
      </c>
      <c r="CN277" s="193">
        <v>0</v>
      </c>
      <c r="CO277" s="190" t="s">
        <v>287</v>
      </c>
      <c r="CP277" s="193">
        <v>15809</v>
      </c>
      <c r="CQ277" s="193">
        <v>0</v>
      </c>
      <c r="CR277" s="190" t="s">
        <v>271</v>
      </c>
      <c r="CS277" s="193" t="s">
        <v>271</v>
      </c>
      <c r="CT277" s="193" t="s">
        <v>271</v>
      </c>
      <c r="CU277" s="190" t="s">
        <v>287</v>
      </c>
      <c r="CV277" s="193">
        <v>7708</v>
      </c>
      <c r="CW277" s="193">
        <v>0</v>
      </c>
      <c r="CX277" s="190" t="s">
        <v>271</v>
      </c>
      <c r="CY277" s="193" t="s">
        <v>271</v>
      </c>
      <c r="CZ277" s="193" t="s">
        <v>271</v>
      </c>
      <c r="DA277" s="190" t="s">
        <v>271</v>
      </c>
      <c r="DB277" s="193" t="s">
        <v>271</v>
      </c>
      <c r="DC277" s="193" t="s">
        <v>271</v>
      </c>
      <c r="DD277" s="190" t="s">
        <v>271</v>
      </c>
      <c r="DE277" s="193" t="s">
        <v>271</v>
      </c>
      <c r="DF277" s="193" t="s">
        <v>271</v>
      </c>
      <c r="DG277" s="190" t="s">
        <v>271</v>
      </c>
      <c r="DH277" s="193" t="s">
        <v>271</v>
      </c>
      <c r="DI277" s="193" t="s">
        <v>271</v>
      </c>
      <c r="DJ277" s="190" t="s">
        <v>271</v>
      </c>
      <c r="DK277" s="193" t="s">
        <v>271</v>
      </c>
      <c r="DL277" s="193" t="s">
        <v>271</v>
      </c>
      <c r="DM277" s="190" t="s">
        <v>271</v>
      </c>
      <c r="DN277" s="193" t="s">
        <v>271</v>
      </c>
      <c r="DO277" s="193" t="s">
        <v>271</v>
      </c>
      <c r="DP277" s="190" t="s">
        <v>271</v>
      </c>
      <c r="DQ277" s="193" t="s">
        <v>271</v>
      </c>
      <c r="DR277" s="193" t="s">
        <v>271</v>
      </c>
      <c r="DS277" s="190" t="s">
        <v>271</v>
      </c>
      <c r="DT277" s="193" t="s">
        <v>271</v>
      </c>
      <c r="DU277" s="193" t="s">
        <v>271</v>
      </c>
      <c r="DV277" s="190" t="s">
        <v>271</v>
      </c>
      <c r="DW277" s="193" t="s">
        <v>271</v>
      </c>
      <c r="DX277" s="193" t="s">
        <v>271</v>
      </c>
      <c r="DY277" s="190" t="s">
        <v>356</v>
      </c>
      <c r="DZ277" s="190" t="s">
        <v>272</v>
      </c>
      <c r="EA277" s="190" t="s">
        <v>381</v>
      </c>
      <c r="EB277" s="190" t="s">
        <v>286</v>
      </c>
      <c r="EC277" s="190" t="s">
        <v>272</v>
      </c>
      <c r="ED277" s="190" t="s">
        <v>381</v>
      </c>
      <c r="EE277" s="190" t="s">
        <v>307</v>
      </c>
      <c r="EF277" s="190" t="s">
        <v>271</v>
      </c>
      <c r="EG277" s="190" t="s">
        <v>352</v>
      </c>
      <c r="EH277" s="190" t="s">
        <v>320</v>
      </c>
      <c r="EI277" s="190" t="s">
        <v>319</v>
      </c>
      <c r="EJ277" s="190" t="s">
        <v>246</v>
      </c>
      <c r="EK277" s="190" t="s">
        <v>379</v>
      </c>
      <c r="EL277" s="190" t="s">
        <v>272</v>
      </c>
      <c r="EM277" s="190" t="s">
        <v>272</v>
      </c>
      <c r="EN277" s="190" t="s">
        <v>272</v>
      </c>
      <c r="EO277" s="190" t="s">
        <v>272</v>
      </c>
      <c r="EP277" s="190" t="s">
        <v>378</v>
      </c>
      <c r="EQ277" s="190">
        <v>4</v>
      </c>
      <c r="ER277" s="190" t="s">
        <v>349</v>
      </c>
      <c r="ES277" s="190" t="s">
        <v>272</v>
      </c>
      <c r="ET277" s="190" t="s">
        <v>272</v>
      </c>
      <c r="EU277" s="190" t="s">
        <v>272</v>
      </c>
      <c r="EV277" s="190" t="s">
        <v>272</v>
      </c>
      <c r="EW277" s="190" t="s">
        <v>303</v>
      </c>
      <c r="EX277" s="190">
        <v>4</v>
      </c>
      <c r="EY277" s="190" t="s">
        <v>278</v>
      </c>
      <c r="EZ277" s="190" t="s">
        <v>267</v>
      </c>
      <c r="FA277" s="190" t="s">
        <v>260</v>
      </c>
      <c r="FB277" s="193">
        <v>4</v>
      </c>
      <c r="FC277" s="190" t="s">
        <v>276</v>
      </c>
      <c r="FD277" s="190" t="s">
        <v>377</v>
      </c>
      <c r="FE277" s="190" t="s">
        <v>348</v>
      </c>
      <c r="FF277" s="190" t="s">
        <v>262</v>
      </c>
      <c r="FG277" s="190" t="s">
        <v>271</v>
      </c>
      <c r="FH277" s="190" t="s">
        <v>11596</v>
      </c>
      <c r="FI277" s="190" t="s">
        <v>11595</v>
      </c>
      <c r="FJ277" s="190" t="s">
        <v>11594</v>
      </c>
      <c r="FK277" s="190" t="s">
        <v>11593</v>
      </c>
      <c r="FL277" s="190" t="s">
        <v>11592</v>
      </c>
      <c r="FM277" s="190" t="s">
        <v>11591</v>
      </c>
      <c r="FN277" s="190" t="s">
        <v>11590</v>
      </c>
      <c r="FO277" s="190" t="s">
        <v>11589</v>
      </c>
      <c r="FP277" s="190" t="s">
        <v>271</v>
      </c>
      <c r="FQ277" s="193">
        <v>0</v>
      </c>
      <c r="FR277" s="193">
        <v>0</v>
      </c>
      <c r="FS277" s="190" t="s">
        <v>297</v>
      </c>
      <c r="FT277" s="190" t="s">
        <v>271</v>
      </c>
      <c r="FU277" s="190" t="s">
        <v>297</v>
      </c>
      <c r="FV277" s="190" t="s">
        <v>271</v>
      </c>
      <c r="FW277" s="190" t="s">
        <v>297</v>
      </c>
      <c r="FX277" s="190" t="s">
        <v>271</v>
      </c>
      <c r="FY277" s="190" t="s">
        <v>297</v>
      </c>
      <c r="FZ277" s="190" t="s">
        <v>271</v>
      </c>
      <c r="GA277" s="190" t="s">
        <v>272</v>
      </c>
      <c r="GB277" s="190" t="s">
        <v>272</v>
      </c>
      <c r="GC277" s="190" t="s">
        <v>297</v>
      </c>
      <c r="GD277" s="190" t="s">
        <v>271</v>
      </c>
      <c r="GE277" s="190" t="s">
        <v>297</v>
      </c>
    </row>
    <row r="278" spans="1:187" x14ac:dyDescent="0.3">
      <c r="A278" s="190" t="s">
        <v>372</v>
      </c>
      <c r="B278" s="190">
        <v>2949</v>
      </c>
      <c r="C278" s="190" t="s">
        <v>59</v>
      </c>
      <c r="D278" s="190" t="s">
        <v>243</v>
      </c>
      <c r="E278" s="190" t="s">
        <v>11588</v>
      </c>
      <c r="F278" s="190" t="s">
        <v>11587</v>
      </c>
      <c r="G278" s="190" t="s">
        <v>4028</v>
      </c>
      <c r="H278" s="190" t="s">
        <v>1272</v>
      </c>
      <c r="I278" s="190" t="s">
        <v>301</v>
      </c>
      <c r="J278" s="190" t="s">
        <v>11586</v>
      </c>
      <c r="K278" s="190" t="s">
        <v>271</v>
      </c>
      <c r="L278" s="190" t="s">
        <v>271</v>
      </c>
      <c r="M278" s="190" t="s">
        <v>271</v>
      </c>
      <c r="N278" s="190" t="s">
        <v>271</v>
      </c>
      <c r="O278" s="190" t="s">
        <v>271</v>
      </c>
      <c r="P278" s="190" t="s">
        <v>271</v>
      </c>
      <c r="Q278" s="191">
        <v>41821</v>
      </c>
      <c r="R278" s="191">
        <v>42916</v>
      </c>
      <c r="T278" s="190" t="s">
        <v>391</v>
      </c>
      <c r="U278" s="194">
        <v>1863353</v>
      </c>
      <c r="V278" s="190" t="s">
        <v>8384</v>
      </c>
      <c r="W278" s="190" t="s">
        <v>8383</v>
      </c>
      <c r="X278" s="190" t="s">
        <v>8382</v>
      </c>
      <c r="Y278" s="190" t="s">
        <v>8381</v>
      </c>
      <c r="Z278" s="190" t="s">
        <v>8380</v>
      </c>
      <c r="AA278" s="190" t="s">
        <v>8379</v>
      </c>
      <c r="AB278" s="190" t="s">
        <v>310</v>
      </c>
      <c r="AC278" s="190" t="s">
        <v>11585</v>
      </c>
      <c r="AD278" s="190" t="s">
        <v>325</v>
      </c>
      <c r="AE278" s="190" t="s">
        <v>11584</v>
      </c>
      <c r="AF278" s="190" t="s">
        <v>672</v>
      </c>
      <c r="AG278" s="193">
        <v>0</v>
      </c>
      <c r="AH278" s="193">
        <v>0</v>
      </c>
      <c r="AI278" s="193">
        <v>0</v>
      </c>
      <c r="AJ278" s="193">
        <v>84430</v>
      </c>
      <c r="AK278" s="193">
        <v>81120</v>
      </c>
      <c r="AL278" s="193">
        <v>165550</v>
      </c>
      <c r="AM278" s="193">
        <v>0</v>
      </c>
      <c r="AN278" s="193">
        <v>0</v>
      </c>
      <c r="AO278" s="193">
        <v>0</v>
      </c>
      <c r="AP278" s="193">
        <v>0</v>
      </c>
      <c r="AQ278" s="193">
        <v>0</v>
      </c>
      <c r="AR278" s="193">
        <v>0</v>
      </c>
      <c r="AS278" s="190" t="s">
        <v>271</v>
      </c>
      <c r="AT278" s="193" t="s">
        <v>271</v>
      </c>
      <c r="AU278" s="193" t="s">
        <v>271</v>
      </c>
      <c r="AV278" s="190" t="s">
        <v>271</v>
      </c>
      <c r="AW278" s="193" t="s">
        <v>271</v>
      </c>
      <c r="AX278" s="193" t="s">
        <v>271</v>
      </c>
      <c r="AY278" s="190" t="s">
        <v>271</v>
      </c>
      <c r="AZ278" s="193" t="s">
        <v>271</v>
      </c>
      <c r="BA278" s="193" t="s">
        <v>271</v>
      </c>
      <c r="BB278" s="190" t="s">
        <v>271</v>
      </c>
      <c r="BC278" s="193" t="s">
        <v>271</v>
      </c>
      <c r="BD278" s="193" t="s">
        <v>271</v>
      </c>
      <c r="BE278" s="190" t="s">
        <v>271</v>
      </c>
      <c r="BF278" s="193" t="s">
        <v>271</v>
      </c>
      <c r="BG278" s="193" t="s">
        <v>271</v>
      </c>
      <c r="BH278" s="190" t="s">
        <v>271</v>
      </c>
      <c r="BI278" s="193" t="s">
        <v>271</v>
      </c>
      <c r="BJ278" s="193" t="s">
        <v>271</v>
      </c>
      <c r="BK278" s="190" t="s">
        <v>271</v>
      </c>
      <c r="BL278" s="193" t="s">
        <v>271</v>
      </c>
      <c r="BM278" s="193" t="s">
        <v>271</v>
      </c>
      <c r="BN278" s="190" t="s">
        <v>271</v>
      </c>
      <c r="BO278" s="193" t="s">
        <v>271</v>
      </c>
      <c r="BP278" s="193" t="s">
        <v>271</v>
      </c>
      <c r="BQ278" s="190" t="s">
        <v>271</v>
      </c>
      <c r="BR278" s="193" t="s">
        <v>271</v>
      </c>
      <c r="BS278" s="193" t="s">
        <v>271</v>
      </c>
      <c r="BT278" s="190" t="s">
        <v>271</v>
      </c>
      <c r="BU278" s="193" t="s">
        <v>271</v>
      </c>
      <c r="BV278" s="193" t="s">
        <v>271</v>
      </c>
      <c r="BW278" s="193">
        <v>0</v>
      </c>
      <c r="BX278" s="193">
        <v>0</v>
      </c>
      <c r="BY278" s="193">
        <v>0</v>
      </c>
      <c r="BZ278" s="193">
        <v>49566</v>
      </c>
      <c r="CA278" s="193">
        <v>47623</v>
      </c>
      <c r="CB278" s="193">
        <v>97189</v>
      </c>
      <c r="CC278" s="190" t="s">
        <v>271</v>
      </c>
      <c r="CD278" s="193" t="s">
        <v>271</v>
      </c>
      <c r="CE278" s="193" t="s">
        <v>271</v>
      </c>
      <c r="CF278" s="190" t="s">
        <v>271</v>
      </c>
      <c r="CG278" s="193" t="s">
        <v>271</v>
      </c>
      <c r="CH278" s="193" t="s">
        <v>271</v>
      </c>
      <c r="CI278" s="190" t="s">
        <v>271</v>
      </c>
      <c r="CJ278" s="193" t="s">
        <v>271</v>
      </c>
      <c r="CK278" s="193" t="s">
        <v>271</v>
      </c>
      <c r="CL278" s="190" t="s">
        <v>271</v>
      </c>
      <c r="CM278" s="193" t="s">
        <v>271</v>
      </c>
      <c r="CN278" s="193" t="s">
        <v>271</v>
      </c>
      <c r="CO278" s="190" t="s">
        <v>271</v>
      </c>
      <c r="CP278" s="193" t="s">
        <v>271</v>
      </c>
      <c r="CQ278" s="193" t="s">
        <v>271</v>
      </c>
      <c r="CR278" s="190" t="s">
        <v>271</v>
      </c>
      <c r="CS278" s="193" t="s">
        <v>271</v>
      </c>
      <c r="CT278" s="193" t="s">
        <v>271</v>
      </c>
      <c r="CU278" s="190" t="s">
        <v>271</v>
      </c>
      <c r="CV278" s="193" t="s">
        <v>271</v>
      </c>
      <c r="CW278" s="193" t="s">
        <v>271</v>
      </c>
      <c r="CX278" s="190" t="s">
        <v>271</v>
      </c>
      <c r="CY278" s="193" t="s">
        <v>271</v>
      </c>
      <c r="CZ278" s="193" t="s">
        <v>271</v>
      </c>
      <c r="DA278" s="190" t="s">
        <v>271</v>
      </c>
      <c r="DB278" s="193" t="s">
        <v>271</v>
      </c>
      <c r="DC278" s="193" t="s">
        <v>271</v>
      </c>
      <c r="DD278" s="190" t="s">
        <v>271</v>
      </c>
      <c r="DE278" s="193" t="s">
        <v>271</v>
      </c>
      <c r="DF278" s="193" t="s">
        <v>271</v>
      </c>
      <c r="DG278" s="190" t="s">
        <v>287</v>
      </c>
      <c r="DH278" s="193">
        <v>414</v>
      </c>
      <c r="DI278" s="193">
        <v>0</v>
      </c>
      <c r="DJ278" s="190" t="s">
        <v>271</v>
      </c>
      <c r="DK278" s="193" t="s">
        <v>271</v>
      </c>
      <c r="DL278" s="193" t="s">
        <v>271</v>
      </c>
      <c r="DM278" s="190" t="s">
        <v>287</v>
      </c>
      <c r="DN278" s="193">
        <v>1511</v>
      </c>
      <c r="DO278" s="193">
        <v>0</v>
      </c>
      <c r="DP278" s="190" t="s">
        <v>271</v>
      </c>
      <c r="DQ278" s="193" t="s">
        <v>271</v>
      </c>
      <c r="DR278" s="193" t="s">
        <v>271</v>
      </c>
      <c r="DS278" s="190" t="s">
        <v>287</v>
      </c>
      <c r="DT278" s="193">
        <v>95678</v>
      </c>
      <c r="DU278" s="193">
        <v>0</v>
      </c>
      <c r="DV278" s="190" t="s">
        <v>271</v>
      </c>
      <c r="DW278" s="193" t="s">
        <v>271</v>
      </c>
      <c r="DX278" s="193" t="s">
        <v>271</v>
      </c>
      <c r="DY278" s="190" t="s">
        <v>356</v>
      </c>
      <c r="DZ278" s="190" t="s">
        <v>297</v>
      </c>
      <c r="EA278" s="190" t="s">
        <v>271</v>
      </c>
      <c r="EB278" s="190" t="s">
        <v>271</v>
      </c>
      <c r="EC278" s="190" t="s">
        <v>272</v>
      </c>
      <c r="ED278" s="190" t="s">
        <v>868</v>
      </c>
      <c r="EE278" s="190" t="s">
        <v>426</v>
      </c>
      <c r="EF278" s="190" t="s">
        <v>11583</v>
      </c>
      <c r="EG278" s="190" t="s">
        <v>352</v>
      </c>
      <c r="EH278" s="190" t="s">
        <v>320</v>
      </c>
      <c r="EI278" s="190" t="s">
        <v>319</v>
      </c>
      <c r="EJ278" s="190" t="s">
        <v>246</v>
      </c>
      <c r="EK278" s="190" t="s">
        <v>379</v>
      </c>
      <c r="EL278" s="190" t="s">
        <v>272</v>
      </c>
      <c r="EM278" s="190" t="s">
        <v>272</v>
      </c>
      <c r="EN278" s="190" t="s">
        <v>272</v>
      </c>
      <c r="EO278" s="190" t="s">
        <v>272</v>
      </c>
      <c r="EP278" s="190" t="s">
        <v>378</v>
      </c>
      <c r="EQ278" s="190">
        <v>4</v>
      </c>
      <c r="ER278" s="190" t="s">
        <v>349</v>
      </c>
      <c r="ES278" s="190" t="s">
        <v>272</v>
      </c>
      <c r="ET278" s="190" t="s">
        <v>272</v>
      </c>
      <c r="EU278" s="190" t="s">
        <v>272</v>
      </c>
      <c r="EV278" s="190" t="s">
        <v>272</v>
      </c>
      <c r="EW278" s="190" t="s">
        <v>303</v>
      </c>
      <c r="EX278" s="190">
        <v>4</v>
      </c>
      <c r="EY278" s="190" t="s">
        <v>318</v>
      </c>
      <c r="EZ278" s="190" t="s">
        <v>266</v>
      </c>
      <c r="FA278" s="190" t="s">
        <v>258</v>
      </c>
      <c r="FB278" s="193">
        <v>2</v>
      </c>
      <c r="FC278" s="190" t="s">
        <v>348</v>
      </c>
      <c r="FD278" s="190" t="s">
        <v>300</v>
      </c>
      <c r="FE278" s="190" t="s">
        <v>271</v>
      </c>
      <c r="FF278" s="190" t="s">
        <v>262</v>
      </c>
      <c r="FG278" s="190" t="s">
        <v>271</v>
      </c>
      <c r="FH278" s="190" t="s">
        <v>8376</v>
      </c>
      <c r="FI278" s="190" t="s">
        <v>11582</v>
      </c>
      <c r="FJ278" s="190" t="s">
        <v>11581</v>
      </c>
      <c r="FK278" s="190" t="s">
        <v>11580</v>
      </c>
      <c r="FL278" s="190" t="s">
        <v>11579</v>
      </c>
      <c r="FM278" s="190" t="s">
        <v>11578</v>
      </c>
      <c r="FN278" s="190" t="s">
        <v>11577</v>
      </c>
      <c r="FO278" s="190" t="s">
        <v>11576</v>
      </c>
      <c r="FP278" s="190" t="s">
        <v>271</v>
      </c>
      <c r="FQ278" s="193">
        <v>0</v>
      </c>
      <c r="FR278" s="193">
        <v>97189</v>
      </c>
      <c r="FS278" s="190" t="s">
        <v>271</v>
      </c>
      <c r="FT278" s="190" t="s">
        <v>271</v>
      </c>
      <c r="FU278" s="190" t="s">
        <v>272</v>
      </c>
      <c r="FV278" s="190" t="s">
        <v>272</v>
      </c>
      <c r="FW278" s="190" t="s">
        <v>271</v>
      </c>
      <c r="FX278" s="190" t="s">
        <v>271</v>
      </c>
      <c r="FY278" s="190" t="s">
        <v>271</v>
      </c>
      <c r="FZ278" s="190" t="s">
        <v>271</v>
      </c>
      <c r="GA278" s="190" t="s">
        <v>271</v>
      </c>
      <c r="GB278" s="190" t="s">
        <v>271</v>
      </c>
      <c r="GC278" s="190" t="s">
        <v>271</v>
      </c>
      <c r="GD278" s="190" t="s">
        <v>271</v>
      </c>
      <c r="GE278" s="190" t="s">
        <v>271</v>
      </c>
    </row>
    <row r="279" spans="1:187" x14ac:dyDescent="0.3">
      <c r="A279" s="190" t="s">
        <v>372</v>
      </c>
      <c r="B279" s="190">
        <v>2950</v>
      </c>
      <c r="C279" s="190" t="s">
        <v>59</v>
      </c>
      <c r="D279" s="190" t="s">
        <v>243</v>
      </c>
      <c r="E279" s="190" t="s">
        <v>11575</v>
      </c>
      <c r="F279" s="190" t="s">
        <v>11574</v>
      </c>
      <c r="G279" s="190" t="s">
        <v>4028</v>
      </c>
      <c r="H279" s="190" t="s">
        <v>369</v>
      </c>
      <c r="I279" s="190" t="s">
        <v>523</v>
      </c>
      <c r="J279" s="190" t="s">
        <v>4967</v>
      </c>
      <c r="K279" s="190" t="s">
        <v>271</v>
      </c>
      <c r="L279" s="190" t="s">
        <v>271</v>
      </c>
      <c r="M279" s="190" t="s">
        <v>271</v>
      </c>
      <c r="N279" s="190" t="s">
        <v>271</v>
      </c>
      <c r="O279" s="190" t="s">
        <v>271</v>
      </c>
      <c r="P279" s="190" t="s">
        <v>271</v>
      </c>
      <c r="Q279" s="191">
        <v>40791</v>
      </c>
      <c r="R279" s="191">
        <v>42369</v>
      </c>
      <c r="T279" s="190" t="s">
        <v>366</v>
      </c>
      <c r="U279" s="194">
        <v>5444269</v>
      </c>
      <c r="V279" s="190" t="s">
        <v>8384</v>
      </c>
      <c r="W279" s="190" t="s">
        <v>11573</v>
      </c>
      <c r="X279" s="190" t="s">
        <v>8382</v>
      </c>
      <c r="Y279" s="190" t="s">
        <v>11572</v>
      </c>
      <c r="Z279" s="190" t="s">
        <v>11571</v>
      </c>
      <c r="AA279" s="190" t="s">
        <v>11570</v>
      </c>
      <c r="AB279" s="190" t="s">
        <v>310</v>
      </c>
      <c r="AC279" s="190" t="s">
        <v>11569</v>
      </c>
      <c r="AD279" s="190" t="s">
        <v>325</v>
      </c>
      <c r="AE279" s="190" t="s">
        <v>11568</v>
      </c>
      <c r="AF279" s="190" t="s">
        <v>11567</v>
      </c>
      <c r="AG279" s="193">
        <v>150</v>
      </c>
      <c r="AH279" s="193">
        <v>140</v>
      </c>
      <c r="AI279" s="193">
        <v>290</v>
      </c>
      <c r="AJ279" s="193">
        <v>3950</v>
      </c>
      <c r="AK279" s="193">
        <v>3870</v>
      </c>
      <c r="AL279" s="193">
        <v>7820</v>
      </c>
      <c r="AM279" s="193">
        <v>0</v>
      </c>
      <c r="AN279" s="193">
        <v>0</v>
      </c>
      <c r="AO279" s="193">
        <v>0</v>
      </c>
      <c r="AP279" s="193">
        <v>0</v>
      </c>
      <c r="AQ279" s="193">
        <v>0</v>
      </c>
      <c r="AR279" s="193">
        <v>0</v>
      </c>
      <c r="AS279" s="190" t="s">
        <v>271</v>
      </c>
      <c r="AT279" s="193" t="s">
        <v>271</v>
      </c>
      <c r="AU279" s="193" t="s">
        <v>271</v>
      </c>
      <c r="AV279" s="190" t="s">
        <v>271</v>
      </c>
      <c r="AW279" s="193" t="s">
        <v>271</v>
      </c>
      <c r="AX279" s="193" t="s">
        <v>271</v>
      </c>
      <c r="AY279" s="190" t="s">
        <v>271</v>
      </c>
      <c r="AZ279" s="193" t="s">
        <v>271</v>
      </c>
      <c r="BA279" s="193" t="s">
        <v>271</v>
      </c>
      <c r="BB279" s="190" t="s">
        <v>271</v>
      </c>
      <c r="BC279" s="193" t="s">
        <v>271</v>
      </c>
      <c r="BD279" s="193" t="s">
        <v>271</v>
      </c>
      <c r="BE279" s="190" t="s">
        <v>271</v>
      </c>
      <c r="BF279" s="193" t="s">
        <v>271</v>
      </c>
      <c r="BG279" s="193" t="s">
        <v>271</v>
      </c>
      <c r="BH279" s="190" t="s">
        <v>271</v>
      </c>
      <c r="BI279" s="193" t="s">
        <v>271</v>
      </c>
      <c r="BJ279" s="193" t="s">
        <v>271</v>
      </c>
      <c r="BK279" s="190" t="s">
        <v>271</v>
      </c>
      <c r="BL279" s="193" t="s">
        <v>271</v>
      </c>
      <c r="BM279" s="193" t="s">
        <v>271</v>
      </c>
      <c r="BN279" s="190" t="s">
        <v>271</v>
      </c>
      <c r="BO279" s="193" t="s">
        <v>271</v>
      </c>
      <c r="BP279" s="193" t="s">
        <v>271</v>
      </c>
      <c r="BQ279" s="190" t="s">
        <v>271</v>
      </c>
      <c r="BR279" s="193" t="s">
        <v>271</v>
      </c>
      <c r="BS279" s="193" t="s">
        <v>271</v>
      </c>
      <c r="BT279" s="190" t="s">
        <v>271</v>
      </c>
      <c r="BU279" s="193" t="s">
        <v>271</v>
      </c>
      <c r="BV279" s="193" t="s">
        <v>271</v>
      </c>
      <c r="BW279" s="193">
        <v>150</v>
      </c>
      <c r="BX279" s="193">
        <v>140</v>
      </c>
      <c r="BY279" s="193">
        <v>290</v>
      </c>
      <c r="BZ279" s="193">
        <v>3950</v>
      </c>
      <c r="CA279" s="193">
        <v>3870</v>
      </c>
      <c r="CB279" s="193">
        <v>7820</v>
      </c>
      <c r="CC279" s="190" t="s">
        <v>271</v>
      </c>
      <c r="CD279" s="193" t="s">
        <v>271</v>
      </c>
      <c r="CE279" s="193" t="s">
        <v>271</v>
      </c>
      <c r="CF279" s="190" t="s">
        <v>271</v>
      </c>
      <c r="CG279" s="193" t="s">
        <v>271</v>
      </c>
      <c r="CH279" s="193" t="s">
        <v>271</v>
      </c>
      <c r="CI279" s="190" t="s">
        <v>271</v>
      </c>
      <c r="CJ279" s="193" t="s">
        <v>271</v>
      </c>
      <c r="CK279" s="193" t="s">
        <v>271</v>
      </c>
      <c r="CL279" s="190" t="s">
        <v>271</v>
      </c>
      <c r="CM279" s="193" t="s">
        <v>271</v>
      </c>
      <c r="CN279" s="193" t="s">
        <v>271</v>
      </c>
      <c r="CO279" s="190" t="s">
        <v>271</v>
      </c>
      <c r="CP279" s="193" t="s">
        <v>271</v>
      </c>
      <c r="CQ279" s="193" t="s">
        <v>271</v>
      </c>
      <c r="CR279" s="190" t="s">
        <v>271</v>
      </c>
      <c r="CS279" s="193" t="s">
        <v>271</v>
      </c>
      <c r="CT279" s="193" t="s">
        <v>271</v>
      </c>
      <c r="CU279" s="190" t="s">
        <v>271</v>
      </c>
      <c r="CV279" s="193" t="s">
        <v>271</v>
      </c>
      <c r="CW279" s="193" t="s">
        <v>271</v>
      </c>
      <c r="CX279" s="190" t="s">
        <v>271</v>
      </c>
      <c r="CY279" s="193" t="s">
        <v>271</v>
      </c>
      <c r="CZ279" s="193" t="s">
        <v>271</v>
      </c>
      <c r="DA279" s="190" t="s">
        <v>271</v>
      </c>
      <c r="DB279" s="193" t="s">
        <v>271</v>
      </c>
      <c r="DC279" s="193" t="s">
        <v>271</v>
      </c>
      <c r="DD279" s="190" t="s">
        <v>271</v>
      </c>
      <c r="DE279" s="193" t="s">
        <v>271</v>
      </c>
      <c r="DF279" s="193" t="s">
        <v>271</v>
      </c>
      <c r="DG279" s="190" t="s">
        <v>271</v>
      </c>
      <c r="DH279" s="193" t="s">
        <v>271</v>
      </c>
      <c r="DI279" s="193" t="s">
        <v>271</v>
      </c>
      <c r="DJ279" s="190" t="s">
        <v>271</v>
      </c>
      <c r="DK279" s="193" t="s">
        <v>271</v>
      </c>
      <c r="DL279" s="193" t="s">
        <v>271</v>
      </c>
      <c r="DM279" s="190" t="s">
        <v>271</v>
      </c>
      <c r="DN279" s="193" t="s">
        <v>271</v>
      </c>
      <c r="DO279" s="193" t="s">
        <v>271</v>
      </c>
      <c r="DP279" s="190" t="s">
        <v>271</v>
      </c>
      <c r="DQ279" s="193" t="s">
        <v>271</v>
      </c>
      <c r="DR279" s="193" t="s">
        <v>271</v>
      </c>
      <c r="DS279" s="190" t="s">
        <v>287</v>
      </c>
      <c r="DT279" s="193">
        <v>7820</v>
      </c>
      <c r="DU279" s="193">
        <v>290</v>
      </c>
      <c r="DV279" s="190" t="s">
        <v>271</v>
      </c>
      <c r="DW279" s="193" t="s">
        <v>271</v>
      </c>
      <c r="DX279" s="193" t="s">
        <v>271</v>
      </c>
      <c r="DY279" s="190" t="s">
        <v>356</v>
      </c>
      <c r="DZ279" s="190" t="s">
        <v>297</v>
      </c>
      <c r="EA279" s="190" t="s">
        <v>271</v>
      </c>
      <c r="EB279" s="190" t="s">
        <v>271</v>
      </c>
      <c r="EC279" s="190" t="s">
        <v>297</v>
      </c>
      <c r="ED279" s="190" t="s">
        <v>271</v>
      </c>
      <c r="EE279" s="190" t="s">
        <v>271</v>
      </c>
      <c r="EF279" s="190" t="s">
        <v>11566</v>
      </c>
      <c r="EG279" s="190" t="s">
        <v>352</v>
      </c>
      <c r="EH279" s="190" t="s">
        <v>320</v>
      </c>
      <c r="EI279" s="190" t="s">
        <v>319</v>
      </c>
      <c r="EJ279" s="190" t="s">
        <v>246</v>
      </c>
      <c r="EK279" s="190" t="s">
        <v>379</v>
      </c>
      <c r="EL279" s="190" t="s">
        <v>272</v>
      </c>
      <c r="EM279" s="190" t="s">
        <v>272</v>
      </c>
      <c r="EN279" s="190" t="s">
        <v>272</v>
      </c>
      <c r="EO279" s="190" t="s">
        <v>297</v>
      </c>
      <c r="EP279" s="190" t="s">
        <v>464</v>
      </c>
      <c r="EQ279" s="190">
        <v>3</v>
      </c>
      <c r="ER279" s="190" t="s">
        <v>692</v>
      </c>
      <c r="ES279" s="190" t="s">
        <v>272</v>
      </c>
      <c r="ET279" s="190" t="s">
        <v>272</v>
      </c>
      <c r="EU279" s="190" t="s">
        <v>297</v>
      </c>
      <c r="EV279" s="190" t="s">
        <v>297</v>
      </c>
      <c r="EW279" s="190" t="s">
        <v>691</v>
      </c>
      <c r="EX279" s="190">
        <v>2</v>
      </c>
      <c r="EY279" s="190" t="s">
        <v>278</v>
      </c>
      <c r="EZ279" s="190" t="s">
        <v>266</v>
      </c>
      <c r="FA279" s="190" t="s">
        <v>258</v>
      </c>
      <c r="FB279" s="193">
        <v>9</v>
      </c>
      <c r="FC279" s="190" t="s">
        <v>442</v>
      </c>
      <c r="FD279" s="190" t="s">
        <v>300</v>
      </c>
      <c r="FE279" s="190" t="s">
        <v>348</v>
      </c>
      <c r="FF279" s="190" t="s">
        <v>262</v>
      </c>
      <c r="FG279" s="190" t="s">
        <v>271</v>
      </c>
      <c r="FH279" s="190" t="s">
        <v>11565</v>
      </c>
      <c r="FI279" s="190" t="s">
        <v>11564</v>
      </c>
      <c r="FJ279" s="190" t="s">
        <v>11563</v>
      </c>
      <c r="FK279" s="190" t="s">
        <v>11562</v>
      </c>
      <c r="FL279" s="190" t="s">
        <v>11561</v>
      </c>
      <c r="FM279" s="190" t="s">
        <v>271</v>
      </c>
      <c r="FN279" s="190" t="s">
        <v>271</v>
      </c>
      <c r="FO279" s="190" t="s">
        <v>11560</v>
      </c>
      <c r="FP279" s="190" t="s">
        <v>271</v>
      </c>
      <c r="FQ279" s="193">
        <v>290</v>
      </c>
      <c r="FR279" s="193">
        <v>7820</v>
      </c>
      <c r="FS279" s="190" t="s">
        <v>297</v>
      </c>
      <c r="FT279" s="190" t="s">
        <v>297</v>
      </c>
      <c r="FU279" s="190" t="s">
        <v>272</v>
      </c>
      <c r="FV279" s="190" t="s">
        <v>272</v>
      </c>
      <c r="FW279" s="190" t="s">
        <v>297</v>
      </c>
      <c r="FX279" s="190" t="s">
        <v>297</v>
      </c>
      <c r="FY279" s="190" t="s">
        <v>297</v>
      </c>
      <c r="FZ279" s="190" t="s">
        <v>297</v>
      </c>
      <c r="GA279" s="190" t="s">
        <v>297</v>
      </c>
      <c r="GB279" s="190" t="s">
        <v>297</v>
      </c>
      <c r="GC279" s="190" t="s">
        <v>297</v>
      </c>
      <c r="GD279" s="190" t="s">
        <v>297</v>
      </c>
      <c r="GE279" s="190" t="s">
        <v>297</v>
      </c>
    </row>
    <row r="280" spans="1:187" x14ac:dyDescent="0.3">
      <c r="A280" s="190" t="s">
        <v>372</v>
      </c>
      <c r="B280" s="190">
        <v>3881</v>
      </c>
      <c r="C280" s="190" t="s">
        <v>59</v>
      </c>
      <c r="D280" s="190" t="s">
        <v>243</v>
      </c>
      <c r="E280" s="190" t="s">
        <v>11559</v>
      </c>
      <c r="F280" s="190" t="s">
        <v>11558</v>
      </c>
      <c r="G280" s="190" t="s">
        <v>4028</v>
      </c>
      <c r="H280" s="190" t="s">
        <v>1272</v>
      </c>
      <c r="I280" s="190" t="s">
        <v>4945</v>
      </c>
      <c r="J280" s="190" t="s">
        <v>4945</v>
      </c>
      <c r="K280" s="190" t="s">
        <v>271</v>
      </c>
      <c r="L280" s="190" t="s">
        <v>271</v>
      </c>
      <c r="M280" s="190" t="s">
        <v>271</v>
      </c>
      <c r="N280" s="190" t="s">
        <v>271</v>
      </c>
      <c r="O280" s="190" t="s">
        <v>271</v>
      </c>
      <c r="P280" s="190" t="s">
        <v>271</v>
      </c>
      <c r="Q280" s="191">
        <v>42278</v>
      </c>
      <c r="R280" s="191">
        <v>44043</v>
      </c>
      <c r="T280" s="190" t="s">
        <v>592</v>
      </c>
      <c r="U280" s="194">
        <v>3919781</v>
      </c>
      <c r="V280" s="190" t="s">
        <v>8366</v>
      </c>
      <c r="W280" s="190" t="s">
        <v>11557</v>
      </c>
      <c r="X280" s="190" t="s">
        <v>11533</v>
      </c>
      <c r="Y280" s="190" t="s">
        <v>11556</v>
      </c>
      <c r="Z280" s="190" t="s">
        <v>1739</v>
      </c>
      <c r="AA280" s="190" t="s">
        <v>11555</v>
      </c>
      <c r="AB280" s="190" t="s">
        <v>310</v>
      </c>
      <c r="AC280" s="190" t="s">
        <v>11554</v>
      </c>
      <c r="AD280" s="190" t="s">
        <v>325</v>
      </c>
      <c r="AE280" s="190" t="s">
        <v>11553</v>
      </c>
      <c r="AF280" s="190" t="s">
        <v>672</v>
      </c>
      <c r="AG280" s="193">
        <v>67120</v>
      </c>
      <c r="AH280" s="193">
        <v>55000</v>
      </c>
      <c r="AI280" s="193">
        <v>122120</v>
      </c>
      <c r="AJ280" s="193">
        <v>26533</v>
      </c>
      <c r="AK280" s="193">
        <v>0</v>
      </c>
      <c r="AL280" s="193">
        <v>26533</v>
      </c>
      <c r="AM280" s="193">
        <v>0</v>
      </c>
      <c r="AN280" s="193">
        <v>0</v>
      </c>
      <c r="AO280" s="193">
        <v>0</v>
      </c>
      <c r="AP280" s="193">
        <v>0</v>
      </c>
      <c r="AQ280" s="193">
        <v>0</v>
      </c>
      <c r="AR280" s="193">
        <v>0</v>
      </c>
      <c r="AS280" s="190" t="s">
        <v>271</v>
      </c>
      <c r="AT280" s="193" t="s">
        <v>271</v>
      </c>
      <c r="AU280" s="193" t="s">
        <v>271</v>
      </c>
      <c r="AV280" s="190" t="s">
        <v>271</v>
      </c>
      <c r="AW280" s="193" t="s">
        <v>271</v>
      </c>
      <c r="AX280" s="193" t="s">
        <v>271</v>
      </c>
      <c r="AY280" s="190" t="s">
        <v>271</v>
      </c>
      <c r="AZ280" s="193" t="s">
        <v>271</v>
      </c>
      <c r="BA280" s="193" t="s">
        <v>271</v>
      </c>
      <c r="BB280" s="190" t="s">
        <v>271</v>
      </c>
      <c r="BC280" s="193" t="s">
        <v>271</v>
      </c>
      <c r="BD280" s="193" t="s">
        <v>271</v>
      </c>
      <c r="BE280" s="190" t="s">
        <v>271</v>
      </c>
      <c r="BF280" s="193" t="s">
        <v>271</v>
      </c>
      <c r="BG280" s="193" t="s">
        <v>271</v>
      </c>
      <c r="BH280" s="190" t="s">
        <v>271</v>
      </c>
      <c r="BI280" s="193" t="s">
        <v>271</v>
      </c>
      <c r="BJ280" s="193" t="s">
        <v>271</v>
      </c>
      <c r="BK280" s="190" t="s">
        <v>271</v>
      </c>
      <c r="BL280" s="193" t="s">
        <v>271</v>
      </c>
      <c r="BM280" s="193" t="s">
        <v>271</v>
      </c>
      <c r="BN280" s="190" t="s">
        <v>271</v>
      </c>
      <c r="BO280" s="193" t="s">
        <v>271</v>
      </c>
      <c r="BP280" s="193" t="s">
        <v>271</v>
      </c>
      <c r="BQ280" s="190" t="s">
        <v>271</v>
      </c>
      <c r="BR280" s="193" t="s">
        <v>271</v>
      </c>
      <c r="BS280" s="193" t="s">
        <v>271</v>
      </c>
      <c r="BT280" s="190" t="s">
        <v>271</v>
      </c>
      <c r="BU280" s="193" t="s">
        <v>271</v>
      </c>
      <c r="BV280" s="193" t="s">
        <v>271</v>
      </c>
      <c r="BW280" s="193">
        <v>67120</v>
      </c>
      <c r="BX280" s="193">
        <v>55000</v>
      </c>
      <c r="BY280" s="193">
        <v>122120</v>
      </c>
      <c r="BZ280" s="193">
        <v>26533</v>
      </c>
      <c r="CA280" s="193">
        <v>0</v>
      </c>
      <c r="CB280" s="193">
        <v>26533</v>
      </c>
      <c r="CC280" s="190" t="s">
        <v>271</v>
      </c>
      <c r="CD280" s="193" t="s">
        <v>271</v>
      </c>
      <c r="CE280" s="193" t="s">
        <v>271</v>
      </c>
      <c r="CF280" s="190" t="s">
        <v>271</v>
      </c>
      <c r="CG280" s="193" t="s">
        <v>271</v>
      </c>
      <c r="CH280" s="193" t="s">
        <v>271</v>
      </c>
      <c r="CI280" s="190" t="s">
        <v>271</v>
      </c>
      <c r="CJ280" s="193" t="s">
        <v>271</v>
      </c>
      <c r="CK280" s="193" t="s">
        <v>271</v>
      </c>
      <c r="CL280" s="190" t="s">
        <v>271</v>
      </c>
      <c r="CM280" s="193" t="s">
        <v>271</v>
      </c>
      <c r="CN280" s="193" t="s">
        <v>271</v>
      </c>
      <c r="CO280" s="190" t="s">
        <v>271</v>
      </c>
      <c r="CP280" s="193" t="s">
        <v>271</v>
      </c>
      <c r="CQ280" s="193" t="s">
        <v>271</v>
      </c>
      <c r="CR280" s="190" t="s">
        <v>271</v>
      </c>
      <c r="CS280" s="193" t="s">
        <v>271</v>
      </c>
      <c r="CT280" s="193" t="s">
        <v>271</v>
      </c>
      <c r="CU280" s="190" t="s">
        <v>287</v>
      </c>
      <c r="CV280" s="193">
        <v>0</v>
      </c>
      <c r="CW280" s="193">
        <v>0</v>
      </c>
      <c r="CX280" s="190" t="s">
        <v>271</v>
      </c>
      <c r="CY280" s="193" t="s">
        <v>271</v>
      </c>
      <c r="CZ280" s="193" t="s">
        <v>271</v>
      </c>
      <c r="DA280" s="190" t="s">
        <v>271</v>
      </c>
      <c r="DB280" s="193" t="s">
        <v>271</v>
      </c>
      <c r="DC280" s="193" t="s">
        <v>271</v>
      </c>
      <c r="DD280" s="190" t="s">
        <v>271</v>
      </c>
      <c r="DE280" s="193" t="s">
        <v>271</v>
      </c>
      <c r="DF280" s="193" t="s">
        <v>271</v>
      </c>
      <c r="DG280" s="190" t="s">
        <v>271</v>
      </c>
      <c r="DH280" s="193" t="s">
        <v>271</v>
      </c>
      <c r="DI280" s="193" t="s">
        <v>271</v>
      </c>
      <c r="DJ280" s="190" t="s">
        <v>271</v>
      </c>
      <c r="DK280" s="193" t="s">
        <v>271</v>
      </c>
      <c r="DL280" s="193" t="s">
        <v>271</v>
      </c>
      <c r="DM280" s="190" t="s">
        <v>271</v>
      </c>
      <c r="DN280" s="193" t="s">
        <v>271</v>
      </c>
      <c r="DO280" s="193" t="s">
        <v>271</v>
      </c>
      <c r="DP280" s="190" t="s">
        <v>287</v>
      </c>
      <c r="DQ280" s="193">
        <v>0</v>
      </c>
      <c r="DR280" s="193">
        <v>0</v>
      </c>
      <c r="DS280" s="190" t="s">
        <v>271</v>
      </c>
      <c r="DT280" s="193" t="s">
        <v>271</v>
      </c>
      <c r="DU280" s="193" t="s">
        <v>271</v>
      </c>
      <c r="DV280" s="190" t="s">
        <v>271</v>
      </c>
      <c r="DW280" s="193" t="s">
        <v>271</v>
      </c>
      <c r="DX280" s="193" t="s">
        <v>271</v>
      </c>
      <c r="DY280" s="190" t="s">
        <v>356</v>
      </c>
      <c r="DZ280" s="190" t="s">
        <v>297</v>
      </c>
      <c r="EA280" s="190" t="s">
        <v>271</v>
      </c>
      <c r="EB280" s="190" t="s">
        <v>271</v>
      </c>
      <c r="EC280" s="190" t="s">
        <v>272</v>
      </c>
      <c r="ED280" s="190" t="s">
        <v>695</v>
      </c>
      <c r="EE280" s="190" t="s">
        <v>307</v>
      </c>
      <c r="EF280" s="190" t="s">
        <v>11552</v>
      </c>
      <c r="EG280" s="190" t="s">
        <v>352</v>
      </c>
      <c r="EH280" s="190" t="s">
        <v>284</v>
      </c>
      <c r="EI280" s="190" t="s">
        <v>283</v>
      </c>
      <c r="EJ280" s="190" t="s">
        <v>246</v>
      </c>
      <c r="EK280" s="190" t="s">
        <v>351</v>
      </c>
      <c r="EL280" s="190" t="s">
        <v>272</v>
      </c>
      <c r="EM280" s="190" t="s">
        <v>272</v>
      </c>
      <c r="EN280" s="190" t="s">
        <v>272</v>
      </c>
      <c r="EO280" s="190" t="s">
        <v>272</v>
      </c>
      <c r="EP280" s="190" t="s">
        <v>350</v>
      </c>
      <c r="EQ280" s="190">
        <v>4</v>
      </c>
      <c r="ER280" s="190" t="s">
        <v>349</v>
      </c>
      <c r="ES280" s="190" t="s">
        <v>272</v>
      </c>
      <c r="ET280" s="190" t="s">
        <v>272</v>
      </c>
      <c r="EU280" s="190" t="s">
        <v>272</v>
      </c>
      <c r="EV280" s="190" t="s">
        <v>272</v>
      </c>
      <c r="EW280" s="190" t="s">
        <v>303</v>
      </c>
      <c r="EX280" s="190">
        <v>4</v>
      </c>
      <c r="EY280" s="190" t="s">
        <v>271</v>
      </c>
      <c r="EZ280" s="190" t="s">
        <v>271</v>
      </c>
      <c r="FA280" s="190" t="s">
        <v>260</v>
      </c>
      <c r="FB280" s="193">
        <v>4</v>
      </c>
      <c r="FC280" s="190" t="s">
        <v>348</v>
      </c>
      <c r="FD280" s="190" t="s">
        <v>376</v>
      </c>
      <c r="FE280" s="190" t="s">
        <v>271</v>
      </c>
      <c r="FF280" s="190" t="s">
        <v>271</v>
      </c>
      <c r="FG280" s="190" t="s">
        <v>271</v>
      </c>
      <c r="FH280" s="190" t="s">
        <v>271</v>
      </c>
      <c r="FI280" s="190" t="s">
        <v>271</v>
      </c>
      <c r="FJ280" s="190" t="s">
        <v>271</v>
      </c>
      <c r="FK280" s="190" t="s">
        <v>271</v>
      </c>
      <c r="FL280" s="190" t="s">
        <v>271</v>
      </c>
      <c r="FM280" s="190" t="s">
        <v>271</v>
      </c>
      <c r="FN280" s="190" t="s">
        <v>271</v>
      </c>
      <c r="FO280" s="190" t="s">
        <v>271</v>
      </c>
      <c r="FP280" s="190" t="s">
        <v>271</v>
      </c>
      <c r="FQ280" s="193">
        <v>122120</v>
      </c>
      <c r="FR280" s="193">
        <v>26533</v>
      </c>
      <c r="FS280" s="190" t="s">
        <v>271</v>
      </c>
      <c r="FT280" s="190" t="s">
        <v>271</v>
      </c>
      <c r="FU280" s="190" t="s">
        <v>271</v>
      </c>
      <c r="FV280" s="190" t="s">
        <v>271</v>
      </c>
      <c r="FW280" s="190" t="s">
        <v>272</v>
      </c>
      <c r="FX280" s="190" t="s">
        <v>271</v>
      </c>
      <c r="FY280" s="190" t="s">
        <v>271</v>
      </c>
      <c r="FZ280" s="190" t="s">
        <v>271</v>
      </c>
      <c r="GA280" s="190" t="s">
        <v>271</v>
      </c>
      <c r="GB280" s="190" t="s">
        <v>271</v>
      </c>
      <c r="GC280" s="190" t="s">
        <v>271</v>
      </c>
      <c r="GD280" s="190" t="s">
        <v>271</v>
      </c>
      <c r="GE280" s="190" t="s">
        <v>271</v>
      </c>
    </row>
    <row r="281" spans="1:187" x14ac:dyDescent="0.3">
      <c r="A281" s="190" t="s">
        <v>372</v>
      </c>
      <c r="B281" s="190">
        <v>3882</v>
      </c>
      <c r="C281" s="190" t="s">
        <v>59</v>
      </c>
      <c r="D281" s="190" t="s">
        <v>243</v>
      </c>
      <c r="E281" s="190" t="s">
        <v>11551</v>
      </c>
      <c r="F281" s="190" t="s">
        <v>11550</v>
      </c>
      <c r="G281" s="190" t="s">
        <v>4028</v>
      </c>
      <c r="H281" s="190" t="s">
        <v>1272</v>
      </c>
      <c r="I281" s="190" t="s">
        <v>301</v>
      </c>
      <c r="J281" s="190" t="s">
        <v>11549</v>
      </c>
      <c r="K281" s="190" t="s">
        <v>271</v>
      </c>
      <c r="L281" s="190" t="s">
        <v>271</v>
      </c>
      <c r="M281" s="190" t="s">
        <v>271</v>
      </c>
      <c r="N281" s="190" t="s">
        <v>271</v>
      </c>
      <c r="O281" s="190" t="s">
        <v>271</v>
      </c>
      <c r="P281" s="190" t="s">
        <v>271</v>
      </c>
      <c r="Q281" s="191">
        <v>42005</v>
      </c>
      <c r="R281" s="191">
        <v>42735</v>
      </c>
      <c r="S281" s="191">
        <v>43100</v>
      </c>
      <c r="T281" s="190" t="s">
        <v>592</v>
      </c>
      <c r="U281" s="194">
        <v>555000</v>
      </c>
      <c r="V281" s="190" t="s">
        <v>11516</v>
      </c>
      <c r="W281" s="190" t="s">
        <v>11548</v>
      </c>
      <c r="X281" s="190" t="s">
        <v>8364</v>
      </c>
      <c r="Y281" s="190" t="s">
        <v>11547</v>
      </c>
      <c r="Z281" s="190" t="s">
        <v>11546</v>
      </c>
      <c r="AA281" s="190" t="s">
        <v>11545</v>
      </c>
      <c r="AB281" s="190" t="s">
        <v>310</v>
      </c>
      <c r="AC281" s="190" t="s">
        <v>11544</v>
      </c>
      <c r="AD281" s="190" t="s">
        <v>325</v>
      </c>
      <c r="AE281" s="190" t="s">
        <v>11543</v>
      </c>
      <c r="AF281" s="190" t="s">
        <v>672</v>
      </c>
      <c r="AG281" s="193">
        <v>2095</v>
      </c>
      <c r="AH281" s="193">
        <v>3015</v>
      </c>
      <c r="AI281" s="193">
        <v>5110</v>
      </c>
      <c r="AJ281" s="193">
        <v>3019</v>
      </c>
      <c r="AK281" s="193">
        <v>603</v>
      </c>
      <c r="AL281" s="193">
        <v>3622</v>
      </c>
      <c r="AM281" s="193">
        <v>0</v>
      </c>
      <c r="AN281" s="193">
        <v>0</v>
      </c>
      <c r="AO281" s="193">
        <v>0</v>
      </c>
      <c r="AP281" s="193">
        <v>0</v>
      </c>
      <c r="AQ281" s="193">
        <v>0</v>
      </c>
      <c r="AR281" s="193">
        <v>0</v>
      </c>
      <c r="AS281" s="190" t="s">
        <v>271</v>
      </c>
      <c r="AT281" s="193" t="s">
        <v>271</v>
      </c>
      <c r="AU281" s="193" t="s">
        <v>271</v>
      </c>
      <c r="AV281" s="190" t="s">
        <v>271</v>
      </c>
      <c r="AW281" s="193" t="s">
        <v>271</v>
      </c>
      <c r="AX281" s="193" t="s">
        <v>271</v>
      </c>
      <c r="AY281" s="190" t="s">
        <v>271</v>
      </c>
      <c r="AZ281" s="193" t="s">
        <v>271</v>
      </c>
      <c r="BA281" s="193" t="s">
        <v>271</v>
      </c>
      <c r="BB281" s="190" t="s">
        <v>271</v>
      </c>
      <c r="BC281" s="193" t="s">
        <v>271</v>
      </c>
      <c r="BD281" s="193" t="s">
        <v>271</v>
      </c>
      <c r="BE281" s="190" t="s">
        <v>271</v>
      </c>
      <c r="BF281" s="193" t="s">
        <v>271</v>
      </c>
      <c r="BG281" s="193" t="s">
        <v>271</v>
      </c>
      <c r="BH281" s="190" t="s">
        <v>271</v>
      </c>
      <c r="BI281" s="193" t="s">
        <v>271</v>
      </c>
      <c r="BJ281" s="193" t="s">
        <v>271</v>
      </c>
      <c r="BK281" s="190" t="s">
        <v>271</v>
      </c>
      <c r="BL281" s="193" t="s">
        <v>271</v>
      </c>
      <c r="BM281" s="193" t="s">
        <v>271</v>
      </c>
      <c r="BN281" s="190" t="s">
        <v>271</v>
      </c>
      <c r="BO281" s="193" t="s">
        <v>271</v>
      </c>
      <c r="BP281" s="193" t="s">
        <v>271</v>
      </c>
      <c r="BQ281" s="190" t="s">
        <v>271</v>
      </c>
      <c r="BR281" s="193" t="s">
        <v>271</v>
      </c>
      <c r="BS281" s="193" t="s">
        <v>271</v>
      </c>
      <c r="BT281" s="190" t="s">
        <v>271</v>
      </c>
      <c r="BU281" s="193" t="s">
        <v>271</v>
      </c>
      <c r="BV281" s="193" t="s">
        <v>271</v>
      </c>
      <c r="BW281" s="193">
        <v>719</v>
      </c>
      <c r="BX281" s="193">
        <v>1256</v>
      </c>
      <c r="BY281" s="193">
        <v>1975</v>
      </c>
      <c r="BZ281" s="193">
        <v>2112</v>
      </c>
      <c r="CA281" s="193">
        <v>603</v>
      </c>
      <c r="CB281" s="193">
        <v>2715</v>
      </c>
      <c r="CC281" s="190" t="s">
        <v>271</v>
      </c>
      <c r="CD281" s="193" t="s">
        <v>271</v>
      </c>
      <c r="CE281" s="193" t="s">
        <v>271</v>
      </c>
      <c r="CF281" s="190" t="s">
        <v>271</v>
      </c>
      <c r="CG281" s="193" t="s">
        <v>271</v>
      </c>
      <c r="CH281" s="193" t="s">
        <v>271</v>
      </c>
      <c r="CI281" s="190" t="s">
        <v>271</v>
      </c>
      <c r="CJ281" s="193" t="s">
        <v>271</v>
      </c>
      <c r="CK281" s="193" t="s">
        <v>271</v>
      </c>
      <c r="CL281" s="190" t="s">
        <v>271</v>
      </c>
      <c r="CM281" s="193" t="s">
        <v>271</v>
      </c>
      <c r="CN281" s="193" t="s">
        <v>271</v>
      </c>
      <c r="CO281" s="190" t="s">
        <v>287</v>
      </c>
      <c r="CP281" s="193">
        <v>1693</v>
      </c>
      <c r="CQ281" s="193">
        <v>0</v>
      </c>
      <c r="CR281" s="190" t="s">
        <v>287</v>
      </c>
      <c r="CS281" s="193">
        <v>0</v>
      </c>
      <c r="CT281" s="193">
        <v>0</v>
      </c>
      <c r="CU281" s="190" t="s">
        <v>271</v>
      </c>
      <c r="CV281" s="193" t="s">
        <v>271</v>
      </c>
      <c r="CW281" s="193" t="s">
        <v>271</v>
      </c>
      <c r="CX281" s="190" t="s">
        <v>287</v>
      </c>
      <c r="CY281" s="193">
        <v>1693</v>
      </c>
      <c r="CZ281" s="193">
        <v>0</v>
      </c>
      <c r="DA281" s="190" t="s">
        <v>287</v>
      </c>
      <c r="DB281" s="193">
        <v>1693</v>
      </c>
      <c r="DC281" s="193">
        <v>0</v>
      </c>
      <c r="DD281" s="190" t="s">
        <v>271</v>
      </c>
      <c r="DE281" s="193" t="s">
        <v>271</v>
      </c>
      <c r="DF281" s="193" t="s">
        <v>271</v>
      </c>
      <c r="DG281" s="190" t="s">
        <v>271</v>
      </c>
      <c r="DH281" s="193" t="s">
        <v>271</v>
      </c>
      <c r="DI281" s="193" t="s">
        <v>271</v>
      </c>
      <c r="DJ281" s="190" t="s">
        <v>271</v>
      </c>
      <c r="DK281" s="193" t="s">
        <v>271</v>
      </c>
      <c r="DL281" s="193" t="s">
        <v>271</v>
      </c>
      <c r="DM281" s="190" t="s">
        <v>271</v>
      </c>
      <c r="DN281" s="193" t="s">
        <v>271</v>
      </c>
      <c r="DO281" s="193" t="s">
        <v>271</v>
      </c>
      <c r="DP281" s="190" t="s">
        <v>287</v>
      </c>
      <c r="DQ281" s="193">
        <v>650</v>
      </c>
      <c r="DR281" s="193">
        <v>0</v>
      </c>
      <c r="DS281" s="190" t="s">
        <v>271</v>
      </c>
      <c r="DT281" s="193" t="s">
        <v>271</v>
      </c>
      <c r="DU281" s="193" t="s">
        <v>271</v>
      </c>
      <c r="DV281" s="190" t="s">
        <v>287</v>
      </c>
      <c r="DW281" s="193">
        <v>933</v>
      </c>
      <c r="DX281" s="193">
        <v>0</v>
      </c>
      <c r="DY281" s="190" t="s">
        <v>356</v>
      </c>
      <c r="DZ281" s="190" t="s">
        <v>272</v>
      </c>
      <c r="EA281" s="190" t="s">
        <v>785</v>
      </c>
      <c r="EB281" s="190" t="s">
        <v>286</v>
      </c>
      <c r="EC281" s="190" t="s">
        <v>297</v>
      </c>
      <c r="ED281" s="190" t="s">
        <v>271</v>
      </c>
      <c r="EE281" s="190" t="s">
        <v>271</v>
      </c>
      <c r="EF281" s="190" t="s">
        <v>271</v>
      </c>
      <c r="EG281" s="190" t="s">
        <v>321</v>
      </c>
      <c r="EH281" s="190" t="s">
        <v>320</v>
      </c>
      <c r="EI281" s="190" t="s">
        <v>483</v>
      </c>
      <c r="EJ281" s="190" t="s">
        <v>245</v>
      </c>
      <c r="EK281" s="190" t="s">
        <v>351</v>
      </c>
      <c r="EL281" s="190" t="s">
        <v>272</v>
      </c>
      <c r="EM281" s="190" t="s">
        <v>272</v>
      </c>
      <c r="EN281" s="190" t="s">
        <v>272</v>
      </c>
      <c r="EO281" s="190" t="s">
        <v>297</v>
      </c>
      <c r="EP281" s="190" t="s">
        <v>281</v>
      </c>
      <c r="EQ281" s="190">
        <v>3</v>
      </c>
      <c r="ER281" s="190" t="s">
        <v>349</v>
      </c>
      <c r="ES281" s="190" t="s">
        <v>272</v>
      </c>
      <c r="ET281" s="190" t="s">
        <v>272</v>
      </c>
      <c r="EU281" s="190" t="s">
        <v>272</v>
      </c>
      <c r="EV281" s="190" t="s">
        <v>272</v>
      </c>
      <c r="EW281" s="190" t="s">
        <v>303</v>
      </c>
      <c r="EX281" s="190">
        <v>4</v>
      </c>
      <c r="EY281" s="190" t="s">
        <v>302</v>
      </c>
      <c r="EZ281" s="190" t="s">
        <v>268</v>
      </c>
      <c r="FA281" s="190" t="s">
        <v>258</v>
      </c>
      <c r="FB281" s="193">
        <v>5</v>
      </c>
      <c r="FC281" s="190" t="s">
        <v>348</v>
      </c>
      <c r="FD281" s="190" t="s">
        <v>271</v>
      </c>
      <c r="FE281" s="190" t="s">
        <v>271</v>
      </c>
      <c r="FF281" s="190" t="s">
        <v>264</v>
      </c>
      <c r="FG281" s="190" t="s">
        <v>271</v>
      </c>
      <c r="FH281" s="190" t="s">
        <v>271</v>
      </c>
      <c r="FI281" s="190" t="s">
        <v>11542</v>
      </c>
      <c r="FJ281" s="190" t="s">
        <v>11541</v>
      </c>
      <c r="FK281" s="190" t="s">
        <v>11540</v>
      </c>
      <c r="FL281" s="190" t="s">
        <v>11539</v>
      </c>
      <c r="FM281" s="190" t="s">
        <v>11538</v>
      </c>
      <c r="FN281" s="190" t="s">
        <v>11537</v>
      </c>
      <c r="FO281" s="190" t="s">
        <v>271</v>
      </c>
      <c r="FP281" s="190" t="s">
        <v>271</v>
      </c>
      <c r="FQ281" s="193">
        <v>1975</v>
      </c>
      <c r="FR281" s="193">
        <v>2715</v>
      </c>
      <c r="FS281" s="190" t="s">
        <v>297</v>
      </c>
      <c r="FT281" s="190" t="s">
        <v>271</v>
      </c>
      <c r="FU281" s="190" t="s">
        <v>297</v>
      </c>
      <c r="FV281" s="190" t="s">
        <v>271</v>
      </c>
      <c r="FW281" s="190" t="s">
        <v>272</v>
      </c>
      <c r="FX281" s="190" t="s">
        <v>272</v>
      </c>
      <c r="FY281" s="190" t="s">
        <v>297</v>
      </c>
      <c r="FZ281" s="190" t="s">
        <v>271</v>
      </c>
      <c r="GA281" s="190" t="s">
        <v>297</v>
      </c>
      <c r="GB281" s="190" t="s">
        <v>271</v>
      </c>
      <c r="GC281" s="190" t="s">
        <v>272</v>
      </c>
      <c r="GD281" s="190" t="s">
        <v>272</v>
      </c>
      <c r="GE281" s="190" t="s">
        <v>297</v>
      </c>
    </row>
    <row r="282" spans="1:187" x14ac:dyDescent="0.3">
      <c r="A282" s="190" t="s">
        <v>372</v>
      </c>
      <c r="B282" s="190">
        <v>3883</v>
      </c>
      <c r="C282" s="190" t="s">
        <v>59</v>
      </c>
      <c r="D282" s="190" t="s">
        <v>243</v>
      </c>
      <c r="E282" s="190" t="s">
        <v>11536</v>
      </c>
      <c r="F282" s="190" t="s">
        <v>11535</v>
      </c>
      <c r="G282" s="190" t="s">
        <v>4028</v>
      </c>
      <c r="H282" s="190" t="s">
        <v>369</v>
      </c>
      <c r="I282" s="190" t="s">
        <v>523</v>
      </c>
      <c r="J282" s="190" t="s">
        <v>4967</v>
      </c>
      <c r="K282" s="190" t="s">
        <v>271</v>
      </c>
      <c r="L282" s="190" t="s">
        <v>271</v>
      </c>
      <c r="M282" s="190" t="s">
        <v>271</v>
      </c>
      <c r="N282" s="190" t="s">
        <v>271</v>
      </c>
      <c r="O282" s="190" t="s">
        <v>271</v>
      </c>
      <c r="P282" s="190" t="s">
        <v>271</v>
      </c>
      <c r="Q282" s="191">
        <v>41183</v>
      </c>
      <c r="R282" s="191">
        <v>43007</v>
      </c>
      <c r="T282" s="190" t="s">
        <v>366</v>
      </c>
      <c r="U282" s="194">
        <v>468386</v>
      </c>
      <c r="V282" s="190" t="s">
        <v>8366</v>
      </c>
      <c r="W282" s="190" t="s">
        <v>11534</v>
      </c>
      <c r="X282" s="190" t="s">
        <v>11533</v>
      </c>
      <c r="Y282" s="190" t="s">
        <v>11532</v>
      </c>
      <c r="Z282" s="190" t="s">
        <v>11531</v>
      </c>
      <c r="AA282" s="190" t="s">
        <v>11530</v>
      </c>
      <c r="AB282" s="190" t="s">
        <v>310</v>
      </c>
      <c r="AC282" s="190" t="s">
        <v>11529</v>
      </c>
      <c r="AD282" s="190" t="s">
        <v>325</v>
      </c>
      <c r="AE282" s="190" t="s">
        <v>11528</v>
      </c>
      <c r="AF282" s="190" t="s">
        <v>6200</v>
      </c>
      <c r="AG282" s="193">
        <v>108816</v>
      </c>
      <c r="AH282" s="193">
        <v>0</v>
      </c>
      <c r="AI282" s="193">
        <v>108816</v>
      </c>
      <c r="AJ282" s="193">
        <v>35408</v>
      </c>
      <c r="AK282" s="193">
        <v>34430</v>
      </c>
      <c r="AL282" s="193">
        <v>69838</v>
      </c>
      <c r="AM282" s="193">
        <v>0</v>
      </c>
      <c r="AN282" s="193">
        <v>0</v>
      </c>
      <c r="AO282" s="193">
        <v>0</v>
      </c>
      <c r="AP282" s="193">
        <v>0</v>
      </c>
      <c r="AQ282" s="193">
        <v>0</v>
      </c>
      <c r="AR282" s="193">
        <v>0</v>
      </c>
      <c r="AS282" s="190" t="s">
        <v>271</v>
      </c>
      <c r="AT282" s="193" t="s">
        <v>271</v>
      </c>
      <c r="AU282" s="193" t="s">
        <v>271</v>
      </c>
      <c r="AV282" s="190" t="s">
        <v>271</v>
      </c>
      <c r="AW282" s="193" t="s">
        <v>271</v>
      </c>
      <c r="AX282" s="193" t="s">
        <v>271</v>
      </c>
      <c r="AY282" s="190" t="s">
        <v>271</v>
      </c>
      <c r="AZ282" s="193" t="s">
        <v>271</v>
      </c>
      <c r="BA282" s="193" t="s">
        <v>271</v>
      </c>
      <c r="BB282" s="190" t="s">
        <v>271</v>
      </c>
      <c r="BC282" s="193" t="s">
        <v>271</v>
      </c>
      <c r="BD282" s="193" t="s">
        <v>271</v>
      </c>
      <c r="BE282" s="190" t="s">
        <v>271</v>
      </c>
      <c r="BF282" s="193" t="s">
        <v>271</v>
      </c>
      <c r="BG282" s="193" t="s">
        <v>271</v>
      </c>
      <c r="BH282" s="190" t="s">
        <v>271</v>
      </c>
      <c r="BI282" s="193" t="s">
        <v>271</v>
      </c>
      <c r="BJ282" s="193" t="s">
        <v>271</v>
      </c>
      <c r="BK282" s="190" t="s">
        <v>271</v>
      </c>
      <c r="BL282" s="193" t="s">
        <v>271</v>
      </c>
      <c r="BM282" s="193" t="s">
        <v>271</v>
      </c>
      <c r="BN282" s="190" t="s">
        <v>271</v>
      </c>
      <c r="BO282" s="193" t="s">
        <v>271</v>
      </c>
      <c r="BP282" s="193" t="s">
        <v>271</v>
      </c>
      <c r="BQ282" s="190" t="s">
        <v>271</v>
      </c>
      <c r="BR282" s="193" t="s">
        <v>271</v>
      </c>
      <c r="BS282" s="193" t="s">
        <v>271</v>
      </c>
      <c r="BT282" s="190" t="s">
        <v>271</v>
      </c>
      <c r="BU282" s="193" t="s">
        <v>271</v>
      </c>
      <c r="BV282" s="193" t="s">
        <v>271</v>
      </c>
      <c r="BW282" s="193">
        <v>0</v>
      </c>
      <c r="BX282" s="193">
        <v>0</v>
      </c>
      <c r="BY282" s="193">
        <v>0</v>
      </c>
      <c r="BZ282" s="193">
        <v>0</v>
      </c>
      <c r="CA282" s="193">
        <v>0</v>
      </c>
      <c r="CB282" s="193">
        <v>0</v>
      </c>
      <c r="CC282" s="190" t="s">
        <v>271</v>
      </c>
      <c r="CD282" s="193" t="s">
        <v>271</v>
      </c>
      <c r="CE282" s="193" t="s">
        <v>271</v>
      </c>
      <c r="CF282" s="190" t="s">
        <v>271</v>
      </c>
      <c r="CG282" s="193" t="s">
        <v>271</v>
      </c>
      <c r="CH282" s="193" t="s">
        <v>271</v>
      </c>
      <c r="CI282" s="190" t="s">
        <v>271</v>
      </c>
      <c r="CJ282" s="193" t="s">
        <v>271</v>
      </c>
      <c r="CK282" s="193" t="s">
        <v>271</v>
      </c>
      <c r="CL282" s="190" t="s">
        <v>271</v>
      </c>
      <c r="CM282" s="193" t="s">
        <v>271</v>
      </c>
      <c r="CN282" s="193" t="s">
        <v>271</v>
      </c>
      <c r="CO282" s="190" t="s">
        <v>271</v>
      </c>
      <c r="CP282" s="193" t="s">
        <v>271</v>
      </c>
      <c r="CQ282" s="193" t="s">
        <v>271</v>
      </c>
      <c r="CR282" s="190" t="s">
        <v>271</v>
      </c>
      <c r="CS282" s="193" t="s">
        <v>271</v>
      </c>
      <c r="CT282" s="193" t="s">
        <v>271</v>
      </c>
      <c r="CU282" s="190" t="s">
        <v>271</v>
      </c>
      <c r="CV282" s="193" t="s">
        <v>271</v>
      </c>
      <c r="CW282" s="193" t="s">
        <v>271</v>
      </c>
      <c r="CX282" s="190" t="s">
        <v>271</v>
      </c>
      <c r="CY282" s="193" t="s">
        <v>271</v>
      </c>
      <c r="CZ282" s="193" t="s">
        <v>271</v>
      </c>
      <c r="DA282" s="190" t="s">
        <v>271</v>
      </c>
      <c r="DB282" s="193" t="s">
        <v>271</v>
      </c>
      <c r="DC282" s="193" t="s">
        <v>271</v>
      </c>
      <c r="DD282" s="190" t="s">
        <v>287</v>
      </c>
      <c r="DE282" s="193">
        <v>221179</v>
      </c>
      <c r="DF282" s="193">
        <v>19216</v>
      </c>
      <c r="DG282" s="190" t="s">
        <v>271</v>
      </c>
      <c r="DH282" s="193" t="s">
        <v>271</v>
      </c>
      <c r="DI282" s="193" t="s">
        <v>271</v>
      </c>
      <c r="DJ282" s="190" t="s">
        <v>271</v>
      </c>
      <c r="DK282" s="193" t="s">
        <v>271</v>
      </c>
      <c r="DL282" s="193" t="s">
        <v>271</v>
      </c>
      <c r="DM282" s="190" t="s">
        <v>271</v>
      </c>
      <c r="DN282" s="193" t="s">
        <v>271</v>
      </c>
      <c r="DO282" s="193" t="s">
        <v>271</v>
      </c>
      <c r="DP282" s="190" t="s">
        <v>287</v>
      </c>
      <c r="DQ282" s="193">
        <v>8863</v>
      </c>
      <c r="DR282" s="193">
        <v>0</v>
      </c>
      <c r="DS282" s="190" t="s">
        <v>271</v>
      </c>
      <c r="DT282" s="193" t="s">
        <v>271</v>
      </c>
      <c r="DU282" s="193" t="s">
        <v>271</v>
      </c>
      <c r="DV282" s="190" t="s">
        <v>271</v>
      </c>
      <c r="DW282" s="193" t="s">
        <v>271</v>
      </c>
      <c r="DX282" s="193" t="s">
        <v>271</v>
      </c>
      <c r="DY282" s="190" t="s">
        <v>356</v>
      </c>
      <c r="DZ282" s="190" t="s">
        <v>297</v>
      </c>
      <c r="EA282" s="190" t="s">
        <v>271</v>
      </c>
      <c r="EB282" s="190" t="s">
        <v>271</v>
      </c>
      <c r="EC282" s="190" t="s">
        <v>297</v>
      </c>
      <c r="ED282" s="190" t="s">
        <v>271</v>
      </c>
      <c r="EE282" s="190" t="s">
        <v>271</v>
      </c>
      <c r="EF282" s="190" t="s">
        <v>271</v>
      </c>
      <c r="EG282" s="190" t="s">
        <v>285</v>
      </c>
      <c r="EH282" s="190" t="s">
        <v>284</v>
      </c>
      <c r="EI282" s="190" t="s">
        <v>283</v>
      </c>
      <c r="EJ282" s="190" t="s">
        <v>246</v>
      </c>
      <c r="EK282" s="190" t="s">
        <v>1765</v>
      </c>
      <c r="EL282" s="190" t="s">
        <v>272</v>
      </c>
      <c r="EM282" s="190" t="s">
        <v>272</v>
      </c>
      <c r="EN282" s="190" t="s">
        <v>272</v>
      </c>
      <c r="EO282" s="190" t="s">
        <v>272</v>
      </c>
      <c r="EP282" s="190" t="s">
        <v>305</v>
      </c>
      <c r="EQ282" s="190">
        <v>4</v>
      </c>
      <c r="ER282" s="190" t="s">
        <v>349</v>
      </c>
      <c r="ES282" s="190" t="s">
        <v>272</v>
      </c>
      <c r="ET282" s="190" t="s">
        <v>272</v>
      </c>
      <c r="EU282" s="190" t="s">
        <v>272</v>
      </c>
      <c r="EV282" s="190" t="s">
        <v>272</v>
      </c>
      <c r="EW282" s="190" t="s">
        <v>303</v>
      </c>
      <c r="EX282" s="190">
        <v>4</v>
      </c>
      <c r="EY282" s="190" t="s">
        <v>302</v>
      </c>
      <c r="EZ282" s="190" t="s">
        <v>268</v>
      </c>
      <c r="FA282" s="190" t="s">
        <v>260</v>
      </c>
      <c r="FB282" s="193">
        <v>11</v>
      </c>
      <c r="FC282" s="190" t="s">
        <v>348</v>
      </c>
      <c r="FD282" s="190" t="s">
        <v>1041</v>
      </c>
      <c r="FE282" s="190" t="s">
        <v>300</v>
      </c>
      <c r="FF282" s="190" t="s">
        <v>262</v>
      </c>
      <c r="FG282" s="190" t="s">
        <v>271</v>
      </c>
      <c r="FH282" s="190" t="s">
        <v>11527</v>
      </c>
      <c r="FI282" s="190" t="s">
        <v>11526</v>
      </c>
      <c r="FJ282" s="190" t="s">
        <v>11525</v>
      </c>
      <c r="FK282" s="190" t="s">
        <v>11524</v>
      </c>
      <c r="FL282" s="190" t="s">
        <v>11523</v>
      </c>
      <c r="FM282" s="190" t="s">
        <v>11522</v>
      </c>
      <c r="FN282" s="190" t="s">
        <v>11521</v>
      </c>
      <c r="FO282" s="190" t="s">
        <v>271</v>
      </c>
      <c r="FP282" s="190" t="s">
        <v>11520</v>
      </c>
      <c r="FQ282" s="193">
        <v>0</v>
      </c>
      <c r="FR282" s="193">
        <v>0</v>
      </c>
      <c r="FS282" s="190" t="s">
        <v>297</v>
      </c>
      <c r="FT282" s="190" t="s">
        <v>271</v>
      </c>
      <c r="FU282" s="190" t="s">
        <v>297</v>
      </c>
      <c r="FV282" s="190" t="s">
        <v>271</v>
      </c>
      <c r="FW282" s="190" t="s">
        <v>297</v>
      </c>
      <c r="FX282" s="190" t="s">
        <v>271</v>
      </c>
      <c r="FY282" s="190" t="s">
        <v>297</v>
      </c>
      <c r="FZ282" s="190" t="s">
        <v>271</v>
      </c>
      <c r="GA282" s="190" t="s">
        <v>297</v>
      </c>
      <c r="GB282" s="190" t="s">
        <v>271</v>
      </c>
      <c r="GC282" s="190" t="s">
        <v>297</v>
      </c>
      <c r="GD282" s="190" t="s">
        <v>271</v>
      </c>
      <c r="GE282" s="190" t="s">
        <v>297</v>
      </c>
    </row>
    <row r="283" spans="1:187" x14ac:dyDescent="0.3">
      <c r="A283" s="190" t="s">
        <v>372</v>
      </c>
      <c r="B283" s="190">
        <v>3885</v>
      </c>
      <c r="C283" s="190" t="s">
        <v>59</v>
      </c>
      <c r="D283" s="190" t="s">
        <v>243</v>
      </c>
      <c r="E283" s="190" t="s">
        <v>11519</v>
      </c>
      <c r="F283" s="190" t="s">
        <v>11518</v>
      </c>
      <c r="G283" s="190" t="s">
        <v>4028</v>
      </c>
      <c r="H283" s="190" t="s">
        <v>1272</v>
      </c>
      <c r="I283" s="190" t="s">
        <v>301</v>
      </c>
      <c r="J283" s="190" t="s">
        <v>11517</v>
      </c>
      <c r="K283" s="190" t="s">
        <v>271</v>
      </c>
      <c r="L283" s="190" t="s">
        <v>271</v>
      </c>
      <c r="M283" s="190" t="s">
        <v>271</v>
      </c>
      <c r="N283" s="190" t="s">
        <v>271</v>
      </c>
      <c r="O283" s="190" t="s">
        <v>271</v>
      </c>
      <c r="P283" s="190" t="s">
        <v>271</v>
      </c>
      <c r="Q283" s="191">
        <v>41640</v>
      </c>
      <c r="R283" s="191">
        <v>43100</v>
      </c>
      <c r="T283" s="190" t="s">
        <v>366</v>
      </c>
      <c r="U283" s="194">
        <v>1296580</v>
      </c>
      <c r="V283" s="190" t="s">
        <v>11516</v>
      </c>
      <c r="W283" s="190" t="s">
        <v>11515</v>
      </c>
      <c r="X283" s="190" t="s">
        <v>8364</v>
      </c>
      <c r="Y283" s="190" t="s">
        <v>11514</v>
      </c>
      <c r="Z283" s="190" t="s">
        <v>11513</v>
      </c>
      <c r="AA283" s="190" t="s">
        <v>11512</v>
      </c>
      <c r="AB283" s="190" t="s">
        <v>310</v>
      </c>
      <c r="AC283" s="190" t="s">
        <v>11511</v>
      </c>
      <c r="AD283" s="190" t="s">
        <v>325</v>
      </c>
      <c r="AE283" s="190" t="s">
        <v>11510</v>
      </c>
      <c r="AF283" s="190" t="s">
        <v>11509</v>
      </c>
      <c r="AG283" s="193">
        <v>36576</v>
      </c>
      <c r="AH283" s="193">
        <v>76866</v>
      </c>
      <c r="AI283" s="193">
        <v>113442</v>
      </c>
      <c r="AJ283" s="193">
        <v>75825</v>
      </c>
      <c r="AK283" s="193">
        <v>8482</v>
      </c>
      <c r="AL283" s="193">
        <v>84307</v>
      </c>
      <c r="AM283" s="193">
        <v>0</v>
      </c>
      <c r="AN283" s="193">
        <v>0</v>
      </c>
      <c r="AO283" s="193">
        <v>0</v>
      </c>
      <c r="AP283" s="193">
        <v>0</v>
      </c>
      <c r="AQ283" s="193">
        <v>0</v>
      </c>
      <c r="AR283" s="193">
        <v>0</v>
      </c>
      <c r="AS283" s="190" t="s">
        <v>271</v>
      </c>
      <c r="AT283" s="193" t="s">
        <v>271</v>
      </c>
      <c r="AU283" s="193" t="s">
        <v>271</v>
      </c>
      <c r="AV283" s="190" t="s">
        <v>271</v>
      </c>
      <c r="AW283" s="193" t="s">
        <v>271</v>
      </c>
      <c r="AX283" s="193" t="s">
        <v>271</v>
      </c>
      <c r="AY283" s="190" t="s">
        <v>271</v>
      </c>
      <c r="AZ283" s="193" t="s">
        <v>271</v>
      </c>
      <c r="BA283" s="193" t="s">
        <v>271</v>
      </c>
      <c r="BB283" s="190" t="s">
        <v>271</v>
      </c>
      <c r="BC283" s="193" t="s">
        <v>271</v>
      </c>
      <c r="BD283" s="193" t="s">
        <v>271</v>
      </c>
      <c r="BE283" s="190" t="s">
        <v>271</v>
      </c>
      <c r="BF283" s="193" t="s">
        <v>271</v>
      </c>
      <c r="BG283" s="193" t="s">
        <v>271</v>
      </c>
      <c r="BH283" s="190" t="s">
        <v>271</v>
      </c>
      <c r="BI283" s="193" t="s">
        <v>271</v>
      </c>
      <c r="BJ283" s="193" t="s">
        <v>271</v>
      </c>
      <c r="BK283" s="190" t="s">
        <v>271</v>
      </c>
      <c r="BL283" s="193" t="s">
        <v>271</v>
      </c>
      <c r="BM283" s="193" t="s">
        <v>271</v>
      </c>
      <c r="BN283" s="190" t="s">
        <v>271</v>
      </c>
      <c r="BO283" s="193" t="s">
        <v>271</v>
      </c>
      <c r="BP283" s="193" t="s">
        <v>271</v>
      </c>
      <c r="BQ283" s="190" t="s">
        <v>271</v>
      </c>
      <c r="BR283" s="193" t="s">
        <v>271</v>
      </c>
      <c r="BS283" s="193" t="s">
        <v>271</v>
      </c>
      <c r="BT283" s="190" t="s">
        <v>271</v>
      </c>
      <c r="BU283" s="193" t="s">
        <v>271</v>
      </c>
      <c r="BV283" s="193" t="s">
        <v>271</v>
      </c>
      <c r="BW283" s="193">
        <v>45332</v>
      </c>
      <c r="BX283" s="193">
        <v>43555</v>
      </c>
      <c r="BY283" s="193">
        <v>88887</v>
      </c>
      <c r="BZ283" s="193">
        <v>53226</v>
      </c>
      <c r="CA283" s="193">
        <v>1409</v>
      </c>
      <c r="CB283" s="193">
        <v>54635</v>
      </c>
      <c r="CC283" s="190" t="s">
        <v>287</v>
      </c>
      <c r="CD283" s="193">
        <v>9500</v>
      </c>
      <c r="CE283" s="193">
        <v>15865</v>
      </c>
      <c r="CF283" s="190" t="s">
        <v>271</v>
      </c>
      <c r="CG283" s="193" t="s">
        <v>271</v>
      </c>
      <c r="CH283" s="193" t="s">
        <v>271</v>
      </c>
      <c r="CI283" s="190" t="s">
        <v>271</v>
      </c>
      <c r="CJ283" s="193" t="s">
        <v>271</v>
      </c>
      <c r="CK283" s="193" t="s">
        <v>271</v>
      </c>
      <c r="CL283" s="190" t="s">
        <v>271</v>
      </c>
      <c r="CM283" s="193" t="s">
        <v>271</v>
      </c>
      <c r="CN283" s="193" t="s">
        <v>271</v>
      </c>
      <c r="CO283" s="190" t="s">
        <v>271</v>
      </c>
      <c r="CP283" s="193" t="s">
        <v>271</v>
      </c>
      <c r="CQ283" s="193" t="s">
        <v>271</v>
      </c>
      <c r="CR283" s="190" t="s">
        <v>271</v>
      </c>
      <c r="CS283" s="193" t="s">
        <v>271</v>
      </c>
      <c r="CT283" s="193" t="s">
        <v>271</v>
      </c>
      <c r="CU283" s="190" t="s">
        <v>287</v>
      </c>
      <c r="CV283" s="193">
        <v>54635</v>
      </c>
      <c r="CW283" s="193">
        <v>91240</v>
      </c>
      <c r="CX283" s="190" t="s">
        <v>271</v>
      </c>
      <c r="CY283" s="193" t="s">
        <v>271</v>
      </c>
      <c r="CZ283" s="193" t="s">
        <v>271</v>
      </c>
      <c r="DA283" s="190" t="s">
        <v>287</v>
      </c>
      <c r="DB283" s="193">
        <v>54635</v>
      </c>
      <c r="DC283" s="193">
        <v>91240</v>
      </c>
      <c r="DD283" s="190" t="s">
        <v>287</v>
      </c>
      <c r="DE283" s="193">
        <v>54635</v>
      </c>
      <c r="DF283" s="193">
        <v>91240</v>
      </c>
      <c r="DG283" s="190" t="s">
        <v>271</v>
      </c>
      <c r="DH283" s="193" t="s">
        <v>271</v>
      </c>
      <c r="DI283" s="193" t="s">
        <v>271</v>
      </c>
      <c r="DJ283" s="190" t="s">
        <v>271</v>
      </c>
      <c r="DK283" s="193" t="s">
        <v>271</v>
      </c>
      <c r="DL283" s="193" t="s">
        <v>271</v>
      </c>
      <c r="DM283" s="190" t="s">
        <v>271</v>
      </c>
      <c r="DN283" s="193" t="s">
        <v>271</v>
      </c>
      <c r="DO283" s="193" t="s">
        <v>271</v>
      </c>
      <c r="DP283" s="190" t="s">
        <v>271</v>
      </c>
      <c r="DQ283" s="193" t="s">
        <v>271</v>
      </c>
      <c r="DR283" s="193" t="s">
        <v>271</v>
      </c>
      <c r="DS283" s="190" t="s">
        <v>287</v>
      </c>
      <c r="DT283" s="193">
        <v>54635</v>
      </c>
      <c r="DU283" s="193">
        <v>91240</v>
      </c>
      <c r="DV283" s="190" t="s">
        <v>287</v>
      </c>
      <c r="DW283" s="193">
        <v>18736</v>
      </c>
      <c r="DX283" s="193">
        <v>31289</v>
      </c>
      <c r="DY283" s="190" t="s">
        <v>356</v>
      </c>
      <c r="DZ283" s="190" t="s">
        <v>272</v>
      </c>
      <c r="EA283" s="190" t="s">
        <v>539</v>
      </c>
      <c r="EB283" s="190" t="s">
        <v>307</v>
      </c>
      <c r="EC283" s="190" t="s">
        <v>297</v>
      </c>
      <c r="ED283" s="190" t="s">
        <v>271</v>
      </c>
      <c r="EE283" s="190" t="s">
        <v>271</v>
      </c>
      <c r="EF283" s="190" t="s">
        <v>271</v>
      </c>
      <c r="EG283" s="190" t="s">
        <v>321</v>
      </c>
      <c r="EH283" s="190" t="s">
        <v>284</v>
      </c>
      <c r="EI283" s="190" t="s">
        <v>483</v>
      </c>
      <c r="EJ283" s="190" t="s">
        <v>246</v>
      </c>
      <c r="EK283" s="190" t="s">
        <v>351</v>
      </c>
      <c r="EL283" s="190" t="s">
        <v>272</v>
      </c>
      <c r="EM283" s="190" t="s">
        <v>297</v>
      </c>
      <c r="EN283" s="190" t="s">
        <v>272</v>
      </c>
      <c r="EO283" s="190" t="s">
        <v>297</v>
      </c>
      <c r="EP283" s="190" t="s">
        <v>281</v>
      </c>
      <c r="EQ283" s="190">
        <v>2</v>
      </c>
      <c r="ER283" s="190" t="s">
        <v>349</v>
      </c>
      <c r="ES283" s="190" t="s">
        <v>272</v>
      </c>
      <c r="ET283" s="190" t="s">
        <v>272</v>
      </c>
      <c r="EU283" s="190" t="s">
        <v>272</v>
      </c>
      <c r="EV283" s="190" t="s">
        <v>272</v>
      </c>
      <c r="EW283" s="190" t="s">
        <v>303</v>
      </c>
      <c r="EX283" s="190">
        <v>4</v>
      </c>
      <c r="EY283" s="190" t="s">
        <v>318</v>
      </c>
      <c r="EZ283" s="190" t="s">
        <v>268</v>
      </c>
      <c r="FA283" s="190" t="s">
        <v>258</v>
      </c>
      <c r="FB283" s="193">
        <v>6</v>
      </c>
      <c r="FC283" s="190" t="s">
        <v>348</v>
      </c>
      <c r="FD283" s="190" t="s">
        <v>376</v>
      </c>
      <c r="FE283" s="190" t="s">
        <v>443</v>
      </c>
      <c r="FF283" s="190" t="s">
        <v>264</v>
      </c>
      <c r="FG283" s="190" t="s">
        <v>271</v>
      </c>
      <c r="FH283" s="190" t="s">
        <v>11508</v>
      </c>
      <c r="FI283" s="190" t="s">
        <v>11507</v>
      </c>
      <c r="FJ283" s="190" t="s">
        <v>11506</v>
      </c>
      <c r="FK283" s="190" t="s">
        <v>11505</v>
      </c>
      <c r="FL283" s="190" t="s">
        <v>11504</v>
      </c>
      <c r="FM283" s="190" t="s">
        <v>11503</v>
      </c>
      <c r="FN283" s="190" t="s">
        <v>11502</v>
      </c>
      <c r="FO283" s="190" t="s">
        <v>271</v>
      </c>
      <c r="FP283" s="190" t="s">
        <v>11501</v>
      </c>
      <c r="FQ283" s="193">
        <v>88887</v>
      </c>
      <c r="FR283" s="193">
        <v>54635</v>
      </c>
      <c r="FS283" s="190" t="s">
        <v>297</v>
      </c>
      <c r="FT283" s="190" t="s">
        <v>271</v>
      </c>
      <c r="FU283" s="190" t="s">
        <v>297</v>
      </c>
      <c r="FV283" s="190" t="s">
        <v>271</v>
      </c>
      <c r="FW283" s="190" t="s">
        <v>272</v>
      </c>
      <c r="FX283" s="190" t="s">
        <v>272</v>
      </c>
      <c r="FY283" s="190" t="s">
        <v>297</v>
      </c>
      <c r="FZ283" s="190" t="s">
        <v>271</v>
      </c>
      <c r="GA283" s="190" t="s">
        <v>272</v>
      </c>
      <c r="GB283" s="190" t="s">
        <v>272</v>
      </c>
      <c r="GC283" s="190" t="s">
        <v>272</v>
      </c>
      <c r="GD283" s="190" t="s">
        <v>272</v>
      </c>
      <c r="GE283" s="190" t="s">
        <v>297</v>
      </c>
    </row>
    <row r="284" spans="1:187" x14ac:dyDescent="0.3">
      <c r="A284" s="190" t="s">
        <v>372</v>
      </c>
      <c r="B284" s="190">
        <v>2945</v>
      </c>
      <c r="C284" s="190" t="s">
        <v>59</v>
      </c>
      <c r="D284" s="190" t="s">
        <v>243</v>
      </c>
      <c r="E284" s="190" t="s">
        <v>8402</v>
      </c>
      <c r="F284" s="190" t="s">
        <v>8401</v>
      </c>
      <c r="G284" s="190" t="s">
        <v>4001</v>
      </c>
      <c r="H284" s="190" t="s">
        <v>369</v>
      </c>
      <c r="I284" s="190" t="s">
        <v>2128</v>
      </c>
      <c r="J284" s="190" t="s">
        <v>8400</v>
      </c>
      <c r="K284" s="190" t="s">
        <v>271</v>
      </c>
      <c r="L284" s="190" t="s">
        <v>271</v>
      </c>
      <c r="M284" s="190" t="s">
        <v>271</v>
      </c>
      <c r="N284" s="190" t="s">
        <v>271</v>
      </c>
      <c r="O284" s="190" t="s">
        <v>271</v>
      </c>
      <c r="P284" s="190" t="s">
        <v>271</v>
      </c>
      <c r="Q284" s="191">
        <v>42384</v>
      </c>
      <c r="R284" s="191">
        <v>42930</v>
      </c>
      <c r="T284" s="190" t="s">
        <v>574</v>
      </c>
      <c r="U284" s="194">
        <v>10062583.59</v>
      </c>
      <c r="V284" s="190" t="s">
        <v>8399</v>
      </c>
      <c r="W284" s="190" t="s">
        <v>8398</v>
      </c>
      <c r="X284" s="190" t="s">
        <v>8397</v>
      </c>
      <c r="Y284" s="190" t="s">
        <v>271</v>
      </c>
      <c r="Z284" s="190" t="s">
        <v>271</v>
      </c>
      <c r="AA284" s="190" t="s">
        <v>271</v>
      </c>
      <c r="AB284" s="190" t="s">
        <v>291</v>
      </c>
      <c r="AC284" s="190" t="s">
        <v>8396</v>
      </c>
      <c r="AD284" s="190" t="s">
        <v>325</v>
      </c>
      <c r="AE284" s="190" t="s">
        <v>8395</v>
      </c>
      <c r="AF284" s="190" t="s">
        <v>672</v>
      </c>
      <c r="AG284" s="193">
        <v>1280926</v>
      </c>
      <c r="AH284" s="193">
        <v>1354726</v>
      </c>
      <c r="AI284" s="193">
        <v>2635652</v>
      </c>
      <c r="AJ284" s="193">
        <v>211250</v>
      </c>
      <c r="AK284" s="193">
        <v>794690</v>
      </c>
      <c r="AL284" s="193">
        <v>1005940</v>
      </c>
      <c r="AM284" s="193">
        <v>342621</v>
      </c>
      <c r="AN284" s="193">
        <v>541113</v>
      </c>
      <c r="AO284" s="193">
        <v>883734</v>
      </c>
      <c r="AP284" s="193">
        <v>11301</v>
      </c>
      <c r="AQ284" s="193">
        <v>63484</v>
      </c>
      <c r="AR284" s="193">
        <v>74785</v>
      </c>
      <c r="AS284" s="190" t="s">
        <v>271</v>
      </c>
      <c r="AT284" s="193" t="s">
        <v>271</v>
      </c>
      <c r="AU284" s="193" t="s">
        <v>271</v>
      </c>
      <c r="AV284" s="190" t="s">
        <v>271</v>
      </c>
      <c r="AW284" s="193" t="s">
        <v>271</v>
      </c>
      <c r="AX284" s="193" t="s">
        <v>271</v>
      </c>
      <c r="AY284" s="190" t="s">
        <v>271</v>
      </c>
      <c r="AZ284" s="193" t="s">
        <v>271</v>
      </c>
      <c r="BA284" s="193" t="s">
        <v>271</v>
      </c>
      <c r="BB284" s="190" t="s">
        <v>271</v>
      </c>
      <c r="BC284" s="193" t="s">
        <v>271</v>
      </c>
      <c r="BD284" s="193" t="s">
        <v>271</v>
      </c>
      <c r="BE284" s="190" t="s">
        <v>271</v>
      </c>
      <c r="BF284" s="193" t="s">
        <v>271</v>
      </c>
      <c r="BG284" s="193" t="s">
        <v>271</v>
      </c>
      <c r="BH284" s="190" t="s">
        <v>287</v>
      </c>
      <c r="BI284" s="193">
        <v>74785</v>
      </c>
      <c r="BJ284" s="193">
        <v>883734</v>
      </c>
      <c r="BK284" s="190" t="s">
        <v>271</v>
      </c>
      <c r="BL284" s="193" t="s">
        <v>271</v>
      </c>
      <c r="BM284" s="193" t="s">
        <v>271</v>
      </c>
      <c r="BN284" s="190" t="s">
        <v>271</v>
      </c>
      <c r="BO284" s="193" t="s">
        <v>271</v>
      </c>
      <c r="BP284" s="193" t="s">
        <v>271</v>
      </c>
      <c r="BQ284" s="190" t="s">
        <v>271</v>
      </c>
      <c r="BR284" s="193" t="s">
        <v>271</v>
      </c>
      <c r="BS284" s="193" t="s">
        <v>271</v>
      </c>
      <c r="BT284" s="190" t="s">
        <v>271</v>
      </c>
      <c r="BU284" s="193" t="s">
        <v>271</v>
      </c>
      <c r="BV284" s="193" t="s">
        <v>271</v>
      </c>
      <c r="BW284" s="193">
        <v>342621</v>
      </c>
      <c r="BX284" s="193">
        <v>541113</v>
      </c>
      <c r="BY284" s="193">
        <v>883734</v>
      </c>
      <c r="BZ284" s="193">
        <v>11301</v>
      </c>
      <c r="CA284" s="193">
        <v>63484</v>
      </c>
      <c r="CB284" s="193">
        <v>74785</v>
      </c>
      <c r="CC284" s="190" t="s">
        <v>287</v>
      </c>
      <c r="CD284" s="193">
        <v>74531</v>
      </c>
      <c r="CE284" s="193">
        <v>0</v>
      </c>
      <c r="CF284" s="190" t="s">
        <v>271</v>
      </c>
      <c r="CG284" s="193" t="s">
        <v>271</v>
      </c>
      <c r="CH284" s="193" t="s">
        <v>271</v>
      </c>
      <c r="CI284" s="190" t="s">
        <v>271</v>
      </c>
      <c r="CJ284" s="193" t="s">
        <v>271</v>
      </c>
      <c r="CK284" s="193" t="s">
        <v>271</v>
      </c>
      <c r="CL284" s="190" t="s">
        <v>287</v>
      </c>
      <c r="CM284" s="193">
        <v>179</v>
      </c>
      <c r="CN284" s="193">
        <v>0</v>
      </c>
      <c r="CO284" s="190" t="s">
        <v>271</v>
      </c>
      <c r="CP284" s="193" t="s">
        <v>271</v>
      </c>
      <c r="CQ284" s="193" t="s">
        <v>271</v>
      </c>
      <c r="CR284" s="190" t="s">
        <v>271</v>
      </c>
      <c r="CS284" s="193" t="s">
        <v>271</v>
      </c>
      <c r="CT284" s="193" t="s">
        <v>271</v>
      </c>
      <c r="CU284" s="190" t="s">
        <v>271</v>
      </c>
      <c r="CV284" s="193" t="s">
        <v>271</v>
      </c>
      <c r="CW284" s="193" t="s">
        <v>271</v>
      </c>
      <c r="CX284" s="190" t="s">
        <v>271</v>
      </c>
      <c r="CY284" s="193" t="s">
        <v>271</v>
      </c>
      <c r="CZ284" s="193" t="s">
        <v>271</v>
      </c>
      <c r="DA284" s="190" t="s">
        <v>287</v>
      </c>
      <c r="DB284" s="193">
        <v>30</v>
      </c>
      <c r="DC284" s="193">
        <v>0</v>
      </c>
      <c r="DD284" s="190" t="s">
        <v>271</v>
      </c>
      <c r="DE284" s="193" t="s">
        <v>271</v>
      </c>
      <c r="DF284" s="193" t="s">
        <v>271</v>
      </c>
      <c r="DG284" s="190" t="s">
        <v>271</v>
      </c>
      <c r="DH284" s="193" t="s">
        <v>271</v>
      </c>
      <c r="DI284" s="193" t="s">
        <v>271</v>
      </c>
      <c r="DJ284" s="190" t="s">
        <v>287</v>
      </c>
      <c r="DK284" s="193">
        <v>254</v>
      </c>
      <c r="DL284" s="193">
        <v>0</v>
      </c>
      <c r="DM284" s="190" t="s">
        <v>271</v>
      </c>
      <c r="DN284" s="193" t="s">
        <v>271</v>
      </c>
      <c r="DO284" s="193" t="s">
        <v>271</v>
      </c>
      <c r="DP284" s="190" t="s">
        <v>271</v>
      </c>
      <c r="DQ284" s="193" t="s">
        <v>271</v>
      </c>
      <c r="DR284" s="193" t="s">
        <v>271</v>
      </c>
      <c r="DS284" s="190" t="s">
        <v>287</v>
      </c>
      <c r="DT284" s="193">
        <v>60</v>
      </c>
      <c r="DU284" s="193">
        <v>0</v>
      </c>
      <c r="DV284" s="190" t="s">
        <v>287</v>
      </c>
      <c r="DW284" s="193">
        <v>4313</v>
      </c>
      <c r="DX284" s="193">
        <v>0</v>
      </c>
      <c r="DY284" s="190" t="s">
        <v>356</v>
      </c>
      <c r="DZ284" s="190" t="s">
        <v>297</v>
      </c>
      <c r="EA284" s="190" t="s">
        <v>271</v>
      </c>
      <c r="EB284" s="190" t="s">
        <v>271</v>
      </c>
      <c r="EC284" s="190" t="s">
        <v>272</v>
      </c>
      <c r="ED284" s="190" t="s">
        <v>427</v>
      </c>
      <c r="EE284" s="190" t="s">
        <v>426</v>
      </c>
      <c r="EF284" s="190" t="s">
        <v>271</v>
      </c>
      <c r="EG284" s="190" t="s">
        <v>352</v>
      </c>
      <c r="EH284" s="190" t="s">
        <v>380</v>
      </c>
      <c r="EI284" s="190" t="s">
        <v>319</v>
      </c>
      <c r="EJ284" s="190" t="s">
        <v>245</v>
      </c>
      <c r="EK284" s="190" t="s">
        <v>379</v>
      </c>
      <c r="EL284" s="190" t="s">
        <v>272</v>
      </c>
      <c r="EM284" s="190" t="s">
        <v>272</v>
      </c>
      <c r="EN284" s="190" t="s">
        <v>272</v>
      </c>
      <c r="EO284" s="190" t="s">
        <v>272</v>
      </c>
      <c r="EP284" s="190" t="s">
        <v>378</v>
      </c>
      <c r="EQ284" s="190">
        <v>4</v>
      </c>
      <c r="ER284" s="190" t="s">
        <v>349</v>
      </c>
      <c r="ES284" s="190" t="s">
        <v>272</v>
      </c>
      <c r="ET284" s="190" t="s">
        <v>272</v>
      </c>
      <c r="EU284" s="190" t="s">
        <v>272</v>
      </c>
      <c r="EV284" s="190" t="s">
        <v>272</v>
      </c>
      <c r="EW284" s="190" t="s">
        <v>303</v>
      </c>
      <c r="EX284" s="190">
        <v>4</v>
      </c>
      <c r="EY284" s="190" t="s">
        <v>318</v>
      </c>
      <c r="EZ284" s="190" t="s">
        <v>266</v>
      </c>
      <c r="FA284" s="190" t="s">
        <v>260</v>
      </c>
      <c r="FB284" s="193">
        <v>3</v>
      </c>
      <c r="FC284" s="190" t="s">
        <v>276</v>
      </c>
      <c r="FD284" s="190" t="s">
        <v>300</v>
      </c>
      <c r="FE284" s="190" t="s">
        <v>271</v>
      </c>
      <c r="FF284" s="190" t="s">
        <v>264</v>
      </c>
      <c r="FG284" s="190" t="s">
        <v>8394</v>
      </c>
      <c r="FH284" s="190" t="s">
        <v>271</v>
      </c>
      <c r="FI284" s="190" t="s">
        <v>8393</v>
      </c>
      <c r="FJ284" s="190" t="s">
        <v>271</v>
      </c>
      <c r="FK284" s="190" t="s">
        <v>271</v>
      </c>
      <c r="FL284" s="190" t="s">
        <v>8392</v>
      </c>
      <c r="FM284" s="190" t="s">
        <v>8391</v>
      </c>
      <c r="FN284" s="190" t="s">
        <v>271</v>
      </c>
      <c r="FO284" s="190" t="s">
        <v>8390</v>
      </c>
      <c r="FP284" s="190" t="s">
        <v>8389</v>
      </c>
      <c r="FQ284" s="193">
        <v>883734</v>
      </c>
      <c r="FR284" s="193">
        <v>74785</v>
      </c>
      <c r="FS284" s="190" t="s">
        <v>297</v>
      </c>
      <c r="FT284" s="190" t="s">
        <v>297</v>
      </c>
      <c r="FU284" s="190" t="s">
        <v>272</v>
      </c>
      <c r="FV284" s="190" t="s">
        <v>297</v>
      </c>
      <c r="FW284" s="190" t="s">
        <v>297</v>
      </c>
      <c r="FX284" s="190" t="s">
        <v>297</v>
      </c>
      <c r="FY284" s="190" t="s">
        <v>297</v>
      </c>
      <c r="FZ284" s="190" t="s">
        <v>297</v>
      </c>
      <c r="GA284" s="190" t="s">
        <v>272</v>
      </c>
      <c r="GB284" s="190" t="s">
        <v>297</v>
      </c>
      <c r="GC284" s="190" t="s">
        <v>272</v>
      </c>
      <c r="GD284" s="190" t="s">
        <v>297</v>
      </c>
      <c r="GE284" s="190" t="s">
        <v>297</v>
      </c>
    </row>
    <row r="285" spans="1:187" x14ac:dyDescent="0.3">
      <c r="A285" s="190" t="s">
        <v>372</v>
      </c>
      <c r="B285" s="190">
        <v>2948</v>
      </c>
      <c r="C285" s="190" t="s">
        <v>59</v>
      </c>
      <c r="D285" s="190" t="s">
        <v>243</v>
      </c>
      <c r="E285" s="190" t="s">
        <v>8388</v>
      </c>
      <c r="F285" s="190" t="s">
        <v>8387</v>
      </c>
      <c r="G285" s="190" t="s">
        <v>4001</v>
      </c>
      <c r="H285" s="190" t="s">
        <v>369</v>
      </c>
      <c r="I285" s="190" t="s">
        <v>2128</v>
      </c>
      <c r="J285" s="190" t="s">
        <v>8386</v>
      </c>
      <c r="K285" s="190" t="s">
        <v>369</v>
      </c>
      <c r="L285" s="190" t="s">
        <v>271</v>
      </c>
      <c r="M285" s="190" t="s">
        <v>8385</v>
      </c>
      <c r="N285" s="190" t="s">
        <v>271</v>
      </c>
      <c r="O285" s="190" t="s">
        <v>271</v>
      </c>
      <c r="P285" s="190" t="s">
        <v>271</v>
      </c>
      <c r="Q285" s="191">
        <v>40770</v>
      </c>
      <c r="R285" s="191">
        <v>42369</v>
      </c>
      <c r="T285" s="190" t="s">
        <v>391</v>
      </c>
      <c r="U285" s="194">
        <v>3362570</v>
      </c>
      <c r="V285" s="190" t="s">
        <v>8384</v>
      </c>
      <c r="W285" s="190" t="s">
        <v>8383</v>
      </c>
      <c r="X285" s="190" t="s">
        <v>8382</v>
      </c>
      <c r="Y285" s="190" t="s">
        <v>8381</v>
      </c>
      <c r="Z285" s="190" t="s">
        <v>8380</v>
      </c>
      <c r="AA285" s="190" t="s">
        <v>8379</v>
      </c>
      <c r="AB285" s="190" t="s">
        <v>310</v>
      </c>
      <c r="AC285" s="190" t="s">
        <v>8378</v>
      </c>
      <c r="AD285" s="190" t="s">
        <v>325</v>
      </c>
      <c r="AE285" s="190" t="s">
        <v>8377</v>
      </c>
      <c r="AF285" s="190" t="s">
        <v>672</v>
      </c>
      <c r="AG285" s="193">
        <v>0</v>
      </c>
      <c r="AH285" s="193">
        <v>0</v>
      </c>
      <c r="AI285" s="193">
        <v>0</v>
      </c>
      <c r="AJ285" s="193">
        <v>127500</v>
      </c>
      <c r="AK285" s="193">
        <v>122500</v>
      </c>
      <c r="AL285" s="193">
        <v>250000</v>
      </c>
      <c r="AM285" s="193">
        <v>0</v>
      </c>
      <c r="AN285" s="193">
        <v>0</v>
      </c>
      <c r="AO285" s="193">
        <v>0</v>
      </c>
      <c r="AP285" s="193">
        <v>0</v>
      </c>
      <c r="AQ285" s="193">
        <v>0</v>
      </c>
      <c r="AR285" s="193">
        <v>0</v>
      </c>
      <c r="AS285" s="190" t="s">
        <v>271</v>
      </c>
      <c r="AT285" s="193" t="s">
        <v>271</v>
      </c>
      <c r="AU285" s="193" t="s">
        <v>271</v>
      </c>
      <c r="AV285" s="190" t="s">
        <v>271</v>
      </c>
      <c r="AW285" s="193" t="s">
        <v>271</v>
      </c>
      <c r="AX285" s="193" t="s">
        <v>271</v>
      </c>
      <c r="AY285" s="190" t="s">
        <v>271</v>
      </c>
      <c r="AZ285" s="193" t="s">
        <v>271</v>
      </c>
      <c r="BA285" s="193" t="s">
        <v>271</v>
      </c>
      <c r="BB285" s="190" t="s">
        <v>271</v>
      </c>
      <c r="BC285" s="193" t="s">
        <v>271</v>
      </c>
      <c r="BD285" s="193" t="s">
        <v>271</v>
      </c>
      <c r="BE285" s="190" t="s">
        <v>271</v>
      </c>
      <c r="BF285" s="193" t="s">
        <v>271</v>
      </c>
      <c r="BG285" s="193" t="s">
        <v>271</v>
      </c>
      <c r="BH285" s="190" t="s">
        <v>271</v>
      </c>
      <c r="BI285" s="193" t="s">
        <v>271</v>
      </c>
      <c r="BJ285" s="193" t="s">
        <v>271</v>
      </c>
      <c r="BK285" s="190" t="s">
        <v>271</v>
      </c>
      <c r="BL285" s="193" t="s">
        <v>271</v>
      </c>
      <c r="BM285" s="193" t="s">
        <v>271</v>
      </c>
      <c r="BN285" s="190" t="s">
        <v>271</v>
      </c>
      <c r="BO285" s="193" t="s">
        <v>271</v>
      </c>
      <c r="BP285" s="193" t="s">
        <v>271</v>
      </c>
      <c r="BQ285" s="190" t="s">
        <v>271</v>
      </c>
      <c r="BR285" s="193" t="s">
        <v>271</v>
      </c>
      <c r="BS285" s="193" t="s">
        <v>271</v>
      </c>
      <c r="BT285" s="190" t="s">
        <v>271</v>
      </c>
      <c r="BU285" s="193" t="s">
        <v>271</v>
      </c>
      <c r="BV285" s="193" t="s">
        <v>271</v>
      </c>
      <c r="BW285" s="193">
        <v>0</v>
      </c>
      <c r="BX285" s="193">
        <v>0</v>
      </c>
      <c r="BY285" s="193">
        <v>0</v>
      </c>
      <c r="BZ285" s="193">
        <v>6924</v>
      </c>
      <c r="CA285" s="193">
        <v>6157</v>
      </c>
      <c r="CB285" s="193">
        <v>13081</v>
      </c>
      <c r="CC285" s="190" t="s">
        <v>271</v>
      </c>
      <c r="CD285" s="193" t="s">
        <v>271</v>
      </c>
      <c r="CE285" s="193" t="s">
        <v>271</v>
      </c>
      <c r="CF285" s="190" t="s">
        <v>271</v>
      </c>
      <c r="CG285" s="193" t="s">
        <v>271</v>
      </c>
      <c r="CH285" s="193" t="s">
        <v>271</v>
      </c>
      <c r="CI285" s="190" t="s">
        <v>271</v>
      </c>
      <c r="CJ285" s="193" t="s">
        <v>271</v>
      </c>
      <c r="CK285" s="193" t="s">
        <v>271</v>
      </c>
      <c r="CL285" s="190" t="s">
        <v>271</v>
      </c>
      <c r="CM285" s="193" t="s">
        <v>271</v>
      </c>
      <c r="CN285" s="193" t="s">
        <v>271</v>
      </c>
      <c r="CO285" s="190" t="s">
        <v>271</v>
      </c>
      <c r="CP285" s="193" t="s">
        <v>271</v>
      </c>
      <c r="CQ285" s="193" t="s">
        <v>271</v>
      </c>
      <c r="CR285" s="190" t="s">
        <v>271</v>
      </c>
      <c r="CS285" s="193" t="s">
        <v>271</v>
      </c>
      <c r="CT285" s="193" t="s">
        <v>271</v>
      </c>
      <c r="CU285" s="190" t="s">
        <v>271</v>
      </c>
      <c r="CV285" s="193" t="s">
        <v>271</v>
      </c>
      <c r="CW285" s="193" t="s">
        <v>271</v>
      </c>
      <c r="CX285" s="190" t="s">
        <v>271</v>
      </c>
      <c r="CY285" s="193" t="s">
        <v>271</v>
      </c>
      <c r="CZ285" s="193" t="s">
        <v>271</v>
      </c>
      <c r="DA285" s="190" t="s">
        <v>271</v>
      </c>
      <c r="DB285" s="193" t="s">
        <v>271</v>
      </c>
      <c r="DC285" s="193" t="s">
        <v>271</v>
      </c>
      <c r="DD285" s="190" t="s">
        <v>271</v>
      </c>
      <c r="DE285" s="193" t="s">
        <v>271</v>
      </c>
      <c r="DF285" s="193" t="s">
        <v>271</v>
      </c>
      <c r="DG285" s="190" t="s">
        <v>287</v>
      </c>
      <c r="DH285" s="193">
        <v>18</v>
      </c>
      <c r="DI285" s="193">
        <v>0</v>
      </c>
      <c r="DJ285" s="190" t="s">
        <v>271</v>
      </c>
      <c r="DK285" s="193" t="s">
        <v>271</v>
      </c>
      <c r="DL285" s="193" t="s">
        <v>271</v>
      </c>
      <c r="DM285" s="190" t="s">
        <v>287</v>
      </c>
      <c r="DN285" s="193">
        <v>290</v>
      </c>
      <c r="DO285" s="193">
        <v>0</v>
      </c>
      <c r="DP285" s="190" t="s">
        <v>271</v>
      </c>
      <c r="DQ285" s="193" t="s">
        <v>271</v>
      </c>
      <c r="DR285" s="193" t="s">
        <v>271</v>
      </c>
      <c r="DS285" s="190" t="s">
        <v>287</v>
      </c>
      <c r="DT285" s="193">
        <v>12791</v>
      </c>
      <c r="DU285" s="193">
        <v>0</v>
      </c>
      <c r="DV285" s="190" t="s">
        <v>271</v>
      </c>
      <c r="DW285" s="193" t="s">
        <v>271</v>
      </c>
      <c r="DX285" s="193" t="s">
        <v>271</v>
      </c>
      <c r="DY285" s="190" t="s">
        <v>356</v>
      </c>
      <c r="DZ285" s="190" t="s">
        <v>297</v>
      </c>
      <c r="EA285" s="190" t="s">
        <v>271</v>
      </c>
      <c r="EB285" s="190" t="s">
        <v>271</v>
      </c>
      <c r="EC285" s="190" t="s">
        <v>272</v>
      </c>
      <c r="ED285" s="190" t="s">
        <v>868</v>
      </c>
      <c r="EE285" s="190" t="s">
        <v>307</v>
      </c>
      <c r="EF285" s="190" t="s">
        <v>271</v>
      </c>
      <c r="EG285" s="190" t="s">
        <v>352</v>
      </c>
      <c r="EH285" s="190" t="s">
        <v>320</v>
      </c>
      <c r="EI285" s="190" t="s">
        <v>319</v>
      </c>
      <c r="EJ285" s="190" t="s">
        <v>246</v>
      </c>
      <c r="EK285" s="190" t="s">
        <v>379</v>
      </c>
      <c r="EL285" s="190" t="s">
        <v>272</v>
      </c>
      <c r="EM285" s="190" t="s">
        <v>272</v>
      </c>
      <c r="EN285" s="190" t="s">
        <v>272</v>
      </c>
      <c r="EO285" s="190" t="s">
        <v>272</v>
      </c>
      <c r="EP285" s="190" t="s">
        <v>378</v>
      </c>
      <c r="EQ285" s="190">
        <v>4</v>
      </c>
      <c r="ER285" s="190" t="s">
        <v>349</v>
      </c>
      <c r="ES285" s="190" t="s">
        <v>272</v>
      </c>
      <c r="ET285" s="190" t="s">
        <v>272</v>
      </c>
      <c r="EU285" s="190" t="s">
        <v>272</v>
      </c>
      <c r="EV285" s="190" t="s">
        <v>272</v>
      </c>
      <c r="EW285" s="190" t="s">
        <v>303</v>
      </c>
      <c r="EX285" s="190">
        <v>4</v>
      </c>
      <c r="EY285" s="190" t="s">
        <v>318</v>
      </c>
      <c r="EZ285" s="190" t="s">
        <v>266</v>
      </c>
      <c r="FA285" s="190" t="s">
        <v>258</v>
      </c>
      <c r="FB285" s="193">
        <v>2</v>
      </c>
      <c r="FC285" s="190" t="s">
        <v>348</v>
      </c>
      <c r="FD285" s="190" t="s">
        <v>276</v>
      </c>
      <c r="FE285" s="190" t="s">
        <v>271</v>
      </c>
      <c r="FF285" s="190" t="s">
        <v>262</v>
      </c>
      <c r="FG285" s="190" t="s">
        <v>271</v>
      </c>
      <c r="FH285" s="190" t="s">
        <v>8376</v>
      </c>
      <c r="FI285" s="190" t="s">
        <v>8375</v>
      </c>
      <c r="FJ285" s="190" t="s">
        <v>8374</v>
      </c>
      <c r="FK285" s="190" t="s">
        <v>8373</v>
      </c>
      <c r="FL285" s="190" t="s">
        <v>8372</v>
      </c>
      <c r="FM285" s="190" t="s">
        <v>8371</v>
      </c>
      <c r="FN285" s="190" t="s">
        <v>8370</v>
      </c>
      <c r="FO285" s="190" t="s">
        <v>271</v>
      </c>
      <c r="FP285" s="190" t="s">
        <v>271</v>
      </c>
      <c r="FQ285" s="193">
        <v>0</v>
      </c>
      <c r="FR285" s="193">
        <v>13081</v>
      </c>
      <c r="FS285" s="190" t="s">
        <v>271</v>
      </c>
      <c r="FT285" s="190" t="s">
        <v>271</v>
      </c>
      <c r="FU285" s="190" t="s">
        <v>272</v>
      </c>
      <c r="FV285" s="190" t="s">
        <v>272</v>
      </c>
      <c r="FW285" s="190" t="s">
        <v>271</v>
      </c>
      <c r="FX285" s="190" t="s">
        <v>271</v>
      </c>
      <c r="FY285" s="190" t="s">
        <v>271</v>
      </c>
      <c r="FZ285" s="190" t="s">
        <v>271</v>
      </c>
      <c r="GA285" s="190" t="s">
        <v>271</v>
      </c>
      <c r="GB285" s="190" t="s">
        <v>271</v>
      </c>
      <c r="GC285" s="190" t="s">
        <v>271</v>
      </c>
      <c r="GD285" s="190" t="s">
        <v>271</v>
      </c>
      <c r="GE285" s="190" t="s">
        <v>271</v>
      </c>
    </row>
    <row r="286" spans="1:187" x14ac:dyDescent="0.3">
      <c r="A286" s="190" t="s">
        <v>372</v>
      </c>
      <c r="B286" s="190">
        <v>3884</v>
      </c>
      <c r="C286" s="190" t="s">
        <v>59</v>
      </c>
      <c r="D286" s="190" t="s">
        <v>243</v>
      </c>
      <c r="E286" s="190" t="s">
        <v>8369</v>
      </c>
      <c r="F286" s="190" t="s">
        <v>8368</v>
      </c>
      <c r="G286" s="190" t="s">
        <v>4001</v>
      </c>
      <c r="H286" s="190" t="s">
        <v>369</v>
      </c>
      <c r="I286" s="190" t="s">
        <v>1514</v>
      </c>
      <c r="J286" s="190" t="s">
        <v>8367</v>
      </c>
      <c r="K286" s="190" t="s">
        <v>271</v>
      </c>
      <c r="L286" s="190" t="s">
        <v>271</v>
      </c>
      <c r="M286" s="190" t="s">
        <v>271</v>
      </c>
      <c r="N286" s="190" t="s">
        <v>271</v>
      </c>
      <c r="O286" s="190" t="s">
        <v>271</v>
      </c>
      <c r="P286" s="190" t="s">
        <v>271</v>
      </c>
      <c r="Q286" s="191">
        <v>41334</v>
      </c>
      <c r="R286" s="191">
        <v>42400</v>
      </c>
      <c r="S286" s="191">
        <v>42855</v>
      </c>
      <c r="T286" s="190" t="s">
        <v>366</v>
      </c>
      <c r="U286" s="194">
        <v>426131</v>
      </c>
      <c r="V286" s="190" t="s">
        <v>8366</v>
      </c>
      <c r="W286" s="190" t="s">
        <v>8365</v>
      </c>
      <c r="X286" s="190" t="s">
        <v>8364</v>
      </c>
      <c r="Y286" s="190" t="s">
        <v>8363</v>
      </c>
      <c r="Z286" s="190" t="s">
        <v>364</v>
      </c>
      <c r="AA286" s="190" t="s">
        <v>8362</v>
      </c>
      <c r="AB286" s="190" t="s">
        <v>310</v>
      </c>
      <c r="AC286" s="190" t="s">
        <v>8361</v>
      </c>
      <c r="AD286" s="190" t="s">
        <v>325</v>
      </c>
      <c r="AE286" s="190" t="s">
        <v>8360</v>
      </c>
      <c r="AF286" s="190" t="s">
        <v>6200</v>
      </c>
      <c r="AG286" s="193">
        <v>1319</v>
      </c>
      <c r="AH286" s="193">
        <v>616</v>
      </c>
      <c r="AI286" s="193">
        <v>1935</v>
      </c>
      <c r="AJ286" s="193">
        <v>18500</v>
      </c>
      <c r="AK286" s="193">
        <v>0</v>
      </c>
      <c r="AL286" s="193">
        <v>18500</v>
      </c>
      <c r="AM286" s="193">
        <v>0</v>
      </c>
      <c r="AN286" s="193">
        <v>0</v>
      </c>
      <c r="AO286" s="193">
        <v>0</v>
      </c>
      <c r="AP286" s="193">
        <v>0</v>
      </c>
      <c r="AQ286" s="193">
        <v>0</v>
      </c>
      <c r="AR286" s="193">
        <v>0</v>
      </c>
      <c r="AS286" s="190" t="s">
        <v>271</v>
      </c>
      <c r="AT286" s="193" t="s">
        <v>271</v>
      </c>
      <c r="AU286" s="193" t="s">
        <v>271</v>
      </c>
      <c r="AV286" s="190" t="s">
        <v>271</v>
      </c>
      <c r="AW286" s="193" t="s">
        <v>271</v>
      </c>
      <c r="AX286" s="193" t="s">
        <v>271</v>
      </c>
      <c r="AY286" s="190" t="s">
        <v>271</v>
      </c>
      <c r="AZ286" s="193" t="s">
        <v>271</v>
      </c>
      <c r="BA286" s="193" t="s">
        <v>271</v>
      </c>
      <c r="BB286" s="190" t="s">
        <v>271</v>
      </c>
      <c r="BC286" s="193" t="s">
        <v>271</v>
      </c>
      <c r="BD286" s="193" t="s">
        <v>271</v>
      </c>
      <c r="BE286" s="190" t="s">
        <v>271</v>
      </c>
      <c r="BF286" s="193" t="s">
        <v>271</v>
      </c>
      <c r="BG286" s="193" t="s">
        <v>271</v>
      </c>
      <c r="BH286" s="190" t="s">
        <v>271</v>
      </c>
      <c r="BI286" s="193" t="s">
        <v>271</v>
      </c>
      <c r="BJ286" s="193" t="s">
        <v>271</v>
      </c>
      <c r="BK286" s="190" t="s">
        <v>271</v>
      </c>
      <c r="BL286" s="193" t="s">
        <v>271</v>
      </c>
      <c r="BM286" s="193" t="s">
        <v>271</v>
      </c>
      <c r="BN286" s="190" t="s">
        <v>271</v>
      </c>
      <c r="BO286" s="193" t="s">
        <v>271</v>
      </c>
      <c r="BP286" s="193" t="s">
        <v>271</v>
      </c>
      <c r="BQ286" s="190" t="s">
        <v>271</v>
      </c>
      <c r="BR286" s="193" t="s">
        <v>271</v>
      </c>
      <c r="BS286" s="193" t="s">
        <v>271</v>
      </c>
      <c r="BT286" s="190" t="s">
        <v>271</v>
      </c>
      <c r="BU286" s="193" t="s">
        <v>271</v>
      </c>
      <c r="BV286" s="193" t="s">
        <v>271</v>
      </c>
      <c r="BW286" s="193">
        <v>1166</v>
      </c>
      <c r="BX286" s="193">
        <v>569</v>
      </c>
      <c r="BY286" s="193">
        <v>1735</v>
      </c>
      <c r="BZ286" s="193">
        <v>13391</v>
      </c>
      <c r="CA286" s="193">
        <v>0</v>
      </c>
      <c r="CB286" s="193">
        <v>13391</v>
      </c>
      <c r="CC286" s="190" t="s">
        <v>271</v>
      </c>
      <c r="CD286" s="193" t="s">
        <v>271</v>
      </c>
      <c r="CE286" s="193" t="s">
        <v>271</v>
      </c>
      <c r="CF286" s="190" t="s">
        <v>271</v>
      </c>
      <c r="CG286" s="193" t="s">
        <v>271</v>
      </c>
      <c r="CH286" s="193" t="s">
        <v>271</v>
      </c>
      <c r="CI286" s="190" t="s">
        <v>271</v>
      </c>
      <c r="CJ286" s="193" t="s">
        <v>271</v>
      </c>
      <c r="CK286" s="193" t="s">
        <v>271</v>
      </c>
      <c r="CL286" s="190" t="s">
        <v>271</v>
      </c>
      <c r="CM286" s="193" t="s">
        <v>271</v>
      </c>
      <c r="CN286" s="193" t="s">
        <v>271</v>
      </c>
      <c r="CO286" s="190" t="s">
        <v>287</v>
      </c>
      <c r="CP286" s="193">
        <v>740</v>
      </c>
      <c r="CQ286" s="193">
        <v>0</v>
      </c>
      <c r="CR286" s="190" t="s">
        <v>287</v>
      </c>
      <c r="CS286" s="193">
        <v>0</v>
      </c>
      <c r="CT286" s="193">
        <v>0</v>
      </c>
      <c r="CU286" s="190" t="s">
        <v>271</v>
      </c>
      <c r="CV286" s="193" t="s">
        <v>271</v>
      </c>
      <c r="CW286" s="193" t="s">
        <v>271</v>
      </c>
      <c r="CX286" s="190" t="s">
        <v>271</v>
      </c>
      <c r="CY286" s="193" t="s">
        <v>271</v>
      </c>
      <c r="CZ286" s="193" t="s">
        <v>271</v>
      </c>
      <c r="DA286" s="190" t="s">
        <v>287</v>
      </c>
      <c r="DB286" s="193">
        <v>641</v>
      </c>
      <c r="DC286" s="193">
        <v>0</v>
      </c>
      <c r="DD286" s="190" t="s">
        <v>271</v>
      </c>
      <c r="DE286" s="193" t="s">
        <v>271</v>
      </c>
      <c r="DF286" s="193" t="s">
        <v>271</v>
      </c>
      <c r="DG286" s="190" t="s">
        <v>271</v>
      </c>
      <c r="DH286" s="193" t="s">
        <v>271</v>
      </c>
      <c r="DI286" s="193" t="s">
        <v>271</v>
      </c>
      <c r="DJ286" s="190" t="s">
        <v>271</v>
      </c>
      <c r="DK286" s="193" t="s">
        <v>271</v>
      </c>
      <c r="DL286" s="193" t="s">
        <v>271</v>
      </c>
      <c r="DM286" s="190" t="s">
        <v>271</v>
      </c>
      <c r="DN286" s="193" t="s">
        <v>271</v>
      </c>
      <c r="DO286" s="193" t="s">
        <v>271</v>
      </c>
      <c r="DP286" s="190" t="s">
        <v>287</v>
      </c>
      <c r="DQ286" s="193">
        <v>641</v>
      </c>
      <c r="DR286" s="193">
        <v>0</v>
      </c>
      <c r="DS286" s="190" t="s">
        <v>271</v>
      </c>
      <c r="DT286" s="193" t="s">
        <v>271</v>
      </c>
      <c r="DU286" s="193" t="s">
        <v>271</v>
      </c>
      <c r="DV286" s="190" t="s">
        <v>287</v>
      </c>
      <c r="DW286" s="193">
        <v>0</v>
      </c>
      <c r="DX286" s="193">
        <v>0</v>
      </c>
      <c r="DY286" s="190" t="s">
        <v>356</v>
      </c>
      <c r="DZ286" s="190" t="s">
        <v>272</v>
      </c>
      <c r="EA286" s="190" t="s">
        <v>564</v>
      </c>
      <c r="EB286" s="190" t="s">
        <v>307</v>
      </c>
      <c r="EC286" s="190" t="s">
        <v>272</v>
      </c>
      <c r="ED286" s="190" t="s">
        <v>750</v>
      </c>
      <c r="EE286" s="190" t="s">
        <v>426</v>
      </c>
      <c r="EF286" s="190" t="s">
        <v>8359</v>
      </c>
      <c r="EG286" s="190" t="s">
        <v>352</v>
      </c>
      <c r="EH286" s="190" t="s">
        <v>284</v>
      </c>
      <c r="EI286" s="190" t="s">
        <v>283</v>
      </c>
      <c r="EJ286" s="190" t="s">
        <v>245</v>
      </c>
      <c r="EK286" s="190" t="s">
        <v>351</v>
      </c>
      <c r="EL286" s="190" t="s">
        <v>272</v>
      </c>
      <c r="EM286" s="190" t="s">
        <v>272</v>
      </c>
      <c r="EN286" s="190" t="s">
        <v>272</v>
      </c>
      <c r="EO286" s="190" t="s">
        <v>272</v>
      </c>
      <c r="EP286" s="190" t="s">
        <v>350</v>
      </c>
      <c r="EQ286" s="190">
        <v>4</v>
      </c>
      <c r="ER286" s="190" t="s">
        <v>349</v>
      </c>
      <c r="ES286" s="190" t="s">
        <v>272</v>
      </c>
      <c r="ET286" s="190" t="s">
        <v>297</v>
      </c>
      <c r="EU286" s="190" t="s">
        <v>272</v>
      </c>
      <c r="EV286" s="190" t="s">
        <v>272</v>
      </c>
      <c r="EW286" s="190" t="s">
        <v>303</v>
      </c>
      <c r="EX286" s="190">
        <v>3</v>
      </c>
      <c r="EY286" s="190" t="s">
        <v>302</v>
      </c>
      <c r="EZ286" s="190" t="s">
        <v>268</v>
      </c>
      <c r="FA286" s="190" t="s">
        <v>260</v>
      </c>
      <c r="FB286" s="193">
        <v>7</v>
      </c>
      <c r="FC286" s="190" t="s">
        <v>348</v>
      </c>
      <c r="FD286" s="190" t="s">
        <v>300</v>
      </c>
      <c r="FE286" s="190" t="s">
        <v>276</v>
      </c>
      <c r="FF286" s="190" t="s">
        <v>262</v>
      </c>
      <c r="FG286" s="190" t="s">
        <v>271</v>
      </c>
      <c r="FH286" s="190" t="s">
        <v>8358</v>
      </c>
      <c r="FI286" s="190" t="s">
        <v>8357</v>
      </c>
      <c r="FJ286" s="190" t="s">
        <v>8356</v>
      </c>
      <c r="FK286" s="190" t="s">
        <v>8355</v>
      </c>
      <c r="FL286" s="190" t="s">
        <v>8354</v>
      </c>
      <c r="FM286" s="190" t="s">
        <v>8353</v>
      </c>
      <c r="FN286" s="190" t="s">
        <v>8352</v>
      </c>
      <c r="FO286" s="190" t="s">
        <v>271</v>
      </c>
      <c r="FP286" s="190" t="s">
        <v>271</v>
      </c>
      <c r="FQ286" s="193">
        <v>1735</v>
      </c>
      <c r="FR286" s="193">
        <v>13391</v>
      </c>
      <c r="FS286" s="190" t="s">
        <v>297</v>
      </c>
      <c r="FT286" s="190" t="s">
        <v>271</v>
      </c>
      <c r="FU286" s="190" t="s">
        <v>297</v>
      </c>
      <c r="FV286" s="190" t="s">
        <v>271</v>
      </c>
      <c r="FW286" s="190" t="s">
        <v>272</v>
      </c>
      <c r="FX286" s="190" t="s">
        <v>272</v>
      </c>
      <c r="FY286" s="190" t="s">
        <v>297</v>
      </c>
      <c r="FZ286" s="190" t="s">
        <v>297</v>
      </c>
      <c r="GA286" s="190" t="s">
        <v>297</v>
      </c>
      <c r="GB286" s="190" t="s">
        <v>271</v>
      </c>
      <c r="GC286" s="190" t="s">
        <v>272</v>
      </c>
      <c r="GD286" s="190" t="s">
        <v>272</v>
      </c>
      <c r="GE286" s="190" t="s">
        <v>297</v>
      </c>
    </row>
    <row r="287" spans="1:187" x14ac:dyDescent="0.3">
      <c r="A287" s="190" t="s">
        <v>372</v>
      </c>
      <c r="B287" s="190">
        <v>2939</v>
      </c>
      <c r="C287" s="190" t="s">
        <v>59</v>
      </c>
      <c r="D287" s="190" t="s">
        <v>243</v>
      </c>
      <c r="E287" s="190" t="s">
        <v>7119</v>
      </c>
      <c r="F287" s="190" t="s">
        <v>7118</v>
      </c>
      <c r="G287" s="190" t="s">
        <v>6654</v>
      </c>
      <c r="H287" s="190" t="s">
        <v>369</v>
      </c>
      <c r="I287" s="190" t="s">
        <v>3316</v>
      </c>
      <c r="J287" s="190" t="s">
        <v>6729</v>
      </c>
      <c r="K287" s="190" t="s">
        <v>271</v>
      </c>
      <c r="L287" s="190" t="s">
        <v>271</v>
      </c>
      <c r="M287" s="190" t="s">
        <v>271</v>
      </c>
      <c r="N287" s="190" t="s">
        <v>271</v>
      </c>
      <c r="O287" s="190" t="s">
        <v>271</v>
      </c>
      <c r="P287" s="190" t="s">
        <v>271</v>
      </c>
      <c r="Q287" s="191">
        <v>42429</v>
      </c>
      <c r="R287" s="191">
        <v>42704</v>
      </c>
      <c r="T287" s="190" t="s">
        <v>452</v>
      </c>
      <c r="U287" s="194">
        <v>465452</v>
      </c>
      <c r="V287" s="190" t="s">
        <v>6207</v>
      </c>
      <c r="W287" s="190" t="s">
        <v>6206</v>
      </c>
      <c r="X287" s="190" t="s">
        <v>2004</v>
      </c>
      <c r="Y287" s="190" t="s">
        <v>6205</v>
      </c>
      <c r="Z287" s="190" t="s">
        <v>6204</v>
      </c>
      <c r="AA287" s="190" t="s">
        <v>6203</v>
      </c>
      <c r="AB287" s="190" t="s">
        <v>448</v>
      </c>
      <c r="AC287" s="190" t="s">
        <v>7117</v>
      </c>
      <c r="AD287" s="190" t="s">
        <v>325</v>
      </c>
      <c r="AE287" s="190" t="s">
        <v>7116</v>
      </c>
      <c r="AF287" s="190" t="s">
        <v>672</v>
      </c>
      <c r="AG287" s="193">
        <v>0</v>
      </c>
      <c r="AH287" s="193">
        <v>0</v>
      </c>
      <c r="AI287" s="193">
        <v>0</v>
      </c>
      <c r="AJ287" s="193">
        <v>38689</v>
      </c>
      <c r="AK287" s="193">
        <v>37171</v>
      </c>
      <c r="AL287" s="193">
        <v>75860</v>
      </c>
      <c r="AM287" s="193">
        <v>0</v>
      </c>
      <c r="AN287" s="193">
        <v>0</v>
      </c>
      <c r="AO287" s="193">
        <v>0</v>
      </c>
      <c r="AP287" s="193">
        <v>44707</v>
      </c>
      <c r="AQ287" s="193">
        <v>42953</v>
      </c>
      <c r="AR287" s="193">
        <v>87660</v>
      </c>
      <c r="AS287" s="190" t="s">
        <v>271</v>
      </c>
      <c r="AT287" s="193" t="s">
        <v>271</v>
      </c>
      <c r="AU287" s="193" t="s">
        <v>271</v>
      </c>
      <c r="AV287" s="190" t="s">
        <v>271</v>
      </c>
      <c r="AW287" s="193" t="s">
        <v>271</v>
      </c>
      <c r="AX287" s="193" t="s">
        <v>271</v>
      </c>
      <c r="AY287" s="190" t="s">
        <v>271</v>
      </c>
      <c r="AZ287" s="193" t="s">
        <v>271</v>
      </c>
      <c r="BA287" s="193" t="s">
        <v>271</v>
      </c>
      <c r="BB287" s="190" t="s">
        <v>271</v>
      </c>
      <c r="BC287" s="193" t="s">
        <v>271</v>
      </c>
      <c r="BD287" s="193" t="s">
        <v>271</v>
      </c>
      <c r="BE287" s="190" t="s">
        <v>271</v>
      </c>
      <c r="BF287" s="193" t="s">
        <v>271</v>
      </c>
      <c r="BG287" s="193" t="s">
        <v>271</v>
      </c>
      <c r="BH287" s="190" t="s">
        <v>287</v>
      </c>
      <c r="BI287" s="193">
        <v>87660</v>
      </c>
      <c r="BJ287" s="193">
        <v>0</v>
      </c>
      <c r="BK287" s="190" t="s">
        <v>271</v>
      </c>
      <c r="BL287" s="193" t="s">
        <v>271</v>
      </c>
      <c r="BM287" s="193" t="s">
        <v>271</v>
      </c>
      <c r="BN287" s="190" t="s">
        <v>271</v>
      </c>
      <c r="BO287" s="193" t="s">
        <v>271</v>
      </c>
      <c r="BP287" s="193" t="s">
        <v>271</v>
      </c>
      <c r="BQ287" s="190" t="s">
        <v>271</v>
      </c>
      <c r="BR287" s="193" t="s">
        <v>271</v>
      </c>
      <c r="BS287" s="193" t="s">
        <v>271</v>
      </c>
      <c r="BT287" s="190" t="s">
        <v>271</v>
      </c>
      <c r="BU287" s="193" t="s">
        <v>271</v>
      </c>
      <c r="BV287" s="193" t="s">
        <v>271</v>
      </c>
      <c r="BW287" s="193">
        <v>0</v>
      </c>
      <c r="BX287" s="193">
        <v>0</v>
      </c>
      <c r="BY287" s="193">
        <v>0</v>
      </c>
      <c r="BZ287" s="193">
        <v>0</v>
      </c>
      <c r="CA287" s="193">
        <v>0</v>
      </c>
      <c r="CB287" s="193">
        <v>0</v>
      </c>
      <c r="CC287" s="190" t="s">
        <v>271</v>
      </c>
      <c r="CD287" s="193" t="s">
        <v>271</v>
      </c>
      <c r="CE287" s="193" t="s">
        <v>271</v>
      </c>
      <c r="CF287" s="190" t="s">
        <v>271</v>
      </c>
      <c r="CG287" s="193" t="s">
        <v>271</v>
      </c>
      <c r="CH287" s="193" t="s">
        <v>271</v>
      </c>
      <c r="CI287" s="190" t="s">
        <v>271</v>
      </c>
      <c r="CJ287" s="193" t="s">
        <v>271</v>
      </c>
      <c r="CK287" s="193" t="s">
        <v>271</v>
      </c>
      <c r="CL287" s="190" t="s">
        <v>271</v>
      </c>
      <c r="CM287" s="193" t="s">
        <v>271</v>
      </c>
      <c r="CN287" s="193" t="s">
        <v>271</v>
      </c>
      <c r="CO287" s="190" t="s">
        <v>271</v>
      </c>
      <c r="CP287" s="193" t="s">
        <v>271</v>
      </c>
      <c r="CQ287" s="193" t="s">
        <v>271</v>
      </c>
      <c r="CR287" s="190" t="s">
        <v>271</v>
      </c>
      <c r="CS287" s="193" t="s">
        <v>271</v>
      </c>
      <c r="CT287" s="193" t="s">
        <v>271</v>
      </c>
      <c r="CU287" s="190" t="s">
        <v>271</v>
      </c>
      <c r="CV287" s="193" t="s">
        <v>271</v>
      </c>
      <c r="CW287" s="193" t="s">
        <v>271</v>
      </c>
      <c r="CX287" s="190" t="s">
        <v>271</v>
      </c>
      <c r="CY287" s="193" t="s">
        <v>271</v>
      </c>
      <c r="CZ287" s="193" t="s">
        <v>271</v>
      </c>
      <c r="DA287" s="190" t="s">
        <v>271</v>
      </c>
      <c r="DB287" s="193" t="s">
        <v>271</v>
      </c>
      <c r="DC287" s="193" t="s">
        <v>271</v>
      </c>
      <c r="DD287" s="190" t="s">
        <v>271</v>
      </c>
      <c r="DE287" s="193" t="s">
        <v>271</v>
      </c>
      <c r="DF287" s="193" t="s">
        <v>271</v>
      </c>
      <c r="DG287" s="190" t="s">
        <v>271</v>
      </c>
      <c r="DH287" s="193" t="s">
        <v>271</v>
      </c>
      <c r="DI287" s="193" t="s">
        <v>271</v>
      </c>
      <c r="DJ287" s="190" t="s">
        <v>271</v>
      </c>
      <c r="DK287" s="193" t="s">
        <v>271</v>
      </c>
      <c r="DL287" s="193" t="s">
        <v>271</v>
      </c>
      <c r="DM287" s="190" t="s">
        <v>271</v>
      </c>
      <c r="DN287" s="193" t="s">
        <v>271</v>
      </c>
      <c r="DO287" s="193" t="s">
        <v>271</v>
      </c>
      <c r="DP287" s="190" t="s">
        <v>271</v>
      </c>
      <c r="DQ287" s="193" t="s">
        <v>271</v>
      </c>
      <c r="DR287" s="193" t="s">
        <v>271</v>
      </c>
      <c r="DS287" s="190" t="s">
        <v>271</v>
      </c>
      <c r="DT287" s="193" t="s">
        <v>271</v>
      </c>
      <c r="DU287" s="193" t="s">
        <v>271</v>
      </c>
      <c r="DV287" s="190" t="s">
        <v>271</v>
      </c>
      <c r="DW287" s="193" t="s">
        <v>271</v>
      </c>
      <c r="DX287" s="193" t="s">
        <v>271</v>
      </c>
      <c r="DY287" s="190" t="s">
        <v>356</v>
      </c>
      <c r="DZ287" s="190" t="s">
        <v>297</v>
      </c>
      <c r="EA287" s="190" t="s">
        <v>271</v>
      </c>
      <c r="EB287" s="190" t="s">
        <v>271</v>
      </c>
      <c r="EC287" s="190" t="s">
        <v>272</v>
      </c>
      <c r="ED287" s="190" t="s">
        <v>539</v>
      </c>
      <c r="EE287" s="190" t="s">
        <v>426</v>
      </c>
      <c r="EF287" s="190" t="s">
        <v>271</v>
      </c>
      <c r="EG287" s="190" t="s">
        <v>352</v>
      </c>
      <c r="EH287" s="190" t="s">
        <v>284</v>
      </c>
      <c r="EI287" s="190" t="s">
        <v>283</v>
      </c>
      <c r="EJ287" s="190" t="s">
        <v>246</v>
      </c>
      <c r="EK287" s="190" t="s">
        <v>379</v>
      </c>
      <c r="EL287" s="190" t="s">
        <v>272</v>
      </c>
      <c r="EM287" s="190" t="s">
        <v>272</v>
      </c>
      <c r="EN287" s="190" t="s">
        <v>272</v>
      </c>
      <c r="EO287" s="190" t="s">
        <v>272</v>
      </c>
      <c r="EP287" s="190" t="s">
        <v>378</v>
      </c>
      <c r="EQ287" s="190">
        <v>4</v>
      </c>
      <c r="ER287" s="190" t="s">
        <v>349</v>
      </c>
      <c r="ES287" s="190" t="s">
        <v>272</v>
      </c>
      <c r="ET287" s="190" t="s">
        <v>272</v>
      </c>
      <c r="EU287" s="190" t="s">
        <v>272</v>
      </c>
      <c r="EV287" s="190" t="s">
        <v>272</v>
      </c>
      <c r="EW287" s="190" t="s">
        <v>303</v>
      </c>
      <c r="EX287" s="190">
        <v>4</v>
      </c>
      <c r="EY287" s="190" t="s">
        <v>318</v>
      </c>
      <c r="EZ287" s="190" t="s">
        <v>268</v>
      </c>
      <c r="FA287" s="190" t="s">
        <v>259</v>
      </c>
      <c r="FB287" s="193">
        <v>0</v>
      </c>
      <c r="FC287" s="190" t="s">
        <v>271</v>
      </c>
      <c r="FD287" s="190" t="s">
        <v>271</v>
      </c>
      <c r="FE287" s="190" t="s">
        <v>271</v>
      </c>
      <c r="FF287" s="190" t="s">
        <v>262</v>
      </c>
      <c r="FG287" s="190" t="s">
        <v>271</v>
      </c>
      <c r="FH287" s="190" t="s">
        <v>271</v>
      </c>
      <c r="FI287" s="190" t="s">
        <v>271</v>
      </c>
      <c r="FJ287" s="190" t="s">
        <v>271</v>
      </c>
      <c r="FK287" s="190" t="s">
        <v>271</v>
      </c>
      <c r="FL287" s="190" t="s">
        <v>271</v>
      </c>
      <c r="FM287" s="190" t="s">
        <v>271</v>
      </c>
      <c r="FN287" s="190" t="s">
        <v>271</v>
      </c>
      <c r="FO287" s="190" t="s">
        <v>271</v>
      </c>
      <c r="FP287" s="190" t="s">
        <v>271</v>
      </c>
      <c r="FQ287" s="193">
        <v>0</v>
      </c>
      <c r="FR287" s="193">
        <v>87660</v>
      </c>
      <c r="FS287" s="190" t="s">
        <v>271</v>
      </c>
      <c r="FT287" s="190" t="s">
        <v>271</v>
      </c>
      <c r="FU287" s="190" t="s">
        <v>272</v>
      </c>
      <c r="FV287" s="190" t="s">
        <v>272</v>
      </c>
      <c r="FW287" s="190" t="s">
        <v>271</v>
      </c>
      <c r="FX287" s="190" t="s">
        <v>271</v>
      </c>
      <c r="FY287" s="190" t="s">
        <v>271</v>
      </c>
      <c r="FZ287" s="190" t="s">
        <v>271</v>
      </c>
      <c r="GA287" s="190" t="s">
        <v>271</v>
      </c>
      <c r="GB287" s="190" t="s">
        <v>271</v>
      </c>
      <c r="GC287" s="190" t="s">
        <v>271</v>
      </c>
      <c r="GD287" s="190" t="s">
        <v>271</v>
      </c>
      <c r="GE287" s="190" t="s">
        <v>271</v>
      </c>
    </row>
    <row r="288" spans="1:187" x14ac:dyDescent="0.3">
      <c r="A288" s="190" t="s">
        <v>372</v>
      </c>
      <c r="B288" s="190">
        <v>2943</v>
      </c>
      <c r="C288" s="190" t="s">
        <v>59</v>
      </c>
      <c r="D288" s="190" t="s">
        <v>243</v>
      </c>
      <c r="E288" s="190" t="s">
        <v>7115</v>
      </c>
      <c r="F288" s="190" t="s">
        <v>7114</v>
      </c>
      <c r="G288" s="190" t="s">
        <v>6654</v>
      </c>
      <c r="H288" s="190" t="s">
        <v>369</v>
      </c>
      <c r="I288" s="190" t="s">
        <v>544</v>
      </c>
      <c r="J288" s="190" t="s">
        <v>544</v>
      </c>
      <c r="K288" s="190" t="s">
        <v>271</v>
      </c>
      <c r="L288" s="190" t="s">
        <v>271</v>
      </c>
      <c r="M288" s="190" t="s">
        <v>271</v>
      </c>
      <c r="N288" s="190" t="s">
        <v>271</v>
      </c>
      <c r="O288" s="190" t="s">
        <v>271</v>
      </c>
      <c r="P288" s="190" t="s">
        <v>271</v>
      </c>
      <c r="Q288" s="191">
        <v>42461</v>
      </c>
      <c r="R288" s="191">
        <v>42766</v>
      </c>
      <c r="T288" s="190" t="s">
        <v>452</v>
      </c>
      <c r="U288" s="194">
        <v>1074489.8999999999</v>
      </c>
      <c r="V288" s="190" t="s">
        <v>6207</v>
      </c>
      <c r="W288" s="190" t="s">
        <v>6206</v>
      </c>
      <c r="X288" s="190" t="s">
        <v>2004</v>
      </c>
      <c r="Y288" s="190" t="s">
        <v>6205</v>
      </c>
      <c r="Z288" s="190" t="s">
        <v>6204</v>
      </c>
      <c r="AA288" s="190" t="s">
        <v>6203</v>
      </c>
      <c r="AB288" s="190" t="s">
        <v>448</v>
      </c>
      <c r="AC288" s="190" t="s">
        <v>7113</v>
      </c>
      <c r="AD288" s="190" t="s">
        <v>325</v>
      </c>
      <c r="AE288" s="190" t="s">
        <v>7112</v>
      </c>
      <c r="AF288" s="190" t="s">
        <v>672</v>
      </c>
      <c r="AG288" s="193">
        <v>0</v>
      </c>
      <c r="AH288" s="193">
        <v>0</v>
      </c>
      <c r="AI288" s="193">
        <v>0</v>
      </c>
      <c r="AJ288" s="193">
        <v>16100</v>
      </c>
      <c r="AK288" s="193">
        <v>16100</v>
      </c>
      <c r="AL288" s="193">
        <v>32200</v>
      </c>
      <c r="AM288" s="193">
        <v>0</v>
      </c>
      <c r="AN288" s="193">
        <v>0</v>
      </c>
      <c r="AO288" s="193">
        <v>0</v>
      </c>
      <c r="AP288" s="193">
        <v>1002</v>
      </c>
      <c r="AQ288" s="193">
        <v>963</v>
      </c>
      <c r="AR288" s="193">
        <v>1965</v>
      </c>
      <c r="AS288" s="190" t="s">
        <v>271</v>
      </c>
      <c r="AT288" s="193" t="s">
        <v>271</v>
      </c>
      <c r="AU288" s="193" t="s">
        <v>271</v>
      </c>
      <c r="AV288" s="190" t="s">
        <v>271</v>
      </c>
      <c r="AW288" s="193" t="s">
        <v>271</v>
      </c>
      <c r="AX288" s="193" t="s">
        <v>271</v>
      </c>
      <c r="AY288" s="190" t="s">
        <v>287</v>
      </c>
      <c r="AZ288" s="193">
        <v>0</v>
      </c>
      <c r="BA288" s="193">
        <v>0</v>
      </c>
      <c r="BB288" s="190" t="s">
        <v>271</v>
      </c>
      <c r="BC288" s="193" t="s">
        <v>271</v>
      </c>
      <c r="BD288" s="193" t="s">
        <v>271</v>
      </c>
      <c r="BE288" s="190" t="s">
        <v>271</v>
      </c>
      <c r="BF288" s="193" t="s">
        <v>271</v>
      </c>
      <c r="BG288" s="193" t="s">
        <v>271</v>
      </c>
      <c r="BH288" s="190" t="s">
        <v>287</v>
      </c>
      <c r="BI288" s="193">
        <v>1965</v>
      </c>
      <c r="BJ288" s="193">
        <v>0</v>
      </c>
      <c r="BK288" s="190" t="s">
        <v>271</v>
      </c>
      <c r="BL288" s="193" t="s">
        <v>271</v>
      </c>
      <c r="BM288" s="193" t="s">
        <v>271</v>
      </c>
      <c r="BN288" s="190" t="s">
        <v>271</v>
      </c>
      <c r="BO288" s="193" t="s">
        <v>271</v>
      </c>
      <c r="BP288" s="193" t="s">
        <v>271</v>
      </c>
      <c r="BQ288" s="190" t="s">
        <v>271</v>
      </c>
      <c r="BR288" s="193" t="s">
        <v>271</v>
      </c>
      <c r="BS288" s="193" t="s">
        <v>271</v>
      </c>
      <c r="BT288" s="190" t="s">
        <v>287</v>
      </c>
      <c r="BU288" s="193">
        <v>0</v>
      </c>
      <c r="BV288" s="193">
        <v>0</v>
      </c>
      <c r="BW288" s="193">
        <v>0</v>
      </c>
      <c r="BX288" s="193">
        <v>0</v>
      </c>
      <c r="BY288" s="193">
        <v>0</v>
      </c>
      <c r="BZ288" s="193">
        <v>0</v>
      </c>
      <c r="CA288" s="193">
        <v>0</v>
      </c>
      <c r="CB288" s="193">
        <v>0</v>
      </c>
      <c r="CC288" s="190" t="s">
        <v>271</v>
      </c>
      <c r="CD288" s="193" t="s">
        <v>271</v>
      </c>
      <c r="CE288" s="193" t="s">
        <v>271</v>
      </c>
      <c r="CF288" s="190" t="s">
        <v>271</v>
      </c>
      <c r="CG288" s="193" t="s">
        <v>271</v>
      </c>
      <c r="CH288" s="193" t="s">
        <v>271</v>
      </c>
      <c r="CI288" s="190" t="s">
        <v>271</v>
      </c>
      <c r="CJ288" s="193" t="s">
        <v>271</v>
      </c>
      <c r="CK288" s="193" t="s">
        <v>271</v>
      </c>
      <c r="CL288" s="190" t="s">
        <v>271</v>
      </c>
      <c r="CM288" s="193" t="s">
        <v>271</v>
      </c>
      <c r="CN288" s="193" t="s">
        <v>271</v>
      </c>
      <c r="CO288" s="190" t="s">
        <v>271</v>
      </c>
      <c r="CP288" s="193" t="s">
        <v>271</v>
      </c>
      <c r="CQ288" s="193" t="s">
        <v>271</v>
      </c>
      <c r="CR288" s="190" t="s">
        <v>271</v>
      </c>
      <c r="CS288" s="193" t="s">
        <v>271</v>
      </c>
      <c r="CT288" s="193" t="s">
        <v>271</v>
      </c>
      <c r="CU288" s="190" t="s">
        <v>271</v>
      </c>
      <c r="CV288" s="193" t="s">
        <v>271</v>
      </c>
      <c r="CW288" s="193" t="s">
        <v>271</v>
      </c>
      <c r="CX288" s="190" t="s">
        <v>271</v>
      </c>
      <c r="CY288" s="193" t="s">
        <v>271</v>
      </c>
      <c r="CZ288" s="193" t="s">
        <v>271</v>
      </c>
      <c r="DA288" s="190" t="s">
        <v>271</v>
      </c>
      <c r="DB288" s="193" t="s">
        <v>271</v>
      </c>
      <c r="DC288" s="193" t="s">
        <v>271</v>
      </c>
      <c r="DD288" s="190" t="s">
        <v>271</v>
      </c>
      <c r="DE288" s="193" t="s">
        <v>271</v>
      </c>
      <c r="DF288" s="193" t="s">
        <v>271</v>
      </c>
      <c r="DG288" s="190" t="s">
        <v>271</v>
      </c>
      <c r="DH288" s="193" t="s">
        <v>271</v>
      </c>
      <c r="DI288" s="193" t="s">
        <v>271</v>
      </c>
      <c r="DJ288" s="190" t="s">
        <v>271</v>
      </c>
      <c r="DK288" s="193" t="s">
        <v>271</v>
      </c>
      <c r="DL288" s="193" t="s">
        <v>271</v>
      </c>
      <c r="DM288" s="190" t="s">
        <v>271</v>
      </c>
      <c r="DN288" s="193" t="s">
        <v>271</v>
      </c>
      <c r="DO288" s="193" t="s">
        <v>271</v>
      </c>
      <c r="DP288" s="190" t="s">
        <v>271</v>
      </c>
      <c r="DQ288" s="193" t="s">
        <v>271</v>
      </c>
      <c r="DR288" s="193" t="s">
        <v>271</v>
      </c>
      <c r="DS288" s="190" t="s">
        <v>271</v>
      </c>
      <c r="DT288" s="193" t="s">
        <v>271</v>
      </c>
      <c r="DU288" s="193" t="s">
        <v>271</v>
      </c>
      <c r="DV288" s="190" t="s">
        <v>271</v>
      </c>
      <c r="DW288" s="193" t="s">
        <v>271</v>
      </c>
      <c r="DX288" s="193" t="s">
        <v>271</v>
      </c>
      <c r="DY288" s="190" t="s">
        <v>356</v>
      </c>
      <c r="DZ288" s="190" t="s">
        <v>297</v>
      </c>
      <c r="EA288" s="190" t="s">
        <v>271</v>
      </c>
      <c r="EB288" s="190" t="s">
        <v>271</v>
      </c>
      <c r="EC288" s="190" t="s">
        <v>297</v>
      </c>
      <c r="ED288" s="190" t="s">
        <v>271</v>
      </c>
      <c r="EE288" s="190" t="s">
        <v>271</v>
      </c>
      <c r="EF288" s="190" t="s">
        <v>271</v>
      </c>
      <c r="EG288" s="190" t="s">
        <v>352</v>
      </c>
      <c r="EH288" s="190" t="s">
        <v>284</v>
      </c>
      <c r="EI288" s="190" t="s">
        <v>283</v>
      </c>
      <c r="EJ288" s="190" t="s">
        <v>246</v>
      </c>
      <c r="EK288" s="190" t="s">
        <v>379</v>
      </c>
      <c r="EL288" s="190" t="s">
        <v>272</v>
      </c>
      <c r="EM288" s="190" t="s">
        <v>272</v>
      </c>
      <c r="EN288" s="190" t="s">
        <v>272</v>
      </c>
      <c r="EO288" s="190" t="s">
        <v>272</v>
      </c>
      <c r="EP288" s="190" t="s">
        <v>378</v>
      </c>
      <c r="EQ288" s="190">
        <v>4</v>
      </c>
      <c r="ER288" s="190" t="s">
        <v>349</v>
      </c>
      <c r="ES288" s="190" t="s">
        <v>272</v>
      </c>
      <c r="ET288" s="190" t="s">
        <v>272</v>
      </c>
      <c r="EU288" s="190" t="s">
        <v>272</v>
      </c>
      <c r="EV288" s="190" t="s">
        <v>272</v>
      </c>
      <c r="EW288" s="190" t="s">
        <v>303</v>
      </c>
      <c r="EX288" s="190">
        <v>4</v>
      </c>
      <c r="EY288" s="190" t="s">
        <v>302</v>
      </c>
      <c r="EZ288" s="190" t="s">
        <v>268</v>
      </c>
      <c r="FA288" s="190" t="s">
        <v>259</v>
      </c>
      <c r="FB288" s="193">
        <v>0</v>
      </c>
      <c r="FC288" s="190" t="s">
        <v>271</v>
      </c>
      <c r="FD288" s="190" t="s">
        <v>271</v>
      </c>
      <c r="FE288" s="190" t="s">
        <v>271</v>
      </c>
      <c r="FF288" s="190" t="s">
        <v>271</v>
      </c>
      <c r="FG288" s="190" t="s">
        <v>271</v>
      </c>
      <c r="FH288" s="190" t="s">
        <v>271</v>
      </c>
      <c r="FI288" s="190" t="s">
        <v>271</v>
      </c>
      <c r="FJ288" s="190" t="s">
        <v>271</v>
      </c>
      <c r="FK288" s="190" t="s">
        <v>271</v>
      </c>
      <c r="FL288" s="190" t="s">
        <v>271</v>
      </c>
      <c r="FM288" s="190" t="s">
        <v>271</v>
      </c>
      <c r="FN288" s="190" t="s">
        <v>271</v>
      </c>
      <c r="FO288" s="190" t="s">
        <v>271</v>
      </c>
      <c r="FP288" s="190" t="s">
        <v>271</v>
      </c>
      <c r="FQ288" s="193">
        <v>0</v>
      </c>
      <c r="FR288" s="193">
        <v>1965</v>
      </c>
      <c r="FS288" s="190" t="s">
        <v>271</v>
      </c>
      <c r="FT288" s="190" t="s">
        <v>271</v>
      </c>
      <c r="FU288" s="190" t="s">
        <v>272</v>
      </c>
      <c r="FV288" s="190" t="s">
        <v>272</v>
      </c>
      <c r="FW288" s="190" t="s">
        <v>271</v>
      </c>
      <c r="FX288" s="190" t="s">
        <v>271</v>
      </c>
      <c r="FY288" s="190" t="s">
        <v>271</v>
      </c>
      <c r="FZ288" s="190" t="s">
        <v>271</v>
      </c>
      <c r="GA288" s="190" t="s">
        <v>271</v>
      </c>
      <c r="GB288" s="190" t="s">
        <v>271</v>
      </c>
      <c r="GC288" s="190" t="s">
        <v>271</v>
      </c>
      <c r="GD288" s="190" t="s">
        <v>271</v>
      </c>
      <c r="GE288" s="190" t="s">
        <v>271</v>
      </c>
    </row>
    <row r="289" spans="1:187" x14ac:dyDescent="0.3">
      <c r="A289" s="190" t="s">
        <v>372</v>
      </c>
      <c r="B289" s="190">
        <v>2941</v>
      </c>
      <c r="C289" s="190" t="s">
        <v>59</v>
      </c>
      <c r="D289" s="190" t="s">
        <v>243</v>
      </c>
      <c r="E289" s="190" t="s">
        <v>6215</v>
      </c>
      <c r="F289" s="190" t="s">
        <v>6214</v>
      </c>
      <c r="G289" s="190" t="s">
        <v>5395</v>
      </c>
      <c r="H289" s="190" t="s">
        <v>369</v>
      </c>
      <c r="I289" s="190" t="s">
        <v>3695</v>
      </c>
      <c r="J289" s="190" t="s">
        <v>6213</v>
      </c>
      <c r="K289" s="190" t="s">
        <v>271</v>
      </c>
      <c r="L289" s="190" t="s">
        <v>271</v>
      </c>
      <c r="M289" s="190" t="s">
        <v>271</v>
      </c>
      <c r="N289" s="190" t="s">
        <v>271</v>
      </c>
      <c r="O289" s="190" t="s">
        <v>271</v>
      </c>
      <c r="P289" s="190" t="s">
        <v>271</v>
      </c>
      <c r="Q289" s="191">
        <v>42323</v>
      </c>
      <c r="R289" s="191">
        <v>42505</v>
      </c>
      <c r="T289" s="190" t="s">
        <v>452</v>
      </c>
      <c r="U289" s="194">
        <v>725694</v>
      </c>
      <c r="V289" s="190" t="s">
        <v>6212</v>
      </c>
      <c r="W289" s="190" t="s">
        <v>6206</v>
      </c>
      <c r="X289" s="190" t="s">
        <v>2004</v>
      </c>
      <c r="Y289" s="190" t="s">
        <v>6205</v>
      </c>
      <c r="Z289" s="190" t="s">
        <v>6204</v>
      </c>
      <c r="AA289" s="190" t="s">
        <v>6203</v>
      </c>
      <c r="AB289" s="190" t="s">
        <v>448</v>
      </c>
      <c r="AC289" s="190" t="s">
        <v>6211</v>
      </c>
      <c r="AD289" s="190" t="s">
        <v>325</v>
      </c>
      <c r="AE289" s="190" t="s">
        <v>6210</v>
      </c>
      <c r="AF289" s="190" t="s">
        <v>6200</v>
      </c>
      <c r="AG289" s="193">
        <v>0</v>
      </c>
      <c r="AH289" s="193">
        <v>0</v>
      </c>
      <c r="AI289" s="193">
        <v>0</v>
      </c>
      <c r="AJ289" s="193">
        <v>12691</v>
      </c>
      <c r="AK289" s="193">
        <v>13209</v>
      </c>
      <c r="AL289" s="193">
        <v>25900</v>
      </c>
      <c r="AM289" s="193">
        <v>0</v>
      </c>
      <c r="AN289" s="193">
        <v>0</v>
      </c>
      <c r="AO289" s="193">
        <v>0</v>
      </c>
      <c r="AP289" s="193">
        <v>4815</v>
      </c>
      <c r="AQ289" s="193">
        <v>5010</v>
      </c>
      <c r="AR289" s="193">
        <v>9825</v>
      </c>
      <c r="AS289" s="190" t="s">
        <v>271</v>
      </c>
      <c r="AT289" s="193" t="s">
        <v>271</v>
      </c>
      <c r="AU289" s="193" t="s">
        <v>271</v>
      </c>
      <c r="AV289" s="190" t="s">
        <v>271</v>
      </c>
      <c r="AW289" s="193" t="s">
        <v>271</v>
      </c>
      <c r="AX289" s="193" t="s">
        <v>271</v>
      </c>
      <c r="AY289" s="190" t="s">
        <v>287</v>
      </c>
      <c r="AZ289" s="193">
        <v>9825</v>
      </c>
      <c r="BA289" s="193">
        <v>0</v>
      </c>
      <c r="BB289" s="190" t="s">
        <v>271</v>
      </c>
      <c r="BC289" s="193" t="s">
        <v>271</v>
      </c>
      <c r="BD289" s="193" t="s">
        <v>271</v>
      </c>
      <c r="BE289" s="190" t="s">
        <v>271</v>
      </c>
      <c r="BF289" s="193" t="s">
        <v>271</v>
      </c>
      <c r="BG289" s="193" t="s">
        <v>271</v>
      </c>
      <c r="BH289" s="190" t="s">
        <v>271</v>
      </c>
      <c r="BI289" s="193" t="s">
        <v>271</v>
      </c>
      <c r="BJ289" s="193" t="s">
        <v>271</v>
      </c>
      <c r="BK289" s="190" t="s">
        <v>271</v>
      </c>
      <c r="BL289" s="193" t="s">
        <v>271</v>
      </c>
      <c r="BM289" s="193" t="s">
        <v>271</v>
      </c>
      <c r="BN289" s="190" t="s">
        <v>271</v>
      </c>
      <c r="BO289" s="193" t="s">
        <v>271</v>
      </c>
      <c r="BP289" s="193" t="s">
        <v>271</v>
      </c>
      <c r="BQ289" s="190" t="s">
        <v>271</v>
      </c>
      <c r="BR289" s="193" t="s">
        <v>271</v>
      </c>
      <c r="BS289" s="193" t="s">
        <v>271</v>
      </c>
      <c r="BT289" s="190" t="s">
        <v>271</v>
      </c>
      <c r="BU289" s="193" t="s">
        <v>271</v>
      </c>
      <c r="BV289" s="193" t="s">
        <v>271</v>
      </c>
      <c r="BW289" s="193">
        <v>0</v>
      </c>
      <c r="BX289" s="193">
        <v>0</v>
      </c>
      <c r="BY289" s="193">
        <v>0</v>
      </c>
      <c r="BZ289" s="193">
        <v>0</v>
      </c>
      <c r="CA289" s="193">
        <v>0</v>
      </c>
      <c r="CB289" s="193">
        <v>0</v>
      </c>
      <c r="CC289" s="190" t="s">
        <v>271</v>
      </c>
      <c r="CD289" s="193" t="s">
        <v>271</v>
      </c>
      <c r="CE289" s="193" t="s">
        <v>271</v>
      </c>
      <c r="CF289" s="190" t="s">
        <v>271</v>
      </c>
      <c r="CG289" s="193" t="s">
        <v>271</v>
      </c>
      <c r="CH289" s="193" t="s">
        <v>271</v>
      </c>
      <c r="CI289" s="190" t="s">
        <v>271</v>
      </c>
      <c r="CJ289" s="193" t="s">
        <v>271</v>
      </c>
      <c r="CK289" s="193" t="s">
        <v>271</v>
      </c>
      <c r="CL289" s="190" t="s">
        <v>271</v>
      </c>
      <c r="CM289" s="193" t="s">
        <v>271</v>
      </c>
      <c r="CN289" s="193" t="s">
        <v>271</v>
      </c>
      <c r="CO289" s="190" t="s">
        <v>271</v>
      </c>
      <c r="CP289" s="193" t="s">
        <v>271</v>
      </c>
      <c r="CQ289" s="193" t="s">
        <v>271</v>
      </c>
      <c r="CR289" s="190" t="s">
        <v>271</v>
      </c>
      <c r="CS289" s="193" t="s">
        <v>271</v>
      </c>
      <c r="CT289" s="193" t="s">
        <v>271</v>
      </c>
      <c r="CU289" s="190" t="s">
        <v>271</v>
      </c>
      <c r="CV289" s="193" t="s">
        <v>271</v>
      </c>
      <c r="CW289" s="193" t="s">
        <v>271</v>
      </c>
      <c r="CX289" s="190" t="s">
        <v>271</v>
      </c>
      <c r="CY289" s="193" t="s">
        <v>271</v>
      </c>
      <c r="CZ289" s="193" t="s">
        <v>271</v>
      </c>
      <c r="DA289" s="190" t="s">
        <v>271</v>
      </c>
      <c r="DB289" s="193" t="s">
        <v>271</v>
      </c>
      <c r="DC289" s="193" t="s">
        <v>271</v>
      </c>
      <c r="DD289" s="190" t="s">
        <v>271</v>
      </c>
      <c r="DE289" s="193" t="s">
        <v>271</v>
      </c>
      <c r="DF289" s="193" t="s">
        <v>271</v>
      </c>
      <c r="DG289" s="190" t="s">
        <v>271</v>
      </c>
      <c r="DH289" s="193" t="s">
        <v>271</v>
      </c>
      <c r="DI289" s="193" t="s">
        <v>271</v>
      </c>
      <c r="DJ289" s="190" t="s">
        <v>271</v>
      </c>
      <c r="DK289" s="193" t="s">
        <v>271</v>
      </c>
      <c r="DL289" s="193" t="s">
        <v>271</v>
      </c>
      <c r="DM289" s="190" t="s">
        <v>271</v>
      </c>
      <c r="DN289" s="193" t="s">
        <v>271</v>
      </c>
      <c r="DO289" s="193" t="s">
        <v>271</v>
      </c>
      <c r="DP289" s="190" t="s">
        <v>271</v>
      </c>
      <c r="DQ289" s="193" t="s">
        <v>271</v>
      </c>
      <c r="DR289" s="193" t="s">
        <v>271</v>
      </c>
      <c r="DS289" s="190" t="s">
        <v>271</v>
      </c>
      <c r="DT289" s="193" t="s">
        <v>271</v>
      </c>
      <c r="DU289" s="193" t="s">
        <v>271</v>
      </c>
      <c r="DV289" s="190" t="s">
        <v>271</v>
      </c>
      <c r="DW289" s="193" t="s">
        <v>271</v>
      </c>
      <c r="DX289" s="193" t="s">
        <v>271</v>
      </c>
      <c r="DY289" s="190" t="s">
        <v>655</v>
      </c>
      <c r="DZ289" s="190" t="s">
        <v>297</v>
      </c>
      <c r="EA289" s="190" t="s">
        <v>271</v>
      </c>
      <c r="EB289" s="190" t="s">
        <v>271</v>
      </c>
      <c r="EC289" s="190" t="s">
        <v>297</v>
      </c>
      <c r="ED289" s="190" t="s">
        <v>271</v>
      </c>
      <c r="EE289" s="190" t="s">
        <v>271</v>
      </c>
      <c r="EF289" s="190" t="s">
        <v>271</v>
      </c>
      <c r="EG289" s="190" t="s">
        <v>352</v>
      </c>
      <c r="EH289" s="190" t="s">
        <v>284</v>
      </c>
      <c r="EI289" s="190" t="s">
        <v>283</v>
      </c>
      <c r="EJ289" s="190" t="s">
        <v>246</v>
      </c>
      <c r="EK289" s="190" t="s">
        <v>379</v>
      </c>
      <c r="EL289" s="190" t="s">
        <v>272</v>
      </c>
      <c r="EM289" s="190" t="s">
        <v>272</v>
      </c>
      <c r="EN289" s="190" t="s">
        <v>272</v>
      </c>
      <c r="EO289" s="190" t="s">
        <v>272</v>
      </c>
      <c r="EP289" s="190" t="s">
        <v>378</v>
      </c>
      <c r="EQ289" s="190">
        <v>4</v>
      </c>
      <c r="ER289" s="190" t="s">
        <v>349</v>
      </c>
      <c r="ES289" s="190" t="s">
        <v>272</v>
      </c>
      <c r="ET289" s="190" t="s">
        <v>272</v>
      </c>
      <c r="EU289" s="190" t="s">
        <v>272</v>
      </c>
      <c r="EV289" s="190" t="s">
        <v>272</v>
      </c>
      <c r="EW289" s="190" t="s">
        <v>303</v>
      </c>
      <c r="EX289" s="190">
        <v>4</v>
      </c>
      <c r="EY289" s="190" t="s">
        <v>302</v>
      </c>
      <c r="EZ289" s="190" t="s">
        <v>268</v>
      </c>
      <c r="FA289" s="190" t="s">
        <v>259</v>
      </c>
      <c r="FB289" s="193">
        <v>0</v>
      </c>
      <c r="FC289" s="190" t="s">
        <v>271</v>
      </c>
      <c r="FD289" s="190" t="s">
        <v>271</v>
      </c>
      <c r="FE289" s="190" t="s">
        <v>271</v>
      </c>
      <c r="FF289" s="190" t="s">
        <v>262</v>
      </c>
      <c r="FG289" s="190" t="s">
        <v>271</v>
      </c>
      <c r="FH289" s="190" t="s">
        <v>271</v>
      </c>
      <c r="FI289" s="190" t="s">
        <v>271</v>
      </c>
      <c r="FJ289" s="190" t="s">
        <v>271</v>
      </c>
      <c r="FK289" s="190" t="s">
        <v>271</v>
      </c>
      <c r="FL289" s="190" t="s">
        <v>271</v>
      </c>
      <c r="FM289" s="190" t="s">
        <v>271</v>
      </c>
      <c r="FN289" s="190" t="s">
        <v>271</v>
      </c>
      <c r="FO289" s="190" t="s">
        <v>271</v>
      </c>
      <c r="FP289" s="190" t="s">
        <v>271</v>
      </c>
      <c r="FQ289" s="193">
        <v>0</v>
      </c>
      <c r="FR289" s="193">
        <v>9825</v>
      </c>
      <c r="FS289" s="190" t="s">
        <v>271</v>
      </c>
      <c r="FT289" s="190" t="s">
        <v>271</v>
      </c>
      <c r="FU289" s="190" t="s">
        <v>272</v>
      </c>
      <c r="FV289" s="190" t="s">
        <v>272</v>
      </c>
      <c r="FW289" s="190" t="s">
        <v>271</v>
      </c>
      <c r="FX289" s="190" t="s">
        <v>271</v>
      </c>
      <c r="FY289" s="190" t="s">
        <v>271</v>
      </c>
      <c r="FZ289" s="190" t="s">
        <v>271</v>
      </c>
      <c r="GA289" s="190" t="s">
        <v>271</v>
      </c>
      <c r="GB289" s="190" t="s">
        <v>271</v>
      </c>
      <c r="GC289" s="190" t="s">
        <v>271</v>
      </c>
      <c r="GD289" s="190" t="s">
        <v>271</v>
      </c>
      <c r="GE289" s="190" t="s">
        <v>271</v>
      </c>
    </row>
    <row r="290" spans="1:187" x14ac:dyDescent="0.3">
      <c r="A290" s="190" t="s">
        <v>372</v>
      </c>
      <c r="B290" s="190">
        <v>2944</v>
      </c>
      <c r="C290" s="190" t="s">
        <v>59</v>
      </c>
      <c r="D290" s="190" t="s">
        <v>243</v>
      </c>
      <c r="E290" s="190" t="s">
        <v>6209</v>
      </c>
      <c r="F290" s="190" t="s">
        <v>6208</v>
      </c>
      <c r="G290" s="190" t="s">
        <v>5395</v>
      </c>
      <c r="H290" s="190" t="s">
        <v>369</v>
      </c>
      <c r="I290" s="190" t="s">
        <v>544</v>
      </c>
      <c r="J290" s="190" t="s">
        <v>544</v>
      </c>
      <c r="K290" s="190" t="s">
        <v>271</v>
      </c>
      <c r="L290" s="190" t="s">
        <v>271</v>
      </c>
      <c r="M290" s="190" t="s">
        <v>271</v>
      </c>
      <c r="N290" s="190" t="s">
        <v>271</v>
      </c>
      <c r="O290" s="190" t="s">
        <v>271</v>
      </c>
      <c r="P290" s="190" t="s">
        <v>271</v>
      </c>
      <c r="Q290" s="191">
        <v>42109</v>
      </c>
      <c r="R290" s="191">
        <v>42566</v>
      </c>
      <c r="S290" s="191">
        <v>42658</v>
      </c>
      <c r="T290" s="190" t="s">
        <v>452</v>
      </c>
      <c r="U290" s="194">
        <v>509188</v>
      </c>
      <c r="V290" s="190" t="s">
        <v>6207</v>
      </c>
      <c r="W290" s="190" t="s">
        <v>6206</v>
      </c>
      <c r="X290" s="190" t="s">
        <v>2004</v>
      </c>
      <c r="Y290" s="190" t="s">
        <v>6205</v>
      </c>
      <c r="Z290" s="190" t="s">
        <v>6204</v>
      </c>
      <c r="AA290" s="190" t="s">
        <v>6203</v>
      </c>
      <c r="AB290" s="190" t="s">
        <v>448</v>
      </c>
      <c r="AC290" s="190" t="s">
        <v>6202</v>
      </c>
      <c r="AD290" s="190" t="s">
        <v>325</v>
      </c>
      <c r="AE290" s="190" t="s">
        <v>6201</v>
      </c>
      <c r="AF290" s="190" t="s">
        <v>6200</v>
      </c>
      <c r="AG290" s="193">
        <v>37135</v>
      </c>
      <c r="AH290" s="193">
        <v>32095</v>
      </c>
      <c r="AI290" s="193">
        <v>77360</v>
      </c>
      <c r="AJ290" s="193">
        <v>8183</v>
      </c>
      <c r="AK290" s="193">
        <v>7175</v>
      </c>
      <c r="AL290" s="193">
        <v>15358</v>
      </c>
      <c r="AM290" s="193">
        <v>41586</v>
      </c>
      <c r="AN290" s="193">
        <v>35586</v>
      </c>
      <c r="AO290" s="193">
        <v>77360</v>
      </c>
      <c r="AP290" s="193">
        <v>8355</v>
      </c>
      <c r="AQ290" s="193">
        <v>7117</v>
      </c>
      <c r="AR290" s="193">
        <v>15472</v>
      </c>
      <c r="AS290" s="190" t="s">
        <v>271</v>
      </c>
      <c r="AT290" s="193" t="s">
        <v>271</v>
      </c>
      <c r="AU290" s="193" t="s">
        <v>271</v>
      </c>
      <c r="AV290" s="190" t="s">
        <v>271</v>
      </c>
      <c r="AW290" s="193" t="s">
        <v>271</v>
      </c>
      <c r="AX290" s="193" t="s">
        <v>271</v>
      </c>
      <c r="AY290" s="190" t="s">
        <v>271</v>
      </c>
      <c r="AZ290" s="193" t="s">
        <v>271</v>
      </c>
      <c r="BA290" s="193" t="s">
        <v>271</v>
      </c>
      <c r="BB290" s="190" t="s">
        <v>271</v>
      </c>
      <c r="BC290" s="193" t="s">
        <v>271</v>
      </c>
      <c r="BD290" s="193" t="s">
        <v>271</v>
      </c>
      <c r="BE290" s="190" t="s">
        <v>271</v>
      </c>
      <c r="BF290" s="193" t="s">
        <v>271</v>
      </c>
      <c r="BG290" s="193" t="s">
        <v>271</v>
      </c>
      <c r="BH290" s="190" t="s">
        <v>287</v>
      </c>
      <c r="BI290" s="193">
        <v>6492</v>
      </c>
      <c r="BJ290" s="193">
        <v>32460</v>
      </c>
      <c r="BK290" s="190" t="s">
        <v>271</v>
      </c>
      <c r="BL290" s="193" t="s">
        <v>271</v>
      </c>
      <c r="BM290" s="193" t="s">
        <v>271</v>
      </c>
      <c r="BN290" s="190" t="s">
        <v>271</v>
      </c>
      <c r="BO290" s="193" t="s">
        <v>271</v>
      </c>
      <c r="BP290" s="193" t="s">
        <v>271</v>
      </c>
      <c r="BQ290" s="190" t="s">
        <v>271</v>
      </c>
      <c r="BR290" s="193" t="s">
        <v>271</v>
      </c>
      <c r="BS290" s="193" t="s">
        <v>271</v>
      </c>
      <c r="BT290" s="190" t="s">
        <v>287</v>
      </c>
      <c r="BU290" s="193">
        <v>8980</v>
      </c>
      <c r="BV290" s="193">
        <v>44900</v>
      </c>
      <c r="BW290" s="193">
        <v>0</v>
      </c>
      <c r="BX290" s="193">
        <v>0</v>
      </c>
      <c r="BY290" s="193">
        <v>0</v>
      </c>
      <c r="BZ290" s="193">
        <v>0</v>
      </c>
      <c r="CA290" s="193">
        <v>0</v>
      </c>
      <c r="CB290" s="193">
        <v>0</v>
      </c>
      <c r="CC290" s="190" t="s">
        <v>271</v>
      </c>
      <c r="CD290" s="193" t="s">
        <v>271</v>
      </c>
      <c r="CE290" s="193" t="s">
        <v>271</v>
      </c>
      <c r="CF290" s="190" t="s">
        <v>271</v>
      </c>
      <c r="CG290" s="193" t="s">
        <v>271</v>
      </c>
      <c r="CH290" s="193" t="s">
        <v>271</v>
      </c>
      <c r="CI290" s="190" t="s">
        <v>271</v>
      </c>
      <c r="CJ290" s="193" t="s">
        <v>271</v>
      </c>
      <c r="CK290" s="193" t="s">
        <v>271</v>
      </c>
      <c r="CL290" s="190" t="s">
        <v>271</v>
      </c>
      <c r="CM290" s="193" t="s">
        <v>271</v>
      </c>
      <c r="CN290" s="193" t="s">
        <v>271</v>
      </c>
      <c r="CO290" s="190" t="s">
        <v>271</v>
      </c>
      <c r="CP290" s="193" t="s">
        <v>271</v>
      </c>
      <c r="CQ290" s="193" t="s">
        <v>271</v>
      </c>
      <c r="CR290" s="190" t="s">
        <v>271</v>
      </c>
      <c r="CS290" s="193" t="s">
        <v>271</v>
      </c>
      <c r="CT290" s="193" t="s">
        <v>271</v>
      </c>
      <c r="CU290" s="190" t="s">
        <v>271</v>
      </c>
      <c r="CV290" s="193" t="s">
        <v>271</v>
      </c>
      <c r="CW290" s="193" t="s">
        <v>271</v>
      </c>
      <c r="CX290" s="190" t="s">
        <v>271</v>
      </c>
      <c r="CY290" s="193" t="s">
        <v>271</v>
      </c>
      <c r="CZ290" s="193" t="s">
        <v>271</v>
      </c>
      <c r="DA290" s="190" t="s">
        <v>271</v>
      </c>
      <c r="DB290" s="193" t="s">
        <v>271</v>
      </c>
      <c r="DC290" s="193" t="s">
        <v>271</v>
      </c>
      <c r="DD290" s="190" t="s">
        <v>271</v>
      </c>
      <c r="DE290" s="193" t="s">
        <v>271</v>
      </c>
      <c r="DF290" s="193" t="s">
        <v>271</v>
      </c>
      <c r="DG290" s="190" t="s">
        <v>271</v>
      </c>
      <c r="DH290" s="193" t="s">
        <v>271</v>
      </c>
      <c r="DI290" s="193" t="s">
        <v>271</v>
      </c>
      <c r="DJ290" s="190" t="s">
        <v>271</v>
      </c>
      <c r="DK290" s="193" t="s">
        <v>271</v>
      </c>
      <c r="DL290" s="193" t="s">
        <v>271</v>
      </c>
      <c r="DM290" s="190" t="s">
        <v>271</v>
      </c>
      <c r="DN290" s="193" t="s">
        <v>271</v>
      </c>
      <c r="DO290" s="193" t="s">
        <v>271</v>
      </c>
      <c r="DP290" s="190" t="s">
        <v>271</v>
      </c>
      <c r="DQ290" s="193" t="s">
        <v>271</v>
      </c>
      <c r="DR290" s="193" t="s">
        <v>271</v>
      </c>
      <c r="DS290" s="190" t="s">
        <v>271</v>
      </c>
      <c r="DT290" s="193" t="s">
        <v>271</v>
      </c>
      <c r="DU290" s="193" t="s">
        <v>271</v>
      </c>
      <c r="DV290" s="190" t="s">
        <v>271</v>
      </c>
      <c r="DW290" s="193" t="s">
        <v>271</v>
      </c>
      <c r="DX290" s="193" t="s">
        <v>271</v>
      </c>
      <c r="DY290" s="190" t="s">
        <v>356</v>
      </c>
      <c r="DZ290" s="190" t="s">
        <v>297</v>
      </c>
      <c r="EA290" s="190" t="s">
        <v>271</v>
      </c>
      <c r="EB290" s="190" t="s">
        <v>271</v>
      </c>
      <c r="EC290" s="190" t="s">
        <v>297</v>
      </c>
      <c r="ED290" s="190" t="s">
        <v>271</v>
      </c>
      <c r="EE290" s="190" t="s">
        <v>271</v>
      </c>
      <c r="EF290" s="190" t="s">
        <v>271</v>
      </c>
      <c r="EG290" s="190" t="s">
        <v>352</v>
      </c>
      <c r="EH290" s="190" t="s">
        <v>380</v>
      </c>
      <c r="EI290" s="190" t="s">
        <v>319</v>
      </c>
      <c r="EJ290" s="190" t="s">
        <v>245</v>
      </c>
      <c r="EK290" s="190" t="s">
        <v>379</v>
      </c>
      <c r="EL290" s="190" t="s">
        <v>272</v>
      </c>
      <c r="EM290" s="190" t="s">
        <v>272</v>
      </c>
      <c r="EN290" s="190" t="s">
        <v>272</v>
      </c>
      <c r="EO290" s="190" t="s">
        <v>272</v>
      </c>
      <c r="EP290" s="190" t="s">
        <v>378</v>
      </c>
      <c r="EQ290" s="190">
        <v>4</v>
      </c>
      <c r="ER290" s="190" t="s">
        <v>349</v>
      </c>
      <c r="ES290" s="190" t="s">
        <v>272</v>
      </c>
      <c r="ET290" s="190" t="s">
        <v>272</v>
      </c>
      <c r="EU290" s="190" t="s">
        <v>272</v>
      </c>
      <c r="EV290" s="190" t="s">
        <v>272</v>
      </c>
      <c r="EW290" s="190" t="s">
        <v>303</v>
      </c>
      <c r="EX290" s="190">
        <v>4</v>
      </c>
      <c r="EY290" s="190" t="s">
        <v>318</v>
      </c>
      <c r="EZ290" s="190" t="s">
        <v>266</v>
      </c>
      <c r="FA290" s="190" t="s">
        <v>258</v>
      </c>
      <c r="FB290" s="193">
        <v>3</v>
      </c>
      <c r="FC290" s="190" t="s">
        <v>300</v>
      </c>
      <c r="FD290" s="190" t="s">
        <v>300</v>
      </c>
      <c r="FE290" s="190" t="s">
        <v>300</v>
      </c>
      <c r="FF290" s="190" t="s">
        <v>271</v>
      </c>
      <c r="FG290" s="190" t="s">
        <v>271</v>
      </c>
      <c r="FH290" s="190" t="s">
        <v>271</v>
      </c>
      <c r="FI290" s="190" t="s">
        <v>271</v>
      </c>
      <c r="FJ290" s="190" t="s">
        <v>271</v>
      </c>
      <c r="FK290" s="190" t="s">
        <v>271</v>
      </c>
      <c r="FL290" s="190" t="s">
        <v>271</v>
      </c>
      <c r="FM290" s="190" t="s">
        <v>271</v>
      </c>
      <c r="FN290" s="190" t="s">
        <v>271</v>
      </c>
      <c r="FO290" s="190" t="s">
        <v>271</v>
      </c>
      <c r="FP290" s="190" t="s">
        <v>271</v>
      </c>
      <c r="FQ290" s="193">
        <v>77360</v>
      </c>
      <c r="FR290" s="193">
        <v>15472</v>
      </c>
      <c r="FS290" s="190" t="s">
        <v>271</v>
      </c>
      <c r="FT290" s="190" t="s">
        <v>271</v>
      </c>
      <c r="FU290" s="190" t="s">
        <v>272</v>
      </c>
      <c r="FV290" s="190" t="s">
        <v>272</v>
      </c>
      <c r="FW290" s="190" t="s">
        <v>271</v>
      </c>
      <c r="FX290" s="190" t="s">
        <v>271</v>
      </c>
      <c r="FY290" s="190" t="s">
        <v>271</v>
      </c>
      <c r="FZ290" s="190" t="s">
        <v>271</v>
      </c>
      <c r="GA290" s="190" t="s">
        <v>271</v>
      </c>
      <c r="GB290" s="190" t="s">
        <v>271</v>
      </c>
      <c r="GC290" s="190" t="s">
        <v>271</v>
      </c>
      <c r="GD290" s="190" t="s">
        <v>271</v>
      </c>
      <c r="GE290" s="190" t="s">
        <v>271</v>
      </c>
    </row>
    <row r="291" spans="1:187" x14ac:dyDescent="0.3">
      <c r="A291" s="190" t="s">
        <v>372</v>
      </c>
      <c r="B291" s="190">
        <v>2947</v>
      </c>
      <c r="C291" s="190" t="s">
        <v>59</v>
      </c>
      <c r="D291" s="190" t="s">
        <v>243</v>
      </c>
      <c r="E291" s="190" t="s">
        <v>6199</v>
      </c>
      <c r="F291" s="190" t="s">
        <v>6198</v>
      </c>
      <c r="G291" s="190" t="s">
        <v>5395</v>
      </c>
      <c r="H291" s="190" t="s">
        <v>369</v>
      </c>
      <c r="I291" s="190" t="s">
        <v>3695</v>
      </c>
      <c r="J291" s="190" t="s">
        <v>271</v>
      </c>
      <c r="K291" s="190" t="s">
        <v>271</v>
      </c>
      <c r="L291" s="190" t="s">
        <v>271</v>
      </c>
      <c r="M291" s="190" t="s">
        <v>271</v>
      </c>
      <c r="N291" s="190" t="s">
        <v>271</v>
      </c>
      <c r="O291" s="190" t="s">
        <v>271</v>
      </c>
      <c r="P291" s="190" t="s">
        <v>271</v>
      </c>
      <c r="Q291" s="191">
        <v>40551</v>
      </c>
      <c r="R291" s="191">
        <v>42369</v>
      </c>
      <c r="T291" s="190" t="s">
        <v>366</v>
      </c>
      <c r="U291" s="194">
        <v>665476</v>
      </c>
      <c r="V291" s="190" t="s">
        <v>6197</v>
      </c>
      <c r="W291" s="190" t="s">
        <v>1739</v>
      </c>
      <c r="X291" s="190" t="s">
        <v>6196</v>
      </c>
      <c r="Y291" s="190" t="s">
        <v>271</v>
      </c>
      <c r="Z291" s="190" t="s">
        <v>271</v>
      </c>
      <c r="AA291" s="190" t="s">
        <v>271</v>
      </c>
      <c r="AB291" s="190" t="s">
        <v>310</v>
      </c>
      <c r="AC291" s="190" t="s">
        <v>6195</v>
      </c>
      <c r="AD291" s="190" t="s">
        <v>325</v>
      </c>
      <c r="AE291" s="190" t="s">
        <v>6194</v>
      </c>
      <c r="AF291" s="190" t="s">
        <v>6193</v>
      </c>
      <c r="AG291" s="193">
        <v>7398</v>
      </c>
      <c r="AH291" s="193">
        <v>11492</v>
      </c>
      <c r="AI291" s="193">
        <v>18890</v>
      </c>
      <c r="AJ291" s="193">
        <v>4450</v>
      </c>
      <c r="AK291" s="193">
        <v>6642</v>
      </c>
      <c r="AL291" s="193">
        <v>11092</v>
      </c>
      <c r="AM291" s="193">
        <v>0</v>
      </c>
      <c r="AN291" s="193">
        <v>0</v>
      </c>
      <c r="AO291" s="193">
        <v>0</v>
      </c>
      <c r="AP291" s="193">
        <v>0</v>
      </c>
      <c r="AQ291" s="193">
        <v>0</v>
      </c>
      <c r="AR291" s="193">
        <v>0</v>
      </c>
      <c r="AS291" s="190" t="s">
        <v>271</v>
      </c>
      <c r="AT291" s="193" t="s">
        <v>271</v>
      </c>
      <c r="AU291" s="193" t="s">
        <v>271</v>
      </c>
      <c r="AV291" s="190" t="s">
        <v>271</v>
      </c>
      <c r="AW291" s="193" t="s">
        <v>271</v>
      </c>
      <c r="AX291" s="193" t="s">
        <v>271</v>
      </c>
      <c r="AY291" s="190" t="s">
        <v>271</v>
      </c>
      <c r="AZ291" s="193" t="s">
        <v>271</v>
      </c>
      <c r="BA291" s="193" t="s">
        <v>271</v>
      </c>
      <c r="BB291" s="190" t="s">
        <v>271</v>
      </c>
      <c r="BC291" s="193" t="s">
        <v>271</v>
      </c>
      <c r="BD291" s="193" t="s">
        <v>271</v>
      </c>
      <c r="BE291" s="190" t="s">
        <v>271</v>
      </c>
      <c r="BF291" s="193" t="s">
        <v>271</v>
      </c>
      <c r="BG291" s="193" t="s">
        <v>271</v>
      </c>
      <c r="BH291" s="190" t="s">
        <v>271</v>
      </c>
      <c r="BI291" s="193" t="s">
        <v>271</v>
      </c>
      <c r="BJ291" s="193" t="s">
        <v>271</v>
      </c>
      <c r="BK291" s="190" t="s">
        <v>271</v>
      </c>
      <c r="BL291" s="193" t="s">
        <v>271</v>
      </c>
      <c r="BM291" s="193" t="s">
        <v>271</v>
      </c>
      <c r="BN291" s="190" t="s">
        <v>271</v>
      </c>
      <c r="BO291" s="193" t="s">
        <v>271</v>
      </c>
      <c r="BP291" s="193" t="s">
        <v>271</v>
      </c>
      <c r="BQ291" s="190" t="s">
        <v>271</v>
      </c>
      <c r="BR291" s="193" t="s">
        <v>271</v>
      </c>
      <c r="BS291" s="193" t="s">
        <v>271</v>
      </c>
      <c r="BT291" s="190" t="s">
        <v>271</v>
      </c>
      <c r="BU291" s="193" t="s">
        <v>271</v>
      </c>
      <c r="BV291" s="193" t="s">
        <v>271</v>
      </c>
      <c r="BW291" s="193">
        <v>1127</v>
      </c>
      <c r="BX291" s="193">
        <v>1838</v>
      </c>
      <c r="BY291" s="193">
        <v>2965</v>
      </c>
      <c r="BZ291" s="193">
        <v>751</v>
      </c>
      <c r="CA291" s="193">
        <v>1226</v>
      </c>
      <c r="CB291" s="193">
        <v>1977</v>
      </c>
      <c r="CC291" s="190" t="s">
        <v>271</v>
      </c>
      <c r="CD291" s="193" t="s">
        <v>271</v>
      </c>
      <c r="CE291" s="193" t="s">
        <v>271</v>
      </c>
      <c r="CF291" s="190" t="s">
        <v>271</v>
      </c>
      <c r="CG291" s="193" t="s">
        <v>271</v>
      </c>
      <c r="CH291" s="193" t="s">
        <v>271</v>
      </c>
      <c r="CI291" s="190" t="s">
        <v>271</v>
      </c>
      <c r="CJ291" s="193" t="s">
        <v>271</v>
      </c>
      <c r="CK291" s="193" t="s">
        <v>271</v>
      </c>
      <c r="CL291" s="190" t="s">
        <v>287</v>
      </c>
      <c r="CM291" s="193">
        <v>1977</v>
      </c>
      <c r="CN291" s="193">
        <v>2966</v>
      </c>
      <c r="CO291" s="190" t="s">
        <v>271</v>
      </c>
      <c r="CP291" s="193" t="s">
        <v>271</v>
      </c>
      <c r="CQ291" s="193" t="s">
        <v>271</v>
      </c>
      <c r="CR291" s="190" t="s">
        <v>271</v>
      </c>
      <c r="CS291" s="193" t="s">
        <v>271</v>
      </c>
      <c r="CT291" s="193" t="s">
        <v>271</v>
      </c>
      <c r="CU291" s="190" t="s">
        <v>271</v>
      </c>
      <c r="CV291" s="193" t="s">
        <v>271</v>
      </c>
      <c r="CW291" s="193" t="s">
        <v>271</v>
      </c>
      <c r="CX291" s="190" t="s">
        <v>271</v>
      </c>
      <c r="CY291" s="193" t="s">
        <v>271</v>
      </c>
      <c r="CZ291" s="193" t="s">
        <v>271</v>
      </c>
      <c r="DA291" s="190" t="s">
        <v>271</v>
      </c>
      <c r="DB291" s="193" t="s">
        <v>271</v>
      </c>
      <c r="DC291" s="193" t="s">
        <v>271</v>
      </c>
      <c r="DD291" s="190" t="s">
        <v>271</v>
      </c>
      <c r="DE291" s="193" t="s">
        <v>271</v>
      </c>
      <c r="DF291" s="193" t="s">
        <v>271</v>
      </c>
      <c r="DG291" s="190" t="s">
        <v>271</v>
      </c>
      <c r="DH291" s="193" t="s">
        <v>271</v>
      </c>
      <c r="DI291" s="193" t="s">
        <v>271</v>
      </c>
      <c r="DJ291" s="190" t="s">
        <v>271</v>
      </c>
      <c r="DK291" s="193" t="s">
        <v>271</v>
      </c>
      <c r="DL291" s="193" t="s">
        <v>271</v>
      </c>
      <c r="DM291" s="190" t="s">
        <v>271</v>
      </c>
      <c r="DN291" s="193" t="s">
        <v>271</v>
      </c>
      <c r="DO291" s="193" t="s">
        <v>271</v>
      </c>
      <c r="DP291" s="190" t="s">
        <v>271</v>
      </c>
      <c r="DQ291" s="193" t="s">
        <v>271</v>
      </c>
      <c r="DR291" s="193" t="s">
        <v>271</v>
      </c>
      <c r="DS291" s="190" t="s">
        <v>271</v>
      </c>
      <c r="DT291" s="193" t="s">
        <v>271</v>
      </c>
      <c r="DU291" s="193" t="s">
        <v>271</v>
      </c>
      <c r="DV291" s="190" t="s">
        <v>271</v>
      </c>
      <c r="DW291" s="193" t="s">
        <v>271</v>
      </c>
      <c r="DX291" s="193" t="s">
        <v>271</v>
      </c>
      <c r="DY291" s="190" t="s">
        <v>356</v>
      </c>
      <c r="DZ291" s="190" t="s">
        <v>271</v>
      </c>
      <c r="EA291" s="190" t="s">
        <v>271</v>
      </c>
      <c r="EB291" s="190" t="s">
        <v>271</v>
      </c>
      <c r="EC291" s="190" t="s">
        <v>271</v>
      </c>
      <c r="ED291" s="190" t="s">
        <v>271</v>
      </c>
      <c r="EE291" s="190" t="s">
        <v>271</v>
      </c>
      <c r="EF291" s="190" t="s">
        <v>271</v>
      </c>
      <c r="EG291" s="190" t="s">
        <v>352</v>
      </c>
      <c r="EH291" s="190" t="s">
        <v>380</v>
      </c>
      <c r="EI291" s="190" t="s">
        <v>319</v>
      </c>
      <c r="EJ291" s="190" t="s">
        <v>246</v>
      </c>
      <c r="EK291" s="190" t="s">
        <v>379</v>
      </c>
      <c r="EL291" s="190" t="s">
        <v>272</v>
      </c>
      <c r="EM291" s="190" t="s">
        <v>272</v>
      </c>
      <c r="EN291" s="190" t="s">
        <v>272</v>
      </c>
      <c r="EO291" s="190" t="s">
        <v>272</v>
      </c>
      <c r="EP291" s="190" t="s">
        <v>378</v>
      </c>
      <c r="EQ291" s="190">
        <v>4</v>
      </c>
      <c r="ER291" s="190" t="s">
        <v>349</v>
      </c>
      <c r="ES291" s="190" t="s">
        <v>272</v>
      </c>
      <c r="ET291" s="190" t="s">
        <v>272</v>
      </c>
      <c r="EU291" s="190" t="s">
        <v>272</v>
      </c>
      <c r="EV291" s="190" t="s">
        <v>272</v>
      </c>
      <c r="EW291" s="190" t="s">
        <v>303</v>
      </c>
      <c r="EX291" s="190">
        <v>4</v>
      </c>
      <c r="EY291" s="190" t="s">
        <v>278</v>
      </c>
      <c r="EZ291" s="190" t="s">
        <v>267</v>
      </c>
      <c r="FA291" s="190" t="s">
        <v>260</v>
      </c>
      <c r="FB291" s="193">
        <v>1</v>
      </c>
      <c r="FC291" s="190" t="s">
        <v>276</v>
      </c>
      <c r="FD291" s="190" t="s">
        <v>271</v>
      </c>
      <c r="FE291" s="190" t="s">
        <v>271</v>
      </c>
      <c r="FF291" s="190" t="s">
        <v>263</v>
      </c>
      <c r="FG291" s="190" t="s">
        <v>6192</v>
      </c>
      <c r="FH291" s="190" t="s">
        <v>6191</v>
      </c>
      <c r="FI291" s="190" t="s">
        <v>6190</v>
      </c>
      <c r="FJ291" s="190" t="s">
        <v>6189</v>
      </c>
      <c r="FK291" s="190" t="s">
        <v>6188</v>
      </c>
      <c r="FL291" s="190" t="s">
        <v>6187</v>
      </c>
      <c r="FM291" s="190" t="s">
        <v>6186</v>
      </c>
      <c r="FN291" s="190" t="s">
        <v>6185</v>
      </c>
      <c r="FO291" s="190" t="s">
        <v>6184</v>
      </c>
      <c r="FP291" s="190" t="s">
        <v>271</v>
      </c>
      <c r="FQ291" s="193">
        <v>2965</v>
      </c>
      <c r="FR291" s="193">
        <v>1977</v>
      </c>
      <c r="FS291" s="190" t="s">
        <v>272</v>
      </c>
      <c r="FT291" s="190" t="s">
        <v>297</v>
      </c>
      <c r="FU291" s="190" t="s">
        <v>272</v>
      </c>
      <c r="FV291" s="190" t="s">
        <v>297</v>
      </c>
      <c r="FW291" s="190" t="s">
        <v>271</v>
      </c>
      <c r="FX291" s="190" t="s">
        <v>271</v>
      </c>
      <c r="FY291" s="190" t="s">
        <v>271</v>
      </c>
      <c r="FZ291" s="190" t="s">
        <v>271</v>
      </c>
      <c r="GA291" s="190" t="s">
        <v>272</v>
      </c>
      <c r="GB291" s="190" t="s">
        <v>297</v>
      </c>
      <c r="GC291" s="190" t="s">
        <v>272</v>
      </c>
      <c r="GD291" s="190" t="s">
        <v>297</v>
      </c>
      <c r="GE291" s="190" t="s">
        <v>272</v>
      </c>
    </row>
    <row r="292" spans="1:187" x14ac:dyDescent="0.3">
      <c r="A292" s="190" t="s">
        <v>372</v>
      </c>
      <c r="B292" s="190">
        <v>2954</v>
      </c>
      <c r="C292" s="190" t="s">
        <v>59</v>
      </c>
      <c r="D292" s="190" t="s">
        <v>243</v>
      </c>
      <c r="E292" s="190" t="s">
        <v>6183</v>
      </c>
      <c r="F292" s="190" t="s">
        <v>6182</v>
      </c>
      <c r="G292" s="190" t="s">
        <v>5395</v>
      </c>
      <c r="H292" s="190" t="s">
        <v>1272</v>
      </c>
      <c r="I292" s="190" t="s">
        <v>301</v>
      </c>
      <c r="J292" s="190" t="s">
        <v>5982</v>
      </c>
      <c r="K292" s="190" t="s">
        <v>271</v>
      </c>
      <c r="L292" s="190" t="s">
        <v>271</v>
      </c>
      <c r="M292" s="190" t="s">
        <v>271</v>
      </c>
      <c r="N292" s="190" t="s">
        <v>271</v>
      </c>
      <c r="O292" s="190" t="s">
        <v>271</v>
      </c>
      <c r="P292" s="190" t="s">
        <v>271</v>
      </c>
      <c r="Q292" s="191">
        <v>42285</v>
      </c>
      <c r="R292" s="191">
        <v>43100</v>
      </c>
      <c r="T292" s="190" t="s">
        <v>391</v>
      </c>
      <c r="U292" s="194">
        <v>1501048</v>
      </c>
      <c r="V292" s="190" t="s">
        <v>6181</v>
      </c>
      <c r="W292" s="190" t="s">
        <v>494</v>
      </c>
      <c r="X292" s="190" t="s">
        <v>6180</v>
      </c>
      <c r="Y292" s="190" t="s">
        <v>6179</v>
      </c>
      <c r="Z292" s="190" t="s">
        <v>5495</v>
      </c>
      <c r="AA292" s="190" t="s">
        <v>6178</v>
      </c>
      <c r="AB292" s="190" t="s">
        <v>310</v>
      </c>
      <c r="AC292" s="190" t="s">
        <v>6177</v>
      </c>
      <c r="AD292" s="190" t="s">
        <v>325</v>
      </c>
      <c r="AE292" s="190" t="s">
        <v>6176</v>
      </c>
      <c r="AF292" s="190" t="s">
        <v>6175</v>
      </c>
      <c r="AG292" s="193">
        <v>0</v>
      </c>
      <c r="AH292" s="193" t="s">
        <v>271</v>
      </c>
      <c r="AI292" s="193">
        <v>0</v>
      </c>
      <c r="AJ292" s="193">
        <v>5000</v>
      </c>
      <c r="AK292" s="193" t="s">
        <v>271</v>
      </c>
      <c r="AL292" s="193">
        <v>5000</v>
      </c>
      <c r="AM292" s="193">
        <v>0</v>
      </c>
      <c r="AN292" s="193">
        <v>0</v>
      </c>
      <c r="AO292" s="193">
        <v>0</v>
      </c>
      <c r="AP292" s="193">
        <v>0</v>
      </c>
      <c r="AQ292" s="193">
        <v>0</v>
      </c>
      <c r="AR292" s="193">
        <v>0</v>
      </c>
      <c r="AS292" s="190" t="s">
        <v>271</v>
      </c>
      <c r="AT292" s="193" t="s">
        <v>271</v>
      </c>
      <c r="AU292" s="193" t="s">
        <v>271</v>
      </c>
      <c r="AV292" s="190" t="s">
        <v>271</v>
      </c>
      <c r="AW292" s="193" t="s">
        <v>271</v>
      </c>
      <c r="AX292" s="193" t="s">
        <v>271</v>
      </c>
      <c r="AY292" s="190" t="s">
        <v>271</v>
      </c>
      <c r="AZ292" s="193" t="s">
        <v>271</v>
      </c>
      <c r="BA292" s="193" t="s">
        <v>271</v>
      </c>
      <c r="BB292" s="190" t="s">
        <v>271</v>
      </c>
      <c r="BC292" s="193" t="s">
        <v>271</v>
      </c>
      <c r="BD292" s="193" t="s">
        <v>271</v>
      </c>
      <c r="BE292" s="190" t="s">
        <v>271</v>
      </c>
      <c r="BF292" s="193" t="s">
        <v>271</v>
      </c>
      <c r="BG292" s="193" t="s">
        <v>271</v>
      </c>
      <c r="BH292" s="190" t="s">
        <v>271</v>
      </c>
      <c r="BI292" s="193" t="s">
        <v>271</v>
      </c>
      <c r="BJ292" s="193" t="s">
        <v>271</v>
      </c>
      <c r="BK292" s="190" t="s">
        <v>271</v>
      </c>
      <c r="BL292" s="193" t="s">
        <v>271</v>
      </c>
      <c r="BM292" s="193" t="s">
        <v>271</v>
      </c>
      <c r="BN292" s="190" t="s">
        <v>271</v>
      </c>
      <c r="BO292" s="193" t="s">
        <v>271</v>
      </c>
      <c r="BP292" s="193" t="s">
        <v>271</v>
      </c>
      <c r="BQ292" s="190" t="s">
        <v>271</v>
      </c>
      <c r="BR292" s="193" t="s">
        <v>271</v>
      </c>
      <c r="BS292" s="193" t="s">
        <v>271</v>
      </c>
      <c r="BT292" s="190" t="s">
        <v>271</v>
      </c>
      <c r="BU292" s="193" t="s">
        <v>271</v>
      </c>
      <c r="BV292" s="193" t="s">
        <v>271</v>
      </c>
      <c r="BW292" s="193">
        <v>0</v>
      </c>
      <c r="BX292" s="193">
        <v>951</v>
      </c>
      <c r="BY292" s="193">
        <v>951</v>
      </c>
      <c r="BZ292" s="193">
        <v>3234</v>
      </c>
      <c r="CA292" s="193">
        <v>0</v>
      </c>
      <c r="CB292" s="193">
        <v>3234</v>
      </c>
      <c r="CC292" s="190" t="s">
        <v>271</v>
      </c>
      <c r="CD292" s="193" t="s">
        <v>271</v>
      </c>
      <c r="CE292" s="193" t="s">
        <v>271</v>
      </c>
      <c r="CF292" s="190" t="s">
        <v>271</v>
      </c>
      <c r="CG292" s="193" t="s">
        <v>271</v>
      </c>
      <c r="CH292" s="193" t="s">
        <v>271</v>
      </c>
      <c r="CI292" s="190" t="s">
        <v>271</v>
      </c>
      <c r="CJ292" s="193" t="s">
        <v>271</v>
      </c>
      <c r="CK292" s="193" t="s">
        <v>271</v>
      </c>
      <c r="CL292" s="190" t="s">
        <v>271</v>
      </c>
      <c r="CM292" s="193" t="s">
        <v>271</v>
      </c>
      <c r="CN292" s="193" t="s">
        <v>271</v>
      </c>
      <c r="CO292" s="190" t="s">
        <v>271</v>
      </c>
      <c r="CP292" s="193" t="s">
        <v>271</v>
      </c>
      <c r="CQ292" s="193" t="s">
        <v>271</v>
      </c>
      <c r="CR292" s="190" t="s">
        <v>271</v>
      </c>
      <c r="CS292" s="193" t="s">
        <v>271</v>
      </c>
      <c r="CT292" s="193" t="s">
        <v>271</v>
      </c>
      <c r="CU292" s="190" t="s">
        <v>271</v>
      </c>
      <c r="CV292" s="193" t="s">
        <v>271</v>
      </c>
      <c r="CW292" s="193" t="s">
        <v>271</v>
      </c>
      <c r="CX292" s="190" t="s">
        <v>271</v>
      </c>
      <c r="CY292" s="193" t="s">
        <v>271</v>
      </c>
      <c r="CZ292" s="193" t="s">
        <v>271</v>
      </c>
      <c r="DA292" s="190" t="s">
        <v>271</v>
      </c>
      <c r="DB292" s="193" t="s">
        <v>271</v>
      </c>
      <c r="DC292" s="193" t="s">
        <v>271</v>
      </c>
      <c r="DD292" s="190" t="s">
        <v>271</v>
      </c>
      <c r="DE292" s="193" t="s">
        <v>271</v>
      </c>
      <c r="DF292" s="193" t="s">
        <v>271</v>
      </c>
      <c r="DG292" s="190" t="s">
        <v>271</v>
      </c>
      <c r="DH292" s="193" t="s">
        <v>271</v>
      </c>
      <c r="DI292" s="193" t="s">
        <v>271</v>
      </c>
      <c r="DJ292" s="190" t="s">
        <v>271</v>
      </c>
      <c r="DK292" s="193" t="s">
        <v>271</v>
      </c>
      <c r="DL292" s="193" t="s">
        <v>271</v>
      </c>
      <c r="DM292" s="190" t="s">
        <v>271</v>
      </c>
      <c r="DN292" s="193" t="s">
        <v>271</v>
      </c>
      <c r="DO292" s="193" t="s">
        <v>271</v>
      </c>
      <c r="DP292" s="190" t="s">
        <v>271</v>
      </c>
      <c r="DQ292" s="193" t="s">
        <v>271</v>
      </c>
      <c r="DR292" s="193" t="s">
        <v>271</v>
      </c>
      <c r="DS292" s="190" t="s">
        <v>271</v>
      </c>
      <c r="DT292" s="193" t="s">
        <v>271</v>
      </c>
      <c r="DU292" s="193" t="s">
        <v>271</v>
      </c>
      <c r="DV292" s="190" t="s">
        <v>287</v>
      </c>
      <c r="DW292" s="193">
        <v>0</v>
      </c>
      <c r="DX292" s="193">
        <v>0</v>
      </c>
      <c r="DY292" s="190" t="s">
        <v>271</v>
      </c>
      <c r="DZ292" s="190" t="s">
        <v>297</v>
      </c>
      <c r="EA292" s="190" t="s">
        <v>271</v>
      </c>
      <c r="EB292" s="190" t="s">
        <v>271</v>
      </c>
      <c r="EC292" s="190" t="s">
        <v>272</v>
      </c>
      <c r="ED292" s="190" t="s">
        <v>785</v>
      </c>
      <c r="EE292" s="190" t="s">
        <v>307</v>
      </c>
      <c r="EF292" s="190" t="s">
        <v>271</v>
      </c>
      <c r="EG292" s="190" t="s">
        <v>352</v>
      </c>
      <c r="EH292" s="190" t="s">
        <v>380</v>
      </c>
      <c r="EI292" s="190" t="s">
        <v>319</v>
      </c>
      <c r="EJ292" s="190" t="s">
        <v>245</v>
      </c>
      <c r="EK292" s="190" t="s">
        <v>351</v>
      </c>
      <c r="EL292" s="190" t="s">
        <v>272</v>
      </c>
      <c r="EM292" s="190" t="s">
        <v>272</v>
      </c>
      <c r="EN292" s="190" t="s">
        <v>272</v>
      </c>
      <c r="EO292" s="190" t="s">
        <v>272</v>
      </c>
      <c r="EP292" s="190" t="s">
        <v>350</v>
      </c>
      <c r="EQ292" s="190">
        <v>4</v>
      </c>
      <c r="ER292" s="190" t="s">
        <v>349</v>
      </c>
      <c r="ES292" s="190" t="s">
        <v>272</v>
      </c>
      <c r="ET292" s="190" t="s">
        <v>272</v>
      </c>
      <c r="EU292" s="190" t="s">
        <v>272</v>
      </c>
      <c r="EV292" s="190" t="s">
        <v>272</v>
      </c>
      <c r="EW292" s="190" t="s">
        <v>303</v>
      </c>
      <c r="EX292" s="190">
        <v>4</v>
      </c>
      <c r="EY292" s="190" t="s">
        <v>271</v>
      </c>
      <c r="EZ292" s="190" t="s">
        <v>271</v>
      </c>
      <c r="FA292" s="190" t="s">
        <v>260</v>
      </c>
      <c r="FB292" s="193">
        <v>1</v>
      </c>
      <c r="FC292" s="190" t="s">
        <v>276</v>
      </c>
      <c r="FD292" s="190" t="s">
        <v>271</v>
      </c>
      <c r="FE292" s="190" t="s">
        <v>271</v>
      </c>
      <c r="FF292" s="190" t="s">
        <v>271</v>
      </c>
      <c r="FG292" s="190" t="s">
        <v>271</v>
      </c>
      <c r="FH292" s="190" t="s">
        <v>271</v>
      </c>
      <c r="FI292" s="190" t="s">
        <v>271</v>
      </c>
      <c r="FJ292" s="190" t="s">
        <v>271</v>
      </c>
      <c r="FK292" s="190" t="s">
        <v>271</v>
      </c>
      <c r="FL292" s="190" t="s">
        <v>271</v>
      </c>
      <c r="FM292" s="190" t="s">
        <v>271</v>
      </c>
      <c r="FN292" s="190" t="s">
        <v>271</v>
      </c>
      <c r="FO292" s="190" t="s">
        <v>271</v>
      </c>
      <c r="FP292" s="190" t="s">
        <v>271</v>
      </c>
      <c r="FQ292" s="193">
        <v>951</v>
      </c>
      <c r="FR292" s="193">
        <v>3234</v>
      </c>
      <c r="FS292" s="190" t="s">
        <v>271</v>
      </c>
      <c r="FT292" s="190" t="s">
        <v>271</v>
      </c>
      <c r="FU292" s="190" t="s">
        <v>271</v>
      </c>
      <c r="FV292" s="190" t="s">
        <v>271</v>
      </c>
      <c r="FW292" s="190" t="s">
        <v>271</v>
      </c>
      <c r="FX292" s="190" t="s">
        <v>271</v>
      </c>
      <c r="FY292" s="190" t="s">
        <v>271</v>
      </c>
      <c r="FZ292" s="190" t="s">
        <v>271</v>
      </c>
      <c r="GA292" s="190" t="s">
        <v>271</v>
      </c>
      <c r="GB292" s="190" t="s">
        <v>271</v>
      </c>
      <c r="GC292" s="190" t="s">
        <v>272</v>
      </c>
      <c r="GD292" s="190" t="s">
        <v>271</v>
      </c>
      <c r="GE292" s="190" t="s">
        <v>271</v>
      </c>
    </row>
    <row r="293" spans="1:187" x14ac:dyDescent="0.3">
      <c r="A293" s="190" t="s">
        <v>372</v>
      </c>
      <c r="B293" s="190">
        <v>2924</v>
      </c>
      <c r="C293" s="190" t="s">
        <v>59</v>
      </c>
      <c r="D293" s="190" t="s">
        <v>243</v>
      </c>
      <c r="E293" s="190" t="s">
        <v>2042</v>
      </c>
      <c r="F293" s="190" t="s">
        <v>2041</v>
      </c>
      <c r="G293" s="190" t="s">
        <v>1337</v>
      </c>
      <c r="H293" s="190" t="s">
        <v>369</v>
      </c>
      <c r="I293" s="190" t="s">
        <v>1543</v>
      </c>
      <c r="J293" s="190" t="s">
        <v>2040</v>
      </c>
      <c r="K293" s="190" t="s">
        <v>271</v>
      </c>
      <c r="L293" s="190" t="s">
        <v>271</v>
      </c>
      <c r="M293" s="190" t="s">
        <v>271</v>
      </c>
      <c r="N293" s="190" t="s">
        <v>271</v>
      </c>
      <c r="O293" s="190" t="s">
        <v>271</v>
      </c>
      <c r="P293" s="190" t="s">
        <v>271</v>
      </c>
      <c r="Q293" s="191">
        <v>41123</v>
      </c>
      <c r="R293" s="191">
        <v>42613</v>
      </c>
      <c r="T293" s="190" t="s">
        <v>574</v>
      </c>
      <c r="U293" s="194">
        <v>1704257</v>
      </c>
      <c r="V293" s="190" t="s">
        <v>1136</v>
      </c>
      <c r="W293" s="190" t="s">
        <v>1135</v>
      </c>
      <c r="X293" s="190" t="s">
        <v>2018</v>
      </c>
      <c r="Y293" s="190" t="s">
        <v>271</v>
      </c>
      <c r="Z293" s="190" t="s">
        <v>271</v>
      </c>
      <c r="AA293" s="190" t="s">
        <v>271</v>
      </c>
      <c r="AB293" s="190" t="s">
        <v>310</v>
      </c>
      <c r="AC293" s="190" t="s">
        <v>2039</v>
      </c>
      <c r="AD293" s="190" t="s">
        <v>325</v>
      </c>
      <c r="AE293" s="190" t="s">
        <v>2038</v>
      </c>
      <c r="AF293" s="190" t="s">
        <v>672</v>
      </c>
      <c r="AG293" s="193">
        <v>13056</v>
      </c>
      <c r="AH293" s="193">
        <v>6397</v>
      </c>
      <c r="AI293" s="193">
        <v>19453</v>
      </c>
      <c r="AJ293" s="193">
        <v>6400</v>
      </c>
      <c r="AK293" s="193">
        <v>0</v>
      </c>
      <c r="AL293" s="193">
        <v>6400</v>
      </c>
      <c r="AM293" s="193">
        <v>0</v>
      </c>
      <c r="AN293" s="193">
        <v>0</v>
      </c>
      <c r="AO293" s="193">
        <v>0</v>
      </c>
      <c r="AP293" s="193">
        <v>0</v>
      </c>
      <c r="AQ293" s="193">
        <v>0</v>
      </c>
      <c r="AR293" s="193">
        <v>0</v>
      </c>
      <c r="AS293" s="190" t="s">
        <v>271</v>
      </c>
      <c r="AT293" s="193" t="s">
        <v>271</v>
      </c>
      <c r="AU293" s="193" t="s">
        <v>271</v>
      </c>
      <c r="AV293" s="190" t="s">
        <v>271</v>
      </c>
      <c r="AW293" s="193" t="s">
        <v>271</v>
      </c>
      <c r="AX293" s="193" t="s">
        <v>271</v>
      </c>
      <c r="AY293" s="190" t="s">
        <v>271</v>
      </c>
      <c r="AZ293" s="193" t="s">
        <v>271</v>
      </c>
      <c r="BA293" s="193" t="s">
        <v>271</v>
      </c>
      <c r="BB293" s="190" t="s">
        <v>271</v>
      </c>
      <c r="BC293" s="193" t="s">
        <v>271</v>
      </c>
      <c r="BD293" s="193" t="s">
        <v>271</v>
      </c>
      <c r="BE293" s="190" t="s">
        <v>271</v>
      </c>
      <c r="BF293" s="193" t="s">
        <v>271</v>
      </c>
      <c r="BG293" s="193" t="s">
        <v>271</v>
      </c>
      <c r="BH293" s="190" t="s">
        <v>271</v>
      </c>
      <c r="BI293" s="193" t="s">
        <v>271</v>
      </c>
      <c r="BJ293" s="193" t="s">
        <v>271</v>
      </c>
      <c r="BK293" s="190" t="s">
        <v>271</v>
      </c>
      <c r="BL293" s="193" t="s">
        <v>271</v>
      </c>
      <c r="BM293" s="193" t="s">
        <v>271</v>
      </c>
      <c r="BN293" s="190" t="s">
        <v>271</v>
      </c>
      <c r="BO293" s="193" t="s">
        <v>271</v>
      </c>
      <c r="BP293" s="193" t="s">
        <v>271</v>
      </c>
      <c r="BQ293" s="190" t="s">
        <v>271</v>
      </c>
      <c r="BR293" s="193" t="s">
        <v>271</v>
      </c>
      <c r="BS293" s="193" t="s">
        <v>271</v>
      </c>
      <c r="BT293" s="190" t="s">
        <v>271</v>
      </c>
      <c r="BU293" s="193" t="s">
        <v>271</v>
      </c>
      <c r="BV293" s="193" t="s">
        <v>271</v>
      </c>
      <c r="BW293" s="193">
        <v>24532</v>
      </c>
      <c r="BX293" s="193">
        <v>1296</v>
      </c>
      <c r="BY293" s="193">
        <v>25828</v>
      </c>
      <c r="BZ293" s="193">
        <v>6133</v>
      </c>
      <c r="CA293" s="193">
        <v>324</v>
      </c>
      <c r="CB293" s="193">
        <v>6457</v>
      </c>
      <c r="CC293" s="190" t="s">
        <v>287</v>
      </c>
      <c r="CD293" s="193">
        <v>1882</v>
      </c>
      <c r="CE293" s="193">
        <v>7528</v>
      </c>
      <c r="CF293" s="190" t="s">
        <v>271</v>
      </c>
      <c r="CG293" s="193" t="s">
        <v>271</v>
      </c>
      <c r="CH293" s="193" t="s">
        <v>271</v>
      </c>
      <c r="CI293" s="190" t="s">
        <v>271</v>
      </c>
      <c r="CJ293" s="193" t="s">
        <v>271</v>
      </c>
      <c r="CK293" s="193" t="s">
        <v>271</v>
      </c>
      <c r="CL293" s="190" t="s">
        <v>271</v>
      </c>
      <c r="CM293" s="193" t="s">
        <v>271</v>
      </c>
      <c r="CN293" s="193" t="s">
        <v>271</v>
      </c>
      <c r="CO293" s="190" t="s">
        <v>287</v>
      </c>
      <c r="CP293" s="193">
        <v>173</v>
      </c>
      <c r="CQ293" s="193">
        <v>692</v>
      </c>
      <c r="CR293" s="190" t="s">
        <v>271</v>
      </c>
      <c r="CS293" s="193" t="s">
        <v>271</v>
      </c>
      <c r="CT293" s="193" t="s">
        <v>271</v>
      </c>
      <c r="CU293" s="190" t="s">
        <v>287</v>
      </c>
      <c r="CV293" s="193">
        <v>5022</v>
      </c>
      <c r="CW293" s="193">
        <v>20088</v>
      </c>
      <c r="CX293" s="190" t="s">
        <v>287</v>
      </c>
      <c r="CY293" s="193">
        <v>0</v>
      </c>
      <c r="CZ293" s="193">
        <v>0</v>
      </c>
      <c r="DA293" s="190" t="s">
        <v>287</v>
      </c>
      <c r="DB293" s="193">
        <v>921</v>
      </c>
      <c r="DC293" s="193">
        <v>3684</v>
      </c>
      <c r="DD293" s="190" t="s">
        <v>271</v>
      </c>
      <c r="DE293" s="193" t="s">
        <v>271</v>
      </c>
      <c r="DF293" s="193" t="s">
        <v>271</v>
      </c>
      <c r="DG293" s="190" t="s">
        <v>271</v>
      </c>
      <c r="DH293" s="193" t="s">
        <v>271</v>
      </c>
      <c r="DI293" s="193" t="s">
        <v>271</v>
      </c>
      <c r="DJ293" s="190" t="s">
        <v>271</v>
      </c>
      <c r="DK293" s="193" t="s">
        <v>271</v>
      </c>
      <c r="DL293" s="193" t="s">
        <v>271</v>
      </c>
      <c r="DM293" s="190" t="s">
        <v>271</v>
      </c>
      <c r="DN293" s="193" t="s">
        <v>271</v>
      </c>
      <c r="DO293" s="193" t="s">
        <v>271</v>
      </c>
      <c r="DP293" s="190" t="s">
        <v>271</v>
      </c>
      <c r="DQ293" s="193" t="s">
        <v>271</v>
      </c>
      <c r="DR293" s="193" t="s">
        <v>271</v>
      </c>
      <c r="DS293" s="190" t="s">
        <v>271</v>
      </c>
      <c r="DT293" s="193" t="s">
        <v>271</v>
      </c>
      <c r="DU293" s="193" t="s">
        <v>271</v>
      </c>
      <c r="DV293" s="190" t="s">
        <v>287</v>
      </c>
      <c r="DW293" s="193">
        <v>342</v>
      </c>
      <c r="DX293" s="193">
        <v>1368</v>
      </c>
      <c r="DY293" s="190" t="s">
        <v>356</v>
      </c>
      <c r="DZ293" s="190" t="s">
        <v>272</v>
      </c>
      <c r="EA293" s="190" t="s">
        <v>868</v>
      </c>
      <c r="EB293" s="190" t="s">
        <v>307</v>
      </c>
      <c r="EC293" s="190" t="s">
        <v>297</v>
      </c>
      <c r="ED293" s="190" t="s">
        <v>271</v>
      </c>
      <c r="EE293" s="190" t="s">
        <v>271</v>
      </c>
      <c r="EF293" s="190" t="s">
        <v>2037</v>
      </c>
      <c r="EG293" s="190" t="s">
        <v>352</v>
      </c>
      <c r="EH293" s="190" t="s">
        <v>320</v>
      </c>
      <c r="EI293" s="190" t="s">
        <v>319</v>
      </c>
      <c r="EJ293" s="190" t="s">
        <v>245</v>
      </c>
      <c r="EK293" s="190" t="s">
        <v>351</v>
      </c>
      <c r="EL293" s="190" t="s">
        <v>272</v>
      </c>
      <c r="EM293" s="190" t="s">
        <v>272</v>
      </c>
      <c r="EN293" s="190" t="s">
        <v>272</v>
      </c>
      <c r="EO293" s="190" t="s">
        <v>272</v>
      </c>
      <c r="EP293" s="190" t="s">
        <v>350</v>
      </c>
      <c r="EQ293" s="190">
        <v>4</v>
      </c>
      <c r="ER293" s="190" t="s">
        <v>349</v>
      </c>
      <c r="ES293" s="190" t="s">
        <v>272</v>
      </c>
      <c r="ET293" s="190" t="s">
        <v>272</v>
      </c>
      <c r="EU293" s="190" t="s">
        <v>272</v>
      </c>
      <c r="EV293" s="190" t="s">
        <v>272</v>
      </c>
      <c r="EW293" s="190" t="s">
        <v>303</v>
      </c>
      <c r="EX293" s="190">
        <v>4</v>
      </c>
      <c r="EY293" s="190" t="s">
        <v>278</v>
      </c>
      <c r="EZ293" s="190" t="s">
        <v>267</v>
      </c>
      <c r="FA293" s="190" t="s">
        <v>260</v>
      </c>
      <c r="FB293" s="193">
        <v>0</v>
      </c>
      <c r="FC293" s="190" t="s">
        <v>348</v>
      </c>
      <c r="FD293" s="190" t="s">
        <v>482</v>
      </c>
      <c r="FE293" s="190" t="s">
        <v>443</v>
      </c>
      <c r="FF293" s="190" t="s">
        <v>262</v>
      </c>
      <c r="FG293" s="190" t="s">
        <v>271</v>
      </c>
      <c r="FH293" s="190" t="s">
        <v>271</v>
      </c>
      <c r="FI293" s="190" t="s">
        <v>271</v>
      </c>
      <c r="FJ293" s="190" t="s">
        <v>271</v>
      </c>
      <c r="FK293" s="190" t="s">
        <v>271</v>
      </c>
      <c r="FL293" s="190" t="s">
        <v>2036</v>
      </c>
      <c r="FM293" s="190" t="s">
        <v>2035</v>
      </c>
      <c r="FN293" s="190" t="s">
        <v>2034</v>
      </c>
      <c r="FO293" s="190" t="s">
        <v>271</v>
      </c>
      <c r="FP293" s="190" t="s">
        <v>2033</v>
      </c>
      <c r="FQ293" s="193">
        <v>25828</v>
      </c>
      <c r="FR293" s="193">
        <v>6457</v>
      </c>
      <c r="FS293" s="190" t="s">
        <v>297</v>
      </c>
      <c r="FT293" s="190" t="s">
        <v>297</v>
      </c>
      <c r="FU293" s="190" t="s">
        <v>297</v>
      </c>
      <c r="FV293" s="190" t="s">
        <v>297</v>
      </c>
      <c r="FW293" s="190" t="s">
        <v>297</v>
      </c>
      <c r="FX293" s="190" t="s">
        <v>297</v>
      </c>
      <c r="FY293" s="190" t="s">
        <v>297</v>
      </c>
      <c r="FZ293" s="190" t="s">
        <v>297</v>
      </c>
      <c r="GA293" s="190" t="s">
        <v>272</v>
      </c>
      <c r="GB293" s="190" t="s">
        <v>272</v>
      </c>
      <c r="GC293" s="190" t="s">
        <v>272</v>
      </c>
      <c r="GD293" s="190" t="s">
        <v>272</v>
      </c>
      <c r="GE293" s="190" t="s">
        <v>272</v>
      </c>
    </row>
    <row r="294" spans="1:187" x14ac:dyDescent="0.3">
      <c r="A294" s="190" t="s">
        <v>372</v>
      </c>
      <c r="B294" s="190">
        <v>2926</v>
      </c>
      <c r="C294" s="190" t="s">
        <v>59</v>
      </c>
      <c r="D294" s="190" t="s">
        <v>243</v>
      </c>
      <c r="E294" s="190" t="s">
        <v>2032</v>
      </c>
      <c r="F294" s="190" t="s">
        <v>2031</v>
      </c>
      <c r="G294" s="190" t="s">
        <v>1337</v>
      </c>
      <c r="H294" s="190" t="s">
        <v>369</v>
      </c>
      <c r="I294" s="190" t="s">
        <v>1543</v>
      </c>
      <c r="J294" s="190" t="s">
        <v>271</v>
      </c>
      <c r="K294" s="190" t="s">
        <v>271</v>
      </c>
      <c r="L294" s="190" t="s">
        <v>271</v>
      </c>
      <c r="M294" s="190" t="s">
        <v>271</v>
      </c>
      <c r="N294" s="190" t="s">
        <v>271</v>
      </c>
      <c r="O294" s="190" t="s">
        <v>271</v>
      </c>
      <c r="P294" s="190" t="s">
        <v>271</v>
      </c>
      <c r="Q294" s="191">
        <v>41402</v>
      </c>
      <c r="R294" s="191">
        <v>43281</v>
      </c>
      <c r="T294" s="190" t="s">
        <v>549</v>
      </c>
      <c r="U294" s="194">
        <v>12000000</v>
      </c>
      <c r="V294" s="190" t="s">
        <v>1136</v>
      </c>
      <c r="W294" s="190" t="s">
        <v>1120</v>
      </c>
      <c r="X294" s="190" t="s">
        <v>2018</v>
      </c>
      <c r="Y294" s="190" t="s">
        <v>271</v>
      </c>
      <c r="Z294" s="190" t="s">
        <v>271</v>
      </c>
      <c r="AA294" s="190" t="s">
        <v>271</v>
      </c>
      <c r="AB294" s="190" t="s">
        <v>310</v>
      </c>
      <c r="AC294" s="190" t="s">
        <v>2030</v>
      </c>
      <c r="AD294" s="190" t="s">
        <v>325</v>
      </c>
      <c r="AE294" s="190" t="s">
        <v>2029</v>
      </c>
      <c r="AF294" s="190" t="s">
        <v>672</v>
      </c>
      <c r="AG294" s="193">
        <v>34308</v>
      </c>
      <c r="AH294" s="193">
        <v>137236</v>
      </c>
      <c r="AI294" s="193">
        <v>171544</v>
      </c>
      <c r="AJ294" s="193">
        <v>8577</v>
      </c>
      <c r="AK294" s="193">
        <v>34309</v>
      </c>
      <c r="AL294" s="193">
        <v>42886</v>
      </c>
      <c r="AM294" s="193">
        <v>0</v>
      </c>
      <c r="AN294" s="193">
        <v>0</v>
      </c>
      <c r="AO294" s="193">
        <v>0</v>
      </c>
      <c r="AP294" s="193">
        <v>0</v>
      </c>
      <c r="AQ294" s="193">
        <v>0</v>
      </c>
      <c r="AR294" s="193">
        <v>0</v>
      </c>
      <c r="AS294" s="190" t="s">
        <v>271</v>
      </c>
      <c r="AT294" s="193" t="s">
        <v>271</v>
      </c>
      <c r="AU294" s="193" t="s">
        <v>271</v>
      </c>
      <c r="AV294" s="190" t="s">
        <v>271</v>
      </c>
      <c r="AW294" s="193" t="s">
        <v>271</v>
      </c>
      <c r="AX294" s="193" t="s">
        <v>271</v>
      </c>
      <c r="AY294" s="190" t="s">
        <v>271</v>
      </c>
      <c r="AZ294" s="193" t="s">
        <v>271</v>
      </c>
      <c r="BA294" s="193" t="s">
        <v>271</v>
      </c>
      <c r="BB294" s="190" t="s">
        <v>271</v>
      </c>
      <c r="BC294" s="193" t="s">
        <v>271</v>
      </c>
      <c r="BD294" s="193" t="s">
        <v>271</v>
      </c>
      <c r="BE294" s="190" t="s">
        <v>271</v>
      </c>
      <c r="BF294" s="193" t="s">
        <v>271</v>
      </c>
      <c r="BG294" s="193" t="s">
        <v>271</v>
      </c>
      <c r="BH294" s="190" t="s">
        <v>271</v>
      </c>
      <c r="BI294" s="193" t="s">
        <v>271</v>
      </c>
      <c r="BJ294" s="193" t="s">
        <v>271</v>
      </c>
      <c r="BK294" s="190" t="s">
        <v>271</v>
      </c>
      <c r="BL294" s="193" t="s">
        <v>271</v>
      </c>
      <c r="BM294" s="193" t="s">
        <v>271</v>
      </c>
      <c r="BN294" s="190" t="s">
        <v>271</v>
      </c>
      <c r="BO294" s="193" t="s">
        <v>271</v>
      </c>
      <c r="BP294" s="193" t="s">
        <v>271</v>
      </c>
      <c r="BQ294" s="190" t="s">
        <v>271</v>
      </c>
      <c r="BR294" s="193" t="s">
        <v>271</v>
      </c>
      <c r="BS294" s="193" t="s">
        <v>271</v>
      </c>
      <c r="BT294" s="190" t="s">
        <v>271</v>
      </c>
      <c r="BU294" s="193" t="s">
        <v>271</v>
      </c>
      <c r="BV294" s="193" t="s">
        <v>271</v>
      </c>
      <c r="BW294" s="193">
        <v>88932</v>
      </c>
      <c r="BX294" s="193">
        <v>49928</v>
      </c>
      <c r="BY294" s="193">
        <v>138860</v>
      </c>
      <c r="BZ294" s="193">
        <v>22233</v>
      </c>
      <c r="CA294" s="193">
        <v>12482</v>
      </c>
      <c r="CB294" s="193">
        <v>34715</v>
      </c>
      <c r="CC294" s="190" t="s">
        <v>287</v>
      </c>
      <c r="CD294" s="193">
        <v>16658</v>
      </c>
      <c r="CE294" s="193">
        <v>66632</v>
      </c>
      <c r="CF294" s="190" t="s">
        <v>287</v>
      </c>
      <c r="CG294" s="193">
        <v>12999</v>
      </c>
      <c r="CH294" s="193">
        <v>55996</v>
      </c>
      <c r="CI294" s="190" t="s">
        <v>271</v>
      </c>
      <c r="CJ294" s="193" t="s">
        <v>271</v>
      </c>
      <c r="CK294" s="193" t="s">
        <v>271</v>
      </c>
      <c r="CL294" s="190" t="s">
        <v>287</v>
      </c>
      <c r="CM294" s="193">
        <v>12999</v>
      </c>
      <c r="CN294" s="193">
        <v>51996</v>
      </c>
      <c r="CO294" s="190" t="s">
        <v>271</v>
      </c>
      <c r="CP294" s="193" t="s">
        <v>271</v>
      </c>
      <c r="CQ294" s="193" t="s">
        <v>271</v>
      </c>
      <c r="CR294" s="190" t="s">
        <v>271</v>
      </c>
      <c r="CS294" s="193" t="s">
        <v>271</v>
      </c>
      <c r="CT294" s="193" t="s">
        <v>271</v>
      </c>
      <c r="CU294" s="190" t="s">
        <v>271</v>
      </c>
      <c r="CV294" s="193" t="s">
        <v>271</v>
      </c>
      <c r="CW294" s="193" t="s">
        <v>271</v>
      </c>
      <c r="CX294" s="190" t="s">
        <v>271</v>
      </c>
      <c r="CY294" s="193" t="s">
        <v>271</v>
      </c>
      <c r="CZ294" s="193" t="s">
        <v>271</v>
      </c>
      <c r="DA294" s="190" t="s">
        <v>287</v>
      </c>
      <c r="DB294" s="193">
        <v>34715</v>
      </c>
      <c r="DC294" s="193">
        <v>138886</v>
      </c>
      <c r="DD294" s="190" t="s">
        <v>271</v>
      </c>
      <c r="DE294" s="193" t="s">
        <v>271</v>
      </c>
      <c r="DF294" s="193" t="s">
        <v>271</v>
      </c>
      <c r="DG294" s="190" t="s">
        <v>271</v>
      </c>
      <c r="DH294" s="193" t="s">
        <v>271</v>
      </c>
      <c r="DI294" s="193" t="s">
        <v>271</v>
      </c>
      <c r="DJ294" s="190" t="s">
        <v>271</v>
      </c>
      <c r="DK294" s="193" t="s">
        <v>271</v>
      </c>
      <c r="DL294" s="193" t="s">
        <v>271</v>
      </c>
      <c r="DM294" s="190" t="s">
        <v>271</v>
      </c>
      <c r="DN294" s="193" t="s">
        <v>271</v>
      </c>
      <c r="DO294" s="193" t="s">
        <v>271</v>
      </c>
      <c r="DP294" s="190" t="s">
        <v>271</v>
      </c>
      <c r="DQ294" s="193" t="s">
        <v>271</v>
      </c>
      <c r="DR294" s="193" t="s">
        <v>271</v>
      </c>
      <c r="DS294" s="190" t="s">
        <v>271</v>
      </c>
      <c r="DT294" s="193" t="s">
        <v>271</v>
      </c>
      <c r="DU294" s="193" t="s">
        <v>271</v>
      </c>
      <c r="DV294" s="190" t="s">
        <v>287</v>
      </c>
      <c r="DW294" s="193">
        <v>22233</v>
      </c>
      <c r="DX294" s="193">
        <v>88932</v>
      </c>
      <c r="DY294" s="190" t="s">
        <v>356</v>
      </c>
      <c r="DZ294" s="190" t="s">
        <v>297</v>
      </c>
      <c r="EA294" s="190" t="s">
        <v>271</v>
      </c>
      <c r="EB294" s="190" t="s">
        <v>271</v>
      </c>
      <c r="EC294" s="190" t="s">
        <v>297</v>
      </c>
      <c r="ED294" s="190" t="s">
        <v>271</v>
      </c>
      <c r="EE294" s="190" t="s">
        <v>271</v>
      </c>
      <c r="EF294" s="190" t="s">
        <v>271</v>
      </c>
      <c r="EG294" s="190" t="s">
        <v>352</v>
      </c>
      <c r="EH294" s="190" t="s">
        <v>320</v>
      </c>
      <c r="EI294" s="190" t="s">
        <v>483</v>
      </c>
      <c r="EJ294" s="190" t="s">
        <v>245</v>
      </c>
      <c r="EK294" s="190" t="s">
        <v>351</v>
      </c>
      <c r="EL294" s="190" t="s">
        <v>272</v>
      </c>
      <c r="EM294" s="190" t="s">
        <v>272</v>
      </c>
      <c r="EN294" s="190" t="s">
        <v>272</v>
      </c>
      <c r="EO294" s="190" t="s">
        <v>272</v>
      </c>
      <c r="EP294" s="190" t="s">
        <v>350</v>
      </c>
      <c r="EQ294" s="190">
        <v>4</v>
      </c>
      <c r="ER294" s="190" t="s">
        <v>349</v>
      </c>
      <c r="ES294" s="190" t="s">
        <v>272</v>
      </c>
      <c r="ET294" s="190" t="s">
        <v>272</v>
      </c>
      <c r="EU294" s="190" t="s">
        <v>272</v>
      </c>
      <c r="EV294" s="190" t="s">
        <v>272</v>
      </c>
      <c r="EW294" s="190" t="s">
        <v>303</v>
      </c>
      <c r="EX294" s="190">
        <v>4</v>
      </c>
      <c r="EY294" s="190" t="s">
        <v>278</v>
      </c>
      <c r="EZ294" s="190" t="s">
        <v>267</v>
      </c>
      <c r="FA294" s="190" t="s">
        <v>258</v>
      </c>
      <c r="FB294" s="193">
        <v>2</v>
      </c>
      <c r="FC294" s="190" t="s">
        <v>348</v>
      </c>
      <c r="FD294" s="190" t="s">
        <v>276</v>
      </c>
      <c r="FE294" s="190" t="s">
        <v>271</v>
      </c>
      <c r="FF294" s="190" t="s">
        <v>264</v>
      </c>
      <c r="FG294" s="190" t="s">
        <v>2028</v>
      </c>
      <c r="FH294" s="190" t="s">
        <v>271</v>
      </c>
      <c r="FI294" s="190" t="s">
        <v>2027</v>
      </c>
      <c r="FJ294" s="190" t="s">
        <v>2026</v>
      </c>
      <c r="FK294" s="190" t="s">
        <v>2025</v>
      </c>
      <c r="FL294" s="190" t="s">
        <v>2024</v>
      </c>
      <c r="FM294" s="190" t="s">
        <v>2023</v>
      </c>
      <c r="FN294" s="190" t="s">
        <v>271</v>
      </c>
      <c r="FO294" s="190" t="s">
        <v>271</v>
      </c>
      <c r="FP294" s="190" t="s">
        <v>2022</v>
      </c>
      <c r="FQ294" s="193">
        <v>138860</v>
      </c>
      <c r="FR294" s="193">
        <v>34715</v>
      </c>
      <c r="FS294" s="190" t="s">
        <v>272</v>
      </c>
      <c r="FT294" s="190" t="s">
        <v>297</v>
      </c>
      <c r="FU294" s="190" t="s">
        <v>271</v>
      </c>
      <c r="FV294" s="190" t="s">
        <v>271</v>
      </c>
      <c r="FW294" s="190" t="s">
        <v>271</v>
      </c>
      <c r="FX294" s="190" t="s">
        <v>271</v>
      </c>
      <c r="FY294" s="190" t="s">
        <v>271</v>
      </c>
      <c r="FZ294" s="190" t="s">
        <v>271</v>
      </c>
      <c r="GA294" s="190" t="s">
        <v>272</v>
      </c>
      <c r="GB294" s="190" t="s">
        <v>272</v>
      </c>
      <c r="GC294" s="190" t="s">
        <v>272</v>
      </c>
      <c r="GD294" s="190" t="s">
        <v>272</v>
      </c>
      <c r="GE294" s="190" t="s">
        <v>272</v>
      </c>
    </row>
    <row r="295" spans="1:187" x14ac:dyDescent="0.3">
      <c r="A295" s="190" t="s">
        <v>372</v>
      </c>
      <c r="B295" s="190">
        <v>2927</v>
      </c>
      <c r="C295" s="190" t="s">
        <v>59</v>
      </c>
      <c r="D295" s="190" t="s">
        <v>243</v>
      </c>
      <c r="E295" s="190" t="s">
        <v>2021</v>
      </c>
      <c r="F295" s="190" t="s">
        <v>2020</v>
      </c>
      <c r="G295" s="190" t="s">
        <v>1337</v>
      </c>
      <c r="H295" s="190" t="s">
        <v>1272</v>
      </c>
      <c r="I295" s="190" t="s">
        <v>301</v>
      </c>
      <c r="J295" s="190" t="s">
        <v>1646</v>
      </c>
      <c r="K295" s="190" t="s">
        <v>271</v>
      </c>
      <c r="L295" s="190" t="s">
        <v>271</v>
      </c>
      <c r="M295" s="190" t="s">
        <v>271</v>
      </c>
      <c r="N295" s="190" t="s">
        <v>271</v>
      </c>
      <c r="O295" s="190" t="s">
        <v>271</v>
      </c>
      <c r="P295" s="190" t="s">
        <v>271</v>
      </c>
      <c r="Q295" s="191">
        <v>41579</v>
      </c>
      <c r="R295" s="191">
        <v>43100</v>
      </c>
      <c r="T295" s="190" t="s">
        <v>391</v>
      </c>
      <c r="U295" s="194">
        <v>2156508</v>
      </c>
      <c r="V295" s="190" t="s">
        <v>2019</v>
      </c>
      <c r="W295" s="190" t="s">
        <v>1120</v>
      </c>
      <c r="X295" s="190" t="s">
        <v>2018</v>
      </c>
      <c r="Y295" s="190" t="s">
        <v>271</v>
      </c>
      <c r="Z295" s="190" t="s">
        <v>271</v>
      </c>
      <c r="AA295" s="190" t="s">
        <v>271</v>
      </c>
      <c r="AB295" s="190" t="s">
        <v>310</v>
      </c>
      <c r="AC295" s="190" t="s">
        <v>2017</v>
      </c>
      <c r="AD295" s="190" t="s">
        <v>325</v>
      </c>
      <c r="AE295" s="190" t="s">
        <v>2016</v>
      </c>
      <c r="AF295" s="190" t="s">
        <v>2015</v>
      </c>
      <c r="AG295" s="193">
        <v>144348</v>
      </c>
      <c r="AH295" s="193">
        <v>70832</v>
      </c>
      <c r="AI295" s="193">
        <v>215180</v>
      </c>
      <c r="AJ295" s="193">
        <v>36087</v>
      </c>
      <c r="AK295" s="193">
        <v>17708</v>
      </c>
      <c r="AL295" s="193">
        <v>53795</v>
      </c>
      <c r="AM295" s="193">
        <v>0</v>
      </c>
      <c r="AN295" s="193">
        <v>0</v>
      </c>
      <c r="AO295" s="193">
        <v>0</v>
      </c>
      <c r="AP295" s="193">
        <v>0</v>
      </c>
      <c r="AQ295" s="193">
        <v>0</v>
      </c>
      <c r="AR295" s="193">
        <v>0</v>
      </c>
      <c r="AS295" s="190" t="s">
        <v>271</v>
      </c>
      <c r="AT295" s="193" t="s">
        <v>271</v>
      </c>
      <c r="AU295" s="193" t="s">
        <v>271</v>
      </c>
      <c r="AV295" s="190" t="s">
        <v>271</v>
      </c>
      <c r="AW295" s="193" t="s">
        <v>271</v>
      </c>
      <c r="AX295" s="193" t="s">
        <v>271</v>
      </c>
      <c r="AY295" s="190" t="s">
        <v>271</v>
      </c>
      <c r="AZ295" s="193" t="s">
        <v>271</v>
      </c>
      <c r="BA295" s="193" t="s">
        <v>271</v>
      </c>
      <c r="BB295" s="190" t="s">
        <v>271</v>
      </c>
      <c r="BC295" s="193" t="s">
        <v>271</v>
      </c>
      <c r="BD295" s="193" t="s">
        <v>271</v>
      </c>
      <c r="BE295" s="190" t="s">
        <v>271</v>
      </c>
      <c r="BF295" s="193" t="s">
        <v>271</v>
      </c>
      <c r="BG295" s="193" t="s">
        <v>271</v>
      </c>
      <c r="BH295" s="190" t="s">
        <v>271</v>
      </c>
      <c r="BI295" s="193" t="s">
        <v>271</v>
      </c>
      <c r="BJ295" s="193" t="s">
        <v>271</v>
      </c>
      <c r="BK295" s="190" t="s">
        <v>271</v>
      </c>
      <c r="BL295" s="193" t="s">
        <v>271</v>
      </c>
      <c r="BM295" s="193" t="s">
        <v>271</v>
      </c>
      <c r="BN295" s="190" t="s">
        <v>271</v>
      </c>
      <c r="BO295" s="193" t="s">
        <v>271</v>
      </c>
      <c r="BP295" s="193" t="s">
        <v>271</v>
      </c>
      <c r="BQ295" s="190" t="s">
        <v>271</v>
      </c>
      <c r="BR295" s="193" t="s">
        <v>271</v>
      </c>
      <c r="BS295" s="193" t="s">
        <v>271</v>
      </c>
      <c r="BT295" s="190" t="s">
        <v>271</v>
      </c>
      <c r="BU295" s="193" t="s">
        <v>271</v>
      </c>
      <c r="BV295" s="193" t="s">
        <v>271</v>
      </c>
      <c r="BW295" s="193">
        <v>160696</v>
      </c>
      <c r="BX295" s="193">
        <v>84216</v>
      </c>
      <c r="BY295" s="193">
        <v>244912</v>
      </c>
      <c r="BZ295" s="193">
        <v>40174</v>
      </c>
      <c r="CA295" s="193">
        <v>21054</v>
      </c>
      <c r="CB295" s="193">
        <v>61228</v>
      </c>
      <c r="CC295" s="190" t="s">
        <v>271</v>
      </c>
      <c r="CD295" s="193" t="s">
        <v>271</v>
      </c>
      <c r="CE295" s="193" t="s">
        <v>271</v>
      </c>
      <c r="CF295" s="190" t="s">
        <v>271</v>
      </c>
      <c r="CG295" s="193" t="s">
        <v>271</v>
      </c>
      <c r="CH295" s="193" t="s">
        <v>271</v>
      </c>
      <c r="CI295" s="190" t="s">
        <v>271</v>
      </c>
      <c r="CJ295" s="193" t="s">
        <v>271</v>
      </c>
      <c r="CK295" s="193" t="s">
        <v>271</v>
      </c>
      <c r="CL295" s="190" t="s">
        <v>271</v>
      </c>
      <c r="CM295" s="193" t="s">
        <v>271</v>
      </c>
      <c r="CN295" s="193" t="s">
        <v>271</v>
      </c>
      <c r="CO295" s="190" t="s">
        <v>287</v>
      </c>
      <c r="CP295" s="193">
        <v>21054</v>
      </c>
      <c r="CQ295" s="193">
        <v>84216</v>
      </c>
      <c r="CR295" s="190" t="s">
        <v>271</v>
      </c>
      <c r="CS295" s="193" t="s">
        <v>271</v>
      </c>
      <c r="CT295" s="193" t="s">
        <v>271</v>
      </c>
      <c r="CU295" s="190" t="s">
        <v>271</v>
      </c>
      <c r="CV295" s="193" t="s">
        <v>271</v>
      </c>
      <c r="CW295" s="193" t="s">
        <v>271</v>
      </c>
      <c r="CX295" s="190" t="s">
        <v>271</v>
      </c>
      <c r="CY295" s="193" t="s">
        <v>271</v>
      </c>
      <c r="CZ295" s="193" t="s">
        <v>271</v>
      </c>
      <c r="DA295" s="190" t="s">
        <v>271</v>
      </c>
      <c r="DB295" s="193" t="s">
        <v>271</v>
      </c>
      <c r="DC295" s="193" t="s">
        <v>271</v>
      </c>
      <c r="DD295" s="190" t="s">
        <v>271</v>
      </c>
      <c r="DE295" s="193" t="s">
        <v>271</v>
      </c>
      <c r="DF295" s="193" t="s">
        <v>271</v>
      </c>
      <c r="DG295" s="190" t="s">
        <v>271</v>
      </c>
      <c r="DH295" s="193" t="s">
        <v>271</v>
      </c>
      <c r="DI295" s="193" t="s">
        <v>271</v>
      </c>
      <c r="DJ295" s="190" t="s">
        <v>271</v>
      </c>
      <c r="DK295" s="193" t="s">
        <v>271</v>
      </c>
      <c r="DL295" s="193" t="s">
        <v>271</v>
      </c>
      <c r="DM295" s="190" t="s">
        <v>271</v>
      </c>
      <c r="DN295" s="193" t="s">
        <v>271</v>
      </c>
      <c r="DO295" s="193" t="s">
        <v>271</v>
      </c>
      <c r="DP295" s="190" t="s">
        <v>271</v>
      </c>
      <c r="DQ295" s="193" t="s">
        <v>271</v>
      </c>
      <c r="DR295" s="193" t="s">
        <v>271</v>
      </c>
      <c r="DS295" s="190" t="s">
        <v>271</v>
      </c>
      <c r="DT295" s="193" t="s">
        <v>271</v>
      </c>
      <c r="DU295" s="193" t="s">
        <v>271</v>
      </c>
      <c r="DV295" s="190" t="s">
        <v>287</v>
      </c>
      <c r="DW295" s="193">
        <v>40174</v>
      </c>
      <c r="DX295" s="193">
        <v>160696</v>
      </c>
      <c r="DY295" s="190" t="s">
        <v>356</v>
      </c>
      <c r="DZ295" s="190" t="s">
        <v>272</v>
      </c>
      <c r="EA295" s="190" t="s">
        <v>695</v>
      </c>
      <c r="EB295" s="190" t="s">
        <v>307</v>
      </c>
      <c r="EC295" s="190" t="s">
        <v>297</v>
      </c>
      <c r="ED295" s="190" t="s">
        <v>271</v>
      </c>
      <c r="EE295" s="190" t="s">
        <v>271</v>
      </c>
      <c r="EF295" s="190" t="s">
        <v>271</v>
      </c>
      <c r="EG295" s="190" t="s">
        <v>352</v>
      </c>
      <c r="EH295" s="190" t="s">
        <v>320</v>
      </c>
      <c r="EI295" s="190" t="s">
        <v>483</v>
      </c>
      <c r="EJ295" s="190" t="s">
        <v>245</v>
      </c>
      <c r="EK295" s="190" t="s">
        <v>351</v>
      </c>
      <c r="EL295" s="190" t="s">
        <v>272</v>
      </c>
      <c r="EM295" s="190" t="s">
        <v>272</v>
      </c>
      <c r="EN295" s="190" t="s">
        <v>272</v>
      </c>
      <c r="EO295" s="190" t="s">
        <v>272</v>
      </c>
      <c r="EP295" s="190" t="s">
        <v>350</v>
      </c>
      <c r="EQ295" s="190">
        <v>4</v>
      </c>
      <c r="ER295" s="190" t="s">
        <v>349</v>
      </c>
      <c r="ES295" s="190" t="s">
        <v>272</v>
      </c>
      <c r="ET295" s="190" t="s">
        <v>272</v>
      </c>
      <c r="EU295" s="190" t="s">
        <v>272</v>
      </c>
      <c r="EV295" s="190" t="s">
        <v>272</v>
      </c>
      <c r="EW295" s="190" t="s">
        <v>303</v>
      </c>
      <c r="EX295" s="190">
        <v>4</v>
      </c>
      <c r="EY295" s="190" t="s">
        <v>278</v>
      </c>
      <c r="EZ295" s="190" t="s">
        <v>268</v>
      </c>
      <c r="FA295" s="190" t="s">
        <v>260</v>
      </c>
      <c r="FB295" s="193">
        <v>1</v>
      </c>
      <c r="FC295" s="190" t="s">
        <v>348</v>
      </c>
      <c r="FD295" s="190" t="s">
        <v>271</v>
      </c>
      <c r="FE295" s="190" t="s">
        <v>271</v>
      </c>
      <c r="FF295" s="190" t="s">
        <v>262</v>
      </c>
      <c r="FG295" s="190" t="s">
        <v>271</v>
      </c>
      <c r="FH295" s="190" t="s">
        <v>271</v>
      </c>
      <c r="FI295" s="190" t="s">
        <v>2014</v>
      </c>
      <c r="FJ295" s="190" t="s">
        <v>2013</v>
      </c>
      <c r="FK295" s="190" t="s">
        <v>2012</v>
      </c>
      <c r="FL295" s="190" t="s">
        <v>2011</v>
      </c>
      <c r="FM295" s="190" t="s">
        <v>2010</v>
      </c>
      <c r="FN295" s="190" t="s">
        <v>271</v>
      </c>
      <c r="FO295" s="190" t="s">
        <v>271</v>
      </c>
      <c r="FP295" s="190" t="s">
        <v>271</v>
      </c>
      <c r="FQ295" s="193">
        <v>244912</v>
      </c>
      <c r="FR295" s="193">
        <v>61228</v>
      </c>
      <c r="FS295" s="190" t="s">
        <v>272</v>
      </c>
      <c r="FT295" s="190" t="s">
        <v>297</v>
      </c>
      <c r="FU295" s="190" t="s">
        <v>271</v>
      </c>
      <c r="FV295" s="190" t="s">
        <v>271</v>
      </c>
      <c r="FW295" s="190" t="s">
        <v>271</v>
      </c>
      <c r="FX295" s="190" t="s">
        <v>271</v>
      </c>
      <c r="FY295" s="190" t="s">
        <v>271</v>
      </c>
      <c r="FZ295" s="190" t="s">
        <v>271</v>
      </c>
      <c r="GA295" s="190" t="s">
        <v>271</v>
      </c>
      <c r="GB295" s="190" t="s">
        <v>271</v>
      </c>
      <c r="GC295" s="190" t="s">
        <v>272</v>
      </c>
      <c r="GD295" s="190" t="s">
        <v>272</v>
      </c>
      <c r="GE295" s="190" t="s">
        <v>271</v>
      </c>
    </row>
    <row r="296" spans="1:187" x14ac:dyDescent="0.3">
      <c r="A296" s="190" t="s">
        <v>372</v>
      </c>
      <c r="B296" s="190">
        <v>2942</v>
      </c>
      <c r="C296" s="190" t="s">
        <v>59</v>
      </c>
      <c r="D296" s="190" t="s">
        <v>243</v>
      </c>
      <c r="E296" s="190" t="s">
        <v>2009</v>
      </c>
      <c r="F296" s="190" t="s">
        <v>2008</v>
      </c>
      <c r="G296" s="190" t="s">
        <v>1337</v>
      </c>
      <c r="H296" s="190" t="s">
        <v>369</v>
      </c>
      <c r="I296" s="190" t="s">
        <v>1543</v>
      </c>
      <c r="J296" s="190" t="s">
        <v>2007</v>
      </c>
      <c r="K296" s="190" t="s">
        <v>271</v>
      </c>
      <c r="L296" s="190" t="s">
        <v>271</v>
      </c>
      <c r="M296" s="190" t="s">
        <v>271</v>
      </c>
      <c r="N296" s="190" t="s">
        <v>271</v>
      </c>
      <c r="O296" s="190" t="s">
        <v>271</v>
      </c>
      <c r="P296" s="190" t="s">
        <v>271</v>
      </c>
      <c r="Q296" s="191">
        <v>42361</v>
      </c>
      <c r="R296" s="191">
        <v>42735</v>
      </c>
      <c r="T296" s="190" t="s">
        <v>574</v>
      </c>
      <c r="U296" s="194">
        <v>1202341</v>
      </c>
      <c r="V296" s="190" t="s">
        <v>2006</v>
      </c>
      <c r="W296" s="190" t="s">
        <v>2005</v>
      </c>
      <c r="X296" s="190" t="s">
        <v>2004</v>
      </c>
      <c r="Y296" s="190" t="s">
        <v>271</v>
      </c>
      <c r="Z296" s="190" t="s">
        <v>271</v>
      </c>
      <c r="AA296" s="190" t="s">
        <v>271</v>
      </c>
      <c r="AB296" s="190" t="s">
        <v>448</v>
      </c>
      <c r="AC296" s="190" t="s">
        <v>2003</v>
      </c>
      <c r="AD296" s="190" t="s">
        <v>325</v>
      </c>
      <c r="AE296" s="190" t="s">
        <v>2002</v>
      </c>
      <c r="AF296" s="190" t="s">
        <v>672</v>
      </c>
      <c r="AG296" s="193">
        <v>0</v>
      </c>
      <c r="AH296" s="193">
        <v>0</v>
      </c>
      <c r="AI296" s="193">
        <v>0</v>
      </c>
      <c r="AJ296" s="193">
        <v>61368</v>
      </c>
      <c r="AK296" s="193">
        <v>37200</v>
      </c>
      <c r="AL296" s="193">
        <v>98568</v>
      </c>
      <c r="AM296" s="193">
        <v>0</v>
      </c>
      <c r="AN296" s="193">
        <v>0</v>
      </c>
      <c r="AO296" s="193">
        <v>0</v>
      </c>
      <c r="AP296" s="193">
        <v>50266</v>
      </c>
      <c r="AQ296" s="193">
        <v>26099</v>
      </c>
      <c r="AR296" s="193">
        <v>76365</v>
      </c>
      <c r="AS296" s="190" t="s">
        <v>271</v>
      </c>
      <c r="AT296" s="193" t="s">
        <v>271</v>
      </c>
      <c r="AU296" s="193" t="s">
        <v>271</v>
      </c>
      <c r="AV296" s="190" t="s">
        <v>271</v>
      </c>
      <c r="AW296" s="193" t="s">
        <v>271</v>
      </c>
      <c r="AX296" s="193" t="s">
        <v>271</v>
      </c>
      <c r="AY296" s="190" t="s">
        <v>287</v>
      </c>
      <c r="AZ296" s="193">
        <v>39238</v>
      </c>
      <c r="BA296" s="193">
        <v>0</v>
      </c>
      <c r="BB296" s="190" t="s">
        <v>271</v>
      </c>
      <c r="BC296" s="193" t="s">
        <v>271</v>
      </c>
      <c r="BD296" s="193" t="s">
        <v>271</v>
      </c>
      <c r="BE296" s="190" t="s">
        <v>271</v>
      </c>
      <c r="BF296" s="193" t="s">
        <v>271</v>
      </c>
      <c r="BG296" s="193" t="s">
        <v>271</v>
      </c>
      <c r="BH296" s="190" t="s">
        <v>271</v>
      </c>
      <c r="BI296" s="193" t="s">
        <v>271</v>
      </c>
      <c r="BJ296" s="193" t="s">
        <v>271</v>
      </c>
      <c r="BK296" s="190" t="s">
        <v>271</v>
      </c>
      <c r="BL296" s="193" t="s">
        <v>271</v>
      </c>
      <c r="BM296" s="193" t="s">
        <v>271</v>
      </c>
      <c r="BN296" s="190" t="s">
        <v>271</v>
      </c>
      <c r="BO296" s="193" t="s">
        <v>271</v>
      </c>
      <c r="BP296" s="193" t="s">
        <v>271</v>
      </c>
      <c r="BQ296" s="190" t="s">
        <v>271</v>
      </c>
      <c r="BR296" s="193" t="s">
        <v>271</v>
      </c>
      <c r="BS296" s="193" t="s">
        <v>271</v>
      </c>
      <c r="BT296" s="190" t="s">
        <v>287</v>
      </c>
      <c r="BU296" s="193">
        <v>37127</v>
      </c>
      <c r="BV296" s="193">
        <v>0</v>
      </c>
      <c r="BW296" s="193">
        <v>0</v>
      </c>
      <c r="BX296" s="193">
        <v>0</v>
      </c>
      <c r="BY296" s="193">
        <v>0</v>
      </c>
      <c r="BZ296" s="193">
        <v>0</v>
      </c>
      <c r="CA296" s="193">
        <v>0</v>
      </c>
      <c r="CB296" s="193">
        <v>0</v>
      </c>
      <c r="CC296" s="190" t="s">
        <v>271</v>
      </c>
      <c r="CD296" s="193" t="s">
        <v>271</v>
      </c>
      <c r="CE296" s="193" t="s">
        <v>271</v>
      </c>
      <c r="CF296" s="190" t="s">
        <v>271</v>
      </c>
      <c r="CG296" s="193" t="s">
        <v>271</v>
      </c>
      <c r="CH296" s="193" t="s">
        <v>271</v>
      </c>
      <c r="CI296" s="190" t="s">
        <v>271</v>
      </c>
      <c r="CJ296" s="193" t="s">
        <v>271</v>
      </c>
      <c r="CK296" s="193" t="s">
        <v>271</v>
      </c>
      <c r="CL296" s="190" t="s">
        <v>271</v>
      </c>
      <c r="CM296" s="193" t="s">
        <v>271</v>
      </c>
      <c r="CN296" s="193" t="s">
        <v>271</v>
      </c>
      <c r="CO296" s="190" t="s">
        <v>271</v>
      </c>
      <c r="CP296" s="193" t="s">
        <v>271</v>
      </c>
      <c r="CQ296" s="193" t="s">
        <v>271</v>
      </c>
      <c r="CR296" s="190" t="s">
        <v>271</v>
      </c>
      <c r="CS296" s="193" t="s">
        <v>271</v>
      </c>
      <c r="CT296" s="193" t="s">
        <v>271</v>
      </c>
      <c r="CU296" s="190" t="s">
        <v>271</v>
      </c>
      <c r="CV296" s="193" t="s">
        <v>271</v>
      </c>
      <c r="CW296" s="193" t="s">
        <v>271</v>
      </c>
      <c r="CX296" s="190" t="s">
        <v>271</v>
      </c>
      <c r="CY296" s="193" t="s">
        <v>271</v>
      </c>
      <c r="CZ296" s="193" t="s">
        <v>271</v>
      </c>
      <c r="DA296" s="190" t="s">
        <v>271</v>
      </c>
      <c r="DB296" s="193" t="s">
        <v>271</v>
      </c>
      <c r="DC296" s="193" t="s">
        <v>271</v>
      </c>
      <c r="DD296" s="190" t="s">
        <v>271</v>
      </c>
      <c r="DE296" s="193" t="s">
        <v>271</v>
      </c>
      <c r="DF296" s="193" t="s">
        <v>271</v>
      </c>
      <c r="DG296" s="190" t="s">
        <v>271</v>
      </c>
      <c r="DH296" s="193" t="s">
        <v>271</v>
      </c>
      <c r="DI296" s="193" t="s">
        <v>271</v>
      </c>
      <c r="DJ296" s="190" t="s">
        <v>271</v>
      </c>
      <c r="DK296" s="193" t="s">
        <v>271</v>
      </c>
      <c r="DL296" s="193" t="s">
        <v>271</v>
      </c>
      <c r="DM296" s="190" t="s">
        <v>271</v>
      </c>
      <c r="DN296" s="193" t="s">
        <v>271</v>
      </c>
      <c r="DO296" s="193" t="s">
        <v>271</v>
      </c>
      <c r="DP296" s="190" t="s">
        <v>271</v>
      </c>
      <c r="DQ296" s="193" t="s">
        <v>271</v>
      </c>
      <c r="DR296" s="193" t="s">
        <v>271</v>
      </c>
      <c r="DS296" s="190" t="s">
        <v>271</v>
      </c>
      <c r="DT296" s="193" t="s">
        <v>271</v>
      </c>
      <c r="DU296" s="193" t="s">
        <v>271</v>
      </c>
      <c r="DV296" s="190" t="s">
        <v>271</v>
      </c>
      <c r="DW296" s="193" t="s">
        <v>271</v>
      </c>
      <c r="DX296" s="193" t="s">
        <v>271</v>
      </c>
      <c r="DY296" s="190" t="s">
        <v>655</v>
      </c>
      <c r="DZ296" s="190" t="s">
        <v>297</v>
      </c>
      <c r="EA296" s="190" t="s">
        <v>271</v>
      </c>
      <c r="EB296" s="190" t="s">
        <v>271</v>
      </c>
      <c r="EC296" s="190" t="s">
        <v>272</v>
      </c>
      <c r="ED296" s="190" t="s">
        <v>323</v>
      </c>
      <c r="EE296" s="190" t="s">
        <v>602</v>
      </c>
      <c r="EF296" s="190" t="s">
        <v>2001</v>
      </c>
      <c r="EG296" s="190" t="s">
        <v>321</v>
      </c>
      <c r="EH296" s="190" t="s">
        <v>380</v>
      </c>
      <c r="EI296" s="190" t="s">
        <v>483</v>
      </c>
      <c r="EJ296" s="190" t="s">
        <v>246</v>
      </c>
      <c r="EK296" s="190" t="s">
        <v>379</v>
      </c>
      <c r="EL296" s="190" t="s">
        <v>272</v>
      </c>
      <c r="EM296" s="190" t="s">
        <v>272</v>
      </c>
      <c r="EN296" s="190" t="s">
        <v>272</v>
      </c>
      <c r="EO296" s="190" t="s">
        <v>272</v>
      </c>
      <c r="EP296" s="190" t="s">
        <v>378</v>
      </c>
      <c r="EQ296" s="190">
        <v>4</v>
      </c>
      <c r="ER296" s="190" t="s">
        <v>349</v>
      </c>
      <c r="ES296" s="190" t="s">
        <v>272</v>
      </c>
      <c r="ET296" s="190" t="s">
        <v>272</v>
      </c>
      <c r="EU296" s="190" t="s">
        <v>272</v>
      </c>
      <c r="EV296" s="190" t="s">
        <v>272</v>
      </c>
      <c r="EW296" s="190" t="s">
        <v>303</v>
      </c>
      <c r="EX296" s="190">
        <v>4</v>
      </c>
      <c r="EY296" s="190" t="s">
        <v>318</v>
      </c>
      <c r="EZ296" s="190" t="s">
        <v>268</v>
      </c>
      <c r="FA296" s="190" t="s">
        <v>260</v>
      </c>
      <c r="FB296" s="193">
        <v>3</v>
      </c>
      <c r="FC296" s="190" t="s">
        <v>348</v>
      </c>
      <c r="FD296" s="190" t="s">
        <v>277</v>
      </c>
      <c r="FE296" s="190" t="s">
        <v>277</v>
      </c>
      <c r="FF296" s="190" t="s">
        <v>262</v>
      </c>
      <c r="FG296" s="190" t="s">
        <v>271</v>
      </c>
      <c r="FH296" s="190" t="s">
        <v>2000</v>
      </c>
      <c r="FI296" s="190" t="s">
        <v>1999</v>
      </c>
      <c r="FJ296" s="190" t="s">
        <v>1998</v>
      </c>
      <c r="FK296" s="190" t="s">
        <v>271</v>
      </c>
      <c r="FL296" s="190" t="s">
        <v>1997</v>
      </c>
      <c r="FM296" s="190" t="s">
        <v>1996</v>
      </c>
      <c r="FN296" s="190" t="s">
        <v>271</v>
      </c>
      <c r="FO296" s="190" t="s">
        <v>1995</v>
      </c>
      <c r="FP296" s="190" t="s">
        <v>1994</v>
      </c>
      <c r="FQ296" s="193">
        <v>0</v>
      </c>
      <c r="FR296" s="193">
        <v>76365</v>
      </c>
      <c r="FS296" s="190" t="s">
        <v>271</v>
      </c>
      <c r="FT296" s="190" t="s">
        <v>271</v>
      </c>
      <c r="FU296" s="190" t="s">
        <v>272</v>
      </c>
      <c r="FV296" s="190" t="s">
        <v>272</v>
      </c>
      <c r="FW296" s="190" t="s">
        <v>271</v>
      </c>
      <c r="FX296" s="190" t="s">
        <v>271</v>
      </c>
      <c r="FY296" s="190" t="s">
        <v>271</v>
      </c>
      <c r="FZ296" s="190" t="s">
        <v>271</v>
      </c>
      <c r="GA296" s="190" t="s">
        <v>271</v>
      </c>
      <c r="GB296" s="190" t="s">
        <v>271</v>
      </c>
      <c r="GC296" s="190" t="s">
        <v>271</v>
      </c>
      <c r="GD296" s="190" t="s">
        <v>271</v>
      </c>
      <c r="GE296" s="190" t="s">
        <v>271</v>
      </c>
    </row>
    <row r="297" spans="1:187" x14ac:dyDescent="0.3">
      <c r="A297" s="190" t="s">
        <v>372</v>
      </c>
      <c r="B297" s="190">
        <v>3886</v>
      </c>
      <c r="C297" s="190" t="s">
        <v>59</v>
      </c>
      <c r="D297" s="190" t="s">
        <v>243</v>
      </c>
      <c r="E297" s="190" t="s">
        <v>1993</v>
      </c>
      <c r="F297" s="190" t="s">
        <v>1992</v>
      </c>
      <c r="G297" s="190" t="s">
        <v>1337</v>
      </c>
      <c r="H297" s="190" t="s">
        <v>369</v>
      </c>
      <c r="I297" s="190" t="s">
        <v>1543</v>
      </c>
      <c r="J297" s="190" t="s">
        <v>1542</v>
      </c>
      <c r="K297" s="190" t="s">
        <v>271</v>
      </c>
      <c r="L297" s="190" t="s">
        <v>271</v>
      </c>
      <c r="M297" s="190" t="s">
        <v>271</v>
      </c>
      <c r="N297" s="190" t="s">
        <v>271</v>
      </c>
      <c r="O297" s="190" t="s">
        <v>271</v>
      </c>
      <c r="P297" s="190" t="s">
        <v>271</v>
      </c>
      <c r="Q297" s="191">
        <v>42370</v>
      </c>
      <c r="R297" s="191">
        <v>44012</v>
      </c>
      <c r="T297" s="190" t="s">
        <v>592</v>
      </c>
      <c r="U297" s="194">
        <v>16260781</v>
      </c>
      <c r="V297" s="190" t="s">
        <v>1991</v>
      </c>
      <c r="W297" s="190" t="s">
        <v>1990</v>
      </c>
      <c r="X297" s="190" t="s">
        <v>1989</v>
      </c>
      <c r="Y297" s="190" t="s">
        <v>271</v>
      </c>
      <c r="Z297" s="190" t="s">
        <v>271</v>
      </c>
      <c r="AA297" s="190" t="s">
        <v>271</v>
      </c>
      <c r="AB297" s="190" t="s">
        <v>310</v>
      </c>
      <c r="AC297" s="190" t="s">
        <v>1988</v>
      </c>
      <c r="AD297" s="190" t="s">
        <v>325</v>
      </c>
      <c r="AE297" s="190" t="s">
        <v>1987</v>
      </c>
      <c r="AF297" s="190" t="s">
        <v>1986</v>
      </c>
      <c r="AG297" s="193">
        <v>422440</v>
      </c>
      <c r="AH297" s="193">
        <v>402778</v>
      </c>
      <c r="AI297" s="193">
        <v>825218</v>
      </c>
      <c r="AJ297" s="193">
        <v>95093</v>
      </c>
      <c r="AK297" s="193">
        <v>93865</v>
      </c>
      <c r="AL297" s="193">
        <v>188958</v>
      </c>
      <c r="AM297" s="193">
        <v>0</v>
      </c>
      <c r="AN297" s="193">
        <v>0</v>
      </c>
      <c r="AO297" s="193">
        <v>0</v>
      </c>
      <c r="AP297" s="193">
        <v>0</v>
      </c>
      <c r="AQ297" s="193">
        <v>0</v>
      </c>
      <c r="AR297" s="193">
        <v>0</v>
      </c>
      <c r="AS297" s="190" t="s">
        <v>271</v>
      </c>
      <c r="AT297" s="193" t="s">
        <v>271</v>
      </c>
      <c r="AU297" s="193" t="s">
        <v>271</v>
      </c>
      <c r="AV297" s="190" t="s">
        <v>271</v>
      </c>
      <c r="AW297" s="193" t="s">
        <v>271</v>
      </c>
      <c r="AX297" s="193" t="s">
        <v>271</v>
      </c>
      <c r="AY297" s="190" t="s">
        <v>271</v>
      </c>
      <c r="AZ297" s="193" t="s">
        <v>271</v>
      </c>
      <c r="BA297" s="193" t="s">
        <v>271</v>
      </c>
      <c r="BB297" s="190" t="s">
        <v>271</v>
      </c>
      <c r="BC297" s="193" t="s">
        <v>271</v>
      </c>
      <c r="BD297" s="193" t="s">
        <v>271</v>
      </c>
      <c r="BE297" s="190" t="s">
        <v>271</v>
      </c>
      <c r="BF297" s="193" t="s">
        <v>271</v>
      </c>
      <c r="BG297" s="193" t="s">
        <v>271</v>
      </c>
      <c r="BH297" s="190" t="s">
        <v>271</v>
      </c>
      <c r="BI297" s="193" t="s">
        <v>271</v>
      </c>
      <c r="BJ297" s="193" t="s">
        <v>271</v>
      </c>
      <c r="BK297" s="190" t="s">
        <v>271</v>
      </c>
      <c r="BL297" s="193" t="s">
        <v>271</v>
      </c>
      <c r="BM297" s="193" t="s">
        <v>271</v>
      </c>
      <c r="BN297" s="190" t="s">
        <v>271</v>
      </c>
      <c r="BO297" s="193" t="s">
        <v>271</v>
      </c>
      <c r="BP297" s="193" t="s">
        <v>271</v>
      </c>
      <c r="BQ297" s="190" t="s">
        <v>271</v>
      </c>
      <c r="BR297" s="193" t="s">
        <v>271</v>
      </c>
      <c r="BS297" s="193" t="s">
        <v>271</v>
      </c>
      <c r="BT297" s="190" t="s">
        <v>271</v>
      </c>
      <c r="BU297" s="193" t="s">
        <v>271</v>
      </c>
      <c r="BV297" s="193" t="s">
        <v>271</v>
      </c>
      <c r="BW297" s="193">
        <v>48022</v>
      </c>
      <c r="BX297" s="193">
        <v>11748</v>
      </c>
      <c r="BY297" s="193">
        <v>59770</v>
      </c>
      <c r="BZ297" s="193">
        <v>17786</v>
      </c>
      <c r="CA297" s="193">
        <v>4351</v>
      </c>
      <c r="CB297" s="193">
        <v>22137</v>
      </c>
      <c r="CC297" s="190" t="s">
        <v>287</v>
      </c>
      <c r="CD297" s="193">
        <v>0</v>
      </c>
      <c r="CE297" s="193">
        <v>0</v>
      </c>
      <c r="CF297" s="190" t="s">
        <v>271</v>
      </c>
      <c r="CG297" s="193" t="s">
        <v>271</v>
      </c>
      <c r="CH297" s="193" t="s">
        <v>271</v>
      </c>
      <c r="CI297" s="190" t="s">
        <v>271</v>
      </c>
      <c r="CJ297" s="193" t="s">
        <v>271</v>
      </c>
      <c r="CK297" s="193" t="s">
        <v>271</v>
      </c>
      <c r="CL297" s="190" t="s">
        <v>271</v>
      </c>
      <c r="CM297" s="193" t="s">
        <v>271</v>
      </c>
      <c r="CN297" s="193" t="s">
        <v>271</v>
      </c>
      <c r="CO297" s="190" t="s">
        <v>271</v>
      </c>
      <c r="CP297" s="193" t="s">
        <v>271</v>
      </c>
      <c r="CQ297" s="193" t="s">
        <v>271</v>
      </c>
      <c r="CR297" s="190" t="s">
        <v>271</v>
      </c>
      <c r="CS297" s="193" t="s">
        <v>271</v>
      </c>
      <c r="CT297" s="193" t="s">
        <v>271</v>
      </c>
      <c r="CU297" s="190" t="s">
        <v>287</v>
      </c>
      <c r="CV297" s="193">
        <v>22137</v>
      </c>
      <c r="CW297" s="193">
        <v>59770</v>
      </c>
      <c r="CX297" s="190" t="s">
        <v>271</v>
      </c>
      <c r="CY297" s="193" t="s">
        <v>271</v>
      </c>
      <c r="CZ297" s="193" t="s">
        <v>271</v>
      </c>
      <c r="DA297" s="190" t="s">
        <v>271</v>
      </c>
      <c r="DB297" s="193" t="s">
        <v>271</v>
      </c>
      <c r="DC297" s="193" t="s">
        <v>271</v>
      </c>
      <c r="DD297" s="190" t="s">
        <v>271</v>
      </c>
      <c r="DE297" s="193" t="s">
        <v>271</v>
      </c>
      <c r="DF297" s="193" t="s">
        <v>271</v>
      </c>
      <c r="DG297" s="190" t="s">
        <v>271</v>
      </c>
      <c r="DH297" s="193" t="s">
        <v>271</v>
      </c>
      <c r="DI297" s="193" t="s">
        <v>271</v>
      </c>
      <c r="DJ297" s="190" t="s">
        <v>271</v>
      </c>
      <c r="DK297" s="193" t="s">
        <v>271</v>
      </c>
      <c r="DL297" s="193" t="s">
        <v>271</v>
      </c>
      <c r="DM297" s="190" t="s">
        <v>271</v>
      </c>
      <c r="DN297" s="193" t="s">
        <v>271</v>
      </c>
      <c r="DO297" s="193" t="s">
        <v>271</v>
      </c>
      <c r="DP297" s="190" t="s">
        <v>271</v>
      </c>
      <c r="DQ297" s="193" t="s">
        <v>271</v>
      </c>
      <c r="DR297" s="193" t="s">
        <v>271</v>
      </c>
      <c r="DS297" s="190" t="s">
        <v>271</v>
      </c>
      <c r="DT297" s="193" t="s">
        <v>271</v>
      </c>
      <c r="DU297" s="193" t="s">
        <v>271</v>
      </c>
      <c r="DV297" s="190" t="s">
        <v>271</v>
      </c>
      <c r="DW297" s="193" t="s">
        <v>271</v>
      </c>
      <c r="DX297" s="193" t="s">
        <v>271</v>
      </c>
      <c r="DY297" s="190" t="s">
        <v>356</v>
      </c>
      <c r="DZ297" s="190" t="s">
        <v>297</v>
      </c>
      <c r="EA297" s="190" t="s">
        <v>271</v>
      </c>
      <c r="EB297" s="190" t="s">
        <v>271</v>
      </c>
      <c r="EC297" s="190" t="s">
        <v>272</v>
      </c>
      <c r="ED297" s="190" t="s">
        <v>785</v>
      </c>
      <c r="EE297" s="190" t="s">
        <v>307</v>
      </c>
      <c r="EF297" s="190" t="s">
        <v>1985</v>
      </c>
      <c r="EG297" s="190" t="s">
        <v>352</v>
      </c>
      <c r="EH297" s="190" t="s">
        <v>284</v>
      </c>
      <c r="EI297" s="190" t="s">
        <v>319</v>
      </c>
      <c r="EJ297" s="190" t="s">
        <v>246</v>
      </c>
      <c r="EK297" s="190" t="s">
        <v>379</v>
      </c>
      <c r="EL297" s="190" t="s">
        <v>272</v>
      </c>
      <c r="EM297" s="190" t="s">
        <v>272</v>
      </c>
      <c r="EN297" s="190" t="s">
        <v>272</v>
      </c>
      <c r="EO297" s="190" t="s">
        <v>272</v>
      </c>
      <c r="EP297" s="190" t="s">
        <v>378</v>
      </c>
      <c r="EQ297" s="190">
        <v>4</v>
      </c>
      <c r="ER297" s="190" t="s">
        <v>349</v>
      </c>
      <c r="ES297" s="190" t="s">
        <v>272</v>
      </c>
      <c r="ET297" s="190" t="s">
        <v>272</v>
      </c>
      <c r="EU297" s="190" t="s">
        <v>272</v>
      </c>
      <c r="EV297" s="190" t="s">
        <v>272</v>
      </c>
      <c r="EW297" s="190" t="s">
        <v>303</v>
      </c>
      <c r="EX297" s="190">
        <v>4</v>
      </c>
      <c r="EY297" s="190" t="s">
        <v>302</v>
      </c>
      <c r="EZ297" s="190" t="s">
        <v>266</v>
      </c>
      <c r="FA297" s="190" t="s">
        <v>257</v>
      </c>
      <c r="FB297" s="193">
        <v>5</v>
      </c>
      <c r="FC297" s="190" t="s">
        <v>277</v>
      </c>
      <c r="FD297" s="190" t="s">
        <v>348</v>
      </c>
      <c r="FE297" s="190" t="s">
        <v>300</v>
      </c>
      <c r="FF297" s="190" t="s">
        <v>262</v>
      </c>
      <c r="FG297" s="190" t="s">
        <v>271</v>
      </c>
      <c r="FH297" s="190" t="s">
        <v>1984</v>
      </c>
      <c r="FI297" s="190" t="s">
        <v>1983</v>
      </c>
      <c r="FJ297" s="190" t="s">
        <v>1982</v>
      </c>
      <c r="FK297" s="190" t="s">
        <v>1981</v>
      </c>
      <c r="FL297" s="190" t="s">
        <v>1980</v>
      </c>
      <c r="FM297" s="190" t="s">
        <v>1979</v>
      </c>
      <c r="FN297" s="190" t="s">
        <v>271</v>
      </c>
      <c r="FO297" s="190" t="s">
        <v>1978</v>
      </c>
      <c r="FP297" s="190" t="s">
        <v>271</v>
      </c>
      <c r="FQ297" s="193">
        <v>59770</v>
      </c>
      <c r="FR297" s="193">
        <v>22137</v>
      </c>
      <c r="FS297" s="190" t="s">
        <v>271</v>
      </c>
      <c r="FT297" s="190" t="s">
        <v>271</v>
      </c>
      <c r="FU297" s="190" t="s">
        <v>271</v>
      </c>
      <c r="FV297" s="190" t="s">
        <v>271</v>
      </c>
      <c r="FW297" s="190" t="s">
        <v>271</v>
      </c>
      <c r="FX297" s="190" t="s">
        <v>271</v>
      </c>
      <c r="FY297" s="190" t="s">
        <v>271</v>
      </c>
      <c r="FZ297" s="190" t="s">
        <v>271</v>
      </c>
      <c r="GA297" s="190" t="s">
        <v>272</v>
      </c>
      <c r="GB297" s="190" t="s">
        <v>271</v>
      </c>
      <c r="GC297" s="190" t="s">
        <v>271</v>
      </c>
      <c r="GD297" s="190" t="s">
        <v>271</v>
      </c>
      <c r="GE297" s="190" t="s">
        <v>271</v>
      </c>
    </row>
    <row r="298" spans="1:187" x14ac:dyDescent="0.3">
      <c r="A298" s="190" t="s">
        <v>372</v>
      </c>
      <c r="B298" s="190">
        <v>2925</v>
      </c>
      <c r="C298" s="190" t="s">
        <v>59</v>
      </c>
      <c r="D298" s="190" t="s">
        <v>243</v>
      </c>
      <c r="E298" s="190" t="s">
        <v>1139</v>
      </c>
      <c r="F298" s="190" t="s">
        <v>1138</v>
      </c>
      <c r="G298" s="190" t="s">
        <v>270</v>
      </c>
      <c r="H298" s="190" t="s">
        <v>369</v>
      </c>
      <c r="I298" s="190" t="s">
        <v>368</v>
      </c>
      <c r="J298" s="190" t="s">
        <v>1137</v>
      </c>
      <c r="K298" s="190" t="s">
        <v>271</v>
      </c>
      <c r="L298" s="190" t="s">
        <v>271</v>
      </c>
      <c r="M298" s="190" t="s">
        <v>271</v>
      </c>
      <c r="N298" s="190" t="s">
        <v>271</v>
      </c>
      <c r="O298" s="190" t="s">
        <v>271</v>
      </c>
      <c r="P298" s="190" t="s">
        <v>271</v>
      </c>
      <c r="Q298" s="191">
        <v>41275</v>
      </c>
      <c r="R298" s="191">
        <v>42369</v>
      </c>
      <c r="T298" s="190" t="s">
        <v>549</v>
      </c>
      <c r="U298" s="194">
        <v>1165725</v>
      </c>
      <c r="V298" s="190" t="s">
        <v>1136</v>
      </c>
      <c r="W298" s="190" t="s">
        <v>1135</v>
      </c>
      <c r="X298" s="190" t="s">
        <v>1134</v>
      </c>
      <c r="Y298" s="190" t="s">
        <v>271</v>
      </c>
      <c r="Z298" s="190" t="s">
        <v>271</v>
      </c>
      <c r="AA298" s="190" t="s">
        <v>271</v>
      </c>
      <c r="AB298" s="190" t="s">
        <v>310</v>
      </c>
      <c r="AC298" s="190" t="s">
        <v>1133</v>
      </c>
      <c r="AD298" s="190" t="s">
        <v>325</v>
      </c>
      <c r="AE298" s="190" t="s">
        <v>1132</v>
      </c>
      <c r="AF298" s="190" t="s">
        <v>1131</v>
      </c>
      <c r="AG298" s="193">
        <v>22440</v>
      </c>
      <c r="AH298" s="193">
        <v>21560</v>
      </c>
      <c r="AI298" s="193">
        <v>44000</v>
      </c>
      <c r="AJ298" s="193">
        <v>7700</v>
      </c>
      <c r="AK298" s="193">
        <v>3300</v>
      </c>
      <c r="AL298" s="193">
        <v>11000</v>
      </c>
      <c r="AM298" s="193">
        <v>0</v>
      </c>
      <c r="AN298" s="193">
        <v>0</v>
      </c>
      <c r="AO298" s="193">
        <v>0</v>
      </c>
      <c r="AP298" s="193">
        <v>0</v>
      </c>
      <c r="AQ298" s="193">
        <v>0</v>
      </c>
      <c r="AR298" s="193">
        <v>0</v>
      </c>
      <c r="AS298" s="190" t="s">
        <v>271</v>
      </c>
      <c r="AT298" s="193" t="s">
        <v>271</v>
      </c>
      <c r="AU298" s="193" t="s">
        <v>271</v>
      </c>
      <c r="AV298" s="190" t="s">
        <v>271</v>
      </c>
      <c r="AW298" s="193" t="s">
        <v>271</v>
      </c>
      <c r="AX298" s="193" t="s">
        <v>271</v>
      </c>
      <c r="AY298" s="190" t="s">
        <v>271</v>
      </c>
      <c r="AZ298" s="193" t="s">
        <v>271</v>
      </c>
      <c r="BA298" s="193" t="s">
        <v>271</v>
      </c>
      <c r="BB298" s="190" t="s">
        <v>271</v>
      </c>
      <c r="BC298" s="193" t="s">
        <v>271</v>
      </c>
      <c r="BD298" s="193" t="s">
        <v>271</v>
      </c>
      <c r="BE298" s="190" t="s">
        <v>271</v>
      </c>
      <c r="BF298" s="193" t="s">
        <v>271</v>
      </c>
      <c r="BG298" s="193" t="s">
        <v>271</v>
      </c>
      <c r="BH298" s="190" t="s">
        <v>271</v>
      </c>
      <c r="BI298" s="193" t="s">
        <v>271</v>
      </c>
      <c r="BJ298" s="193" t="s">
        <v>271</v>
      </c>
      <c r="BK298" s="190" t="s">
        <v>271</v>
      </c>
      <c r="BL298" s="193" t="s">
        <v>271</v>
      </c>
      <c r="BM298" s="193" t="s">
        <v>271</v>
      </c>
      <c r="BN298" s="190" t="s">
        <v>271</v>
      </c>
      <c r="BO298" s="193" t="s">
        <v>271</v>
      </c>
      <c r="BP298" s="193" t="s">
        <v>271</v>
      </c>
      <c r="BQ298" s="190" t="s">
        <v>271</v>
      </c>
      <c r="BR298" s="193" t="s">
        <v>271</v>
      </c>
      <c r="BS298" s="193" t="s">
        <v>271</v>
      </c>
      <c r="BT298" s="190" t="s">
        <v>271</v>
      </c>
      <c r="BU298" s="193" t="s">
        <v>271</v>
      </c>
      <c r="BV298" s="193" t="s">
        <v>271</v>
      </c>
      <c r="BW298" s="193">
        <v>29536</v>
      </c>
      <c r="BX298" s="193">
        <v>15360</v>
      </c>
      <c r="BY298" s="193">
        <v>44896</v>
      </c>
      <c r="BZ298" s="193">
        <v>7384</v>
      </c>
      <c r="CA298" s="193">
        <v>3840</v>
      </c>
      <c r="CB298" s="193">
        <v>11224</v>
      </c>
      <c r="CC298" s="190" t="s">
        <v>287</v>
      </c>
      <c r="CD298" s="193">
        <v>4800</v>
      </c>
      <c r="CE298" s="193">
        <v>19200</v>
      </c>
      <c r="CF298" s="190" t="s">
        <v>271</v>
      </c>
      <c r="CG298" s="193" t="s">
        <v>271</v>
      </c>
      <c r="CH298" s="193" t="s">
        <v>271</v>
      </c>
      <c r="CI298" s="190" t="s">
        <v>271</v>
      </c>
      <c r="CJ298" s="193" t="s">
        <v>271</v>
      </c>
      <c r="CK298" s="193" t="s">
        <v>271</v>
      </c>
      <c r="CL298" s="190" t="s">
        <v>271</v>
      </c>
      <c r="CM298" s="193" t="s">
        <v>271</v>
      </c>
      <c r="CN298" s="193" t="s">
        <v>271</v>
      </c>
      <c r="CO298" s="190" t="s">
        <v>271</v>
      </c>
      <c r="CP298" s="193" t="s">
        <v>271</v>
      </c>
      <c r="CQ298" s="193" t="s">
        <v>271</v>
      </c>
      <c r="CR298" s="190" t="s">
        <v>271</v>
      </c>
      <c r="CS298" s="193" t="s">
        <v>271</v>
      </c>
      <c r="CT298" s="193" t="s">
        <v>271</v>
      </c>
      <c r="CU298" s="190" t="s">
        <v>271</v>
      </c>
      <c r="CV298" s="193" t="s">
        <v>271</v>
      </c>
      <c r="CW298" s="193" t="s">
        <v>271</v>
      </c>
      <c r="CX298" s="190" t="s">
        <v>271</v>
      </c>
      <c r="CY298" s="193" t="s">
        <v>271</v>
      </c>
      <c r="CZ298" s="193" t="s">
        <v>271</v>
      </c>
      <c r="DA298" s="190" t="s">
        <v>287</v>
      </c>
      <c r="DB298" s="193">
        <v>623</v>
      </c>
      <c r="DC298" s="193">
        <v>2492</v>
      </c>
      <c r="DD298" s="190" t="s">
        <v>271</v>
      </c>
      <c r="DE298" s="193" t="s">
        <v>271</v>
      </c>
      <c r="DF298" s="193" t="s">
        <v>271</v>
      </c>
      <c r="DG298" s="190" t="s">
        <v>271</v>
      </c>
      <c r="DH298" s="193" t="s">
        <v>271</v>
      </c>
      <c r="DI298" s="193" t="s">
        <v>271</v>
      </c>
      <c r="DJ298" s="190" t="s">
        <v>271</v>
      </c>
      <c r="DK298" s="193" t="s">
        <v>271</v>
      </c>
      <c r="DL298" s="193" t="s">
        <v>271</v>
      </c>
      <c r="DM298" s="190" t="s">
        <v>271</v>
      </c>
      <c r="DN298" s="193" t="s">
        <v>271</v>
      </c>
      <c r="DO298" s="193" t="s">
        <v>271</v>
      </c>
      <c r="DP298" s="190" t="s">
        <v>271</v>
      </c>
      <c r="DQ298" s="193" t="s">
        <v>271</v>
      </c>
      <c r="DR298" s="193" t="s">
        <v>271</v>
      </c>
      <c r="DS298" s="190" t="s">
        <v>271</v>
      </c>
      <c r="DT298" s="193" t="s">
        <v>271</v>
      </c>
      <c r="DU298" s="193" t="s">
        <v>271</v>
      </c>
      <c r="DV298" s="190" t="s">
        <v>287</v>
      </c>
      <c r="DW298" s="193">
        <v>1200</v>
      </c>
      <c r="DX298" s="193">
        <v>4800</v>
      </c>
      <c r="DY298" s="190" t="s">
        <v>356</v>
      </c>
      <c r="DZ298" s="190" t="s">
        <v>272</v>
      </c>
      <c r="EA298" s="190" t="s">
        <v>355</v>
      </c>
      <c r="EB298" s="190" t="s">
        <v>286</v>
      </c>
      <c r="EC298" s="190" t="s">
        <v>271</v>
      </c>
      <c r="ED298" s="190" t="s">
        <v>271</v>
      </c>
      <c r="EE298" s="190" t="s">
        <v>271</v>
      </c>
      <c r="EF298" s="190" t="s">
        <v>271</v>
      </c>
      <c r="EG298" s="190" t="s">
        <v>352</v>
      </c>
      <c r="EH298" s="190" t="s">
        <v>320</v>
      </c>
      <c r="EI298" s="190" t="s">
        <v>319</v>
      </c>
      <c r="EJ298" s="190" t="s">
        <v>271</v>
      </c>
      <c r="EK298" s="190" t="s">
        <v>351</v>
      </c>
      <c r="EL298" s="190" t="s">
        <v>272</v>
      </c>
      <c r="EM298" s="190" t="s">
        <v>272</v>
      </c>
      <c r="EN298" s="190" t="s">
        <v>272</v>
      </c>
      <c r="EO298" s="190" t="s">
        <v>272</v>
      </c>
      <c r="EP298" s="190" t="s">
        <v>350</v>
      </c>
      <c r="EQ298" s="190">
        <v>4</v>
      </c>
      <c r="ER298" s="190" t="s">
        <v>349</v>
      </c>
      <c r="ES298" s="190" t="s">
        <v>272</v>
      </c>
      <c r="ET298" s="190" t="s">
        <v>272</v>
      </c>
      <c r="EU298" s="190" t="s">
        <v>272</v>
      </c>
      <c r="EV298" s="190" t="s">
        <v>272</v>
      </c>
      <c r="EW298" s="190" t="s">
        <v>303</v>
      </c>
      <c r="EX298" s="190">
        <v>4</v>
      </c>
      <c r="EY298" s="190" t="s">
        <v>278</v>
      </c>
      <c r="EZ298" s="190" t="s">
        <v>267</v>
      </c>
      <c r="FA298" s="190" t="s">
        <v>260</v>
      </c>
      <c r="FB298" s="193">
        <v>2</v>
      </c>
      <c r="FC298" s="190" t="s">
        <v>348</v>
      </c>
      <c r="FD298" s="190" t="s">
        <v>443</v>
      </c>
      <c r="FE298" s="190" t="s">
        <v>537</v>
      </c>
      <c r="FF298" s="190" t="s">
        <v>262</v>
      </c>
      <c r="FG298" s="190" t="s">
        <v>271</v>
      </c>
      <c r="FH298" s="190" t="s">
        <v>271</v>
      </c>
      <c r="FI298" s="190" t="s">
        <v>1130</v>
      </c>
      <c r="FJ298" s="190" t="s">
        <v>1129</v>
      </c>
      <c r="FK298" s="190" t="s">
        <v>1128</v>
      </c>
      <c r="FL298" s="190" t="s">
        <v>1127</v>
      </c>
      <c r="FM298" s="190" t="s">
        <v>1126</v>
      </c>
      <c r="FN298" s="190" t="s">
        <v>1125</v>
      </c>
      <c r="FO298" s="190" t="s">
        <v>271</v>
      </c>
      <c r="FP298" s="190" t="s">
        <v>271</v>
      </c>
      <c r="FQ298" s="193">
        <v>44896</v>
      </c>
      <c r="FR298" s="193">
        <v>11224</v>
      </c>
      <c r="FS298" s="190" t="s">
        <v>272</v>
      </c>
      <c r="FT298" s="190" t="s">
        <v>272</v>
      </c>
      <c r="FU298" s="190" t="s">
        <v>297</v>
      </c>
      <c r="FV298" s="190" t="s">
        <v>297</v>
      </c>
      <c r="FW298" s="190" t="s">
        <v>297</v>
      </c>
      <c r="FX298" s="190" t="s">
        <v>297</v>
      </c>
      <c r="FY298" s="190" t="s">
        <v>297</v>
      </c>
      <c r="FZ298" s="190" t="s">
        <v>297</v>
      </c>
      <c r="GA298" s="190" t="s">
        <v>272</v>
      </c>
      <c r="GB298" s="190" t="s">
        <v>272</v>
      </c>
      <c r="GC298" s="190" t="s">
        <v>272</v>
      </c>
      <c r="GD298" s="190" t="s">
        <v>272</v>
      </c>
      <c r="GE298" s="190" t="s">
        <v>272</v>
      </c>
    </row>
    <row r="299" spans="1:187" x14ac:dyDescent="0.3">
      <c r="A299" s="190" t="s">
        <v>372</v>
      </c>
      <c r="B299" s="190">
        <v>2928</v>
      </c>
      <c r="C299" s="190" t="s">
        <v>59</v>
      </c>
      <c r="D299" s="190" t="s">
        <v>243</v>
      </c>
      <c r="E299" s="190" t="s">
        <v>1124</v>
      </c>
      <c r="F299" s="190" t="s">
        <v>1123</v>
      </c>
      <c r="G299" s="190" t="s">
        <v>270</v>
      </c>
      <c r="H299" s="190" t="s">
        <v>369</v>
      </c>
      <c r="I299" s="190" t="s">
        <v>368</v>
      </c>
      <c r="J299" s="190" t="s">
        <v>1122</v>
      </c>
      <c r="K299" s="190" t="s">
        <v>271</v>
      </c>
      <c r="L299" s="190" t="s">
        <v>271</v>
      </c>
      <c r="M299" s="190" t="s">
        <v>271</v>
      </c>
      <c r="N299" s="190" t="s">
        <v>271</v>
      </c>
      <c r="O299" s="190" t="s">
        <v>271</v>
      </c>
      <c r="P299" s="190" t="s">
        <v>271</v>
      </c>
      <c r="Q299" s="191">
        <v>40549</v>
      </c>
      <c r="R299" s="191">
        <v>42551</v>
      </c>
      <c r="T299" s="190" t="s">
        <v>549</v>
      </c>
      <c r="U299" s="194">
        <v>2107300</v>
      </c>
      <c r="V299" s="190" t="s">
        <v>1121</v>
      </c>
      <c r="W299" s="190" t="s">
        <v>1120</v>
      </c>
      <c r="X299" s="190" t="s">
        <v>1119</v>
      </c>
      <c r="Y299" s="190" t="s">
        <v>1118</v>
      </c>
      <c r="Z299" s="190" t="s">
        <v>494</v>
      </c>
      <c r="AA299" s="190" t="s">
        <v>1117</v>
      </c>
      <c r="AB299" s="190" t="s">
        <v>310</v>
      </c>
      <c r="AC299" s="190" t="s">
        <v>1116</v>
      </c>
      <c r="AD299" s="190" t="s">
        <v>325</v>
      </c>
      <c r="AE299" s="190" t="s">
        <v>1115</v>
      </c>
      <c r="AF299" s="190" t="s">
        <v>672</v>
      </c>
      <c r="AG299" s="193">
        <v>31500</v>
      </c>
      <c r="AH299" s="193">
        <v>30264</v>
      </c>
      <c r="AI299" s="193">
        <v>61764</v>
      </c>
      <c r="AJ299" s="193">
        <v>11581</v>
      </c>
      <c r="AK299" s="193">
        <v>3860</v>
      </c>
      <c r="AL299" s="193">
        <v>15441</v>
      </c>
      <c r="AM299" s="193">
        <v>0</v>
      </c>
      <c r="AN299" s="193">
        <v>0</v>
      </c>
      <c r="AO299" s="193">
        <v>0</v>
      </c>
      <c r="AP299" s="193">
        <v>0</v>
      </c>
      <c r="AQ299" s="193">
        <v>0</v>
      </c>
      <c r="AR299" s="193">
        <v>0</v>
      </c>
      <c r="AS299" s="190" t="s">
        <v>271</v>
      </c>
      <c r="AT299" s="193" t="s">
        <v>271</v>
      </c>
      <c r="AU299" s="193" t="s">
        <v>271</v>
      </c>
      <c r="AV299" s="190" t="s">
        <v>271</v>
      </c>
      <c r="AW299" s="193" t="s">
        <v>271</v>
      </c>
      <c r="AX299" s="193" t="s">
        <v>271</v>
      </c>
      <c r="AY299" s="190" t="s">
        <v>271</v>
      </c>
      <c r="AZ299" s="193" t="s">
        <v>271</v>
      </c>
      <c r="BA299" s="193" t="s">
        <v>271</v>
      </c>
      <c r="BB299" s="190" t="s">
        <v>271</v>
      </c>
      <c r="BC299" s="193" t="s">
        <v>271</v>
      </c>
      <c r="BD299" s="193" t="s">
        <v>271</v>
      </c>
      <c r="BE299" s="190" t="s">
        <v>271</v>
      </c>
      <c r="BF299" s="193" t="s">
        <v>271</v>
      </c>
      <c r="BG299" s="193" t="s">
        <v>271</v>
      </c>
      <c r="BH299" s="190" t="s">
        <v>271</v>
      </c>
      <c r="BI299" s="193" t="s">
        <v>271</v>
      </c>
      <c r="BJ299" s="193" t="s">
        <v>271</v>
      </c>
      <c r="BK299" s="190" t="s">
        <v>271</v>
      </c>
      <c r="BL299" s="193" t="s">
        <v>271</v>
      </c>
      <c r="BM299" s="193" t="s">
        <v>271</v>
      </c>
      <c r="BN299" s="190" t="s">
        <v>271</v>
      </c>
      <c r="BO299" s="193" t="s">
        <v>271</v>
      </c>
      <c r="BP299" s="193" t="s">
        <v>271</v>
      </c>
      <c r="BQ299" s="190" t="s">
        <v>271</v>
      </c>
      <c r="BR299" s="193" t="s">
        <v>271</v>
      </c>
      <c r="BS299" s="193" t="s">
        <v>271</v>
      </c>
      <c r="BT299" s="190" t="s">
        <v>271</v>
      </c>
      <c r="BU299" s="193" t="s">
        <v>271</v>
      </c>
      <c r="BV299" s="193" t="s">
        <v>271</v>
      </c>
      <c r="BW299" s="193">
        <v>0</v>
      </c>
      <c r="BX299" s="193">
        <v>0</v>
      </c>
      <c r="BY299" s="193">
        <v>0</v>
      </c>
      <c r="BZ299" s="193">
        <v>0</v>
      </c>
      <c r="CA299" s="193">
        <v>0</v>
      </c>
      <c r="CB299" s="193">
        <v>0</v>
      </c>
      <c r="CC299" s="190" t="s">
        <v>271</v>
      </c>
      <c r="CD299" s="193" t="s">
        <v>271</v>
      </c>
      <c r="CE299" s="193" t="s">
        <v>271</v>
      </c>
      <c r="CF299" s="190" t="s">
        <v>287</v>
      </c>
      <c r="CG299" s="193">
        <v>0</v>
      </c>
      <c r="CH299" s="193">
        <v>0</v>
      </c>
      <c r="CI299" s="190" t="s">
        <v>271</v>
      </c>
      <c r="CJ299" s="193" t="s">
        <v>271</v>
      </c>
      <c r="CK299" s="193" t="s">
        <v>271</v>
      </c>
      <c r="CL299" s="190" t="s">
        <v>271</v>
      </c>
      <c r="CM299" s="193" t="s">
        <v>271</v>
      </c>
      <c r="CN299" s="193" t="s">
        <v>271</v>
      </c>
      <c r="CO299" s="190" t="s">
        <v>287</v>
      </c>
      <c r="CP299" s="193">
        <v>0</v>
      </c>
      <c r="CQ299" s="193">
        <v>0</v>
      </c>
      <c r="CR299" s="190" t="s">
        <v>271</v>
      </c>
      <c r="CS299" s="193" t="s">
        <v>271</v>
      </c>
      <c r="CT299" s="193" t="s">
        <v>271</v>
      </c>
      <c r="CU299" s="190" t="s">
        <v>271</v>
      </c>
      <c r="CV299" s="193" t="s">
        <v>271</v>
      </c>
      <c r="CW299" s="193" t="s">
        <v>271</v>
      </c>
      <c r="CX299" s="190" t="s">
        <v>271</v>
      </c>
      <c r="CY299" s="193" t="s">
        <v>271</v>
      </c>
      <c r="CZ299" s="193" t="s">
        <v>271</v>
      </c>
      <c r="DA299" s="190" t="s">
        <v>287</v>
      </c>
      <c r="DB299" s="193">
        <v>1464</v>
      </c>
      <c r="DC299" s="193">
        <v>0</v>
      </c>
      <c r="DD299" s="190" t="s">
        <v>271</v>
      </c>
      <c r="DE299" s="193" t="s">
        <v>271</v>
      </c>
      <c r="DF299" s="193" t="s">
        <v>271</v>
      </c>
      <c r="DG299" s="190" t="s">
        <v>271</v>
      </c>
      <c r="DH299" s="193" t="s">
        <v>271</v>
      </c>
      <c r="DI299" s="193" t="s">
        <v>271</v>
      </c>
      <c r="DJ299" s="190" t="s">
        <v>271</v>
      </c>
      <c r="DK299" s="193" t="s">
        <v>271</v>
      </c>
      <c r="DL299" s="193" t="s">
        <v>271</v>
      </c>
      <c r="DM299" s="190" t="s">
        <v>287</v>
      </c>
      <c r="DN299" s="193">
        <v>0</v>
      </c>
      <c r="DO299" s="193">
        <v>0</v>
      </c>
      <c r="DP299" s="190" t="s">
        <v>271</v>
      </c>
      <c r="DQ299" s="193" t="s">
        <v>271</v>
      </c>
      <c r="DR299" s="193" t="s">
        <v>271</v>
      </c>
      <c r="DS299" s="190" t="s">
        <v>271</v>
      </c>
      <c r="DT299" s="193" t="s">
        <v>271</v>
      </c>
      <c r="DU299" s="193" t="s">
        <v>271</v>
      </c>
      <c r="DV299" s="190" t="s">
        <v>287</v>
      </c>
      <c r="DW299" s="193">
        <v>2221</v>
      </c>
      <c r="DX299" s="193">
        <v>0</v>
      </c>
      <c r="DY299" s="190" t="s">
        <v>356</v>
      </c>
      <c r="DZ299" s="190" t="s">
        <v>272</v>
      </c>
      <c r="EA299" s="190" t="s">
        <v>564</v>
      </c>
      <c r="EB299" s="190" t="s">
        <v>307</v>
      </c>
      <c r="EC299" s="190" t="s">
        <v>297</v>
      </c>
      <c r="ED299" s="190" t="s">
        <v>271</v>
      </c>
      <c r="EE299" s="190" t="s">
        <v>271</v>
      </c>
      <c r="EF299" s="190" t="s">
        <v>271</v>
      </c>
      <c r="EG299" s="190" t="s">
        <v>352</v>
      </c>
      <c r="EH299" s="190" t="s">
        <v>320</v>
      </c>
      <c r="EI299" s="190" t="s">
        <v>319</v>
      </c>
      <c r="EJ299" s="190" t="s">
        <v>245</v>
      </c>
      <c r="EK299" s="190" t="s">
        <v>351</v>
      </c>
      <c r="EL299" s="190" t="s">
        <v>272</v>
      </c>
      <c r="EM299" s="190" t="s">
        <v>272</v>
      </c>
      <c r="EN299" s="190" t="s">
        <v>272</v>
      </c>
      <c r="EO299" s="190" t="s">
        <v>272</v>
      </c>
      <c r="EP299" s="190" t="s">
        <v>350</v>
      </c>
      <c r="EQ299" s="190">
        <v>4</v>
      </c>
      <c r="ER299" s="190" t="s">
        <v>349</v>
      </c>
      <c r="ES299" s="190" t="s">
        <v>272</v>
      </c>
      <c r="ET299" s="190" t="s">
        <v>272</v>
      </c>
      <c r="EU299" s="190" t="s">
        <v>272</v>
      </c>
      <c r="EV299" s="190" t="s">
        <v>272</v>
      </c>
      <c r="EW299" s="190" t="s">
        <v>303</v>
      </c>
      <c r="EX299" s="190">
        <v>4</v>
      </c>
      <c r="EY299" s="190" t="s">
        <v>318</v>
      </c>
      <c r="EZ299" s="190" t="s">
        <v>266</v>
      </c>
      <c r="FA299" s="190" t="s">
        <v>258</v>
      </c>
      <c r="FB299" s="193">
        <v>1</v>
      </c>
      <c r="FC299" s="190" t="s">
        <v>276</v>
      </c>
      <c r="FD299" s="190" t="s">
        <v>271</v>
      </c>
      <c r="FE299" s="190" t="s">
        <v>348</v>
      </c>
      <c r="FF299" s="190" t="s">
        <v>264</v>
      </c>
      <c r="FG299" s="190" t="s">
        <v>271</v>
      </c>
      <c r="FH299" s="190" t="s">
        <v>271</v>
      </c>
      <c r="FI299" s="190" t="s">
        <v>1114</v>
      </c>
      <c r="FJ299" s="190" t="s">
        <v>1113</v>
      </c>
      <c r="FK299" s="190" t="s">
        <v>1112</v>
      </c>
      <c r="FL299" s="190" t="s">
        <v>1111</v>
      </c>
      <c r="FM299" s="190" t="s">
        <v>1110</v>
      </c>
      <c r="FN299" s="190" t="s">
        <v>1109</v>
      </c>
      <c r="FO299" s="190" t="s">
        <v>271</v>
      </c>
      <c r="FP299" s="190" t="s">
        <v>1108</v>
      </c>
      <c r="FQ299" s="193">
        <v>0</v>
      </c>
      <c r="FR299" s="193">
        <v>0</v>
      </c>
      <c r="FS299" s="190" t="s">
        <v>272</v>
      </c>
      <c r="FT299" s="190" t="s">
        <v>272</v>
      </c>
      <c r="FU299" s="190" t="s">
        <v>297</v>
      </c>
      <c r="FV299" s="190" t="s">
        <v>297</v>
      </c>
      <c r="FW299" s="190" t="s">
        <v>297</v>
      </c>
      <c r="FX299" s="190" t="s">
        <v>297</v>
      </c>
      <c r="FY299" s="190" t="s">
        <v>297</v>
      </c>
      <c r="FZ299" s="190" t="s">
        <v>297</v>
      </c>
      <c r="GA299" s="190" t="s">
        <v>272</v>
      </c>
      <c r="GB299" s="190" t="s">
        <v>272</v>
      </c>
      <c r="GC299" s="190" t="s">
        <v>272</v>
      </c>
      <c r="GD299" s="190" t="s">
        <v>272</v>
      </c>
      <c r="GE299" s="190" t="s">
        <v>272</v>
      </c>
    </row>
    <row r="300" spans="1:187" x14ac:dyDescent="0.3">
      <c r="A300" s="190" t="s">
        <v>372</v>
      </c>
      <c r="B300" s="190">
        <v>3565</v>
      </c>
      <c r="C300" s="190" t="s">
        <v>60</v>
      </c>
      <c r="D300" s="190" t="s">
        <v>240</v>
      </c>
      <c r="E300" s="190" t="s">
        <v>11500</v>
      </c>
      <c r="F300" s="190" t="s">
        <v>11499</v>
      </c>
      <c r="G300" s="190" t="s">
        <v>4028</v>
      </c>
      <c r="H300" s="190" t="s">
        <v>301</v>
      </c>
      <c r="I300" s="190" t="s">
        <v>301</v>
      </c>
      <c r="J300" s="190" t="s">
        <v>11498</v>
      </c>
      <c r="K300" s="190" t="s">
        <v>271</v>
      </c>
      <c r="L300" s="190" t="s">
        <v>271</v>
      </c>
      <c r="M300" s="190" t="s">
        <v>271</v>
      </c>
      <c r="N300" s="190" t="s">
        <v>271</v>
      </c>
      <c r="O300" s="190" t="s">
        <v>271</v>
      </c>
      <c r="P300" s="190" t="s">
        <v>271</v>
      </c>
      <c r="Q300" s="191">
        <v>42430</v>
      </c>
      <c r="R300" s="191">
        <v>42522</v>
      </c>
      <c r="T300" s="190" t="s">
        <v>452</v>
      </c>
      <c r="U300" s="194">
        <v>29278.5</v>
      </c>
      <c r="V300" s="190" t="s">
        <v>1102</v>
      </c>
      <c r="W300" s="190" t="s">
        <v>1101</v>
      </c>
      <c r="X300" s="190" t="s">
        <v>1100</v>
      </c>
      <c r="Y300" s="190" t="s">
        <v>1099</v>
      </c>
      <c r="Z300" s="190" t="s">
        <v>1098</v>
      </c>
      <c r="AA300" s="190" t="s">
        <v>1097</v>
      </c>
      <c r="AB300" s="190" t="s">
        <v>448</v>
      </c>
      <c r="AC300" s="190" t="s">
        <v>1096</v>
      </c>
      <c r="AD300" s="190" t="s">
        <v>325</v>
      </c>
      <c r="AE300" s="190" t="s">
        <v>1095</v>
      </c>
      <c r="AF300" s="190" t="s">
        <v>1094</v>
      </c>
      <c r="AG300" s="193">
        <v>0</v>
      </c>
      <c r="AH300" s="193">
        <v>0</v>
      </c>
      <c r="AI300" s="193">
        <v>0</v>
      </c>
      <c r="AJ300" s="193">
        <v>1417</v>
      </c>
      <c r="AK300" s="193">
        <v>1551</v>
      </c>
      <c r="AL300" s="193">
        <v>2968</v>
      </c>
      <c r="AM300" s="193">
        <v>0</v>
      </c>
      <c r="AN300" s="193">
        <v>0</v>
      </c>
      <c r="AO300" s="193">
        <v>0</v>
      </c>
      <c r="AP300" s="193">
        <v>1417</v>
      </c>
      <c r="AQ300" s="193">
        <v>1551</v>
      </c>
      <c r="AR300" s="193">
        <v>2968</v>
      </c>
      <c r="AS300" s="190" t="s">
        <v>271</v>
      </c>
      <c r="AT300" s="193" t="s">
        <v>271</v>
      </c>
      <c r="AU300" s="193" t="s">
        <v>271</v>
      </c>
      <c r="AV300" s="190" t="s">
        <v>271</v>
      </c>
      <c r="AW300" s="193" t="s">
        <v>271</v>
      </c>
      <c r="AX300" s="193" t="s">
        <v>271</v>
      </c>
      <c r="AY300" s="190" t="s">
        <v>271</v>
      </c>
      <c r="AZ300" s="193" t="s">
        <v>271</v>
      </c>
      <c r="BA300" s="193" t="s">
        <v>271</v>
      </c>
      <c r="BB300" s="190" t="s">
        <v>271</v>
      </c>
      <c r="BC300" s="193" t="s">
        <v>271</v>
      </c>
      <c r="BD300" s="193" t="s">
        <v>271</v>
      </c>
      <c r="BE300" s="190" t="s">
        <v>271</v>
      </c>
      <c r="BF300" s="193" t="s">
        <v>271</v>
      </c>
      <c r="BG300" s="193" t="s">
        <v>271</v>
      </c>
      <c r="BH300" s="190" t="s">
        <v>271</v>
      </c>
      <c r="BI300" s="193" t="s">
        <v>271</v>
      </c>
      <c r="BJ300" s="193" t="s">
        <v>271</v>
      </c>
      <c r="BK300" s="190" t="s">
        <v>271</v>
      </c>
      <c r="BL300" s="193" t="s">
        <v>271</v>
      </c>
      <c r="BM300" s="193" t="s">
        <v>271</v>
      </c>
      <c r="BN300" s="190" t="s">
        <v>271</v>
      </c>
      <c r="BO300" s="193" t="s">
        <v>271</v>
      </c>
      <c r="BP300" s="193" t="s">
        <v>271</v>
      </c>
      <c r="BQ300" s="190" t="s">
        <v>271</v>
      </c>
      <c r="BR300" s="193" t="s">
        <v>271</v>
      </c>
      <c r="BS300" s="193" t="s">
        <v>271</v>
      </c>
      <c r="BT300" s="190" t="s">
        <v>287</v>
      </c>
      <c r="BU300" s="193">
        <v>2968</v>
      </c>
      <c r="BV300" s="193">
        <v>0</v>
      </c>
      <c r="BW300" s="193" t="s">
        <v>271</v>
      </c>
      <c r="BX300" s="193" t="s">
        <v>271</v>
      </c>
      <c r="BY300" s="193">
        <v>0</v>
      </c>
      <c r="BZ300" s="193" t="s">
        <v>271</v>
      </c>
      <c r="CA300" s="193" t="s">
        <v>271</v>
      </c>
      <c r="CB300" s="193">
        <v>0</v>
      </c>
      <c r="CC300" s="190" t="s">
        <v>271</v>
      </c>
      <c r="CD300" s="193" t="s">
        <v>271</v>
      </c>
      <c r="CE300" s="193" t="s">
        <v>271</v>
      </c>
      <c r="CF300" s="190" t="s">
        <v>271</v>
      </c>
      <c r="CG300" s="193" t="s">
        <v>271</v>
      </c>
      <c r="CH300" s="193" t="s">
        <v>271</v>
      </c>
      <c r="CI300" s="190" t="s">
        <v>271</v>
      </c>
      <c r="CJ300" s="193" t="s">
        <v>271</v>
      </c>
      <c r="CK300" s="193" t="s">
        <v>271</v>
      </c>
      <c r="CL300" s="190" t="s">
        <v>271</v>
      </c>
      <c r="CM300" s="193" t="s">
        <v>271</v>
      </c>
      <c r="CN300" s="193" t="s">
        <v>271</v>
      </c>
      <c r="CO300" s="190" t="s">
        <v>271</v>
      </c>
      <c r="CP300" s="193" t="s">
        <v>271</v>
      </c>
      <c r="CQ300" s="193" t="s">
        <v>271</v>
      </c>
      <c r="CR300" s="190" t="s">
        <v>271</v>
      </c>
      <c r="CS300" s="193" t="s">
        <v>271</v>
      </c>
      <c r="CT300" s="193" t="s">
        <v>271</v>
      </c>
      <c r="CU300" s="190" t="s">
        <v>271</v>
      </c>
      <c r="CV300" s="193" t="s">
        <v>271</v>
      </c>
      <c r="CW300" s="193" t="s">
        <v>271</v>
      </c>
      <c r="CX300" s="190" t="s">
        <v>271</v>
      </c>
      <c r="CY300" s="193" t="s">
        <v>271</v>
      </c>
      <c r="CZ300" s="193" t="s">
        <v>271</v>
      </c>
      <c r="DA300" s="190" t="s">
        <v>271</v>
      </c>
      <c r="DB300" s="193" t="s">
        <v>271</v>
      </c>
      <c r="DC300" s="193" t="s">
        <v>271</v>
      </c>
      <c r="DD300" s="190" t="s">
        <v>271</v>
      </c>
      <c r="DE300" s="193" t="s">
        <v>271</v>
      </c>
      <c r="DF300" s="193" t="s">
        <v>271</v>
      </c>
      <c r="DG300" s="190" t="s">
        <v>271</v>
      </c>
      <c r="DH300" s="193" t="s">
        <v>271</v>
      </c>
      <c r="DI300" s="193" t="s">
        <v>271</v>
      </c>
      <c r="DJ300" s="190" t="s">
        <v>271</v>
      </c>
      <c r="DK300" s="193" t="s">
        <v>271</v>
      </c>
      <c r="DL300" s="193" t="s">
        <v>271</v>
      </c>
      <c r="DM300" s="190" t="s">
        <v>271</v>
      </c>
      <c r="DN300" s="193" t="s">
        <v>271</v>
      </c>
      <c r="DO300" s="193" t="s">
        <v>271</v>
      </c>
      <c r="DP300" s="190" t="s">
        <v>271</v>
      </c>
      <c r="DQ300" s="193" t="s">
        <v>271</v>
      </c>
      <c r="DR300" s="193" t="s">
        <v>271</v>
      </c>
      <c r="DS300" s="190" t="s">
        <v>271</v>
      </c>
      <c r="DT300" s="193" t="s">
        <v>271</v>
      </c>
      <c r="DU300" s="193" t="s">
        <v>271</v>
      </c>
      <c r="DV300" s="190" t="s">
        <v>271</v>
      </c>
      <c r="DW300" s="193" t="s">
        <v>271</v>
      </c>
      <c r="DX300" s="193" t="s">
        <v>271</v>
      </c>
      <c r="DY300" s="190" t="s">
        <v>356</v>
      </c>
      <c r="DZ300" s="190" t="s">
        <v>297</v>
      </c>
      <c r="EA300" s="190" t="s">
        <v>271</v>
      </c>
      <c r="EB300" s="190" t="s">
        <v>271</v>
      </c>
      <c r="EC300" s="190" t="s">
        <v>297</v>
      </c>
      <c r="ED300" s="190" t="s">
        <v>271</v>
      </c>
      <c r="EE300" s="190" t="s">
        <v>271</v>
      </c>
      <c r="EF300" s="190" t="s">
        <v>271</v>
      </c>
      <c r="EG300" s="190" t="s">
        <v>321</v>
      </c>
      <c r="EH300" s="190" t="s">
        <v>320</v>
      </c>
      <c r="EI300" s="190" t="s">
        <v>283</v>
      </c>
      <c r="EJ300" s="190" t="s">
        <v>246</v>
      </c>
      <c r="EK300" s="190" t="s">
        <v>379</v>
      </c>
      <c r="EL300" s="190" t="s">
        <v>272</v>
      </c>
      <c r="EM300" s="190" t="s">
        <v>272</v>
      </c>
      <c r="EN300" s="190" t="s">
        <v>272</v>
      </c>
      <c r="EO300" s="190" t="s">
        <v>272</v>
      </c>
      <c r="EP300" s="190" t="s">
        <v>378</v>
      </c>
      <c r="EQ300" s="190">
        <v>4</v>
      </c>
      <c r="ER300" s="190" t="s">
        <v>349</v>
      </c>
      <c r="ES300" s="190" t="s">
        <v>272</v>
      </c>
      <c r="ET300" s="190" t="s">
        <v>272</v>
      </c>
      <c r="EU300" s="190" t="s">
        <v>272</v>
      </c>
      <c r="EV300" s="190" t="s">
        <v>272</v>
      </c>
      <c r="EW300" s="190" t="s">
        <v>303</v>
      </c>
      <c r="EX300" s="190">
        <v>4</v>
      </c>
      <c r="EY300" s="190" t="s">
        <v>318</v>
      </c>
      <c r="EZ300" s="190" t="s">
        <v>268</v>
      </c>
      <c r="FA300" s="190" t="s">
        <v>260</v>
      </c>
      <c r="FB300" s="193">
        <v>1</v>
      </c>
      <c r="FC300" s="190" t="s">
        <v>276</v>
      </c>
      <c r="FD300" s="190" t="s">
        <v>271</v>
      </c>
      <c r="FE300" s="190" t="s">
        <v>271</v>
      </c>
      <c r="FF300" s="190" t="s">
        <v>264</v>
      </c>
      <c r="FG300" s="190" t="s">
        <v>1093</v>
      </c>
      <c r="FH300" s="190" t="s">
        <v>271</v>
      </c>
      <c r="FI300" s="190" t="s">
        <v>1092</v>
      </c>
      <c r="FJ300" s="190" t="s">
        <v>1091</v>
      </c>
      <c r="FK300" s="190" t="s">
        <v>1090</v>
      </c>
      <c r="FL300" s="190" t="s">
        <v>1089</v>
      </c>
      <c r="FM300" s="190" t="s">
        <v>1088</v>
      </c>
      <c r="FN300" s="190" t="s">
        <v>1087</v>
      </c>
      <c r="FO300" s="190" t="s">
        <v>271</v>
      </c>
      <c r="FP300" s="190" t="s">
        <v>1086</v>
      </c>
      <c r="FQ300" s="193">
        <v>0</v>
      </c>
      <c r="FR300" s="193">
        <v>2968</v>
      </c>
      <c r="FS300" s="190" t="s">
        <v>271</v>
      </c>
      <c r="FT300" s="190" t="s">
        <v>271</v>
      </c>
      <c r="FU300" s="190" t="s">
        <v>272</v>
      </c>
      <c r="FV300" s="190" t="s">
        <v>272</v>
      </c>
      <c r="FW300" s="190" t="s">
        <v>271</v>
      </c>
      <c r="FX300" s="190" t="s">
        <v>271</v>
      </c>
      <c r="FY300" s="190" t="s">
        <v>271</v>
      </c>
      <c r="FZ300" s="190" t="s">
        <v>271</v>
      </c>
      <c r="GA300" s="190" t="s">
        <v>271</v>
      </c>
      <c r="GB300" s="190" t="s">
        <v>271</v>
      </c>
      <c r="GC300" s="190" t="s">
        <v>271</v>
      </c>
      <c r="GD300" s="190" t="s">
        <v>271</v>
      </c>
      <c r="GE300" s="190" t="s">
        <v>271</v>
      </c>
    </row>
    <row r="301" spans="1:187" x14ac:dyDescent="0.3">
      <c r="A301" s="190" t="s">
        <v>372</v>
      </c>
      <c r="B301" s="190">
        <v>3564</v>
      </c>
      <c r="C301" s="190" t="s">
        <v>60</v>
      </c>
      <c r="D301" s="190" t="s">
        <v>240</v>
      </c>
      <c r="E301" s="190" t="s">
        <v>1107</v>
      </c>
      <c r="F301" s="190" t="s">
        <v>1106</v>
      </c>
      <c r="G301" s="190" t="s">
        <v>270</v>
      </c>
      <c r="H301" s="190" t="s">
        <v>369</v>
      </c>
      <c r="I301" s="190" t="s">
        <v>368</v>
      </c>
      <c r="J301" s="190" t="s">
        <v>905</v>
      </c>
      <c r="K301" s="190" t="s">
        <v>514</v>
      </c>
      <c r="L301" s="190" t="s">
        <v>513</v>
      </c>
      <c r="M301" s="190" t="s">
        <v>1105</v>
      </c>
      <c r="N301" s="190" t="s">
        <v>1104</v>
      </c>
      <c r="O301" s="190" t="s">
        <v>301</v>
      </c>
      <c r="P301" s="190" t="s">
        <v>1103</v>
      </c>
      <c r="Q301" s="191">
        <v>42430</v>
      </c>
      <c r="R301" s="191">
        <v>42794</v>
      </c>
      <c r="T301" s="190" t="s">
        <v>452</v>
      </c>
      <c r="U301" s="194">
        <v>958000</v>
      </c>
      <c r="V301" s="190" t="s">
        <v>1102</v>
      </c>
      <c r="W301" s="190" t="s">
        <v>1101</v>
      </c>
      <c r="X301" s="190" t="s">
        <v>1100</v>
      </c>
      <c r="Y301" s="190" t="s">
        <v>1099</v>
      </c>
      <c r="Z301" s="190" t="s">
        <v>1098</v>
      </c>
      <c r="AA301" s="190" t="s">
        <v>1097</v>
      </c>
      <c r="AB301" s="190" t="s">
        <v>448</v>
      </c>
      <c r="AC301" s="190" t="s">
        <v>1096</v>
      </c>
      <c r="AD301" s="190" t="s">
        <v>325</v>
      </c>
      <c r="AE301" s="190" t="s">
        <v>1095</v>
      </c>
      <c r="AF301" s="190" t="s">
        <v>1094</v>
      </c>
      <c r="AG301" s="193">
        <v>0</v>
      </c>
      <c r="AH301" s="193">
        <v>0</v>
      </c>
      <c r="AI301" s="193">
        <v>0</v>
      </c>
      <c r="AJ301" s="193">
        <v>12408</v>
      </c>
      <c r="AK301" s="193">
        <v>13496</v>
      </c>
      <c r="AL301" s="193">
        <v>25904</v>
      </c>
      <c r="AM301" s="193">
        <v>0</v>
      </c>
      <c r="AN301" s="193">
        <v>0</v>
      </c>
      <c r="AO301" s="193">
        <v>0</v>
      </c>
      <c r="AP301" s="193">
        <v>12408</v>
      </c>
      <c r="AQ301" s="193">
        <v>13496</v>
      </c>
      <c r="AR301" s="193">
        <v>25904</v>
      </c>
      <c r="AS301" s="190" t="s">
        <v>271</v>
      </c>
      <c r="AT301" s="193" t="s">
        <v>271</v>
      </c>
      <c r="AU301" s="193" t="s">
        <v>271</v>
      </c>
      <c r="AV301" s="190" t="s">
        <v>271</v>
      </c>
      <c r="AW301" s="193" t="s">
        <v>271</v>
      </c>
      <c r="AX301" s="193" t="s">
        <v>271</v>
      </c>
      <c r="AY301" s="190" t="s">
        <v>271</v>
      </c>
      <c r="AZ301" s="193" t="s">
        <v>271</v>
      </c>
      <c r="BA301" s="193" t="s">
        <v>271</v>
      </c>
      <c r="BB301" s="190" t="s">
        <v>271</v>
      </c>
      <c r="BC301" s="193" t="s">
        <v>271</v>
      </c>
      <c r="BD301" s="193" t="s">
        <v>271</v>
      </c>
      <c r="BE301" s="190" t="s">
        <v>271</v>
      </c>
      <c r="BF301" s="193" t="s">
        <v>271</v>
      </c>
      <c r="BG301" s="193" t="s">
        <v>271</v>
      </c>
      <c r="BH301" s="190" t="s">
        <v>287</v>
      </c>
      <c r="BI301" s="193">
        <v>18804</v>
      </c>
      <c r="BJ301" s="193">
        <v>0</v>
      </c>
      <c r="BK301" s="190" t="s">
        <v>271</v>
      </c>
      <c r="BL301" s="193" t="s">
        <v>271</v>
      </c>
      <c r="BM301" s="193" t="s">
        <v>271</v>
      </c>
      <c r="BN301" s="190" t="s">
        <v>271</v>
      </c>
      <c r="BO301" s="193" t="s">
        <v>271</v>
      </c>
      <c r="BP301" s="193" t="s">
        <v>271</v>
      </c>
      <c r="BQ301" s="190" t="s">
        <v>287</v>
      </c>
      <c r="BR301" s="193">
        <v>25151</v>
      </c>
      <c r="BS301" s="193">
        <v>0</v>
      </c>
      <c r="BT301" s="190" t="s">
        <v>287</v>
      </c>
      <c r="BU301" s="193">
        <v>18367</v>
      </c>
      <c r="BV301" s="193">
        <v>0</v>
      </c>
      <c r="BW301" s="193">
        <v>0</v>
      </c>
      <c r="BX301" s="193">
        <v>0</v>
      </c>
      <c r="BY301" s="193">
        <v>0</v>
      </c>
      <c r="BZ301" s="193">
        <v>0</v>
      </c>
      <c r="CA301" s="193">
        <v>0</v>
      </c>
      <c r="CB301" s="193">
        <v>0</v>
      </c>
      <c r="CC301" s="190" t="s">
        <v>271</v>
      </c>
      <c r="CD301" s="193" t="s">
        <v>271</v>
      </c>
      <c r="CE301" s="193" t="s">
        <v>271</v>
      </c>
      <c r="CF301" s="190" t="s">
        <v>271</v>
      </c>
      <c r="CG301" s="193" t="s">
        <v>271</v>
      </c>
      <c r="CH301" s="193" t="s">
        <v>271</v>
      </c>
      <c r="CI301" s="190" t="s">
        <v>271</v>
      </c>
      <c r="CJ301" s="193" t="s">
        <v>271</v>
      </c>
      <c r="CK301" s="193" t="s">
        <v>271</v>
      </c>
      <c r="CL301" s="190" t="s">
        <v>271</v>
      </c>
      <c r="CM301" s="193" t="s">
        <v>271</v>
      </c>
      <c r="CN301" s="193" t="s">
        <v>271</v>
      </c>
      <c r="CO301" s="190" t="s">
        <v>271</v>
      </c>
      <c r="CP301" s="193" t="s">
        <v>271</v>
      </c>
      <c r="CQ301" s="193" t="s">
        <v>271</v>
      </c>
      <c r="CR301" s="190" t="s">
        <v>271</v>
      </c>
      <c r="CS301" s="193" t="s">
        <v>271</v>
      </c>
      <c r="CT301" s="193" t="s">
        <v>271</v>
      </c>
      <c r="CU301" s="190" t="s">
        <v>271</v>
      </c>
      <c r="CV301" s="193" t="s">
        <v>271</v>
      </c>
      <c r="CW301" s="193" t="s">
        <v>271</v>
      </c>
      <c r="CX301" s="190" t="s">
        <v>271</v>
      </c>
      <c r="CY301" s="193" t="s">
        <v>271</v>
      </c>
      <c r="CZ301" s="193" t="s">
        <v>271</v>
      </c>
      <c r="DA301" s="190" t="s">
        <v>271</v>
      </c>
      <c r="DB301" s="193" t="s">
        <v>271</v>
      </c>
      <c r="DC301" s="193" t="s">
        <v>271</v>
      </c>
      <c r="DD301" s="190" t="s">
        <v>271</v>
      </c>
      <c r="DE301" s="193" t="s">
        <v>271</v>
      </c>
      <c r="DF301" s="193" t="s">
        <v>271</v>
      </c>
      <c r="DG301" s="190" t="s">
        <v>271</v>
      </c>
      <c r="DH301" s="193" t="s">
        <v>271</v>
      </c>
      <c r="DI301" s="193" t="s">
        <v>271</v>
      </c>
      <c r="DJ301" s="190" t="s">
        <v>271</v>
      </c>
      <c r="DK301" s="193" t="s">
        <v>271</v>
      </c>
      <c r="DL301" s="193" t="s">
        <v>271</v>
      </c>
      <c r="DM301" s="190" t="s">
        <v>271</v>
      </c>
      <c r="DN301" s="193" t="s">
        <v>271</v>
      </c>
      <c r="DO301" s="193" t="s">
        <v>271</v>
      </c>
      <c r="DP301" s="190" t="s">
        <v>271</v>
      </c>
      <c r="DQ301" s="193" t="s">
        <v>271</v>
      </c>
      <c r="DR301" s="193" t="s">
        <v>271</v>
      </c>
      <c r="DS301" s="190" t="s">
        <v>271</v>
      </c>
      <c r="DT301" s="193" t="s">
        <v>271</v>
      </c>
      <c r="DU301" s="193" t="s">
        <v>271</v>
      </c>
      <c r="DV301" s="190" t="s">
        <v>271</v>
      </c>
      <c r="DW301" s="193" t="s">
        <v>271</v>
      </c>
      <c r="DX301" s="193" t="s">
        <v>271</v>
      </c>
      <c r="DY301" s="190" t="s">
        <v>356</v>
      </c>
      <c r="DZ301" s="190" t="s">
        <v>297</v>
      </c>
      <c r="EA301" s="190" t="s">
        <v>271</v>
      </c>
      <c r="EB301" s="190" t="s">
        <v>271</v>
      </c>
      <c r="EC301" s="190" t="s">
        <v>297</v>
      </c>
      <c r="ED301" s="190" t="s">
        <v>271</v>
      </c>
      <c r="EE301" s="190" t="s">
        <v>271</v>
      </c>
      <c r="EF301" s="190" t="s">
        <v>271</v>
      </c>
      <c r="EG301" s="190" t="s">
        <v>321</v>
      </c>
      <c r="EH301" s="190" t="s">
        <v>320</v>
      </c>
      <c r="EI301" s="190" t="s">
        <v>283</v>
      </c>
      <c r="EJ301" s="190" t="s">
        <v>246</v>
      </c>
      <c r="EK301" s="190" t="s">
        <v>379</v>
      </c>
      <c r="EL301" s="190" t="s">
        <v>272</v>
      </c>
      <c r="EM301" s="190" t="s">
        <v>272</v>
      </c>
      <c r="EN301" s="190" t="s">
        <v>272</v>
      </c>
      <c r="EO301" s="190" t="s">
        <v>272</v>
      </c>
      <c r="EP301" s="190" t="s">
        <v>378</v>
      </c>
      <c r="EQ301" s="190">
        <v>4</v>
      </c>
      <c r="ER301" s="190" t="s">
        <v>349</v>
      </c>
      <c r="ES301" s="190" t="s">
        <v>272</v>
      </c>
      <c r="ET301" s="190" t="s">
        <v>272</v>
      </c>
      <c r="EU301" s="190" t="s">
        <v>272</v>
      </c>
      <c r="EV301" s="190" t="s">
        <v>272</v>
      </c>
      <c r="EW301" s="190" t="s">
        <v>303</v>
      </c>
      <c r="EX301" s="190">
        <v>4</v>
      </c>
      <c r="EY301" s="190" t="s">
        <v>318</v>
      </c>
      <c r="EZ301" s="190" t="s">
        <v>268</v>
      </c>
      <c r="FA301" s="190" t="s">
        <v>260</v>
      </c>
      <c r="FB301" s="193">
        <v>1</v>
      </c>
      <c r="FC301" s="190" t="s">
        <v>276</v>
      </c>
      <c r="FD301" s="190" t="s">
        <v>271</v>
      </c>
      <c r="FE301" s="190" t="s">
        <v>271</v>
      </c>
      <c r="FF301" s="190" t="s">
        <v>264</v>
      </c>
      <c r="FG301" s="190" t="s">
        <v>1093</v>
      </c>
      <c r="FH301" s="190" t="s">
        <v>271</v>
      </c>
      <c r="FI301" s="190" t="s">
        <v>1092</v>
      </c>
      <c r="FJ301" s="190" t="s">
        <v>1091</v>
      </c>
      <c r="FK301" s="190" t="s">
        <v>1090</v>
      </c>
      <c r="FL301" s="190" t="s">
        <v>1089</v>
      </c>
      <c r="FM301" s="190" t="s">
        <v>1088</v>
      </c>
      <c r="FN301" s="190" t="s">
        <v>1087</v>
      </c>
      <c r="FO301" s="190" t="s">
        <v>271</v>
      </c>
      <c r="FP301" s="190" t="s">
        <v>1086</v>
      </c>
      <c r="FQ301" s="193">
        <v>0</v>
      </c>
      <c r="FR301" s="193">
        <v>25904</v>
      </c>
      <c r="FS301" s="190" t="s">
        <v>271</v>
      </c>
      <c r="FT301" s="190" t="s">
        <v>271</v>
      </c>
      <c r="FU301" s="190" t="s">
        <v>272</v>
      </c>
      <c r="FV301" s="190" t="s">
        <v>272</v>
      </c>
      <c r="FW301" s="190" t="s">
        <v>271</v>
      </c>
      <c r="FX301" s="190" t="s">
        <v>271</v>
      </c>
      <c r="FY301" s="190" t="s">
        <v>271</v>
      </c>
      <c r="FZ301" s="190" t="s">
        <v>271</v>
      </c>
      <c r="GA301" s="190" t="s">
        <v>271</v>
      </c>
      <c r="GB301" s="190" t="s">
        <v>271</v>
      </c>
      <c r="GC301" s="190" t="s">
        <v>271</v>
      </c>
      <c r="GD301" s="190" t="s">
        <v>271</v>
      </c>
      <c r="GE301" s="190" t="s">
        <v>271</v>
      </c>
    </row>
    <row r="302" spans="1:187" x14ac:dyDescent="0.3">
      <c r="A302" s="190" t="s">
        <v>296</v>
      </c>
      <c r="B302" s="190">
        <v>3741</v>
      </c>
      <c r="C302" s="190" t="s">
        <v>62</v>
      </c>
      <c r="D302" s="190" t="s">
        <v>238</v>
      </c>
      <c r="F302" s="190" t="s">
        <v>3912</v>
      </c>
      <c r="G302" s="190" t="s">
        <v>3876</v>
      </c>
      <c r="Q302" s="190"/>
      <c r="R302" s="190"/>
      <c r="S302" s="190"/>
      <c r="U302" s="190"/>
      <c r="V302" s="190" t="s">
        <v>3911</v>
      </c>
      <c r="W302" s="190" t="s">
        <v>3910</v>
      </c>
      <c r="X302" s="190" t="s">
        <v>3909</v>
      </c>
      <c r="Y302" s="190" t="s">
        <v>271</v>
      </c>
      <c r="Z302" s="190" t="s">
        <v>271</v>
      </c>
      <c r="AA302" s="190" t="s">
        <v>271</v>
      </c>
      <c r="AB302" s="190" t="s">
        <v>310</v>
      </c>
      <c r="AC302" s="190" t="s">
        <v>3908</v>
      </c>
      <c r="AD302" s="190" t="s">
        <v>674</v>
      </c>
      <c r="AE302" s="190" t="s">
        <v>3907</v>
      </c>
      <c r="AG302" s="190"/>
      <c r="AH302" s="190"/>
      <c r="AI302" s="190"/>
      <c r="AJ302" s="190"/>
      <c r="AK302" s="190"/>
      <c r="AL302" s="190"/>
      <c r="AM302" s="193">
        <v>0</v>
      </c>
      <c r="AN302" s="193">
        <v>0</v>
      </c>
      <c r="AO302" s="193">
        <v>0</v>
      </c>
      <c r="AP302" s="193">
        <v>0</v>
      </c>
      <c r="AQ302" s="193">
        <v>0</v>
      </c>
      <c r="AR302" s="193">
        <v>0</v>
      </c>
      <c r="AS302" s="190" t="s">
        <v>271</v>
      </c>
      <c r="AT302" s="193" t="s">
        <v>271</v>
      </c>
      <c r="AU302" s="193" t="s">
        <v>271</v>
      </c>
      <c r="AV302" s="190" t="s">
        <v>271</v>
      </c>
      <c r="AW302" s="193" t="s">
        <v>271</v>
      </c>
      <c r="AX302" s="193" t="s">
        <v>271</v>
      </c>
      <c r="AY302" s="190" t="s">
        <v>271</v>
      </c>
      <c r="AZ302" s="193" t="s">
        <v>271</v>
      </c>
      <c r="BA302" s="193" t="s">
        <v>271</v>
      </c>
      <c r="BB302" s="190" t="s">
        <v>271</v>
      </c>
      <c r="BC302" s="193" t="s">
        <v>271</v>
      </c>
      <c r="BD302" s="193" t="s">
        <v>271</v>
      </c>
      <c r="BE302" s="190" t="s">
        <v>271</v>
      </c>
      <c r="BF302" s="193" t="s">
        <v>271</v>
      </c>
      <c r="BG302" s="193" t="s">
        <v>271</v>
      </c>
      <c r="BH302" s="190" t="s">
        <v>271</v>
      </c>
      <c r="BI302" s="193" t="s">
        <v>271</v>
      </c>
      <c r="BJ302" s="193" t="s">
        <v>271</v>
      </c>
      <c r="BK302" s="190" t="s">
        <v>271</v>
      </c>
      <c r="BL302" s="193" t="s">
        <v>271</v>
      </c>
      <c r="BM302" s="193" t="s">
        <v>271</v>
      </c>
      <c r="BN302" s="190" t="s">
        <v>271</v>
      </c>
      <c r="BO302" s="193" t="s">
        <v>271</v>
      </c>
      <c r="BP302" s="193" t="s">
        <v>271</v>
      </c>
      <c r="BQ302" s="190" t="s">
        <v>271</v>
      </c>
      <c r="BR302" s="193" t="s">
        <v>271</v>
      </c>
      <c r="BS302" s="193" t="s">
        <v>271</v>
      </c>
      <c r="BT302" s="190" t="s">
        <v>271</v>
      </c>
      <c r="BU302" s="193" t="s">
        <v>271</v>
      </c>
      <c r="BV302" s="193" t="s">
        <v>271</v>
      </c>
      <c r="BW302" s="193">
        <v>44</v>
      </c>
      <c r="BX302" s="193">
        <v>68</v>
      </c>
      <c r="BY302" s="193">
        <v>112</v>
      </c>
      <c r="BZ302" s="193">
        <v>22</v>
      </c>
      <c r="CA302" s="193">
        <v>34</v>
      </c>
      <c r="CB302" s="193">
        <v>56</v>
      </c>
      <c r="CC302" s="190" t="s">
        <v>271</v>
      </c>
      <c r="CD302" s="193" t="s">
        <v>271</v>
      </c>
      <c r="CE302" s="193" t="s">
        <v>271</v>
      </c>
      <c r="CF302" s="190" t="s">
        <v>271</v>
      </c>
      <c r="CG302" s="193" t="s">
        <v>271</v>
      </c>
      <c r="CH302" s="193" t="s">
        <v>271</v>
      </c>
      <c r="CI302" s="190" t="s">
        <v>271</v>
      </c>
      <c r="CJ302" s="193" t="s">
        <v>271</v>
      </c>
      <c r="CK302" s="193" t="s">
        <v>271</v>
      </c>
      <c r="CL302" s="190" t="s">
        <v>271</v>
      </c>
      <c r="CM302" s="193" t="s">
        <v>271</v>
      </c>
      <c r="CN302" s="193" t="s">
        <v>271</v>
      </c>
      <c r="CO302" s="190" t="s">
        <v>271</v>
      </c>
      <c r="CP302" s="193" t="s">
        <v>271</v>
      </c>
      <c r="CQ302" s="193" t="s">
        <v>271</v>
      </c>
      <c r="CR302" s="190" t="s">
        <v>271</v>
      </c>
      <c r="CS302" s="193" t="s">
        <v>271</v>
      </c>
      <c r="CT302" s="193" t="s">
        <v>271</v>
      </c>
      <c r="CU302" s="190" t="s">
        <v>271</v>
      </c>
      <c r="CV302" s="193" t="s">
        <v>271</v>
      </c>
      <c r="CW302" s="193" t="s">
        <v>271</v>
      </c>
      <c r="CX302" s="190" t="s">
        <v>271</v>
      </c>
      <c r="CY302" s="193" t="s">
        <v>271</v>
      </c>
      <c r="CZ302" s="193" t="s">
        <v>271</v>
      </c>
      <c r="DA302" s="190" t="s">
        <v>271</v>
      </c>
      <c r="DB302" s="193" t="s">
        <v>271</v>
      </c>
      <c r="DC302" s="193" t="s">
        <v>271</v>
      </c>
      <c r="DD302" s="190" t="s">
        <v>271</v>
      </c>
      <c r="DE302" s="193" t="s">
        <v>271</v>
      </c>
      <c r="DF302" s="193" t="s">
        <v>271</v>
      </c>
      <c r="DG302" s="190" t="s">
        <v>271</v>
      </c>
      <c r="DH302" s="193" t="s">
        <v>271</v>
      </c>
      <c r="DI302" s="193" t="s">
        <v>271</v>
      </c>
      <c r="DJ302" s="190" t="s">
        <v>271</v>
      </c>
      <c r="DK302" s="193" t="s">
        <v>271</v>
      </c>
      <c r="DL302" s="193" t="s">
        <v>271</v>
      </c>
      <c r="DM302" s="190" t="s">
        <v>287</v>
      </c>
      <c r="DN302" s="193">
        <v>56</v>
      </c>
      <c r="DO302" s="193">
        <v>112</v>
      </c>
      <c r="DP302" s="190" t="s">
        <v>271</v>
      </c>
      <c r="DQ302" s="193" t="s">
        <v>271</v>
      </c>
      <c r="DR302" s="193" t="s">
        <v>271</v>
      </c>
      <c r="DS302" s="190" t="s">
        <v>271</v>
      </c>
      <c r="DT302" s="193" t="s">
        <v>271</v>
      </c>
      <c r="DU302" s="193" t="s">
        <v>271</v>
      </c>
      <c r="DV302" s="190" t="s">
        <v>271</v>
      </c>
      <c r="DW302" s="193" t="s">
        <v>271</v>
      </c>
      <c r="DX302" s="193" t="s">
        <v>271</v>
      </c>
      <c r="DY302" s="193"/>
      <c r="DZ302" s="190" t="s">
        <v>297</v>
      </c>
      <c r="EA302" s="190" t="s">
        <v>271</v>
      </c>
      <c r="EB302" s="190" t="s">
        <v>271</v>
      </c>
      <c r="EC302" s="190" t="s">
        <v>297</v>
      </c>
      <c r="ED302" s="190" t="s">
        <v>271</v>
      </c>
      <c r="EE302" s="190" t="s">
        <v>271</v>
      </c>
      <c r="EF302" s="190" t="s">
        <v>271</v>
      </c>
      <c r="EG302" s="190" t="s">
        <v>285</v>
      </c>
      <c r="EH302" s="190" t="s">
        <v>320</v>
      </c>
      <c r="EI302" s="190" t="s">
        <v>319</v>
      </c>
      <c r="EJ302" s="190" t="s">
        <v>245</v>
      </c>
      <c r="EK302" s="190" t="s">
        <v>1390</v>
      </c>
      <c r="EL302" s="190" t="s">
        <v>297</v>
      </c>
      <c r="EM302" s="190" t="s">
        <v>272</v>
      </c>
      <c r="EN302" s="190" t="s">
        <v>272</v>
      </c>
      <c r="EO302" s="190" t="s">
        <v>297</v>
      </c>
      <c r="EP302" s="190" t="s">
        <v>464</v>
      </c>
      <c r="EQ302" s="190">
        <v>2</v>
      </c>
      <c r="ER302" s="190" t="s">
        <v>304</v>
      </c>
      <c r="ES302" s="190" t="s">
        <v>272</v>
      </c>
      <c r="ET302" s="190" t="s">
        <v>272</v>
      </c>
      <c r="EU302" s="190" t="s">
        <v>272</v>
      </c>
      <c r="EV302" s="190" t="s">
        <v>297</v>
      </c>
      <c r="EW302" s="190" t="s">
        <v>303</v>
      </c>
      <c r="EX302" s="190">
        <v>3</v>
      </c>
      <c r="EY302" s="190" t="s">
        <v>318</v>
      </c>
      <c r="EZ302" s="190" t="s">
        <v>266</v>
      </c>
      <c r="FA302" s="190" t="s">
        <v>260</v>
      </c>
      <c r="FB302" s="190" t="s">
        <v>271</v>
      </c>
      <c r="FC302" s="190" t="s">
        <v>1357</v>
      </c>
      <c r="FD302" s="190" t="s">
        <v>300</v>
      </c>
      <c r="FE302" s="190" t="s">
        <v>348</v>
      </c>
      <c r="FF302" s="190" t="s">
        <v>262</v>
      </c>
      <c r="FG302" s="190" t="s">
        <v>271</v>
      </c>
      <c r="FO302" s="190" t="s">
        <v>271</v>
      </c>
      <c r="FP302" s="190" t="s">
        <v>271</v>
      </c>
      <c r="FQ302" s="190">
        <v>112</v>
      </c>
      <c r="FR302" s="190">
        <v>56</v>
      </c>
      <c r="FS302" s="190" t="s">
        <v>271</v>
      </c>
      <c r="FT302" s="190" t="s">
        <v>271</v>
      </c>
      <c r="FU302" s="190" t="s">
        <v>271</v>
      </c>
      <c r="FV302" s="190" t="s">
        <v>271</v>
      </c>
      <c r="FW302" s="190" t="s">
        <v>271</v>
      </c>
      <c r="FX302" s="190" t="s">
        <v>271</v>
      </c>
      <c r="FY302" s="190" t="s">
        <v>271</v>
      </c>
      <c r="FZ302" s="190" t="s">
        <v>271</v>
      </c>
      <c r="GA302" s="190" t="s">
        <v>271</v>
      </c>
      <c r="GB302" s="190" t="s">
        <v>271</v>
      </c>
      <c r="GC302" s="190" t="s">
        <v>271</v>
      </c>
      <c r="GD302" s="190" t="s">
        <v>271</v>
      </c>
      <c r="GE302" s="190" t="s">
        <v>272</v>
      </c>
    </row>
    <row r="303" spans="1:187" x14ac:dyDescent="0.3">
      <c r="A303" s="190" t="s">
        <v>296</v>
      </c>
      <c r="B303" s="190">
        <v>3742</v>
      </c>
      <c r="C303" s="190" t="s">
        <v>62</v>
      </c>
      <c r="D303" s="190" t="s">
        <v>238</v>
      </c>
      <c r="F303" s="190" t="s">
        <v>3906</v>
      </c>
      <c r="G303" s="190" t="s">
        <v>3876</v>
      </c>
      <c r="Q303" s="190"/>
      <c r="R303" s="190"/>
      <c r="S303" s="190"/>
      <c r="U303" s="190"/>
      <c r="V303" s="190" t="s">
        <v>3902</v>
      </c>
      <c r="W303" s="190" t="s">
        <v>3901</v>
      </c>
      <c r="X303" s="190" t="s">
        <v>3900</v>
      </c>
      <c r="Y303" s="190" t="s">
        <v>271</v>
      </c>
      <c r="Z303" s="190" t="s">
        <v>271</v>
      </c>
      <c r="AA303" s="190" t="s">
        <v>271</v>
      </c>
      <c r="AB303" s="190" t="s">
        <v>310</v>
      </c>
      <c r="AC303" s="190" t="s">
        <v>3905</v>
      </c>
      <c r="AD303" s="190" t="s">
        <v>289</v>
      </c>
      <c r="AE303" s="190" t="s">
        <v>3898</v>
      </c>
      <c r="AG303" s="190"/>
      <c r="AH303" s="190"/>
      <c r="AI303" s="190"/>
      <c r="AJ303" s="190"/>
      <c r="AK303" s="190"/>
      <c r="AL303" s="190"/>
      <c r="AM303" s="193">
        <v>0</v>
      </c>
      <c r="AN303" s="193">
        <v>0</v>
      </c>
      <c r="AO303" s="193">
        <v>0</v>
      </c>
      <c r="AP303" s="193">
        <v>0</v>
      </c>
      <c r="AQ303" s="193">
        <v>0</v>
      </c>
      <c r="AR303" s="193">
        <v>0</v>
      </c>
      <c r="AS303" s="190" t="s">
        <v>271</v>
      </c>
      <c r="AT303" s="193" t="s">
        <v>271</v>
      </c>
      <c r="AU303" s="193" t="s">
        <v>271</v>
      </c>
      <c r="AV303" s="190" t="s">
        <v>271</v>
      </c>
      <c r="AW303" s="193" t="s">
        <v>271</v>
      </c>
      <c r="AX303" s="193" t="s">
        <v>271</v>
      </c>
      <c r="AY303" s="190" t="s">
        <v>271</v>
      </c>
      <c r="AZ303" s="193" t="s">
        <v>271</v>
      </c>
      <c r="BA303" s="193" t="s">
        <v>271</v>
      </c>
      <c r="BB303" s="190" t="s">
        <v>271</v>
      </c>
      <c r="BC303" s="193" t="s">
        <v>271</v>
      </c>
      <c r="BD303" s="193" t="s">
        <v>271</v>
      </c>
      <c r="BE303" s="190" t="s">
        <v>271</v>
      </c>
      <c r="BF303" s="193" t="s">
        <v>271</v>
      </c>
      <c r="BG303" s="193" t="s">
        <v>271</v>
      </c>
      <c r="BH303" s="190" t="s">
        <v>271</v>
      </c>
      <c r="BI303" s="193" t="s">
        <v>271</v>
      </c>
      <c r="BJ303" s="193" t="s">
        <v>271</v>
      </c>
      <c r="BK303" s="190" t="s">
        <v>271</v>
      </c>
      <c r="BL303" s="193" t="s">
        <v>271</v>
      </c>
      <c r="BM303" s="193" t="s">
        <v>271</v>
      </c>
      <c r="BN303" s="190" t="s">
        <v>271</v>
      </c>
      <c r="BO303" s="193" t="s">
        <v>271</v>
      </c>
      <c r="BP303" s="193" t="s">
        <v>271</v>
      </c>
      <c r="BQ303" s="190" t="s">
        <v>271</v>
      </c>
      <c r="BR303" s="193" t="s">
        <v>271</v>
      </c>
      <c r="BS303" s="193" t="s">
        <v>271</v>
      </c>
      <c r="BT303" s="190" t="s">
        <v>271</v>
      </c>
      <c r="BU303" s="193" t="s">
        <v>271</v>
      </c>
      <c r="BV303" s="193" t="s">
        <v>271</v>
      </c>
      <c r="BW303" s="193">
        <v>250</v>
      </c>
      <c r="BX303" s="193">
        <v>250</v>
      </c>
      <c r="BY303" s="193">
        <v>500</v>
      </c>
      <c r="BZ303" s="193">
        <v>100</v>
      </c>
      <c r="CA303" s="193">
        <v>100</v>
      </c>
      <c r="CB303" s="193">
        <v>200</v>
      </c>
      <c r="CC303" s="190" t="s">
        <v>287</v>
      </c>
      <c r="CD303" s="193">
        <v>200</v>
      </c>
      <c r="CE303" s="193">
        <v>500</v>
      </c>
      <c r="CF303" s="190" t="s">
        <v>287</v>
      </c>
      <c r="CG303" s="193">
        <v>200</v>
      </c>
      <c r="CH303" s="193">
        <v>500</v>
      </c>
      <c r="CI303" s="190" t="s">
        <v>271</v>
      </c>
      <c r="CJ303" s="193" t="s">
        <v>271</v>
      </c>
      <c r="CK303" s="193" t="s">
        <v>271</v>
      </c>
      <c r="CL303" s="190" t="s">
        <v>287</v>
      </c>
      <c r="CM303" s="193">
        <v>50</v>
      </c>
      <c r="CN303" s="193">
        <v>50</v>
      </c>
      <c r="CO303" s="190" t="s">
        <v>271</v>
      </c>
      <c r="CP303" s="193" t="s">
        <v>271</v>
      </c>
      <c r="CQ303" s="193" t="s">
        <v>271</v>
      </c>
      <c r="CR303" s="190" t="s">
        <v>271</v>
      </c>
      <c r="CS303" s="193" t="s">
        <v>271</v>
      </c>
      <c r="CT303" s="193" t="s">
        <v>271</v>
      </c>
      <c r="CU303" s="190" t="s">
        <v>271</v>
      </c>
      <c r="CV303" s="193" t="s">
        <v>271</v>
      </c>
      <c r="CW303" s="193" t="s">
        <v>271</v>
      </c>
      <c r="CX303" s="190" t="s">
        <v>271</v>
      </c>
      <c r="CY303" s="193" t="s">
        <v>271</v>
      </c>
      <c r="CZ303" s="193" t="s">
        <v>271</v>
      </c>
      <c r="DA303" s="190" t="s">
        <v>271</v>
      </c>
      <c r="DB303" s="193" t="s">
        <v>271</v>
      </c>
      <c r="DC303" s="193" t="s">
        <v>271</v>
      </c>
      <c r="DD303" s="190" t="s">
        <v>271</v>
      </c>
      <c r="DE303" s="193" t="s">
        <v>271</v>
      </c>
      <c r="DF303" s="193" t="s">
        <v>271</v>
      </c>
      <c r="DG303" s="190" t="s">
        <v>271</v>
      </c>
      <c r="DH303" s="193" t="s">
        <v>271</v>
      </c>
      <c r="DI303" s="193" t="s">
        <v>271</v>
      </c>
      <c r="DJ303" s="190" t="s">
        <v>271</v>
      </c>
      <c r="DK303" s="193" t="s">
        <v>271</v>
      </c>
      <c r="DL303" s="193" t="s">
        <v>271</v>
      </c>
      <c r="DM303" s="190" t="s">
        <v>271</v>
      </c>
      <c r="DN303" s="193" t="s">
        <v>271</v>
      </c>
      <c r="DO303" s="193" t="s">
        <v>271</v>
      </c>
      <c r="DP303" s="190" t="s">
        <v>271</v>
      </c>
      <c r="DQ303" s="193" t="s">
        <v>271</v>
      </c>
      <c r="DR303" s="193" t="s">
        <v>271</v>
      </c>
      <c r="DS303" s="190" t="s">
        <v>271</v>
      </c>
      <c r="DT303" s="193" t="s">
        <v>271</v>
      </c>
      <c r="DU303" s="193" t="s">
        <v>271</v>
      </c>
      <c r="DV303" s="190" t="s">
        <v>271</v>
      </c>
      <c r="DW303" s="193" t="s">
        <v>271</v>
      </c>
      <c r="DX303" s="193" t="s">
        <v>271</v>
      </c>
      <c r="DY303" s="193"/>
      <c r="DZ303" s="190" t="s">
        <v>272</v>
      </c>
      <c r="EA303" s="190" t="s">
        <v>564</v>
      </c>
      <c r="EB303" s="190" t="s">
        <v>307</v>
      </c>
      <c r="EC303" s="190" t="s">
        <v>297</v>
      </c>
      <c r="ED303" s="190" t="s">
        <v>271</v>
      </c>
      <c r="EE303" s="190" t="s">
        <v>271</v>
      </c>
      <c r="EF303" s="190" t="s">
        <v>271</v>
      </c>
      <c r="EG303" s="190" t="s">
        <v>285</v>
      </c>
      <c r="EH303" s="190" t="s">
        <v>284</v>
      </c>
      <c r="EI303" s="190" t="s">
        <v>319</v>
      </c>
      <c r="EJ303" s="190" t="s">
        <v>246</v>
      </c>
      <c r="EK303" s="190" t="s">
        <v>306</v>
      </c>
      <c r="EL303" s="190" t="s">
        <v>272</v>
      </c>
      <c r="EM303" s="190" t="s">
        <v>297</v>
      </c>
      <c r="EN303" s="190" t="s">
        <v>297</v>
      </c>
      <c r="EO303" s="190" t="s">
        <v>297</v>
      </c>
      <c r="EP303" s="190" t="s">
        <v>305</v>
      </c>
      <c r="EQ303" s="190">
        <v>1</v>
      </c>
      <c r="ER303" s="190" t="s">
        <v>3897</v>
      </c>
      <c r="ES303" s="190" t="s">
        <v>272</v>
      </c>
      <c r="ET303" s="190" t="s">
        <v>297</v>
      </c>
      <c r="EU303" s="190" t="s">
        <v>297</v>
      </c>
      <c r="EV303" s="190" t="s">
        <v>297</v>
      </c>
      <c r="EW303" s="190" t="s">
        <v>691</v>
      </c>
      <c r="EX303" s="190">
        <v>1</v>
      </c>
      <c r="EY303" s="190" t="s">
        <v>278</v>
      </c>
      <c r="EZ303" s="190" t="s">
        <v>267</v>
      </c>
      <c r="FA303" s="190" t="s">
        <v>258</v>
      </c>
      <c r="FB303" s="190">
        <v>10</v>
      </c>
      <c r="FC303" s="190" t="s">
        <v>300</v>
      </c>
      <c r="FD303" s="190" t="s">
        <v>482</v>
      </c>
      <c r="FE303" s="190" t="s">
        <v>271</v>
      </c>
      <c r="FF303" s="190" t="s">
        <v>263</v>
      </c>
      <c r="FG303" s="190" t="s">
        <v>3904</v>
      </c>
      <c r="FO303" s="190" t="s">
        <v>3896</v>
      </c>
      <c r="FP303" s="190" t="s">
        <v>271</v>
      </c>
      <c r="FQ303" s="190">
        <v>500</v>
      </c>
      <c r="FR303" s="190">
        <v>200</v>
      </c>
      <c r="FS303" s="190" t="s">
        <v>272</v>
      </c>
      <c r="FT303" s="190" t="s">
        <v>297</v>
      </c>
      <c r="FU303" s="190" t="s">
        <v>297</v>
      </c>
      <c r="FV303" s="190" t="s">
        <v>271</v>
      </c>
      <c r="FW303" s="190" t="s">
        <v>297</v>
      </c>
      <c r="FX303" s="190" t="s">
        <v>271</v>
      </c>
      <c r="FY303" s="190" t="s">
        <v>297</v>
      </c>
      <c r="FZ303" s="190" t="s">
        <v>271</v>
      </c>
      <c r="GA303" s="190" t="s">
        <v>272</v>
      </c>
      <c r="GB303" s="190" t="s">
        <v>297</v>
      </c>
      <c r="GC303" s="190" t="s">
        <v>297</v>
      </c>
      <c r="GD303" s="190" t="s">
        <v>297</v>
      </c>
      <c r="GE303" s="190" t="s">
        <v>272</v>
      </c>
    </row>
    <row r="304" spans="1:187" x14ac:dyDescent="0.3">
      <c r="A304" s="190" t="s">
        <v>296</v>
      </c>
      <c r="B304" s="190">
        <v>3743</v>
      </c>
      <c r="C304" s="190" t="s">
        <v>62</v>
      </c>
      <c r="D304" s="190" t="s">
        <v>238</v>
      </c>
      <c r="F304" s="190" t="s">
        <v>3903</v>
      </c>
      <c r="G304" s="190" t="s">
        <v>3876</v>
      </c>
      <c r="Q304" s="190"/>
      <c r="R304" s="190"/>
      <c r="S304" s="190"/>
      <c r="U304" s="190"/>
      <c r="V304" s="190" t="s">
        <v>3902</v>
      </c>
      <c r="W304" s="190" t="s">
        <v>3901</v>
      </c>
      <c r="X304" s="190" t="s">
        <v>3900</v>
      </c>
      <c r="Y304" s="190" t="s">
        <v>271</v>
      </c>
      <c r="Z304" s="190" t="s">
        <v>271</v>
      </c>
      <c r="AA304" s="190" t="s">
        <v>271</v>
      </c>
      <c r="AB304" s="190" t="s">
        <v>310</v>
      </c>
      <c r="AC304" s="190" t="s">
        <v>3899</v>
      </c>
      <c r="AD304" s="190" t="s">
        <v>325</v>
      </c>
      <c r="AE304" s="190" t="s">
        <v>3898</v>
      </c>
      <c r="AG304" s="190"/>
      <c r="AH304" s="190"/>
      <c r="AI304" s="190"/>
      <c r="AJ304" s="190"/>
      <c r="AK304" s="190"/>
      <c r="AL304" s="190"/>
      <c r="AM304" s="193">
        <v>0</v>
      </c>
      <c r="AN304" s="193">
        <v>0</v>
      </c>
      <c r="AO304" s="193">
        <v>0</v>
      </c>
      <c r="AP304" s="193">
        <v>0</v>
      </c>
      <c r="AQ304" s="193">
        <v>0</v>
      </c>
      <c r="AR304" s="193">
        <v>0</v>
      </c>
      <c r="AS304" s="190" t="s">
        <v>271</v>
      </c>
      <c r="AT304" s="193" t="s">
        <v>271</v>
      </c>
      <c r="AU304" s="193" t="s">
        <v>271</v>
      </c>
      <c r="AV304" s="190" t="s">
        <v>271</v>
      </c>
      <c r="AW304" s="193" t="s">
        <v>271</v>
      </c>
      <c r="AX304" s="193" t="s">
        <v>271</v>
      </c>
      <c r="AY304" s="190" t="s">
        <v>271</v>
      </c>
      <c r="AZ304" s="193" t="s">
        <v>271</v>
      </c>
      <c r="BA304" s="193" t="s">
        <v>271</v>
      </c>
      <c r="BB304" s="190" t="s">
        <v>271</v>
      </c>
      <c r="BC304" s="193" t="s">
        <v>271</v>
      </c>
      <c r="BD304" s="193" t="s">
        <v>271</v>
      </c>
      <c r="BE304" s="190" t="s">
        <v>271</v>
      </c>
      <c r="BF304" s="193" t="s">
        <v>271</v>
      </c>
      <c r="BG304" s="193" t="s">
        <v>271</v>
      </c>
      <c r="BH304" s="190" t="s">
        <v>271</v>
      </c>
      <c r="BI304" s="193" t="s">
        <v>271</v>
      </c>
      <c r="BJ304" s="193" t="s">
        <v>271</v>
      </c>
      <c r="BK304" s="190" t="s">
        <v>271</v>
      </c>
      <c r="BL304" s="193" t="s">
        <v>271</v>
      </c>
      <c r="BM304" s="193" t="s">
        <v>271</v>
      </c>
      <c r="BN304" s="190" t="s">
        <v>271</v>
      </c>
      <c r="BO304" s="193" t="s">
        <v>271</v>
      </c>
      <c r="BP304" s="193" t="s">
        <v>271</v>
      </c>
      <c r="BQ304" s="190" t="s">
        <v>271</v>
      </c>
      <c r="BR304" s="193" t="s">
        <v>271</v>
      </c>
      <c r="BS304" s="193" t="s">
        <v>271</v>
      </c>
      <c r="BT304" s="190" t="s">
        <v>271</v>
      </c>
      <c r="BU304" s="193" t="s">
        <v>271</v>
      </c>
      <c r="BV304" s="193" t="s">
        <v>271</v>
      </c>
      <c r="BW304" s="193">
        <v>0</v>
      </c>
      <c r="BX304" s="193">
        <v>0</v>
      </c>
      <c r="BY304" s="193">
        <v>150000</v>
      </c>
      <c r="BZ304" s="193">
        <v>100</v>
      </c>
      <c r="CA304" s="193">
        <v>100</v>
      </c>
      <c r="CB304" s="193">
        <v>2425</v>
      </c>
      <c r="CC304" s="190" t="s">
        <v>271</v>
      </c>
      <c r="CD304" s="193" t="s">
        <v>271</v>
      </c>
      <c r="CE304" s="193" t="s">
        <v>271</v>
      </c>
      <c r="CF304" s="190" t="s">
        <v>287</v>
      </c>
      <c r="CG304" s="193">
        <v>2425</v>
      </c>
      <c r="CH304" s="193">
        <v>150000</v>
      </c>
      <c r="CI304" s="190" t="s">
        <v>271</v>
      </c>
      <c r="CJ304" s="193" t="s">
        <v>271</v>
      </c>
      <c r="CK304" s="193" t="s">
        <v>271</v>
      </c>
      <c r="CL304" s="190" t="s">
        <v>271</v>
      </c>
      <c r="CM304" s="193" t="s">
        <v>271</v>
      </c>
      <c r="CN304" s="193" t="s">
        <v>271</v>
      </c>
      <c r="CO304" s="190" t="s">
        <v>271</v>
      </c>
      <c r="CP304" s="193" t="s">
        <v>271</v>
      </c>
      <c r="CQ304" s="193" t="s">
        <v>271</v>
      </c>
      <c r="CR304" s="190" t="s">
        <v>271</v>
      </c>
      <c r="CS304" s="193" t="s">
        <v>271</v>
      </c>
      <c r="CT304" s="193" t="s">
        <v>271</v>
      </c>
      <c r="CU304" s="190" t="s">
        <v>271</v>
      </c>
      <c r="CV304" s="193" t="s">
        <v>271</v>
      </c>
      <c r="CW304" s="193" t="s">
        <v>271</v>
      </c>
      <c r="CX304" s="190" t="s">
        <v>271</v>
      </c>
      <c r="CY304" s="193" t="s">
        <v>271</v>
      </c>
      <c r="CZ304" s="193" t="s">
        <v>271</v>
      </c>
      <c r="DA304" s="190" t="s">
        <v>271</v>
      </c>
      <c r="DB304" s="193" t="s">
        <v>271</v>
      </c>
      <c r="DC304" s="193" t="s">
        <v>271</v>
      </c>
      <c r="DD304" s="190" t="s">
        <v>271</v>
      </c>
      <c r="DE304" s="193" t="s">
        <v>271</v>
      </c>
      <c r="DF304" s="193" t="s">
        <v>271</v>
      </c>
      <c r="DG304" s="190" t="s">
        <v>271</v>
      </c>
      <c r="DH304" s="193" t="s">
        <v>271</v>
      </c>
      <c r="DI304" s="193" t="s">
        <v>271</v>
      </c>
      <c r="DJ304" s="190" t="s">
        <v>271</v>
      </c>
      <c r="DK304" s="193" t="s">
        <v>271</v>
      </c>
      <c r="DL304" s="193" t="s">
        <v>271</v>
      </c>
      <c r="DM304" s="190" t="s">
        <v>271</v>
      </c>
      <c r="DN304" s="193" t="s">
        <v>271</v>
      </c>
      <c r="DO304" s="193" t="s">
        <v>271</v>
      </c>
      <c r="DP304" s="190" t="s">
        <v>271</v>
      </c>
      <c r="DQ304" s="193" t="s">
        <v>271</v>
      </c>
      <c r="DR304" s="193" t="s">
        <v>271</v>
      </c>
      <c r="DS304" s="190" t="s">
        <v>271</v>
      </c>
      <c r="DT304" s="193" t="s">
        <v>271</v>
      </c>
      <c r="DU304" s="193" t="s">
        <v>271</v>
      </c>
      <c r="DV304" s="190" t="s">
        <v>271</v>
      </c>
      <c r="DW304" s="193" t="s">
        <v>271</v>
      </c>
      <c r="DX304" s="193" t="s">
        <v>271</v>
      </c>
      <c r="DY304" s="193"/>
      <c r="DZ304" s="190" t="s">
        <v>297</v>
      </c>
      <c r="EA304" s="190" t="s">
        <v>271</v>
      </c>
      <c r="EB304" s="190" t="s">
        <v>271</v>
      </c>
      <c r="EC304" s="190" t="s">
        <v>297</v>
      </c>
      <c r="ED304" s="190" t="s">
        <v>271</v>
      </c>
      <c r="EE304" s="190" t="s">
        <v>271</v>
      </c>
      <c r="EF304" s="190" t="s">
        <v>271</v>
      </c>
      <c r="EG304" s="190" t="s">
        <v>285</v>
      </c>
      <c r="EH304" s="190" t="s">
        <v>380</v>
      </c>
      <c r="EI304" s="190" t="s">
        <v>283</v>
      </c>
      <c r="EJ304" s="190" t="s">
        <v>246</v>
      </c>
      <c r="EK304" s="190" t="s">
        <v>1390</v>
      </c>
      <c r="EL304" s="190" t="s">
        <v>272</v>
      </c>
      <c r="EM304" s="190" t="s">
        <v>272</v>
      </c>
      <c r="EN304" s="190" t="s">
        <v>272</v>
      </c>
      <c r="EO304" s="190" t="s">
        <v>297</v>
      </c>
      <c r="EP304" s="190" t="s">
        <v>464</v>
      </c>
      <c r="EQ304" s="190">
        <v>3</v>
      </c>
      <c r="ER304" s="190" t="s">
        <v>3897</v>
      </c>
      <c r="ES304" s="190" t="s">
        <v>272</v>
      </c>
      <c r="ET304" s="190" t="s">
        <v>297</v>
      </c>
      <c r="EU304" s="190" t="s">
        <v>297</v>
      </c>
      <c r="EV304" s="190" t="s">
        <v>297</v>
      </c>
      <c r="EW304" s="190" t="s">
        <v>691</v>
      </c>
      <c r="EX304" s="190">
        <v>1</v>
      </c>
      <c r="EY304" s="190" t="s">
        <v>278</v>
      </c>
      <c r="EZ304" s="190" t="s">
        <v>267</v>
      </c>
      <c r="FA304" s="190" t="s">
        <v>257</v>
      </c>
      <c r="FB304" s="190">
        <v>4</v>
      </c>
      <c r="FC304" s="190" t="s">
        <v>1357</v>
      </c>
      <c r="FD304" s="190" t="s">
        <v>443</v>
      </c>
      <c r="FE304" s="190" t="s">
        <v>301</v>
      </c>
      <c r="FF304" s="190" t="s">
        <v>262</v>
      </c>
      <c r="FG304" s="190" t="s">
        <v>271</v>
      </c>
      <c r="FO304" s="190" t="s">
        <v>3896</v>
      </c>
      <c r="FP304" s="190" t="s">
        <v>271</v>
      </c>
      <c r="FQ304" s="190">
        <v>150000</v>
      </c>
      <c r="FR304" s="190">
        <v>2425</v>
      </c>
      <c r="FS304" s="190" t="s">
        <v>297</v>
      </c>
      <c r="FT304" s="190" t="s">
        <v>297</v>
      </c>
      <c r="FU304" s="190" t="s">
        <v>297</v>
      </c>
      <c r="FV304" s="190" t="s">
        <v>271</v>
      </c>
      <c r="FW304" s="190" t="s">
        <v>297</v>
      </c>
      <c r="FX304" s="190" t="s">
        <v>271</v>
      </c>
      <c r="FY304" s="190" t="s">
        <v>297</v>
      </c>
      <c r="FZ304" s="190" t="s">
        <v>271</v>
      </c>
      <c r="GA304" s="190" t="s">
        <v>272</v>
      </c>
      <c r="GB304" s="190" t="s">
        <v>297</v>
      </c>
      <c r="GC304" s="190" t="s">
        <v>297</v>
      </c>
      <c r="GD304" s="190" t="s">
        <v>297</v>
      </c>
      <c r="GE304" s="190" t="s">
        <v>272</v>
      </c>
    </row>
    <row r="305" spans="1:187" x14ac:dyDescent="0.3">
      <c r="A305" s="190" t="s">
        <v>296</v>
      </c>
      <c r="B305" s="190">
        <v>3744</v>
      </c>
      <c r="C305" s="190" t="s">
        <v>65</v>
      </c>
      <c r="D305" s="190" t="s">
        <v>238</v>
      </c>
      <c r="F305" s="190" t="s">
        <v>12589</v>
      </c>
      <c r="G305" s="190" t="s">
        <v>12545</v>
      </c>
      <c r="Q305" s="190"/>
      <c r="R305" s="190"/>
      <c r="S305" s="190"/>
      <c r="U305" s="190"/>
      <c r="V305" s="190" t="s">
        <v>7089</v>
      </c>
      <c r="W305" s="190" t="s">
        <v>7088</v>
      </c>
      <c r="X305" s="190" t="s">
        <v>7087</v>
      </c>
      <c r="Y305" s="190" t="s">
        <v>271</v>
      </c>
      <c r="Z305" s="190" t="s">
        <v>271</v>
      </c>
      <c r="AA305" s="190" t="s">
        <v>271</v>
      </c>
      <c r="AB305" s="190" t="s">
        <v>310</v>
      </c>
      <c r="AC305" s="190" t="s">
        <v>12588</v>
      </c>
      <c r="AD305" s="190" t="s">
        <v>289</v>
      </c>
      <c r="AE305" s="190" t="s">
        <v>12587</v>
      </c>
      <c r="AG305" s="190"/>
      <c r="AH305" s="190"/>
      <c r="AI305" s="190"/>
      <c r="AJ305" s="190"/>
      <c r="AK305" s="190"/>
      <c r="AL305" s="190"/>
      <c r="AM305" s="193">
        <v>0</v>
      </c>
      <c r="AN305" s="193">
        <v>0</v>
      </c>
      <c r="AO305" s="193">
        <v>0</v>
      </c>
      <c r="AP305" s="193">
        <v>0</v>
      </c>
      <c r="AQ305" s="193">
        <v>0</v>
      </c>
      <c r="AR305" s="193">
        <v>0</v>
      </c>
      <c r="AS305" s="190" t="s">
        <v>271</v>
      </c>
      <c r="AT305" s="193" t="s">
        <v>271</v>
      </c>
      <c r="AU305" s="193" t="s">
        <v>271</v>
      </c>
      <c r="AV305" s="190" t="s">
        <v>271</v>
      </c>
      <c r="AW305" s="193" t="s">
        <v>271</v>
      </c>
      <c r="AX305" s="193" t="s">
        <v>271</v>
      </c>
      <c r="AY305" s="190" t="s">
        <v>271</v>
      </c>
      <c r="AZ305" s="193" t="s">
        <v>271</v>
      </c>
      <c r="BA305" s="193" t="s">
        <v>271</v>
      </c>
      <c r="BB305" s="190" t="s">
        <v>271</v>
      </c>
      <c r="BC305" s="193" t="s">
        <v>271</v>
      </c>
      <c r="BD305" s="193" t="s">
        <v>271</v>
      </c>
      <c r="BE305" s="190" t="s">
        <v>271</v>
      </c>
      <c r="BF305" s="193" t="s">
        <v>271</v>
      </c>
      <c r="BG305" s="193" t="s">
        <v>271</v>
      </c>
      <c r="BH305" s="190" t="s">
        <v>271</v>
      </c>
      <c r="BI305" s="193" t="s">
        <v>271</v>
      </c>
      <c r="BJ305" s="193" t="s">
        <v>271</v>
      </c>
      <c r="BK305" s="190" t="s">
        <v>271</v>
      </c>
      <c r="BL305" s="193" t="s">
        <v>271</v>
      </c>
      <c r="BM305" s="193" t="s">
        <v>271</v>
      </c>
      <c r="BN305" s="190" t="s">
        <v>271</v>
      </c>
      <c r="BO305" s="193" t="s">
        <v>271</v>
      </c>
      <c r="BP305" s="193" t="s">
        <v>271</v>
      </c>
      <c r="BQ305" s="190" t="s">
        <v>271</v>
      </c>
      <c r="BR305" s="193" t="s">
        <v>271</v>
      </c>
      <c r="BS305" s="193" t="s">
        <v>271</v>
      </c>
      <c r="BT305" s="190" t="s">
        <v>271</v>
      </c>
      <c r="BU305" s="193" t="s">
        <v>271</v>
      </c>
      <c r="BV305" s="193" t="s">
        <v>271</v>
      </c>
      <c r="BW305" s="193">
        <v>1400000</v>
      </c>
      <c r="BX305" s="193">
        <v>1000000</v>
      </c>
      <c r="BY305" s="193">
        <v>2400000</v>
      </c>
      <c r="BZ305" s="193">
        <v>0</v>
      </c>
      <c r="CA305" s="193">
        <v>0</v>
      </c>
      <c r="CB305" s="193">
        <v>0</v>
      </c>
      <c r="CC305" s="190" t="s">
        <v>271</v>
      </c>
      <c r="CD305" s="193" t="s">
        <v>271</v>
      </c>
      <c r="CE305" s="193" t="s">
        <v>271</v>
      </c>
      <c r="CF305" s="190" t="s">
        <v>271</v>
      </c>
      <c r="CG305" s="193" t="s">
        <v>271</v>
      </c>
      <c r="CH305" s="193" t="s">
        <v>271</v>
      </c>
      <c r="CI305" s="190" t="s">
        <v>287</v>
      </c>
      <c r="CJ305" s="193">
        <v>0</v>
      </c>
      <c r="CK305" s="193">
        <v>0</v>
      </c>
      <c r="CL305" s="190" t="s">
        <v>271</v>
      </c>
      <c r="CM305" s="193" t="s">
        <v>271</v>
      </c>
      <c r="CN305" s="193" t="s">
        <v>271</v>
      </c>
      <c r="CO305" s="190" t="s">
        <v>271</v>
      </c>
      <c r="CP305" s="193" t="s">
        <v>271</v>
      </c>
      <c r="CQ305" s="193" t="s">
        <v>271</v>
      </c>
      <c r="CR305" s="190" t="s">
        <v>271</v>
      </c>
      <c r="CS305" s="193" t="s">
        <v>271</v>
      </c>
      <c r="CT305" s="193" t="s">
        <v>271</v>
      </c>
      <c r="CU305" s="190" t="s">
        <v>271</v>
      </c>
      <c r="CV305" s="193" t="s">
        <v>271</v>
      </c>
      <c r="CW305" s="193" t="s">
        <v>271</v>
      </c>
      <c r="CX305" s="190" t="s">
        <v>287</v>
      </c>
      <c r="CY305" s="193">
        <v>0</v>
      </c>
      <c r="CZ305" s="193">
        <v>0</v>
      </c>
      <c r="DA305" s="190" t="s">
        <v>287</v>
      </c>
      <c r="DB305" s="193">
        <v>0</v>
      </c>
      <c r="DC305" s="193">
        <v>0</v>
      </c>
      <c r="DD305" s="190" t="s">
        <v>287</v>
      </c>
      <c r="DE305" s="193">
        <v>0</v>
      </c>
      <c r="DF305" s="193">
        <v>0</v>
      </c>
      <c r="DG305" s="190" t="s">
        <v>271</v>
      </c>
      <c r="DH305" s="193" t="s">
        <v>271</v>
      </c>
      <c r="DI305" s="193" t="s">
        <v>271</v>
      </c>
      <c r="DJ305" s="190" t="s">
        <v>271</v>
      </c>
      <c r="DK305" s="193" t="s">
        <v>271</v>
      </c>
      <c r="DL305" s="193" t="s">
        <v>271</v>
      </c>
      <c r="DM305" s="190" t="s">
        <v>271</v>
      </c>
      <c r="DN305" s="193" t="s">
        <v>271</v>
      </c>
      <c r="DO305" s="193" t="s">
        <v>271</v>
      </c>
      <c r="DP305" s="190" t="s">
        <v>287</v>
      </c>
      <c r="DQ305" s="193">
        <v>0</v>
      </c>
      <c r="DR305" s="193">
        <v>0</v>
      </c>
      <c r="DS305" s="190" t="s">
        <v>271</v>
      </c>
      <c r="DT305" s="193" t="s">
        <v>271</v>
      </c>
      <c r="DU305" s="193" t="s">
        <v>271</v>
      </c>
      <c r="DV305" s="190" t="s">
        <v>287</v>
      </c>
      <c r="DW305" s="193">
        <v>0</v>
      </c>
      <c r="DX305" s="193">
        <v>0</v>
      </c>
      <c r="DY305" s="193"/>
      <c r="DZ305" s="190" t="s">
        <v>297</v>
      </c>
      <c r="EA305" s="190" t="s">
        <v>271</v>
      </c>
      <c r="EB305" s="190" t="s">
        <v>271</v>
      </c>
      <c r="EC305" s="190" t="s">
        <v>297</v>
      </c>
      <c r="ED305" s="190" t="s">
        <v>271</v>
      </c>
      <c r="EE305" s="190" t="s">
        <v>271</v>
      </c>
      <c r="EF305" s="190" t="s">
        <v>271</v>
      </c>
      <c r="EG305" s="190" t="s">
        <v>321</v>
      </c>
      <c r="EH305" s="190" t="s">
        <v>284</v>
      </c>
      <c r="EI305" s="190" t="s">
        <v>319</v>
      </c>
      <c r="EJ305" s="190" t="s">
        <v>244</v>
      </c>
      <c r="EK305" s="190" t="s">
        <v>282</v>
      </c>
      <c r="EL305" s="190" t="s">
        <v>272</v>
      </c>
      <c r="EM305" s="190" t="s">
        <v>272</v>
      </c>
      <c r="EN305" s="190" t="s">
        <v>272</v>
      </c>
      <c r="EO305" s="190" t="s">
        <v>297</v>
      </c>
      <c r="EP305" s="190" t="s">
        <v>281</v>
      </c>
      <c r="EQ305" s="190">
        <v>3</v>
      </c>
      <c r="ER305" s="190" t="s">
        <v>304</v>
      </c>
      <c r="ES305" s="190" t="s">
        <v>272</v>
      </c>
      <c r="ET305" s="190" t="s">
        <v>272</v>
      </c>
      <c r="EU305" s="190" t="s">
        <v>272</v>
      </c>
      <c r="EV305" s="190" t="s">
        <v>272</v>
      </c>
      <c r="EW305" s="190" t="s">
        <v>303</v>
      </c>
      <c r="EX305" s="190">
        <v>4</v>
      </c>
      <c r="EY305" s="190" t="s">
        <v>318</v>
      </c>
      <c r="EZ305" s="190" t="s">
        <v>268</v>
      </c>
      <c r="FA305" s="190" t="s">
        <v>260</v>
      </c>
      <c r="FB305" s="190" t="s">
        <v>271</v>
      </c>
      <c r="FC305" s="190" t="s">
        <v>277</v>
      </c>
      <c r="FD305" s="190" t="s">
        <v>482</v>
      </c>
      <c r="FE305" s="190" t="s">
        <v>442</v>
      </c>
      <c r="FF305" s="190" t="s">
        <v>262</v>
      </c>
      <c r="FG305" s="190" t="s">
        <v>271</v>
      </c>
      <c r="FO305" s="190" t="s">
        <v>12586</v>
      </c>
      <c r="FP305" s="190" t="s">
        <v>271</v>
      </c>
      <c r="FQ305" s="190">
        <v>2400000</v>
      </c>
      <c r="FR305" s="190">
        <v>0</v>
      </c>
      <c r="FS305" s="190" t="s">
        <v>271</v>
      </c>
      <c r="FT305" s="190" t="s">
        <v>271</v>
      </c>
      <c r="FU305" s="190" t="s">
        <v>271</v>
      </c>
      <c r="FV305" s="190" t="s">
        <v>271</v>
      </c>
      <c r="FW305" s="190" t="s">
        <v>272</v>
      </c>
      <c r="FX305" s="190" t="s">
        <v>297</v>
      </c>
      <c r="FY305" s="190" t="s">
        <v>272</v>
      </c>
      <c r="FZ305" s="190" t="s">
        <v>297</v>
      </c>
      <c r="GA305" s="190" t="s">
        <v>271</v>
      </c>
      <c r="GB305" s="190" t="s">
        <v>271</v>
      </c>
      <c r="GC305" s="190" t="s">
        <v>272</v>
      </c>
      <c r="GD305" s="190" t="s">
        <v>297</v>
      </c>
      <c r="GE305" s="190" t="s">
        <v>297</v>
      </c>
    </row>
    <row r="306" spans="1:187" x14ac:dyDescent="0.3">
      <c r="A306" s="190" t="s">
        <v>372</v>
      </c>
      <c r="B306" s="190">
        <v>3566</v>
      </c>
      <c r="C306" s="190" t="s">
        <v>65</v>
      </c>
      <c r="D306" s="190" t="s">
        <v>238</v>
      </c>
      <c r="E306" s="190" t="s">
        <v>7111</v>
      </c>
      <c r="F306" s="190" t="s">
        <v>7110</v>
      </c>
      <c r="G306" s="190" t="s">
        <v>6654</v>
      </c>
      <c r="H306" s="190" t="s">
        <v>514</v>
      </c>
      <c r="I306" s="190" t="s">
        <v>2128</v>
      </c>
      <c r="J306" s="190" t="s">
        <v>7072</v>
      </c>
      <c r="K306" s="190" t="s">
        <v>369</v>
      </c>
      <c r="L306" s="190" t="s">
        <v>3316</v>
      </c>
      <c r="M306" s="190" t="s">
        <v>6729</v>
      </c>
      <c r="N306" s="190" t="s">
        <v>1272</v>
      </c>
      <c r="O306" s="190" t="s">
        <v>301</v>
      </c>
      <c r="P306" s="190" t="s">
        <v>7109</v>
      </c>
      <c r="Q306" s="191">
        <v>41640</v>
      </c>
      <c r="R306" s="191">
        <v>43100</v>
      </c>
      <c r="T306" s="190" t="s">
        <v>391</v>
      </c>
      <c r="U306" s="194">
        <v>5119143</v>
      </c>
      <c r="V306" s="190" t="s">
        <v>7108</v>
      </c>
      <c r="W306" s="190" t="s">
        <v>7107</v>
      </c>
      <c r="X306" s="190" t="s">
        <v>7106</v>
      </c>
      <c r="Y306" s="190" t="s">
        <v>7105</v>
      </c>
      <c r="Z306" s="190" t="s">
        <v>1771</v>
      </c>
      <c r="AA306" s="190" t="s">
        <v>7104</v>
      </c>
      <c r="AB306" s="190" t="s">
        <v>310</v>
      </c>
      <c r="AC306" s="190" t="s">
        <v>7103</v>
      </c>
      <c r="AD306" s="190" t="s">
        <v>325</v>
      </c>
      <c r="AE306" s="190" t="s">
        <v>7102</v>
      </c>
      <c r="AF306" s="190" t="s">
        <v>7101</v>
      </c>
      <c r="AG306" s="193">
        <v>6855</v>
      </c>
      <c r="AH306" s="193">
        <v>14645</v>
      </c>
      <c r="AI306" s="193">
        <v>21500</v>
      </c>
      <c r="AJ306" s="193">
        <v>678</v>
      </c>
      <c r="AK306" s="193">
        <v>1462</v>
      </c>
      <c r="AL306" s="193">
        <v>2140</v>
      </c>
      <c r="AM306" s="193">
        <v>0</v>
      </c>
      <c r="AN306" s="193">
        <v>0</v>
      </c>
      <c r="AO306" s="193">
        <v>0</v>
      </c>
      <c r="AP306" s="193">
        <v>0</v>
      </c>
      <c r="AQ306" s="193">
        <v>0</v>
      </c>
      <c r="AR306" s="193">
        <v>0</v>
      </c>
      <c r="AS306" s="190" t="s">
        <v>271</v>
      </c>
      <c r="AT306" s="193" t="s">
        <v>271</v>
      </c>
      <c r="AU306" s="193" t="s">
        <v>271</v>
      </c>
      <c r="AV306" s="190" t="s">
        <v>271</v>
      </c>
      <c r="AW306" s="193" t="s">
        <v>271</v>
      </c>
      <c r="AX306" s="193" t="s">
        <v>271</v>
      </c>
      <c r="AY306" s="190" t="s">
        <v>271</v>
      </c>
      <c r="AZ306" s="193" t="s">
        <v>271</v>
      </c>
      <c r="BA306" s="193" t="s">
        <v>271</v>
      </c>
      <c r="BB306" s="190" t="s">
        <v>271</v>
      </c>
      <c r="BC306" s="193" t="s">
        <v>271</v>
      </c>
      <c r="BD306" s="193" t="s">
        <v>271</v>
      </c>
      <c r="BE306" s="190" t="s">
        <v>271</v>
      </c>
      <c r="BF306" s="193" t="s">
        <v>271</v>
      </c>
      <c r="BG306" s="193" t="s">
        <v>271</v>
      </c>
      <c r="BH306" s="190" t="s">
        <v>271</v>
      </c>
      <c r="BI306" s="193" t="s">
        <v>271</v>
      </c>
      <c r="BJ306" s="193" t="s">
        <v>271</v>
      </c>
      <c r="BK306" s="190" t="s">
        <v>271</v>
      </c>
      <c r="BL306" s="193" t="s">
        <v>271</v>
      </c>
      <c r="BM306" s="193" t="s">
        <v>271</v>
      </c>
      <c r="BN306" s="190" t="s">
        <v>271</v>
      </c>
      <c r="BO306" s="193" t="s">
        <v>271</v>
      </c>
      <c r="BP306" s="193" t="s">
        <v>271</v>
      </c>
      <c r="BQ306" s="190" t="s">
        <v>271</v>
      </c>
      <c r="BR306" s="193" t="s">
        <v>271</v>
      </c>
      <c r="BS306" s="193" t="s">
        <v>271</v>
      </c>
      <c r="BT306" s="190" t="s">
        <v>271</v>
      </c>
      <c r="BU306" s="193" t="s">
        <v>271</v>
      </c>
      <c r="BV306" s="193" t="s">
        <v>271</v>
      </c>
      <c r="BW306" s="193">
        <v>4520</v>
      </c>
      <c r="BX306" s="193">
        <v>8547</v>
      </c>
      <c r="BY306" s="193">
        <v>13067</v>
      </c>
      <c r="BZ306" s="193">
        <v>479</v>
      </c>
      <c r="CA306" s="193">
        <v>1015</v>
      </c>
      <c r="CB306" s="193">
        <v>1494</v>
      </c>
      <c r="CC306" s="190" t="s">
        <v>287</v>
      </c>
      <c r="CD306" s="193">
        <v>1494</v>
      </c>
      <c r="CE306" s="193">
        <v>13067</v>
      </c>
      <c r="CF306" s="190" t="s">
        <v>271</v>
      </c>
      <c r="CG306" s="193" t="s">
        <v>271</v>
      </c>
      <c r="CH306" s="193" t="s">
        <v>271</v>
      </c>
      <c r="CI306" s="190" t="s">
        <v>271</v>
      </c>
      <c r="CJ306" s="193" t="s">
        <v>271</v>
      </c>
      <c r="CK306" s="193" t="s">
        <v>271</v>
      </c>
      <c r="CL306" s="190" t="s">
        <v>271</v>
      </c>
      <c r="CM306" s="193" t="s">
        <v>271</v>
      </c>
      <c r="CN306" s="193" t="s">
        <v>271</v>
      </c>
      <c r="CO306" s="190" t="s">
        <v>287</v>
      </c>
      <c r="CP306" s="193">
        <v>533</v>
      </c>
      <c r="CQ306" s="193">
        <v>1512</v>
      </c>
      <c r="CR306" s="190" t="s">
        <v>271</v>
      </c>
      <c r="CS306" s="193" t="s">
        <v>271</v>
      </c>
      <c r="CT306" s="193" t="s">
        <v>271</v>
      </c>
      <c r="CU306" s="190" t="s">
        <v>271</v>
      </c>
      <c r="CV306" s="193" t="s">
        <v>271</v>
      </c>
      <c r="CW306" s="193" t="s">
        <v>271</v>
      </c>
      <c r="CX306" s="190" t="s">
        <v>271</v>
      </c>
      <c r="CY306" s="193" t="s">
        <v>271</v>
      </c>
      <c r="CZ306" s="193" t="s">
        <v>271</v>
      </c>
      <c r="DA306" s="190" t="s">
        <v>271</v>
      </c>
      <c r="DB306" s="193" t="s">
        <v>271</v>
      </c>
      <c r="DC306" s="193" t="s">
        <v>271</v>
      </c>
      <c r="DD306" s="190" t="s">
        <v>271</v>
      </c>
      <c r="DE306" s="193" t="s">
        <v>271</v>
      </c>
      <c r="DF306" s="193" t="s">
        <v>271</v>
      </c>
      <c r="DG306" s="190" t="s">
        <v>271</v>
      </c>
      <c r="DH306" s="193" t="s">
        <v>271</v>
      </c>
      <c r="DI306" s="193" t="s">
        <v>271</v>
      </c>
      <c r="DJ306" s="190" t="s">
        <v>271</v>
      </c>
      <c r="DK306" s="193" t="s">
        <v>271</v>
      </c>
      <c r="DL306" s="193" t="s">
        <v>271</v>
      </c>
      <c r="DM306" s="190" t="s">
        <v>287</v>
      </c>
      <c r="DN306" s="193">
        <v>720</v>
      </c>
      <c r="DO306" s="193">
        <v>12200</v>
      </c>
      <c r="DP306" s="190" t="s">
        <v>271</v>
      </c>
      <c r="DQ306" s="193" t="s">
        <v>271</v>
      </c>
      <c r="DR306" s="193" t="s">
        <v>271</v>
      </c>
      <c r="DS306" s="190" t="s">
        <v>271</v>
      </c>
      <c r="DT306" s="193" t="s">
        <v>271</v>
      </c>
      <c r="DU306" s="193" t="s">
        <v>271</v>
      </c>
      <c r="DV306" s="190" t="s">
        <v>287</v>
      </c>
      <c r="DW306" s="193">
        <v>241</v>
      </c>
      <c r="DX306" s="193">
        <v>1055</v>
      </c>
      <c r="DY306" s="190" t="s">
        <v>356</v>
      </c>
      <c r="DZ306" s="190" t="s">
        <v>272</v>
      </c>
      <c r="EA306" s="190" t="s">
        <v>694</v>
      </c>
      <c r="EB306" s="190" t="s">
        <v>286</v>
      </c>
      <c r="EC306" s="190" t="s">
        <v>272</v>
      </c>
      <c r="ED306" s="190" t="s">
        <v>785</v>
      </c>
      <c r="EE306" s="190" t="s">
        <v>307</v>
      </c>
      <c r="EF306" s="190" t="s">
        <v>7100</v>
      </c>
      <c r="EG306" s="190" t="s">
        <v>321</v>
      </c>
      <c r="EH306" s="190" t="s">
        <v>320</v>
      </c>
      <c r="EI306" s="190" t="s">
        <v>483</v>
      </c>
      <c r="EJ306" s="190" t="s">
        <v>246</v>
      </c>
      <c r="EK306" s="190" t="s">
        <v>379</v>
      </c>
      <c r="EL306" s="190" t="s">
        <v>272</v>
      </c>
      <c r="EM306" s="190" t="s">
        <v>272</v>
      </c>
      <c r="EN306" s="190" t="s">
        <v>272</v>
      </c>
      <c r="EO306" s="190" t="s">
        <v>272</v>
      </c>
      <c r="EP306" s="190" t="s">
        <v>378</v>
      </c>
      <c r="EQ306" s="190">
        <v>4</v>
      </c>
      <c r="ER306" s="190" t="s">
        <v>349</v>
      </c>
      <c r="ES306" s="190" t="s">
        <v>272</v>
      </c>
      <c r="ET306" s="190" t="s">
        <v>272</v>
      </c>
      <c r="EU306" s="190" t="s">
        <v>272</v>
      </c>
      <c r="EV306" s="190" t="s">
        <v>272</v>
      </c>
      <c r="EW306" s="190" t="s">
        <v>303</v>
      </c>
      <c r="EX306" s="190">
        <v>4</v>
      </c>
      <c r="EY306" s="190" t="s">
        <v>278</v>
      </c>
      <c r="EZ306" s="190" t="s">
        <v>268</v>
      </c>
      <c r="FA306" s="190" t="s">
        <v>260</v>
      </c>
      <c r="FB306" s="193">
        <v>3</v>
      </c>
      <c r="FC306" s="190" t="s">
        <v>276</v>
      </c>
      <c r="FD306" s="190" t="s">
        <v>376</v>
      </c>
      <c r="FE306" s="190" t="s">
        <v>271</v>
      </c>
      <c r="FF306" s="190" t="s">
        <v>263</v>
      </c>
      <c r="FG306" s="190" t="s">
        <v>7099</v>
      </c>
      <c r="FH306" s="190" t="s">
        <v>271</v>
      </c>
      <c r="FI306" s="190" t="s">
        <v>7098</v>
      </c>
      <c r="FJ306" s="190" t="s">
        <v>7097</v>
      </c>
      <c r="FK306" s="190" t="s">
        <v>7096</v>
      </c>
      <c r="FL306" s="190" t="s">
        <v>7095</v>
      </c>
      <c r="FM306" s="190" t="s">
        <v>271</v>
      </c>
      <c r="FN306" s="190" t="s">
        <v>271</v>
      </c>
      <c r="FO306" s="190" t="s">
        <v>7094</v>
      </c>
      <c r="FP306" s="190" t="s">
        <v>7093</v>
      </c>
      <c r="FQ306" s="193">
        <v>13067</v>
      </c>
      <c r="FR306" s="193">
        <v>1494</v>
      </c>
      <c r="FS306" s="190" t="s">
        <v>272</v>
      </c>
      <c r="FT306" s="190" t="s">
        <v>272</v>
      </c>
      <c r="FU306" s="190" t="s">
        <v>297</v>
      </c>
      <c r="FV306" s="190" t="s">
        <v>297</v>
      </c>
      <c r="FW306" s="190" t="s">
        <v>297</v>
      </c>
      <c r="FX306" s="190" t="s">
        <v>297</v>
      </c>
      <c r="FY306" s="190" t="s">
        <v>297</v>
      </c>
      <c r="FZ306" s="190" t="s">
        <v>297</v>
      </c>
      <c r="GA306" s="190" t="s">
        <v>297</v>
      </c>
      <c r="GB306" s="190" t="s">
        <v>297</v>
      </c>
      <c r="GC306" s="190" t="s">
        <v>272</v>
      </c>
      <c r="GD306" s="190" t="s">
        <v>272</v>
      </c>
      <c r="GE306" s="190" t="s">
        <v>272</v>
      </c>
    </row>
    <row r="307" spans="1:187" x14ac:dyDescent="0.3">
      <c r="A307" s="190" t="s">
        <v>372</v>
      </c>
      <c r="B307" s="190">
        <v>3567</v>
      </c>
      <c r="C307" s="190" t="s">
        <v>65</v>
      </c>
      <c r="D307" s="190" t="s">
        <v>238</v>
      </c>
      <c r="E307" s="190" t="s">
        <v>7092</v>
      </c>
      <c r="F307" s="190" t="s">
        <v>7091</v>
      </c>
      <c r="G307" s="190" t="s">
        <v>6654</v>
      </c>
      <c r="H307" s="190" t="s">
        <v>514</v>
      </c>
      <c r="I307" s="190" t="s">
        <v>2128</v>
      </c>
      <c r="J307" s="190" t="s">
        <v>7090</v>
      </c>
      <c r="K307" s="190" t="s">
        <v>271</v>
      </c>
      <c r="L307" s="190" t="s">
        <v>271</v>
      </c>
      <c r="M307" s="190" t="s">
        <v>271</v>
      </c>
      <c r="N307" s="190" t="s">
        <v>271</v>
      </c>
      <c r="O307" s="190" t="s">
        <v>271</v>
      </c>
      <c r="P307" s="190" t="s">
        <v>271</v>
      </c>
      <c r="Q307" s="191">
        <v>41671</v>
      </c>
      <c r="R307" s="191">
        <v>42155</v>
      </c>
      <c r="S307" s="191">
        <v>42338</v>
      </c>
      <c r="T307" s="190" t="s">
        <v>366</v>
      </c>
      <c r="U307" s="194">
        <v>166122</v>
      </c>
      <c r="V307" s="190" t="s">
        <v>7089</v>
      </c>
      <c r="W307" s="190" t="s">
        <v>7088</v>
      </c>
      <c r="X307" s="190" t="s">
        <v>7087</v>
      </c>
      <c r="Y307" s="190" t="s">
        <v>271</v>
      </c>
      <c r="Z307" s="190" t="s">
        <v>271</v>
      </c>
      <c r="AA307" s="190" t="s">
        <v>271</v>
      </c>
      <c r="AB307" s="190" t="s">
        <v>310</v>
      </c>
      <c r="AC307" s="190" t="s">
        <v>7086</v>
      </c>
      <c r="AD307" s="190" t="s">
        <v>674</v>
      </c>
      <c r="AE307" s="190" t="s">
        <v>7085</v>
      </c>
      <c r="AF307" s="190" t="s">
        <v>7084</v>
      </c>
      <c r="AG307" s="193">
        <v>3565</v>
      </c>
      <c r="AH307" s="193">
        <v>3074</v>
      </c>
      <c r="AI307" s="193">
        <v>6639</v>
      </c>
      <c r="AJ307" s="193">
        <v>926</v>
      </c>
      <c r="AK307" s="193">
        <v>254</v>
      </c>
      <c r="AL307" s="193">
        <v>1180</v>
      </c>
      <c r="AM307" s="193">
        <v>0</v>
      </c>
      <c r="AN307" s="193">
        <v>0</v>
      </c>
      <c r="AO307" s="193">
        <v>0</v>
      </c>
      <c r="AP307" s="193">
        <v>0</v>
      </c>
      <c r="AQ307" s="193">
        <v>0</v>
      </c>
      <c r="AR307" s="193">
        <v>0</v>
      </c>
      <c r="AS307" s="190" t="s">
        <v>271</v>
      </c>
      <c r="AT307" s="193" t="s">
        <v>271</v>
      </c>
      <c r="AU307" s="193" t="s">
        <v>271</v>
      </c>
      <c r="AV307" s="190" t="s">
        <v>271</v>
      </c>
      <c r="AW307" s="193" t="s">
        <v>271</v>
      </c>
      <c r="AX307" s="193" t="s">
        <v>271</v>
      </c>
      <c r="AY307" s="190" t="s">
        <v>271</v>
      </c>
      <c r="AZ307" s="193" t="s">
        <v>271</v>
      </c>
      <c r="BA307" s="193" t="s">
        <v>271</v>
      </c>
      <c r="BB307" s="190" t="s">
        <v>271</v>
      </c>
      <c r="BC307" s="193" t="s">
        <v>271</v>
      </c>
      <c r="BD307" s="193" t="s">
        <v>271</v>
      </c>
      <c r="BE307" s="190" t="s">
        <v>271</v>
      </c>
      <c r="BF307" s="193" t="s">
        <v>271</v>
      </c>
      <c r="BG307" s="193" t="s">
        <v>271</v>
      </c>
      <c r="BH307" s="190" t="s">
        <v>271</v>
      </c>
      <c r="BI307" s="193" t="s">
        <v>271</v>
      </c>
      <c r="BJ307" s="193" t="s">
        <v>271</v>
      </c>
      <c r="BK307" s="190" t="s">
        <v>271</v>
      </c>
      <c r="BL307" s="193" t="s">
        <v>271</v>
      </c>
      <c r="BM307" s="193" t="s">
        <v>271</v>
      </c>
      <c r="BN307" s="190" t="s">
        <v>271</v>
      </c>
      <c r="BO307" s="193" t="s">
        <v>271</v>
      </c>
      <c r="BP307" s="193" t="s">
        <v>271</v>
      </c>
      <c r="BQ307" s="190" t="s">
        <v>271</v>
      </c>
      <c r="BR307" s="193" t="s">
        <v>271</v>
      </c>
      <c r="BS307" s="193" t="s">
        <v>271</v>
      </c>
      <c r="BT307" s="190" t="s">
        <v>271</v>
      </c>
      <c r="BU307" s="193" t="s">
        <v>271</v>
      </c>
      <c r="BV307" s="193" t="s">
        <v>271</v>
      </c>
      <c r="BW307" s="193">
        <v>2144</v>
      </c>
      <c r="BX307" s="193">
        <v>1560</v>
      </c>
      <c r="BY307" s="193">
        <v>3704</v>
      </c>
      <c r="BZ307" s="193">
        <v>536</v>
      </c>
      <c r="CA307" s="193">
        <v>90</v>
      </c>
      <c r="CB307" s="193">
        <v>626</v>
      </c>
      <c r="CC307" s="190" t="s">
        <v>271</v>
      </c>
      <c r="CD307" s="193" t="s">
        <v>271</v>
      </c>
      <c r="CE307" s="193" t="s">
        <v>271</v>
      </c>
      <c r="CF307" s="190" t="s">
        <v>271</v>
      </c>
      <c r="CG307" s="193" t="s">
        <v>271</v>
      </c>
      <c r="CH307" s="193" t="s">
        <v>271</v>
      </c>
      <c r="CI307" s="190" t="s">
        <v>287</v>
      </c>
      <c r="CJ307" s="193">
        <v>134</v>
      </c>
      <c r="CK307" s="193">
        <v>670</v>
      </c>
      <c r="CL307" s="190" t="s">
        <v>271</v>
      </c>
      <c r="CM307" s="193" t="s">
        <v>271</v>
      </c>
      <c r="CN307" s="193" t="s">
        <v>271</v>
      </c>
      <c r="CO307" s="190" t="s">
        <v>271</v>
      </c>
      <c r="CP307" s="193" t="s">
        <v>271</v>
      </c>
      <c r="CQ307" s="193" t="s">
        <v>271</v>
      </c>
      <c r="CR307" s="190" t="s">
        <v>271</v>
      </c>
      <c r="CS307" s="193" t="s">
        <v>271</v>
      </c>
      <c r="CT307" s="193" t="s">
        <v>271</v>
      </c>
      <c r="CU307" s="190" t="s">
        <v>271</v>
      </c>
      <c r="CV307" s="193" t="s">
        <v>271</v>
      </c>
      <c r="CW307" s="193" t="s">
        <v>271</v>
      </c>
      <c r="CX307" s="190" t="s">
        <v>271</v>
      </c>
      <c r="CY307" s="193" t="s">
        <v>271</v>
      </c>
      <c r="CZ307" s="193" t="s">
        <v>271</v>
      </c>
      <c r="DA307" s="190" t="s">
        <v>287</v>
      </c>
      <c r="DB307" s="193">
        <v>267</v>
      </c>
      <c r="DC307" s="193">
        <v>1335</v>
      </c>
      <c r="DD307" s="190" t="s">
        <v>271</v>
      </c>
      <c r="DE307" s="193" t="s">
        <v>271</v>
      </c>
      <c r="DF307" s="193" t="s">
        <v>271</v>
      </c>
      <c r="DG307" s="190" t="s">
        <v>271</v>
      </c>
      <c r="DH307" s="193" t="s">
        <v>271</v>
      </c>
      <c r="DI307" s="193" t="s">
        <v>271</v>
      </c>
      <c r="DJ307" s="190" t="s">
        <v>271</v>
      </c>
      <c r="DK307" s="193" t="s">
        <v>271</v>
      </c>
      <c r="DL307" s="193" t="s">
        <v>271</v>
      </c>
      <c r="DM307" s="190" t="s">
        <v>287</v>
      </c>
      <c r="DN307" s="193">
        <v>138</v>
      </c>
      <c r="DO307" s="193">
        <v>690</v>
      </c>
      <c r="DP307" s="190" t="s">
        <v>271</v>
      </c>
      <c r="DQ307" s="193" t="s">
        <v>271</v>
      </c>
      <c r="DR307" s="193" t="s">
        <v>271</v>
      </c>
      <c r="DS307" s="190" t="s">
        <v>271</v>
      </c>
      <c r="DT307" s="193" t="s">
        <v>271</v>
      </c>
      <c r="DU307" s="193" t="s">
        <v>271</v>
      </c>
      <c r="DV307" s="190" t="s">
        <v>287</v>
      </c>
      <c r="DW307" s="193">
        <v>87</v>
      </c>
      <c r="DX307" s="193">
        <v>435</v>
      </c>
      <c r="DY307" s="190" t="s">
        <v>655</v>
      </c>
      <c r="DZ307" s="190" t="s">
        <v>272</v>
      </c>
      <c r="EA307" s="190" t="s">
        <v>323</v>
      </c>
      <c r="EB307" s="190" t="s">
        <v>286</v>
      </c>
      <c r="EC307" s="190" t="s">
        <v>297</v>
      </c>
      <c r="ED307" s="190" t="s">
        <v>271</v>
      </c>
      <c r="EE307" s="190" t="s">
        <v>271</v>
      </c>
      <c r="EF307" s="190" t="s">
        <v>271</v>
      </c>
      <c r="EG307" s="190" t="s">
        <v>321</v>
      </c>
      <c r="EH307" s="190" t="s">
        <v>380</v>
      </c>
      <c r="EI307" s="190" t="s">
        <v>483</v>
      </c>
      <c r="EJ307" s="190" t="s">
        <v>245</v>
      </c>
      <c r="EK307" s="190" t="s">
        <v>379</v>
      </c>
      <c r="EL307" s="190" t="s">
        <v>272</v>
      </c>
      <c r="EM307" s="190" t="s">
        <v>272</v>
      </c>
      <c r="EN307" s="190" t="s">
        <v>272</v>
      </c>
      <c r="EO307" s="190" t="s">
        <v>272</v>
      </c>
      <c r="EP307" s="190" t="s">
        <v>378</v>
      </c>
      <c r="EQ307" s="190">
        <v>4</v>
      </c>
      <c r="ER307" s="190" t="s">
        <v>349</v>
      </c>
      <c r="ES307" s="190" t="s">
        <v>272</v>
      </c>
      <c r="ET307" s="190" t="s">
        <v>272</v>
      </c>
      <c r="EU307" s="190" t="s">
        <v>272</v>
      </c>
      <c r="EV307" s="190" t="s">
        <v>272</v>
      </c>
      <c r="EW307" s="190" t="s">
        <v>303</v>
      </c>
      <c r="EX307" s="190">
        <v>4</v>
      </c>
      <c r="EY307" s="190" t="s">
        <v>318</v>
      </c>
      <c r="EZ307" s="190" t="s">
        <v>268</v>
      </c>
      <c r="FA307" s="190" t="s">
        <v>258</v>
      </c>
      <c r="FB307" s="193">
        <v>2</v>
      </c>
      <c r="FC307" s="190" t="s">
        <v>276</v>
      </c>
      <c r="FD307" s="190" t="s">
        <v>271</v>
      </c>
      <c r="FE307" s="190" t="s">
        <v>271</v>
      </c>
      <c r="FF307" s="190" t="s">
        <v>264</v>
      </c>
      <c r="FG307" s="190" t="s">
        <v>271</v>
      </c>
      <c r="FH307" s="190" t="s">
        <v>7083</v>
      </c>
      <c r="FI307" s="190" t="s">
        <v>7082</v>
      </c>
      <c r="FJ307" s="190" t="s">
        <v>7081</v>
      </c>
      <c r="FK307" s="190" t="s">
        <v>7080</v>
      </c>
      <c r="FL307" s="190" t="s">
        <v>7079</v>
      </c>
      <c r="FM307" s="190" t="s">
        <v>7078</v>
      </c>
      <c r="FN307" s="190" t="s">
        <v>7077</v>
      </c>
      <c r="FO307" s="190" t="s">
        <v>7076</v>
      </c>
      <c r="FP307" s="190" t="s">
        <v>7075</v>
      </c>
      <c r="FQ307" s="193">
        <v>3704</v>
      </c>
      <c r="FR307" s="193">
        <v>626</v>
      </c>
      <c r="FS307" s="190" t="s">
        <v>271</v>
      </c>
      <c r="FT307" s="190" t="s">
        <v>271</v>
      </c>
      <c r="FU307" s="190" t="s">
        <v>271</v>
      </c>
      <c r="FV307" s="190" t="s">
        <v>271</v>
      </c>
      <c r="FW307" s="190" t="s">
        <v>271</v>
      </c>
      <c r="FX307" s="190" t="s">
        <v>271</v>
      </c>
      <c r="FY307" s="190" t="s">
        <v>271</v>
      </c>
      <c r="FZ307" s="190" t="s">
        <v>271</v>
      </c>
      <c r="GA307" s="190" t="s">
        <v>271</v>
      </c>
      <c r="GB307" s="190" t="s">
        <v>271</v>
      </c>
      <c r="GC307" s="190" t="s">
        <v>272</v>
      </c>
      <c r="GD307" s="190" t="s">
        <v>272</v>
      </c>
      <c r="GE307" s="190" t="s">
        <v>272</v>
      </c>
    </row>
    <row r="308" spans="1:187" x14ac:dyDescent="0.3">
      <c r="A308" s="190" t="s">
        <v>372</v>
      </c>
      <c r="B308" s="190">
        <v>3568</v>
      </c>
      <c r="C308" s="190" t="s">
        <v>65</v>
      </c>
      <c r="D308" s="190" t="s">
        <v>238</v>
      </c>
      <c r="E308" s="190" t="s">
        <v>7074</v>
      </c>
      <c r="F308" s="190" t="s">
        <v>7073</v>
      </c>
      <c r="G308" s="190" t="s">
        <v>6654</v>
      </c>
      <c r="H308" s="190" t="s">
        <v>514</v>
      </c>
      <c r="I308" s="190" t="s">
        <v>2128</v>
      </c>
      <c r="J308" s="190" t="s">
        <v>7072</v>
      </c>
      <c r="K308" s="190" t="s">
        <v>369</v>
      </c>
      <c r="L308" s="190" t="s">
        <v>3316</v>
      </c>
      <c r="M308" s="190" t="s">
        <v>6729</v>
      </c>
      <c r="N308" s="190" t="s">
        <v>271</v>
      </c>
      <c r="O308" s="190" t="s">
        <v>271</v>
      </c>
      <c r="P308" s="190" t="s">
        <v>271</v>
      </c>
      <c r="Q308" s="191">
        <v>42186</v>
      </c>
      <c r="R308" s="191">
        <v>43009</v>
      </c>
      <c r="T308" s="190" t="s">
        <v>391</v>
      </c>
      <c r="U308" s="194">
        <v>1402179</v>
      </c>
      <c r="V308" s="190" t="s">
        <v>7071</v>
      </c>
      <c r="W308" s="190" t="s">
        <v>7070</v>
      </c>
      <c r="X308" s="190" t="s">
        <v>7069</v>
      </c>
      <c r="Y308" s="190" t="s">
        <v>7068</v>
      </c>
      <c r="Z308" s="190" t="s">
        <v>7067</v>
      </c>
      <c r="AA308" s="190" t="s">
        <v>7066</v>
      </c>
      <c r="AB308" s="190" t="s">
        <v>310</v>
      </c>
      <c r="AC308" s="190" t="s">
        <v>7065</v>
      </c>
      <c r="AD308" s="190" t="s">
        <v>325</v>
      </c>
      <c r="AE308" s="190" t="s">
        <v>7064</v>
      </c>
      <c r="AF308" s="190" t="s">
        <v>7063</v>
      </c>
      <c r="AG308" s="193">
        <v>8381</v>
      </c>
      <c r="AH308" s="193">
        <v>8290</v>
      </c>
      <c r="AI308" s="193">
        <v>16671</v>
      </c>
      <c r="AJ308" s="193">
        <v>1224</v>
      </c>
      <c r="AK308" s="193">
        <v>1176</v>
      </c>
      <c r="AL308" s="193">
        <v>2400</v>
      </c>
      <c r="AM308" s="193">
        <v>0</v>
      </c>
      <c r="AN308" s="193">
        <v>0</v>
      </c>
      <c r="AO308" s="193">
        <v>0</v>
      </c>
      <c r="AP308" s="193">
        <v>0</v>
      </c>
      <c r="AQ308" s="193">
        <v>0</v>
      </c>
      <c r="AR308" s="193">
        <v>0</v>
      </c>
      <c r="AS308" s="190" t="s">
        <v>271</v>
      </c>
      <c r="AT308" s="193" t="s">
        <v>271</v>
      </c>
      <c r="AU308" s="193" t="s">
        <v>271</v>
      </c>
      <c r="AV308" s="190" t="s">
        <v>271</v>
      </c>
      <c r="AW308" s="193" t="s">
        <v>271</v>
      </c>
      <c r="AX308" s="193" t="s">
        <v>271</v>
      </c>
      <c r="AY308" s="190" t="s">
        <v>271</v>
      </c>
      <c r="AZ308" s="193" t="s">
        <v>271</v>
      </c>
      <c r="BA308" s="193" t="s">
        <v>271</v>
      </c>
      <c r="BB308" s="190" t="s">
        <v>271</v>
      </c>
      <c r="BC308" s="193" t="s">
        <v>271</v>
      </c>
      <c r="BD308" s="193" t="s">
        <v>271</v>
      </c>
      <c r="BE308" s="190" t="s">
        <v>271</v>
      </c>
      <c r="BF308" s="193" t="s">
        <v>271</v>
      </c>
      <c r="BG308" s="193" t="s">
        <v>271</v>
      </c>
      <c r="BH308" s="190" t="s">
        <v>271</v>
      </c>
      <c r="BI308" s="193" t="s">
        <v>271</v>
      </c>
      <c r="BJ308" s="193" t="s">
        <v>271</v>
      </c>
      <c r="BK308" s="190" t="s">
        <v>271</v>
      </c>
      <c r="BL308" s="193" t="s">
        <v>271</v>
      </c>
      <c r="BM308" s="193" t="s">
        <v>271</v>
      </c>
      <c r="BN308" s="190" t="s">
        <v>271</v>
      </c>
      <c r="BO308" s="193" t="s">
        <v>271</v>
      </c>
      <c r="BP308" s="193" t="s">
        <v>271</v>
      </c>
      <c r="BQ308" s="190" t="s">
        <v>271</v>
      </c>
      <c r="BR308" s="193" t="s">
        <v>271</v>
      </c>
      <c r="BS308" s="193" t="s">
        <v>271</v>
      </c>
      <c r="BT308" s="190" t="s">
        <v>271</v>
      </c>
      <c r="BU308" s="193" t="s">
        <v>271</v>
      </c>
      <c r="BV308" s="193" t="s">
        <v>271</v>
      </c>
      <c r="BW308" s="193">
        <v>1076</v>
      </c>
      <c r="BX308" s="193">
        <v>1549</v>
      </c>
      <c r="BY308" s="193">
        <v>2625</v>
      </c>
      <c r="BZ308" s="193">
        <v>308</v>
      </c>
      <c r="CA308" s="193">
        <v>443</v>
      </c>
      <c r="CB308" s="193">
        <v>751</v>
      </c>
      <c r="CC308" s="190" t="s">
        <v>287</v>
      </c>
      <c r="CD308" s="193">
        <v>200</v>
      </c>
      <c r="CE308" s="193">
        <v>800</v>
      </c>
      <c r="CF308" s="190" t="s">
        <v>271</v>
      </c>
      <c r="CG308" s="193" t="s">
        <v>271</v>
      </c>
      <c r="CH308" s="193" t="s">
        <v>271</v>
      </c>
      <c r="CI308" s="190" t="s">
        <v>271</v>
      </c>
      <c r="CJ308" s="193" t="s">
        <v>271</v>
      </c>
      <c r="CK308" s="193" t="s">
        <v>271</v>
      </c>
      <c r="CL308" s="190" t="s">
        <v>271</v>
      </c>
      <c r="CM308" s="193" t="s">
        <v>271</v>
      </c>
      <c r="CN308" s="193" t="s">
        <v>271</v>
      </c>
      <c r="CO308" s="190" t="s">
        <v>287</v>
      </c>
      <c r="CP308" s="193">
        <v>335</v>
      </c>
      <c r="CQ308" s="193">
        <v>1340</v>
      </c>
      <c r="CR308" s="190" t="s">
        <v>287</v>
      </c>
      <c r="CS308" s="193">
        <v>131</v>
      </c>
      <c r="CT308" s="193">
        <v>589</v>
      </c>
      <c r="CU308" s="190" t="s">
        <v>271</v>
      </c>
      <c r="CV308" s="193" t="s">
        <v>271</v>
      </c>
      <c r="CW308" s="193" t="s">
        <v>271</v>
      </c>
      <c r="CX308" s="190" t="s">
        <v>271</v>
      </c>
      <c r="CY308" s="193" t="s">
        <v>271</v>
      </c>
      <c r="CZ308" s="193" t="s">
        <v>271</v>
      </c>
      <c r="DA308" s="190" t="s">
        <v>287</v>
      </c>
      <c r="DB308" s="193">
        <v>95</v>
      </c>
      <c r="DC308" s="193">
        <v>380</v>
      </c>
      <c r="DD308" s="190" t="s">
        <v>271</v>
      </c>
      <c r="DE308" s="193" t="s">
        <v>271</v>
      </c>
      <c r="DF308" s="193" t="s">
        <v>271</v>
      </c>
      <c r="DG308" s="190" t="s">
        <v>271</v>
      </c>
      <c r="DH308" s="193" t="s">
        <v>271</v>
      </c>
      <c r="DI308" s="193" t="s">
        <v>271</v>
      </c>
      <c r="DJ308" s="190" t="s">
        <v>287</v>
      </c>
      <c r="DK308" s="193">
        <v>155</v>
      </c>
      <c r="DL308" s="193">
        <v>620</v>
      </c>
      <c r="DM308" s="190" t="s">
        <v>287</v>
      </c>
      <c r="DN308" s="193">
        <v>175</v>
      </c>
      <c r="DO308" s="193">
        <v>700</v>
      </c>
      <c r="DP308" s="190" t="s">
        <v>271</v>
      </c>
      <c r="DQ308" s="193" t="s">
        <v>271</v>
      </c>
      <c r="DR308" s="193" t="s">
        <v>271</v>
      </c>
      <c r="DS308" s="190" t="s">
        <v>271</v>
      </c>
      <c r="DT308" s="193" t="s">
        <v>271</v>
      </c>
      <c r="DU308" s="193" t="s">
        <v>271</v>
      </c>
      <c r="DV308" s="190" t="s">
        <v>287</v>
      </c>
      <c r="DW308" s="193">
        <v>145</v>
      </c>
      <c r="DX308" s="193">
        <v>580</v>
      </c>
      <c r="DY308" s="190" t="s">
        <v>356</v>
      </c>
      <c r="DZ308" s="190" t="s">
        <v>272</v>
      </c>
      <c r="EA308" s="190" t="s">
        <v>750</v>
      </c>
      <c r="EB308" s="190" t="s">
        <v>307</v>
      </c>
      <c r="EC308" s="190" t="s">
        <v>272</v>
      </c>
      <c r="ED308" s="190" t="s">
        <v>694</v>
      </c>
      <c r="EE308" s="190" t="s">
        <v>426</v>
      </c>
      <c r="EF308" s="190" t="s">
        <v>271</v>
      </c>
      <c r="EG308" s="190" t="s">
        <v>321</v>
      </c>
      <c r="EH308" s="190" t="s">
        <v>320</v>
      </c>
      <c r="EI308" s="190" t="s">
        <v>319</v>
      </c>
      <c r="EJ308" s="190" t="s">
        <v>245</v>
      </c>
      <c r="EK308" s="190" t="s">
        <v>379</v>
      </c>
      <c r="EL308" s="190" t="s">
        <v>272</v>
      </c>
      <c r="EM308" s="190" t="s">
        <v>297</v>
      </c>
      <c r="EN308" s="190" t="s">
        <v>272</v>
      </c>
      <c r="EO308" s="190" t="s">
        <v>297</v>
      </c>
      <c r="EP308" s="190" t="s">
        <v>464</v>
      </c>
      <c r="EQ308" s="190">
        <v>2</v>
      </c>
      <c r="ER308" s="190" t="s">
        <v>404</v>
      </c>
      <c r="ES308" s="190" t="s">
        <v>272</v>
      </c>
      <c r="ET308" s="190" t="s">
        <v>272</v>
      </c>
      <c r="EU308" s="190" t="s">
        <v>272</v>
      </c>
      <c r="EV308" s="190" t="s">
        <v>272</v>
      </c>
      <c r="EW308" s="190" t="s">
        <v>279</v>
      </c>
      <c r="EX308" s="190">
        <v>4</v>
      </c>
      <c r="EY308" s="190" t="s">
        <v>318</v>
      </c>
      <c r="EZ308" s="190" t="s">
        <v>266</v>
      </c>
      <c r="FA308" s="190" t="s">
        <v>258</v>
      </c>
      <c r="FB308" s="193">
        <v>2</v>
      </c>
      <c r="FC308" s="190" t="s">
        <v>348</v>
      </c>
      <c r="FD308" s="190" t="s">
        <v>377</v>
      </c>
      <c r="FE308" s="190" t="s">
        <v>276</v>
      </c>
      <c r="FF308" s="190" t="s">
        <v>263</v>
      </c>
      <c r="FG308" s="190" t="s">
        <v>7062</v>
      </c>
      <c r="FH308" s="190" t="s">
        <v>271</v>
      </c>
      <c r="FI308" s="190" t="s">
        <v>7061</v>
      </c>
      <c r="FJ308" s="190" t="s">
        <v>7060</v>
      </c>
      <c r="FK308" s="190" t="s">
        <v>7059</v>
      </c>
      <c r="FL308" s="190" t="s">
        <v>7058</v>
      </c>
      <c r="FM308" s="190" t="s">
        <v>7057</v>
      </c>
      <c r="FN308" s="190" t="s">
        <v>7056</v>
      </c>
      <c r="FO308" s="190" t="s">
        <v>271</v>
      </c>
      <c r="FP308" s="190" t="s">
        <v>271</v>
      </c>
      <c r="FQ308" s="193">
        <v>2625</v>
      </c>
      <c r="FR308" s="193">
        <v>751</v>
      </c>
      <c r="FS308" s="190" t="s">
        <v>272</v>
      </c>
      <c r="FT308" s="190" t="s">
        <v>297</v>
      </c>
      <c r="FU308" s="190" t="s">
        <v>271</v>
      </c>
      <c r="FV308" s="190" t="s">
        <v>271</v>
      </c>
      <c r="FW308" s="190" t="s">
        <v>271</v>
      </c>
      <c r="FX308" s="190" t="s">
        <v>271</v>
      </c>
      <c r="FY308" s="190" t="s">
        <v>271</v>
      </c>
      <c r="FZ308" s="190" t="s">
        <v>271</v>
      </c>
      <c r="GA308" s="190" t="s">
        <v>271</v>
      </c>
      <c r="GB308" s="190" t="s">
        <v>271</v>
      </c>
      <c r="GC308" s="190" t="s">
        <v>272</v>
      </c>
      <c r="GD308" s="190" t="s">
        <v>297</v>
      </c>
      <c r="GE308" s="190" t="s">
        <v>297</v>
      </c>
    </row>
    <row r="309" spans="1:187" x14ac:dyDescent="0.3">
      <c r="A309" s="190" t="s">
        <v>372</v>
      </c>
      <c r="B309" s="190">
        <v>3569</v>
      </c>
      <c r="C309" s="190" t="s">
        <v>65</v>
      </c>
      <c r="D309" s="190" t="s">
        <v>238</v>
      </c>
      <c r="E309" s="190" t="s">
        <v>7055</v>
      </c>
      <c r="F309" s="190" t="s">
        <v>7054</v>
      </c>
      <c r="G309" s="190" t="s">
        <v>6654</v>
      </c>
      <c r="H309" s="190" t="s">
        <v>369</v>
      </c>
      <c r="I309" s="190" t="s">
        <v>301</v>
      </c>
      <c r="J309" s="190" t="s">
        <v>7053</v>
      </c>
      <c r="K309" s="190" t="s">
        <v>271</v>
      </c>
      <c r="L309" s="190" t="s">
        <v>271</v>
      </c>
      <c r="M309" s="190" t="s">
        <v>271</v>
      </c>
      <c r="N309" s="190" t="s">
        <v>271</v>
      </c>
      <c r="O309" s="190" t="s">
        <v>271</v>
      </c>
      <c r="P309" s="190" t="s">
        <v>271</v>
      </c>
      <c r="Q309" s="191">
        <v>42461</v>
      </c>
      <c r="R309" s="191">
        <v>42735</v>
      </c>
      <c r="T309" s="190" t="s">
        <v>391</v>
      </c>
      <c r="U309" s="194">
        <v>82801</v>
      </c>
      <c r="V309" s="190" t="s">
        <v>7052</v>
      </c>
      <c r="W309" s="190" t="s">
        <v>834</v>
      </c>
      <c r="X309" s="190" t="s">
        <v>7051</v>
      </c>
      <c r="Y309" s="190" t="s">
        <v>271</v>
      </c>
      <c r="Z309" s="190" t="s">
        <v>271</v>
      </c>
      <c r="AA309" s="190" t="s">
        <v>271</v>
      </c>
      <c r="AB309" s="190" t="s">
        <v>310</v>
      </c>
      <c r="AC309" s="190" t="s">
        <v>7050</v>
      </c>
      <c r="AD309" s="190" t="s">
        <v>325</v>
      </c>
      <c r="AE309" s="190" t="s">
        <v>7049</v>
      </c>
      <c r="AF309" s="190" t="s">
        <v>7048</v>
      </c>
      <c r="AG309" s="193">
        <v>1500</v>
      </c>
      <c r="AH309" s="193">
        <v>1000</v>
      </c>
      <c r="AI309" s="193">
        <v>2500</v>
      </c>
      <c r="AJ309" s="193">
        <v>160</v>
      </c>
      <c r="AK309" s="193">
        <v>100</v>
      </c>
      <c r="AL309" s="193">
        <v>260</v>
      </c>
      <c r="AM309" s="193">
        <v>0</v>
      </c>
      <c r="AN309" s="193">
        <v>0</v>
      </c>
      <c r="AO309" s="193">
        <v>0</v>
      </c>
      <c r="AP309" s="193">
        <v>0</v>
      </c>
      <c r="AQ309" s="193">
        <v>0</v>
      </c>
      <c r="AR309" s="193">
        <v>0</v>
      </c>
      <c r="AS309" s="190" t="s">
        <v>271</v>
      </c>
      <c r="AT309" s="193" t="s">
        <v>271</v>
      </c>
      <c r="AU309" s="193" t="s">
        <v>271</v>
      </c>
      <c r="AV309" s="190" t="s">
        <v>271</v>
      </c>
      <c r="AW309" s="193" t="s">
        <v>271</v>
      </c>
      <c r="AX309" s="193" t="s">
        <v>271</v>
      </c>
      <c r="AY309" s="190" t="s">
        <v>271</v>
      </c>
      <c r="AZ309" s="193" t="s">
        <v>271</v>
      </c>
      <c r="BA309" s="193" t="s">
        <v>271</v>
      </c>
      <c r="BB309" s="190" t="s">
        <v>271</v>
      </c>
      <c r="BC309" s="193" t="s">
        <v>271</v>
      </c>
      <c r="BD309" s="193" t="s">
        <v>271</v>
      </c>
      <c r="BE309" s="190" t="s">
        <v>271</v>
      </c>
      <c r="BF309" s="193" t="s">
        <v>271</v>
      </c>
      <c r="BG309" s="193" t="s">
        <v>271</v>
      </c>
      <c r="BH309" s="190" t="s">
        <v>271</v>
      </c>
      <c r="BI309" s="193" t="s">
        <v>271</v>
      </c>
      <c r="BJ309" s="193" t="s">
        <v>271</v>
      </c>
      <c r="BK309" s="190" t="s">
        <v>271</v>
      </c>
      <c r="BL309" s="193" t="s">
        <v>271</v>
      </c>
      <c r="BM309" s="193" t="s">
        <v>271</v>
      </c>
      <c r="BN309" s="190" t="s">
        <v>271</v>
      </c>
      <c r="BO309" s="193" t="s">
        <v>271</v>
      </c>
      <c r="BP309" s="193" t="s">
        <v>271</v>
      </c>
      <c r="BQ309" s="190" t="s">
        <v>271</v>
      </c>
      <c r="BR309" s="193" t="s">
        <v>271</v>
      </c>
      <c r="BS309" s="193" t="s">
        <v>271</v>
      </c>
      <c r="BT309" s="190" t="s">
        <v>271</v>
      </c>
      <c r="BU309" s="193" t="s">
        <v>271</v>
      </c>
      <c r="BV309" s="193" t="s">
        <v>271</v>
      </c>
      <c r="BW309" s="193">
        <v>1000</v>
      </c>
      <c r="BX309" s="193">
        <v>500</v>
      </c>
      <c r="BY309" s="193">
        <v>1500</v>
      </c>
      <c r="BZ309" s="193">
        <v>100</v>
      </c>
      <c r="CA309" s="193">
        <v>80</v>
      </c>
      <c r="CB309" s="193">
        <v>180</v>
      </c>
      <c r="CC309" s="190" t="s">
        <v>271</v>
      </c>
      <c r="CD309" s="193" t="s">
        <v>271</v>
      </c>
      <c r="CE309" s="193" t="s">
        <v>271</v>
      </c>
      <c r="CF309" s="190" t="s">
        <v>271</v>
      </c>
      <c r="CG309" s="193" t="s">
        <v>271</v>
      </c>
      <c r="CH309" s="193" t="s">
        <v>271</v>
      </c>
      <c r="CI309" s="190" t="s">
        <v>271</v>
      </c>
      <c r="CJ309" s="193" t="s">
        <v>271</v>
      </c>
      <c r="CK309" s="193" t="s">
        <v>271</v>
      </c>
      <c r="CL309" s="190" t="s">
        <v>271</v>
      </c>
      <c r="CM309" s="193" t="s">
        <v>271</v>
      </c>
      <c r="CN309" s="193" t="s">
        <v>271</v>
      </c>
      <c r="CO309" s="190" t="s">
        <v>271</v>
      </c>
      <c r="CP309" s="193" t="s">
        <v>271</v>
      </c>
      <c r="CQ309" s="193" t="s">
        <v>271</v>
      </c>
      <c r="CR309" s="190" t="s">
        <v>271</v>
      </c>
      <c r="CS309" s="193" t="s">
        <v>271</v>
      </c>
      <c r="CT309" s="193" t="s">
        <v>271</v>
      </c>
      <c r="CU309" s="190" t="s">
        <v>271</v>
      </c>
      <c r="CV309" s="193" t="s">
        <v>271</v>
      </c>
      <c r="CW309" s="193" t="s">
        <v>271</v>
      </c>
      <c r="CX309" s="190" t="s">
        <v>271</v>
      </c>
      <c r="CY309" s="193" t="s">
        <v>271</v>
      </c>
      <c r="CZ309" s="193" t="s">
        <v>271</v>
      </c>
      <c r="DA309" s="190" t="s">
        <v>287</v>
      </c>
      <c r="DB309" s="193">
        <v>58</v>
      </c>
      <c r="DC309" s="193">
        <v>232</v>
      </c>
      <c r="DD309" s="190" t="s">
        <v>271</v>
      </c>
      <c r="DE309" s="193" t="s">
        <v>271</v>
      </c>
      <c r="DF309" s="193" t="s">
        <v>271</v>
      </c>
      <c r="DG309" s="190" t="s">
        <v>271</v>
      </c>
      <c r="DH309" s="193" t="s">
        <v>271</v>
      </c>
      <c r="DI309" s="193" t="s">
        <v>271</v>
      </c>
      <c r="DJ309" s="190" t="s">
        <v>271</v>
      </c>
      <c r="DK309" s="193" t="s">
        <v>271</v>
      </c>
      <c r="DL309" s="193" t="s">
        <v>271</v>
      </c>
      <c r="DM309" s="190" t="s">
        <v>271</v>
      </c>
      <c r="DN309" s="193" t="s">
        <v>271</v>
      </c>
      <c r="DO309" s="193" t="s">
        <v>271</v>
      </c>
      <c r="DP309" s="190" t="s">
        <v>271</v>
      </c>
      <c r="DQ309" s="193" t="s">
        <v>271</v>
      </c>
      <c r="DR309" s="193" t="s">
        <v>271</v>
      </c>
      <c r="DS309" s="190" t="s">
        <v>271</v>
      </c>
      <c r="DT309" s="193" t="s">
        <v>271</v>
      </c>
      <c r="DU309" s="193" t="s">
        <v>271</v>
      </c>
      <c r="DV309" s="190" t="s">
        <v>287</v>
      </c>
      <c r="DW309" s="193">
        <v>175</v>
      </c>
      <c r="DX309" s="193">
        <v>875</v>
      </c>
      <c r="DY309" s="190" t="s">
        <v>356</v>
      </c>
      <c r="DZ309" s="190" t="s">
        <v>272</v>
      </c>
      <c r="EA309" s="190" t="s">
        <v>694</v>
      </c>
      <c r="EB309" s="190" t="s">
        <v>286</v>
      </c>
      <c r="EC309" s="190" t="s">
        <v>297</v>
      </c>
      <c r="ED309" s="190" t="s">
        <v>271</v>
      </c>
      <c r="EE309" s="190" t="s">
        <v>271</v>
      </c>
      <c r="EF309" s="190" t="s">
        <v>7047</v>
      </c>
      <c r="EG309" s="190" t="s">
        <v>352</v>
      </c>
      <c r="EH309" s="190" t="s">
        <v>320</v>
      </c>
      <c r="EI309" s="190" t="s">
        <v>483</v>
      </c>
      <c r="EJ309" s="190" t="s">
        <v>245</v>
      </c>
      <c r="EK309" s="190" t="s">
        <v>351</v>
      </c>
      <c r="EL309" s="190" t="s">
        <v>272</v>
      </c>
      <c r="EM309" s="190" t="s">
        <v>272</v>
      </c>
      <c r="EN309" s="190" t="s">
        <v>272</v>
      </c>
      <c r="EO309" s="190" t="s">
        <v>297</v>
      </c>
      <c r="EP309" s="190" t="s">
        <v>281</v>
      </c>
      <c r="EQ309" s="190">
        <v>3</v>
      </c>
      <c r="ER309" s="190" t="s">
        <v>349</v>
      </c>
      <c r="ES309" s="190" t="s">
        <v>272</v>
      </c>
      <c r="ET309" s="190" t="s">
        <v>297</v>
      </c>
      <c r="EU309" s="190" t="s">
        <v>272</v>
      </c>
      <c r="EV309" s="190" t="s">
        <v>272</v>
      </c>
      <c r="EW309" s="190" t="s">
        <v>303</v>
      </c>
      <c r="EX309" s="190">
        <v>3</v>
      </c>
      <c r="EY309" s="190" t="s">
        <v>302</v>
      </c>
      <c r="EZ309" s="190" t="s">
        <v>268</v>
      </c>
      <c r="FA309" s="190" t="s">
        <v>259</v>
      </c>
      <c r="FB309" s="193">
        <v>0</v>
      </c>
      <c r="FC309" s="190" t="s">
        <v>271</v>
      </c>
      <c r="FD309" s="190" t="s">
        <v>271</v>
      </c>
      <c r="FE309" s="190" t="s">
        <v>271</v>
      </c>
      <c r="FF309" s="190" t="s">
        <v>264</v>
      </c>
      <c r="FG309" s="190" t="s">
        <v>271</v>
      </c>
      <c r="FH309" s="190" t="s">
        <v>396</v>
      </c>
      <c r="FI309" s="190" t="s">
        <v>7046</v>
      </c>
      <c r="FJ309" s="190" t="s">
        <v>7045</v>
      </c>
      <c r="FK309" s="190" t="s">
        <v>7044</v>
      </c>
      <c r="FL309" s="190" t="s">
        <v>7043</v>
      </c>
      <c r="FM309" s="190" t="s">
        <v>7042</v>
      </c>
      <c r="FN309" s="190" t="s">
        <v>7041</v>
      </c>
      <c r="FO309" s="190" t="s">
        <v>7040</v>
      </c>
      <c r="FP309" s="190" t="s">
        <v>271</v>
      </c>
      <c r="FQ309" s="193">
        <v>1500</v>
      </c>
      <c r="FR309" s="193">
        <v>180</v>
      </c>
      <c r="FS309" s="190" t="s">
        <v>272</v>
      </c>
      <c r="FT309" s="190" t="s">
        <v>297</v>
      </c>
      <c r="FU309" s="190" t="s">
        <v>297</v>
      </c>
      <c r="FV309" s="190" t="s">
        <v>297</v>
      </c>
      <c r="FW309" s="190" t="s">
        <v>297</v>
      </c>
      <c r="FX309" s="190" t="s">
        <v>297</v>
      </c>
      <c r="FY309" s="190" t="s">
        <v>297</v>
      </c>
      <c r="FZ309" s="190" t="s">
        <v>297</v>
      </c>
      <c r="GA309" s="190" t="s">
        <v>297</v>
      </c>
      <c r="GB309" s="190" t="s">
        <v>297</v>
      </c>
      <c r="GC309" s="190" t="s">
        <v>272</v>
      </c>
      <c r="GD309" s="190" t="s">
        <v>272</v>
      </c>
      <c r="GE309" s="190" t="s">
        <v>271</v>
      </c>
    </row>
    <row r="310" spans="1:187" x14ac:dyDescent="0.3">
      <c r="A310" s="190" t="s">
        <v>372</v>
      </c>
      <c r="B310" s="190">
        <v>3570</v>
      </c>
      <c r="C310" s="190" t="s">
        <v>66</v>
      </c>
      <c r="D310" s="190" t="s">
        <v>238</v>
      </c>
      <c r="E310" s="190" t="s">
        <v>3730</v>
      </c>
      <c r="F310" s="190" t="s">
        <v>3729</v>
      </c>
      <c r="G310" s="190" t="s">
        <v>2855</v>
      </c>
      <c r="H310" s="190" t="s">
        <v>1272</v>
      </c>
      <c r="I310" s="190" t="s">
        <v>2945</v>
      </c>
      <c r="J310" s="190" t="s">
        <v>3728</v>
      </c>
      <c r="K310" s="190" t="s">
        <v>301</v>
      </c>
      <c r="L310" s="190" t="s">
        <v>271</v>
      </c>
      <c r="M310" s="190" t="s">
        <v>3025</v>
      </c>
      <c r="N310" s="190" t="s">
        <v>271</v>
      </c>
      <c r="O310" s="190" t="s">
        <v>271</v>
      </c>
      <c r="P310" s="190" t="s">
        <v>271</v>
      </c>
      <c r="Q310" s="191">
        <v>42370</v>
      </c>
      <c r="R310" s="191">
        <v>42643</v>
      </c>
      <c r="T310" s="190" t="s">
        <v>366</v>
      </c>
      <c r="U310" s="194">
        <v>300000</v>
      </c>
      <c r="V310" s="190" t="s">
        <v>3727</v>
      </c>
      <c r="W310" s="190" t="s">
        <v>364</v>
      </c>
      <c r="X310" s="190" t="s">
        <v>3726</v>
      </c>
      <c r="Y310" s="190" t="s">
        <v>271</v>
      </c>
      <c r="Z310" s="190" t="s">
        <v>271</v>
      </c>
      <c r="AA310" s="190" t="s">
        <v>271</v>
      </c>
      <c r="AB310" s="190" t="s">
        <v>310</v>
      </c>
      <c r="AC310" s="190" t="s">
        <v>3725</v>
      </c>
      <c r="AD310" s="190" t="s">
        <v>325</v>
      </c>
      <c r="AE310" s="190" t="s">
        <v>3724</v>
      </c>
      <c r="AF310" s="190" t="s">
        <v>3723</v>
      </c>
      <c r="AG310" s="193">
        <v>0</v>
      </c>
      <c r="AH310" s="193">
        <v>0</v>
      </c>
      <c r="AI310" s="193">
        <v>40</v>
      </c>
      <c r="AJ310" s="193">
        <v>450</v>
      </c>
      <c r="AK310" s="193">
        <v>700</v>
      </c>
      <c r="AL310" s="193">
        <v>1208</v>
      </c>
      <c r="AM310" s="193">
        <v>0</v>
      </c>
      <c r="AN310" s="193">
        <v>0</v>
      </c>
      <c r="AO310" s="193">
        <v>0</v>
      </c>
      <c r="AP310" s="193">
        <v>0</v>
      </c>
      <c r="AQ310" s="193">
        <v>0</v>
      </c>
      <c r="AR310" s="193">
        <v>0</v>
      </c>
      <c r="AS310" s="190" t="s">
        <v>271</v>
      </c>
      <c r="AT310" s="193" t="s">
        <v>271</v>
      </c>
      <c r="AU310" s="193" t="s">
        <v>271</v>
      </c>
      <c r="AV310" s="190" t="s">
        <v>271</v>
      </c>
      <c r="AW310" s="193" t="s">
        <v>271</v>
      </c>
      <c r="AX310" s="193" t="s">
        <v>271</v>
      </c>
      <c r="AY310" s="190" t="s">
        <v>271</v>
      </c>
      <c r="AZ310" s="193" t="s">
        <v>271</v>
      </c>
      <c r="BA310" s="193" t="s">
        <v>271</v>
      </c>
      <c r="BB310" s="190" t="s">
        <v>271</v>
      </c>
      <c r="BC310" s="193" t="s">
        <v>271</v>
      </c>
      <c r="BD310" s="193" t="s">
        <v>271</v>
      </c>
      <c r="BE310" s="190" t="s">
        <v>271</v>
      </c>
      <c r="BF310" s="193" t="s">
        <v>271</v>
      </c>
      <c r="BG310" s="193" t="s">
        <v>271</v>
      </c>
      <c r="BH310" s="190" t="s">
        <v>271</v>
      </c>
      <c r="BI310" s="193" t="s">
        <v>271</v>
      </c>
      <c r="BJ310" s="193" t="s">
        <v>271</v>
      </c>
      <c r="BK310" s="190" t="s">
        <v>271</v>
      </c>
      <c r="BL310" s="193" t="s">
        <v>271</v>
      </c>
      <c r="BM310" s="193" t="s">
        <v>271</v>
      </c>
      <c r="BN310" s="190" t="s">
        <v>271</v>
      </c>
      <c r="BO310" s="193" t="s">
        <v>271</v>
      </c>
      <c r="BP310" s="193" t="s">
        <v>271</v>
      </c>
      <c r="BQ310" s="190" t="s">
        <v>271</v>
      </c>
      <c r="BR310" s="193" t="s">
        <v>271</v>
      </c>
      <c r="BS310" s="193" t="s">
        <v>271</v>
      </c>
      <c r="BT310" s="190" t="s">
        <v>271</v>
      </c>
      <c r="BU310" s="193" t="s">
        <v>271</v>
      </c>
      <c r="BV310" s="193" t="s">
        <v>271</v>
      </c>
      <c r="BW310" s="193">
        <v>0</v>
      </c>
      <c r="BX310" s="193">
        <v>0</v>
      </c>
      <c r="BY310" s="193">
        <v>0</v>
      </c>
      <c r="BZ310" s="193">
        <v>479</v>
      </c>
      <c r="CA310" s="193">
        <v>729</v>
      </c>
      <c r="CB310" s="193">
        <v>1158</v>
      </c>
      <c r="CC310" s="190" t="s">
        <v>271</v>
      </c>
      <c r="CD310" s="193" t="s">
        <v>271</v>
      </c>
      <c r="CE310" s="193" t="s">
        <v>271</v>
      </c>
      <c r="CF310" s="190" t="s">
        <v>271</v>
      </c>
      <c r="CG310" s="193" t="s">
        <v>271</v>
      </c>
      <c r="CH310" s="193" t="s">
        <v>271</v>
      </c>
      <c r="CI310" s="190" t="s">
        <v>271</v>
      </c>
      <c r="CJ310" s="193" t="s">
        <v>271</v>
      </c>
      <c r="CK310" s="193" t="s">
        <v>271</v>
      </c>
      <c r="CL310" s="190" t="s">
        <v>271</v>
      </c>
      <c r="CM310" s="193" t="s">
        <v>271</v>
      </c>
      <c r="CN310" s="193" t="s">
        <v>271</v>
      </c>
      <c r="CO310" s="190" t="s">
        <v>271</v>
      </c>
      <c r="CP310" s="193" t="s">
        <v>271</v>
      </c>
      <c r="CQ310" s="193" t="s">
        <v>271</v>
      </c>
      <c r="CR310" s="190" t="s">
        <v>287</v>
      </c>
      <c r="CS310" s="193">
        <v>1158</v>
      </c>
      <c r="CT310" s="193">
        <v>0</v>
      </c>
      <c r="CU310" s="190" t="s">
        <v>271</v>
      </c>
      <c r="CV310" s="193" t="s">
        <v>271</v>
      </c>
      <c r="CW310" s="193" t="s">
        <v>271</v>
      </c>
      <c r="CX310" s="190" t="s">
        <v>271</v>
      </c>
      <c r="CY310" s="193" t="s">
        <v>271</v>
      </c>
      <c r="CZ310" s="193" t="s">
        <v>271</v>
      </c>
      <c r="DA310" s="190" t="s">
        <v>271</v>
      </c>
      <c r="DB310" s="193" t="s">
        <v>271</v>
      </c>
      <c r="DC310" s="193" t="s">
        <v>271</v>
      </c>
      <c r="DD310" s="190" t="s">
        <v>271</v>
      </c>
      <c r="DE310" s="193" t="s">
        <v>271</v>
      </c>
      <c r="DF310" s="193" t="s">
        <v>271</v>
      </c>
      <c r="DG310" s="190" t="s">
        <v>271</v>
      </c>
      <c r="DH310" s="193" t="s">
        <v>271</v>
      </c>
      <c r="DI310" s="193" t="s">
        <v>271</v>
      </c>
      <c r="DJ310" s="190" t="s">
        <v>271</v>
      </c>
      <c r="DK310" s="193" t="s">
        <v>271</v>
      </c>
      <c r="DL310" s="193" t="s">
        <v>271</v>
      </c>
      <c r="DM310" s="190" t="s">
        <v>271</v>
      </c>
      <c r="DN310" s="193" t="s">
        <v>271</v>
      </c>
      <c r="DO310" s="193" t="s">
        <v>271</v>
      </c>
      <c r="DP310" s="190" t="s">
        <v>271</v>
      </c>
      <c r="DQ310" s="193" t="s">
        <v>271</v>
      </c>
      <c r="DR310" s="193" t="s">
        <v>271</v>
      </c>
      <c r="DS310" s="190" t="s">
        <v>271</v>
      </c>
      <c r="DT310" s="193" t="s">
        <v>271</v>
      </c>
      <c r="DU310" s="193" t="s">
        <v>271</v>
      </c>
      <c r="DV310" s="190" t="s">
        <v>271</v>
      </c>
      <c r="DW310" s="193" t="s">
        <v>271</v>
      </c>
      <c r="DX310" s="193" t="s">
        <v>271</v>
      </c>
      <c r="DY310" s="190" t="s">
        <v>356</v>
      </c>
      <c r="DZ310" s="190" t="s">
        <v>272</v>
      </c>
      <c r="EA310" s="190" t="s">
        <v>427</v>
      </c>
      <c r="EB310" s="190" t="s">
        <v>271</v>
      </c>
      <c r="EC310" s="190" t="s">
        <v>297</v>
      </c>
      <c r="ED310" s="190" t="s">
        <v>271</v>
      </c>
      <c r="EE310" s="190" t="s">
        <v>271</v>
      </c>
      <c r="EF310" s="190" t="s">
        <v>3722</v>
      </c>
      <c r="EG310" s="190" t="s">
        <v>321</v>
      </c>
      <c r="EH310" s="190" t="s">
        <v>320</v>
      </c>
      <c r="EI310" s="190" t="s">
        <v>319</v>
      </c>
      <c r="EJ310" s="190" t="s">
        <v>245</v>
      </c>
      <c r="EK310" s="190" t="s">
        <v>351</v>
      </c>
      <c r="EL310" s="190" t="s">
        <v>272</v>
      </c>
      <c r="EM310" s="190" t="s">
        <v>272</v>
      </c>
      <c r="EN310" s="190" t="s">
        <v>272</v>
      </c>
      <c r="EO310" s="190" t="s">
        <v>272</v>
      </c>
      <c r="EP310" s="190" t="s">
        <v>350</v>
      </c>
      <c r="EQ310" s="190">
        <v>4</v>
      </c>
      <c r="ER310" s="190" t="s">
        <v>349</v>
      </c>
      <c r="ES310" s="190" t="s">
        <v>272</v>
      </c>
      <c r="ET310" s="190" t="s">
        <v>272</v>
      </c>
      <c r="EU310" s="190" t="s">
        <v>272</v>
      </c>
      <c r="EV310" s="190" t="s">
        <v>297</v>
      </c>
      <c r="EW310" s="190" t="s">
        <v>303</v>
      </c>
      <c r="EX310" s="190">
        <v>3</v>
      </c>
      <c r="EY310" s="190" t="s">
        <v>318</v>
      </c>
      <c r="EZ310" s="190" t="s">
        <v>268</v>
      </c>
      <c r="FA310" s="190" t="s">
        <v>257</v>
      </c>
      <c r="FB310" s="193">
        <v>2</v>
      </c>
      <c r="FC310" s="190" t="s">
        <v>377</v>
      </c>
      <c r="FD310" s="190" t="s">
        <v>376</v>
      </c>
      <c r="FE310" s="190" t="s">
        <v>271</v>
      </c>
      <c r="FF310" s="190" t="s">
        <v>263</v>
      </c>
      <c r="FG310" s="190" t="s">
        <v>3721</v>
      </c>
      <c r="FH310" s="190" t="s">
        <v>3720</v>
      </c>
      <c r="FI310" s="190" t="s">
        <v>3719</v>
      </c>
      <c r="FJ310" s="190" t="s">
        <v>3718</v>
      </c>
      <c r="FK310" s="190" t="s">
        <v>3717</v>
      </c>
      <c r="FL310" s="190" t="s">
        <v>3716</v>
      </c>
      <c r="FM310" s="190" t="s">
        <v>3715</v>
      </c>
      <c r="FN310" s="190" t="s">
        <v>3714</v>
      </c>
      <c r="FO310" s="190" t="s">
        <v>3713</v>
      </c>
      <c r="FP310" s="190" t="s">
        <v>3712</v>
      </c>
      <c r="FQ310" s="193">
        <v>0</v>
      </c>
      <c r="FR310" s="193">
        <v>1158</v>
      </c>
      <c r="FS310" s="190" t="s">
        <v>271</v>
      </c>
      <c r="FT310" s="190" t="s">
        <v>271</v>
      </c>
      <c r="FU310" s="190" t="s">
        <v>271</v>
      </c>
      <c r="FV310" s="190" t="s">
        <v>271</v>
      </c>
      <c r="FW310" s="190" t="s">
        <v>271</v>
      </c>
      <c r="FX310" s="190" t="s">
        <v>271</v>
      </c>
      <c r="FY310" s="190" t="s">
        <v>271</v>
      </c>
      <c r="FZ310" s="190" t="s">
        <v>271</v>
      </c>
      <c r="GA310" s="190" t="s">
        <v>271</v>
      </c>
      <c r="GB310" s="190" t="s">
        <v>271</v>
      </c>
      <c r="GC310" s="190" t="s">
        <v>271</v>
      </c>
      <c r="GD310" s="190" t="s">
        <v>271</v>
      </c>
      <c r="GE310" s="190" t="s">
        <v>271</v>
      </c>
    </row>
    <row r="311" spans="1:187" x14ac:dyDescent="0.3">
      <c r="A311" s="190" t="s">
        <v>372</v>
      </c>
      <c r="B311" s="190">
        <v>2956</v>
      </c>
      <c r="C311" s="190" t="s">
        <v>67</v>
      </c>
      <c r="D311" s="190" t="s">
        <v>241</v>
      </c>
      <c r="E311" s="190" t="s">
        <v>11497</v>
      </c>
      <c r="F311" s="190" t="s">
        <v>11496</v>
      </c>
      <c r="G311" s="190" t="s">
        <v>4028</v>
      </c>
      <c r="H311" s="190" t="s">
        <v>1272</v>
      </c>
      <c r="I311" s="190" t="s">
        <v>301</v>
      </c>
      <c r="J311" s="190" t="s">
        <v>11144</v>
      </c>
      <c r="K311" s="190" t="s">
        <v>271</v>
      </c>
      <c r="L311" s="190" t="s">
        <v>271</v>
      </c>
      <c r="M311" s="190" t="s">
        <v>271</v>
      </c>
      <c r="N311" s="190" t="s">
        <v>271</v>
      </c>
      <c r="O311" s="190" t="s">
        <v>271</v>
      </c>
      <c r="P311" s="190" t="s">
        <v>271</v>
      </c>
      <c r="Q311" s="191">
        <v>41518</v>
      </c>
      <c r="R311" s="191">
        <v>42583</v>
      </c>
      <c r="T311" s="190" t="s">
        <v>391</v>
      </c>
      <c r="U311" s="194">
        <v>825000</v>
      </c>
      <c r="V311" s="190" t="s">
        <v>8348</v>
      </c>
      <c r="W311" s="190" t="s">
        <v>364</v>
      </c>
      <c r="X311" s="190" t="s">
        <v>8347</v>
      </c>
      <c r="Y311" s="190" t="s">
        <v>11495</v>
      </c>
      <c r="Z311" s="190" t="s">
        <v>7569</v>
      </c>
      <c r="AA311" s="190" t="s">
        <v>11494</v>
      </c>
      <c r="AB311" s="190" t="s">
        <v>310</v>
      </c>
      <c r="AC311" s="190" t="s">
        <v>11493</v>
      </c>
      <c r="AD311" s="190" t="s">
        <v>325</v>
      </c>
      <c r="AE311" s="190" t="s">
        <v>11492</v>
      </c>
      <c r="AF311" s="190" t="s">
        <v>11491</v>
      </c>
      <c r="AG311" s="193">
        <v>30300</v>
      </c>
      <c r="AH311" s="193">
        <v>46950</v>
      </c>
      <c r="AI311" s="193">
        <v>77250</v>
      </c>
      <c r="AJ311" s="193">
        <v>10100</v>
      </c>
      <c r="AK311" s="193">
        <v>15650</v>
      </c>
      <c r="AL311" s="193">
        <v>25750</v>
      </c>
      <c r="AM311" s="193">
        <v>0</v>
      </c>
      <c r="AN311" s="193">
        <v>0</v>
      </c>
      <c r="AO311" s="193">
        <v>0</v>
      </c>
      <c r="AP311" s="193">
        <v>0</v>
      </c>
      <c r="AQ311" s="193">
        <v>0</v>
      </c>
      <c r="AR311" s="193">
        <v>0</v>
      </c>
      <c r="AS311" s="190" t="s">
        <v>271</v>
      </c>
      <c r="AT311" s="193" t="s">
        <v>271</v>
      </c>
      <c r="AU311" s="193" t="s">
        <v>271</v>
      </c>
      <c r="AV311" s="190" t="s">
        <v>271</v>
      </c>
      <c r="AW311" s="193" t="s">
        <v>271</v>
      </c>
      <c r="AX311" s="193" t="s">
        <v>271</v>
      </c>
      <c r="AY311" s="190" t="s">
        <v>271</v>
      </c>
      <c r="AZ311" s="193" t="s">
        <v>271</v>
      </c>
      <c r="BA311" s="193" t="s">
        <v>271</v>
      </c>
      <c r="BB311" s="190" t="s">
        <v>271</v>
      </c>
      <c r="BC311" s="193" t="s">
        <v>271</v>
      </c>
      <c r="BD311" s="193" t="s">
        <v>271</v>
      </c>
      <c r="BE311" s="190" t="s">
        <v>271</v>
      </c>
      <c r="BF311" s="193" t="s">
        <v>271</v>
      </c>
      <c r="BG311" s="193" t="s">
        <v>271</v>
      </c>
      <c r="BH311" s="190" t="s">
        <v>271</v>
      </c>
      <c r="BI311" s="193" t="s">
        <v>271</v>
      </c>
      <c r="BJ311" s="193" t="s">
        <v>271</v>
      </c>
      <c r="BK311" s="190" t="s">
        <v>271</v>
      </c>
      <c r="BL311" s="193" t="s">
        <v>271</v>
      </c>
      <c r="BM311" s="193" t="s">
        <v>271</v>
      </c>
      <c r="BN311" s="190" t="s">
        <v>271</v>
      </c>
      <c r="BO311" s="193" t="s">
        <v>271</v>
      </c>
      <c r="BP311" s="193" t="s">
        <v>271</v>
      </c>
      <c r="BQ311" s="190" t="s">
        <v>271</v>
      </c>
      <c r="BR311" s="193" t="s">
        <v>271</v>
      </c>
      <c r="BS311" s="193" t="s">
        <v>271</v>
      </c>
      <c r="BT311" s="190" t="s">
        <v>271</v>
      </c>
      <c r="BU311" s="193" t="s">
        <v>271</v>
      </c>
      <c r="BV311" s="193" t="s">
        <v>271</v>
      </c>
      <c r="BW311" s="193">
        <v>13605</v>
      </c>
      <c r="BX311" s="193">
        <v>18375</v>
      </c>
      <c r="BY311" s="193">
        <v>31983</v>
      </c>
      <c r="BZ311" s="193">
        <v>4535</v>
      </c>
      <c r="CA311" s="193">
        <v>6126</v>
      </c>
      <c r="CB311" s="193">
        <v>10661</v>
      </c>
      <c r="CC311" s="190" t="s">
        <v>287</v>
      </c>
      <c r="CD311" s="193">
        <v>7034</v>
      </c>
      <c r="CE311" s="193">
        <v>21102</v>
      </c>
      <c r="CF311" s="190" t="s">
        <v>271</v>
      </c>
      <c r="CG311" s="193" t="s">
        <v>271</v>
      </c>
      <c r="CH311" s="193" t="s">
        <v>271</v>
      </c>
      <c r="CI311" s="190" t="s">
        <v>271</v>
      </c>
      <c r="CJ311" s="193" t="s">
        <v>271</v>
      </c>
      <c r="CK311" s="193" t="s">
        <v>271</v>
      </c>
      <c r="CL311" s="190" t="s">
        <v>271</v>
      </c>
      <c r="CM311" s="193" t="s">
        <v>271</v>
      </c>
      <c r="CN311" s="193" t="s">
        <v>271</v>
      </c>
      <c r="CO311" s="190" t="s">
        <v>271</v>
      </c>
      <c r="CP311" s="193" t="s">
        <v>271</v>
      </c>
      <c r="CQ311" s="193" t="s">
        <v>271</v>
      </c>
      <c r="CR311" s="190" t="s">
        <v>287</v>
      </c>
      <c r="CS311" s="193">
        <v>1326</v>
      </c>
      <c r="CT311" s="193">
        <v>3978</v>
      </c>
      <c r="CU311" s="190" t="s">
        <v>287</v>
      </c>
      <c r="CV311" s="193">
        <v>5326</v>
      </c>
      <c r="CW311" s="193">
        <v>15984</v>
      </c>
      <c r="CX311" s="190" t="s">
        <v>271</v>
      </c>
      <c r="CY311" s="193" t="s">
        <v>271</v>
      </c>
      <c r="CZ311" s="193" t="s">
        <v>271</v>
      </c>
      <c r="DA311" s="190" t="s">
        <v>287</v>
      </c>
      <c r="DB311" s="193">
        <v>2109</v>
      </c>
      <c r="DC311" s="193">
        <v>6327</v>
      </c>
      <c r="DD311" s="190" t="s">
        <v>271</v>
      </c>
      <c r="DE311" s="193" t="s">
        <v>271</v>
      </c>
      <c r="DF311" s="193" t="s">
        <v>271</v>
      </c>
      <c r="DG311" s="190" t="s">
        <v>271</v>
      </c>
      <c r="DH311" s="193" t="s">
        <v>271</v>
      </c>
      <c r="DI311" s="193" t="s">
        <v>271</v>
      </c>
      <c r="DJ311" s="190" t="s">
        <v>271</v>
      </c>
      <c r="DK311" s="193" t="s">
        <v>271</v>
      </c>
      <c r="DL311" s="193" t="s">
        <v>271</v>
      </c>
      <c r="DM311" s="190" t="s">
        <v>271</v>
      </c>
      <c r="DN311" s="193" t="s">
        <v>271</v>
      </c>
      <c r="DO311" s="193" t="s">
        <v>271</v>
      </c>
      <c r="DP311" s="190" t="s">
        <v>271</v>
      </c>
      <c r="DQ311" s="193" t="s">
        <v>271</v>
      </c>
      <c r="DR311" s="193" t="s">
        <v>271</v>
      </c>
      <c r="DS311" s="190" t="s">
        <v>271</v>
      </c>
      <c r="DT311" s="193" t="s">
        <v>271</v>
      </c>
      <c r="DU311" s="193" t="s">
        <v>271</v>
      </c>
      <c r="DV311" s="190" t="s">
        <v>287</v>
      </c>
      <c r="DW311" s="193">
        <v>1220</v>
      </c>
      <c r="DX311" s="193">
        <v>3660</v>
      </c>
      <c r="DY311" s="190" t="s">
        <v>356</v>
      </c>
      <c r="DZ311" s="190" t="s">
        <v>297</v>
      </c>
      <c r="EA311" s="190" t="s">
        <v>271</v>
      </c>
      <c r="EB311" s="190" t="s">
        <v>271</v>
      </c>
      <c r="EC311" s="190" t="s">
        <v>272</v>
      </c>
      <c r="ED311" s="190" t="s">
        <v>695</v>
      </c>
      <c r="EE311" s="190" t="s">
        <v>307</v>
      </c>
      <c r="EF311" s="190" t="s">
        <v>271</v>
      </c>
      <c r="EG311" s="190" t="s">
        <v>321</v>
      </c>
      <c r="EH311" s="190" t="s">
        <v>380</v>
      </c>
      <c r="EI311" s="190" t="s">
        <v>283</v>
      </c>
      <c r="EJ311" s="190" t="s">
        <v>246</v>
      </c>
      <c r="EK311" s="190" t="s">
        <v>351</v>
      </c>
      <c r="EL311" s="190" t="s">
        <v>272</v>
      </c>
      <c r="EM311" s="190" t="s">
        <v>272</v>
      </c>
      <c r="EN311" s="190" t="s">
        <v>272</v>
      </c>
      <c r="EO311" s="190" t="s">
        <v>272</v>
      </c>
      <c r="EP311" s="190" t="s">
        <v>350</v>
      </c>
      <c r="EQ311" s="190">
        <v>4</v>
      </c>
      <c r="ER311" s="190" t="s">
        <v>404</v>
      </c>
      <c r="ES311" s="190" t="s">
        <v>272</v>
      </c>
      <c r="ET311" s="190" t="s">
        <v>272</v>
      </c>
      <c r="EU311" s="190" t="s">
        <v>272</v>
      </c>
      <c r="EV311" s="190" t="s">
        <v>272</v>
      </c>
      <c r="EW311" s="190" t="s">
        <v>279</v>
      </c>
      <c r="EX311" s="190">
        <v>4</v>
      </c>
      <c r="EY311" s="190" t="s">
        <v>302</v>
      </c>
      <c r="EZ311" s="190" t="s">
        <v>268</v>
      </c>
      <c r="FA311" s="190" t="s">
        <v>258</v>
      </c>
      <c r="FB311" s="193">
        <v>1</v>
      </c>
      <c r="FC311" s="190" t="s">
        <v>348</v>
      </c>
      <c r="FD311" s="190" t="s">
        <v>271</v>
      </c>
      <c r="FE311" s="190" t="s">
        <v>271</v>
      </c>
      <c r="FF311" s="190" t="s">
        <v>262</v>
      </c>
      <c r="FG311" s="190" t="s">
        <v>271</v>
      </c>
      <c r="FH311" s="190" t="s">
        <v>271</v>
      </c>
      <c r="FI311" s="190" t="s">
        <v>11490</v>
      </c>
      <c r="FJ311" s="190" t="s">
        <v>11489</v>
      </c>
      <c r="FK311" s="190" t="s">
        <v>11488</v>
      </c>
      <c r="FL311" s="190" t="s">
        <v>11487</v>
      </c>
      <c r="FM311" s="190" t="s">
        <v>11486</v>
      </c>
      <c r="FN311" s="190" t="s">
        <v>11485</v>
      </c>
      <c r="FO311" s="190" t="s">
        <v>11484</v>
      </c>
      <c r="FP311" s="190" t="s">
        <v>11483</v>
      </c>
      <c r="FQ311" s="193">
        <v>31983</v>
      </c>
      <c r="FR311" s="193">
        <v>10661</v>
      </c>
      <c r="FS311" s="190" t="s">
        <v>271</v>
      </c>
      <c r="FT311" s="190" t="s">
        <v>271</v>
      </c>
      <c r="FU311" s="190" t="s">
        <v>271</v>
      </c>
      <c r="FV311" s="190" t="s">
        <v>271</v>
      </c>
      <c r="FW311" s="190" t="s">
        <v>271</v>
      </c>
      <c r="FX311" s="190" t="s">
        <v>271</v>
      </c>
      <c r="FY311" s="190" t="s">
        <v>271</v>
      </c>
      <c r="FZ311" s="190" t="s">
        <v>271</v>
      </c>
      <c r="GA311" s="190" t="s">
        <v>272</v>
      </c>
      <c r="GB311" s="190" t="s">
        <v>271</v>
      </c>
      <c r="GC311" s="190" t="s">
        <v>272</v>
      </c>
      <c r="GD311" s="190" t="s">
        <v>271</v>
      </c>
      <c r="GE311" s="190" t="s">
        <v>271</v>
      </c>
    </row>
    <row r="312" spans="1:187" x14ac:dyDescent="0.3">
      <c r="A312" s="190" t="s">
        <v>372</v>
      </c>
      <c r="B312" s="190">
        <v>2957</v>
      </c>
      <c r="C312" s="190" t="s">
        <v>67</v>
      </c>
      <c r="D312" s="190" t="s">
        <v>241</v>
      </c>
      <c r="E312" s="190" t="s">
        <v>11482</v>
      </c>
      <c r="F312" s="190" t="s">
        <v>11481</v>
      </c>
      <c r="G312" s="190" t="s">
        <v>4028</v>
      </c>
      <c r="H312" s="190" t="s">
        <v>369</v>
      </c>
      <c r="I312" s="190" t="s">
        <v>1514</v>
      </c>
      <c r="J312" s="190" t="s">
        <v>11480</v>
      </c>
      <c r="K312" s="190" t="s">
        <v>369</v>
      </c>
      <c r="L312" s="190" t="s">
        <v>523</v>
      </c>
      <c r="M312" s="190" t="s">
        <v>8819</v>
      </c>
      <c r="N312" s="190" t="s">
        <v>271</v>
      </c>
      <c r="O312" s="190" t="s">
        <v>271</v>
      </c>
      <c r="P312" s="190" t="s">
        <v>271</v>
      </c>
      <c r="Q312" s="191">
        <v>42125</v>
      </c>
      <c r="R312" s="191">
        <v>42551</v>
      </c>
      <c r="S312" s="191">
        <v>42916</v>
      </c>
      <c r="T312" s="190" t="s">
        <v>366</v>
      </c>
      <c r="U312" s="194">
        <v>1272691</v>
      </c>
      <c r="V312" s="190" t="s">
        <v>11479</v>
      </c>
      <c r="W312" s="190" t="s">
        <v>11478</v>
      </c>
      <c r="X312" s="190" t="s">
        <v>11477</v>
      </c>
      <c r="Y312" s="190" t="s">
        <v>11476</v>
      </c>
      <c r="Z312" s="190" t="s">
        <v>11475</v>
      </c>
      <c r="AA312" s="190" t="s">
        <v>11474</v>
      </c>
      <c r="AB312" s="190" t="s">
        <v>310</v>
      </c>
      <c r="AC312" s="190" t="s">
        <v>11473</v>
      </c>
      <c r="AD312" s="190" t="s">
        <v>289</v>
      </c>
      <c r="AE312" s="190" t="s">
        <v>11472</v>
      </c>
      <c r="AF312" s="190" t="s">
        <v>11471</v>
      </c>
      <c r="AG312" s="193">
        <v>6350</v>
      </c>
      <c r="AH312" s="193">
        <v>6920</v>
      </c>
      <c r="AI312" s="193">
        <v>13270</v>
      </c>
      <c r="AJ312" s="193">
        <v>5738</v>
      </c>
      <c r="AK312" s="193">
        <v>6509</v>
      </c>
      <c r="AL312" s="193">
        <v>12247</v>
      </c>
      <c r="AM312" s="193">
        <v>0</v>
      </c>
      <c r="AN312" s="193">
        <v>0</v>
      </c>
      <c r="AO312" s="193">
        <v>0</v>
      </c>
      <c r="AP312" s="193">
        <v>0</v>
      </c>
      <c r="AQ312" s="193">
        <v>0</v>
      </c>
      <c r="AR312" s="193">
        <v>0</v>
      </c>
      <c r="AS312" s="190" t="s">
        <v>271</v>
      </c>
      <c r="AT312" s="193" t="s">
        <v>271</v>
      </c>
      <c r="AU312" s="193" t="s">
        <v>271</v>
      </c>
      <c r="AV312" s="190" t="s">
        <v>271</v>
      </c>
      <c r="AW312" s="193" t="s">
        <v>271</v>
      </c>
      <c r="AX312" s="193" t="s">
        <v>271</v>
      </c>
      <c r="AY312" s="190" t="s">
        <v>271</v>
      </c>
      <c r="AZ312" s="193" t="s">
        <v>271</v>
      </c>
      <c r="BA312" s="193" t="s">
        <v>271</v>
      </c>
      <c r="BB312" s="190" t="s">
        <v>271</v>
      </c>
      <c r="BC312" s="193" t="s">
        <v>271</v>
      </c>
      <c r="BD312" s="193" t="s">
        <v>271</v>
      </c>
      <c r="BE312" s="190" t="s">
        <v>271</v>
      </c>
      <c r="BF312" s="193" t="s">
        <v>271</v>
      </c>
      <c r="BG312" s="193" t="s">
        <v>271</v>
      </c>
      <c r="BH312" s="190" t="s">
        <v>271</v>
      </c>
      <c r="BI312" s="193" t="s">
        <v>271</v>
      </c>
      <c r="BJ312" s="193" t="s">
        <v>271</v>
      </c>
      <c r="BK312" s="190" t="s">
        <v>271</v>
      </c>
      <c r="BL312" s="193" t="s">
        <v>271</v>
      </c>
      <c r="BM312" s="193" t="s">
        <v>271</v>
      </c>
      <c r="BN312" s="190" t="s">
        <v>271</v>
      </c>
      <c r="BO312" s="193" t="s">
        <v>271</v>
      </c>
      <c r="BP312" s="193" t="s">
        <v>271</v>
      </c>
      <c r="BQ312" s="190" t="s">
        <v>271</v>
      </c>
      <c r="BR312" s="193" t="s">
        <v>271</v>
      </c>
      <c r="BS312" s="193" t="s">
        <v>271</v>
      </c>
      <c r="BT312" s="190" t="s">
        <v>271</v>
      </c>
      <c r="BU312" s="193" t="s">
        <v>271</v>
      </c>
      <c r="BV312" s="193" t="s">
        <v>271</v>
      </c>
      <c r="BW312" s="193">
        <v>0</v>
      </c>
      <c r="BX312" s="193">
        <v>0</v>
      </c>
      <c r="BY312" s="193">
        <v>2270</v>
      </c>
      <c r="BZ312" s="193">
        <v>0</v>
      </c>
      <c r="CA312" s="193">
        <v>0</v>
      </c>
      <c r="CB312" s="193">
        <v>12247</v>
      </c>
      <c r="CC312" s="190" t="s">
        <v>271</v>
      </c>
      <c r="CD312" s="193" t="s">
        <v>271</v>
      </c>
      <c r="CE312" s="193" t="s">
        <v>271</v>
      </c>
      <c r="CF312" s="190" t="s">
        <v>271</v>
      </c>
      <c r="CG312" s="193" t="s">
        <v>271</v>
      </c>
      <c r="CH312" s="193" t="s">
        <v>271</v>
      </c>
      <c r="CI312" s="190" t="s">
        <v>271</v>
      </c>
      <c r="CJ312" s="193" t="s">
        <v>271</v>
      </c>
      <c r="CK312" s="193" t="s">
        <v>271</v>
      </c>
      <c r="CL312" s="190" t="s">
        <v>271</v>
      </c>
      <c r="CM312" s="193" t="s">
        <v>271</v>
      </c>
      <c r="CN312" s="193" t="s">
        <v>271</v>
      </c>
      <c r="CO312" s="190" t="s">
        <v>271</v>
      </c>
      <c r="CP312" s="193" t="s">
        <v>271</v>
      </c>
      <c r="CQ312" s="193" t="s">
        <v>271</v>
      </c>
      <c r="CR312" s="190" t="s">
        <v>287</v>
      </c>
      <c r="CS312" s="193">
        <v>12247</v>
      </c>
      <c r="CT312" s="193">
        <v>2270</v>
      </c>
      <c r="CU312" s="190" t="s">
        <v>271</v>
      </c>
      <c r="CV312" s="193" t="s">
        <v>271</v>
      </c>
      <c r="CW312" s="193" t="s">
        <v>271</v>
      </c>
      <c r="CX312" s="190" t="s">
        <v>271</v>
      </c>
      <c r="CY312" s="193" t="s">
        <v>271</v>
      </c>
      <c r="CZ312" s="193" t="s">
        <v>271</v>
      </c>
      <c r="DA312" s="190" t="s">
        <v>271</v>
      </c>
      <c r="DB312" s="193" t="s">
        <v>271</v>
      </c>
      <c r="DC312" s="193" t="s">
        <v>271</v>
      </c>
      <c r="DD312" s="190" t="s">
        <v>271</v>
      </c>
      <c r="DE312" s="193" t="s">
        <v>271</v>
      </c>
      <c r="DF312" s="193" t="s">
        <v>271</v>
      </c>
      <c r="DG312" s="190" t="s">
        <v>271</v>
      </c>
      <c r="DH312" s="193" t="s">
        <v>271</v>
      </c>
      <c r="DI312" s="193" t="s">
        <v>271</v>
      </c>
      <c r="DJ312" s="190" t="s">
        <v>271</v>
      </c>
      <c r="DK312" s="193" t="s">
        <v>271</v>
      </c>
      <c r="DL312" s="193" t="s">
        <v>271</v>
      </c>
      <c r="DM312" s="190" t="s">
        <v>271</v>
      </c>
      <c r="DN312" s="193" t="s">
        <v>271</v>
      </c>
      <c r="DO312" s="193" t="s">
        <v>271</v>
      </c>
      <c r="DP312" s="190" t="s">
        <v>271</v>
      </c>
      <c r="DQ312" s="193" t="s">
        <v>271</v>
      </c>
      <c r="DR312" s="193" t="s">
        <v>271</v>
      </c>
      <c r="DS312" s="190" t="s">
        <v>271</v>
      </c>
      <c r="DT312" s="193" t="s">
        <v>271</v>
      </c>
      <c r="DU312" s="193" t="s">
        <v>271</v>
      </c>
      <c r="DV312" s="190" t="s">
        <v>271</v>
      </c>
      <c r="DW312" s="193" t="s">
        <v>271</v>
      </c>
      <c r="DX312" s="193" t="s">
        <v>271</v>
      </c>
      <c r="DY312" s="190" t="s">
        <v>356</v>
      </c>
      <c r="DZ312" s="190" t="s">
        <v>272</v>
      </c>
      <c r="EA312" s="190" t="s">
        <v>695</v>
      </c>
      <c r="EB312" s="190" t="s">
        <v>286</v>
      </c>
      <c r="EC312" s="190" t="s">
        <v>271</v>
      </c>
      <c r="ED312" s="190" t="s">
        <v>271</v>
      </c>
      <c r="EE312" s="190" t="s">
        <v>271</v>
      </c>
      <c r="EF312" s="190" t="s">
        <v>271</v>
      </c>
      <c r="EG312" s="190" t="s">
        <v>321</v>
      </c>
      <c r="EH312" s="190" t="s">
        <v>284</v>
      </c>
      <c r="EI312" s="190" t="s">
        <v>283</v>
      </c>
      <c r="EJ312" s="190" t="s">
        <v>246</v>
      </c>
      <c r="EK312" s="190" t="s">
        <v>379</v>
      </c>
      <c r="EL312" s="190" t="s">
        <v>272</v>
      </c>
      <c r="EM312" s="190" t="s">
        <v>272</v>
      </c>
      <c r="EN312" s="190" t="s">
        <v>272</v>
      </c>
      <c r="EO312" s="190" t="s">
        <v>272</v>
      </c>
      <c r="EP312" s="190" t="s">
        <v>378</v>
      </c>
      <c r="EQ312" s="190">
        <v>4</v>
      </c>
      <c r="ER312" s="190" t="s">
        <v>349</v>
      </c>
      <c r="ES312" s="190" t="s">
        <v>272</v>
      </c>
      <c r="ET312" s="190" t="s">
        <v>272</v>
      </c>
      <c r="EU312" s="190" t="s">
        <v>272</v>
      </c>
      <c r="EV312" s="190" t="s">
        <v>272</v>
      </c>
      <c r="EW312" s="190" t="s">
        <v>303</v>
      </c>
      <c r="EX312" s="190">
        <v>4</v>
      </c>
      <c r="EY312" s="190" t="s">
        <v>302</v>
      </c>
      <c r="EZ312" s="190" t="s">
        <v>268</v>
      </c>
      <c r="FA312" s="190" t="s">
        <v>258</v>
      </c>
      <c r="FB312" s="193">
        <v>4</v>
      </c>
      <c r="FC312" s="190" t="s">
        <v>537</v>
      </c>
      <c r="FD312" s="190" t="s">
        <v>348</v>
      </c>
      <c r="FE312" s="190" t="s">
        <v>301</v>
      </c>
      <c r="FF312" s="190" t="s">
        <v>262</v>
      </c>
      <c r="FG312" s="190" t="s">
        <v>271</v>
      </c>
      <c r="FH312" s="190" t="s">
        <v>11470</v>
      </c>
      <c r="FI312" s="190" t="s">
        <v>11469</v>
      </c>
      <c r="FJ312" s="190" t="s">
        <v>11468</v>
      </c>
      <c r="FK312" s="190" t="s">
        <v>11467</v>
      </c>
      <c r="FL312" s="190" t="s">
        <v>11466</v>
      </c>
      <c r="FM312" s="190" t="s">
        <v>11465</v>
      </c>
      <c r="FN312" s="190" t="s">
        <v>11464</v>
      </c>
      <c r="FO312" s="190" t="s">
        <v>11463</v>
      </c>
      <c r="FP312" s="190" t="s">
        <v>11462</v>
      </c>
      <c r="FQ312" s="193">
        <v>2270</v>
      </c>
      <c r="FR312" s="193">
        <v>12247</v>
      </c>
      <c r="FS312" s="190" t="s">
        <v>271</v>
      </c>
      <c r="FT312" s="190" t="s">
        <v>271</v>
      </c>
      <c r="FU312" s="190" t="s">
        <v>271</v>
      </c>
      <c r="FV312" s="190" t="s">
        <v>271</v>
      </c>
      <c r="FW312" s="190" t="s">
        <v>271</v>
      </c>
      <c r="FX312" s="190" t="s">
        <v>271</v>
      </c>
      <c r="FY312" s="190" t="s">
        <v>271</v>
      </c>
      <c r="FZ312" s="190" t="s">
        <v>271</v>
      </c>
      <c r="GA312" s="190" t="s">
        <v>271</v>
      </c>
      <c r="GB312" s="190" t="s">
        <v>271</v>
      </c>
      <c r="GC312" s="190" t="s">
        <v>271</v>
      </c>
      <c r="GD312" s="190" t="s">
        <v>271</v>
      </c>
      <c r="GE312" s="190" t="s">
        <v>271</v>
      </c>
    </row>
    <row r="313" spans="1:187" x14ac:dyDescent="0.3">
      <c r="A313" s="190" t="s">
        <v>372</v>
      </c>
      <c r="B313" s="190">
        <v>2960</v>
      </c>
      <c r="C313" s="190" t="s">
        <v>67</v>
      </c>
      <c r="D313" s="190" t="s">
        <v>241</v>
      </c>
      <c r="E313" s="190" t="s">
        <v>11461</v>
      </c>
      <c r="F313" s="190" t="s">
        <v>8777</v>
      </c>
      <c r="G313" s="190" t="s">
        <v>4028</v>
      </c>
      <c r="H313" s="190" t="s">
        <v>369</v>
      </c>
      <c r="I313" s="190" t="s">
        <v>523</v>
      </c>
      <c r="J313" s="190" t="s">
        <v>11460</v>
      </c>
      <c r="K313" s="190" t="s">
        <v>271</v>
      </c>
      <c r="L313" s="190" t="s">
        <v>271</v>
      </c>
      <c r="M313" s="190" t="s">
        <v>271</v>
      </c>
      <c r="N313" s="190" t="s">
        <v>271</v>
      </c>
      <c r="O313" s="190" t="s">
        <v>271</v>
      </c>
      <c r="P313" s="190" t="s">
        <v>271</v>
      </c>
      <c r="Q313" s="191">
        <v>41944</v>
      </c>
      <c r="R313" s="191">
        <v>43770</v>
      </c>
      <c r="T313" s="190" t="s">
        <v>391</v>
      </c>
      <c r="U313" s="194">
        <v>9340000</v>
      </c>
      <c r="V313" s="190" t="s">
        <v>8776</v>
      </c>
      <c r="W313" s="190" t="s">
        <v>1120</v>
      </c>
      <c r="X313" s="190" t="s">
        <v>8775</v>
      </c>
      <c r="Y313" s="190" t="s">
        <v>8774</v>
      </c>
      <c r="Z313" s="190" t="s">
        <v>8773</v>
      </c>
      <c r="AA313" s="190" t="s">
        <v>8772</v>
      </c>
      <c r="AB313" s="190" t="s">
        <v>310</v>
      </c>
      <c r="AC313" s="190" t="s">
        <v>8771</v>
      </c>
      <c r="AD313" s="190" t="s">
        <v>289</v>
      </c>
      <c r="AE313" s="190" t="s">
        <v>11459</v>
      </c>
      <c r="AF313" s="190" t="s">
        <v>11458</v>
      </c>
      <c r="AG313" s="193">
        <v>469675</v>
      </c>
      <c r="AH313" s="193">
        <v>433546</v>
      </c>
      <c r="AI313" s="193">
        <v>903221</v>
      </c>
      <c r="AJ313" s="193">
        <v>812899</v>
      </c>
      <c r="AK313" s="193">
        <v>993544</v>
      </c>
      <c r="AL313" s="193">
        <v>1806443</v>
      </c>
      <c r="AM313" s="193">
        <v>0</v>
      </c>
      <c r="AN313" s="193">
        <v>0</v>
      </c>
      <c r="AO313" s="193">
        <v>0</v>
      </c>
      <c r="AP313" s="193">
        <v>0</v>
      </c>
      <c r="AQ313" s="193">
        <v>0</v>
      </c>
      <c r="AR313" s="193">
        <v>0</v>
      </c>
      <c r="AS313" s="190" t="s">
        <v>271</v>
      </c>
      <c r="AT313" s="193" t="s">
        <v>271</v>
      </c>
      <c r="AU313" s="193" t="s">
        <v>271</v>
      </c>
      <c r="AV313" s="190" t="s">
        <v>271</v>
      </c>
      <c r="AW313" s="193" t="s">
        <v>271</v>
      </c>
      <c r="AX313" s="193" t="s">
        <v>271</v>
      </c>
      <c r="AY313" s="190" t="s">
        <v>271</v>
      </c>
      <c r="AZ313" s="193" t="s">
        <v>271</v>
      </c>
      <c r="BA313" s="193" t="s">
        <v>271</v>
      </c>
      <c r="BB313" s="190" t="s">
        <v>271</v>
      </c>
      <c r="BC313" s="193" t="s">
        <v>271</v>
      </c>
      <c r="BD313" s="193" t="s">
        <v>271</v>
      </c>
      <c r="BE313" s="190" t="s">
        <v>271</v>
      </c>
      <c r="BF313" s="193" t="s">
        <v>271</v>
      </c>
      <c r="BG313" s="193" t="s">
        <v>271</v>
      </c>
      <c r="BH313" s="190" t="s">
        <v>271</v>
      </c>
      <c r="BI313" s="193" t="s">
        <v>271</v>
      </c>
      <c r="BJ313" s="193" t="s">
        <v>271</v>
      </c>
      <c r="BK313" s="190" t="s">
        <v>271</v>
      </c>
      <c r="BL313" s="193" t="s">
        <v>271</v>
      </c>
      <c r="BM313" s="193" t="s">
        <v>271</v>
      </c>
      <c r="BN313" s="190" t="s">
        <v>271</v>
      </c>
      <c r="BO313" s="193" t="s">
        <v>271</v>
      </c>
      <c r="BP313" s="193" t="s">
        <v>271</v>
      </c>
      <c r="BQ313" s="190" t="s">
        <v>271</v>
      </c>
      <c r="BR313" s="193" t="s">
        <v>271</v>
      </c>
      <c r="BS313" s="193" t="s">
        <v>271</v>
      </c>
      <c r="BT313" s="190" t="s">
        <v>271</v>
      </c>
      <c r="BU313" s="193" t="s">
        <v>271</v>
      </c>
      <c r="BV313" s="193" t="s">
        <v>271</v>
      </c>
      <c r="BW313" s="193">
        <v>0</v>
      </c>
      <c r="BX313" s="193">
        <v>0</v>
      </c>
      <c r="BY313" s="193">
        <v>0</v>
      </c>
      <c r="BZ313" s="193">
        <v>0</v>
      </c>
      <c r="CA313" s="193">
        <v>0</v>
      </c>
      <c r="CB313" s="193">
        <v>0</v>
      </c>
      <c r="CC313" s="190" t="s">
        <v>271</v>
      </c>
      <c r="CD313" s="193" t="s">
        <v>271</v>
      </c>
      <c r="CE313" s="193" t="s">
        <v>271</v>
      </c>
      <c r="CF313" s="190" t="s">
        <v>271</v>
      </c>
      <c r="CG313" s="193" t="s">
        <v>271</v>
      </c>
      <c r="CH313" s="193" t="s">
        <v>271</v>
      </c>
      <c r="CI313" s="190" t="s">
        <v>271</v>
      </c>
      <c r="CJ313" s="193" t="s">
        <v>271</v>
      </c>
      <c r="CK313" s="193" t="s">
        <v>271</v>
      </c>
      <c r="CL313" s="190" t="s">
        <v>271</v>
      </c>
      <c r="CM313" s="193" t="s">
        <v>271</v>
      </c>
      <c r="CN313" s="193" t="s">
        <v>271</v>
      </c>
      <c r="CO313" s="190" t="s">
        <v>271</v>
      </c>
      <c r="CP313" s="193" t="s">
        <v>271</v>
      </c>
      <c r="CQ313" s="193" t="s">
        <v>271</v>
      </c>
      <c r="CR313" s="190" t="s">
        <v>271</v>
      </c>
      <c r="CS313" s="193" t="s">
        <v>271</v>
      </c>
      <c r="CT313" s="193" t="s">
        <v>271</v>
      </c>
      <c r="CU313" s="190" t="s">
        <v>271</v>
      </c>
      <c r="CV313" s="193" t="s">
        <v>271</v>
      </c>
      <c r="CW313" s="193" t="s">
        <v>271</v>
      </c>
      <c r="CX313" s="190" t="s">
        <v>271</v>
      </c>
      <c r="CY313" s="193" t="s">
        <v>271</v>
      </c>
      <c r="CZ313" s="193" t="s">
        <v>271</v>
      </c>
      <c r="DA313" s="190" t="s">
        <v>271</v>
      </c>
      <c r="DB313" s="193" t="s">
        <v>271</v>
      </c>
      <c r="DC313" s="193" t="s">
        <v>271</v>
      </c>
      <c r="DD313" s="190" t="s">
        <v>271</v>
      </c>
      <c r="DE313" s="193" t="s">
        <v>271</v>
      </c>
      <c r="DF313" s="193" t="s">
        <v>271</v>
      </c>
      <c r="DG313" s="190" t="s">
        <v>271</v>
      </c>
      <c r="DH313" s="193" t="s">
        <v>271</v>
      </c>
      <c r="DI313" s="193" t="s">
        <v>271</v>
      </c>
      <c r="DJ313" s="190" t="s">
        <v>271</v>
      </c>
      <c r="DK313" s="193" t="s">
        <v>271</v>
      </c>
      <c r="DL313" s="193" t="s">
        <v>271</v>
      </c>
      <c r="DM313" s="190" t="s">
        <v>287</v>
      </c>
      <c r="DN313" s="193">
        <v>0</v>
      </c>
      <c r="DO313" s="193">
        <v>0</v>
      </c>
      <c r="DP313" s="190" t="s">
        <v>271</v>
      </c>
      <c r="DQ313" s="193" t="s">
        <v>271</v>
      </c>
      <c r="DR313" s="193" t="s">
        <v>271</v>
      </c>
      <c r="DS313" s="190" t="s">
        <v>271</v>
      </c>
      <c r="DT313" s="193" t="s">
        <v>271</v>
      </c>
      <c r="DU313" s="193" t="s">
        <v>271</v>
      </c>
      <c r="DV313" s="190" t="s">
        <v>271</v>
      </c>
      <c r="DW313" s="193" t="s">
        <v>271</v>
      </c>
      <c r="DX313" s="193" t="s">
        <v>271</v>
      </c>
      <c r="DY313" s="190" t="s">
        <v>655</v>
      </c>
      <c r="DZ313" s="190" t="s">
        <v>272</v>
      </c>
      <c r="EA313" s="190" t="s">
        <v>308</v>
      </c>
      <c r="EB313" s="190" t="s">
        <v>286</v>
      </c>
      <c r="EC313" s="190" t="s">
        <v>272</v>
      </c>
      <c r="ED313" s="190" t="s">
        <v>381</v>
      </c>
      <c r="EE313" s="190" t="s">
        <v>307</v>
      </c>
      <c r="EF313" s="190" t="s">
        <v>11457</v>
      </c>
      <c r="EG313" s="190" t="s">
        <v>321</v>
      </c>
      <c r="EH313" s="190" t="s">
        <v>284</v>
      </c>
      <c r="EI313" s="190" t="s">
        <v>319</v>
      </c>
      <c r="EJ313" s="190" t="s">
        <v>246</v>
      </c>
      <c r="EK313" s="190" t="s">
        <v>379</v>
      </c>
      <c r="EL313" s="190" t="s">
        <v>272</v>
      </c>
      <c r="EM313" s="190" t="s">
        <v>272</v>
      </c>
      <c r="EN313" s="190" t="s">
        <v>272</v>
      </c>
      <c r="EO313" s="190" t="s">
        <v>272</v>
      </c>
      <c r="EP313" s="190" t="s">
        <v>378</v>
      </c>
      <c r="EQ313" s="190">
        <v>4</v>
      </c>
      <c r="ER313" s="190" t="s">
        <v>349</v>
      </c>
      <c r="ES313" s="190" t="s">
        <v>272</v>
      </c>
      <c r="ET313" s="190" t="s">
        <v>272</v>
      </c>
      <c r="EU313" s="190" t="s">
        <v>272</v>
      </c>
      <c r="EV313" s="190" t="s">
        <v>272</v>
      </c>
      <c r="EW313" s="190" t="s">
        <v>303</v>
      </c>
      <c r="EX313" s="190">
        <v>4</v>
      </c>
      <c r="EY313" s="190" t="s">
        <v>302</v>
      </c>
      <c r="EZ313" s="190" t="s">
        <v>268</v>
      </c>
      <c r="FA313" s="190" t="s">
        <v>260</v>
      </c>
      <c r="FB313" s="193">
        <v>0</v>
      </c>
      <c r="FC313" s="190" t="s">
        <v>276</v>
      </c>
      <c r="FD313" s="190" t="s">
        <v>442</v>
      </c>
      <c r="FE313" s="190" t="s">
        <v>300</v>
      </c>
      <c r="FF313" s="190" t="s">
        <v>263</v>
      </c>
      <c r="FG313" s="190" t="s">
        <v>8768</v>
      </c>
      <c r="FH313" s="190" t="s">
        <v>11456</v>
      </c>
      <c r="FI313" s="190" t="s">
        <v>8765</v>
      </c>
      <c r="FJ313" s="190" t="s">
        <v>8764</v>
      </c>
      <c r="FK313" s="190" t="s">
        <v>8763</v>
      </c>
      <c r="FL313" s="190" t="s">
        <v>8762</v>
      </c>
      <c r="FM313" s="190" t="s">
        <v>8761</v>
      </c>
      <c r="FN313" s="190" t="s">
        <v>8760</v>
      </c>
      <c r="FO313" s="190" t="s">
        <v>8767</v>
      </c>
      <c r="FP313" s="190" t="s">
        <v>11455</v>
      </c>
      <c r="FQ313" s="193">
        <v>0</v>
      </c>
      <c r="FR313" s="193">
        <v>0</v>
      </c>
      <c r="FS313" s="190" t="s">
        <v>271</v>
      </c>
      <c r="FT313" s="190" t="s">
        <v>271</v>
      </c>
      <c r="FU313" s="190" t="s">
        <v>271</v>
      </c>
      <c r="FV313" s="190" t="s">
        <v>271</v>
      </c>
      <c r="FW313" s="190" t="s">
        <v>271</v>
      </c>
      <c r="FX313" s="190" t="s">
        <v>271</v>
      </c>
      <c r="FY313" s="190" t="s">
        <v>271</v>
      </c>
      <c r="FZ313" s="190" t="s">
        <v>271</v>
      </c>
      <c r="GA313" s="190" t="s">
        <v>271</v>
      </c>
      <c r="GB313" s="190" t="s">
        <v>271</v>
      </c>
      <c r="GC313" s="190" t="s">
        <v>271</v>
      </c>
      <c r="GD313" s="190" t="s">
        <v>271</v>
      </c>
      <c r="GE313" s="190" t="s">
        <v>272</v>
      </c>
    </row>
    <row r="314" spans="1:187" x14ac:dyDescent="0.3">
      <c r="A314" s="190" t="s">
        <v>372</v>
      </c>
      <c r="B314" s="190">
        <v>2961</v>
      </c>
      <c r="C314" s="190" t="s">
        <v>67</v>
      </c>
      <c r="D314" s="190" t="s">
        <v>241</v>
      </c>
      <c r="E314" s="190" t="s">
        <v>11454</v>
      </c>
      <c r="F314" s="190" t="s">
        <v>11453</v>
      </c>
      <c r="G314" s="190" t="s">
        <v>4028</v>
      </c>
      <c r="H314" s="190" t="s">
        <v>1272</v>
      </c>
      <c r="I314" s="190" t="s">
        <v>301</v>
      </c>
      <c r="J314" s="190" t="s">
        <v>11452</v>
      </c>
      <c r="K314" s="190" t="s">
        <v>271</v>
      </c>
      <c r="L314" s="190" t="s">
        <v>271</v>
      </c>
      <c r="M314" s="190" t="s">
        <v>271</v>
      </c>
      <c r="N314" s="190" t="s">
        <v>271</v>
      </c>
      <c r="O314" s="190" t="s">
        <v>271</v>
      </c>
      <c r="P314" s="190" t="s">
        <v>271</v>
      </c>
      <c r="Q314" s="191">
        <v>41791</v>
      </c>
      <c r="R314" s="191">
        <v>42794</v>
      </c>
      <c r="T314" s="190" t="s">
        <v>391</v>
      </c>
      <c r="U314" s="194">
        <v>2070235</v>
      </c>
      <c r="V314" s="190" t="s">
        <v>8758</v>
      </c>
      <c r="W314" s="190" t="s">
        <v>364</v>
      </c>
      <c r="X314" s="190" t="s">
        <v>8757</v>
      </c>
      <c r="Y314" s="190" t="s">
        <v>8756</v>
      </c>
      <c r="Z314" s="190" t="s">
        <v>2056</v>
      </c>
      <c r="AA314" s="190" t="s">
        <v>8755</v>
      </c>
      <c r="AB314" s="190" t="s">
        <v>310</v>
      </c>
      <c r="AC314" s="190" t="s">
        <v>8754</v>
      </c>
      <c r="AD314" s="190" t="s">
        <v>325</v>
      </c>
      <c r="AE314" s="190" t="s">
        <v>8753</v>
      </c>
      <c r="AF314" s="190" t="s">
        <v>11451</v>
      </c>
      <c r="AG314" s="193">
        <v>355250</v>
      </c>
      <c r="AH314" s="193">
        <v>152250</v>
      </c>
      <c r="AI314" s="193">
        <v>507500</v>
      </c>
      <c r="AJ314" s="193">
        <v>50750</v>
      </c>
      <c r="AK314" s="193">
        <v>21750</v>
      </c>
      <c r="AL314" s="193">
        <v>72500</v>
      </c>
      <c r="AM314" s="193">
        <v>0</v>
      </c>
      <c r="AN314" s="193">
        <v>0</v>
      </c>
      <c r="AO314" s="193">
        <v>0</v>
      </c>
      <c r="AP314" s="193">
        <v>0</v>
      </c>
      <c r="AQ314" s="193">
        <v>0</v>
      </c>
      <c r="AR314" s="193">
        <v>0</v>
      </c>
      <c r="AS314" s="190" t="s">
        <v>271</v>
      </c>
      <c r="AT314" s="193" t="s">
        <v>271</v>
      </c>
      <c r="AU314" s="193" t="s">
        <v>271</v>
      </c>
      <c r="AV314" s="190" t="s">
        <v>271</v>
      </c>
      <c r="AW314" s="193" t="s">
        <v>271</v>
      </c>
      <c r="AX314" s="193" t="s">
        <v>271</v>
      </c>
      <c r="AY314" s="190" t="s">
        <v>271</v>
      </c>
      <c r="AZ314" s="193" t="s">
        <v>271</v>
      </c>
      <c r="BA314" s="193" t="s">
        <v>271</v>
      </c>
      <c r="BB314" s="190" t="s">
        <v>271</v>
      </c>
      <c r="BC314" s="193" t="s">
        <v>271</v>
      </c>
      <c r="BD314" s="193" t="s">
        <v>271</v>
      </c>
      <c r="BE314" s="190" t="s">
        <v>271</v>
      </c>
      <c r="BF314" s="193" t="s">
        <v>271</v>
      </c>
      <c r="BG314" s="193" t="s">
        <v>271</v>
      </c>
      <c r="BH314" s="190" t="s">
        <v>271</v>
      </c>
      <c r="BI314" s="193" t="s">
        <v>271</v>
      </c>
      <c r="BJ314" s="193" t="s">
        <v>271</v>
      </c>
      <c r="BK314" s="190" t="s">
        <v>271</v>
      </c>
      <c r="BL314" s="193" t="s">
        <v>271</v>
      </c>
      <c r="BM314" s="193" t="s">
        <v>271</v>
      </c>
      <c r="BN314" s="190" t="s">
        <v>271</v>
      </c>
      <c r="BO314" s="193" t="s">
        <v>271</v>
      </c>
      <c r="BP314" s="193" t="s">
        <v>271</v>
      </c>
      <c r="BQ314" s="190" t="s">
        <v>271</v>
      </c>
      <c r="BR314" s="193" t="s">
        <v>271</v>
      </c>
      <c r="BS314" s="193" t="s">
        <v>271</v>
      </c>
      <c r="BT314" s="190" t="s">
        <v>271</v>
      </c>
      <c r="BU314" s="193" t="s">
        <v>271</v>
      </c>
      <c r="BV314" s="193" t="s">
        <v>271</v>
      </c>
      <c r="BW314" s="193">
        <v>96600</v>
      </c>
      <c r="BX314" s="193">
        <v>24160</v>
      </c>
      <c r="BY314" s="193">
        <v>120760</v>
      </c>
      <c r="BZ314" s="193">
        <v>19300</v>
      </c>
      <c r="CA314" s="193">
        <v>4800</v>
      </c>
      <c r="CB314" s="193">
        <v>24100</v>
      </c>
      <c r="CC314" s="190" t="s">
        <v>271</v>
      </c>
      <c r="CD314" s="193" t="s">
        <v>271</v>
      </c>
      <c r="CE314" s="193" t="s">
        <v>271</v>
      </c>
      <c r="CF314" s="190" t="s">
        <v>271</v>
      </c>
      <c r="CG314" s="193" t="s">
        <v>271</v>
      </c>
      <c r="CH314" s="193" t="s">
        <v>271</v>
      </c>
      <c r="CI314" s="190" t="s">
        <v>271</v>
      </c>
      <c r="CJ314" s="193" t="s">
        <v>271</v>
      </c>
      <c r="CK314" s="193" t="s">
        <v>271</v>
      </c>
      <c r="CL314" s="190" t="s">
        <v>271</v>
      </c>
      <c r="CM314" s="193" t="s">
        <v>271</v>
      </c>
      <c r="CN314" s="193" t="s">
        <v>271</v>
      </c>
      <c r="CO314" s="190" t="s">
        <v>271</v>
      </c>
      <c r="CP314" s="193" t="s">
        <v>271</v>
      </c>
      <c r="CQ314" s="193" t="s">
        <v>271</v>
      </c>
      <c r="CR314" s="190" t="s">
        <v>271</v>
      </c>
      <c r="CS314" s="193" t="s">
        <v>271</v>
      </c>
      <c r="CT314" s="193" t="s">
        <v>271</v>
      </c>
      <c r="CU314" s="190" t="s">
        <v>271</v>
      </c>
      <c r="CV314" s="193" t="s">
        <v>271</v>
      </c>
      <c r="CW314" s="193" t="s">
        <v>271</v>
      </c>
      <c r="CX314" s="190" t="s">
        <v>271</v>
      </c>
      <c r="CY314" s="193" t="s">
        <v>271</v>
      </c>
      <c r="CZ314" s="193" t="s">
        <v>271</v>
      </c>
      <c r="DA314" s="190" t="s">
        <v>271</v>
      </c>
      <c r="DB314" s="193" t="s">
        <v>271</v>
      </c>
      <c r="DC314" s="193" t="s">
        <v>271</v>
      </c>
      <c r="DD314" s="190" t="s">
        <v>271</v>
      </c>
      <c r="DE314" s="193" t="s">
        <v>271</v>
      </c>
      <c r="DF314" s="193" t="s">
        <v>271</v>
      </c>
      <c r="DG314" s="190" t="s">
        <v>271</v>
      </c>
      <c r="DH314" s="193" t="s">
        <v>271</v>
      </c>
      <c r="DI314" s="193" t="s">
        <v>271</v>
      </c>
      <c r="DJ314" s="190" t="s">
        <v>271</v>
      </c>
      <c r="DK314" s="193" t="s">
        <v>271</v>
      </c>
      <c r="DL314" s="193" t="s">
        <v>271</v>
      </c>
      <c r="DM314" s="190" t="s">
        <v>271</v>
      </c>
      <c r="DN314" s="193" t="s">
        <v>271</v>
      </c>
      <c r="DO314" s="193" t="s">
        <v>271</v>
      </c>
      <c r="DP314" s="190" t="s">
        <v>271</v>
      </c>
      <c r="DQ314" s="193" t="s">
        <v>271</v>
      </c>
      <c r="DR314" s="193" t="s">
        <v>271</v>
      </c>
      <c r="DS314" s="190" t="s">
        <v>271</v>
      </c>
      <c r="DT314" s="193" t="s">
        <v>271</v>
      </c>
      <c r="DU314" s="193" t="s">
        <v>271</v>
      </c>
      <c r="DV314" s="190" t="s">
        <v>287</v>
      </c>
      <c r="DW314" s="193">
        <v>72000</v>
      </c>
      <c r="DX314" s="193">
        <v>360000</v>
      </c>
      <c r="DY314" s="190" t="s">
        <v>356</v>
      </c>
      <c r="DZ314" s="190" t="s">
        <v>297</v>
      </c>
      <c r="EA314" s="190" t="s">
        <v>271</v>
      </c>
      <c r="EB314" s="190" t="s">
        <v>271</v>
      </c>
      <c r="EC314" s="190" t="s">
        <v>297</v>
      </c>
      <c r="ED314" s="190" t="s">
        <v>271</v>
      </c>
      <c r="EE314" s="190" t="s">
        <v>271</v>
      </c>
      <c r="EF314" s="190" t="s">
        <v>271</v>
      </c>
      <c r="EG314" s="190" t="s">
        <v>352</v>
      </c>
      <c r="EH314" s="190" t="s">
        <v>284</v>
      </c>
      <c r="EI314" s="190" t="s">
        <v>483</v>
      </c>
      <c r="EJ314" s="190" t="s">
        <v>246</v>
      </c>
      <c r="EK314" s="190" t="s">
        <v>1765</v>
      </c>
      <c r="EL314" s="190" t="s">
        <v>272</v>
      </c>
      <c r="EM314" s="190" t="s">
        <v>272</v>
      </c>
      <c r="EN314" s="190" t="s">
        <v>297</v>
      </c>
      <c r="EO314" s="190" t="s">
        <v>272</v>
      </c>
      <c r="EP314" s="190" t="s">
        <v>305</v>
      </c>
      <c r="EQ314" s="190">
        <v>3</v>
      </c>
      <c r="ER314" s="190" t="s">
        <v>692</v>
      </c>
      <c r="ES314" s="190" t="s">
        <v>272</v>
      </c>
      <c r="ET314" s="190" t="s">
        <v>272</v>
      </c>
      <c r="EU314" s="190" t="s">
        <v>297</v>
      </c>
      <c r="EV314" s="190" t="s">
        <v>272</v>
      </c>
      <c r="EW314" s="190" t="s">
        <v>691</v>
      </c>
      <c r="EX314" s="190">
        <v>3</v>
      </c>
      <c r="EY314" s="190" t="s">
        <v>302</v>
      </c>
      <c r="EZ314" s="190" t="s">
        <v>268</v>
      </c>
      <c r="FA314" s="190" t="s">
        <v>260</v>
      </c>
      <c r="FB314" s="193">
        <v>6</v>
      </c>
      <c r="FC314" s="190" t="s">
        <v>276</v>
      </c>
      <c r="FD314" s="190" t="s">
        <v>271</v>
      </c>
      <c r="FE314" s="190" t="s">
        <v>271</v>
      </c>
      <c r="FF314" s="190" t="s">
        <v>263</v>
      </c>
      <c r="FG314" s="190" t="s">
        <v>11450</v>
      </c>
      <c r="FH314" s="190" t="s">
        <v>11449</v>
      </c>
      <c r="FI314" s="190" t="s">
        <v>9596</v>
      </c>
      <c r="FJ314" s="190" t="s">
        <v>11448</v>
      </c>
      <c r="FK314" s="190" t="s">
        <v>11447</v>
      </c>
      <c r="FL314" s="190" t="s">
        <v>11446</v>
      </c>
      <c r="FM314" s="190" t="s">
        <v>11445</v>
      </c>
      <c r="FN314" s="190" t="s">
        <v>11444</v>
      </c>
      <c r="FO314" s="190" t="s">
        <v>271</v>
      </c>
      <c r="FP314" s="190" t="s">
        <v>11443</v>
      </c>
      <c r="FQ314" s="193">
        <v>120760</v>
      </c>
      <c r="FR314" s="193">
        <v>24100</v>
      </c>
      <c r="FS314" s="190" t="s">
        <v>272</v>
      </c>
      <c r="FT314" s="190" t="s">
        <v>297</v>
      </c>
      <c r="FU314" s="190" t="s">
        <v>297</v>
      </c>
      <c r="FV314" s="190" t="s">
        <v>297</v>
      </c>
      <c r="FW314" s="190" t="s">
        <v>297</v>
      </c>
      <c r="FX314" s="190" t="s">
        <v>297</v>
      </c>
      <c r="FY314" s="190" t="s">
        <v>297</v>
      </c>
      <c r="FZ314" s="190" t="s">
        <v>297</v>
      </c>
      <c r="GA314" s="190" t="s">
        <v>272</v>
      </c>
      <c r="GB314" s="190" t="s">
        <v>297</v>
      </c>
      <c r="GC314" s="190" t="s">
        <v>272</v>
      </c>
      <c r="GD314" s="190" t="s">
        <v>272</v>
      </c>
      <c r="GE314" s="190" t="s">
        <v>297</v>
      </c>
    </row>
    <row r="315" spans="1:187" x14ac:dyDescent="0.3">
      <c r="A315" s="190" t="s">
        <v>372</v>
      </c>
      <c r="B315" s="190">
        <v>2962</v>
      </c>
      <c r="C315" s="190" t="s">
        <v>67</v>
      </c>
      <c r="D315" s="190" t="s">
        <v>241</v>
      </c>
      <c r="E315" s="190" t="s">
        <v>67</v>
      </c>
      <c r="F315" s="190" t="s">
        <v>11442</v>
      </c>
      <c r="G315" s="190" t="s">
        <v>4028</v>
      </c>
      <c r="H315" s="190" t="s">
        <v>1272</v>
      </c>
      <c r="I315" s="190" t="s">
        <v>4945</v>
      </c>
      <c r="J315" s="190" t="s">
        <v>4945</v>
      </c>
      <c r="K315" s="190" t="s">
        <v>1272</v>
      </c>
      <c r="L315" s="190" t="s">
        <v>271</v>
      </c>
      <c r="M315" s="190" t="s">
        <v>11441</v>
      </c>
      <c r="N315" s="190" t="s">
        <v>271</v>
      </c>
      <c r="O315" s="190" t="s">
        <v>271</v>
      </c>
      <c r="P315" s="190" t="s">
        <v>271</v>
      </c>
      <c r="Q315" s="191">
        <v>40848</v>
      </c>
      <c r="R315" s="191">
        <v>42825</v>
      </c>
      <c r="S315" s="191">
        <v>43190</v>
      </c>
      <c r="T315" s="190" t="s">
        <v>549</v>
      </c>
      <c r="U315" s="194">
        <v>1891004</v>
      </c>
      <c r="V315" s="190" t="s">
        <v>1353</v>
      </c>
      <c r="W315" s="190" t="s">
        <v>8748</v>
      </c>
      <c r="X315" s="190" t="s">
        <v>1351</v>
      </c>
      <c r="Y315" s="190" t="s">
        <v>1350</v>
      </c>
      <c r="Z315" s="190" t="s">
        <v>364</v>
      </c>
      <c r="AA315" s="190" t="s">
        <v>1349</v>
      </c>
      <c r="AB315" s="190" t="s">
        <v>310</v>
      </c>
      <c r="AC315" s="190" t="s">
        <v>11440</v>
      </c>
      <c r="AD315" s="190" t="s">
        <v>325</v>
      </c>
      <c r="AE315" s="190" t="s">
        <v>11439</v>
      </c>
      <c r="AF315" s="190" t="s">
        <v>11438</v>
      </c>
      <c r="AG315" s="193">
        <v>24000</v>
      </c>
      <c r="AH315" s="193">
        <v>18000</v>
      </c>
      <c r="AI315" s="193">
        <v>42000</v>
      </c>
      <c r="AJ315" s="193">
        <v>7000</v>
      </c>
      <c r="AK315" s="193">
        <v>0</v>
      </c>
      <c r="AL315" s="193">
        <v>7000</v>
      </c>
      <c r="AM315" s="193">
        <v>0</v>
      </c>
      <c r="AN315" s="193">
        <v>0</v>
      </c>
      <c r="AO315" s="193">
        <v>0</v>
      </c>
      <c r="AP315" s="193">
        <v>0</v>
      </c>
      <c r="AQ315" s="193">
        <v>0</v>
      </c>
      <c r="AR315" s="193">
        <v>0</v>
      </c>
      <c r="AS315" s="190" t="s">
        <v>271</v>
      </c>
      <c r="AT315" s="193" t="s">
        <v>271</v>
      </c>
      <c r="AU315" s="193" t="s">
        <v>271</v>
      </c>
      <c r="AV315" s="190" t="s">
        <v>271</v>
      </c>
      <c r="AW315" s="193" t="s">
        <v>271</v>
      </c>
      <c r="AX315" s="193" t="s">
        <v>271</v>
      </c>
      <c r="AY315" s="190" t="s">
        <v>271</v>
      </c>
      <c r="AZ315" s="193" t="s">
        <v>271</v>
      </c>
      <c r="BA315" s="193" t="s">
        <v>271</v>
      </c>
      <c r="BB315" s="190" t="s">
        <v>271</v>
      </c>
      <c r="BC315" s="193" t="s">
        <v>271</v>
      </c>
      <c r="BD315" s="193" t="s">
        <v>271</v>
      </c>
      <c r="BE315" s="190" t="s">
        <v>271</v>
      </c>
      <c r="BF315" s="193" t="s">
        <v>271</v>
      </c>
      <c r="BG315" s="193" t="s">
        <v>271</v>
      </c>
      <c r="BH315" s="190" t="s">
        <v>271</v>
      </c>
      <c r="BI315" s="193" t="s">
        <v>271</v>
      </c>
      <c r="BJ315" s="193" t="s">
        <v>271</v>
      </c>
      <c r="BK315" s="190" t="s">
        <v>271</v>
      </c>
      <c r="BL315" s="193" t="s">
        <v>271</v>
      </c>
      <c r="BM315" s="193" t="s">
        <v>271</v>
      </c>
      <c r="BN315" s="190" t="s">
        <v>271</v>
      </c>
      <c r="BO315" s="193" t="s">
        <v>271</v>
      </c>
      <c r="BP315" s="193" t="s">
        <v>271</v>
      </c>
      <c r="BQ315" s="190" t="s">
        <v>271</v>
      </c>
      <c r="BR315" s="193" t="s">
        <v>271</v>
      </c>
      <c r="BS315" s="193" t="s">
        <v>271</v>
      </c>
      <c r="BT315" s="190" t="s">
        <v>271</v>
      </c>
      <c r="BU315" s="193" t="s">
        <v>271</v>
      </c>
      <c r="BV315" s="193" t="s">
        <v>271</v>
      </c>
      <c r="BW315" s="193">
        <v>24502</v>
      </c>
      <c r="BX315" s="193">
        <v>20000</v>
      </c>
      <c r="BY315" s="193">
        <v>44502</v>
      </c>
      <c r="BZ315" s="193">
        <v>7417</v>
      </c>
      <c r="CA315" s="193">
        <v>2338</v>
      </c>
      <c r="CB315" s="193">
        <v>9755</v>
      </c>
      <c r="CC315" s="190" t="s">
        <v>287</v>
      </c>
      <c r="CD315" s="193">
        <v>9755</v>
      </c>
      <c r="CE315" s="193">
        <v>44502</v>
      </c>
      <c r="CF315" s="190" t="s">
        <v>287</v>
      </c>
      <c r="CG315" s="193">
        <v>9755</v>
      </c>
      <c r="CH315" s="193">
        <v>44502</v>
      </c>
      <c r="CI315" s="190" t="s">
        <v>271</v>
      </c>
      <c r="CJ315" s="193" t="s">
        <v>271</v>
      </c>
      <c r="CK315" s="193" t="s">
        <v>271</v>
      </c>
      <c r="CL315" s="190" t="s">
        <v>271</v>
      </c>
      <c r="CM315" s="193" t="s">
        <v>271</v>
      </c>
      <c r="CN315" s="193" t="s">
        <v>271</v>
      </c>
      <c r="CO315" s="190" t="s">
        <v>271</v>
      </c>
      <c r="CP315" s="193" t="s">
        <v>271</v>
      </c>
      <c r="CQ315" s="193" t="s">
        <v>271</v>
      </c>
      <c r="CR315" s="190" t="s">
        <v>271</v>
      </c>
      <c r="CS315" s="193" t="s">
        <v>271</v>
      </c>
      <c r="CT315" s="193" t="s">
        <v>271</v>
      </c>
      <c r="CU315" s="190" t="s">
        <v>287</v>
      </c>
      <c r="CV315" s="193">
        <v>9755</v>
      </c>
      <c r="CW315" s="193">
        <v>44502</v>
      </c>
      <c r="CX315" s="190" t="s">
        <v>271</v>
      </c>
      <c r="CY315" s="193" t="s">
        <v>271</v>
      </c>
      <c r="CZ315" s="193" t="s">
        <v>271</v>
      </c>
      <c r="DA315" s="190" t="s">
        <v>271</v>
      </c>
      <c r="DB315" s="193" t="s">
        <v>271</v>
      </c>
      <c r="DC315" s="193" t="s">
        <v>271</v>
      </c>
      <c r="DD315" s="190" t="s">
        <v>271</v>
      </c>
      <c r="DE315" s="193" t="s">
        <v>271</v>
      </c>
      <c r="DF315" s="193" t="s">
        <v>271</v>
      </c>
      <c r="DG315" s="190" t="s">
        <v>271</v>
      </c>
      <c r="DH315" s="193" t="s">
        <v>271</v>
      </c>
      <c r="DI315" s="193" t="s">
        <v>271</v>
      </c>
      <c r="DJ315" s="190" t="s">
        <v>271</v>
      </c>
      <c r="DK315" s="193" t="s">
        <v>271</v>
      </c>
      <c r="DL315" s="193" t="s">
        <v>271</v>
      </c>
      <c r="DM315" s="190" t="s">
        <v>271</v>
      </c>
      <c r="DN315" s="193" t="s">
        <v>271</v>
      </c>
      <c r="DO315" s="193" t="s">
        <v>271</v>
      </c>
      <c r="DP315" s="190" t="s">
        <v>271</v>
      </c>
      <c r="DQ315" s="193" t="s">
        <v>271</v>
      </c>
      <c r="DR315" s="193" t="s">
        <v>271</v>
      </c>
      <c r="DS315" s="190" t="s">
        <v>271</v>
      </c>
      <c r="DT315" s="193" t="s">
        <v>271</v>
      </c>
      <c r="DU315" s="193" t="s">
        <v>271</v>
      </c>
      <c r="DV315" s="190" t="s">
        <v>287</v>
      </c>
      <c r="DW315" s="193">
        <v>9755</v>
      </c>
      <c r="DX315" s="193">
        <v>44502</v>
      </c>
      <c r="DY315" s="190" t="s">
        <v>356</v>
      </c>
      <c r="DZ315" s="190" t="s">
        <v>272</v>
      </c>
      <c r="EA315" s="190" t="s">
        <v>323</v>
      </c>
      <c r="EB315" s="190" t="s">
        <v>286</v>
      </c>
      <c r="EC315" s="190" t="s">
        <v>271</v>
      </c>
      <c r="ED315" s="190" t="s">
        <v>271</v>
      </c>
      <c r="EE315" s="190" t="s">
        <v>271</v>
      </c>
      <c r="EF315" s="190" t="s">
        <v>271</v>
      </c>
      <c r="EG315" s="190" t="s">
        <v>352</v>
      </c>
      <c r="EH315" s="190" t="s">
        <v>320</v>
      </c>
      <c r="EI315" s="190" t="s">
        <v>483</v>
      </c>
      <c r="EJ315" s="190" t="s">
        <v>245</v>
      </c>
      <c r="EK315" s="190" t="s">
        <v>351</v>
      </c>
      <c r="EL315" s="190" t="s">
        <v>272</v>
      </c>
      <c r="EM315" s="190" t="s">
        <v>272</v>
      </c>
      <c r="EN315" s="190" t="s">
        <v>272</v>
      </c>
      <c r="EO315" s="190" t="s">
        <v>272</v>
      </c>
      <c r="EP315" s="190" t="s">
        <v>350</v>
      </c>
      <c r="EQ315" s="190">
        <v>4</v>
      </c>
      <c r="ER315" s="190" t="s">
        <v>349</v>
      </c>
      <c r="ES315" s="190" t="s">
        <v>272</v>
      </c>
      <c r="ET315" s="190" t="s">
        <v>272</v>
      </c>
      <c r="EU315" s="190" t="s">
        <v>272</v>
      </c>
      <c r="EV315" s="190" t="s">
        <v>272</v>
      </c>
      <c r="EW315" s="190" t="s">
        <v>303</v>
      </c>
      <c r="EX315" s="190">
        <v>4</v>
      </c>
      <c r="EY315" s="190" t="s">
        <v>278</v>
      </c>
      <c r="EZ315" s="190" t="s">
        <v>266</v>
      </c>
      <c r="FA315" s="190" t="s">
        <v>257</v>
      </c>
      <c r="FB315" s="193">
        <v>1</v>
      </c>
      <c r="FC315" s="190" t="s">
        <v>276</v>
      </c>
      <c r="FD315" s="190" t="s">
        <v>376</v>
      </c>
      <c r="FE315" s="190" t="s">
        <v>348</v>
      </c>
      <c r="FF315" s="190" t="s">
        <v>264</v>
      </c>
      <c r="FG315" s="190" t="s">
        <v>11437</v>
      </c>
      <c r="FH315" s="190" t="s">
        <v>11436</v>
      </c>
      <c r="FI315" s="190" t="s">
        <v>11435</v>
      </c>
      <c r="FJ315" s="190" t="s">
        <v>8743</v>
      </c>
      <c r="FK315" s="190" t="s">
        <v>8742</v>
      </c>
      <c r="FL315" s="190" t="s">
        <v>11434</v>
      </c>
      <c r="FM315" s="190" t="s">
        <v>8741</v>
      </c>
      <c r="FN315" s="190" t="s">
        <v>271</v>
      </c>
      <c r="FO315" s="190" t="s">
        <v>11433</v>
      </c>
      <c r="FP315" s="190" t="s">
        <v>11432</v>
      </c>
      <c r="FQ315" s="193">
        <v>44502</v>
      </c>
      <c r="FR315" s="193">
        <v>9755</v>
      </c>
      <c r="FS315" s="190" t="s">
        <v>272</v>
      </c>
      <c r="FT315" s="190" t="s">
        <v>297</v>
      </c>
      <c r="FU315" s="190" t="s">
        <v>271</v>
      </c>
      <c r="FV315" s="190" t="s">
        <v>271</v>
      </c>
      <c r="FW315" s="190" t="s">
        <v>271</v>
      </c>
      <c r="FX315" s="190" t="s">
        <v>271</v>
      </c>
      <c r="FY315" s="190" t="s">
        <v>271</v>
      </c>
      <c r="FZ315" s="190" t="s">
        <v>271</v>
      </c>
      <c r="GA315" s="190" t="s">
        <v>272</v>
      </c>
      <c r="GB315" s="190" t="s">
        <v>271</v>
      </c>
      <c r="GC315" s="190" t="s">
        <v>272</v>
      </c>
      <c r="GD315" s="190" t="s">
        <v>272</v>
      </c>
      <c r="GE315" s="190" t="s">
        <v>297</v>
      </c>
    </row>
    <row r="316" spans="1:187" x14ac:dyDescent="0.3">
      <c r="A316" s="190" t="s">
        <v>372</v>
      </c>
      <c r="B316" s="190">
        <v>2964</v>
      </c>
      <c r="C316" s="190" t="s">
        <v>67</v>
      </c>
      <c r="D316" s="190" t="s">
        <v>241</v>
      </c>
      <c r="E316" s="190" t="s">
        <v>11431</v>
      </c>
      <c r="F316" s="190" t="s">
        <v>10441</v>
      </c>
      <c r="G316" s="190" t="s">
        <v>4028</v>
      </c>
      <c r="H316" s="190" t="s">
        <v>1272</v>
      </c>
      <c r="I316" s="190" t="s">
        <v>301</v>
      </c>
      <c r="J316" s="190" t="s">
        <v>11430</v>
      </c>
      <c r="K316" s="190" t="s">
        <v>271</v>
      </c>
      <c r="L316" s="190" t="s">
        <v>271</v>
      </c>
      <c r="M316" s="190" t="s">
        <v>271</v>
      </c>
      <c r="N316" s="190" t="s">
        <v>271</v>
      </c>
      <c r="O316" s="190" t="s">
        <v>271</v>
      </c>
      <c r="P316" s="190" t="s">
        <v>271</v>
      </c>
      <c r="Q316" s="191">
        <v>41944</v>
      </c>
      <c r="R316" s="191">
        <v>42704</v>
      </c>
      <c r="S316" s="191">
        <v>42885</v>
      </c>
      <c r="T316" s="190" t="s">
        <v>549</v>
      </c>
      <c r="U316" s="194">
        <v>654783</v>
      </c>
      <c r="V316" s="190" t="s">
        <v>8330</v>
      </c>
      <c r="W316" s="190" t="s">
        <v>11429</v>
      </c>
      <c r="X316" s="190" t="s">
        <v>11428</v>
      </c>
      <c r="Y316" s="190" t="s">
        <v>1350</v>
      </c>
      <c r="Z316" s="190" t="s">
        <v>364</v>
      </c>
      <c r="AA316" s="190" t="s">
        <v>11427</v>
      </c>
      <c r="AB316" s="190" t="s">
        <v>310</v>
      </c>
      <c r="AC316" s="190" t="s">
        <v>11426</v>
      </c>
      <c r="AD316" s="190" t="s">
        <v>674</v>
      </c>
      <c r="AE316" s="190" t="s">
        <v>11425</v>
      </c>
      <c r="AF316" s="190" t="s">
        <v>11424</v>
      </c>
      <c r="AG316" s="193">
        <v>9180</v>
      </c>
      <c r="AH316" s="193">
        <v>8820</v>
      </c>
      <c r="AI316" s="193">
        <v>18000</v>
      </c>
      <c r="AJ316" s="193">
        <v>3000</v>
      </c>
      <c r="AK316" s="193">
        <v>0</v>
      </c>
      <c r="AL316" s="193">
        <v>3000</v>
      </c>
      <c r="AM316" s="193">
        <v>0</v>
      </c>
      <c r="AN316" s="193">
        <v>0</v>
      </c>
      <c r="AO316" s="193">
        <v>0</v>
      </c>
      <c r="AP316" s="193">
        <v>0</v>
      </c>
      <c r="AQ316" s="193">
        <v>0</v>
      </c>
      <c r="AR316" s="193">
        <v>0</v>
      </c>
      <c r="AS316" s="190" t="s">
        <v>271</v>
      </c>
      <c r="AT316" s="193" t="s">
        <v>271</v>
      </c>
      <c r="AU316" s="193" t="s">
        <v>271</v>
      </c>
      <c r="AV316" s="190" t="s">
        <v>271</v>
      </c>
      <c r="AW316" s="193" t="s">
        <v>271</v>
      </c>
      <c r="AX316" s="193" t="s">
        <v>271</v>
      </c>
      <c r="AY316" s="190" t="s">
        <v>271</v>
      </c>
      <c r="AZ316" s="193" t="s">
        <v>271</v>
      </c>
      <c r="BA316" s="193" t="s">
        <v>271</v>
      </c>
      <c r="BB316" s="190" t="s">
        <v>271</v>
      </c>
      <c r="BC316" s="193" t="s">
        <v>271</v>
      </c>
      <c r="BD316" s="193" t="s">
        <v>271</v>
      </c>
      <c r="BE316" s="190" t="s">
        <v>271</v>
      </c>
      <c r="BF316" s="193" t="s">
        <v>271</v>
      </c>
      <c r="BG316" s="193" t="s">
        <v>271</v>
      </c>
      <c r="BH316" s="190" t="s">
        <v>271</v>
      </c>
      <c r="BI316" s="193" t="s">
        <v>271</v>
      </c>
      <c r="BJ316" s="193" t="s">
        <v>271</v>
      </c>
      <c r="BK316" s="190" t="s">
        <v>271</v>
      </c>
      <c r="BL316" s="193" t="s">
        <v>271</v>
      </c>
      <c r="BM316" s="193" t="s">
        <v>271</v>
      </c>
      <c r="BN316" s="190" t="s">
        <v>271</v>
      </c>
      <c r="BO316" s="193" t="s">
        <v>271</v>
      </c>
      <c r="BP316" s="193" t="s">
        <v>271</v>
      </c>
      <c r="BQ316" s="190" t="s">
        <v>271</v>
      </c>
      <c r="BR316" s="193" t="s">
        <v>271</v>
      </c>
      <c r="BS316" s="193" t="s">
        <v>271</v>
      </c>
      <c r="BT316" s="190" t="s">
        <v>271</v>
      </c>
      <c r="BU316" s="193" t="s">
        <v>271</v>
      </c>
      <c r="BV316" s="193" t="s">
        <v>271</v>
      </c>
      <c r="BW316" s="193">
        <v>8935</v>
      </c>
      <c r="BX316" s="193">
        <v>8547</v>
      </c>
      <c r="BY316" s="193">
        <v>17482</v>
      </c>
      <c r="BZ316" s="193">
        <v>2740</v>
      </c>
      <c r="CA316" s="193">
        <v>507</v>
      </c>
      <c r="CB316" s="193">
        <v>3247</v>
      </c>
      <c r="CC316" s="190" t="s">
        <v>287</v>
      </c>
      <c r="CD316" s="193">
        <v>3247</v>
      </c>
      <c r="CE316" s="193">
        <v>17482</v>
      </c>
      <c r="CF316" s="190" t="s">
        <v>287</v>
      </c>
      <c r="CG316" s="193">
        <v>3247</v>
      </c>
      <c r="CH316" s="193">
        <v>17482</v>
      </c>
      <c r="CI316" s="190" t="s">
        <v>271</v>
      </c>
      <c r="CJ316" s="193" t="s">
        <v>271</v>
      </c>
      <c r="CK316" s="193" t="s">
        <v>271</v>
      </c>
      <c r="CL316" s="190" t="s">
        <v>287</v>
      </c>
      <c r="CM316" s="193">
        <v>3247</v>
      </c>
      <c r="CN316" s="193">
        <v>17482</v>
      </c>
      <c r="CO316" s="190" t="s">
        <v>287</v>
      </c>
      <c r="CP316" s="193">
        <v>3247</v>
      </c>
      <c r="CQ316" s="193">
        <v>17482</v>
      </c>
      <c r="CR316" s="190" t="s">
        <v>271</v>
      </c>
      <c r="CS316" s="193" t="s">
        <v>271</v>
      </c>
      <c r="CT316" s="193" t="s">
        <v>271</v>
      </c>
      <c r="CU316" s="190" t="s">
        <v>287</v>
      </c>
      <c r="CV316" s="193">
        <v>3247</v>
      </c>
      <c r="CW316" s="193">
        <v>17482</v>
      </c>
      <c r="CX316" s="190" t="s">
        <v>271</v>
      </c>
      <c r="CY316" s="193" t="s">
        <v>271</v>
      </c>
      <c r="CZ316" s="193" t="s">
        <v>271</v>
      </c>
      <c r="DA316" s="190" t="s">
        <v>287</v>
      </c>
      <c r="DB316" s="193">
        <v>3247</v>
      </c>
      <c r="DC316" s="193">
        <v>17482</v>
      </c>
      <c r="DD316" s="190" t="s">
        <v>271</v>
      </c>
      <c r="DE316" s="193" t="s">
        <v>271</v>
      </c>
      <c r="DF316" s="193" t="s">
        <v>271</v>
      </c>
      <c r="DG316" s="190" t="s">
        <v>271</v>
      </c>
      <c r="DH316" s="193" t="s">
        <v>271</v>
      </c>
      <c r="DI316" s="193" t="s">
        <v>271</v>
      </c>
      <c r="DJ316" s="190" t="s">
        <v>287</v>
      </c>
      <c r="DK316" s="193">
        <v>3247</v>
      </c>
      <c r="DL316" s="193">
        <v>17482</v>
      </c>
      <c r="DM316" s="190" t="s">
        <v>287</v>
      </c>
      <c r="DN316" s="193">
        <v>3247</v>
      </c>
      <c r="DO316" s="193">
        <v>17482</v>
      </c>
      <c r="DP316" s="190" t="s">
        <v>271</v>
      </c>
      <c r="DQ316" s="193" t="s">
        <v>271</v>
      </c>
      <c r="DR316" s="193" t="s">
        <v>271</v>
      </c>
      <c r="DS316" s="190" t="s">
        <v>271</v>
      </c>
      <c r="DT316" s="193" t="s">
        <v>271</v>
      </c>
      <c r="DU316" s="193" t="s">
        <v>271</v>
      </c>
      <c r="DV316" s="190" t="s">
        <v>287</v>
      </c>
      <c r="DW316" s="193">
        <v>3247</v>
      </c>
      <c r="DX316" s="193">
        <v>17482</v>
      </c>
      <c r="DY316" s="190" t="s">
        <v>356</v>
      </c>
      <c r="DZ316" s="190" t="s">
        <v>272</v>
      </c>
      <c r="EA316" s="190" t="s">
        <v>308</v>
      </c>
      <c r="EB316" s="190" t="s">
        <v>286</v>
      </c>
      <c r="EC316" s="190" t="s">
        <v>272</v>
      </c>
      <c r="ED316" s="190" t="s">
        <v>427</v>
      </c>
      <c r="EE316" s="190" t="s">
        <v>426</v>
      </c>
      <c r="EF316" s="190" t="s">
        <v>11423</v>
      </c>
      <c r="EG316" s="190" t="s">
        <v>321</v>
      </c>
      <c r="EH316" s="190" t="s">
        <v>320</v>
      </c>
      <c r="EI316" s="190" t="s">
        <v>483</v>
      </c>
      <c r="EJ316" s="190" t="s">
        <v>246</v>
      </c>
      <c r="EK316" s="190" t="s">
        <v>351</v>
      </c>
      <c r="EL316" s="190" t="s">
        <v>272</v>
      </c>
      <c r="EM316" s="190" t="s">
        <v>272</v>
      </c>
      <c r="EN316" s="190" t="s">
        <v>272</v>
      </c>
      <c r="EO316" s="190" t="s">
        <v>272</v>
      </c>
      <c r="EP316" s="190" t="s">
        <v>350</v>
      </c>
      <c r="EQ316" s="190">
        <v>4</v>
      </c>
      <c r="ER316" s="190" t="s">
        <v>349</v>
      </c>
      <c r="ES316" s="190" t="s">
        <v>272</v>
      </c>
      <c r="ET316" s="190" t="s">
        <v>272</v>
      </c>
      <c r="EU316" s="190" t="s">
        <v>272</v>
      </c>
      <c r="EV316" s="190" t="s">
        <v>272</v>
      </c>
      <c r="EW316" s="190" t="s">
        <v>303</v>
      </c>
      <c r="EX316" s="190">
        <v>4</v>
      </c>
      <c r="EY316" s="190" t="s">
        <v>278</v>
      </c>
      <c r="EZ316" s="190" t="s">
        <v>267</v>
      </c>
      <c r="FA316" s="190" t="s">
        <v>257</v>
      </c>
      <c r="FB316" s="193">
        <v>1</v>
      </c>
      <c r="FC316" s="190" t="s">
        <v>276</v>
      </c>
      <c r="FD316" s="190" t="s">
        <v>537</v>
      </c>
      <c r="FE316" s="190" t="s">
        <v>377</v>
      </c>
      <c r="FF316" s="190" t="s">
        <v>264</v>
      </c>
      <c r="FG316" s="190" t="s">
        <v>11422</v>
      </c>
      <c r="FH316" s="190" t="s">
        <v>271</v>
      </c>
      <c r="FI316" s="190" t="s">
        <v>11421</v>
      </c>
      <c r="FJ316" s="190" t="s">
        <v>11420</v>
      </c>
      <c r="FK316" s="190" t="s">
        <v>11419</v>
      </c>
      <c r="FL316" s="190" t="s">
        <v>11418</v>
      </c>
      <c r="FM316" s="190" t="s">
        <v>11417</v>
      </c>
      <c r="FN316" s="190" t="s">
        <v>11416</v>
      </c>
      <c r="FO316" s="190" t="s">
        <v>271</v>
      </c>
      <c r="FP316" s="190" t="s">
        <v>11415</v>
      </c>
      <c r="FQ316" s="193">
        <v>17482</v>
      </c>
      <c r="FR316" s="193">
        <v>3247</v>
      </c>
      <c r="FS316" s="190" t="s">
        <v>272</v>
      </c>
      <c r="FT316" s="190" t="s">
        <v>297</v>
      </c>
      <c r="FU316" s="190" t="s">
        <v>271</v>
      </c>
      <c r="FV316" s="190" t="s">
        <v>271</v>
      </c>
      <c r="FW316" s="190" t="s">
        <v>271</v>
      </c>
      <c r="FX316" s="190" t="s">
        <v>271</v>
      </c>
      <c r="FY316" s="190" t="s">
        <v>272</v>
      </c>
      <c r="FZ316" s="190" t="s">
        <v>272</v>
      </c>
      <c r="GA316" s="190" t="s">
        <v>272</v>
      </c>
      <c r="GB316" s="190" t="s">
        <v>272</v>
      </c>
      <c r="GC316" s="190" t="s">
        <v>272</v>
      </c>
      <c r="GD316" s="190" t="s">
        <v>272</v>
      </c>
      <c r="GE316" s="190" t="s">
        <v>272</v>
      </c>
    </row>
    <row r="317" spans="1:187" x14ac:dyDescent="0.3">
      <c r="A317" s="190" t="s">
        <v>296</v>
      </c>
      <c r="B317" s="190">
        <v>3746</v>
      </c>
      <c r="C317" s="190" t="s">
        <v>67</v>
      </c>
      <c r="D317" s="190" t="s">
        <v>241</v>
      </c>
      <c r="F317" s="190" t="s">
        <v>8777</v>
      </c>
      <c r="G317" s="190" t="s">
        <v>4028</v>
      </c>
      <c r="Q317" s="190"/>
      <c r="R317" s="190"/>
      <c r="S317" s="190"/>
      <c r="U317" s="190"/>
      <c r="V317" s="190" t="s">
        <v>8776</v>
      </c>
      <c r="W317" s="190" t="s">
        <v>1120</v>
      </c>
      <c r="X317" s="190" t="s">
        <v>8775</v>
      </c>
      <c r="Y317" s="190" t="s">
        <v>8774</v>
      </c>
      <c r="Z317" s="190" t="s">
        <v>8773</v>
      </c>
      <c r="AA317" s="190" t="s">
        <v>8772</v>
      </c>
      <c r="AB317" s="190" t="s">
        <v>310</v>
      </c>
      <c r="AC317" s="190" t="s">
        <v>8771</v>
      </c>
      <c r="AD317" s="190" t="s">
        <v>289</v>
      </c>
      <c r="AE317" s="190" t="s">
        <v>8770</v>
      </c>
      <c r="AG317" s="190"/>
      <c r="AH317" s="190"/>
      <c r="AI317" s="190"/>
      <c r="AJ317" s="190"/>
      <c r="AK317" s="190"/>
      <c r="AL317" s="190"/>
      <c r="AM317" s="193">
        <v>0</v>
      </c>
      <c r="AN317" s="193">
        <v>0</v>
      </c>
      <c r="AO317" s="193">
        <v>0</v>
      </c>
      <c r="AP317" s="193">
        <v>0</v>
      </c>
      <c r="AQ317" s="193">
        <v>0</v>
      </c>
      <c r="AR317" s="193">
        <v>0</v>
      </c>
      <c r="AS317" s="190" t="s">
        <v>271</v>
      </c>
      <c r="AT317" s="193" t="s">
        <v>271</v>
      </c>
      <c r="AU317" s="193" t="s">
        <v>271</v>
      </c>
      <c r="AV317" s="190" t="s">
        <v>271</v>
      </c>
      <c r="AW317" s="193" t="s">
        <v>271</v>
      </c>
      <c r="AX317" s="193" t="s">
        <v>271</v>
      </c>
      <c r="AY317" s="190" t="s">
        <v>271</v>
      </c>
      <c r="AZ317" s="193" t="s">
        <v>271</v>
      </c>
      <c r="BA317" s="193" t="s">
        <v>271</v>
      </c>
      <c r="BB317" s="190" t="s">
        <v>271</v>
      </c>
      <c r="BC317" s="193" t="s">
        <v>271</v>
      </c>
      <c r="BD317" s="193" t="s">
        <v>271</v>
      </c>
      <c r="BE317" s="190" t="s">
        <v>271</v>
      </c>
      <c r="BF317" s="193" t="s">
        <v>271</v>
      </c>
      <c r="BG317" s="193" t="s">
        <v>271</v>
      </c>
      <c r="BH317" s="190" t="s">
        <v>271</v>
      </c>
      <c r="BI317" s="193" t="s">
        <v>271</v>
      </c>
      <c r="BJ317" s="193" t="s">
        <v>271</v>
      </c>
      <c r="BK317" s="190" t="s">
        <v>271</v>
      </c>
      <c r="BL317" s="193" t="s">
        <v>271</v>
      </c>
      <c r="BM317" s="193" t="s">
        <v>271</v>
      </c>
      <c r="BN317" s="190" t="s">
        <v>271</v>
      </c>
      <c r="BO317" s="193" t="s">
        <v>271</v>
      </c>
      <c r="BP317" s="193" t="s">
        <v>271</v>
      </c>
      <c r="BQ317" s="190" t="s">
        <v>271</v>
      </c>
      <c r="BR317" s="193" t="s">
        <v>271</v>
      </c>
      <c r="BS317" s="193" t="s">
        <v>271</v>
      </c>
      <c r="BT317" s="190" t="s">
        <v>271</v>
      </c>
      <c r="BU317" s="193" t="s">
        <v>271</v>
      </c>
      <c r="BV317" s="193" t="s">
        <v>271</v>
      </c>
      <c r="BW317" s="193">
        <v>14743</v>
      </c>
      <c r="BX317" s="193">
        <v>17087</v>
      </c>
      <c r="BY317" s="193">
        <v>31830</v>
      </c>
      <c r="BZ317" s="193">
        <v>2949</v>
      </c>
      <c r="CA317" s="193">
        <v>3417</v>
      </c>
      <c r="CB317" s="193">
        <v>6366</v>
      </c>
      <c r="CC317" s="190" t="s">
        <v>271</v>
      </c>
      <c r="CD317" s="193" t="s">
        <v>271</v>
      </c>
      <c r="CE317" s="193" t="s">
        <v>271</v>
      </c>
      <c r="CF317" s="190" t="s">
        <v>271</v>
      </c>
      <c r="CG317" s="193" t="s">
        <v>271</v>
      </c>
      <c r="CH317" s="193" t="s">
        <v>271</v>
      </c>
      <c r="CI317" s="190" t="s">
        <v>271</v>
      </c>
      <c r="CJ317" s="193" t="s">
        <v>271</v>
      </c>
      <c r="CK317" s="193" t="s">
        <v>271</v>
      </c>
      <c r="CL317" s="190" t="s">
        <v>271</v>
      </c>
      <c r="CM317" s="193" t="s">
        <v>271</v>
      </c>
      <c r="CN317" s="193" t="s">
        <v>271</v>
      </c>
      <c r="CO317" s="190" t="s">
        <v>271</v>
      </c>
      <c r="CP317" s="193" t="s">
        <v>271</v>
      </c>
      <c r="CQ317" s="193" t="s">
        <v>271</v>
      </c>
      <c r="CR317" s="190" t="s">
        <v>271</v>
      </c>
      <c r="CS317" s="193" t="s">
        <v>271</v>
      </c>
      <c r="CT317" s="193" t="s">
        <v>271</v>
      </c>
      <c r="CU317" s="190" t="s">
        <v>271</v>
      </c>
      <c r="CV317" s="193" t="s">
        <v>271</v>
      </c>
      <c r="CW317" s="193" t="s">
        <v>271</v>
      </c>
      <c r="CX317" s="190" t="s">
        <v>271</v>
      </c>
      <c r="CY317" s="193" t="s">
        <v>271</v>
      </c>
      <c r="CZ317" s="193" t="s">
        <v>271</v>
      </c>
      <c r="DA317" s="190" t="s">
        <v>271</v>
      </c>
      <c r="DB317" s="193" t="s">
        <v>271</v>
      </c>
      <c r="DC317" s="193" t="s">
        <v>271</v>
      </c>
      <c r="DD317" s="190" t="s">
        <v>271</v>
      </c>
      <c r="DE317" s="193" t="s">
        <v>271</v>
      </c>
      <c r="DF317" s="193" t="s">
        <v>271</v>
      </c>
      <c r="DG317" s="190" t="s">
        <v>271</v>
      </c>
      <c r="DH317" s="193" t="s">
        <v>271</v>
      </c>
      <c r="DI317" s="193" t="s">
        <v>271</v>
      </c>
      <c r="DJ317" s="190" t="s">
        <v>271</v>
      </c>
      <c r="DK317" s="193" t="s">
        <v>271</v>
      </c>
      <c r="DL317" s="193" t="s">
        <v>271</v>
      </c>
      <c r="DM317" s="190" t="s">
        <v>287</v>
      </c>
      <c r="DN317" s="193">
        <v>0</v>
      </c>
      <c r="DO317" s="193">
        <v>0</v>
      </c>
      <c r="DP317" s="190" t="s">
        <v>271</v>
      </c>
      <c r="DQ317" s="193" t="s">
        <v>271</v>
      </c>
      <c r="DR317" s="193" t="s">
        <v>271</v>
      </c>
      <c r="DS317" s="190" t="s">
        <v>271</v>
      </c>
      <c r="DT317" s="193" t="s">
        <v>271</v>
      </c>
      <c r="DU317" s="193" t="s">
        <v>271</v>
      </c>
      <c r="DV317" s="190" t="s">
        <v>271</v>
      </c>
      <c r="DW317" s="193" t="s">
        <v>271</v>
      </c>
      <c r="DX317" s="193" t="s">
        <v>271</v>
      </c>
      <c r="DY317" s="193"/>
      <c r="DZ317" s="190" t="s">
        <v>272</v>
      </c>
      <c r="EA317" s="190" t="s">
        <v>381</v>
      </c>
      <c r="EB317" s="190" t="s">
        <v>307</v>
      </c>
      <c r="EC317" s="190" t="s">
        <v>297</v>
      </c>
      <c r="ED317" s="190" t="s">
        <v>271</v>
      </c>
      <c r="EE317" s="190" t="s">
        <v>271</v>
      </c>
      <c r="EF317" s="190" t="s">
        <v>8769</v>
      </c>
      <c r="EG317" s="190" t="s">
        <v>321</v>
      </c>
      <c r="EH317" s="190" t="s">
        <v>284</v>
      </c>
      <c r="EI317" s="190" t="s">
        <v>319</v>
      </c>
      <c r="EJ317" s="190" t="s">
        <v>271</v>
      </c>
      <c r="EK317" s="190" t="s">
        <v>1390</v>
      </c>
      <c r="EL317" s="190" t="s">
        <v>272</v>
      </c>
      <c r="EM317" s="190" t="s">
        <v>272</v>
      </c>
      <c r="EN317" s="190" t="s">
        <v>272</v>
      </c>
      <c r="EO317" s="190" t="s">
        <v>272</v>
      </c>
      <c r="EP317" s="190" t="s">
        <v>378</v>
      </c>
      <c r="EQ317" s="190">
        <v>4</v>
      </c>
      <c r="ER317" s="190" t="s">
        <v>304</v>
      </c>
      <c r="ES317" s="190" t="s">
        <v>272</v>
      </c>
      <c r="ET317" s="190" t="s">
        <v>272</v>
      </c>
      <c r="EU317" s="190" t="s">
        <v>272</v>
      </c>
      <c r="EV317" s="190" t="s">
        <v>272</v>
      </c>
      <c r="EW317" s="190" t="s">
        <v>303</v>
      </c>
      <c r="EX317" s="190">
        <v>4</v>
      </c>
      <c r="EY317" s="190" t="s">
        <v>302</v>
      </c>
      <c r="EZ317" s="190" t="s">
        <v>268</v>
      </c>
      <c r="FA317" s="190" t="s">
        <v>260</v>
      </c>
      <c r="FB317" s="190">
        <v>29</v>
      </c>
      <c r="FC317" s="190" t="s">
        <v>276</v>
      </c>
      <c r="FD317" s="190" t="s">
        <v>442</v>
      </c>
      <c r="FE317" s="190" t="s">
        <v>300</v>
      </c>
      <c r="FF317" s="190" t="s">
        <v>263</v>
      </c>
      <c r="FG317" s="190" t="s">
        <v>8768</v>
      </c>
      <c r="FO317" s="190" t="s">
        <v>8767</v>
      </c>
      <c r="FP317" s="190" t="s">
        <v>8766</v>
      </c>
      <c r="FQ317" s="190">
        <v>31830</v>
      </c>
      <c r="FR317" s="190">
        <v>6366</v>
      </c>
      <c r="FS317" s="190" t="s">
        <v>297</v>
      </c>
      <c r="FT317" s="190" t="s">
        <v>297</v>
      </c>
      <c r="FU317" s="190" t="s">
        <v>297</v>
      </c>
      <c r="FV317" s="190" t="s">
        <v>297</v>
      </c>
      <c r="FW317" s="190" t="s">
        <v>297</v>
      </c>
      <c r="FX317" s="190" t="s">
        <v>297</v>
      </c>
      <c r="FY317" s="190" t="s">
        <v>297</v>
      </c>
      <c r="FZ317" s="190" t="s">
        <v>297</v>
      </c>
      <c r="GA317" s="190" t="s">
        <v>297</v>
      </c>
      <c r="GB317" s="190" t="s">
        <v>297</v>
      </c>
      <c r="GC317" s="190" t="s">
        <v>297</v>
      </c>
      <c r="GD317" s="190" t="s">
        <v>297</v>
      </c>
      <c r="GE317" s="190" t="s">
        <v>272</v>
      </c>
    </row>
    <row r="318" spans="1:187" x14ac:dyDescent="0.3">
      <c r="A318" s="190" t="s">
        <v>296</v>
      </c>
      <c r="B318" s="190">
        <v>3747</v>
      </c>
      <c r="C318" s="190" t="s">
        <v>67</v>
      </c>
      <c r="D318" s="190" t="s">
        <v>241</v>
      </c>
      <c r="F318" s="190" t="s">
        <v>8759</v>
      </c>
      <c r="G318" s="190" t="s">
        <v>4028</v>
      </c>
      <c r="Q318" s="190"/>
      <c r="R318" s="190"/>
      <c r="S318" s="190"/>
      <c r="U318" s="190"/>
      <c r="V318" s="190" t="s">
        <v>8758</v>
      </c>
      <c r="W318" s="190" t="s">
        <v>364</v>
      </c>
      <c r="X318" s="190" t="s">
        <v>8757</v>
      </c>
      <c r="Y318" s="190" t="s">
        <v>8756</v>
      </c>
      <c r="Z318" s="190" t="s">
        <v>2056</v>
      </c>
      <c r="AA318" s="190" t="s">
        <v>8755</v>
      </c>
      <c r="AB318" s="190" t="s">
        <v>310</v>
      </c>
      <c r="AC318" s="190" t="s">
        <v>8754</v>
      </c>
      <c r="AD318" s="190" t="s">
        <v>325</v>
      </c>
      <c r="AE318" s="190" t="s">
        <v>8753</v>
      </c>
      <c r="AG318" s="190"/>
      <c r="AH318" s="190"/>
      <c r="AI318" s="190"/>
      <c r="AJ318" s="190"/>
      <c r="AK318" s="190"/>
      <c r="AL318" s="190"/>
      <c r="AM318" s="193">
        <v>0</v>
      </c>
      <c r="AN318" s="193">
        <v>0</v>
      </c>
      <c r="AO318" s="193">
        <v>0</v>
      </c>
      <c r="AP318" s="193">
        <v>0</v>
      </c>
      <c r="AQ318" s="193">
        <v>0</v>
      </c>
      <c r="AR318" s="193">
        <v>0</v>
      </c>
      <c r="AS318" s="190" t="s">
        <v>271</v>
      </c>
      <c r="AT318" s="193" t="s">
        <v>271</v>
      </c>
      <c r="AU318" s="193" t="s">
        <v>271</v>
      </c>
      <c r="AV318" s="190" t="s">
        <v>271</v>
      </c>
      <c r="AW318" s="193" t="s">
        <v>271</v>
      </c>
      <c r="AX318" s="193" t="s">
        <v>271</v>
      </c>
      <c r="AY318" s="190" t="s">
        <v>271</v>
      </c>
      <c r="AZ318" s="193" t="s">
        <v>271</v>
      </c>
      <c r="BA318" s="193" t="s">
        <v>271</v>
      </c>
      <c r="BB318" s="190" t="s">
        <v>271</v>
      </c>
      <c r="BC318" s="193" t="s">
        <v>271</v>
      </c>
      <c r="BD318" s="193" t="s">
        <v>271</v>
      </c>
      <c r="BE318" s="190" t="s">
        <v>271</v>
      </c>
      <c r="BF318" s="193" t="s">
        <v>271</v>
      </c>
      <c r="BG318" s="193" t="s">
        <v>271</v>
      </c>
      <c r="BH318" s="190" t="s">
        <v>271</v>
      </c>
      <c r="BI318" s="193" t="s">
        <v>271</v>
      </c>
      <c r="BJ318" s="193" t="s">
        <v>271</v>
      </c>
      <c r="BK318" s="190" t="s">
        <v>271</v>
      </c>
      <c r="BL318" s="193" t="s">
        <v>271</v>
      </c>
      <c r="BM318" s="193" t="s">
        <v>271</v>
      </c>
      <c r="BN318" s="190" t="s">
        <v>271</v>
      </c>
      <c r="BO318" s="193" t="s">
        <v>271</v>
      </c>
      <c r="BP318" s="193" t="s">
        <v>271</v>
      </c>
      <c r="BQ318" s="190" t="s">
        <v>271</v>
      </c>
      <c r="BR318" s="193" t="s">
        <v>271</v>
      </c>
      <c r="BS318" s="193" t="s">
        <v>271</v>
      </c>
      <c r="BT318" s="190" t="s">
        <v>271</v>
      </c>
      <c r="BU318" s="193" t="s">
        <v>271</v>
      </c>
      <c r="BV318" s="193" t="s">
        <v>271</v>
      </c>
      <c r="BW318" s="193">
        <v>334950</v>
      </c>
      <c r="BX318" s="193">
        <v>143550</v>
      </c>
      <c r="BY318" s="193">
        <v>478500</v>
      </c>
      <c r="BZ318" s="193">
        <v>50750</v>
      </c>
      <c r="CA318" s="193">
        <v>21750</v>
      </c>
      <c r="CB318" s="193">
        <v>72500</v>
      </c>
      <c r="CC318" s="190" t="s">
        <v>271</v>
      </c>
      <c r="CD318" s="193" t="s">
        <v>271</v>
      </c>
      <c r="CE318" s="193" t="s">
        <v>271</v>
      </c>
      <c r="CF318" s="190" t="s">
        <v>271</v>
      </c>
      <c r="CG318" s="193" t="s">
        <v>271</v>
      </c>
      <c r="CH318" s="193" t="s">
        <v>271</v>
      </c>
      <c r="CI318" s="190" t="s">
        <v>271</v>
      </c>
      <c r="CJ318" s="193" t="s">
        <v>271</v>
      </c>
      <c r="CK318" s="193" t="s">
        <v>271</v>
      </c>
      <c r="CL318" s="190" t="s">
        <v>271</v>
      </c>
      <c r="CM318" s="193" t="s">
        <v>271</v>
      </c>
      <c r="CN318" s="193" t="s">
        <v>271</v>
      </c>
      <c r="CO318" s="190" t="s">
        <v>287</v>
      </c>
      <c r="CP318" s="193">
        <v>16114</v>
      </c>
      <c r="CQ318" s="193">
        <v>106352</v>
      </c>
      <c r="CR318" s="190" t="s">
        <v>271</v>
      </c>
      <c r="CS318" s="193" t="s">
        <v>271</v>
      </c>
      <c r="CT318" s="193" t="s">
        <v>271</v>
      </c>
      <c r="CU318" s="190" t="s">
        <v>271</v>
      </c>
      <c r="CV318" s="193" t="s">
        <v>271</v>
      </c>
      <c r="CW318" s="193" t="s">
        <v>271</v>
      </c>
      <c r="CX318" s="190" t="s">
        <v>271</v>
      </c>
      <c r="CY318" s="193" t="s">
        <v>271</v>
      </c>
      <c r="CZ318" s="193" t="s">
        <v>271</v>
      </c>
      <c r="DA318" s="190" t="s">
        <v>271</v>
      </c>
      <c r="DB318" s="193" t="s">
        <v>271</v>
      </c>
      <c r="DC318" s="193" t="s">
        <v>271</v>
      </c>
      <c r="DD318" s="190" t="s">
        <v>271</v>
      </c>
      <c r="DE318" s="193" t="s">
        <v>271</v>
      </c>
      <c r="DF318" s="193" t="s">
        <v>271</v>
      </c>
      <c r="DG318" s="190" t="s">
        <v>271</v>
      </c>
      <c r="DH318" s="193" t="s">
        <v>271</v>
      </c>
      <c r="DI318" s="193" t="s">
        <v>271</v>
      </c>
      <c r="DJ318" s="190" t="s">
        <v>271</v>
      </c>
      <c r="DK318" s="193" t="s">
        <v>271</v>
      </c>
      <c r="DL318" s="193" t="s">
        <v>271</v>
      </c>
      <c r="DM318" s="190" t="s">
        <v>271</v>
      </c>
      <c r="DN318" s="193" t="s">
        <v>271</v>
      </c>
      <c r="DO318" s="193" t="s">
        <v>271</v>
      </c>
      <c r="DP318" s="190" t="s">
        <v>271</v>
      </c>
      <c r="DQ318" s="193" t="s">
        <v>271</v>
      </c>
      <c r="DR318" s="193" t="s">
        <v>271</v>
      </c>
      <c r="DS318" s="190" t="s">
        <v>271</v>
      </c>
      <c r="DT318" s="193" t="s">
        <v>271</v>
      </c>
      <c r="DU318" s="193" t="s">
        <v>271</v>
      </c>
      <c r="DV318" s="190" t="s">
        <v>287</v>
      </c>
      <c r="DW318" s="193">
        <v>16114</v>
      </c>
      <c r="DX318" s="193">
        <v>106352</v>
      </c>
      <c r="DY318" s="193"/>
      <c r="DZ318" s="190" t="s">
        <v>297</v>
      </c>
      <c r="EA318" s="190" t="s">
        <v>271</v>
      </c>
      <c r="EB318" s="190" t="s">
        <v>271</v>
      </c>
      <c r="EC318" s="190" t="s">
        <v>297</v>
      </c>
      <c r="ED318" s="190" t="s">
        <v>271</v>
      </c>
      <c r="EE318" s="190" t="s">
        <v>271</v>
      </c>
      <c r="EF318" s="190" t="s">
        <v>8752</v>
      </c>
      <c r="EG318" s="190" t="s">
        <v>352</v>
      </c>
      <c r="EH318" s="190" t="s">
        <v>320</v>
      </c>
      <c r="EI318" s="190" t="s">
        <v>319</v>
      </c>
      <c r="EJ318" s="190" t="s">
        <v>246</v>
      </c>
      <c r="EK318" s="190" t="s">
        <v>1390</v>
      </c>
      <c r="EL318" s="190" t="s">
        <v>272</v>
      </c>
      <c r="EM318" s="190" t="s">
        <v>297</v>
      </c>
      <c r="EN318" s="190" t="s">
        <v>272</v>
      </c>
      <c r="EO318" s="190" t="s">
        <v>272</v>
      </c>
      <c r="EP318" s="190" t="s">
        <v>464</v>
      </c>
      <c r="EQ318" s="190">
        <v>3</v>
      </c>
      <c r="ER318" s="190" t="s">
        <v>304</v>
      </c>
      <c r="ES318" s="190" t="s">
        <v>272</v>
      </c>
      <c r="ET318" s="190" t="s">
        <v>297</v>
      </c>
      <c r="EU318" s="190" t="s">
        <v>272</v>
      </c>
      <c r="EV318" s="190" t="s">
        <v>272</v>
      </c>
      <c r="EW318" s="190" t="s">
        <v>303</v>
      </c>
      <c r="EX318" s="190">
        <v>3</v>
      </c>
      <c r="EY318" s="190" t="s">
        <v>302</v>
      </c>
      <c r="EZ318" s="190" t="s">
        <v>268</v>
      </c>
      <c r="FA318" s="190" t="s">
        <v>260</v>
      </c>
      <c r="FB318" s="190">
        <v>6</v>
      </c>
      <c r="FC318" s="190" t="s">
        <v>276</v>
      </c>
      <c r="FD318" s="190" t="s">
        <v>271</v>
      </c>
      <c r="FE318" s="190" t="s">
        <v>271</v>
      </c>
      <c r="FF318" s="190" t="s">
        <v>263</v>
      </c>
      <c r="FG318" s="190" t="s">
        <v>8751</v>
      </c>
      <c r="FO318" s="190" t="s">
        <v>271</v>
      </c>
      <c r="FP318" s="190" t="s">
        <v>8750</v>
      </c>
      <c r="FQ318" s="190">
        <v>478500</v>
      </c>
      <c r="FR318" s="190">
        <v>72500</v>
      </c>
      <c r="FS318" s="190" t="s">
        <v>272</v>
      </c>
      <c r="FT318" s="190" t="s">
        <v>297</v>
      </c>
      <c r="FU318" s="190" t="s">
        <v>297</v>
      </c>
      <c r="FV318" s="190" t="s">
        <v>297</v>
      </c>
      <c r="FW318" s="190" t="s">
        <v>297</v>
      </c>
      <c r="FX318" s="190" t="s">
        <v>297</v>
      </c>
      <c r="FY318" s="190" t="s">
        <v>297</v>
      </c>
      <c r="FZ318" s="190" t="s">
        <v>297</v>
      </c>
      <c r="GA318" s="190" t="s">
        <v>297</v>
      </c>
      <c r="GB318" s="190" t="s">
        <v>297</v>
      </c>
      <c r="GC318" s="190" t="s">
        <v>272</v>
      </c>
      <c r="GD318" s="190" t="s">
        <v>297</v>
      </c>
      <c r="GE318" s="190" t="s">
        <v>297</v>
      </c>
    </row>
    <row r="319" spans="1:187" x14ac:dyDescent="0.3">
      <c r="A319" s="190" t="s">
        <v>296</v>
      </c>
      <c r="B319" s="190">
        <v>3748</v>
      </c>
      <c r="C319" s="190" t="s">
        <v>67</v>
      </c>
      <c r="D319" s="190" t="s">
        <v>241</v>
      </c>
      <c r="F319" s="190" t="s">
        <v>8749</v>
      </c>
      <c r="G319" s="190" t="s">
        <v>4028</v>
      </c>
      <c r="Q319" s="190"/>
      <c r="R319" s="190"/>
      <c r="S319" s="190"/>
      <c r="U319" s="190"/>
      <c r="V319" s="190" t="s">
        <v>1353</v>
      </c>
      <c r="W319" s="190" t="s">
        <v>8748</v>
      </c>
      <c r="X319" s="190" t="s">
        <v>8328</v>
      </c>
      <c r="Y319" s="190" t="s">
        <v>1350</v>
      </c>
      <c r="Z319" s="190" t="s">
        <v>364</v>
      </c>
      <c r="AA319" s="190" t="s">
        <v>8327</v>
      </c>
      <c r="AB319" s="190" t="s">
        <v>310</v>
      </c>
      <c r="AC319" s="190" t="s">
        <v>8747</v>
      </c>
      <c r="AD319" s="190" t="s">
        <v>325</v>
      </c>
      <c r="AE319" s="190" t="s">
        <v>8746</v>
      </c>
      <c r="AG319" s="190"/>
      <c r="AH319" s="190"/>
      <c r="AI319" s="190"/>
      <c r="AJ319" s="190"/>
      <c r="AK319" s="190"/>
      <c r="AL319" s="190"/>
      <c r="AM319" s="193">
        <v>0</v>
      </c>
      <c r="AN319" s="193">
        <v>0</v>
      </c>
      <c r="AO319" s="193">
        <v>0</v>
      </c>
      <c r="AP319" s="193">
        <v>0</v>
      </c>
      <c r="AQ319" s="193">
        <v>0</v>
      </c>
      <c r="AR319" s="193">
        <v>0</v>
      </c>
      <c r="AS319" s="190" t="s">
        <v>271</v>
      </c>
      <c r="AT319" s="193" t="s">
        <v>271</v>
      </c>
      <c r="AU319" s="193" t="s">
        <v>271</v>
      </c>
      <c r="AV319" s="190" t="s">
        <v>271</v>
      </c>
      <c r="AW319" s="193" t="s">
        <v>271</v>
      </c>
      <c r="AX319" s="193" t="s">
        <v>271</v>
      </c>
      <c r="AY319" s="190" t="s">
        <v>271</v>
      </c>
      <c r="AZ319" s="193" t="s">
        <v>271</v>
      </c>
      <c r="BA319" s="193" t="s">
        <v>271</v>
      </c>
      <c r="BB319" s="190" t="s">
        <v>271</v>
      </c>
      <c r="BC319" s="193" t="s">
        <v>271</v>
      </c>
      <c r="BD319" s="193" t="s">
        <v>271</v>
      </c>
      <c r="BE319" s="190" t="s">
        <v>271</v>
      </c>
      <c r="BF319" s="193" t="s">
        <v>271</v>
      </c>
      <c r="BG319" s="193" t="s">
        <v>271</v>
      </c>
      <c r="BH319" s="190" t="s">
        <v>271</v>
      </c>
      <c r="BI319" s="193" t="s">
        <v>271</v>
      </c>
      <c r="BJ319" s="193" t="s">
        <v>271</v>
      </c>
      <c r="BK319" s="190" t="s">
        <v>271</v>
      </c>
      <c r="BL319" s="193" t="s">
        <v>271</v>
      </c>
      <c r="BM319" s="193" t="s">
        <v>271</v>
      </c>
      <c r="BN319" s="190" t="s">
        <v>271</v>
      </c>
      <c r="BO319" s="193" t="s">
        <v>271</v>
      </c>
      <c r="BP319" s="193" t="s">
        <v>271</v>
      </c>
      <c r="BQ319" s="190" t="s">
        <v>271</v>
      </c>
      <c r="BR319" s="193" t="s">
        <v>271</v>
      </c>
      <c r="BS319" s="193" t="s">
        <v>271</v>
      </c>
      <c r="BT319" s="190" t="s">
        <v>271</v>
      </c>
      <c r="BU319" s="193" t="s">
        <v>271</v>
      </c>
      <c r="BV319" s="193" t="s">
        <v>271</v>
      </c>
      <c r="BW319" s="193">
        <v>44502</v>
      </c>
      <c r="BX319" s="193">
        <v>0</v>
      </c>
      <c r="BY319" s="193">
        <v>44502</v>
      </c>
      <c r="BZ319" s="193">
        <v>7417</v>
      </c>
      <c r="CA319" s="193">
        <v>2338</v>
      </c>
      <c r="CB319" s="193">
        <v>9755</v>
      </c>
      <c r="CC319" s="190" t="s">
        <v>271</v>
      </c>
      <c r="CD319" s="193" t="s">
        <v>271</v>
      </c>
      <c r="CE319" s="193" t="s">
        <v>271</v>
      </c>
      <c r="CF319" s="190" t="s">
        <v>271</v>
      </c>
      <c r="CG319" s="193" t="s">
        <v>271</v>
      </c>
      <c r="CH319" s="193" t="s">
        <v>271</v>
      </c>
      <c r="CI319" s="190" t="s">
        <v>271</v>
      </c>
      <c r="CJ319" s="193" t="s">
        <v>271</v>
      </c>
      <c r="CK319" s="193" t="s">
        <v>271</v>
      </c>
      <c r="CL319" s="190" t="s">
        <v>271</v>
      </c>
      <c r="CM319" s="193" t="s">
        <v>271</v>
      </c>
      <c r="CN319" s="193" t="s">
        <v>271</v>
      </c>
      <c r="CO319" s="190" t="s">
        <v>271</v>
      </c>
      <c r="CP319" s="193" t="s">
        <v>271</v>
      </c>
      <c r="CQ319" s="193" t="s">
        <v>271</v>
      </c>
      <c r="CR319" s="190" t="s">
        <v>271</v>
      </c>
      <c r="CS319" s="193" t="s">
        <v>271</v>
      </c>
      <c r="CT319" s="193" t="s">
        <v>271</v>
      </c>
      <c r="CU319" s="190" t="s">
        <v>287</v>
      </c>
      <c r="CV319" s="193">
        <v>9755</v>
      </c>
      <c r="CW319" s="193">
        <v>58530</v>
      </c>
      <c r="CX319" s="190" t="s">
        <v>271</v>
      </c>
      <c r="CY319" s="193" t="s">
        <v>271</v>
      </c>
      <c r="CZ319" s="193" t="s">
        <v>271</v>
      </c>
      <c r="DA319" s="190" t="s">
        <v>271</v>
      </c>
      <c r="DB319" s="193" t="s">
        <v>271</v>
      </c>
      <c r="DC319" s="193" t="s">
        <v>271</v>
      </c>
      <c r="DD319" s="190" t="s">
        <v>271</v>
      </c>
      <c r="DE319" s="193" t="s">
        <v>271</v>
      </c>
      <c r="DF319" s="193" t="s">
        <v>271</v>
      </c>
      <c r="DG319" s="190" t="s">
        <v>271</v>
      </c>
      <c r="DH319" s="193" t="s">
        <v>271</v>
      </c>
      <c r="DI319" s="193" t="s">
        <v>271</v>
      </c>
      <c r="DJ319" s="190" t="s">
        <v>271</v>
      </c>
      <c r="DK319" s="193" t="s">
        <v>271</v>
      </c>
      <c r="DL319" s="193" t="s">
        <v>271</v>
      </c>
      <c r="DM319" s="190" t="s">
        <v>271</v>
      </c>
      <c r="DN319" s="193" t="s">
        <v>271</v>
      </c>
      <c r="DO319" s="193" t="s">
        <v>271</v>
      </c>
      <c r="DP319" s="190" t="s">
        <v>271</v>
      </c>
      <c r="DQ319" s="193" t="s">
        <v>271</v>
      </c>
      <c r="DR319" s="193" t="s">
        <v>271</v>
      </c>
      <c r="DS319" s="190" t="s">
        <v>271</v>
      </c>
      <c r="DT319" s="193" t="s">
        <v>271</v>
      </c>
      <c r="DU319" s="193" t="s">
        <v>271</v>
      </c>
      <c r="DV319" s="190" t="s">
        <v>271</v>
      </c>
      <c r="DW319" s="193" t="s">
        <v>271</v>
      </c>
      <c r="DX319" s="193" t="s">
        <v>271</v>
      </c>
      <c r="DY319" s="193"/>
      <c r="DZ319" s="190" t="s">
        <v>272</v>
      </c>
      <c r="EA319" s="190" t="s">
        <v>381</v>
      </c>
      <c r="EB319" s="190" t="s">
        <v>286</v>
      </c>
      <c r="EC319" s="190" t="s">
        <v>271</v>
      </c>
      <c r="ED319" s="190" t="s">
        <v>271</v>
      </c>
      <c r="EE319" s="190" t="s">
        <v>271</v>
      </c>
      <c r="EF319" s="190" t="s">
        <v>271</v>
      </c>
      <c r="EG319" s="190" t="s">
        <v>352</v>
      </c>
      <c r="EH319" s="190" t="s">
        <v>320</v>
      </c>
      <c r="EI319" s="190" t="s">
        <v>483</v>
      </c>
      <c r="EJ319" s="190" t="s">
        <v>245</v>
      </c>
      <c r="EK319" s="190" t="s">
        <v>282</v>
      </c>
      <c r="EL319" s="190" t="s">
        <v>272</v>
      </c>
      <c r="EM319" s="190" t="s">
        <v>272</v>
      </c>
      <c r="EN319" s="190" t="s">
        <v>272</v>
      </c>
      <c r="EO319" s="190" t="s">
        <v>272</v>
      </c>
      <c r="EP319" s="190" t="s">
        <v>350</v>
      </c>
      <c r="EQ319" s="190">
        <v>4</v>
      </c>
      <c r="ER319" s="190" t="s">
        <v>304</v>
      </c>
      <c r="ES319" s="190" t="s">
        <v>272</v>
      </c>
      <c r="ET319" s="190" t="s">
        <v>272</v>
      </c>
      <c r="EU319" s="190" t="s">
        <v>272</v>
      </c>
      <c r="EV319" s="190" t="s">
        <v>272</v>
      </c>
      <c r="EW319" s="190" t="s">
        <v>303</v>
      </c>
      <c r="EX319" s="190">
        <v>4</v>
      </c>
      <c r="EY319" s="190" t="s">
        <v>318</v>
      </c>
      <c r="EZ319" s="190" t="s">
        <v>266</v>
      </c>
      <c r="FA319" s="190" t="s">
        <v>257</v>
      </c>
      <c r="FB319" s="190">
        <v>2</v>
      </c>
      <c r="FC319" s="190" t="s">
        <v>537</v>
      </c>
      <c r="FD319" s="190" t="s">
        <v>276</v>
      </c>
      <c r="FE319" s="190" t="s">
        <v>271</v>
      </c>
      <c r="FF319" s="190" t="s">
        <v>262</v>
      </c>
      <c r="FG319" s="190" t="s">
        <v>271</v>
      </c>
      <c r="FO319" s="190" t="s">
        <v>8745</v>
      </c>
      <c r="FP319" s="190" t="s">
        <v>8744</v>
      </c>
      <c r="FQ319" s="190">
        <v>44502</v>
      </c>
      <c r="FR319" s="190">
        <v>9755</v>
      </c>
      <c r="FS319" s="190" t="s">
        <v>271</v>
      </c>
      <c r="FT319" s="190" t="s">
        <v>271</v>
      </c>
      <c r="FU319" s="190" t="s">
        <v>271</v>
      </c>
      <c r="FV319" s="190" t="s">
        <v>271</v>
      </c>
      <c r="FW319" s="190" t="s">
        <v>271</v>
      </c>
      <c r="FX319" s="190" t="s">
        <v>271</v>
      </c>
      <c r="FY319" s="190" t="s">
        <v>271</v>
      </c>
      <c r="FZ319" s="190" t="s">
        <v>271</v>
      </c>
      <c r="GA319" s="190" t="s">
        <v>272</v>
      </c>
      <c r="GB319" s="190" t="s">
        <v>272</v>
      </c>
      <c r="GC319" s="190" t="s">
        <v>271</v>
      </c>
      <c r="GD319" s="190" t="s">
        <v>271</v>
      </c>
      <c r="GE319" s="190" t="s">
        <v>272</v>
      </c>
    </row>
    <row r="320" spans="1:187" x14ac:dyDescent="0.3">
      <c r="A320" s="190" t="s">
        <v>296</v>
      </c>
      <c r="B320" s="190">
        <v>3749</v>
      </c>
      <c r="C320" s="190" t="s">
        <v>67</v>
      </c>
      <c r="D320" s="190" t="s">
        <v>241</v>
      </c>
      <c r="F320" s="190" t="s">
        <v>8740</v>
      </c>
      <c r="G320" s="190" t="s">
        <v>4028</v>
      </c>
      <c r="Q320" s="190"/>
      <c r="R320" s="190"/>
      <c r="S320" s="190"/>
      <c r="U320" s="190"/>
      <c r="V320" s="190" t="s">
        <v>8330</v>
      </c>
      <c r="W320" s="190" t="s">
        <v>8329</v>
      </c>
      <c r="X320" s="190" t="s">
        <v>8328</v>
      </c>
      <c r="Y320" s="190" t="s">
        <v>1350</v>
      </c>
      <c r="Z320" s="190" t="s">
        <v>364</v>
      </c>
      <c r="AA320" s="190" t="s">
        <v>8327</v>
      </c>
      <c r="AB320" s="190" t="s">
        <v>310</v>
      </c>
      <c r="AC320" s="190" t="s">
        <v>8326</v>
      </c>
      <c r="AD320" s="190" t="s">
        <v>289</v>
      </c>
      <c r="AE320" s="190" t="s">
        <v>8739</v>
      </c>
      <c r="AG320" s="190"/>
      <c r="AH320" s="190"/>
      <c r="AI320" s="190"/>
      <c r="AJ320" s="190"/>
      <c r="AK320" s="190"/>
      <c r="AL320" s="190"/>
      <c r="AM320" s="193">
        <v>0</v>
      </c>
      <c r="AN320" s="193">
        <v>0</v>
      </c>
      <c r="AO320" s="193">
        <v>0</v>
      </c>
      <c r="AP320" s="193">
        <v>0</v>
      </c>
      <c r="AQ320" s="193">
        <v>0</v>
      </c>
      <c r="AR320" s="193">
        <v>0</v>
      </c>
      <c r="AS320" s="190" t="s">
        <v>271</v>
      </c>
      <c r="AT320" s="193" t="s">
        <v>271</v>
      </c>
      <c r="AU320" s="193" t="s">
        <v>271</v>
      </c>
      <c r="AV320" s="190" t="s">
        <v>271</v>
      </c>
      <c r="AW320" s="193" t="s">
        <v>271</v>
      </c>
      <c r="AX320" s="193" t="s">
        <v>271</v>
      </c>
      <c r="AY320" s="190" t="s">
        <v>271</v>
      </c>
      <c r="AZ320" s="193" t="s">
        <v>271</v>
      </c>
      <c r="BA320" s="193" t="s">
        <v>271</v>
      </c>
      <c r="BB320" s="190" t="s">
        <v>271</v>
      </c>
      <c r="BC320" s="193" t="s">
        <v>271</v>
      </c>
      <c r="BD320" s="193" t="s">
        <v>271</v>
      </c>
      <c r="BE320" s="190" t="s">
        <v>271</v>
      </c>
      <c r="BF320" s="193" t="s">
        <v>271</v>
      </c>
      <c r="BG320" s="193" t="s">
        <v>271</v>
      </c>
      <c r="BH320" s="190" t="s">
        <v>271</v>
      </c>
      <c r="BI320" s="193" t="s">
        <v>271</v>
      </c>
      <c r="BJ320" s="193" t="s">
        <v>271</v>
      </c>
      <c r="BK320" s="190" t="s">
        <v>271</v>
      </c>
      <c r="BL320" s="193" t="s">
        <v>271</v>
      </c>
      <c r="BM320" s="193" t="s">
        <v>271</v>
      </c>
      <c r="BN320" s="190" t="s">
        <v>271</v>
      </c>
      <c r="BO320" s="193" t="s">
        <v>271</v>
      </c>
      <c r="BP320" s="193" t="s">
        <v>271</v>
      </c>
      <c r="BQ320" s="190" t="s">
        <v>271</v>
      </c>
      <c r="BR320" s="193" t="s">
        <v>271</v>
      </c>
      <c r="BS320" s="193" t="s">
        <v>271</v>
      </c>
      <c r="BT320" s="190" t="s">
        <v>271</v>
      </c>
      <c r="BU320" s="193" t="s">
        <v>271</v>
      </c>
      <c r="BV320" s="193" t="s">
        <v>271</v>
      </c>
      <c r="BW320" s="193">
        <v>400</v>
      </c>
      <c r="BX320" s="193">
        <v>1400</v>
      </c>
      <c r="BY320" s="193">
        <v>1800</v>
      </c>
      <c r="BZ320" s="193">
        <v>3000</v>
      </c>
      <c r="CA320" s="193">
        <v>0</v>
      </c>
      <c r="CB320" s="193">
        <v>3000</v>
      </c>
      <c r="CC320" s="190" t="s">
        <v>287</v>
      </c>
      <c r="CD320" s="193">
        <v>2559</v>
      </c>
      <c r="CE320" s="193">
        <v>387</v>
      </c>
      <c r="CF320" s="190" t="s">
        <v>287</v>
      </c>
      <c r="CG320" s="193">
        <v>0</v>
      </c>
      <c r="CH320" s="193">
        <v>0</v>
      </c>
      <c r="CI320" s="190" t="s">
        <v>271</v>
      </c>
      <c r="CJ320" s="193" t="s">
        <v>271</v>
      </c>
      <c r="CK320" s="193" t="s">
        <v>271</v>
      </c>
      <c r="CL320" s="190" t="s">
        <v>271</v>
      </c>
      <c r="CM320" s="193" t="s">
        <v>271</v>
      </c>
      <c r="CN320" s="193" t="s">
        <v>271</v>
      </c>
      <c r="CO320" s="190" t="s">
        <v>271</v>
      </c>
      <c r="CP320" s="193" t="s">
        <v>271</v>
      </c>
      <c r="CQ320" s="193" t="s">
        <v>271</v>
      </c>
      <c r="CR320" s="190" t="s">
        <v>271</v>
      </c>
      <c r="CS320" s="193" t="s">
        <v>271</v>
      </c>
      <c r="CT320" s="193" t="s">
        <v>271</v>
      </c>
      <c r="CU320" s="190" t="s">
        <v>287</v>
      </c>
      <c r="CV320" s="193">
        <v>0</v>
      </c>
      <c r="CW320" s="193">
        <v>0</v>
      </c>
      <c r="CX320" s="190" t="s">
        <v>271</v>
      </c>
      <c r="CY320" s="193" t="s">
        <v>271</v>
      </c>
      <c r="CZ320" s="193" t="s">
        <v>271</v>
      </c>
      <c r="DA320" s="190" t="s">
        <v>271</v>
      </c>
      <c r="DB320" s="193" t="s">
        <v>271</v>
      </c>
      <c r="DC320" s="193" t="s">
        <v>271</v>
      </c>
      <c r="DD320" s="190" t="s">
        <v>271</v>
      </c>
      <c r="DE320" s="193" t="s">
        <v>271</v>
      </c>
      <c r="DF320" s="193" t="s">
        <v>271</v>
      </c>
      <c r="DG320" s="190" t="s">
        <v>271</v>
      </c>
      <c r="DH320" s="193" t="s">
        <v>271</v>
      </c>
      <c r="DI320" s="193" t="s">
        <v>271</v>
      </c>
      <c r="DJ320" s="190" t="s">
        <v>271</v>
      </c>
      <c r="DK320" s="193" t="s">
        <v>271</v>
      </c>
      <c r="DL320" s="193" t="s">
        <v>271</v>
      </c>
      <c r="DM320" s="190" t="s">
        <v>271</v>
      </c>
      <c r="DN320" s="193" t="s">
        <v>271</v>
      </c>
      <c r="DO320" s="193" t="s">
        <v>271</v>
      </c>
      <c r="DP320" s="190" t="s">
        <v>271</v>
      </c>
      <c r="DQ320" s="193" t="s">
        <v>271</v>
      </c>
      <c r="DR320" s="193" t="s">
        <v>271</v>
      </c>
      <c r="DS320" s="190" t="s">
        <v>271</v>
      </c>
      <c r="DT320" s="193" t="s">
        <v>271</v>
      </c>
      <c r="DU320" s="193" t="s">
        <v>271</v>
      </c>
      <c r="DV320" s="190" t="s">
        <v>287</v>
      </c>
      <c r="DW320" s="193">
        <v>0</v>
      </c>
      <c r="DX320" s="193">
        <v>0</v>
      </c>
      <c r="DY320" s="193"/>
      <c r="DZ320" s="190" t="s">
        <v>297</v>
      </c>
      <c r="EA320" s="190" t="s">
        <v>271</v>
      </c>
      <c r="EB320" s="190" t="s">
        <v>271</v>
      </c>
      <c r="EC320" s="190" t="s">
        <v>297</v>
      </c>
      <c r="ED320" s="190" t="s">
        <v>271</v>
      </c>
      <c r="EE320" s="190" t="s">
        <v>271</v>
      </c>
      <c r="EF320" s="190" t="s">
        <v>8738</v>
      </c>
      <c r="EG320" s="190" t="s">
        <v>271</v>
      </c>
      <c r="EH320" s="190" t="s">
        <v>380</v>
      </c>
      <c r="EI320" s="190" t="s">
        <v>483</v>
      </c>
      <c r="EJ320" s="190" t="s">
        <v>246</v>
      </c>
      <c r="EK320" s="190" t="s">
        <v>282</v>
      </c>
      <c r="EL320" s="190" t="s">
        <v>297</v>
      </c>
      <c r="EM320" s="190" t="s">
        <v>272</v>
      </c>
      <c r="EN320" s="190" t="s">
        <v>272</v>
      </c>
      <c r="EO320" s="190" t="s">
        <v>272</v>
      </c>
      <c r="EP320" s="190" t="s">
        <v>281</v>
      </c>
      <c r="EQ320" s="190">
        <v>3</v>
      </c>
      <c r="ER320" s="190" t="s">
        <v>304</v>
      </c>
      <c r="ES320" s="190" t="s">
        <v>272</v>
      </c>
      <c r="ET320" s="190" t="s">
        <v>272</v>
      </c>
      <c r="EU320" s="190" t="s">
        <v>272</v>
      </c>
      <c r="EV320" s="190" t="s">
        <v>272</v>
      </c>
      <c r="EW320" s="190" t="s">
        <v>303</v>
      </c>
      <c r="EX320" s="190">
        <v>4</v>
      </c>
      <c r="EY320" s="190" t="s">
        <v>318</v>
      </c>
      <c r="EZ320" s="190" t="s">
        <v>266</v>
      </c>
      <c r="FA320" s="190" t="s">
        <v>260</v>
      </c>
      <c r="FB320" s="190">
        <v>1</v>
      </c>
      <c r="FC320" s="190" t="s">
        <v>271</v>
      </c>
      <c r="FD320" s="190" t="s">
        <v>271</v>
      </c>
      <c r="FE320" s="190" t="s">
        <v>271</v>
      </c>
      <c r="FF320" s="190" t="s">
        <v>262</v>
      </c>
      <c r="FG320" s="190" t="s">
        <v>271</v>
      </c>
      <c r="FO320" s="190" t="s">
        <v>8317</v>
      </c>
      <c r="FP320" s="190" t="s">
        <v>271</v>
      </c>
      <c r="FQ320" s="190">
        <v>1800</v>
      </c>
      <c r="FR320" s="190">
        <v>3000</v>
      </c>
      <c r="FS320" s="190" t="s">
        <v>272</v>
      </c>
      <c r="FT320" s="190" t="s">
        <v>297</v>
      </c>
      <c r="FU320" s="190" t="s">
        <v>271</v>
      </c>
      <c r="FV320" s="190" t="s">
        <v>271</v>
      </c>
      <c r="FW320" s="190" t="s">
        <v>271</v>
      </c>
      <c r="FX320" s="190" t="s">
        <v>271</v>
      </c>
      <c r="FY320" s="190" t="s">
        <v>271</v>
      </c>
      <c r="FZ320" s="190" t="s">
        <v>271</v>
      </c>
      <c r="GA320" s="190" t="s">
        <v>272</v>
      </c>
      <c r="GB320" s="190" t="s">
        <v>297</v>
      </c>
      <c r="GC320" s="190" t="s">
        <v>272</v>
      </c>
      <c r="GD320" s="190" t="s">
        <v>297</v>
      </c>
      <c r="GE320" s="190" t="s">
        <v>271</v>
      </c>
    </row>
    <row r="321" spans="1:187" x14ac:dyDescent="0.3">
      <c r="A321" s="190" t="s">
        <v>372</v>
      </c>
      <c r="B321" s="190">
        <v>2958</v>
      </c>
      <c r="C321" s="190" t="s">
        <v>67</v>
      </c>
      <c r="D321" s="190" t="s">
        <v>241</v>
      </c>
      <c r="E321" s="190" t="s">
        <v>8351</v>
      </c>
      <c r="F321" s="190" t="s">
        <v>8350</v>
      </c>
      <c r="G321" s="190" t="s">
        <v>4001</v>
      </c>
      <c r="H321" s="190" t="s">
        <v>1104</v>
      </c>
      <c r="I321" s="190" t="s">
        <v>301</v>
      </c>
      <c r="J321" s="190" t="s">
        <v>8349</v>
      </c>
      <c r="K321" s="190" t="s">
        <v>271</v>
      </c>
      <c r="L321" s="190" t="s">
        <v>271</v>
      </c>
      <c r="M321" s="190" t="s">
        <v>271</v>
      </c>
      <c r="N321" s="190" t="s">
        <v>271</v>
      </c>
      <c r="O321" s="190" t="s">
        <v>271</v>
      </c>
      <c r="P321" s="190" t="s">
        <v>271</v>
      </c>
      <c r="Q321" s="191">
        <v>41640</v>
      </c>
      <c r="R321" s="191">
        <v>42735</v>
      </c>
      <c r="T321" s="190" t="s">
        <v>391</v>
      </c>
      <c r="U321" s="194">
        <v>0</v>
      </c>
      <c r="V321" s="190" t="s">
        <v>8348</v>
      </c>
      <c r="W321" s="190" t="s">
        <v>364</v>
      </c>
      <c r="X321" s="190" t="s">
        <v>8347</v>
      </c>
      <c r="Y321" s="190" t="s">
        <v>8346</v>
      </c>
      <c r="Z321" s="190" t="s">
        <v>7569</v>
      </c>
      <c r="AA321" s="190" t="s">
        <v>8345</v>
      </c>
      <c r="AB321" s="190" t="s">
        <v>310</v>
      </c>
      <c r="AC321" s="190" t="s">
        <v>8344</v>
      </c>
      <c r="AD321" s="190" t="s">
        <v>325</v>
      </c>
      <c r="AE321" s="190" t="s">
        <v>8343</v>
      </c>
      <c r="AF321" s="190" t="s">
        <v>8342</v>
      </c>
      <c r="AG321" s="193">
        <v>86124</v>
      </c>
      <c r="AH321" s="193">
        <v>81165</v>
      </c>
      <c r="AI321" s="193">
        <v>167289</v>
      </c>
      <c r="AJ321" s="193">
        <v>28708</v>
      </c>
      <c r="AK321" s="193">
        <v>27055</v>
      </c>
      <c r="AL321" s="193">
        <v>55761</v>
      </c>
      <c r="AM321" s="193">
        <v>0</v>
      </c>
      <c r="AN321" s="193">
        <v>0</v>
      </c>
      <c r="AO321" s="193">
        <v>0</v>
      </c>
      <c r="AP321" s="193">
        <v>0</v>
      </c>
      <c r="AQ321" s="193">
        <v>0</v>
      </c>
      <c r="AR321" s="193">
        <v>0</v>
      </c>
      <c r="AS321" s="190" t="s">
        <v>271</v>
      </c>
      <c r="AT321" s="193" t="s">
        <v>271</v>
      </c>
      <c r="AU321" s="193" t="s">
        <v>271</v>
      </c>
      <c r="AV321" s="190" t="s">
        <v>271</v>
      </c>
      <c r="AW321" s="193" t="s">
        <v>271</v>
      </c>
      <c r="AX321" s="193" t="s">
        <v>271</v>
      </c>
      <c r="AY321" s="190" t="s">
        <v>271</v>
      </c>
      <c r="AZ321" s="193" t="s">
        <v>271</v>
      </c>
      <c r="BA321" s="193" t="s">
        <v>271</v>
      </c>
      <c r="BB321" s="190" t="s">
        <v>271</v>
      </c>
      <c r="BC321" s="193" t="s">
        <v>271</v>
      </c>
      <c r="BD321" s="193" t="s">
        <v>271</v>
      </c>
      <c r="BE321" s="190" t="s">
        <v>271</v>
      </c>
      <c r="BF321" s="193" t="s">
        <v>271</v>
      </c>
      <c r="BG321" s="193" t="s">
        <v>271</v>
      </c>
      <c r="BH321" s="190" t="s">
        <v>271</v>
      </c>
      <c r="BI321" s="193" t="s">
        <v>271</v>
      </c>
      <c r="BJ321" s="193" t="s">
        <v>271</v>
      </c>
      <c r="BK321" s="190" t="s">
        <v>271</v>
      </c>
      <c r="BL321" s="193" t="s">
        <v>271</v>
      </c>
      <c r="BM321" s="193" t="s">
        <v>271</v>
      </c>
      <c r="BN321" s="190" t="s">
        <v>271</v>
      </c>
      <c r="BO321" s="193" t="s">
        <v>271</v>
      </c>
      <c r="BP321" s="193" t="s">
        <v>271</v>
      </c>
      <c r="BQ321" s="190" t="s">
        <v>271</v>
      </c>
      <c r="BR321" s="193" t="s">
        <v>271</v>
      </c>
      <c r="BS321" s="193" t="s">
        <v>271</v>
      </c>
      <c r="BT321" s="190" t="s">
        <v>271</v>
      </c>
      <c r="BU321" s="193" t="s">
        <v>271</v>
      </c>
      <c r="BV321" s="193" t="s">
        <v>271</v>
      </c>
      <c r="BW321" s="193">
        <v>5442</v>
      </c>
      <c r="BX321" s="193">
        <v>9969</v>
      </c>
      <c r="BY321" s="193">
        <v>15511</v>
      </c>
      <c r="BZ321" s="193">
        <v>1814</v>
      </c>
      <c r="CA321" s="193">
        <v>3323</v>
      </c>
      <c r="CB321" s="193">
        <v>5137</v>
      </c>
      <c r="CC321" s="190" t="s">
        <v>287</v>
      </c>
      <c r="CD321" s="193">
        <v>1750</v>
      </c>
      <c r="CE321" s="193">
        <v>5250</v>
      </c>
      <c r="CF321" s="190" t="s">
        <v>271</v>
      </c>
      <c r="CG321" s="193" t="s">
        <v>271</v>
      </c>
      <c r="CH321" s="193" t="s">
        <v>271</v>
      </c>
      <c r="CI321" s="190" t="s">
        <v>271</v>
      </c>
      <c r="CJ321" s="193" t="s">
        <v>271</v>
      </c>
      <c r="CK321" s="193" t="s">
        <v>271</v>
      </c>
      <c r="CL321" s="190" t="s">
        <v>271</v>
      </c>
      <c r="CM321" s="193" t="s">
        <v>271</v>
      </c>
      <c r="CN321" s="193" t="s">
        <v>271</v>
      </c>
      <c r="CO321" s="190" t="s">
        <v>287</v>
      </c>
      <c r="CP321" s="193">
        <v>1150</v>
      </c>
      <c r="CQ321" s="193">
        <v>3450</v>
      </c>
      <c r="CR321" s="190" t="s">
        <v>271</v>
      </c>
      <c r="CS321" s="193" t="s">
        <v>271</v>
      </c>
      <c r="CT321" s="193" t="s">
        <v>271</v>
      </c>
      <c r="CU321" s="190" t="s">
        <v>287</v>
      </c>
      <c r="CV321" s="193">
        <v>150</v>
      </c>
      <c r="CW321" s="193">
        <v>450</v>
      </c>
      <c r="CX321" s="190" t="s">
        <v>271</v>
      </c>
      <c r="CY321" s="193" t="s">
        <v>271</v>
      </c>
      <c r="CZ321" s="193" t="s">
        <v>271</v>
      </c>
      <c r="DA321" s="190" t="s">
        <v>287</v>
      </c>
      <c r="DB321" s="193">
        <v>500</v>
      </c>
      <c r="DC321" s="193">
        <v>1500</v>
      </c>
      <c r="DD321" s="190" t="s">
        <v>271</v>
      </c>
      <c r="DE321" s="193" t="s">
        <v>271</v>
      </c>
      <c r="DF321" s="193" t="s">
        <v>271</v>
      </c>
      <c r="DG321" s="190" t="s">
        <v>271</v>
      </c>
      <c r="DH321" s="193" t="s">
        <v>271</v>
      </c>
      <c r="DI321" s="193" t="s">
        <v>271</v>
      </c>
      <c r="DJ321" s="190" t="s">
        <v>271</v>
      </c>
      <c r="DK321" s="193" t="s">
        <v>271</v>
      </c>
      <c r="DL321" s="193" t="s">
        <v>271</v>
      </c>
      <c r="DM321" s="190" t="s">
        <v>287</v>
      </c>
      <c r="DN321" s="193">
        <v>451</v>
      </c>
      <c r="DO321" s="193">
        <v>41000</v>
      </c>
      <c r="DP321" s="190" t="s">
        <v>287</v>
      </c>
      <c r="DQ321" s="193">
        <v>2500</v>
      </c>
      <c r="DR321" s="193">
        <v>5000</v>
      </c>
      <c r="DS321" s="190" t="s">
        <v>271</v>
      </c>
      <c r="DT321" s="193" t="s">
        <v>271</v>
      </c>
      <c r="DU321" s="193" t="s">
        <v>271</v>
      </c>
      <c r="DV321" s="190" t="s">
        <v>287</v>
      </c>
      <c r="DW321" s="193">
        <v>811</v>
      </c>
      <c r="DX321" s="193">
        <v>4866</v>
      </c>
      <c r="DY321" s="190" t="s">
        <v>356</v>
      </c>
      <c r="DZ321" s="190" t="s">
        <v>297</v>
      </c>
      <c r="EA321" s="190" t="s">
        <v>271</v>
      </c>
      <c r="EB321" s="190" t="s">
        <v>271</v>
      </c>
      <c r="EC321" s="190" t="s">
        <v>297</v>
      </c>
      <c r="ED321" s="190" t="s">
        <v>271</v>
      </c>
      <c r="EE321" s="190" t="s">
        <v>271</v>
      </c>
      <c r="EF321" s="190" t="s">
        <v>271</v>
      </c>
      <c r="EG321" s="190" t="s">
        <v>321</v>
      </c>
      <c r="EH321" s="190" t="s">
        <v>380</v>
      </c>
      <c r="EI321" s="190" t="s">
        <v>283</v>
      </c>
      <c r="EJ321" s="190" t="s">
        <v>246</v>
      </c>
      <c r="EK321" s="190" t="s">
        <v>351</v>
      </c>
      <c r="EL321" s="190" t="s">
        <v>272</v>
      </c>
      <c r="EM321" s="190" t="s">
        <v>272</v>
      </c>
      <c r="EN321" s="190" t="s">
        <v>272</v>
      </c>
      <c r="EO321" s="190" t="s">
        <v>272</v>
      </c>
      <c r="EP321" s="190" t="s">
        <v>350</v>
      </c>
      <c r="EQ321" s="190">
        <v>4</v>
      </c>
      <c r="ER321" s="190" t="s">
        <v>404</v>
      </c>
      <c r="ES321" s="190" t="s">
        <v>272</v>
      </c>
      <c r="ET321" s="190" t="s">
        <v>272</v>
      </c>
      <c r="EU321" s="190" t="s">
        <v>272</v>
      </c>
      <c r="EV321" s="190" t="s">
        <v>272</v>
      </c>
      <c r="EW321" s="190" t="s">
        <v>279</v>
      </c>
      <c r="EX321" s="190">
        <v>4</v>
      </c>
      <c r="EY321" s="190" t="s">
        <v>302</v>
      </c>
      <c r="EZ321" s="190" t="s">
        <v>268</v>
      </c>
      <c r="FA321" s="190" t="s">
        <v>258</v>
      </c>
      <c r="FB321" s="193">
        <v>1</v>
      </c>
      <c r="FC321" s="190" t="s">
        <v>348</v>
      </c>
      <c r="FD321" s="190" t="s">
        <v>271</v>
      </c>
      <c r="FE321" s="190" t="s">
        <v>271</v>
      </c>
      <c r="FF321" s="190" t="s">
        <v>262</v>
      </c>
      <c r="FG321" s="190" t="s">
        <v>271</v>
      </c>
      <c r="FH321" s="190" t="s">
        <v>8341</v>
      </c>
      <c r="FI321" s="190" t="s">
        <v>8340</v>
      </c>
      <c r="FJ321" s="190" t="s">
        <v>8339</v>
      </c>
      <c r="FK321" s="190" t="s">
        <v>8338</v>
      </c>
      <c r="FL321" s="190" t="s">
        <v>8337</v>
      </c>
      <c r="FM321" s="190" t="s">
        <v>8336</v>
      </c>
      <c r="FN321" s="190" t="s">
        <v>8335</v>
      </c>
      <c r="FO321" s="190" t="s">
        <v>8334</v>
      </c>
      <c r="FP321" s="190" t="s">
        <v>8333</v>
      </c>
      <c r="FQ321" s="193">
        <v>15511</v>
      </c>
      <c r="FR321" s="193">
        <v>5137</v>
      </c>
      <c r="FS321" s="190" t="s">
        <v>271</v>
      </c>
      <c r="FT321" s="190" t="s">
        <v>271</v>
      </c>
      <c r="FU321" s="190" t="s">
        <v>271</v>
      </c>
      <c r="FV321" s="190" t="s">
        <v>271</v>
      </c>
      <c r="FW321" s="190" t="s">
        <v>271</v>
      </c>
      <c r="FX321" s="190" t="s">
        <v>271</v>
      </c>
      <c r="FY321" s="190" t="s">
        <v>271</v>
      </c>
      <c r="FZ321" s="190" t="s">
        <v>271</v>
      </c>
      <c r="GA321" s="190" t="s">
        <v>271</v>
      </c>
      <c r="GB321" s="190" t="s">
        <v>271</v>
      </c>
      <c r="GC321" s="190" t="s">
        <v>272</v>
      </c>
      <c r="GD321" s="190" t="s">
        <v>272</v>
      </c>
      <c r="GE321" s="190" t="s">
        <v>271</v>
      </c>
    </row>
    <row r="322" spans="1:187" x14ac:dyDescent="0.3">
      <c r="A322" s="190" t="s">
        <v>372</v>
      </c>
      <c r="B322" s="190">
        <v>2963</v>
      </c>
      <c r="C322" s="190" t="s">
        <v>67</v>
      </c>
      <c r="D322" s="190" t="s">
        <v>241</v>
      </c>
      <c r="E322" s="190" t="s">
        <v>271</v>
      </c>
      <c r="F322" s="190" t="s">
        <v>8332</v>
      </c>
      <c r="G322" s="190" t="s">
        <v>4001</v>
      </c>
      <c r="H322" s="190" t="s">
        <v>1272</v>
      </c>
      <c r="I322" s="190" t="s">
        <v>301</v>
      </c>
      <c r="J322" s="190" t="s">
        <v>8331</v>
      </c>
      <c r="K322" s="190" t="s">
        <v>271</v>
      </c>
      <c r="L322" s="190" t="s">
        <v>271</v>
      </c>
      <c r="M322" s="190" t="s">
        <v>271</v>
      </c>
      <c r="N322" s="190" t="s">
        <v>271</v>
      </c>
      <c r="O322" s="190" t="s">
        <v>271</v>
      </c>
      <c r="P322" s="190" t="s">
        <v>271</v>
      </c>
      <c r="Q322" s="191">
        <v>42125</v>
      </c>
      <c r="R322" s="191">
        <v>-53688</v>
      </c>
      <c r="T322" s="190" t="s">
        <v>549</v>
      </c>
      <c r="U322" s="194">
        <v>0</v>
      </c>
      <c r="V322" s="190" t="s">
        <v>8330</v>
      </c>
      <c r="W322" s="190" t="s">
        <v>8329</v>
      </c>
      <c r="X322" s="190" t="s">
        <v>8328</v>
      </c>
      <c r="Y322" s="190" t="s">
        <v>1350</v>
      </c>
      <c r="Z322" s="190" t="s">
        <v>364</v>
      </c>
      <c r="AA322" s="190" t="s">
        <v>8327</v>
      </c>
      <c r="AB322" s="190" t="s">
        <v>310</v>
      </c>
      <c r="AC322" s="190" t="s">
        <v>8326</v>
      </c>
      <c r="AD322" s="190" t="s">
        <v>289</v>
      </c>
      <c r="AE322" s="190" t="s">
        <v>8325</v>
      </c>
      <c r="AF322" s="190" t="s">
        <v>8324</v>
      </c>
      <c r="AG322" s="193">
        <v>400</v>
      </c>
      <c r="AH322" s="193">
        <v>1400</v>
      </c>
      <c r="AI322" s="193">
        <v>1800</v>
      </c>
      <c r="AJ322" s="193">
        <v>3000</v>
      </c>
      <c r="AK322" s="193">
        <v>0</v>
      </c>
      <c r="AL322" s="193">
        <v>3000</v>
      </c>
      <c r="AM322" s="193">
        <v>0</v>
      </c>
      <c r="AN322" s="193">
        <v>0</v>
      </c>
      <c r="AO322" s="193">
        <v>0</v>
      </c>
      <c r="AP322" s="193">
        <v>0</v>
      </c>
      <c r="AQ322" s="193">
        <v>0</v>
      </c>
      <c r="AR322" s="193">
        <v>0</v>
      </c>
      <c r="AS322" s="190" t="s">
        <v>271</v>
      </c>
      <c r="AT322" s="193" t="s">
        <v>271</v>
      </c>
      <c r="AU322" s="193" t="s">
        <v>271</v>
      </c>
      <c r="AV322" s="190" t="s">
        <v>271</v>
      </c>
      <c r="AW322" s="193" t="s">
        <v>271</v>
      </c>
      <c r="AX322" s="193" t="s">
        <v>271</v>
      </c>
      <c r="AY322" s="190" t="s">
        <v>271</v>
      </c>
      <c r="AZ322" s="193" t="s">
        <v>271</v>
      </c>
      <c r="BA322" s="193" t="s">
        <v>271</v>
      </c>
      <c r="BB322" s="190" t="s">
        <v>271</v>
      </c>
      <c r="BC322" s="193" t="s">
        <v>271</v>
      </c>
      <c r="BD322" s="193" t="s">
        <v>271</v>
      </c>
      <c r="BE322" s="190" t="s">
        <v>271</v>
      </c>
      <c r="BF322" s="193" t="s">
        <v>271</v>
      </c>
      <c r="BG322" s="193" t="s">
        <v>271</v>
      </c>
      <c r="BH322" s="190" t="s">
        <v>271</v>
      </c>
      <c r="BI322" s="193" t="s">
        <v>271</v>
      </c>
      <c r="BJ322" s="193" t="s">
        <v>271</v>
      </c>
      <c r="BK322" s="190" t="s">
        <v>271</v>
      </c>
      <c r="BL322" s="193" t="s">
        <v>271</v>
      </c>
      <c r="BM322" s="193" t="s">
        <v>271</v>
      </c>
      <c r="BN322" s="190" t="s">
        <v>271</v>
      </c>
      <c r="BO322" s="193" t="s">
        <v>271</v>
      </c>
      <c r="BP322" s="193" t="s">
        <v>271</v>
      </c>
      <c r="BQ322" s="190" t="s">
        <v>271</v>
      </c>
      <c r="BR322" s="193" t="s">
        <v>271</v>
      </c>
      <c r="BS322" s="193" t="s">
        <v>271</v>
      </c>
      <c r="BT322" s="190" t="s">
        <v>271</v>
      </c>
      <c r="BU322" s="193" t="s">
        <v>271</v>
      </c>
      <c r="BV322" s="193" t="s">
        <v>271</v>
      </c>
      <c r="BW322" s="193">
        <v>2559</v>
      </c>
      <c r="BX322" s="193">
        <v>387</v>
      </c>
      <c r="BY322" s="193">
        <v>387</v>
      </c>
      <c r="BZ322" s="193">
        <v>2559</v>
      </c>
      <c r="CA322" s="193">
        <v>0</v>
      </c>
      <c r="CB322" s="193">
        <v>2559</v>
      </c>
      <c r="CC322" s="190" t="s">
        <v>287</v>
      </c>
      <c r="CD322" s="193">
        <v>2559</v>
      </c>
      <c r="CE322" s="193">
        <v>387</v>
      </c>
      <c r="CF322" s="190" t="s">
        <v>271</v>
      </c>
      <c r="CG322" s="193" t="s">
        <v>271</v>
      </c>
      <c r="CH322" s="193" t="s">
        <v>271</v>
      </c>
      <c r="CI322" s="190" t="s">
        <v>271</v>
      </c>
      <c r="CJ322" s="193" t="s">
        <v>271</v>
      </c>
      <c r="CK322" s="193" t="s">
        <v>271</v>
      </c>
      <c r="CL322" s="190" t="s">
        <v>271</v>
      </c>
      <c r="CM322" s="193" t="s">
        <v>271</v>
      </c>
      <c r="CN322" s="193" t="s">
        <v>271</v>
      </c>
      <c r="CO322" s="190" t="s">
        <v>271</v>
      </c>
      <c r="CP322" s="193" t="s">
        <v>271</v>
      </c>
      <c r="CQ322" s="193" t="s">
        <v>271</v>
      </c>
      <c r="CR322" s="190" t="s">
        <v>271</v>
      </c>
      <c r="CS322" s="193" t="s">
        <v>271</v>
      </c>
      <c r="CT322" s="193" t="s">
        <v>271</v>
      </c>
      <c r="CU322" s="190" t="s">
        <v>271</v>
      </c>
      <c r="CV322" s="193" t="s">
        <v>271</v>
      </c>
      <c r="CW322" s="193" t="s">
        <v>271</v>
      </c>
      <c r="CX322" s="190" t="s">
        <v>271</v>
      </c>
      <c r="CY322" s="193" t="s">
        <v>271</v>
      </c>
      <c r="CZ322" s="193" t="s">
        <v>271</v>
      </c>
      <c r="DA322" s="190" t="s">
        <v>271</v>
      </c>
      <c r="DB322" s="193" t="s">
        <v>271</v>
      </c>
      <c r="DC322" s="193" t="s">
        <v>271</v>
      </c>
      <c r="DD322" s="190" t="s">
        <v>271</v>
      </c>
      <c r="DE322" s="193" t="s">
        <v>271</v>
      </c>
      <c r="DF322" s="193" t="s">
        <v>271</v>
      </c>
      <c r="DG322" s="190" t="s">
        <v>271</v>
      </c>
      <c r="DH322" s="193" t="s">
        <v>271</v>
      </c>
      <c r="DI322" s="193" t="s">
        <v>271</v>
      </c>
      <c r="DJ322" s="190" t="s">
        <v>271</v>
      </c>
      <c r="DK322" s="193" t="s">
        <v>271</v>
      </c>
      <c r="DL322" s="193" t="s">
        <v>271</v>
      </c>
      <c r="DM322" s="190" t="s">
        <v>271</v>
      </c>
      <c r="DN322" s="193" t="s">
        <v>271</v>
      </c>
      <c r="DO322" s="193" t="s">
        <v>271</v>
      </c>
      <c r="DP322" s="190" t="s">
        <v>271</v>
      </c>
      <c r="DQ322" s="193" t="s">
        <v>271</v>
      </c>
      <c r="DR322" s="193" t="s">
        <v>271</v>
      </c>
      <c r="DS322" s="190" t="s">
        <v>271</v>
      </c>
      <c r="DT322" s="193" t="s">
        <v>271</v>
      </c>
      <c r="DU322" s="193" t="s">
        <v>271</v>
      </c>
      <c r="DV322" s="190" t="s">
        <v>271</v>
      </c>
      <c r="DW322" s="193" t="s">
        <v>271</v>
      </c>
      <c r="DX322" s="193" t="s">
        <v>271</v>
      </c>
      <c r="DY322" s="190" t="s">
        <v>271</v>
      </c>
      <c r="DZ322" s="190" t="s">
        <v>297</v>
      </c>
      <c r="EA322" s="190" t="s">
        <v>271</v>
      </c>
      <c r="EB322" s="190" t="s">
        <v>271</v>
      </c>
      <c r="EC322" s="190" t="s">
        <v>272</v>
      </c>
      <c r="ED322" s="190" t="s">
        <v>539</v>
      </c>
      <c r="EE322" s="190" t="s">
        <v>426</v>
      </c>
      <c r="EF322" s="190" t="s">
        <v>271</v>
      </c>
      <c r="EG322" s="190" t="s">
        <v>321</v>
      </c>
      <c r="EH322" s="190" t="s">
        <v>380</v>
      </c>
      <c r="EI322" s="190" t="s">
        <v>483</v>
      </c>
      <c r="EJ322" s="190" t="s">
        <v>245</v>
      </c>
      <c r="EK322" s="190" t="s">
        <v>379</v>
      </c>
      <c r="EL322" s="190" t="s">
        <v>272</v>
      </c>
      <c r="EM322" s="190" t="s">
        <v>272</v>
      </c>
      <c r="EN322" s="190" t="s">
        <v>272</v>
      </c>
      <c r="EO322" s="190" t="s">
        <v>272</v>
      </c>
      <c r="EP322" s="190" t="s">
        <v>378</v>
      </c>
      <c r="EQ322" s="190">
        <v>4</v>
      </c>
      <c r="ER322" s="190" t="s">
        <v>349</v>
      </c>
      <c r="ES322" s="190" t="s">
        <v>272</v>
      </c>
      <c r="ET322" s="190" t="s">
        <v>271</v>
      </c>
      <c r="EU322" s="190" t="s">
        <v>272</v>
      </c>
      <c r="EV322" s="190" t="s">
        <v>271</v>
      </c>
      <c r="EW322" s="190" t="s">
        <v>601</v>
      </c>
      <c r="EX322" s="190">
        <v>2</v>
      </c>
      <c r="EY322" s="190" t="s">
        <v>318</v>
      </c>
      <c r="EZ322" s="190" t="s">
        <v>266</v>
      </c>
      <c r="FA322" s="190" t="s">
        <v>260</v>
      </c>
      <c r="FB322" s="193">
        <v>1</v>
      </c>
      <c r="FC322" s="190" t="s">
        <v>271</v>
      </c>
      <c r="FD322" s="190" t="s">
        <v>271</v>
      </c>
      <c r="FE322" s="190" t="s">
        <v>271</v>
      </c>
      <c r="FF322" s="190" t="s">
        <v>271</v>
      </c>
      <c r="FG322" s="190" t="s">
        <v>271</v>
      </c>
      <c r="FH322" s="190" t="s">
        <v>271</v>
      </c>
      <c r="FI322" s="190" t="s">
        <v>8323</v>
      </c>
      <c r="FJ322" s="190" t="s">
        <v>8322</v>
      </c>
      <c r="FK322" s="190" t="s">
        <v>8321</v>
      </c>
      <c r="FL322" s="190" t="s">
        <v>8320</v>
      </c>
      <c r="FM322" s="190" t="s">
        <v>8319</v>
      </c>
      <c r="FN322" s="190" t="s">
        <v>8318</v>
      </c>
      <c r="FO322" s="190" t="s">
        <v>8317</v>
      </c>
      <c r="FP322" s="190" t="s">
        <v>271</v>
      </c>
      <c r="FQ322" s="193">
        <v>387</v>
      </c>
      <c r="FR322" s="193">
        <v>2559</v>
      </c>
      <c r="FS322" s="190" t="s">
        <v>272</v>
      </c>
      <c r="FT322" s="190" t="s">
        <v>271</v>
      </c>
      <c r="FU322" s="190" t="s">
        <v>271</v>
      </c>
      <c r="FV322" s="190" t="s">
        <v>271</v>
      </c>
      <c r="FW322" s="190" t="s">
        <v>271</v>
      </c>
      <c r="FX322" s="190" t="s">
        <v>271</v>
      </c>
      <c r="FY322" s="190" t="s">
        <v>271</v>
      </c>
      <c r="FZ322" s="190" t="s">
        <v>271</v>
      </c>
      <c r="GA322" s="190" t="s">
        <v>272</v>
      </c>
      <c r="GB322" s="190" t="s">
        <v>271</v>
      </c>
      <c r="GC322" s="190" t="s">
        <v>272</v>
      </c>
      <c r="GD322" s="190" t="s">
        <v>271</v>
      </c>
      <c r="GE322" s="190" t="s">
        <v>297</v>
      </c>
    </row>
    <row r="323" spans="1:187" x14ac:dyDescent="0.3">
      <c r="A323" s="190" t="s">
        <v>372</v>
      </c>
      <c r="B323" s="190">
        <v>2959</v>
      </c>
      <c r="C323" s="190" t="s">
        <v>67</v>
      </c>
      <c r="D323" s="190" t="s">
        <v>241</v>
      </c>
      <c r="E323" s="190" t="s">
        <v>5376</v>
      </c>
      <c r="F323" s="190" t="s">
        <v>5375</v>
      </c>
      <c r="G323" s="190" t="s">
        <v>5339</v>
      </c>
      <c r="H323" s="190" t="s">
        <v>1104</v>
      </c>
      <c r="I323" s="190" t="s">
        <v>301</v>
      </c>
      <c r="J323" s="190" t="s">
        <v>5374</v>
      </c>
      <c r="K323" s="190" t="s">
        <v>271</v>
      </c>
      <c r="L323" s="190" t="s">
        <v>271</v>
      </c>
      <c r="M323" s="190" t="s">
        <v>271</v>
      </c>
      <c r="N323" s="190" t="s">
        <v>271</v>
      </c>
      <c r="O323" s="190" t="s">
        <v>271</v>
      </c>
      <c r="P323" s="190" t="s">
        <v>271</v>
      </c>
      <c r="Q323" s="191">
        <v>41122</v>
      </c>
      <c r="R323" s="191">
        <v>42735</v>
      </c>
      <c r="T323" s="190" t="s">
        <v>549</v>
      </c>
      <c r="U323" s="194">
        <v>681938</v>
      </c>
      <c r="V323" s="190" t="s">
        <v>5373</v>
      </c>
      <c r="W323" s="190" t="s">
        <v>5372</v>
      </c>
      <c r="X323" s="190" t="s">
        <v>5371</v>
      </c>
      <c r="Y323" s="190" t="s">
        <v>271</v>
      </c>
      <c r="Z323" s="190" t="s">
        <v>271</v>
      </c>
      <c r="AA323" s="190" t="s">
        <v>271</v>
      </c>
      <c r="AB323" s="190" t="s">
        <v>310</v>
      </c>
      <c r="AC323" s="190" t="s">
        <v>5370</v>
      </c>
      <c r="AD323" s="190" t="s">
        <v>325</v>
      </c>
      <c r="AE323" s="190" t="s">
        <v>5369</v>
      </c>
      <c r="AF323" s="190" t="s">
        <v>5368</v>
      </c>
      <c r="AG323" s="193">
        <v>64</v>
      </c>
      <c r="AH323" s="193">
        <v>49</v>
      </c>
      <c r="AI323" s="193">
        <v>113</v>
      </c>
      <c r="AJ323" s="193">
        <v>5150</v>
      </c>
      <c r="AK323" s="193">
        <v>4949</v>
      </c>
      <c r="AL323" s="193">
        <v>10099</v>
      </c>
      <c r="AM323" s="193">
        <v>0</v>
      </c>
      <c r="AN323" s="193">
        <v>0</v>
      </c>
      <c r="AO323" s="193">
        <v>0</v>
      </c>
      <c r="AP323" s="193">
        <v>0</v>
      </c>
      <c r="AQ323" s="193">
        <v>0</v>
      </c>
      <c r="AR323" s="193">
        <v>0</v>
      </c>
      <c r="AS323" s="190" t="s">
        <v>271</v>
      </c>
      <c r="AT323" s="193" t="s">
        <v>271</v>
      </c>
      <c r="AU323" s="193" t="s">
        <v>271</v>
      </c>
      <c r="AV323" s="190" t="s">
        <v>271</v>
      </c>
      <c r="AW323" s="193" t="s">
        <v>271</v>
      </c>
      <c r="AX323" s="193" t="s">
        <v>271</v>
      </c>
      <c r="AY323" s="190" t="s">
        <v>271</v>
      </c>
      <c r="AZ323" s="193" t="s">
        <v>271</v>
      </c>
      <c r="BA323" s="193" t="s">
        <v>271</v>
      </c>
      <c r="BB323" s="190" t="s">
        <v>271</v>
      </c>
      <c r="BC323" s="193" t="s">
        <v>271</v>
      </c>
      <c r="BD323" s="193" t="s">
        <v>271</v>
      </c>
      <c r="BE323" s="190" t="s">
        <v>271</v>
      </c>
      <c r="BF323" s="193" t="s">
        <v>271</v>
      </c>
      <c r="BG323" s="193" t="s">
        <v>271</v>
      </c>
      <c r="BH323" s="190" t="s">
        <v>271</v>
      </c>
      <c r="BI323" s="193" t="s">
        <v>271</v>
      </c>
      <c r="BJ323" s="193" t="s">
        <v>271</v>
      </c>
      <c r="BK323" s="190" t="s">
        <v>271</v>
      </c>
      <c r="BL323" s="193" t="s">
        <v>271</v>
      </c>
      <c r="BM323" s="193" t="s">
        <v>271</v>
      </c>
      <c r="BN323" s="190" t="s">
        <v>271</v>
      </c>
      <c r="BO323" s="193" t="s">
        <v>271</v>
      </c>
      <c r="BP323" s="193" t="s">
        <v>271</v>
      </c>
      <c r="BQ323" s="190" t="s">
        <v>271</v>
      </c>
      <c r="BR323" s="193" t="s">
        <v>271</v>
      </c>
      <c r="BS323" s="193" t="s">
        <v>271</v>
      </c>
      <c r="BT323" s="190" t="s">
        <v>271</v>
      </c>
      <c r="BU323" s="193" t="s">
        <v>271</v>
      </c>
      <c r="BV323" s="193" t="s">
        <v>271</v>
      </c>
      <c r="BW323" s="193">
        <v>64</v>
      </c>
      <c r="BX323" s="193">
        <v>49</v>
      </c>
      <c r="BY323" s="193">
        <v>113</v>
      </c>
      <c r="BZ323" s="193">
        <v>5151</v>
      </c>
      <c r="CA323" s="193">
        <v>4949</v>
      </c>
      <c r="CB323" s="193">
        <v>10100</v>
      </c>
      <c r="CC323" s="190" t="s">
        <v>271</v>
      </c>
      <c r="CD323" s="193" t="s">
        <v>271</v>
      </c>
      <c r="CE323" s="193" t="s">
        <v>271</v>
      </c>
      <c r="CF323" s="190" t="s">
        <v>271</v>
      </c>
      <c r="CG323" s="193" t="s">
        <v>271</v>
      </c>
      <c r="CH323" s="193" t="s">
        <v>271</v>
      </c>
      <c r="CI323" s="190" t="s">
        <v>271</v>
      </c>
      <c r="CJ323" s="193" t="s">
        <v>271</v>
      </c>
      <c r="CK323" s="193" t="s">
        <v>271</v>
      </c>
      <c r="CL323" s="190" t="s">
        <v>271</v>
      </c>
      <c r="CM323" s="193" t="s">
        <v>271</v>
      </c>
      <c r="CN323" s="193" t="s">
        <v>271</v>
      </c>
      <c r="CO323" s="190" t="s">
        <v>271</v>
      </c>
      <c r="CP323" s="193" t="s">
        <v>271</v>
      </c>
      <c r="CQ323" s="193" t="s">
        <v>271</v>
      </c>
      <c r="CR323" s="190" t="s">
        <v>271</v>
      </c>
      <c r="CS323" s="193" t="s">
        <v>271</v>
      </c>
      <c r="CT323" s="193" t="s">
        <v>271</v>
      </c>
      <c r="CU323" s="190" t="s">
        <v>287</v>
      </c>
      <c r="CV323" s="193">
        <v>113</v>
      </c>
      <c r="CW323" s="193">
        <v>0</v>
      </c>
      <c r="CX323" s="190" t="s">
        <v>271</v>
      </c>
      <c r="CY323" s="193" t="s">
        <v>271</v>
      </c>
      <c r="CZ323" s="193" t="s">
        <v>271</v>
      </c>
      <c r="DA323" s="190" t="s">
        <v>287</v>
      </c>
      <c r="DB323" s="193">
        <v>0</v>
      </c>
      <c r="DC323" s="193">
        <v>0</v>
      </c>
      <c r="DD323" s="190" t="s">
        <v>287</v>
      </c>
      <c r="DE323" s="193">
        <v>113</v>
      </c>
      <c r="DF323" s="193">
        <v>0</v>
      </c>
      <c r="DG323" s="190" t="s">
        <v>271</v>
      </c>
      <c r="DH323" s="193" t="s">
        <v>271</v>
      </c>
      <c r="DI323" s="193" t="s">
        <v>271</v>
      </c>
      <c r="DJ323" s="190" t="s">
        <v>271</v>
      </c>
      <c r="DK323" s="193" t="s">
        <v>271</v>
      </c>
      <c r="DL323" s="193" t="s">
        <v>271</v>
      </c>
      <c r="DM323" s="190" t="s">
        <v>287</v>
      </c>
      <c r="DN323" s="193">
        <v>0</v>
      </c>
      <c r="DO323" s="193">
        <v>0</v>
      </c>
      <c r="DP323" s="190" t="s">
        <v>271</v>
      </c>
      <c r="DQ323" s="193" t="s">
        <v>271</v>
      </c>
      <c r="DR323" s="193" t="s">
        <v>271</v>
      </c>
      <c r="DS323" s="190" t="s">
        <v>287</v>
      </c>
      <c r="DT323" s="193">
        <v>113</v>
      </c>
      <c r="DU323" s="193">
        <v>0</v>
      </c>
      <c r="DV323" s="190" t="s">
        <v>287</v>
      </c>
      <c r="DW323" s="193">
        <v>0</v>
      </c>
      <c r="DX323" s="193">
        <v>0</v>
      </c>
      <c r="DY323" s="190" t="s">
        <v>655</v>
      </c>
      <c r="DZ323" s="190" t="s">
        <v>297</v>
      </c>
      <c r="EA323" s="190" t="s">
        <v>271</v>
      </c>
      <c r="EB323" s="190" t="s">
        <v>271</v>
      </c>
      <c r="EC323" s="190" t="s">
        <v>297</v>
      </c>
      <c r="ED323" s="190" t="s">
        <v>271</v>
      </c>
      <c r="EE323" s="190" t="s">
        <v>271</v>
      </c>
      <c r="EF323" s="190" t="s">
        <v>271</v>
      </c>
      <c r="EG323" s="190" t="s">
        <v>321</v>
      </c>
      <c r="EH323" s="190" t="s">
        <v>320</v>
      </c>
      <c r="EI323" s="190" t="s">
        <v>319</v>
      </c>
      <c r="EJ323" s="190" t="s">
        <v>246</v>
      </c>
      <c r="EK323" s="190" t="s">
        <v>379</v>
      </c>
      <c r="EL323" s="190" t="s">
        <v>272</v>
      </c>
      <c r="EM323" s="190" t="s">
        <v>272</v>
      </c>
      <c r="EN323" s="190" t="s">
        <v>272</v>
      </c>
      <c r="EO323" s="190" t="s">
        <v>272</v>
      </c>
      <c r="EP323" s="190" t="s">
        <v>378</v>
      </c>
      <c r="EQ323" s="190">
        <v>4</v>
      </c>
      <c r="ER323" s="190" t="s">
        <v>692</v>
      </c>
      <c r="ES323" s="190" t="s">
        <v>297</v>
      </c>
      <c r="ET323" s="190" t="s">
        <v>297</v>
      </c>
      <c r="EU323" s="190" t="s">
        <v>297</v>
      </c>
      <c r="EV323" s="190" t="s">
        <v>297</v>
      </c>
      <c r="EW323" s="190" t="s">
        <v>691</v>
      </c>
      <c r="EX323" s="190" t="s">
        <v>271</v>
      </c>
      <c r="EY323" s="190" t="s">
        <v>302</v>
      </c>
      <c r="EZ323" s="190" t="s">
        <v>268</v>
      </c>
      <c r="FA323" s="190" t="s">
        <v>260</v>
      </c>
      <c r="FB323" s="193">
        <v>0</v>
      </c>
      <c r="FC323" s="190" t="s">
        <v>271</v>
      </c>
      <c r="FD323" s="190" t="s">
        <v>271</v>
      </c>
      <c r="FE323" s="190" t="s">
        <v>271</v>
      </c>
      <c r="FF323" s="190" t="s">
        <v>271</v>
      </c>
      <c r="FG323" s="190" t="s">
        <v>271</v>
      </c>
      <c r="FH323" s="190" t="s">
        <v>271</v>
      </c>
      <c r="FI323" s="190" t="s">
        <v>5367</v>
      </c>
      <c r="FJ323" s="190" t="s">
        <v>5366</v>
      </c>
      <c r="FK323" s="190" t="s">
        <v>5365</v>
      </c>
      <c r="FL323" s="190" t="s">
        <v>5364</v>
      </c>
      <c r="FM323" s="190" t="s">
        <v>5363</v>
      </c>
      <c r="FN323" s="190" t="s">
        <v>5362</v>
      </c>
      <c r="FO323" s="190" t="s">
        <v>5361</v>
      </c>
      <c r="FP323" s="190" t="s">
        <v>271</v>
      </c>
      <c r="FQ323" s="193">
        <v>113</v>
      </c>
      <c r="FR323" s="193">
        <v>10100</v>
      </c>
      <c r="FS323" s="190" t="s">
        <v>297</v>
      </c>
      <c r="FT323" s="190" t="s">
        <v>297</v>
      </c>
      <c r="FU323" s="190" t="s">
        <v>297</v>
      </c>
      <c r="FV323" s="190" t="s">
        <v>297</v>
      </c>
      <c r="FW323" s="190" t="s">
        <v>297</v>
      </c>
      <c r="FX323" s="190" t="s">
        <v>297</v>
      </c>
      <c r="FY323" s="190" t="s">
        <v>297</v>
      </c>
      <c r="FZ323" s="190" t="s">
        <v>297</v>
      </c>
      <c r="GA323" s="190" t="s">
        <v>272</v>
      </c>
      <c r="GB323" s="190" t="s">
        <v>297</v>
      </c>
      <c r="GC323" s="190" t="s">
        <v>297</v>
      </c>
      <c r="GD323" s="190" t="s">
        <v>297</v>
      </c>
      <c r="GE323" s="190" t="s">
        <v>297</v>
      </c>
    </row>
    <row r="324" spans="1:187" x14ac:dyDescent="0.3">
      <c r="A324" s="190" t="s">
        <v>372</v>
      </c>
      <c r="B324" s="190">
        <v>2955</v>
      </c>
      <c r="C324" s="190" t="s">
        <v>67</v>
      </c>
      <c r="D324" s="190" t="s">
        <v>241</v>
      </c>
      <c r="E324" s="190" t="s">
        <v>2826</v>
      </c>
      <c r="F324" s="190" t="s">
        <v>2825</v>
      </c>
      <c r="G324" s="190" t="s">
        <v>2289</v>
      </c>
      <c r="H324" s="190" t="s">
        <v>369</v>
      </c>
      <c r="I324" s="190" t="s">
        <v>1514</v>
      </c>
      <c r="J324" s="190" t="s">
        <v>2824</v>
      </c>
      <c r="K324" s="190" t="s">
        <v>369</v>
      </c>
      <c r="L324" s="190" t="s">
        <v>2364</v>
      </c>
      <c r="M324" s="190" t="s">
        <v>2823</v>
      </c>
      <c r="N324" s="190" t="s">
        <v>369</v>
      </c>
      <c r="O324" s="190" t="s">
        <v>301</v>
      </c>
      <c r="P324" s="190" t="s">
        <v>2822</v>
      </c>
      <c r="Q324" s="191">
        <v>40179</v>
      </c>
      <c r="R324" s="191">
        <v>42185</v>
      </c>
      <c r="S324" s="191">
        <v>42916</v>
      </c>
      <c r="T324" s="190" t="s">
        <v>574</v>
      </c>
      <c r="U324" s="194">
        <v>3121209</v>
      </c>
      <c r="V324" s="190" t="s">
        <v>2821</v>
      </c>
      <c r="W324" s="190" t="s">
        <v>2305</v>
      </c>
      <c r="X324" s="190" t="s">
        <v>2304</v>
      </c>
      <c r="Y324" s="190" t="s">
        <v>2820</v>
      </c>
      <c r="Z324" s="190" t="s">
        <v>2819</v>
      </c>
      <c r="AA324" s="190" t="s">
        <v>2818</v>
      </c>
      <c r="AB324" s="190" t="s">
        <v>310</v>
      </c>
      <c r="AC324" s="190" t="s">
        <v>2817</v>
      </c>
      <c r="AD324" s="190" t="s">
        <v>674</v>
      </c>
      <c r="AE324" s="190" t="s">
        <v>2816</v>
      </c>
      <c r="AF324" s="190" t="s">
        <v>2815</v>
      </c>
      <c r="AG324" s="193">
        <v>55165</v>
      </c>
      <c r="AH324" s="193">
        <v>1041237</v>
      </c>
      <c r="AI324" s="193">
        <v>1096402</v>
      </c>
      <c r="AJ324" s="193">
        <v>10861</v>
      </c>
      <c r="AK324" s="193">
        <v>3817</v>
      </c>
      <c r="AL324" s="193">
        <v>14678</v>
      </c>
      <c r="AM324" s="193">
        <v>0</v>
      </c>
      <c r="AN324" s="193">
        <v>0</v>
      </c>
      <c r="AO324" s="193">
        <v>0</v>
      </c>
      <c r="AP324" s="193">
        <v>0</v>
      </c>
      <c r="AQ324" s="193">
        <v>0</v>
      </c>
      <c r="AR324" s="193">
        <v>0</v>
      </c>
      <c r="AS324" s="190" t="s">
        <v>271</v>
      </c>
      <c r="AT324" s="193" t="s">
        <v>271</v>
      </c>
      <c r="AU324" s="193" t="s">
        <v>271</v>
      </c>
      <c r="AV324" s="190" t="s">
        <v>271</v>
      </c>
      <c r="AW324" s="193" t="s">
        <v>271</v>
      </c>
      <c r="AX324" s="193" t="s">
        <v>271</v>
      </c>
      <c r="AY324" s="190" t="s">
        <v>271</v>
      </c>
      <c r="AZ324" s="193" t="s">
        <v>271</v>
      </c>
      <c r="BA324" s="193" t="s">
        <v>271</v>
      </c>
      <c r="BB324" s="190" t="s">
        <v>271</v>
      </c>
      <c r="BC324" s="193" t="s">
        <v>271</v>
      </c>
      <c r="BD324" s="193" t="s">
        <v>271</v>
      </c>
      <c r="BE324" s="190" t="s">
        <v>271</v>
      </c>
      <c r="BF324" s="193" t="s">
        <v>271</v>
      </c>
      <c r="BG324" s="193" t="s">
        <v>271</v>
      </c>
      <c r="BH324" s="190" t="s">
        <v>271</v>
      </c>
      <c r="BI324" s="193" t="s">
        <v>271</v>
      </c>
      <c r="BJ324" s="193" t="s">
        <v>271</v>
      </c>
      <c r="BK324" s="190" t="s">
        <v>271</v>
      </c>
      <c r="BL324" s="193" t="s">
        <v>271</v>
      </c>
      <c r="BM324" s="193" t="s">
        <v>271</v>
      </c>
      <c r="BN324" s="190" t="s">
        <v>271</v>
      </c>
      <c r="BO324" s="193" t="s">
        <v>271</v>
      </c>
      <c r="BP324" s="193" t="s">
        <v>271</v>
      </c>
      <c r="BQ324" s="190" t="s">
        <v>271</v>
      </c>
      <c r="BR324" s="193" t="s">
        <v>271</v>
      </c>
      <c r="BS324" s="193" t="s">
        <v>271</v>
      </c>
      <c r="BT324" s="190" t="s">
        <v>271</v>
      </c>
      <c r="BU324" s="193" t="s">
        <v>271</v>
      </c>
      <c r="BV324" s="193" t="s">
        <v>271</v>
      </c>
      <c r="BW324" s="193">
        <v>170067</v>
      </c>
      <c r="BX324" s="193">
        <v>163399</v>
      </c>
      <c r="BY324" s="193">
        <v>333466</v>
      </c>
      <c r="BZ324" s="193">
        <v>2006</v>
      </c>
      <c r="CA324" s="193">
        <v>3729</v>
      </c>
      <c r="CB324" s="193">
        <v>5734</v>
      </c>
      <c r="CC324" s="190" t="s">
        <v>271</v>
      </c>
      <c r="CD324" s="193" t="s">
        <v>271</v>
      </c>
      <c r="CE324" s="193" t="s">
        <v>271</v>
      </c>
      <c r="CF324" s="190" t="s">
        <v>287</v>
      </c>
      <c r="CG324" s="193">
        <v>5734</v>
      </c>
      <c r="CH324" s="193">
        <v>333466</v>
      </c>
      <c r="CI324" s="190" t="s">
        <v>271</v>
      </c>
      <c r="CJ324" s="193" t="s">
        <v>271</v>
      </c>
      <c r="CK324" s="193" t="s">
        <v>271</v>
      </c>
      <c r="CL324" s="190" t="s">
        <v>271</v>
      </c>
      <c r="CM324" s="193" t="s">
        <v>271</v>
      </c>
      <c r="CN324" s="193" t="s">
        <v>271</v>
      </c>
      <c r="CO324" s="190" t="s">
        <v>271</v>
      </c>
      <c r="CP324" s="193" t="s">
        <v>271</v>
      </c>
      <c r="CQ324" s="193" t="s">
        <v>271</v>
      </c>
      <c r="CR324" s="190" t="s">
        <v>271</v>
      </c>
      <c r="CS324" s="193" t="s">
        <v>271</v>
      </c>
      <c r="CT324" s="193" t="s">
        <v>271</v>
      </c>
      <c r="CU324" s="190" t="s">
        <v>271</v>
      </c>
      <c r="CV324" s="193" t="s">
        <v>271</v>
      </c>
      <c r="CW324" s="193" t="s">
        <v>271</v>
      </c>
      <c r="CX324" s="190" t="s">
        <v>271</v>
      </c>
      <c r="CY324" s="193" t="s">
        <v>271</v>
      </c>
      <c r="CZ324" s="193" t="s">
        <v>271</v>
      </c>
      <c r="DA324" s="190" t="s">
        <v>271</v>
      </c>
      <c r="DB324" s="193" t="s">
        <v>271</v>
      </c>
      <c r="DC324" s="193" t="s">
        <v>271</v>
      </c>
      <c r="DD324" s="190" t="s">
        <v>271</v>
      </c>
      <c r="DE324" s="193" t="s">
        <v>271</v>
      </c>
      <c r="DF324" s="193" t="s">
        <v>271</v>
      </c>
      <c r="DG324" s="190" t="s">
        <v>271</v>
      </c>
      <c r="DH324" s="193" t="s">
        <v>271</v>
      </c>
      <c r="DI324" s="193" t="s">
        <v>271</v>
      </c>
      <c r="DJ324" s="190" t="s">
        <v>271</v>
      </c>
      <c r="DK324" s="193" t="s">
        <v>271</v>
      </c>
      <c r="DL324" s="193" t="s">
        <v>271</v>
      </c>
      <c r="DM324" s="190" t="s">
        <v>271</v>
      </c>
      <c r="DN324" s="193" t="s">
        <v>271</v>
      </c>
      <c r="DO324" s="193" t="s">
        <v>271</v>
      </c>
      <c r="DP324" s="190" t="s">
        <v>271</v>
      </c>
      <c r="DQ324" s="193" t="s">
        <v>271</v>
      </c>
      <c r="DR324" s="193" t="s">
        <v>271</v>
      </c>
      <c r="DS324" s="190" t="s">
        <v>271</v>
      </c>
      <c r="DT324" s="193" t="s">
        <v>271</v>
      </c>
      <c r="DU324" s="193" t="s">
        <v>271</v>
      </c>
      <c r="DV324" s="190" t="s">
        <v>271</v>
      </c>
      <c r="DW324" s="193" t="s">
        <v>271</v>
      </c>
      <c r="DX324" s="193" t="s">
        <v>271</v>
      </c>
      <c r="DY324" s="190" t="s">
        <v>356</v>
      </c>
      <c r="DZ324" s="190" t="s">
        <v>272</v>
      </c>
      <c r="EA324" s="190" t="s">
        <v>564</v>
      </c>
      <c r="EB324" s="190" t="s">
        <v>354</v>
      </c>
      <c r="EC324" s="190" t="s">
        <v>297</v>
      </c>
      <c r="ED324" s="190" t="s">
        <v>271</v>
      </c>
      <c r="EE324" s="190" t="s">
        <v>271</v>
      </c>
      <c r="EF324" s="190" t="s">
        <v>2814</v>
      </c>
      <c r="EG324" s="190" t="s">
        <v>321</v>
      </c>
      <c r="EH324" s="190" t="s">
        <v>320</v>
      </c>
      <c r="EI324" s="190" t="s">
        <v>319</v>
      </c>
      <c r="EJ324" s="190" t="s">
        <v>271</v>
      </c>
      <c r="EK324" s="190" t="s">
        <v>379</v>
      </c>
      <c r="EL324" s="190" t="s">
        <v>272</v>
      </c>
      <c r="EM324" s="190" t="s">
        <v>272</v>
      </c>
      <c r="EN324" s="190" t="s">
        <v>272</v>
      </c>
      <c r="EO324" s="190" t="s">
        <v>272</v>
      </c>
      <c r="EP324" s="190" t="s">
        <v>378</v>
      </c>
      <c r="EQ324" s="190">
        <v>4</v>
      </c>
      <c r="ER324" s="190" t="s">
        <v>349</v>
      </c>
      <c r="ES324" s="190" t="s">
        <v>272</v>
      </c>
      <c r="ET324" s="190" t="s">
        <v>272</v>
      </c>
      <c r="EU324" s="190" t="s">
        <v>272</v>
      </c>
      <c r="EV324" s="190" t="s">
        <v>272</v>
      </c>
      <c r="EW324" s="190" t="s">
        <v>303</v>
      </c>
      <c r="EX324" s="190">
        <v>4</v>
      </c>
      <c r="EY324" s="190" t="s">
        <v>278</v>
      </c>
      <c r="EZ324" s="190" t="s">
        <v>267</v>
      </c>
      <c r="FA324" s="190" t="s">
        <v>257</v>
      </c>
      <c r="FB324" s="193">
        <v>1</v>
      </c>
      <c r="FC324" s="190" t="s">
        <v>482</v>
      </c>
      <c r="FD324" s="190" t="s">
        <v>348</v>
      </c>
      <c r="FE324" s="190" t="s">
        <v>300</v>
      </c>
      <c r="FF324" s="190" t="s">
        <v>264</v>
      </c>
      <c r="FG324" s="190" t="s">
        <v>2813</v>
      </c>
      <c r="FH324" s="190" t="s">
        <v>2812</v>
      </c>
      <c r="FI324" s="190" t="s">
        <v>2811</v>
      </c>
      <c r="FJ324" s="190" t="s">
        <v>2810</v>
      </c>
      <c r="FK324" s="190" t="s">
        <v>2809</v>
      </c>
      <c r="FL324" s="190" t="s">
        <v>271</v>
      </c>
      <c r="FM324" s="190" t="s">
        <v>271</v>
      </c>
      <c r="FN324" s="190" t="s">
        <v>271</v>
      </c>
      <c r="FO324" s="190" t="s">
        <v>2808</v>
      </c>
      <c r="FP324" s="190" t="s">
        <v>2807</v>
      </c>
      <c r="FQ324" s="193">
        <v>333466</v>
      </c>
      <c r="FR324" s="193">
        <v>5734</v>
      </c>
      <c r="FS324" s="190" t="s">
        <v>271</v>
      </c>
      <c r="FT324" s="190" t="s">
        <v>271</v>
      </c>
      <c r="FU324" s="190" t="s">
        <v>271</v>
      </c>
      <c r="FV324" s="190" t="s">
        <v>271</v>
      </c>
      <c r="FW324" s="190" t="s">
        <v>271</v>
      </c>
      <c r="FX324" s="190" t="s">
        <v>271</v>
      </c>
      <c r="FY324" s="190" t="s">
        <v>271</v>
      </c>
      <c r="FZ324" s="190" t="s">
        <v>271</v>
      </c>
      <c r="GA324" s="190" t="s">
        <v>272</v>
      </c>
      <c r="GB324" s="190" t="s">
        <v>272</v>
      </c>
      <c r="GC324" s="190" t="s">
        <v>271</v>
      </c>
      <c r="GD324" s="190" t="s">
        <v>271</v>
      </c>
      <c r="GE324" s="190" t="s">
        <v>271</v>
      </c>
    </row>
    <row r="325" spans="1:187" x14ac:dyDescent="0.3">
      <c r="A325" s="190" t="s">
        <v>296</v>
      </c>
      <c r="B325" s="190">
        <v>3745</v>
      </c>
      <c r="C325" s="190" t="s">
        <v>67</v>
      </c>
      <c r="D325" s="190" t="s">
        <v>241</v>
      </c>
      <c r="F325" s="190" t="s">
        <v>2307</v>
      </c>
      <c r="G325" s="190" t="s">
        <v>2289</v>
      </c>
      <c r="Q325" s="190"/>
      <c r="R325" s="190"/>
      <c r="S325" s="190"/>
      <c r="U325" s="190"/>
      <c r="V325" s="190" t="s">
        <v>2306</v>
      </c>
      <c r="W325" s="190" t="s">
        <v>2305</v>
      </c>
      <c r="X325" s="190" t="s">
        <v>2304</v>
      </c>
      <c r="Y325" s="190" t="s">
        <v>271</v>
      </c>
      <c r="Z325" s="190" t="s">
        <v>271</v>
      </c>
      <c r="AA325" s="190" t="s">
        <v>271</v>
      </c>
      <c r="AB325" s="190" t="s">
        <v>310</v>
      </c>
      <c r="AC325" s="190" t="s">
        <v>2303</v>
      </c>
      <c r="AD325" s="190" t="s">
        <v>325</v>
      </c>
      <c r="AE325" s="190" t="s">
        <v>2302</v>
      </c>
      <c r="AG325" s="190"/>
      <c r="AH325" s="190"/>
      <c r="AI325" s="190"/>
      <c r="AJ325" s="190"/>
      <c r="AK325" s="190"/>
      <c r="AL325" s="190"/>
      <c r="AM325" s="193">
        <v>0</v>
      </c>
      <c r="AN325" s="193">
        <v>0</v>
      </c>
      <c r="AO325" s="193">
        <v>0</v>
      </c>
      <c r="AP325" s="193">
        <v>0</v>
      </c>
      <c r="AQ325" s="193">
        <v>0</v>
      </c>
      <c r="AR325" s="193">
        <v>0</v>
      </c>
      <c r="AS325" s="190" t="s">
        <v>271</v>
      </c>
      <c r="AT325" s="193" t="s">
        <v>271</v>
      </c>
      <c r="AU325" s="193" t="s">
        <v>271</v>
      </c>
      <c r="AV325" s="190" t="s">
        <v>271</v>
      </c>
      <c r="AW325" s="193" t="s">
        <v>271</v>
      </c>
      <c r="AX325" s="193" t="s">
        <v>271</v>
      </c>
      <c r="AY325" s="190" t="s">
        <v>271</v>
      </c>
      <c r="AZ325" s="193" t="s">
        <v>271</v>
      </c>
      <c r="BA325" s="193" t="s">
        <v>271</v>
      </c>
      <c r="BB325" s="190" t="s">
        <v>271</v>
      </c>
      <c r="BC325" s="193" t="s">
        <v>271</v>
      </c>
      <c r="BD325" s="193" t="s">
        <v>271</v>
      </c>
      <c r="BE325" s="190" t="s">
        <v>271</v>
      </c>
      <c r="BF325" s="193" t="s">
        <v>271</v>
      </c>
      <c r="BG325" s="193" t="s">
        <v>271</v>
      </c>
      <c r="BH325" s="190" t="s">
        <v>271</v>
      </c>
      <c r="BI325" s="193" t="s">
        <v>271</v>
      </c>
      <c r="BJ325" s="193" t="s">
        <v>271</v>
      </c>
      <c r="BK325" s="190" t="s">
        <v>271</v>
      </c>
      <c r="BL325" s="193" t="s">
        <v>271</v>
      </c>
      <c r="BM325" s="193" t="s">
        <v>271</v>
      </c>
      <c r="BN325" s="190" t="s">
        <v>271</v>
      </c>
      <c r="BO325" s="193" t="s">
        <v>271</v>
      </c>
      <c r="BP325" s="193" t="s">
        <v>271</v>
      </c>
      <c r="BQ325" s="190" t="s">
        <v>271</v>
      </c>
      <c r="BR325" s="193" t="s">
        <v>271</v>
      </c>
      <c r="BS325" s="193" t="s">
        <v>271</v>
      </c>
      <c r="BT325" s="190" t="s">
        <v>271</v>
      </c>
      <c r="BU325" s="193" t="s">
        <v>271</v>
      </c>
      <c r="BV325" s="193" t="s">
        <v>271</v>
      </c>
      <c r="BW325" s="193">
        <v>0</v>
      </c>
      <c r="BX325" s="193">
        <v>0</v>
      </c>
      <c r="BY325" s="193">
        <v>333466</v>
      </c>
      <c r="BZ325" s="193">
        <v>0</v>
      </c>
      <c r="CA325" s="193">
        <v>0</v>
      </c>
      <c r="CB325" s="193">
        <v>3617</v>
      </c>
      <c r="CC325" s="190" t="s">
        <v>271</v>
      </c>
      <c r="CD325" s="193" t="s">
        <v>271</v>
      </c>
      <c r="CE325" s="193" t="s">
        <v>271</v>
      </c>
      <c r="CF325" s="190" t="s">
        <v>287</v>
      </c>
      <c r="CG325" s="193">
        <v>3617</v>
      </c>
      <c r="CH325" s="193">
        <v>333466</v>
      </c>
      <c r="CI325" s="190" t="s">
        <v>271</v>
      </c>
      <c r="CJ325" s="193" t="s">
        <v>271</v>
      </c>
      <c r="CK325" s="193" t="s">
        <v>271</v>
      </c>
      <c r="CL325" s="190" t="s">
        <v>271</v>
      </c>
      <c r="CM325" s="193" t="s">
        <v>271</v>
      </c>
      <c r="CN325" s="193" t="s">
        <v>271</v>
      </c>
      <c r="CO325" s="190" t="s">
        <v>271</v>
      </c>
      <c r="CP325" s="193" t="s">
        <v>271</v>
      </c>
      <c r="CQ325" s="193" t="s">
        <v>271</v>
      </c>
      <c r="CR325" s="190" t="s">
        <v>271</v>
      </c>
      <c r="CS325" s="193" t="s">
        <v>271</v>
      </c>
      <c r="CT325" s="193" t="s">
        <v>271</v>
      </c>
      <c r="CU325" s="190" t="s">
        <v>271</v>
      </c>
      <c r="CV325" s="193" t="s">
        <v>271</v>
      </c>
      <c r="CW325" s="193" t="s">
        <v>271</v>
      </c>
      <c r="CX325" s="190" t="s">
        <v>271</v>
      </c>
      <c r="CY325" s="193" t="s">
        <v>271</v>
      </c>
      <c r="CZ325" s="193" t="s">
        <v>271</v>
      </c>
      <c r="DA325" s="190" t="s">
        <v>271</v>
      </c>
      <c r="DB325" s="193" t="s">
        <v>271</v>
      </c>
      <c r="DC325" s="193" t="s">
        <v>271</v>
      </c>
      <c r="DD325" s="190" t="s">
        <v>271</v>
      </c>
      <c r="DE325" s="193" t="s">
        <v>271</v>
      </c>
      <c r="DF325" s="193" t="s">
        <v>271</v>
      </c>
      <c r="DG325" s="190" t="s">
        <v>271</v>
      </c>
      <c r="DH325" s="193" t="s">
        <v>271</v>
      </c>
      <c r="DI325" s="193" t="s">
        <v>271</v>
      </c>
      <c r="DJ325" s="190" t="s">
        <v>271</v>
      </c>
      <c r="DK325" s="193" t="s">
        <v>271</v>
      </c>
      <c r="DL325" s="193" t="s">
        <v>271</v>
      </c>
      <c r="DM325" s="190" t="s">
        <v>271</v>
      </c>
      <c r="DN325" s="193" t="s">
        <v>271</v>
      </c>
      <c r="DO325" s="193" t="s">
        <v>271</v>
      </c>
      <c r="DP325" s="190" t="s">
        <v>271</v>
      </c>
      <c r="DQ325" s="193" t="s">
        <v>271</v>
      </c>
      <c r="DR325" s="193" t="s">
        <v>271</v>
      </c>
      <c r="DS325" s="190" t="s">
        <v>271</v>
      </c>
      <c r="DT325" s="193" t="s">
        <v>271</v>
      </c>
      <c r="DU325" s="193" t="s">
        <v>271</v>
      </c>
      <c r="DV325" s="190" t="s">
        <v>271</v>
      </c>
      <c r="DW325" s="193" t="s">
        <v>271</v>
      </c>
      <c r="DX325" s="193" t="s">
        <v>271</v>
      </c>
      <c r="DY325" s="193"/>
      <c r="DZ325" s="190" t="s">
        <v>272</v>
      </c>
      <c r="EA325" s="190" t="s">
        <v>427</v>
      </c>
      <c r="EB325" s="190" t="s">
        <v>307</v>
      </c>
      <c r="EC325" s="190" t="s">
        <v>297</v>
      </c>
      <c r="ED325" s="190" t="s">
        <v>271</v>
      </c>
      <c r="EE325" s="190" t="s">
        <v>271</v>
      </c>
      <c r="EF325" s="190" t="s">
        <v>2301</v>
      </c>
      <c r="EG325" s="190" t="s">
        <v>321</v>
      </c>
      <c r="EH325" s="190" t="s">
        <v>320</v>
      </c>
      <c r="EI325" s="190" t="s">
        <v>319</v>
      </c>
      <c r="EJ325" s="190" t="s">
        <v>246</v>
      </c>
      <c r="EK325" s="190" t="s">
        <v>1390</v>
      </c>
      <c r="EL325" s="190" t="s">
        <v>272</v>
      </c>
      <c r="EM325" s="190" t="s">
        <v>272</v>
      </c>
      <c r="EN325" s="190" t="s">
        <v>272</v>
      </c>
      <c r="EO325" s="190" t="s">
        <v>272</v>
      </c>
      <c r="EP325" s="190" t="s">
        <v>378</v>
      </c>
      <c r="EQ325" s="190">
        <v>4</v>
      </c>
      <c r="ER325" s="190" t="s">
        <v>304</v>
      </c>
      <c r="ES325" s="190" t="s">
        <v>272</v>
      </c>
      <c r="ET325" s="190" t="s">
        <v>272</v>
      </c>
      <c r="EU325" s="190" t="s">
        <v>271</v>
      </c>
      <c r="EV325" s="190" t="s">
        <v>272</v>
      </c>
      <c r="EW325" s="190" t="s">
        <v>303</v>
      </c>
      <c r="EX325" s="190">
        <v>3</v>
      </c>
      <c r="EY325" s="190" t="s">
        <v>278</v>
      </c>
      <c r="EZ325" s="190" t="s">
        <v>267</v>
      </c>
      <c r="FA325" s="190" t="s">
        <v>260</v>
      </c>
      <c r="FB325" s="190" t="s">
        <v>271</v>
      </c>
      <c r="FC325" s="190" t="s">
        <v>348</v>
      </c>
      <c r="FD325" s="190" t="s">
        <v>482</v>
      </c>
      <c r="FE325" s="190" t="s">
        <v>537</v>
      </c>
      <c r="FF325" s="190" t="s">
        <v>264</v>
      </c>
      <c r="FG325" s="190" t="s">
        <v>2300</v>
      </c>
      <c r="FO325" s="190" t="s">
        <v>271</v>
      </c>
      <c r="FP325" s="190" t="s">
        <v>2299</v>
      </c>
      <c r="FQ325" s="190">
        <v>333466</v>
      </c>
      <c r="FR325" s="190">
        <v>3617</v>
      </c>
      <c r="FS325" s="190" t="s">
        <v>271</v>
      </c>
      <c r="FT325" s="190" t="s">
        <v>271</v>
      </c>
      <c r="FU325" s="190" t="s">
        <v>271</v>
      </c>
      <c r="FV325" s="190" t="s">
        <v>271</v>
      </c>
      <c r="FW325" s="190" t="s">
        <v>271</v>
      </c>
      <c r="FX325" s="190" t="s">
        <v>271</v>
      </c>
      <c r="FY325" s="190" t="s">
        <v>271</v>
      </c>
      <c r="FZ325" s="190" t="s">
        <v>271</v>
      </c>
      <c r="GA325" s="190" t="s">
        <v>272</v>
      </c>
      <c r="GB325" s="190" t="s">
        <v>271</v>
      </c>
      <c r="GC325" s="190" t="s">
        <v>271</v>
      </c>
      <c r="GD325" s="190" t="s">
        <v>271</v>
      </c>
      <c r="GE325" s="190" t="s">
        <v>271</v>
      </c>
    </row>
    <row r="326" spans="1:187" x14ac:dyDescent="0.3">
      <c r="A326" s="190" t="s">
        <v>296</v>
      </c>
      <c r="B326" s="190">
        <v>3751</v>
      </c>
      <c r="C326" s="190" t="s">
        <v>67</v>
      </c>
      <c r="D326" s="190" t="s">
        <v>241</v>
      </c>
      <c r="F326" s="190" t="s">
        <v>2298</v>
      </c>
      <c r="G326" s="190" t="s">
        <v>2289</v>
      </c>
      <c r="Q326" s="190"/>
      <c r="R326" s="190"/>
      <c r="S326" s="190"/>
      <c r="U326" s="190"/>
      <c r="V326" s="190" t="s">
        <v>2297</v>
      </c>
      <c r="W326" s="190" t="s">
        <v>2296</v>
      </c>
      <c r="X326" s="190" t="s">
        <v>2295</v>
      </c>
      <c r="Y326" s="190" t="s">
        <v>271</v>
      </c>
      <c r="Z326" s="190" t="s">
        <v>271</v>
      </c>
      <c r="AA326" s="190" t="s">
        <v>271</v>
      </c>
      <c r="AB326" s="190" t="s">
        <v>310</v>
      </c>
      <c r="AC326" s="190" t="s">
        <v>2294</v>
      </c>
      <c r="AD326" s="190" t="s">
        <v>289</v>
      </c>
      <c r="AE326" s="190" t="s">
        <v>2293</v>
      </c>
      <c r="AG326" s="190"/>
      <c r="AH326" s="190"/>
      <c r="AI326" s="190"/>
      <c r="AJ326" s="190"/>
      <c r="AK326" s="190"/>
      <c r="AL326" s="190"/>
      <c r="AM326" s="193">
        <v>0</v>
      </c>
      <c r="AN326" s="193">
        <v>0</v>
      </c>
      <c r="AO326" s="193">
        <v>0</v>
      </c>
      <c r="AP326" s="193">
        <v>0</v>
      </c>
      <c r="AQ326" s="193">
        <v>0</v>
      </c>
      <c r="AR326" s="193">
        <v>0</v>
      </c>
      <c r="AS326" s="190" t="s">
        <v>271</v>
      </c>
      <c r="AT326" s="193" t="s">
        <v>271</v>
      </c>
      <c r="AU326" s="193" t="s">
        <v>271</v>
      </c>
      <c r="AV326" s="190" t="s">
        <v>271</v>
      </c>
      <c r="AW326" s="193" t="s">
        <v>271</v>
      </c>
      <c r="AX326" s="193" t="s">
        <v>271</v>
      </c>
      <c r="AY326" s="190" t="s">
        <v>271</v>
      </c>
      <c r="AZ326" s="193" t="s">
        <v>271</v>
      </c>
      <c r="BA326" s="193" t="s">
        <v>271</v>
      </c>
      <c r="BB326" s="190" t="s">
        <v>271</v>
      </c>
      <c r="BC326" s="193" t="s">
        <v>271</v>
      </c>
      <c r="BD326" s="193" t="s">
        <v>271</v>
      </c>
      <c r="BE326" s="190" t="s">
        <v>271</v>
      </c>
      <c r="BF326" s="193" t="s">
        <v>271</v>
      </c>
      <c r="BG326" s="193" t="s">
        <v>271</v>
      </c>
      <c r="BH326" s="190" t="s">
        <v>271</v>
      </c>
      <c r="BI326" s="193" t="s">
        <v>271</v>
      </c>
      <c r="BJ326" s="193" t="s">
        <v>271</v>
      </c>
      <c r="BK326" s="190" t="s">
        <v>271</v>
      </c>
      <c r="BL326" s="193" t="s">
        <v>271</v>
      </c>
      <c r="BM326" s="193" t="s">
        <v>271</v>
      </c>
      <c r="BN326" s="190" t="s">
        <v>271</v>
      </c>
      <c r="BO326" s="193" t="s">
        <v>271</v>
      </c>
      <c r="BP326" s="193" t="s">
        <v>271</v>
      </c>
      <c r="BQ326" s="190" t="s">
        <v>271</v>
      </c>
      <c r="BR326" s="193" t="s">
        <v>271</v>
      </c>
      <c r="BS326" s="193" t="s">
        <v>271</v>
      </c>
      <c r="BT326" s="190" t="s">
        <v>271</v>
      </c>
      <c r="BU326" s="193" t="s">
        <v>271</v>
      </c>
      <c r="BV326" s="193" t="s">
        <v>271</v>
      </c>
      <c r="BW326" s="193">
        <v>1600000</v>
      </c>
      <c r="BX326" s="193">
        <v>1100000</v>
      </c>
      <c r="BY326" s="193">
        <v>2700000</v>
      </c>
      <c r="BZ326" s="193">
        <v>737000</v>
      </c>
      <c r="CA326" s="193">
        <v>603000</v>
      </c>
      <c r="CB326" s="193">
        <v>1340000</v>
      </c>
      <c r="CC326" s="190" t="s">
        <v>271</v>
      </c>
      <c r="CD326" s="193" t="s">
        <v>271</v>
      </c>
      <c r="CE326" s="193" t="s">
        <v>271</v>
      </c>
      <c r="CF326" s="190" t="s">
        <v>271</v>
      </c>
      <c r="CG326" s="193" t="s">
        <v>271</v>
      </c>
      <c r="CH326" s="193" t="s">
        <v>271</v>
      </c>
      <c r="CI326" s="190" t="s">
        <v>271</v>
      </c>
      <c r="CJ326" s="193" t="s">
        <v>271</v>
      </c>
      <c r="CK326" s="193" t="s">
        <v>271</v>
      </c>
      <c r="CL326" s="190" t="s">
        <v>271</v>
      </c>
      <c r="CM326" s="193" t="s">
        <v>271</v>
      </c>
      <c r="CN326" s="193" t="s">
        <v>271</v>
      </c>
      <c r="CO326" s="190" t="s">
        <v>271</v>
      </c>
      <c r="CP326" s="193" t="s">
        <v>271</v>
      </c>
      <c r="CQ326" s="193" t="s">
        <v>271</v>
      </c>
      <c r="CR326" s="190" t="s">
        <v>271</v>
      </c>
      <c r="CS326" s="193" t="s">
        <v>271</v>
      </c>
      <c r="CT326" s="193" t="s">
        <v>271</v>
      </c>
      <c r="CU326" s="190" t="s">
        <v>271</v>
      </c>
      <c r="CV326" s="193" t="s">
        <v>271</v>
      </c>
      <c r="CW326" s="193" t="s">
        <v>271</v>
      </c>
      <c r="CX326" s="190" t="s">
        <v>271</v>
      </c>
      <c r="CY326" s="193" t="s">
        <v>271</v>
      </c>
      <c r="CZ326" s="193" t="s">
        <v>271</v>
      </c>
      <c r="DA326" s="190" t="s">
        <v>271</v>
      </c>
      <c r="DB326" s="193" t="s">
        <v>271</v>
      </c>
      <c r="DC326" s="193" t="s">
        <v>271</v>
      </c>
      <c r="DD326" s="190" t="s">
        <v>271</v>
      </c>
      <c r="DE326" s="193" t="s">
        <v>271</v>
      </c>
      <c r="DF326" s="193" t="s">
        <v>271</v>
      </c>
      <c r="DG326" s="190" t="s">
        <v>271</v>
      </c>
      <c r="DH326" s="193" t="s">
        <v>271</v>
      </c>
      <c r="DI326" s="193" t="s">
        <v>271</v>
      </c>
      <c r="DJ326" s="190" t="s">
        <v>287</v>
      </c>
      <c r="DK326" s="193">
        <v>1340000</v>
      </c>
      <c r="DL326" s="193">
        <v>2700000</v>
      </c>
      <c r="DM326" s="190" t="s">
        <v>271</v>
      </c>
      <c r="DN326" s="193" t="s">
        <v>271</v>
      </c>
      <c r="DO326" s="193" t="s">
        <v>271</v>
      </c>
      <c r="DP326" s="190" t="s">
        <v>271</v>
      </c>
      <c r="DQ326" s="193" t="s">
        <v>271</v>
      </c>
      <c r="DR326" s="193" t="s">
        <v>271</v>
      </c>
      <c r="DS326" s="190" t="s">
        <v>271</v>
      </c>
      <c r="DT326" s="193" t="s">
        <v>271</v>
      </c>
      <c r="DU326" s="193" t="s">
        <v>271</v>
      </c>
      <c r="DV326" s="190" t="s">
        <v>271</v>
      </c>
      <c r="DW326" s="193" t="s">
        <v>271</v>
      </c>
      <c r="DX326" s="193" t="s">
        <v>271</v>
      </c>
      <c r="DY326" s="193"/>
      <c r="DZ326" s="190" t="s">
        <v>272</v>
      </c>
      <c r="EA326" s="190" t="s">
        <v>750</v>
      </c>
      <c r="EB326" s="190" t="s">
        <v>307</v>
      </c>
      <c r="EC326" s="190" t="s">
        <v>297</v>
      </c>
      <c r="ED326" s="190" t="s">
        <v>271</v>
      </c>
      <c r="EE326" s="190" t="s">
        <v>271</v>
      </c>
      <c r="EF326" s="190" t="s">
        <v>271</v>
      </c>
      <c r="EG326" s="190" t="s">
        <v>285</v>
      </c>
      <c r="EH326" s="190" t="s">
        <v>380</v>
      </c>
      <c r="EI326" s="190" t="s">
        <v>319</v>
      </c>
      <c r="EJ326" s="190" t="s">
        <v>246</v>
      </c>
      <c r="EK326" s="190" t="s">
        <v>282</v>
      </c>
      <c r="EL326" s="190" t="s">
        <v>272</v>
      </c>
      <c r="EM326" s="190" t="s">
        <v>271</v>
      </c>
      <c r="EN326" s="190" t="s">
        <v>271</v>
      </c>
      <c r="EO326" s="190" t="s">
        <v>272</v>
      </c>
      <c r="EP326" s="190" t="s">
        <v>281</v>
      </c>
      <c r="EQ326" s="190">
        <v>2</v>
      </c>
      <c r="ER326" s="190" t="s">
        <v>280</v>
      </c>
      <c r="ES326" s="190" t="s">
        <v>272</v>
      </c>
      <c r="ET326" s="190" t="s">
        <v>272</v>
      </c>
      <c r="EU326" s="190" t="s">
        <v>272</v>
      </c>
      <c r="EV326" s="190" t="s">
        <v>272</v>
      </c>
      <c r="EW326" s="190" t="s">
        <v>279</v>
      </c>
      <c r="EX326" s="190">
        <v>4</v>
      </c>
      <c r="EY326" s="190" t="s">
        <v>318</v>
      </c>
      <c r="EZ326" s="190" t="s">
        <v>266</v>
      </c>
      <c r="FA326" s="190" t="s">
        <v>260</v>
      </c>
      <c r="FB326" s="190">
        <v>4</v>
      </c>
      <c r="FC326" s="190" t="s">
        <v>482</v>
      </c>
      <c r="FD326" s="190" t="s">
        <v>276</v>
      </c>
      <c r="FE326" s="190" t="s">
        <v>271</v>
      </c>
      <c r="FF326" s="190" t="s">
        <v>263</v>
      </c>
      <c r="FG326" s="190" t="s">
        <v>2292</v>
      </c>
      <c r="FO326" s="190" t="s">
        <v>2291</v>
      </c>
      <c r="FP326" s="190" t="s">
        <v>2290</v>
      </c>
      <c r="FQ326" s="190">
        <v>2700000</v>
      </c>
      <c r="FR326" s="190">
        <v>1340000</v>
      </c>
      <c r="FS326" s="190" t="s">
        <v>271</v>
      </c>
      <c r="FT326" s="190" t="s">
        <v>271</v>
      </c>
      <c r="FU326" s="190" t="s">
        <v>271</v>
      </c>
      <c r="FV326" s="190" t="s">
        <v>271</v>
      </c>
      <c r="FW326" s="190" t="s">
        <v>271</v>
      </c>
      <c r="FX326" s="190" t="s">
        <v>271</v>
      </c>
      <c r="FY326" s="190" t="s">
        <v>271</v>
      </c>
      <c r="FZ326" s="190" t="s">
        <v>271</v>
      </c>
      <c r="GA326" s="190" t="s">
        <v>272</v>
      </c>
      <c r="GB326" s="190" t="s">
        <v>271</v>
      </c>
      <c r="GC326" s="190" t="s">
        <v>272</v>
      </c>
      <c r="GD326" s="190" t="s">
        <v>271</v>
      </c>
      <c r="GE326" s="190" t="s">
        <v>272</v>
      </c>
    </row>
    <row r="327" spans="1:187" x14ac:dyDescent="0.3">
      <c r="A327" s="190" t="s">
        <v>372</v>
      </c>
      <c r="B327" s="190">
        <v>2965</v>
      </c>
      <c r="C327" s="190" t="s">
        <v>67</v>
      </c>
      <c r="D327" s="190" t="s">
        <v>241</v>
      </c>
      <c r="E327" s="190" t="s">
        <v>1977</v>
      </c>
      <c r="F327" s="190" t="s">
        <v>1354</v>
      </c>
      <c r="G327" s="190" t="s">
        <v>1337</v>
      </c>
      <c r="H327" s="190" t="s">
        <v>369</v>
      </c>
      <c r="I327" s="190" t="s">
        <v>1543</v>
      </c>
      <c r="J327" s="190" t="s">
        <v>1578</v>
      </c>
      <c r="K327" s="190" t="s">
        <v>271</v>
      </c>
      <c r="L327" s="190" t="s">
        <v>271</v>
      </c>
      <c r="M327" s="190" t="s">
        <v>271</v>
      </c>
      <c r="N327" s="190" t="s">
        <v>271</v>
      </c>
      <c r="O327" s="190" t="s">
        <v>271</v>
      </c>
      <c r="P327" s="190" t="s">
        <v>271</v>
      </c>
      <c r="Q327" s="191">
        <v>41122</v>
      </c>
      <c r="R327" s="191">
        <v>42551</v>
      </c>
      <c r="T327" s="190" t="s">
        <v>574</v>
      </c>
      <c r="U327" s="194">
        <v>826286</v>
      </c>
      <c r="V327" s="190" t="s">
        <v>1353</v>
      </c>
      <c r="W327" s="190" t="s">
        <v>1352</v>
      </c>
      <c r="X327" s="190" t="s">
        <v>1351</v>
      </c>
      <c r="Y327" s="190" t="s">
        <v>1350</v>
      </c>
      <c r="Z327" s="190" t="s">
        <v>364</v>
      </c>
      <c r="AA327" s="190" t="s">
        <v>1349</v>
      </c>
      <c r="AB327" s="190" t="s">
        <v>310</v>
      </c>
      <c r="AC327" s="190" t="s">
        <v>1976</v>
      </c>
      <c r="AD327" s="190" t="s">
        <v>325</v>
      </c>
      <c r="AE327" s="190" t="s">
        <v>1347</v>
      </c>
      <c r="AF327" s="190" t="s">
        <v>1975</v>
      </c>
      <c r="AG327" s="193">
        <v>11500</v>
      </c>
      <c r="AH327" s="193">
        <v>11500</v>
      </c>
      <c r="AI327" s="193">
        <v>23000</v>
      </c>
      <c r="AJ327" s="193">
        <v>4600</v>
      </c>
      <c r="AK327" s="193">
        <v>0</v>
      </c>
      <c r="AL327" s="193">
        <v>4600</v>
      </c>
      <c r="AM327" s="193">
        <v>0</v>
      </c>
      <c r="AN327" s="193">
        <v>0</v>
      </c>
      <c r="AO327" s="193">
        <v>0</v>
      </c>
      <c r="AP327" s="193">
        <v>0</v>
      </c>
      <c r="AQ327" s="193">
        <v>0</v>
      </c>
      <c r="AR327" s="193">
        <v>0</v>
      </c>
      <c r="AS327" s="190" t="s">
        <v>271</v>
      </c>
      <c r="AT327" s="193" t="s">
        <v>271</v>
      </c>
      <c r="AU327" s="193" t="s">
        <v>271</v>
      </c>
      <c r="AV327" s="190" t="s">
        <v>271</v>
      </c>
      <c r="AW327" s="193" t="s">
        <v>271</v>
      </c>
      <c r="AX327" s="193" t="s">
        <v>271</v>
      </c>
      <c r="AY327" s="190" t="s">
        <v>271</v>
      </c>
      <c r="AZ327" s="193" t="s">
        <v>271</v>
      </c>
      <c r="BA327" s="193" t="s">
        <v>271</v>
      </c>
      <c r="BB327" s="190" t="s">
        <v>271</v>
      </c>
      <c r="BC327" s="193" t="s">
        <v>271</v>
      </c>
      <c r="BD327" s="193" t="s">
        <v>271</v>
      </c>
      <c r="BE327" s="190" t="s">
        <v>271</v>
      </c>
      <c r="BF327" s="193" t="s">
        <v>271</v>
      </c>
      <c r="BG327" s="193" t="s">
        <v>271</v>
      </c>
      <c r="BH327" s="190" t="s">
        <v>271</v>
      </c>
      <c r="BI327" s="193" t="s">
        <v>271</v>
      </c>
      <c r="BJ327" s="193" t="s">
        <v>271</v>
      </c>
      <c r="BK327" s="190" t="s">
        <v>271</v>
      </c>
      <c r="BL327" s="193" t="s">
        <v>271</v>
      </c>
      <c r="BM327" s="193" t="s">
        <v>271</v>
      </c>
      <c r="BN327" s="190" t="s">
        <v>271</v>
      </c>
      <c r="BO327" s="193" t="s">
        <v>271</v>
      </c>
      <c r="BP327" s="193" t="s">
        <v>271</v>
      </c>
      <c r="BQ327" s="190" t="s">
        <v>271</v>
      </c>
      <c r="BR327" s="193" t="s">
        <v>271</v>
      </c>
      <c r="BS327" s="193" t="s">
        <v>271</v>
      </c>
      <c r="BT327" s="190" t="s">
        <v>271</v>
      </c>
      <c r="BU327" s="193" t="s">
        <v>271</v>
      </c>
      <c r="BV327" s="193" t="s">
        <v>271</v>
      </c>
      <c r="BW327" s="193">
        <v>12250</v>
      </c>
      <c r="BX327" s="193">
        <v>13125</v>
      </c>
      <c r="BY327" s="193">
        <v>25375</v>
      </c>
      <c r="BZ327" s="193">
        <v>4680</v>
      </c>
      <c r="CA327" s="193">
        <v>0</v>
      </c>
      <c r="CB327" s="193">
        <v>4680</v>
      </c>
      <c r="CC327" s="190" t="s">
        <v>287</v>
      </c>
      <c r="CD327" s="193">
        <v>4680</v>
      </c>
      <c r="CE327" s="193">
        <v>25375</v>
      </c>
      <c r="CF327" s="190" t="s">
        <v>287</v>
      </c>
      <c r="CG327" s="193">
        <v>4680</v>
      </c>
      <c r="CH327" s="193">
        <v>25375</v>
      </c>
      <c r="CI327" s="190" t="s">
        <v>271</v>
      </c>
      <c r="CJ327" s="193" t="s">
        <v>271</v>
      </c>
      <c r="CK327" s="193" t="s">
        <v>271</v>
      </c>
      <c r="CL327" s="190" t="s">
        <v>271</v>
      </c>
      <c r="CM327" s="193" t="s">
        <v>271</v>
      </c>
      <c r="CN327" s="193" t="s">
        <v>271</v>
      </c>
      <c r="CO327" s="190" t="s">
        <v>271</v>
      </c>
      <c r="CP327" s="193" t="s">
        <v>271</v>
      </c>
      <c r="CQ327" s="193" t="s">
        <v>271</v>
      </c>
      <c r="CR327" s="190" t="s">
        <v>271</v>
      </c>
      <c r="CS327" s="193" t="s">
        <v>271</v>
      </c>
      <c r="CT327" s="193" t="s">
        <v>271</v>
      </c>
      <c r="CU327" s="190" t="s">
        <v>287</v>
      </c>
      <c r="CV327" s="193">
        <v>4680</v>
      </c>
      <c r="CW327" s="193">
        <v>25375</v>
      </c>
      <c r="CX327" s="190" t="s">
        <v>271</v>
      </c>
      <c r="CY327" s="193" t="s">
        <v>271</v>
      </c>
      <c r="CZ327" s="193" t="s">
        <v>271</v>
      </c>
      <c r="DA327" s="190" t="s">
        <v>271</v>
      </c>
      <c r="DB327" s="193" t="s">
        <v>271</v>
      </c>
      <c r="DC327" s="193" t="s">
        <v>271</v>
      </c>
      <c r="DD327" s="190" t="s">
        <v>271</v>
      </c>
      <c r="DE327" s="193" t="s">
        <v>271</v>
      </c>
      <c r="DF327" s="193" t="s">
        <v>271</v>
      </c>
      <c r="DG327" s="190" t="s">
        <v>271</v>
      </c>
      <c r="DH327" s="193" t="s">
        <v>271</v>
      </c>
      <c r="DI327" s="193" t="s">
        <v>271</v>
      </c>
      <c r="DJ327" s="190" t="s">
        <v>271</v>
      </c>
      <c r="DK327" s="193" t="s">
        <v>271</v>
      </c>
      <c r="DL327" s="193" t="s">
        <v>271</v>
      </c>
      <c r="DM327" s="190" t="s">
        <v>287</v>
      </c>
      <c r="DN327" s="193">
        <v>4680</v>
      </c>
      <c r="DO327" s="193">
        <v>25375</v>
      </c>
      <c r="DP327" s="190" t="s">
        <v>271</v>
      </c>
      <c r="DQ327" s="193" t="s">
        <v>271</v>
      </c>
      <c r="DR327" s="193" t="s">
        <v>271</v>
      </c>
      <c r="DS327" s="190" t="s">
        <v>271</v>
      </c>
      <c r="DT327" s="193" t="s">
        <v>271</v>
      </c>
      <c r="DU327" s="193" t="s">
        <v>271</v>
      </c>
      <c r="DV327" s="190" t="s">
        <v>287</v>
      </c>
      <c r="DW327" s="193">
        <v>4680</v>
      </c>
      <c r="DX327" s="193">
        <v>25375</v>
      </c>
      <c r="DY327" s="190" t="s">
        <v>356</v>
      </c>
      <c r="DZ327" s="190" t="s">
        <v>272</v>
      </c>
      <c r="EA327" s="190" t="s">
        <v>427</v>
      </c>
      <c r="EB327" s="190" t="s">
        <v>307</v>
      </c>
      <c r="EC327" s="190" t="s">
        <v>297</v>
      </c>
      <c r="ED327" s="190" t="s">
        <v>271</v>
      </c>
      <c r="EE327" s="190" t="s">
        <v>271</v>
      </c>
      <c r="EF327" s="190" t="s">
        <v>271</v>
      </c>
      <c r="EG327" s="190" t="s">
        <v>321</v>
      </c>
      <c r="EH327" s="190" t="s">
        <v>320</v>
      </c>
      <c r="EI327" s="190" t="s">
        <v>483</v>
      </c>
      <c r="EJ327" s="190" t="s">
        <v>245</v>
      </c>
      <c r="EK327" s="190" t="s">
        <v>351</v>
      </c>
      <c r="EL327" s="190" t="s">
        <v>272</v>
      </c>
      <c r="EM327" s="190" t="s">
        <v>272</v>
      </c>
      <c r="EN327" s="190" t="s">
        <v>272</v>
      </c>
      <c r="EO327" s="190" t="s">
        <v>272</v>
      </c>
      <c r="EP327" s="190" t="s">
        <v>350</v>
      </c>
      <c r="EQ327" s="190">
        <v>4</v>
      </c>
      <c r="ER327" s="190" t="s">
        <v>349</v>
      </c>
      <c r="ES327" s="190" t="s">
        <v>272</v>
      </c>
      <c r="ET327" s="190" t="s">
        <v>272</v>
      </c>
      <c r="EU327" s="190" t="s">
        <v>272</v>
      </c>
      <c r="EV327" s="190" t="s">
        <v>272</v>
      </c>
      <c r="EW327" s="190" t="s">
        <v>303</v>
      </c>
      <c r="EX327" s="190">
        <v>4</v>
      </c>
      <c r="EY327" s="190" t="s">
        <v>318</v>
      </c>
      <c r="EZ327" s="190" t="s">
        <v>266</v>
      </c>
      <c r="FA327" s="190" t="s">
        <v>257</v>
      </c>
      <c r="FB327" s="193">
        <v>2</v>
      </c>
      <c r="FC327" s="190" t="s">
        <v>276</v>
      </c>
      <c r="FD327" s="190" t="s">
        <v>376</v>
      </c>
      <c r="FE327" s="190" t="s">
        <v>537</v>
      </c>
      <c r="FF327" s="190" t="s">
        <v>264</v>
      </c>
      <c r="FG327" s="190" t="s">
        <v>1346</v>
      </c>
      <c r="FH327" s="190" t="s">
        <v>1974</v>
      </c>
      <c r="FI327" s="190" t="s">
        <v>1343</v>
      </c>
      <c r="FJ327" s="190" t="s">
        <v>1342</v>
      </c>
      <c r="FK327" s="190" t="s">
        <v>1341</v>
      </c>
      <c r="FL327" s="190" t="s">
        <v>1340</v>
      </c>
      <c r="FM327" s="190" t="s">
        <v>1339</v>
      </c>
      <c r="FN327" s="190" t="s">
        <v>1338</v>
      </c>
      <c r="FO327" s="190" t="s">
        <v>271</v>
      </c>
      <c r="FP327" s="190" t="s">
        <v>1973</v>
      </c>
      <c r="FQ327" s="193">
        <v>25375</v>
      </c>
      <c r="FR327" s="193">
        <v>4680</v>
      </c>
      <c r="FS327" s="190" t="s">
        <v>272</v>
      </c>
      <c r="FT327" s="190" t="s">
        <v>297</v>
      </c>
      <c r="FU327" s="190" t="s">
        <v>297</v>
      </c>
      <c r="FV327" s="190" t="s">
        <v>297</v>
      </c>
      <c r="FW327" s="190" t="s">
        <v>297</v>
      </c>
      <c r="FX327" s="190" t="s">
        <v>297</v>
      </c>
      <c r="FY327" s="190" t="s">
        <v>297</v>
      </c>
      <c r="FZ327" s="190" t="s">
        <v>297</v>
      </c>
      <c r="GA327" s="190" t="s">
        <v>272</v>
      </c>
      <c r="GB327" s="190" t="s">
        <v>272</v>
      </c>
      <c r="GC327" s="190" t="s">
        <v>272</v>
      </c>
      <c r="GD327" s="190" t="s">
        <v>272</v>
      </c>
      <c r="GE327" s="190" t="s">
        <v>272</v>
      </c>
    </row>
    <row r="328" spans="1:187" x14ac:dyDescent="0.3">
      <c r="A328" s="190" t="s">
        <v>296</v>
      </c>
      <c r="B328" s="190">
        <v>3750</v>
      </c>
      <c r="C328" s="190" t="s">
        <v>67</v>
      </c>
      <c r="D328" s="190" t="s">
        <v>241</v>
      </c>
      <c r="F328" s="190" t="s">
        <v>1354</v>
      </c>
      <c r="G328" s="190" t="s">
        <v>1337</v>
      </c>
      <c r="Q328" s="190"/>
      <c r="R328" s="190"/>
      <c r="S328" s="190"/>
      <c r="U328" s="190"/>
      <c r="V328" s="190" t="s">
        <v>1353</v>
      </c>
      <c r="W328" s="190" t="s">
        <v>1352</v>
      </c>
      <c r="X328" s="190" t="s">
        <v>1351</v>
      </c>
      <c r="Y328" s="190" t="s">
        <v>1350</v>
      </c>
      <c r="Z328" s="190" t="s">
        <v>364</v>
      </c>
      <c r="AA328" s="190" t="s">
        <v>1349</v>
      </c>
      <c r="AB328" s="190" t="s">
        <v>310</v>
      </c>
      <c r="AC328" s="190" t="s">
        <v>1348</v>
      </c>
      <c r="AD328" s="190" t="s">
        <v>325</v>
      </c>
      <c r="AE328" s="190" t="s">
        <v>1347</v>
      </c>
      <c r="AG328" s="190"/>
      <c r="AH328" s="190"/>
      <c r="AI328" s="190"/>
      <c r="AJ328" s="190"/>
      <c r="AK328" s="190"/>
      <c r="AL328" s="190"/>
      <c r="AM328" s="193">
        <v>0</v>
      </c>
      <c r="AN328" s="193">
        <v>0</v>
      </c>
      <c r="AO328" s="193">
        <v>0</v>
      </c>
      <c r="AP328" s="193">
        <v>0</v>
      </c>
      <c r="AQ328" s="193">
        <v>0</v>
      </c>
      <c r="AR328" s="193">
        <v>0</v>
      </c>
      <c r="AS328" s="190" t="s">
        <v>271</v>
      </c>
      <c r="AT328" s="193" t="s">
        <v>271</v>
      </c>
      <c r="AU328" s="193" t="s">
        <v>271</v>
      </c>
      <c r="AV328" s="190" t="s">
        <v>271</v>
      </c>
      <c r="AW328" s="193" t="s">
        <v>271</v>
      </c>
      <c r="AX328" s="193" t="s">
        <v>271</v>
      </c>
      <c r="AY328" s="190" t="s">
        <v>271</v>
      </c>
      <c r="AZ328" s="193" t="s">
        <v>271</v>
      </c>
      <c r="BA328" s="193" t="s">
        <v>271</v>
      </c>
      <c r="BB328" s="190" t="s">
        <v>271</v>
      </c>
      <c r="BC328" s="193" t="s">
        <v>271</v>
      </c>
      <c r="BD328" s="193" t="s">
        <v>271</v>
      </c>
      <c r="BE328" s="190" t="s">
        <v>271</v>
      </c>
      <c r="BF328" s="193" t="s">
        <v>271</v>
      </c>
      <c r="BG328" s="193" t="s">
        <v>271</v>
      </c>
      <c r="BH328" s="190" t="s">
        <v>271</v>
      </c>
      <c r="BI328" s="193" t="s">
        <v>271</v>
      </c>
      <c r="BJ328" s="193" t="s">
        <v>271</v>
      </c>
      <c r="BK328" s="190" t="s">
        <v>271</v>
      </c>
      <c r="BL328" s="193" t="s">
        <v>271</v>
      </c>
      <c r="BM328" s="193" t="s">
        <v>271</v>
      </c>
      <c r="BN328" s="190" t="s">
        <v>271</v>
      </c>
      <c r="BO328" s="193" t="s">
        <v>271</v>
      </c>
      <c r="BP328" s="193" t="s">
        <v>271</v>
      </c>
      <c r="BQ328" s="190" t="s">
        <v>271</v>
      </c>
      <c r="BR328" s="193" t="s">
        <v>271</v>
      </c>
      <c r="BS328" s="193" t="s">
        <v>271</v>
      </c>
      <c r="BT328" s="190" t="s">
        <v>271</v>
      </c>
      <c r="BU328" s="193" t="s">
        <v>271</v>
      </c>
      <c r="BV328" s="193" t="s">
        <v>271</v>
      </c>
      <c r="BW328" s="193">
        <v>0</v>
      </c>
      <c r="BX328" s="193">
        <v>0</v>
      </c>
      <c r="BY328" s="193">
        <v>0</v>
      </c>
      <c r="BZ328" s="193">
        <v>0</v>
      </c>
      <c r="CA328" s="193">
        <v>0</v>
      </c>
      <c r="CB328" s="193">
        <v>0</v>
      </c>
      <c r="CC328" s="190" t="s">
        <v>271</v>
      </c>
      <c r="CD328" s="193" t="s">
        <v>271</v>
      </c>
      <c r="CE328" s="193" t="s">
        <v>271</v>
      </c>
      <c r="CF328" s="190" t="s">
        <v>271</v>
      </c>
      <c r="CG328" s="193" t="s">
        <v>271</v>
      </c>
      <c r="CH328" s="193" t="s">
        <v>271</v>
      </c>
      <c r="CI328" s="190" t="s">
        <v>271</v>
      </c>
      <c r="CJ328" s="193" t="s">
        <v>271</v>
      </c>
      <c r="CK328" s="193" t="s">
        <v>271</v>
      </c>
      <c r="CL328" s="190" t="s">
        <v>271</v>
      </c>
      <c r="CM328" s="193" t="s">
        <v>271</v>
      </c>
      <c r="CN328" s="193" t="s">
        <v>271</v>
      </c>
      <c r="CO328" s="190" t="s">
        <v>271</v>
      </c>
      <c r="CP328" s="193" t="s">
        <v>271</v>
      </c>
      <c r="CQ328" s="193" t="s">
        <v>271</v>
      </c>
      <c r="CR328" s="190" t="s">
        <v>271</v>
      </c>
      <c r="CS328" s="193" t="s">
        <v>271</v>
      </c>
      <c r="CT328" s="193" t="s">
        <v>271</v>
      </c>
      <c r="CU328" s="190" t="s">
        <v>287</v>
      </c>
      <c r="CV328" s="193">
        <v>0</v>
      </c>
      <c r="CW328" s="193">
        <v>0</v>
      </c>
      <c r="CX328" s="190" t="s">
        <v>271</v>
      </c>
      <c r="CY328" s="193" t="s">
        <v>271</v>
      </c>
      <c r="CZ328" s="193" t="s">
        <v>271</v>
      </c>
      <c r="DA328" s="190" t="s">
        <v>271</v>
      </c>
      <c r="DB328" s="193" t="s">
        <v>271</v>
      </c>
      <c r="DC328" s="193" t="s">
        <v>271</v>
      </c>
      <c r="DD328" s="190" t="s">
        <v>271</v>
      </c>
      <c r="DE328" s="193" t="s">
        <v>271</v>
      </c>
      <c r="DF328" s="193" t="s">
        <v>271</v>
      </c>
      <c r="DG328" s="190" t="s">
        <v>271</v>
      </c>
      <c r="DH328" s="193" t="s">
        <v>271</v>
      </c>
      <c r="DI328" s="193" t="s">
        <v>271</v>
      </c>
      <c r="DJ328" s="190" t="s">
        <v>271</v>
      </c>
      <c r="DK328" s="193" t="s">
        <v>271</v>
      </c>
      <c r="DL328" s="193" t="s">
        <v>271</v>
      </c>
      <c r="DM328" s="190" t="s">
        <v>271</v>
      </c>
      <c r="DN328" s="193" t="s">
        <v>271</v>
      </c>
      <c r="DO328" s="193" t="s">
        <v>271</v>
      </c>
      <c r="DP328" s="190" t="s">
        <v>271</v>
      </c>
      <c r="DQ328" s="193" t="s">
        <v>271</v>
      </c>
      <c r="DR328" s="193" t="s">
        <v>271</v>
      </c>
      <c r="DS328" s="190" t="s">
        <v>271</v>
      </c>
      <c r="DT328" s="193" t="s">
        <v>271</v>
      </c>
      <c r="DU328" s="193" t="s">
        <v>271</v>
      </c>
      <c r="DV328" s="190" t="s">
        <v>287</v>
      </c>
      <c r="DW328" s="193">
        <v>0</v>
      </c>
      <c r="DX328" s="193">
        <v>0</v>
      </c>
      <c r="DY328" s="193"/>
      <c r="DZ328" s="190" t="s">
        <v>272</v>
      </c>
      <c r="EA328" s="190" t="s">
        <v>427</v>
      </c>
      <c r="EB328" s="190" t="s">
        <v>307</v>
      </c>
      <c r="EC328" s="190" t="s">
        <v>271</v>
      </c>
      <c r="ED328" s="190" t="s">
        <v>271</v>
      </c>
      <c r="EE328" s="190" t="s">
        <v>271</v>
      </c>
      <c r="EF328" s="190" t="s">
        <v>271</v>
      </c>
      <c r="EG328" s="190" t="s">
        <v>321</v>
      </c>
      <c r="EH328" s="190" t="s">
        <v>380</v>
      </c>
      <c r="EI328" s="190" t="s">
        <v>483</v>
      </c>
      <c r="EJ328" s="190" t="s">
        <v>245</v>
      </c>
      <c r="EK328" s="190" t="s">
        <v>282</v>
      </c>
      <c r="EL328" s="190" t="s">
        <v>272</v>
      </c>
      <c r="EM328" s="190" t="s">
        <v>272</v>
      </c>
      <c r="EN328" s="190" t="s">
        <v>272</v>
      </c>
      <c r="EO328" s="190" t="s">
        <v>272</v>
      </c>
      <c r="EP328" s="190" t="s">
        <v>350</v>
      </c>
      <c r="EQ328" s="190">
        <v>4</v>
      </c>
      <c r="ER328" s="190" t="s">
        <v>304</v>
      </c>
      <c r="ES328" s="190" t="s">
        <v>272</v>
      </c>
      <c r="ET328" s="190" t="s">
        <v>272</v>
      </c>
      <c r="EU328" s="190" t="s">
        <v>272</v>
      </c>
      <c r="EV328" s="190" t="s">
        <v>272</v>
      </c>
      <c r="EW328" s="190" t="s">
        <v>303</v>
      </c>
      <c r="EX328" s="190">
        <v>4</v>
      </c>
      <c r="EY328" s="190" t="s">
        <v>318</v>
      </c>
      <c r="EZ328" s="190" t="s">
        <v>266</v>
      </c>
      <c r="FA328" s="190" t="s">
        <v>257</v>
      </c>
      <c r="FB328" s="190">
        <v>2</v>
      </c>
      <c r="FC328" s="190" t="s">
        <v>276</v>
      </c>
      <c r="FD328" s="190" t="s">
        <v>376</v>
      </c>
      <c r="FE328" s="190" t="s">
        <v>537</v>
      </c>
      <c r="FF328" s="190" t="s">
        <v>264</v>
      </c>
      <c r="FG328" s="190" t="s">
        <v>1346</v>
      </c>
      <c r="FO328" s="190" t="s">
        <v>1345</v>
      </c>
      <c r="FP328" s="190" t="s">
        <v>1344</v>
      </c>
      <c r="FQ328" s="190">
        <v>0</v>
      </c>
      <c r="FR328" s="190">
        <v>0</v>
      </c>
      <c r="FS328" s="190" t="s">
        <v>272</v>
      </c>
      <c r="FT328" s="190" t="s">
        <v>272</v>
      </c>
      <c r="FU328" s="190" t="s">
        <v>297</v>
      </c>
      <c r="FV328" s="190" t="s">
        <v>297</v>
      </c>
      <c r="FW328" s="190" t="s">
        <v>297</v>
      </c>
      <c r="FX328" s="190" t="s">
        <v>297</v>
      </c>
      <c r="FY328" s="190" t="s">
        <v>297</v>
      </c>
      <c r="FZ328" s="190" t="s">
        <v>297</v>
      </c>
      <c r="GA328" s="190" t="s">
        <v>272</v>
      </c>
      <c r="GB328" s="190" t="s">
        <v>272</v>
      </c>
      <c r="GC328" s="190" t="s">
        <v>272</v>
      </c>
      <c r="GD328" s="190" t="s">
        <v>272</v>
      </c>
      <c r="GE328" s="190" t="s">
        <v>272</v>
      </c>
    </row>
    <row r="329" spans="1:187" x14ac:dyDescent="0.3">
      <c r="A329" s="190" t="s">
        <v>372</v>
      </c>
      <c r="B329" s="190">
        <v>2968</v>
      </c>
      <c r="C329" s="190" t="s">
        <v>70</v>
      </c>
      <c r="D329" s="190" t="s">
        <v>239</v>
      </c>
      <c r="E329" s="190" t="s">
        <v>13293</v>
      </c>
      <c r="F329" s="190" t="s">
        <v>13292</v>
      </c>
      <c r="G329" s="190" t="s">
        <v>12545</v>
      </c>
      <c r="H329" s="190" t="s">
        <v>1272</v>
      </c>
      <c r="I329" s="190" t="s">
        <v>301</v>
      </c>
      <c r="J329" s="190" t="s">
        <v>13291</v>
      </c>
      <c r="K329" s="190" t="s">
        <v>271</v>
      </c>
      <c r="L329" s="190" t="s">
        <v>271</v>
      </c>
      <c r="M329" s="190" t="s">
        <v>271</v>
      </c>
      <c r="N329" s="190" t="s">
        <v>271</v>
      </c>
      <c r="O329" s="190" t="s">
        <v>271</v>
      </c>
      <c r="P329" s="190" t="s">
        <v>271</v>
      </c>
      <c r="Q329" s="191">
        <v>41289</v>
      </c>
      <c r="R329" s="191">
        <v>42383</v>
      </c>
      <c r="S329" s="191">
        <v>42428</v>
      </c>
      <c r="T329" s="190" t="s">
        <v>549</v>
      </c>
      <c r="U329" s="194">
        <v>413071</v>
      </c>
      <c r="V329" s="190" t="s">
        <v>4386</v>
      </c>
      <c r="W329" s="190" t="s">
        <v>11309</v>
      </c>
      <c r="X329" s="190" t="s">
        <v>4384</v>
      </c>
      <c r="Y329" s="190" t="s">
        <v>13290</v>
      </c>
      <c r="Z329" s="190" t="s">
        <v>4811</v>
      </c>
      <c r="AA329" s="190" t="s">
        <v>13289</v>
      </c>
      <c r="AB329" s="190" t="s">
        <v>310</v>
      </c>
      <c r="AC329" s="190" t="s">
        <v>13288</v>
      </c>
      <c r="AD329" s="190" t="s">
        <v>325</v>
      </c>
      <c r="AE329" s="190" t="s">
        <v>13287</v>
      </c>
      <c r="AF329" s="190" t="s">
        <v>13286</v>
      </c>
      <c r="AG329" s="193">
        <v>15000</v>
      </c>
      <c r="AH329" s="193">
        <v>40000</v>
      </c>
      <c r="AI329" s="193">
        <v>55000</v>
      </c>
      <c r="AJ329" s="193">
        <v>1500</v>
      </c>
      <c r="AK329" s="193">
        <v>3500</v>
      </c>
      <c r="AL329" s="193">
        <v>5000</v>
      </c>
      <c r="AM329" s="193">
        <v>0</v>
      </c>
      <c r="AN329" s="193">
        <v>0</v>
      </c>
      <c r="AO329" s="193">
        <v>0</v>
      </c>
      <c r="AP329" s="193">
        <v>0</v>
      </c>
      <c r="AQ329" s="193">
        <v>0</v>
      </c>
      <c r="AR329" s="193">
        <v>0</v>
      </c>
      <c r="AS329" s="190" t="s">
        <v>271</v>
      </c>
      <c r="AT329" s="193" t="s">
        <v>271</v>
      </c>
      <c r="AU329" s="193" t="s">
        <v>271</v>
      </c>
      <c r="AV329" s="190" t="s">
        <v>271</v>
      </c>
      <c r="AW329" s="193" t="s">
        <v>271</v>
      </c>
      <c r="AX329" s="193" t="s">
        <v>271</v>
      </c>
      <c r="AY329" s="190" t="s">
        <v>271</v>
      </c>
      <c r="AZ329" s="193" t="s">
        <v>271</v>
      </c>
      <c r="BA329" s="193" t="s">
        <v>271</v>
      </c>
      <c r="BB329" s="190" t="s">
        <v>271</v>
      </c>
      <c r="BC329" s="193" t="s">
        <v>271</v>
      </c>
      <c r="BD329" s="193" t="s">
        <v>271</v>
      </c>
      <c r="BE329" s="190" t="s">
        <v>271</v>
      </c>
      <c r="BF329" s="193" t="s">
        <v>271</v>
      </c>
      <c r="BG329" s="193" t="s">
        <v>271</v>
      </c>
      <c r="BH329" s="190" t="s">
        <v>271</v>
      </c>
      <c r="BI329" s="193" t="s">
        <v>271</v>
      </c>
      <c r="BJ329" s="193" t="s">
        <v>271</v>
      </c>
      <c r="BK329" s="190" t="s">
        <v>271</v>
      </c>
      <c r="BL329" s="193" t="s">
        <v>271</v>
      </c>
      <c r="BM329" s="193" t="s">
        <v>271</v>
      </c>
      <c r="BN329" s="190" t="s">
        <v>271</v>
      </c>
      <c r="BO329" s="193" t="s">
        <v>271</v>
      </c>
      <c r="BP329" s="193" t="s">
        <v>271</v>
      </c>
      <c r="BQ329" s="190" t="s">
        <v>271</v>
      </c>
      <c r="BR329" s="193" t="s">
        <v>271</v>
      </c>
      <c r="BS329" s="193" t="s">
        <v>271</v>
      </c>
      <c r="BT329" s="190" t="s">
        <v>271</v>
      </c>
      <c r="BU329" s="193" t="s">
        <v>271</v>
      </c>
      <c r="BV329" s="193" t="s">
        <v>271</v>
      </c>
      <c r="BW329" s="193">
        <v>14582</v>
      </c>
      <c r="BX329" s="193">
        <v>13167</v>
      </c>
      <c r="BY329" s="193">
        <v>27749</v>
      </c>
      <c r="BZ329" s="193">
        <v>2430</v>
      </c>
      <c r="CA329" s="193">
        <v>2194</v>
      </c>
      <c r="CB329" s="193">
        <v>4624</v>
      </c>
      <c r="CC329" s="190" t="s">
        <v>287</v>
      </c>
      <c r="CD329" s="193">
        <v>520</v>
      </c>
      <c r="CE329" s="193">
        <v>3120</v>
      </c>
      <c r="CF329" s="190" t="s">
        <v>287</v>
      </c>
      <c r="CG329" s="193">
        <v>1200</v>
      </c>
      <c r="CH329" s="193">
        <v>7200</v>
      </c>
      <c r="CI329" s="190" t="s">
        <v>271</v>
      </c>
      <c r="CJ329" s="193" t="s">
        <v>271</v>
      </c>
      <c r="CK329" s="193" t="s">
        <v>271</v>
      </c>
      <c r="CL329" s="190" t="s">
        <v>287</v>
      </c>
      <c r="CM329" s="193">
        <v>55</v>
      </c>
      <c r="CN329" s="193">
        <v>330</v>
      </c>
      <c r="CO329" s="190" t="s">
        <v>271</v>
      </c>
      <c r="CP329" s="193" t="s">
        <v>271</v>
      </c>
      <c r="CQ329" s="193" t="s">
        <v>271</v>
      </c>
      <c r="CR329" s="190" t="s">
        <v>271</v>
      </c>
      <c r="CS329" s="193" t="s">
        <v>271</v>
      </c>
      <c r="CT329" s="193" t="s">
        <v>271</v>
      </c>
      <c r="CU329" s="190" t="s">
        <v>271</v>
      </c>
      <c r="CV329" s="193" t="s">
        <v>271</v>
      </c>
      <c r="CW329" s="193" t="s">
        <v>271</v>
      </c>
      <c r="CX329" s="190" t="s">
        <v>271</v>
      </c>
      <c r="CY329" s="193" t="s">
        <v>271</v>
      </c>
      <c r="CZ329" s="193" t="s">
        <v>271</v>
      </c>
      <c r="DA329" s="190" t="s">
        <v>287</v>
      </c>
      <c r="DB329" s="193">
        <v>32</v>
      </c>
      <c r="DC329" s="193">
        <v>192</v>
      </c>
      <c r="DD329" s="190" t="s">
        <v>271</v>
      </c>
      <c r="DE329" s="193" t="s">
        <v>271</v>
      </c>
      <c r="DF329" s="193" t="s">
        <v>271</v>
      </c>
      <c r="DG329" s="190" t="s">
        <v>271</v>
      </c>
      <c r="DH329" s="193" t="s">
        <v>271</v>
      </c>
      <c r="DI329" s="193" t="s">
        <v>271</v>
      </c>
      <c r="DJ329" s="190" t="s">
        <v>287</v>
      </c>
      <c r="DK329" s="193">
        <v>3155</v>
      </c>
      <c r="DL329" s="193">
        <v>18930</v>
      </c>
      <c r="DM329" s="190" t="s">
        <v>287</v>
      </c>
      <c r="DN329" s="193">
        <v>160</v>
      </c>
      <c r="DO329" s="193">
        <v>960</v>
      </c>
      <c r="DP329" s="190" t="s">
        <v>271</v>
      </c>
      <c r="DQ329" s="193" t="s">
        <v>271</v>
      </c>
      <c r="DR329" s="193" t="s">
        <v>271</v>
      </c>
      <c r="DS329" s="190" t="s">
        <v>271</v>
      </c>
      <c r="DT329" s="193" t="s">
        <v>271</v>
      </c>
      <c r="DU329" s="193" t="s">
        <v>271</v>
      </c>
      <c r="DV329" s="190" t="s">
        <v>271</v>
      </c>
      <c r="DW329" s="193" t="s">
        <v>271</v>
      </c>
      <c r="DX329" s="193" t="s">
        <v>271</v>
      </c>
      <c r="DY329" s="190" t="s">
        <v>356</v>
      </c>
      <c r="DZ329" s="190" t="s">
        <v>272</v>
      </c>
      <c r="EA329" s="190" t="s">
        <v>539</v>
      </c>
      <c r="EB329" s="190" t="s">
        <v>307</v>
      </c>
      <c r="EC329" s="190" t="s">
        <v>297</v>
      </c>
      <c r="ED329" s="190" t="s">
        <v>271</v>
      </c>
      <c r="EE329" s="190" t="s">
        <v>271</v>
      </c>
      <c r="EF329" s="190" t="s">
        <v>13285</v>
      </c>
      <c r="EG329" s="190" t="s">
        <v>321</v>
      </c>
      <c r="EH329" s="190" t="s">
        <v>380</v>
      </c>
      <c r="EI329" s="190" t="s">
        <v>319</v>
      </c>
      <c r="EJ329" s="190" t="s">
        <v>246</v>
      </c>
      <c r="EK329" s="190" t="s">
        <v>379</v>
      </c>
      <c r="EL329" s="190" t="s">
        <v>272</v>
      </c>
      <c r="EM329" s="190" t="s">
        <v>272</v>
      </c>
      <c r="EN329" s="190" t="s">
        <v>272</v>
      </c>
      <c r="EO329" s="190" t="s">
        <v>272</v>
      </c>
      <c r="EP329" s="190" t="s">
        <v>378</v>
      </c>
      <c r="EQ329" s="190">
        <v>4</v>
      </c>
      <c r="ER329" s="190" t="s">
        <v>349</v>
      </c>
      <c r="ES329" s="190" t="s">
        <v>272</v>
      </c>
      <c r="ET329" s="190" t="s">
        <v>272</v>
      </c>
      <c r="EU329" s="190" t="s">
        <v>272</v>
      </c>
      <c r="EV329" s="190" t="s">
        <v>272</v>
      </c>
      <c r="EW329" s="190" t="s">
        <v>303</v>
      </c>
      <c r="EX329" s="190">
        <v>4</v>
      </c>
      <c r="EY329" s="190" t="s">
        <v>278</v>
      </c>
      <c r="EZ329" s="190" t="s">
        <v>267</v>
      </c>
      <c r="FA329" s="190" t="s">
        <v>260</v>
      </c>
      <c r="FB329" s="193">
        <v>5</v>
      </c>
      <c r="FC329" s="190" t="s">
        <v>348</v>
      </c>
      <c r="FD329" s="190" t="s">
        <v>537</v>
      </c>
      <c r="FE329" s="190" t="s">
        <v>376</v>
      </c>
      <c r="FF329" s="190" t="s">
        <v>264</v>
      </c>
      <c r="FG329" s="190" t="s">
        <v>13284</v>
      </c>
      <c r="FH329" s="190" t="s">
        <v>13283</v>
      </c>
      <c r="FI329" s="190" t="s">
        <v>13282</v>
      </c>
      <c r="FJ329" s="190" t="s">
        <v>13281</v>
      </c>
      <c r="FK329" s="190" t="s">
        <v>13280</v>
      </c>
      <c r="FL329" s="190" t="s">
        <v>13279</v>
      </c>
      <c r="FM329" s="190" t="s">
        <v>13278</v>
      </c>
      <c r="FN329" s="190" t="s">
        <v>13277</v>
      </c>
      <c r="FO329" s="190" t="s">
        <v>13276</v>
      </c>
      <c r="FP329" s="190" t="s">
        <v>271</v>
      </c>
      <c r="FQ329" s="193">
        <v>27749</v>
      </c>
      <c r="FR329" s="193">
        <v>4624</v>
      </c>
      <c r="FS329" s="190" t="s">
        <v>271</v>
      </c>
      <c r="FT329" s="190" t="s">
        <v>271</v>
      </c>
      <c r="FU329" s="190" t="s">
        <v>271</v>
      </c>
      <c r="FV329" s="190" t="s">
        <v>271</v>
      </c>
      <c r="FW329" s="190" t="s">
        <v>271</v>
      </c>
      <c r="FX329" s="190" t="s">
        <v>271</v>
      </c>
      <c r="FY329" s="190" t="s">
        <v>271</v>
      </c>
      <c r="FZ329" s="190" t="s">
        <v>271</v>
      </c>
      <c r="GA329" s="190" t="s">
        <v>272</v>
      </c>
      <c r="GB329" s="190" t="s">
        <v>271</v>
      </c>
      <c r="GC329" s="190" t="s">
        <v>271</v>
      </c>
      <c r="GD329" s="190" t="s">
        <v>271</v>
      </c>
      <c r="GE329" s="190" t="s">
        <v>271</v>
      </c>
    </row>
    <row r="330" spans="1:187" x14ac:dyDescent="0.3">
      <c r="A330" s="190" t="s">
        <v>372</v>
      </c>
      <c r="B330" s="190">
        <v>2967</v>
      </c>
      <c r="C330" s="190" t="s">
        <v>70</v>
      </c>
      <c r="D330" s="190" t="s">
        <v>239</v>
      </c>
      <c r="E330" s="190" t="s">
        <v>11414</v>
      </c>
      <c r="F330" s="190" t="s">
        <v>11413</v>
      </c>
      <c r="G330" s="190" t="s">
        <v>4028</v>
      </c>
      <c r="H330" s="190" t="s">
        <v>2239</v>
      </c>
      <c r="I330" s="190" t="s">
        <v>301</v>
      </c>
      <c r="J330" s="190" t="s">
        <v>11412</v>
      </c>
      <c r="K330" s="190" t="s">
        <v>271</v>
      </c>
      <c r="L330" s="190" t="s">
        <v>271</v>
      </c>
      <c r="M330" s="190" t="s">
        <v>271</v>
      </c>
      <c r="N330" s="190" t="s">
        <v>271</v>
      </c>
      <c r="O330" s="190" t="s">
        <v>271</v>
      </c>
      <c r="P330" s="190" t="s">
        <v>271</v>
      </c>
      <c r="Q330" s="191">
        <v>42186</v>
      </c>
      <c r="R330" s="191">
        <v>42916</v>
      </c>
      <c r="T330" s="190" t="s">
        <v>366</v>
      </c>
      <c r="U330" s="194">
        <v>202099.94</v>
      </c>
      <c r="V330" s="190" t="s">
        <v>11273</v>
      </c>
      <c r="W330" s="190" t="s">
        <v>11395</v>
      </c>
      <c r="X330" s="190" t="s">
        <v>11271</v>
      </c>
      <c r="Y330" s="190" t="s">
        <v>11394</v>
      </c>
      <c r="Z330" s="190" t="s">
        <v>11411</v>
      </c>
      <c r="AA330" s="190" t="s">
        <v>11392</v>
      </c>
      <c r="AB330" s="190" t="s">
        <v>310</v>
      </c>
      <c r="AC330" s="190" t="s">
        <v>11410</v>
      </c>
      <c r="AD330" s="190" t="s">
        <v>325</v>
      </c>
      <c r="AE330" s="190" t="s">
        <v>11409</v>
      </c>
      <c r="AF330" s="190" t="s">
        <v>11408</v>
      </c>
      <c r="AG330" s="193">
        <v>1250</v>
      </c>
      <c r="AH330" s="193">
        <v>1250</v>
      </c>
      <c r="AI330" s="193">
        <v>2500</v>
      </c>
      <c r="AJ330" s="193">
        <v>500</v>
      </c>
      <c r="AK330" s="193">
        <v>0</v>
      </c>
      <c r="AL330" s="193">
        <v>500</v>
      </c>
      <c r="AM330" s="193">
        <v>0</v>
      </c>
      <c r="AN330" s="193">
        <v>0</v>
      </c>
      <c r="AO330" s="193">
        <v>0</v>
      </c>
      <c r="AP330" s="193">
        <v>0</v>
      </c>
      <c r="AQ330" s="193">
        <v>0</v>
      </c>
      <c r="AR330" s="193">
        <v>0</v>
      </c>
      <c r="AS330" s="190" t="s">
        <v>271</v>
      </c>
      <c r="AT330" s="193" t="s">
        <v>271</v>
      </c>
      <c r="AU330" s="193" t="s">
        <v>271</v>
      </c>
      <c r="AV330" s="190" t="s">
        <v>271</v>
      </c>
      <c r="AW330" s="193" t="s">
        <v>271</v>
      </c>
      <c r="AX330" s="193" t="s">
        <v>271</v>
      </c>
      <c r="AY330" s="190" t="s">
        <v>271</v>
      </c>
      <c r="AZ330" s="193" t="s">
        <v>271</v>
      </c>
      <c r="BA330" s="193" t="s">
        <v>271</v>
      </c>
      <c r="BB330" s="190" t="s">
        <v>271</v>
      </c>
      <c r="BC330" s="193" t="s">
        <v>271</v>
      </c>
      <c r="BD330" s="193" t="s">
        <v>271</v>
      </c>
      <c r="BE330" s="190" t="s">
        <v>271</v>
      </c>
      <c r="BF330" s="193" t="s">
        <v>271</v>
      </c>
      <c r="BG330" s="193" t="s">
        <v>271</v>
      </c>
      <c r="BH330" s="190" t="s">
        <v>271</v>
      </c>
      <c r="BI330" s="193" t="s">
        <v>271</v>
      </c>
      <c r="BJ330" s="193" t="s">
        <v>271</v>
      </c>
      <c r="BK330" s="190" t="s">
        <v>271</v>
      </c>
      <c r="BL330" s="193" t="s">
        <v>271</v>
      </c>
      <c r="BM330" s="193" t="s">
        <v>271</v>
      </c>
      <c r="BN330" s="190" t="s">
        <v>271</v>
      </c>
      <c r="BO330" s="193" t="s">
        <v>271</v>
      </c>
      <c r="BP330" s="193" t="s">
        <v>271</v>
      </c>
      <c r="BQ330" s="190" t="s">
        <v>271</v>
      </c>
      <c r="BR330" s="193" t="s">
        <v>271</v>
      </c>
      <c r="BS330" s="193" t="s">
        <v>271</v>
      </c>
      <c r="BT330" s="190" t="s">
        <v>271</v>
      </c>
      <c r="BU330" s="193" t="s">
        <v>271</v>
      </c>
      <c r="BV330" s="193" t="s">
        <v>271</v>
      </c>
      <c r="BW330" s="193">
        <v>1250</v>
      </c>
      <c r="BX330" s="193">
        <v>1250</v>
      </c>
      <c r="BY330" s="193">
        <v>2500</v>
      </c>
      <c r="BZ330" s="193">
        <v>500</v>
      </c>
      <c r="CA330" s="193">
        <v>0</v>
      </c>
      <c r="CB330" s="193">
        <v>500</v>
      </c>
      <c r="CC330" s="190" t="s">
        <v>271</v>
      </c>
      <c r="CD330" s="193" t="s">
        <v>271</v>
      </c>
      <c r="CE330" s="193" t="s">
        <v>271</v>
      </c>
      <c r="CF330" s="190" t="s">
        <v>271</v>
      </c>
      <c r="CG330" s="193" t="s">
        <v>271</v>
      </c>
      <c r="CH330" s="193" t="s">
        <v>271</v>
      </c>
      <c r="CI330" s="190" t="s">
        <v>271</v>
      </c>
      <c r="CJ330" s="193" t="s">
        <v>271</v>
      </c>
      <c r="CK330" s="193" t="s">
        <v>271</v>
      </c>
      <c r="CL330" s="190" t="s">
        <v>271</v>
      </c>
      <c r="CM330" s="193" t="s">
        <v>271</v>
      </c>
      <c r="CN330" s="193" t="s">
        <v>271</v>
      </c>
      <c r="CO330" s="190" t="s">
        <v>287</v>
      </c>
      <c r="CP330" s="193">
        <v>71</v>
      </c>
      <c r="CQ330" s="193">
        <v>355</v>
      </c>
      <c r="CR330" s="190" t="s">
        <v>287</v>
      </c>
      <c r="CS330" s="193">
        <v>407</v>
      </c>
      <c r="CT330" s="193">
        <v>1221</v>
      </c>
      <c r="CU330" s="190" t="s">
        <v>271</v>
      </c>
      <c r="CV330" s="193" t="s">
        <v>271</v>
      </c>
      <c r="CW330" s="193" t="s">
        <v>271</v>
      </c>
      <c r="CX330" s="190" t="s">
        <v>271</v>
      </c>
      <c r="CY330" s="193" t="s">
        <v>271</v>
      </c>
      <c r="CZ330" s="193" t="s">
        <v>271</v>
      </c>
      <c r="DA330" s="190" t="s">
        <v>287</v>
      </c>
      <c r="DB330" s="193">
        <v>240</v>
      </c>
      <c r="DC330" s="193">
        <v>1200</v>
      </c>
      <c r="DD330" s="190" t="s">
        <v>271</v>
      </c>
      <c r="DE330" s="193" t="s">
        <v>271</v>
      </c>
      <c r="DF330" s="193" t="s">
        <v>271</v>
      </c>
      <c r="DG330" s="190" t="s">
        <v>271</v>
      </c>
      <c r="DH330" s="193" t="s">
        <v>271</v>
      </c>
      <c r="DI330" s="193" t="s">
        <v>271</v>
      </c>
      <c r="DJ330" s="190" t="s">
        <v>271</v>
      </c>
      <c r="DK330" s="193" t="s">
        <v>271</v>
      </c>
      <c r="DL330" s="193" t="s">
        <v>271</v>
      </c>
      <c r="DM330" s="190" t="s">
        <v>271</v>
      </c>
      <c r="DN330" s="193" t="s">
        <v>271</v>
      </c>
      <c r="DO330" s="193" t="s">
        <v>271</v>
      </c>
      <c r="DP330" s="190" t="s">
        <v>271</v>
      </c>
      <c r="DQ330" s="193" t="s">
        <v>271</v>
      </c>
      <c r="DR330" s="193" t="s">
        <v>271</v>
      </c>
      <c r="DS330" s="190" t="s">
        <v>271</v>
      </c>
      <c r="DT330" s="193" t="s">
        <v>271</v>
      </c>
      <c r="DU330" s="193" t="s">
        <v>271</v>
      </c>
      <c r="DV330" s="190" t="s">
        <v>287</v>
      </c>
      <c r="DW330" s="193">
        <v>71</v>
      </c>
      <c r="DX330" s="193">
        <v>355</v>
      </c>
      <c r="DY330" s="190" t="s">
        <v>655</v>
      </c>
      <c r="DZ330" s="190" t="s">
        <v>297</v>
      </c>
      <c r="EA330" s="190" t="s">
        <v>271</v>
      </c>
      <c r="EB330" s="190" t="s">
        <v>271</v>
      </c>
      <c r="EC330" s="190" t="s">
        <v>272</v>
      </c>
      <c r="ED330" s="190" t="s">
        <v>323</v>
      </c>
      <c r="EE330" s="190" t="s">
        <v>271</v>
      </c>
      <c r="EF330" s="190" t="s">
        <v>11407</v>
      </c>
      <c r="EG330" s="190" t="s">
        <v>321</v>
      </c>
      <c r="EH330" s="190" t="s">
        <v>320</v>
      </c>
      <c r="EI330" s="190" t="s">
        <v>319</v>
      </c>
      <c r="EJ330" s="190" t="s">
        <v>245</v>
      </c>
      <c r="EK330" s="190" t="s">
        <v>379</v>
      </c>
      <c r="EL330" s="190" t="s">
        <v>272</v>
      </c>
      <c r="EM330" s="190" t="s">
        <v>272</v>
      </c>
      <c r="EN330" s="190" t="s">
        <v>272</v>
      </c>
      <c r="EO330" s="190" t="s">
        <v>272</v>
      </c>
      <c r="EP330" s="190" t="s">
        <v>378</v>
      </c>
      <c r="EQ330" s="190">
        <v>4</v>
      </c>
      <c r="ER330" s="190" t="s">
        <v>349</v>
      </c>
      <c r="ES330" s="190" t="s">
        <v>272</v>
      </c>
      <c r="ET330" s="190" t="s">
        <v>272</v>
      </c>
      <c r="EU330" s="190" t="s">
        <v>272</v>
      </c>
      <c r="EV330" s="190" t="s">
        <v>272</v>
      </c>
      <c r="EW330" s="190" t="s">
        <v>303</v>
      </c>
      <c r="EX330" s="190">
        <v>4</v>
      </c>
      <c r="EY330" s="190" t="s">
        <v>302</v>
      </c>
      <c r="EZ330" s="190" t="s">
        <v>268</v>
      </c>
      <c r="FA330" s="190" t="s">
        <v>257</v>
      </c>
      <c r="FB330" s="193">
        <v>8</v>
      </c>
      <c r="FC330" s="190" t="s">
        <v>1357</v>
      </c>
      <c r="FD330" s="190" t="s">
        <v>348</v>
      </c>
      <c r="FE330" s="190" t="s">
        <v>1357</v>
      </c>
      <c r="FF330" s="190" t="s">
        <v>262</v>
      </c>
      <c r="FG330" s="190" t="s">
        <v>271</v>
      </c>
      <c r="FH330" s="190" t="s">
        <v>11406</v>
      </c>
      <c r="FI330" s="190" t="s">
        <v>11405</v>
      </c>
      <c r="FJ330" s="190" t="s">
        <v>11404</v>
      </c>
      <c r="FK330" s="190" t="s">
        <v>11403</v>
      </c>
      <c r="FL330" s="190" t="s">
        <v>11402</v>
      </c>
      <c r="FM330" s="190" t="s">
        <v>11401</v>
      </c>
      <c r="FN330" s="190" t="s">
        <v>11400</v>
      </c>
      <c r="FO330" s="190" t="s">
        <v>11399</v>
      </c>
      <c r="FP330" s="190" t="s">
        <v>271</v>
      </c>
      <c r="FQ330" s="193">
        <v>2500</v>
      </c>
      <c r="FR330" s="193">
        <v>500</v>
      </c>
      <c r="FS330" s="190" t="s">
        <v>271</v>
      </c>
      <c r="FT330" s="190" t="s">
        <v>271</v>
      </c>
      <c r="FU330" s="190" t="s">
        <v>271</v>
      </c>
      <c r="FV330" s="190" t="s">
        <v>271</v>
      </c>
      <c r="FW330" s="190" t="s">
        <v>271</v>
      </c>
      <c r="FX330" s="190" t="s">
        <v>271</v>
      </c>
      <c r="FY330" s="190" t="s">
        <v>271</v>
      </c>
      <c r="FZ330" s="190" t="s">
        <v>271</v>
      </c>
      <c r="GA330" s="190" t="s">
        <v>271</v>
      </c>
      <c r="GB330" s="190" t="s">
        <v>271</v>
      </c>
      <c r="GC330" s="190" t="s">
        <v>272</v>
      </c>
      <c r="GD330" s="190" t="s">
        <v>271</v>
      </c>
      <c r="GE330" s="190" t="s">
        <v>272</v>
      </c>
    </row>
    <row r="331" spans="1:187" x14ac:dyDescent="0.3">
      <c r="A331" s="190" t="s">
        <v>372</v>
      </c>
      <c r="B331" s="190">
        <v>2969</v>
      </c>
      <c r="C331" s="190" t="s">
        <v>70</v>
      </c>
      <c r="D331" s="190" t="s">
        <v>239</v>
      </c>
      <c r="E331" s="190" t="s">
        <v>11398</v>
      </c>
      <c r="F331" s="190" t="s">
        <v>11397</v>
      </c>
      <c r="G331" s="190" t="s">
        <v>4028</v>
      </c>
      <c r="H331" s="190" t="s">
        <v>1272</v>
      </c>
      <c r="I331" s="190" t="s">
        <v>301</v>
      </c>
      <c r="J331" s="190" t="s">
        <v>11396</v>
      </c>
      <c r="K331" s="190" t="s">
        <v>271</v>
      </c>
      <c r="L331" s="190" t="s">
        <v>271</v>
      </c>
      <c r="M331" s="190" t="s">
        <v>271</v>
      </c>
      <c r="N331" s="190" t="s">
        <v>271</v>
      </c>
      <c r="O331" s="190" t="s">
        <v>271</v>
      </c>
      <c r="P331" s="190" t="s">
        <v>271</v>
      </c>
      <c r="Q331" s="191">
        <v>41988</v>
      </c>
      <c r="R331" s="191">
        <v>42429</v>
      </c>
      <c r="T331" s="190" t="s">
        <v>366</v>
      </c>
      <c r="U331" s="194">
        <v>107027</v>
      </c>
      <c r="V331" s="190" t="s">
        <v>11273</v>
      </c>
      <c r="W331" s="190" t="s">
        <v>11395</v>
      </c>
      <c r="X331" s="190" t="s">
        <v>11271</v>
      </c>
      <c r="Y331" s="190" t="s">
        <v>11394</v>
      </c>
      <c r="Z331" s="190" t="s">
        <v>11393</v>
      </c>
      <c r="AA331" s="190" t="s">
        <v>11392</v>
      </c>
      <c r="AB331" s="190" t="s">
        <v>310</v>
      </c>
      <c r="AC331" s="190" t="s">
        <v>11391</v>
      </c>
      <c r="AD331" s="190" t="s">
        <v>325</v>
      </c>
      <c r="AE331" s="190" t="s">
        <v>11390</v>
      </c>
      <c r="AF331" s="190" t="s">
        <v>11389</v>
      </c>
      <c r="AG331" s="193">
        <v>471</v>
      </c>
      <c r="AH331" s="193">
        <v>471</v>
      </c>
      <c r="AI331" s="193">
        <v>942</v>
      </c>
      <c r="AJ331" s="193">
        <v>157</v>
      </c>
      <c r="AK331" s="193">
        <v>0</v>
      </c>
      <c r="AL331" s="193">
        <v>157</v>
      </c>
      <c r="AM331" s="193">
        <v>0</v>
      </c>
      <c r="AN331" s="193">
        <v>0</v>
      </c>
      <c r="AO331" s="193">
        <v>0</v>
      </c>
      <c r="AP331" s="193">
        <v>0</v>
      </c>
      <c r="AQ331" s="193">
        <v>0</v>
      </c>
      <c r="AR331" s="193">
        <v>0</v>
      </c>
      <c r="AS331" s="190" t="s">
        <v>271</v>
      </c>
      <c r="AT331" s="193" t="s">
        <v>271</v>
      </c>
      <c r="AU331" s="193" t="s">
        <v>271</v>
      </c>
      <c r="AV331" s="190" t="s">
        <v>271</v>
      </c>
      <c r="AW331" s="193" t="s">
        <v>271</v>
      </c>
      <c r="AX331" s="193" t="s">
        <v>271</v>
      </c>
      <c r="AY331" s="190" t="s">
        <v>271</v>
      </c>
      <c r="AZ331" s="193" t="s">
        <v>271</v>
      </c>
      <c r="BA331" s="193" t="s">
        <v>271</v>
      </c>
      <c r="BB331" s="190" t="s">
        <v>271</v>
      </c>
      <c r="BC331" s="193" t="s">
        <v>271</v>
      </c>
      <c r="BD331" s="193" t="s">
        <v>271</v>
      </c>
      <c r="BE331" s="190" t="s">
        <v>271</v>
      </c>
      <c r="BF331" s="193" t="s">
        <v>271</v>
      </c>
      <c r="BG331" s="193" t="s">
        <v>271</v>
      </c>
      <c r="BH331" s="190" t="s">
        <v>271</v>
      </c>
      <c r="BI331" s="193" t="s">
        <v>271</v>
      </c>
      <c r="BJ331" s="193" t="s">
        <v>271</v>
      </c>
      <c r="BK331" s="190" t="s">
        <v>271</v>
      </c>
      <c r="BL331" s="193" t="s">
        <v>271</v>
      </c>
      <c r="BM331" s="193" t="s">
        <v>271</v>
      </c>
      <c r="BN331" s="190" t="s">
        <v>271</v>
      </c>
      <c r="BO331" s="193" t="s">
        <v>271</v>
      </c>
      <c r="BP331" s="193" t="s">
        <v>271</v>
      </c>
      <c r="BQ331" s="190" t="s">
        <v>271</v>
      </c>
      <c r="BR331" s="193" t="s">
        <v>271</v>
      </c>
      <c r="BS331" s="193" t="s">
        <v>271</v>
      </c>
      <c r="BT331" s="190" t="s">
        <v>271</v>
      </c>
      <c r="BU331" s="193" t="s">
        <v>271</v>
      </c>
      <c r="BV331" s="193" t="s">
        <v>271</v>
      </c>
      <c r="BW331" s="193">
        <v>471</v>
      </c>
      <c r="BX331" s="193">
        <v>471</v>
      </c>
      <c r="BY331" s="193">
        <v>942</v>
      </c>
      <c r="BZ331" s="193">
        <v>157</v>
      </c>
      <c r="CA331" s="193">
        <v>0</v>
      </c>
      <c r="CB331" s="193">
        <v>157</v>
      </c>
      <c r="CC331" s="190" t="s">
        <v>271</v>
      </c>
      <c r="CD331" s="193" t="s">
        <v>271</v>
      </c>
      <c r="CE331" s="193" t="s">
        <v>271</v>
      </c>
      <c r="CF331" s="190" t="s">
        <v>271</v>
      </c>
      <c r="CG331" s="193" t="s">
        <v>271</v>
      </c>
      <c r="CH331" s="193" t="s">
        <v>271</v>
      </c>
      <c r="CI331" s="190" t="s">
        <v>271</v>
      </c>
      <c r="CJ331" s="193" t="s">
        <v>271</v>
      </c>
      <c r="CK331" s="193" t="s">
        <v>271</v>
      </c>
      <c r="CL331" s="190" t="s">
        <v>271</v>
      </c>
      <c r="CM331" s="193" t="s">
        <v>271</v>
      </c>
      <c r="CN331" s="193" t="s">
        <v>271</v>
      </c>
      <c r="CO331" s="190" t="s">
        <v>271</v>
      </c>
      <c r="CP331" s="193" t="s">
        <v>271</v>
      </c>
      <c r="CQ331" s="193" t="s">
        <v>271</v>
      </c>
      <c r="CR331" s="190" t="s">
        <v>287</v>
      </c>
      <c r="CS331" s="193">
        <v>157</v>
      </c>
      <c r="CT331" s="193">
        <v>942</v>
      </c>
      <c r="CU331" s="190" t="s">
        <v>271</v>
      </c>
      <c r="CV331" s="193" t="s">
        <v>271</v>
      </c>
      <c r="CW331" s="193" t="s">
        <v>271</v>
      </c>
      <c r="CX331" s="190" t="s">
        <v>287</v>
      </c>
      <c r="CY331" s="193">
        <v>157</v>
      </c>
      <c r="CZ331" s="193">
        <v>942</v>
      </c>
      <c r="DA331" s="190" t="s">
        <v>287</v>
      </c>
      <c r="DB331" s="193">
        <v>157</v>
      </c>
      <c r="DC331" s="193">
        <v>942</v>
      </c>
      <c r="DD331" s="190" t="s">
        <v>271</v>
      </c>
      <c r="DE331" s="193" t="s">
        <v>271</v>
      </c>
      <c r="DF331" s="193" t="s">
        <v>271</v>
      </c>
      <c r="DG331" s="190" t="s">
        <v>271</v>
      </c>
      <c r="DH331" s="193" t="s">
        <v>271</v>
      </c>
      <c r="DI331" s="193" t="s">
        <v>271</v>
      </c>
      <c r="DJ331" s="190" t="s">
        <v>271</v>
      </c>
      <c r="DK331" s="193" t="s">
        <v>271</v>
      </c>
      <c r="DL331" s="193" t="s">
        <v>271</v>
      </c>
      <c r="DM331" s="190" t="s">
        <v>271</v>
      </c>
      <c r="DN331" s="193" t="s">
        <v>271</v>
      </c>
      <c r="DO331" s="193" t="s">
        <v>271</v>
      </c>
      <c r="DP331" s="190" t="s">
        <v>271</v>
      </c>
      <c r="DQ331" s="193" t="s">
        <v>271</v>
      </c>
      <c r="DR331" s="193" t="s">
        <v>271</v>
      </c>
      <c r="DS331" s="190" t="s">
        <v>271</v>
      </c>
      <c r="DT331" s="193" t="s">
        <v>271</v>
      </c>
      <c r="DU331" s="193" t="s">
        <v>271</v>
      </c>
      <c r="DV331" s="190" t="s">
        <v>271</v>
      </c>
      <c r="DW331" s="193" t="s">
        <v>271</v>
      </c>
      <c r="DX331" s="193" t="s">
        <v>271</v>
      </c>
      <c r="DY331" s="190" t="s">
        <v>356</v>
      </c>
      <c r="DZ331" s="190" t="s">
        <v>272</v>
      </c>
      <c r="EA331" s="190" t="s">
        <v>750</v>
      </c>
      <c r="EB331" s="190" t="s">
        <v>307</v>
      </c>
      <c r="EC331" s="190" t="s">
        <v>297</v>
      </c>
      <c r="ED331" s="190" t="s">
        <v>271</v>
      </c>
      <c r="EE331" s="190" t="s">
        <v>271</v>
      </c>
      <c r="EF331" s="190" t="s">
        <v>11388</v>
      </c>
      <c r="EG331" s="190" t="s">
        <v>321</v>
      </c>
      <c r="EH331" s="190" t="s">
        <v>320</v>
      </c>
      <c r="EI331" s="190" t="s">
        <v>319</v>
      </c>
      <c r="EJ331" s="190" t="s">
        <v>245</v>
      </c>
      <c r="EK331" s="190" t="s">
        <v>379</v>
      </c>
      <c r="EL331" s="190" t="s">
        <v>272</v>
      </c>
      <c r="EM331" s="190" t="s">
        <v>272</v>
      </c>
      <c r="EN331" s="190" t="s">
        <v>272</v>
      </c>
      <c r="EO331" s="190" t="s">
        <v>272</v>
      </c>
      <c r="EP331" s="190" t="s">
        <v>378</v>
      </c>
      <c r="EQ331" s="190">
        <v>4</v>
      </c>
      <c r="ER331" s="190" t="s">
        <v>692</v>
      </c>
      <c r="ES331" s="190" t="s">
        <v>297</v>
      </c>
      <c r="ET331" s="190" t="s">
        <v>297</v>
      </c>
      <c r="EU331" s="190" t="s">
        <v>297</v>
      </c>
      <c r="EV331" s="190" t="s">
        <v>297</v>
      </c>
      <c r="EW331" s="190" t="s">
        <v>691</v>
      </c>
      <c r="EX331" s="190" t="s">
        <v>271</v>
      </c>
      <c r="EY331" s="190" t="s">
        <v>302</v>
      </c>
      <c r="EZ331" s="190" t="s">
        <v>266</v>
      </c>
      <c r="FA331" s="190" t="s">
        <v>259</v>
      </c>
      <c r="FB331" s="193">
        <v>1</v>
      </c>
      <c r="FC331" s="190" t="s">
        <v>348</v>
      </c>
      <c r="FD331" s="190" t="s">
        <v>271</v>
      </c>
      <c r="FE331" s="190" t="s">
        <v>271</v>
      </c>
      <c r="FF331" s="190" t="s">
        <v>262</v>
      </c>
      <c r="FG331" s="190" t="s">
        <v>271</v>
      </c>
      <c r="FH331" s="190" t="s">
        <v>11387</v>
      </c>
      <c r="FI331" s="190" t="s">
        <v>11386</v>
      </c>
      <c r="FJ331" s="190" t="s">
        <v>11385</v>
      </c>
      <c r="FK331" s="190" t="s">
        <v>271</v>
      </c>
      <c r="FL331" s="190" t="s">
        <v>11384</v>
      </c>
      <c r="FM331" s="190" t="s">
        <v>11383</v>
      </c>
      <c r="FN331" s="190" t="s">
        <v>271</v>
      </c>
      <c r="FO331" s="190" t="s">
        <v>11382</v>
      </c>
      <c r="FP331" s="190" t="s">
        <v>271</v>
      </c>
      <c r="FQ331" s="193">
        <v>942</v>
      </c>
      <c r="FR331" s="193">
        <v>157</v>
      </c>
      <c r="FS331" s="190" t="s">
        <v>271</v>
      </c>
      <c r="FT331" s="190" t="s">
        <v>271</v>
      </c>
      <c r="FU331" s="190" t="s">
        <v>271</v>
      </c>
      <c r="FV331" s="190" t="s">
        <v>271</v>
      </c>
      <c r="FW331" s="190" t="s">
        <v>271</v>
      </c>
      <c r="FX331" s="190" t="s">
        <v>271</v>
      </c>
      <c r="FY331" s="190" t="s">
        <v>271</v>
      </c>
      <c r="FZ331" s="190" t="s">
        <v>271</v>
      </c>
      <c r="GA331" s="190" t="s">
        <v>271</v>
      </c>
      <c r="GB331" s="190" t="s">
        <v>271</v>
      </c>
      <c r="GC331" s="190" t="s">
        <v>271</v>
      </c>
      <c r="GD331" s="190" t="s">
        <v>271</v>
      </c>
      <c r="GE331" s="190" t="s">
        <v>272</v>
      </c>
    </row>
    <row r="332" spans="1:187" x14ac:dyDescent="0.3">
      <c r="A332" s="190" t="s">
        <v>372</v>
      </c>
      <c r="B332" s="190">
        <v>2971</v>
      </c>
      <c r="C332" s="190" t="s">
        <v>70</v>
      </c>
      <c r="D332" s="190" t="s">
        <v>239</v>
      </c>
      <c r="E332" s="190" t="s">
        <v>11381</v>
      </c>
      <c r="F332" s="190" t="s">
        <v>11380</v>
      </c>
      <c r="G332" s="190" t="s">
        <v>4028</v>
      </c>
      <c r="H332" s="190" t="s">
        <v>1272</v>
      </c>
      <c r="I332" s="190" t="s">
        <v>301</v>
      </c>
      <c r="J332" s="190" t="s">
        <v>11379</v>
      </c>
      <c r="K332" s="190" t="s">
        <v>2239</v>
      </c>
      <c r="L332" s="190" t="s">
        <v>271</v>
      </c>
      <c r="M332" s="190" t="s">
        <v>11378</v>
      </c>
      <c r="N332" s="190" t="s">
        <v>271</v>
      </c>
      <c r="O332" s="190" t="s">
        <v>271</v>
      </c>
      <c r="P332" s="190" t="s">
        <v>271</v>
      </c>
      <c r="Q332" s="191">
        <v>41365</v>
      </c>
      <c r="R332" s="191">
        <v>42309</v>
      </c>
      <c r="S332" s="191">
        <v>42490</v>
      </c>
      <c r="T332" s="190" t="s">
        <v>366</v>
      </c>
      <c r="U332" s="194">
        <v>1146420</v>
      </c>
      <c r="V332" s="190" t="s">
        <v>11377</v>
      </c>
      <c r="W332" s="190" t="s">
        <v>11376</v>
      </c>
      <c r="X332" s="190" t="s">
        <v>11375</v>
      </c>
      <c r="Y332" s="190" t="s">
        <v>11374</v>
      </c>
      <c r="Z332" s="190" t="s">
        <v>11272</v>
      </c>
      <c r="AA332" s="190" t="s">
        <v>11271</v>
      </c>
      <c r="AB332" s="190" t="s">
        <v>310</v>
      </c>
      <c r="AC332" s="190" t="s">
        <v>11373</v>
      </c>
      <c r="AD332" s="190" t="s">
        <v>674</v>
      </c>
      <c r="AE332" s="190" t="s">
        <v>11372</v>
      </c>
      <c r="AF332" s="190" t="s">
        <v>11371</v>
      </c>
      <c r="AG332" s="193">
        <v>13777</v>
      </c>
      <c r="AH332" s="193">
        <v>13237</v>
      </c>
      <c r="AI332" s="193">
        <v>27014</v>
      </c>
      <c r="AJ332" s="193">
        <v>3042</v>
      </c>
      <c r="AK332" s="193">
        <v>2922</v>
      </c>
      <c r="AL332" s="193">
        <v>5964</v>
      </c>
      <c r="AM332" s="193">
        <v>0</v>
      </c>
      <c r="AN332" s="193">
        <v>0</v>
      </c>
      <c r="AO332" s="193">
        <v>0</v>
      </c>
      <c r="AP332" s="193">
        <v>0</v>
      </c>
      <c r="AQ332" s="193">
        <v>0</v>
      </c>
      <c r="AR332" s="193">
        <v>0</v>
      </c>
      <c r="AS332" s="190" t="s">
        <v>271</v>
      </c>
      <c r="AT332" s="193" t="s">
        <v>271</v>
      </c>
      <c r="AU332" s="193" t="s">
        <v>271</v>
      </c>
      <c r="AV332" s="190" t="s">
        <v>271</v>
      </c>
      <c r="AW332" s="193" t="s">
        <v>271</v>
      </c>
      <c r="AX332" s="193" t="s">
        <v>271</v>
      </c>
      <c r="AY332" s="190" t="s">
        <v>271</v>
      </c>
      <c r="AZ332" s="193" t="s">
        <v>271</v>
      </c>
      <c r="BA332" s="193" t="s">
        <v>271</v>
      </c>
      <c r="BB332" s="190" t="s">
        <v>271</v>
      </c>
      <c r="BC332" s="193" t="s">
        <v>271</v>
      </c>
      <c r="BD332" s="193" t="s">
        <v>271</v>
      </c>
      <c r="BE332" s="190" t="s">
        <v>271</v>
      </c>
      <c r="BF332" s="193" t="s">
        <v>271</v>
      </c>
      <c r="BG332" s="193" t="s">
        <v>271</v>
      </c>
      <c r="BH332" s="190" t="s">
        <v>271</v>
      </c>
      <c r="BI332" s="193" t="s">
        <v>271</v>
      </c>
      <c r="BJ332" s="193" t="s">
        <v>271</v>
      </c>
      <c r="BK332" s="190" t="s">
        <v>271</v>
      </c>
      <c r="BL332" s="193" t="s">
        <v>271</v>
      </c>
      <c r="BM332" s="193" t="s">
        <v>271</v>
      </c>
      <c r="BN332" s="190" t="s">
        <v>271</v>
      </c>
      <c r="BO332" s="193" t="s">
        <v>271</v>
      </c>
      <c r="BP332" s="193" t="s">
        <v>271</v>
      </c>
      <c r="BQ332" s="190" t="s">
        <v>271</v>
      </c>
      <c r="BR332" s="193" t="s">
        <v>271</v>
      </c>
      <c r="BS332" s="193" t="s">
        <v>271</v>
      </c>
      <c r="BT332" s="190" t="s">
        <v>271</v>
      </c>
      <c r="BU332" s="193" t="s">
        <v>271</v>
      </c>
      <c r="BV332" s="193" t="s">
        <v>271</v>
      </c>
      <c r="BW332" s="193">
        <v>1360</v>
      </c>
      <c r="BX332" s="193">
        <v>1305</v>
      </c>
      <c r="BY332" s="193">
        <v>2665</v>
      </c>
      <c r="BZ332" s="193">
        <v>1348</v>
      </c>
      <c r="CA332" s="193">
        <v>1295</v>
      </c>
      <c r="CB332" s="193">
        <v>2643</v>
      </c>
      <c r="CC332" s="190" t="s">
        <v>271</v>
      </c>
      <c r="CD332" s="193" t="s">
        <v>271</v>
      </c>
      <c r="CE332" s="193" t="s">
        <v>271</v>
      </c>
      <c r="CF332" s="190" t="s">
        <v>271</v>
      </c>
      <c r="CG332" s="193" t="s">
        <v>271</v>
      </c>
      <c r="CH332" s="193" t="s">
        <v>271</v>
      </c>
      <c r="CI332" s="190" t="s">
        <v>271</v>
      </c>
      <c r="CJ332" s="193" t="s">
        <v>271</v>
      </c>
      <c r="CK332" s="193" t="s">
        <v>271</v>
      </c>
      <c r="CL332" s="190" t="s">
        <v>271</v>
      </c>
      <c r="CM332" s="193" t="s">
        <v>271</v>
      </c>
      <c r="CN332" s="193" t="s">
        <v>271</v>
      </c>
      <c r="CO332" s="190" t="s">
        <v>271</v>
      </c>
      <c r="CP332" s="193" t="s">
        <v>271</v>
      </c>
      <c r="CQ332" s="193" t="s">
        <v>271</v>
      </c>
      <c r="CR332" s="190" t="s">
        <v>271</v>
      </c>
      <c r="CS332" s="193" t="s">
        <v>271</v>
      </c>
      <c r="CT332" s="193" t="s">
        <v>271</v>
      </c>
      <c r="CU332" s="190" t="s">
        <v>271</v>
      </c>
      <c r="CV332" s="193" t="s">
        <v>271</v>
      </c>
      <c r="CW332" s="193" t="s">
        <v>271</v>
      </c>
      <c r="CX332" s="190" t="s">
        <v>271</v>
      </c>
      <c r="CY332" s="193" t="s">
        <v>271</v>
      </c>
      <c r="CZ332" s="193" t="s">
        <v>271</v>
      </c>
      <c r="DA332" s="190" t="s">
        <v>271</v>
      </c>
      <c r="DB332" s="193" t="s">
        <v>271</v>
      </c>
      <c r="DC332" s="193" t="s">
        <v>271</v>
      </c>
      <c r="DD332" s="190" t="s">
        <v>271</v>
      </c>
      <c r="DE332" s="193" t="s">
        <v>271</v>
      </c>
      <c r="DF332" s="193" t="s">
        <v>271</v>
      </c>
      <c r="DG332" s="190" t="s">
        <v>271</v>
      </c>
      <c r="DH332" s="193" t="s">
        <v>271</v>
      </c>
      <c r="DI332" s="193" t="s">
        <v>271</v>
      </c>
      <c r="DJ332" s="190" t="s">
        <v>271</v>
      </c>
      <c r="DK332" s="193" t="s">
        <v>271</v>
      </c>
      <c r="DL332" s="193" t="s">
        <v>271</v>
      </c>
      <c r="DM332" s="190" t="s">
        <v>271</v>
      </c>
      <c r="DN332" s="193" t="s">
        <v>271</v>
      </c>
      <c r="DO332" s="193" t="s">
        <v>271</v>
      </c>
      <c r="DP332" s="190" t="s">
        <v>271</v>
      </c>
      <c r="DQ332" s="193" t="s">
        <v>271</v>
      </c>
      <c r="DR332" s="193" t="s">
        <v>271</v>
      </c>
      <c r="DS332" s="190" t="s">
        <v>287</v>
      </c>
      <c r="DT332" s="193">
        <v>2643</v>
      </c>
      <c r="DU332" s="193">
        <v>2665</v>
      </c>
      <c r="DV332" s="190" t="s">
        <v>271</v>
      </c>
      <c r="DW332" s="193" t="s">
        <v>271</v>
      </c>
      <c r="DX332" s="193" t="s">
        <v>271</v>
      </c>
      <c r="DY332" s="190" t="s">
        <v>356</v>
      </c>
      <c r="DZ332" s="190" t="s">
        <v>297</v>
      </c>
      <c r="EA332" s="190" t="s">
        <v>271</v>
      </c>
      <c r="EB332" s="190" t="s">
        <v>271</v>
      </c>
      <c r="EC332" s="190" t="s">
        <v>272</v>
      </c>
      <c r="ED332" s="190" t="s">
        <v>427</v>
      </c>
      <c r="EE332" s="190" t="s">
        <v>307</v>
      </c>
      <c r="EF332" s="190" t="s">
        <v>11370</v>
      </c>
      <c r="EG332" s="190" t="s">
        <v>321</v>
      </c>
      <c r="EH332" s="190" t="s">
        <v>320</v>
      </c>
      <c r="EI332" s="190" t="s">
        <v>319</v>
      </c>
      <c r="EJ332" s="190" t="s">
        <v>245</v>
      </c>
      <c r="EK332" s="190" t="s">
        <v>379</v>
      </c>
      <c r="EL332" s="190" t="s">
        <v>272</v>
      </c>
      <c r="EM332" s="190" t="s">
        <v>272</v>
      </c>
      <c r="EN332" s="190" t="s">
        <v>272</v>
      </c>
      <c r="EO332" s="190" t="s">
        <v>272</v>
      </c>
      <c r="EP332" s="190" t="s">
        <v>378</v>
      </c>
      <c r="EQ332" s="190">
        <v>4</v>
      </c>
      <c r="ER332" s="190" t="s">
        <v>349</v>
      </c>
      <c r="ES332" s="190" t="s">
        <v>272</v>
      </c>
      <c r="ET332" s="190" t="s">
        <v>272</v>
      </c>
      <c r="EU332" s="190" t="s">
        <v>272</v>
      </c>
      <c r="EV332" s="190" t="s">
        <v>272</v>
      </c>
      <c r="EW332" s="190" t="s">
        <v>303</v>
      </c>
      <c r="EX332" s="190">
        <v>4</v>
      </c>
      <c r="EY332" s="190" t="s">
        <v>318</v>
      </c>
      <c r="EZ332" s="190" t="s">
        <v>267</v>
      </c>
      <c r="FA332" s="190" t="s">
        <v>258</v>
      </c>
      <c r="FB332" s="193">
        <v>6</v>
      </c>
      <c r="FC332" s="190" t="s">
        <v>348</v>
      </c>
      <c r="FD332" s="190" t="s">
        <v>1357</v>
      </c>
      <c r="FE332" s="190" t="s">
        <v>1357</v>
      </c>
      <c r="FF332" s="190" t="s">
        <v>263</v>
      </c>
      <c r="FG332" s="190" t="s">
        <v>11369</v>
      </c>
      <c r="FH332" s="190" t="s">
        <v>11368</v>
      </c>
      <c r="FI332" s="190" t="s">
        <v>11367</v>
      </c>
      <c r="FJ332" s="190" t="s">
        <v>11366</v>
      </c>
      <c r="FK332" s="190" t="s">
        <v>11365</v>
      </c>
      <c r="FL332" s="190" t="s">
        <v>11364</v>
      </c>
      <c r="FM332" s="190" t="s">
        <v>11363</v>
      </c>
      <c r="FN332" s="190" t="s">
        <v>11362</v>
      </c>
      <c r="FO332" s="190" t="s">
        <v>11361</v>
      </c>
      <c r="FP332" s="190" t="s">
        <v>11360</v>
      </c>
      <c r="FQ332" s="193">
        <v>2665</v>
      </c>
      <c r="FR332" s="193">
        <v>2643</v>
      </c>
      <c r="FS332" s="190" t="s">
        <v>272</v>
      </c>
      <c r="FT332" s="190" t="s">
        <v>272</v>
      </c>
      <c r="FU332" s="190" t="s">
        <v>271</v>
      </c>
      <c r="FV332" s="190" t="s">
        <v>271</v>
      </c>
      <c r="FW332" s="190" t="s">
        <v>271</v>
      </c>
      <c r="FX332" s="190" t="s">
        <v>271</v>
      </c>
      <c r="FY332" s="190" t="s">
        <v>271</v>
      </c>
      <c r="FZ332" s="190" t="s">
        <v>271</v>
      </c>
      <c r="GA332" s="190" t="s">
        <v>272</v>
      </c>
      <c r="GB332" s="190" t="s">
        <v>272</v>
      </c>
      <c r="GC332" s="190" t="s">
        <v>271</v>
      </c>
      <c r="GD332" s="190" t="s">
        <v>271</v>
      </c>
      <c r="GE332" s="190" t="s">
        <v>297</v>
      </c>
    </row>
    <row r="333" spans="1:187" x14ac:dyDescent="0.3">
      <c r="A333" s="190" t="s">
        <v>372</v>
      </c>
      <c r="B333" s="190">
        <v>2972</v>
      </c>
      <c r="C333" s="190" t="s">
        <v>70</v>
      </c>
      <c r="D333" s="190" t="s">
        <v>239</v>
      </c>
      <c r="E333" s="190" t="s">
        <v>11359</v>
      </c>
      <c r="F333" s="190" t="s">
        <v>11358</v>
      </c>
      <c r="G333" s="190" t="s">
        <v>4028</v>
      </c>
      <c r="H333" s="190" t="s">
        <v>1272</v>
      </c>
      <c r="I333" s="190" t="s">
        <v>301</v>
      </c>
      <c r="J333" s="190" t="s">
        <v>11357</v>
      </c>
      <c r="K333" s="190" t="s">
        <v>271</v>
      </c>
      <c r="L333" s="190" t="s">
        <v>271</v>
      </c>
      <c r="M333" s="190" t="s">
        <v>271</v>
      </c>
      <c r="N333" s="190" t="s">
        <v>271</v>
      </c>
      <c r="O333" s="190" t="s">
        <v>271</v>
      </c>
      <c r="P333" s="190" t="s">
        <v>271</v>
      </c>
      <c r="Q333" s="191">
        <v>42217</v>
      </c>
      <c r="R333" s="191">
        <v>42947</v>
      </c>
      <c r="T333" s="190" t="s">
        <v>366</v>
      </c>
      <c r="U333" s="194">
        <v>60000</v>
      </c>
      <c r="V333" s="190" t="s">
        <v>11273</v>
      </c>
      <c r="W333" s="190" t="s">
        <v>11356</v>
      </c>
      <c r="X333" s="190" t="s">
        <v>11271</v>
      </c>
      <c r="Y333" s="190" t="s">
        <v>11355</v>
      </c>
      <c r="Z333" s="190" t="s">
        <v>11354</v>
      </c>
      <c r="AA333" s="190" t="s">
        <v>11353</v>
      </c>
      <c r="AB333" s="190" t="s">
        <v>310</v>
      </c>
      <c r="AC333" s="190" t="s">
        <v>11352</v>
      </c>
      <c r="AD333" s="190" t="s">
        <v>674</v>
      </c>
      <c r="AE333" s="190" t="s">
        <v>11351</v>
      </c>
      <c r="AF333" s="190" t="s">
        <v>11350</v>
      </c>
      <c r="AG333" s="193">
        <v>3000</v>
      </c>
      <c r="AH333" s="193">
        <v>3000</v>
      </c>
      <c r="AI333" s="193">
        <v>6000</v>
      </c>
      <c r="AJ333" s="193">
        <v>400</v>
      </c>
      <c r="AK333" s="193">
        <v>300</v>
      </c>
      <c r="AL333" s="193">
        <v>700</v>
      </c>
      <c r="AM333" s="193">
        <v>0</v>
      </c>
      <c r="AN333" s="193">
        <v>0</v>
      </c>
      <c r="AO333" s="193">
        <v>0</v>
      </c>
      <c r="AP333" s="193">
        <v>0</v>
      </c>
      <c r="AQ333" s="193">
        <v>0</v>
      </c>
      <c r="AR333" s="193">
        <v>0</v>
      </c>
      <c r="AS333" s="190" t="s">
        <v>271</v>
      </c>
      <c r="AT333" s="193" t="s">
        <v>271</v>
      </c>
      <c r="AU333" s="193" t="s">
        <v>271</v>
      </c>
      <c r="AV333" s="190" t="s">
        <v>271</v>
      </c>
      <c r="AW333" s="193" t="s">
        <v>271</v>
      </c>
      <c r="AX333" s="193" t="s">
        <v>271</v>
      </c>
      <c r="AY333" s="190" t="s">
        <v>271</v>
      </c>
      <c r="AZ333" s="193" t="s">
        <v>271</v>
      </c>
      <c r="BA333" s="193" t="s">
        <v>271</v>
      </c>
      <c r="BB333" s="190" t="s">
        <v>271</v>
      </c>
      <c r="BC333" s="193" t="s">
        <v>271</v>
      </c>
      <c r="BD333" s="193" t="s">
        <v>271</v>
      </c>
      <c r="BE333" s="190" t="s">
        <v>271</v>
      </c>
      <c r="BF333" s="193" t="s">
        <v>271</v>
      </c>
      <c r="BG333" s="193" t="s">
        <v>271</v>
      </c>
      <c r="BH333" s="190" t="s">
        <v>271</v>
      </c>
      <c r="BI333" s="193" t="s">
        <v>271</v>
      </c>
      <c r="BJ333" s="193" t="s">
        <v>271</v>
      </c>
      <c r="BK333" s="190" t="s">
        <v>271</v>
      </c>
      <c r="BL333" s="193" t="s">
        <v>271</v>
      </c>
      <c r="BM333" s="193" t="s">
        <v>271</v>
      </c>
      <c r="BN333" s="190" t="s">
        <v>271</v>
      </c>
      <c r="BO333" s="193" t="s">
        <v>271</v>
      </c>
      <c r="BP333" s="193" t="s">
        <v>271</v>
      </c>
      <c r="BQ333" s="190" t="s">
        <v>271</v>
      </c>
      <c r="BR333" s="193" t="s">
        <v>271</v>
      </c>
      <c r="BS333" s="193" t="s">
        <v>271</v>
      </c>
      <c r="BT333" s="190" t="s">
        <v>271</v>
      </c>
      <c r="BU333" s="193" t="s">
        <v>271</v>
      </c>
      <c r="BV333" s="193" t="s">
        <v>271</v>
      </c>
      <c r="BW333" s="193">
        <v>1000</v>
      </c>
      <c r="BX333" s="193">
        <v>1000</v>
      </c>
      <c r="BY333" s="193">
        <v>2000</v>
      </c>
      <c r="BZ333" s="193">
        <v>101</v>
      </c>
      <c r="CA333" s="193">
        <v>90</v>
      </c>
      <c r="CB333" s="193">
        <v>191</v>
      </c>
      <c r="CC333" s="190" t="s">
        <v>271</v>
      </c>
      <c r="CD333" s="193" t="s">
        <v>271</v>
      </c>
      <c r="CE333" s="193" t="s">
        <v>271</v>
      </c>
      <c r="CF333" s="190" t="s">
        <v>287</v>
      </c>
      <c r="CG333" s="193">
        <v>33</v>
      </c>
      <c r="CH333" s="193">
        <v>0</v>
      </c>
      <c r="CI333" s="190" t="s">
        <v>271</v>
      </c>
      <c r="CJ333" s="193" t="s">
        <v>271</v>
      </c>
      <c r="CK333" s="193" t="s">
        <v>271</v>
      </c>
      <c r="CL333" s="190" t="s">
        <v>287</v>
      </c>
      <c r="CM333" s="193">
        <v>158</v>
      </c>
      <c r="CN333" s="193">
        <v>2000</v>
      </c>
      <c r="CO333" s="190" t="s">
        <v>271</v>
      </c>
      <c r="CP333" s="193" t="s">
        <v>271</v>
      </c>
      <c r="CQ333" s="193" t="s">
        <v>271</v>
      </c>
      <c r="CR333" s="190" t="s">
        <v>271</v>
      </c>
      <c r="CS333" s="193" t="s">
        <v>271</v>
      </c>
      <c r="CT333" s="193" t="s">
        <v>271</v>
      </c>
      <c r="CU333" s="190" t="s">
        <v>271</v>
      </c>
      <c r="CV333" s="193" t="s">
        <v>271</v>
      </c>
      <c r="CW333" s="193" t="s">
        <v>271</v>
      </c>
      <c r="CX333" s="190" t="s">
        <v>271</v>
      </c>
      <c r="CY333" s="193" t="s">
        <v>271</v>
      </c>
      <c r="CZ333" s="193" t="s">
        <v>271</v>
      </c>
      <c r="DA333" s="190" t="s">
        <v>287</v>
      </c>
      <c r="DB333" s="193">
        <v>191</v>
      </c>
      <c r="DC333" s="193">
        <v>2000</v>
      </c>
      <c r="DD333" s="190" t="s">
        <v>271</v>
      </c>
      <c r="DE333" s="193" t="s">
        <v>271</v>
      </c>
      <c r="DF333" s="193" t="s">
        <v>271</v>
      </c>
      <c r="DG333" s="190" t="s">
        <v>271</v>
      </c>
      <c r="DH333" s="193" t="s">
        <v>271</v>
      </c>
      <c r="DI333" s="193" t="s">
        <v>271</v>
      </c>
      <c r="DJ333" s="190" t="s">
        <v>271</v>
      </c>
      <c r="DK333" s="193" t="s">
        <v>271</v>
      </c>
      <c r="DL333" s="193" t="s">
        <v>271</v>
      </c>
      <c r="DM333" s="190" t="s">
        <v>271</v>
      </c>
      <c r="DN333" s="193" t="s">
        <v>271</v>
      </c>
      <c r="DO333" s="193" t="s">
        <v>271</v>
      </c>
      <c r="DP333" s="190" t="s">
        <v>271</v>
      </c>
      <c r="DQ333" s="193" t="s">
        <v>271</v>
      </c>
      <c r="DR333" s="193" t="s">
        <v>271</v>
      </c>
      <c r="DS333" s="190" t="s">
        <v>271</v>
      </c>
      <c r="DT333" s="193" t="s">
        <v>271</v>
      </c>
      <c r="DU333" s="193" t="s">
        <v>271</v>
      </c>
      <c r="DV333" s="190" t="s">
        <v>271</v>
      </c>
      <c r="DW333" s="193" t="s">
        <v>271</v>
      </c>
      <c r="DX333" s="193" t="s">
        <v>271</v>
      </c>
      <c r="DY333" s="190" t="s">
        <v>655</v>
      </c>
      <c r="DZ333" s="190" t="s">
        <v>297</v>
      </c>
      <c r="EA333" s="190" t="s">
        <v>271</v>
      </c>
      <c r="EB333" s="190" t="s">
        <v>271</v>
      </c>
      <c r="EC333" s="190" t="s">
        <v>297</v>
      </c>
      <c r="ED333" s="190" t="s">
        <v>271</v>
      </c>
      <c r="EE333" s="190" t="s">
        <v>271</v>
      </c>
      <c r="EF333" s="190" t="s">
        <v>271</v>
      </c>
      <c r="EG333" s="190" t="s">
        <v>352</v>
      </c>
      <c r="EH333" s="190" t="s">
        <v>284</v>
      </c>
      <c r="EI333" s="190" t="s">
        <v>319</v>
      </c>
      <c r="EJ333" s="190" t="s">
        <v>246</v>
      </c>
      <c r="EK333" s="190" t="s">
        <v>379</v>
      </c>
      <c r="EL333" s="190" t="s">
        <v>272</v>
      </c>
      <c r="EM333" s="190" t="s">
        <v>272</v>
      </c>
      <c r="EN333" s="190" t="s">
        <v>272</v>
      </c>
      <c r="EO333" s="190" t="s">
        <v>272</v>
      </c>
      <c r="EP333" s="190" t="s">
        <v>378</v>
      </c>
      <c r="EQ333" s="190">
        <v>4</v>
      </c>
      <c r="ER333" s="190" t="s">
        <v>349</v>
      </c>
      <c r="ES333" s="190" t="s">
        <v>297</v>
      </c>
      <c r="ET333" s="190" t="s">
        <v>272</v>
      </c>
      <c r="EU333" s="190" t="s">
        <v>272</v>
      </c>
      <c r="EV333" s="190" t="s">
        <v>272</v>
      </c>
      <c r="EW333" s="190" t="s">
        <v>303</v>
      </c>
      <c r="EX333" s="190">
        <v>3</v>
      </c>
      <c r="EY333" s="190" t="s">
        <v>318</v>
      </c>
      <c r="EZ333" s="190" t="s">
        <v>266</v>
      </c>
      <c r="FA333" s="190" t="s">
        <v>258</v>
      </c>
      <c r="FB333" s="193">
        <v>12</v>
      </c>
      <c r="FC333" s="190" t="s">
        <v>1357</v>
      </c>
      <c r="FD333" s="190" t="s">
        <v>537</v>
      </c>
      <c r="FE333" s="190" t="s">
        <v>300</v>
      </c>
      <c r="FF333" s="190" t="s">
        <v>262</v>
      </c>
      <c r="FG333" s="190" t="s">
        <v>271</v>
      </c>
      <c r="FH333" s="190" t="s">
        <v>271</v>
      </c>
      <c r="FI333" s="190" t="s">
        <v>11349</v>
      </c>
      <c r="FJ333" s="190" t="s">
        <v>11348</v>
      </c>
      <c r="FK333" s="190" t="s">
        <v>11347</v>
      </c>
      <c r="FL333" s="190" t="s">
        <v>11346</v>
      </c>
      <c r="FM333" s="190" t="s">
        <v>11345</v>
      </c>
      <c r="FN333" s="190" t="s">
        <v>271</v>
      </c>
      <c r="FO333" s="190" t="s">
        <v>11344</v>
      </c>
      <c r="FP333" s="190" t="s">
        <v>10495</v>
      </c>
      <c r="FQ333" s="193">
        <v>2000</v>
      </c>
      <c r="FR333" s="193">
        <v>191</v>
      </c>
      <c r="FS333" s="190" t="s">
        <v>271</v>
      </c>
      <c r="FT333" s="190" t="s">
        <v>271</v>
      </c>
      <c r="FU333" s="190" t="s">
        <v>271</v>
      </c>
      <c r="FV333" s="190" t="s">
        <v>271</v>
      </c>
      <c r="FW333" s="190" t="s">
        <v>271</v>
      </c>
      <c r="FX333" s="190" t="s">
        <v>271</v>
      </c>
      <c r="FY333" s="190" t="s">
        <v>271</v>
      </c>
      <c r="FZ333" s="190" t="s">
        <v>271</v>
      </c>
      <c r="GA333" s="190" t="s">
        <v>272</v>
      </c>
      <c r="GB333" s="190" t="s">
        <v>271</v>
      </c>
      <c r="GC333" s="190" t="s">
        <v>271</v>
      </c>
      <c r="GD333" s="190" t="s">
        <v>271</v>
      </c>
      <c r="GE333" s="190" t="s">
        <v>272</v>
      </c>
    </row>
    <row r="334" spans="1:187" x14ac:dyDescent="0.3">
      <c r="A334" s="190" t="s">
        <v>372</v>
      </c>
      <c r="B334" s="190">
        <v>2973</v>
      </c>
      <c r="C334" s="190" t="s">
        <v>70</v>
      </c>
      <c r="D334" s="190" t="s">
        <v>239</v>
      </c>
      <c r="E334" s="190" t="s">
        <v>11343</v>
      </c>
      <c r="F334" s="190" t="s">
        <v>9960</v>
      </c>
      <c r="G334" s="190" t="s">
        <v>4028</v>
      </c>
      <c r="H334" s="190" t="s">
        <v>2239</v>
      </c>
      <c r="I334" s="190" t="s">
        <v>301</v>
      </c>
      <c r="J334" s="190" t="s">
        <v>11144</v>
      </c>
      <c r="K334" s="190" t="s">
        <v>271</v>
      </c>
      <c r="L334" s="190" t="s">
        <v>271</v>
      </c>
      <c r="M334" s="190" t="s">
        <v>271</v>
      </c>
      <c r="N334" s="190" t="s">
        <v>271</v>
      </c>
      <c r="O334" s="190" t="s">
        <v>271</v>
      </c>
      <c r="P334" s="190" t="s">
        <v>271</v>
      </c>
      <c r="Q334" s="191">
        <v>41518</v>
      </c>
      <c r="R334" s="191">
        <v>42613</v>
      </c>
      <c r="S334" s="191">
        <v>43708</v>
      </c>
      <c r="T334" s="190" t="s">
        <v>549</v>
      </c>
      <c r="U334" s="194">
        <v>1795214</v>
      </c>
      <c r="V334" s="190" t="s">
        <v>4386</v>
      </c>
      <c r="W334" s="190" t="s">
        <v>6153</v>
      </c>
      <c r="X334" s="190" t="s">
        <v>4384</v>
      </c>
      <c r="Y334" s="190" t="s">
        <v>11329</v>
      </c>
      <c r="Z334" s="190" t="s">
        <v>4811</v>
      </c>
      <c r="AA334" s="190" t="s">
        <v>11328</v>
      </c>
      <c r="AB334" s="190" t="s">
        <v>310</v>
      </c>
      <c r="AC334" s="190" t="s">
        <v>11342</v>
      </c>
      <c r="AD334" s="190" t="s">
        <v>674</v>
      </c>
      <c r="AE334" s="190" t="s">
        <v>11341</v>
      </c>
      <c r="AF334" s="190" t="s">
        <v>11340</v>
      </c>
      <c r="AG334" s="193">
        <v>10257</v>
      </c>
      <c r="AH334" s="193">
        <v>9074</v>
      </c>
      <c r="AI334" s="193">
        <v>19331</v>
      </c>
      <c r="AJ334" s="193">
        <v>2367</v>
      </c>
      <c r="AK334" s="193">
        <v>2512</v>
      </c>
      <c r="AL334" s="193">
        <v>4879</v>
      </c>
      <c r="AM334" s="193">
        <v>0</v>
      </c>
      <c r="AN334" s="193">
        <v>0</v>
      </c>
      <c r="AO334" s="193">
        <v>0</v>
      </c>
      <c r="AP334" s="193">
        <v>0</v>
      </c>
      <c r="AQ334" s="193">
        <v>0</v>
      </c>
      <c r="AR334" s="193">
        <v>0</v>
      </c>
      <c r="AS334" s="190" t="s">
        <v>271</v>
      </c>
      <c r="AT334" s="193" t="s">
        <v>271</v>
      </c>
      <c r="AU334" s="193" t="s">
        <v>271</v>
      </c>
      <c r="AV334" s="190" t="s">
        <v>271</v>
      </c>
      <c r="AW334" s="193" t="s">
        <v>271</v>
      </c>
      <c r="AX334" s="193" t="s">
        <v>271</v>
      </c>
      <c r="AY334" s="190" t="s">
        <v>271</v>
      </c>
      <c r="AZ334" s="193" t="s">
        <v>271</v>
      </c>
      <c r="BA334" s="193" t="s">
        <v>271</v>
      </c>
      <c r="BB334" s="190" t="s">
        <v>271</v>
      </c>
      <c r="BC334" s="193" t="s">
        <v>271</v>
      </c>
      <c r="BD334" s="193" t="s">
        <v>271</v>
      </c>
      <c r="BE334" s="190" t="s">
        <v>271</v>
      </c>
      <c r="BF334" s="193" t="s">
        <v>271</v>
      </c>
      <c r="BG334" s="193" t="s">
        <v>271</v>
      </c>
      <c r="BH334" s="190" t="s">
        <v>271</v>
      </c>
      <c r="BI334" s="193" t="s">
        <v>271</v>
      </c>
      <c r="BJ334" s="193" t="s">
        <v>271</v>
      </c>
      <c r="BK334" s="190" t="s">
        <v>271</v>
      </c>
      <c r="BL334" s="193" t="s">
        <v>271</v>
      </c>
      <c r="BM334" s="193" t="s">
        <v>271</v>
      </c>
      <c r="BN334" s="190" t="s">
        <v>271</v>
      </c>
      <c r="BO334" s="193" t="s">
        <v>271</v>
      </c>
      <c r="BP334" s="193" t="s">
        <v>271</v>
      </c>
      <c r="BQ334" s="190" t="s">
        <v>271</v>
      </c>
      <c r="BR334" s="193" t="s">
        <v>271</v>
      </c>
      <c r="BS334" s="193" t="s">
        <v>271</v>
      </c>
      <c r="BT334" s="190" t="s">
        <v>271</v>
      </c>
      <c r="BU334" s="193" t="s">
        <v>271</v>
      </c>
      <c r="BV334" s="193" t="s">
        <v>271</v>
      </c>
      <c r="BW334" s="193">
        <v>124110</v>
      </c>
      <c r="BX334" s="193">
        <v>91903</v>
      </c>
      <c r="BY334" s="193">
        <v>216013</v>
      </c>
      <c r="BZ334" s="193">
        <v>4873</v>
      </c>
      <c r="CA334" s="193">
        <v>3632</v>
      </c>
      <c r="CB334" s="193">
        <v>8505</v>
      </c>
      <c r="CC334" s="190" t="s">
        <v>287</v>
      </c>
      <c r="CD334" s="193">
        <v>2298</v>
      </c>
      <c r="CE334" s="193">
        <v>8921</v>
      </c>
      <c r="CF334" s="190" t="s">
        <v>287</v>
      </c>
      <c r="CG334" s="193">
        <v>2298</v>
      </c>
      <c r="CH334" s="193">
        <v>7813</v>
      </c>
      <c r="CI334" s="190" t="s">
        <v>271</v>
      </c>
      <c r="CJ334" s="193" t="s">
        <v>271</v>
      </c>
      <c r="CK334" s="193" t="s">
        <v>271</v>
      </c>
      <c r="CL334" s="190" t="s">
        <v>287</v>
      </c>
      <c r="CM334" s="193">
        <v>5688</v>
      </c>
      <c r="CN334" s="193">
        <v>66768</v>
      </c>
      <c r="CO334" s="190" t="s">
        <v>287</v>
      </c>
      <c r="CP334" s="193">
        <v>1647</v>
      </c>
      <c r="CQ334" s="193">
        <v>8291</v>
      </c>
      <c r="CR334" s="190" t="s">
        <v>287</v>
      </c>
      <c r="CS334" s="193">
        <v>6394</v>
      </c>
      <c r="CT334" s="193">
        <v>22812</v>
      </c>
      <c r="CU334" s="190" t="s">
        <v>287</v>
      </c>
      <c r="CV334" s="193">
        <v>8505</v>
      </c>
      <c r="CW334" s="193">
        <v>121013</v>
      </c>
      <c r="CX334" s="190" t="s">
        <v>287</v>
      </c>
      <c r="CY334" s="193">
        <v>1647</v>
      </c>
      <c r="CZ334" s="193">
        <v>3981</v>
      </c>
      <c r="DA334" s="190" t="s">
        <v>287</v>
      </c>
      <c r="DB334" s="193">
        <v>8505</v>
      </c>
      <c r="DC334" s="193">
        <v>19382</v>
      </c>
      <c r="DD334" s="190" t="s">
        <v>271</v>
      </c>
      <c r="DE334" s="193" t="s">
        <v>271</v>
      </c>
      <c r="DF334" s="193" t="s">
        <v>271</v>
      </c>
      <c r="DG334" s="190" t="s">
        <v>271</v>
      </c>
      <c r="DH334" s="193" t="s">
        <v>271</v>
      </c>
      <c r="DI334" s="193" t="s">
        <v>271</v>
      </c>
      <c r="DJ334" s="190" t="s">
        <v>271</v>
      </c>
      <c r="DK334" s="193" t="s">
        <v>271</v>
      </c>
      <c r="DL334" s="193" t="s">
        <v>271</v>
      </c>
      <c r="DM334" s="190" t="s">
        <v>287</v>
      </c>
      <c r="DN334" s="193">
        <v>2298</v>
      </c>
      <c r="DO334" s="193">
        <v>12981</v>
      </c>
      <c r="DP334" s="190" t="s">
        <v>287</v>
      </c>
      <c r="DQ334" s="193">
        <v>1647</v>
      </c>
      <c r="DR334" s="193">
        <v>16091</v>
      </c>
      <c r="DS334" s="190" t="s">
        <v>287</v>
      </c>
      <c r="DT334" s="193">
        <v>8505</v>
      </c>
      <c r="DU334" s="193">
        <v>102113</v>
      </c>
      <c r="DV334" s="190" t="s">
        <v>287</v>
      </c>
      <c r="DW334" s="193">
        <v>1647</v>
      </c>
      <c r="DX334" s="193">
        <v>7921</v>
      </c>
      <c r="DY334" s="190" t="s">
        <v>356</v>
      </c>
      <c r="DZ334" s="190" t="s">
        <v>272</v>
      </c>
      <c r="EA334" s="190" t="s">
        <v>868</v>
      </c>
      <c r="EB334" s="190" t="s">
        <v>354</v>
      </c>
      <c r="EC334" s="190" t="s">
        <v>272</v>
      </c>
      <c r="ED334" s="190" t="s">
        <v>381</v>
      </c>
      <c r="EE334" s="190" t="s">
        <v>307</v>
      </c>
      <c r="EF334" s="190" t="s">
        <v>11339</v>
      </c>
      <c r="EG334" s="190" t="s">
        <v>285</v>
      </c>
      <c r="EH334" s="190" t="s">
        <v>380</v>
      </c>
      <c r="EI334" s="190" t="s">
        <v>319</v>
      </c>
      <c r="EJ334" s="190" t="s">
        <v>245</v>
      </c>
      <c r="EK334" s="190" t="s">
        <v>351</v>
      </c>
      <c r="EL334" s="190" t="s">
        <v>272</v>
      </c>
      <c r="EM334" s="190" t="s">
        <v>272</v>
      </c>
      <c r="EN334" s="190" t="s">
        <v>272</v>
      </c>
      <c r="EO334" s="190" t="s">
        <v>272</v>
      </c>
      <c r="EP334" s="190" t="s">
        <v>350</v>
      </c>
      <c r="EQ334" s="190">
        <v>4</v>
      </c>
      <c r="ER334" s="190" t="s">
        <v>349</v>
      </c>
      <c r="ES334" s="190" t="s">
        <v>272</v>
      </c>
      <c r="ET334" s="190" t="s">
        <v>272</v>
      </c>
      <c r="EU334" s="190" t="s">
        <v>272</v>
      </c>
      <c r="EV334" s="190" t="s">
        <v>272</v>
      </c>
      <c r="EW334" s="190" t="s">
        <v>303</v>
      </c>
      <c r="EX334" s="190">
        <v>4</v>
      </c>
      <c r="EY334" s="190" t="s">
        <v>278</v>
      </c>
      <c r="EZ334" s="190" t="s">
        <v>267</v>
      </c>
      <c r="FA334" s="190" t="s">
        <v>258</v>
      </c>
      <c r="FB334" s="193">
        <v>6</v>
      </c>
      <c r="FC334" s="190" t="s">
        <v>377</v>
      </c>
      <c r="FD334" s="190" t="s">
        <v>376</v>
      </c>
      <c r="FE334" s="190" t="s">
        <v>348</v>
      </c>
      <c r="FF334" s="190" t="s">
        <v>263</v>
      </c>
      <c r="FG334" s="190" t="s">
        <v>11323</v>
      </c>
      <c r="FH334" s="190" t="s">
        <v>11322</v>
      </c>
      <c r="FI334" s="190" t="s">
        <v>11320</v>
      </c>
      <c r="FJ334" s="190" t="s">
        <v>11338</v>
      </c>
      <c r="FK334" s="190" t="s">
        <v>11337</v>
      </c>
      <c r="FL334" s="190" t="s">
        <v>11336</v>
      </c>
      <c r="FM334" s="190" t="s">
        <v>11335</v>
      </c>
      <c r="FN334" s="190" t="s">
        <v>11334</v>
      </c>
      <c r="FO334" s="190" t="s">
        <v>11333</v>
      </c>
      <c r="FP334" s="190" t="s">
        <v>271</v>
      </c>
      <c r="FQ334" s="193">
        <v>216013</v>
      </c>
      <c r="FR334" s="193">
        <v>8505</v>
      </c>
      <c r="FS334" s="190" t="s">
        <v>272</v>
      </c>
      <c r="FT334" s="190" t="s">
        <v>272</v>
      </c>
      <c r="FU334" s="190" t="s">
        <v>271</v>
      </c>
      <c r="FV334" s="190" t="s">
        <v>271</v>
      </c>
      <c r="FW334" s="190" t="s">
        <v>271</v>
      </c>
      <c r="FX334" s="190" t="s">
        <v>271</v>
      </c>
      <c r="FY334" s="190" t="s">
        <v>271</v>
      </c>
      <c r="FZ334" s="190" t="s">
        <v>271</v>
      </c>
      <c r="GA334" s="190" t="s">
        <v>272</v>
      </c>
      <c r="GB334" s="190" t="s">
        <v>272</v>
      </c>
      <c r="GC334" s="190" t="s">
        <v>271</v>
      </c>
      <c r="GD334" s="190" t="s">
        <v>271</v>
      </c>
      <c r="GE334" s="190" t="s">
        <v>272</v>
      </c>
    </row>
    <row r="335" spans="1:187" x14ac:dyDescent="0.3">
      <c r="A335" s="190" t="s">
        <v>372</v>
      </c>
      <c r="B335" s="190">
        <v>2974</v>
      </c>
      <c r="C335" s="190" t="s">
        <v>70</v>
      </c>
      <c r="D335" s="190" t="s">
        <v>239</v>
      </c>
      <c r="E335" s="190" t="s">
        <v>11332</v>
      </c>
      <c r="F335" s="190" t="s">
        <v>11331</v>
      </c>
      <c r="G335" s="190" t="s">
        <v>4028</v>
      </c>
      <c r="H335" s="190" t="s">
        <v>1272</v>
      </c>
      <c r="I335" s="190" t="s">
        <v>301</v>
      </c>
      <c r="J335" s="190" t="s">
        <v>11330</v>
      </c>
      <c r="K335" s="190" t="s">
        <v>271</v>
      </c>
      <c r="L335" s="190" t="s">
        <v>271</v>
      </c>
      <c r="M335" s="190" t="s">
        <v>271</v>
      </c>
      <c r="N335" s="190" t="s">
        <v>271</v>
      </c>
      <c r="O335" s="190" t="s">
        <v>271</v>
      </c>
      <c r="P335" s="190" t="s">
        <v>271</v>
      </c>
      <c r="Q335" s="191">
        <v>41852</v>
      </c>
      <c r="R335" s="191">
        <v>42277</v>
      </c>
      <c r="T335" s="190" t="s">
        <v>549</v>
      </c>
      <c r="U335" s="194">
        <v>150000</v>
      </c>
      <c r="V335" s="190" t="s">
        <v>4386</v>
      </c>
      <c r="W335" s="190" t="s">
        <v>6153</v>
      </c>
      <c r="X335" s="190" t="s">
        <v>4384</v>
      </c>
      <c r="Y335" s="190" t="s">
        <v>11329</v>
      </c>
      <c r="Z335" s="190" t="s">
        <v>4811</v>
      </c>
      <c r="AA335" s="190" t="s">
        <v>11328</v>
      </c>
      <c r="AB335" s="190" t="s">
        <v>310</v>
      </c>
      <c r="AC335" s="190" t="s">
        <v>11327</v>
      </c>
      <c r="AD335" s="190" t="s">
        <v>325</v>
      </c>
      <c r="AE335" s="190" t="s">
        <v>11326</v>
      </c>
      <c r="AF335" s="190" t="s">
        <v>11325</v>
      </c>
      <c r="AG335" s="193">
        <v>73580</v>
      </c>
      <c r="AH335" s="193">
        <v>67920</v>
      </c>
      <c r="AI335" s="193">
        <v>141500</v>
      </c>
      <c r="AJ335" s="193">
        <v>8360</v>
      </c>
      <c r="AK335" s="193">
        <v>8110</v>
      </c>
      <c r="AL335" s="193">
        <v>16470</v>
      </c>
      <c r="AM335" s="193">
        <v>0</v>
      </c>
      <c r="AN335" s="193">
        <v>0</v>
      </c>
      <c r="AO335" s="193">
        <v>0</v>
      </c>
      <c r="AP335" s="193">
        <v>0</v>
      </c>
      <c r="AQ335" s="193">
        <v>0</v>
      </c>
      <c r="AR335" s="193">
        <v>0</v>
      </c>
      <c r="AS335" s="190" t="s">
        <v>271</v>
      </c>
      <c r="AT335" s="193" t="s">
        <v>271</v>
      </c>
      <c r="AU335" s="193" t="s">
        <v>271</v>
      </c>
      <c r="AV335" s="190" t="s">
        <v>271</v>
      </c>
      <c r="AW335" s="193" t="s">
        <v>271</v>
      </c>
      <c r="AX335" s="193" t="s">
        <v>271</v>
      </c>
      <c r="AY335" s="190" t="s">
        <v>271</v>
      </c>
      <c r="AZ335" s="193" t="s">
        <v>271</v>
      </c>
      <c r="BA335" s="193" t="s">
        <v>271</v>
      </c>
      <c r="BB335" s="190" t="s">
        <v>271</v>
      </c>
      <c r="BC335" s="193" t="s">
        <v>271</v>
      </c>
      <c r="BD335" s="193" t="s">
        <v>271</v>
      </c>
      <c r="BE335" s="190" t="s">
        <v>271</v>
      </c>
      <c r="BF335" s="193" t="s">
        <v>271</v>
      </c>
      <c r="BG335" s="193" t="s">
        <v>271</v>
      </c>
      <c r="BH335" s="190" t="s">
        <v>271</v>
      </c>
      <c r="BI335" s="193" t="s">
        <v>271</v>
      </c>
      <c r="BJ335" s="193" t="s">
        <v>271</v>
      </c>
      <c r="BK335" s="190" t="s">
        <v>271</v>
      </c>
      <c r="BL335" s="193" t="s">
        <v>271</v>
      </c>
      <c r="BM335" s="193" t="s">
        <v>271</v>
      </c>
      <c r="BN335" s="190" t="s">
        <v>271</v>
      </c>
      <c r="BO335" s="193" t="s">
        <v>271</v>
      </c>
      <c r="BP335" s="193" t="s">
        <v>271</v>
      </c>
      <c r="BQ335" s="190" t="s">
        <v>271</v>
      </c>
      <c r="BR335" s="193" t="s">
        <v>271</v>
      </c>
      <c r="BS335" s="193" t="s">
        <v>271</v>
      </c>
      <c r="BT335" s="190" t="s">
        <v>271</v>
      </c>
      <c r="BU335" s="193" t="s">
        <v>271</v>
      </c>
      <c r="BV335" s="193" t="s">
        <v>271</v>
      </c>
      <c r="BW335" s="193">
        <v>73580</v>
      </c>
      <c r="BX335" s="193">
        <v>67920</v>
      </c>
      <c r="BY335" s="193">
        <v>141500</v>
      </c>
      <c r="BZ335" s="193">
        <v>8360</v>
      </c>
      <c r="CA335" s="193">
        <v>8110</v>
      </c>
      <c r="CB335" s="193">
        <v>16470</v>
      </c>
      <c r="CC335" s="190" t="s">
        <v>271</v>
      </c>
      <c r="CD335" s="193" t="s">
        <v>271</v>
      </c>
      <c r="CE335" s="193" t="s">
        <v>271</v>
      </c>
      <c r="CF335" s="190" t="s">
        <v>271</v>
      </c>
      <c r="CG335" s="193" t="s">
        <v>271</v>
      </c>
      <c r="CH335" s="193" t="s">
        <v>271</v>
      </c>
      <c r="CI335" s="190" t="s">
        <v>271</v>
      </c>
      <c r="CJ335" s="193" t="s">
        <v>271</v>
      </c>
      <c r="CK335" s="193" t="s">
        <v>271</v>
      </c>
      <c r="CL335" s="190" t="s">
        <v>287</v>
      </c>
      <c r="CM335" s="193">
        <v>5688</v>
      </c>
      <c r="CN335" s="193">
        <v>66768</v>
      </c>
      <c r="CO335" s="190" t="s">
        <v>271</v>
      </c>
      <c r="CP335" s="193" t="s">
        <v>271</v>
      </c>
      <c r="CQ335" s="193" t="s">
        <v>271</v>
      </c>
      <c r="CR335" s="190" t="s">
        <v>287</v>
      </c>
      <c r="CS335" s="193">
        <v>6394</v>
      </c>
      <c r="CT335" s="193">
        <v>22812</v>
      </c>
      <c r="CU335" s="190" t="s">
        <v>287</v>
      </c>
      <c r="CV335" s="193">
        <v>16570</v>
      </c>
      <c r="CW335" s="193">
        <v>141500</v>
      </c>
      <c r="CX335" s="190" t="s">
        <v>287</v>
      </c>
      <c r="CY335" s="193">
        <v>1647</v>
      </c>
      <c r="CZ335" s="193">
        <v>3981</v>
      </c>
      <c r="DA335" s="190" t="s">
        <v>287</v>
      </c>
      <c r="DB335" s="193">
        <v>8505</v>
      </c>
      <c r="DC335" s="193">
        <v>19382</v>
      </c>
      <c r="DD335" s="190" t="s">
        <v>271</v>
      </c>
      <c r="DE335" s="193" t="s">
        <v>271</v>
      </c>
      <c r="DF335" s="193" t="s">
        <v>271</v>
      </c>
      <c r="DG335" s="190" t="s">
        <v>271</v>
      </c>
      <c r="DH335" s="193" t="s">
        <v>271</v>
      </c>
      <c r="DI335" s="193" t="s">
        <v>271</v>
      </c>
      <c r="DJ335" s="190" t="s">
        <v>271</v>
      </c>
      <c r="DK335" s="193" t="s">
        <v>271</v>
      </c>
      <c r="DL335" s="193" t="s">
        <v>271</v>
      </c>
      <c r="DM335" s="190" t="s">
        <v>287</v>
      </c>
      <c r="DN335" s="193">
        <v>2298</v>
      </c>
      <c r="DO335" s="193">
        <v>12981</v>
      </c>
      <c r="DP335" s="190" t="s">
        <v>287</v>
      </c>
      <c r="DQ335" s="193">
        <v>1647</v>
      </c>
      <c r="DR335" s="193">
        <v>16091</v>
      </c>
      <c r="DS335" s="190" t="s">
        <v>287</v>
      </c>
      <c r="DT335" s="193">
        <v>8505</v>
      </c>
      <c r="DU335" s="193">
        <v>216013</v>
      </c>
      <c r="DV335" s="190" t="s">
        <v>287</v>
      </c>
      <c r="DW335" s="193">
        <v>1647</v>
      </c>
      <c r="DX335" s="193">
        <v>7921</v>
      </c>
      <c r="DY335" s="190" t="s">
        <v>356</v>
      </c>
      <c r="DZ335" s="190" t="s">
        <v>272</v>
      </c>
      <c r="EA335" s="190" t="s">
        <v>694</v>
      </c>
      <c r="EB335" s="190" t="s">
        <v>286</v>
      </c>
      <c r="EC335" s="190" t="s">
        <v>297</v>
      </c>
      <c r="ED335" s="190" t="s">
        <v>271</v>
      </c>
      <c r="EE335" s="190" t="s">
        <v>271</v>
      </c>
      <c r="EF335" s="190" t="s">
        <v>11324</v>
      </c>
      <c r="EG335" s="190" t="s">
        <v>285</v>
      </c>
      <c r="EH335" s="190" t="s">
        <v>380</v>
      </c>
      <c r="EI335" s="190" t="s">
        <v>319</v>
      </c>
      <c r="EJ335" s="190" t="s">
        <v>245</v>
      </c>
      <c r="EK335" s="190" t="s">
        <v>351</v>
      </c>
      <c r="EL335" s="190" t="s">
        <v>272</v>
      </c>
      <c r="EM335" s="190" t="s">
        <v>272</v>
      </c>
      <c r="EN335" s="190" t="s">
        <v>272</v>
      </c>
      <c r="EO335" s="190" t="s">
        <v>272</v>
      </c>
      <c r="EP335" s="190" t="s">
        <v>350</v>
      </c>
      <c r="EQ335" s="190">
        <v>4</v>
      </c>
      <c r="ER335" s="190" t="s">
        <v>349</v>
      </c>
      <c r="ES335" s="190" t="s">
        <v>272</v>
      </c>
      <c r="ET335" s="190" t="s">
        <v>272</v>
      </c>
      <c r="EU335" s="190" t="s">
        <v>272</v>
      </c>
      <c r="EV335" s="190" t="s">
        <v>272</v>
      </c>
      <c r="EW335" s="190" t="s">
        <v>303</v>
      </c>
      <c r="EX335" s="190">
        <v>4</v>
      </c>
      <c r="EY335" s="190" t="s">
        <v>278</v>
      </c>
      <c r="EZ335" s="190" t="s">
        <v>267</v>
      </c>
      <c r="FA335" s="190" t="s">
        <v>258</v>
      </c>
      <c r="FB335" s="193">
        <v>11</v>
      </c>
      <c r="FC335" s="190" t="s">
        <v>377</v>
      </c>
      <c r="FD335" s="190" t="s">
        <v>376</v>
      </c>
      <c r="FE335" s="190" t="s">
        <v>348</v>
      </c>
      <c r="FF335" s="190" t="s">
        <v>263</v>
      </c>
      <c r="FG335" s="190" t="s">
        <v>11323</v>
      </c>
      <c r="FH335" s="190" t="s">
        <v>11322</v>
      </c>
      <c r="FI335" s="190" t="s">
        <v>11321</v>
      </c>
      <c r="FJ335" s="190" t="s">
        <v>11320</v>
      </c>
      <c r="FK335" s="190" t="s">
        <v>11319</v>
      </c>
      <c r="FL335" s="190" t="s">
        <v>11318</v>
      </c>
      <c r="FM335" s="190" t="s">
        <v>11317</v>
      </c>
      <c r="FN335" s="190" t="s">
        <v>11316</v>
      </c>
      <c r="FO335" s="190" t="s">
        <v>11315</v>
      </c>
      <c r="FP335" s="190" t="s">
        <v>271</v>
      </c>
      <c r="FQ335" s="193">
        <v>141500</v>
      </c>
      <c r="FR335" s="193">
        <v>16470</v>
      </c>
      <c r="FS335" s="190" t="s">
        <v>272</v>
      </c>
      <c r="FT335" s="190" t="s">
        <v>272</v>
      </c>
      <c r="FU335" s="190" t="s">
        <v>271</v>
      </c>
      <c r="FV335" s="190" t="s">
        <v>271</v>
      </c>
      <c r="FW335" s="190" t="s">
        <v>271</v>
      </c>
      <c r="FX335" s="190" t="s">
        <v>271</v>
      </c>
      <c r="FY335" s="190" t="s">
        <v>271</v>
      </c>
      <c r="FZ335" s="190" t="s">
        <v>271</v>
      </c>
      <c r="GA335" s="190" t="s">
        <v>272</v>
      </c>
      <c r="GB335" s="190" t="s">
        <v>272</v>
      </c>
      <c r="GC335" s="190" t="s">
        <v>272</v>
      </c>
      <c r="GD335" s="190" t="s">
        <v>272</v>
      </c>
      <c r="GE335" s="190" t="s">
        <v>272</v>
      </c>
    </row>
    <row r="336" spans="1:187" s="197" customFormat="1" x14ac:dyDescent="0.3">
      <c r="A336" s="190" t="s">
        <v>372</v>
      </c>
      <c r="B336" s="190">
        <v>2976</v>
      </c>
      <c r="C336" s="190" t="s">
        <v>70</v>
      </c>
      <c r="D336" s="190" t="s">
        <v>239</v>
      </c>
      <c r="E336" s="190" t="s">
        <v>11314</v>
      </c>
      <c r="F336" s="190" t="s">
        <v>11313</v>
      </c>
      <c r="G336" s="190" t="s">
        <v>4028</v>
      </c>
      <c r="H336" s="190" t="s">
        <v>369</v>
      </c>
      <c r="I336" s="190" t="s">
        <v>523</v>
      </c>
      <c r="J336" s="190" t="s">
        <v>8977</v>
      </c>
      <c r="K336" s="190" t="s">
        <v>271</v>
      </c>
      <c r="L336" s="190" t="s">
        <v>271</v>
      </c>
      <c r="M336" s="190" t="s">
        <v>271</v>
      </c>
      <c r="N336" s="190" t="s">
        <v>271</v>
      </c>
      <c r="O336" s="190" t="s">
        <v>271</v>
      </c>
      <c r="P336" s="190" t="s">
        <v>271</v>
      </c>
      <c r="Q336" s="191">
        <v>41365</v>
      </c>
      <c r="R336" s="191">
        <v>43008</v>
      </c>
      <c r="S336" s="192"/>
      <c r="T336" s="190" t="s">
        <v>549</v>
      </c>
      <c r="U336" s="194">
        <v>600000</v>
      </c>
      <c r="V336" s="190" t="s">
        <v>11312</v>
      </c>
      <c r="W336" s="190" t="s">
        <v>11311</v>
      </c>
      <c r="X336" s="190" t="s">
        <v>11310</v>
      </c>
      <c r="Y336" s="190" t="s">
        <v>4386</v>
      </c>
      <c r="Z336" s="190" t="s">
        <v>11309</v>
      </c>
      <c r="AA336" s="190" t="s">
        <v>4384</v>
      </c>
      <c r="AB336" s="190" t="s">
        <v>310</v>
      </c>
      <c r="AC336" s="190" t="s">
        <v>11308</v>
      </c>
      <c r="AD336" s="190" t="s">
        <v>674</v>
      </c>
      <c r="AE336" s="190" t="s">
        <v>11307</v>
      </c>
      <c r="AF336" s="190" t="s">
        <v>11306</v>
      </c>
      <c r="AG336" s="193">
        <v>7000</v>
      </c>
      <c r="AH336" s="193">
        <v>6500</v>
      </c>
      <c r="AI336" s="193">
        <v>13500</v>
      </c>
      <c r="AJ336" s="193">
        <v>600</v>
      </c>
      <c r="AK336" s="193">
        <v>600</v>
      </c>
      <c r="AL336" s="193">
        <v>1200</v>
      </c>
      <c r="AM336" s="193">
        <v>0</v>
      </c>
      <c r="AN336" s="193">
        <v>0</v>
      </c>
      <c r="AO336" s="193">
        <v>0</v>
      </c>
      <c r="AP336" s="193">
        <v>0</v>
      </c>
      <c r="AQ336" s="193">
        <v>0</v>
      </c>
      <c r="AR336" s="193">
        <v>0</v>
      </c>
      <c r="AS336" s="190" t="s">
        <v>271</v>
      </c>
      <c r="AT336" s="193" t="s">
        <v>271</v>
      </c>
      <c r="AU336" s="193" t="s">
        <v>271</v>
      </c>
      <c r="AV336" s="190" t="s">
        <v>271</v>
      </c>
      <c r="AW336" s="193" t="s">
        <v>271</v>
      </c>
      <c r="AX336" s="193" t="s">
        <v>271</v>
      </c>
      <c r="AY336" s="190" t="s">
        <v>271</v>
      </c>
      <c r="AZ336" s="193" t="s">
        <v>271</v>
      </c>
      <c r="BA336" s="193" t="s">
        <v>271</v>
      </c>
      <c r="BB336" s="190" t="s">
        <v>271</v>
      </c>
      <c r="BC336" s="193" t="s">
        <v>271</v>
      </c>
      <c r="BD336" s="193" t="s">
        <v>271</v>
      </c>
      <c r="BE336" s="190" t="s">
        <v>271</v>
      </c>
      <c r="BF336" s="193" t="s">
        <v>271</v>
      </c>
      <c r="BG336" s="193" t="s">
        <v>271</v>
      </c>
      <c r="BH336" s="190" t="s">
        <v>271</v>
      </c>
      <c r="BI336" s="193" t="s">
        <v>271</v>
      </c>
      <c r="BJ336" s="193" t="s">
        <v>271</v>
      </c>
      <c r="BK336" s="190" t="s">
        <v>271</v>
      </c>
      <c r="BL336" s="193" t="s">
        <v>271</v>
      </c>
      <c r="BM336" s="193" t="s">
        <v>271</v>
      </c>
      <c r="BN336" s="190" t="s">
        <v>271</v>
      </c>
      <c r="BO336" s="193" t="s">
        <v>271</v>
      </c>
      <c r="BP336" s="193" t="s">
        <v>271</v>
      </c>
      <c r="BQ336" s="190" t="s">
        <v>271</v>
      </c>
      <c r="BR336" s="193" t="s">
        <v>271</v>
      </c>
      <c r="BS336" s="193" t="s">
        <v>271</v>
      </c>
      <c r="BT336" s="190" t="s">
        <v>271</v>
      </c>
      <c r="BU336" s="193" t="s">
        <v>271</v>
      </c>
      <c r="BV336" s="193" t="s">
        <v>271</v>
      </c>
      <c r="BW336" s="193">
        <v>0</v>
      </c>
      <c r="BX336" s="193">
        <v>0</v>
      </c>
      <c r="BY336" s="193">
        <v>0</v>
      </c>
      <c r="BZ336" s="193">
        <v>160</v>
      </c>
      <c r="CA336" s="193">
        <v>155</v>
      </c>
      <c r="CB336" s="193">
        <v>215</v>
      </c>
      <c r="CC336" s="190" t="s">
        <v>271</v>
      </c>
      <c r="CD336" s="193" t="s">
        <v>271</v>
      </c>
      <c r="CE336" s="193" t="s">
        <v>271</v>
      </c>
      <c r="CF336" s="190" t="s">
        <v>287</v>
      </c>
      <c r="CG336" s="193">
        <v>215</v>
      </c>
      <c r="CH336" s="193">
        <v>0</v>
      </c>
      <c r="CI336" s="190" t="s">
        <v>271</v>
      </c>
      <c r="CJ336" s="193" t="s">
        <v>271</v>
      </c>
      <c r="CK336" s="193" t="s">
        <v>271</v>
      </c>
      <c r="CL336" s="190" t="s">
        <v>271</v>
      </c>
      <c r="CM336" s="193" t="s">
        <v>271</v>
      </c>
      <c r="CN336" s="193" t="s">
        <v>271</v>
      </c>
      <c r="CO336" s="190" t="s">
        <v>271</v>
      </c>
      <c r="CP336" s="193" t="s">
        <v>271</v>
      </c>
      <c r="CQ336" s="193" t="s">
        <v>271</v>
      </c>
      <c r="CR336" s="190" t="s">
        <v>271</v>
      </c>
      <c r="CS336" s="193" t="s">
        <v>271</v>
      </c>
      <c r="CT336" s="193" t="s">
        <v>271</v>
      </c>
      <c r="CU336" s="190" t="s">
        <v>271</v>
      </c>
      <c r="CV336" s="193" t="s">
        <v>271</v>
      </c>
      <c r="CW336" s="193" t="s">
        <v>271</v>
      </c>
      <c r="CX336" s="190" t="s">
        <v>271</v>
      </c>
      <c r="CY336" s="193" t="s">
        <v>271</v>
      </c>
      <c r="CZ336" s="193" t="s">
        <v>271</v>
      </c>
      <c r="DA336" s="190" t="s">
        <v>271</v>
      </c>
      <c r="DB336" s="193" t="s">
        <v>271</v>
      </c>
      <c r="DC336" s="193" t="s">
        <v>271</v>
      </c>
      <c r="DD336" s="190" t="s">
        <v>271</v>
      </c>
      <c r="DE336" s="193" t="s">
        <v>271</v>
      </c>
      <c r="DF336" s="193" t="s">
        <v>271</v>
      </c>
      <c r="DG336" s="190" t="s">
        <v>271</v>
      </c>
      <c r="DH336" s="193" t="s">
        <v>271</v>
      </c>
      <c r="DI336" s="193" t="s">
        <v>271</v>
      </c>
      <c r="DJ336" s="190" t="s">
        <v>271</v>
      </c>
      <c r="DK336" s="193" t="s">
        <v>271</v>
      </c>
      <c r="DL336" s="193" t="s">
        <v>271</v>
      </c>
      <c r="DM336" s="190" t="s">
        <v>271</v>
      </c>
      <c r="DN336" s="193" t="s">
        <v>271</v>
      </c>
      <c r="DO336" s="193" t="s">
        <v>271</v>
      </c>
      <c r="DP336" s="190" t="s">
        <v>271</v>
      </c>
      <c r="DQ336" s="193" t="s">
        <v>271</v>
      </c>
      <c r="DR336" s="193" t="s">
        <v>271</v>
      </c>
      <c r="DS336" s="190" t="s">
        <v>271</v>
      </c>
      <c r="DT336" s="193" t="s">
        <v>271</v>
      </c>
      <c r="DU336" s="193" t="s">
        <v>271</v>
      </c>
      <c r="DV336" s="190" t="s">
        <v>271</v>
      </c>
      <c r="DW336" s="193" t="s">
        <v>271</v>
      </c>
      <c r="DX336" s="193" t="s">
        <v>271</v>
      </c>
      <c r="DY336" s="190" t="s">
        <v>356</v>
      </c>
      <c r="DZ336" s="190" t="s">
        <v>272</v>
      </c>
      <c r="EA336" s="190" t="s">
        <v>750</v>
      </c>
      <c r="EB336" s="190" t="s">
        <v>307</v>
      </c>
      <c r="EC336" s="190" t="s">
        <v>272</v>
      </c>
      <c r="ED336" s="190" t="s">
        <v>427</v>
      </c>
      <c r="EE336" s="190" t="s">
        <v>426</v>
      </c>
      <c r="EF336" s="190" t="s">
        <v>11305</v>
      </c>
      <c r="EG336" s="190" t="s">
        <v>285</v>
      </c>
      <c r="EH336" s="190" t="s">
        <v>380</v>
      </c>
      <c r="EI336" s="190" t="s">
        <v>319</v>
      </c>
      <c r="EJ336" s="190" t="s">
        <v>246</v>
      </c>
      <c r="EK336" s="190" t="s">
        <v>379</v>
      </c>
      <c r="EL336" s="190" t="s">
        <v>272</v>
      </c>
      <c r="EM336" s="190" t="s">
        <v>297</v>
      </c>
      <c r="EN336" s="190" t="s">
        <v>272</v>
      </c>
      <c r="EO336" s="190" t="s">
        <v>272</v>
      </c>
      <c r="EP336" s="190" t="s">
        <v>464</v>
      </c>
      <c r="EQ336" s="190">
        <v>3</v>
      </c>
      <c r="ER336" s="190" t="s">
        <v>404</v>
      </c>
      <c r="ES336" s="190" t="s">
        <v>272</v>
      </c>
      <c r="ET336" s="190" t="s">
        <v>272</v>
      </c>
      <c r="EU336" s="190" t="s">
        <v>272</v>
      </c>
      <c r="EV336" s="190" t="s">
        <v>272</v>
      </c>
      <c r="EW336" s="190" t="s">
        <v>279</v>
      </c>
      <c r="EX336" s="190">
        <v>4</v>
      </c>
      <c r="EY336" s="190" t="s">
        <v>278</v>
      </c>
      <c r="EZ336" s="190" t="s">
        <v>267</v>
      </c>
      <c r="FA336" s="190" t="s">
        <v>260</v>
      </c>
      <c r="FB336" s="193">
        <v>5</v>
      </c>
      <c r="FC336" s="190" t="s">
        <v>300</v>
      </c>
      <c r="FD336" s="190" t="s">
        <v>537</v>
      </c>
      <c r="FE336" s="190" t="s">
        <v>376</v>
      </c>
      <c r="FF336" s="190" t="s">
        <v>263</v>
      </c>
      <c r="FG336" s="190" t="s">
        <v>11304</v>
      </c>
      <c r="FH336" s="190" t="s">
        <v>11303</v>
      </c>
      <c r="FI336" s="190" t="s">
        <v>11302</v>
      </c>
      <c r="FJ336" s="190" t="s">
        <v>11301</v>
      </c>
      <c r="FK336" s="190" t="s">
        <v>11300</v>
      </c>
      <c r="FL336" s="190" t="s">
        <v>11299</v>
      </c>
      <c r="FM336" s="190" t="s">
        <v>11298</v>
      </c>
      <c r="FN336" s="190" t="s">
        <v>11297</v>
      </c>
      <c r="FO336" s="190" t="s">
        <v>11296</v>
      </c>
      <c r="FP336" s="190" t="s">
        <v>271</v>
      </c>
      <c r="FQ336" s="193">
        <v>0</v>
      </c>
      <c r="FR336" s="193">
        <v>215</v>
      </c>
      <c r="FS336" s="190" t="s">
        <v>271</v>
      </c>
      <c r="FT336" s="190" t="s">
        <v>271</v>
      </c>
      <c r="FU336" s="190" t="s">
        <v>271</v>
      </c>
      <c r="FV336" s="190" t="s">
        <v>271</v>
      </c>
      <c r="FW336" s="190" t="s">
        <v>271</v>
      </c>
      <c r="FX336" s="190" t="s">
        <v>271</v>
      </c>
      <c r="FY336" s="190" t="s">
        <v>271</v>
      </c>
      <c r="FZ336" s="190" t="s">
        <v>271</v>
      </c>
      <c r="GA336" s="190" t="s">
        <v>272</v>
      </c>
      <c r="GB336" s="190" t="s">
        <v>271</v>
      </c>
      <c r="GC336" s="190" t="s">
        <v>271</v>
      </c>
      <c r="GD336" s="190" t="s">
        <v>271</v>
      </c>
      <c r="GE336" s="190" t="s">
        <v>271</v>
      </c>
    </row>
    <row r="337" spans="1:187" x14ac:dyDescent="0.3">
      <c r="A337" s="190" t="s">
        <v>372</v>
      </c>
      <c r="B337" s="190">
        <v>2977</v>
      </c>
      <c r="C337" s="190" t="s">
        <v>70</v>
      </c>
      <c r="D337" s="190" t="s">
        <v>239</v>
      </c>
      <c r="E337" s="190" t="s">
        <v>11295</v>
      </c>
      <c r="F337" s="190" t="s">
        <v>11294</v>
      </c>
      <c r="G337" s="190" t="s">
        <v>4028</v>
      </c>
      <c r="H337" s="190" t="s">
        <v>369</v>
      </c>
      <c r="I337" s="190" t="s">
        <v>523</v>
      </c>
      <c r="J337" s="190" t="s">
        <v>9175</v>
      </c>
      <c r="K337" s="190" t="s">
        <v>271</v>
      </c>
      <c r="L337" s="190" t="s">
        <v>271</v>
      </c>
      <c r="M337" s="190" t="s">
        <v>271</v>
      </c>
      <c r="N337" s="190" t="s">
        <v>271</v>
      </c>
      <c r="O337" s="190" t="s">
        <v>271</v>
      </c>
      <c r="P337" s="190" t="s">
        <v>271</v>
      </c>
      <c r="Q337" s="191">
        <v>42278</v>
      </c>
      <c r="R337" s="191">
        <v>43008</v>
      </c>
      <c r="T337" s="190" t="s">
        <v>1332</v>
      </c>
      <c r="U337" s="194">
        <v>490033</v>
      </c>
      <c r="V337" s="190" t="s">
        <v>11273</v>
      </c>
      <c r="W337" s="190" t="s">
        <v>11293</v>
      </c>
      <c r="X337" s="190" t="s">
        <v>11271</v>
      </c>
      <c r="Y337" s="190" t="s">
        <v>11292</v>
      </c>
      <c r="Z337" s="190" t="s">
        <v>2068</v>
      </c>
      <c r="AA337" s="190" t="s">
        <v>11291</v>
      </c>
      <c r="AB337" s="190" t="s">
        <v>291</v>
      </c>
      <c r="AC337" s="190" t="s">
        <v>11290</v>
      </c>
      <c r="AD337" s="190" t="s">
        <v>325</v>
      </c>
      <c r="AE337" s="190" t="s">
        <v>11289</v>
      </c>
      <c r="AF337" s="190" t="s">
        <v>11288</v>
      </c>
      <c r="AG337" s="193">
        <v>21817</v>
      </c>
      <c r="AH337" s="193">
        <v>20960</v>
      </c>
      <c r="AI337" s="193">
        <v>42777</v>
      </c>
      <c r="AJ337" s="193">
        <v>3000</v>
      </c>
      <c r="AK337" s="193">
        <v>3000</v>
      </c>
      <c r="AL337" s="193">
        <v>6000</v>
      </c>
      <c r="AM337" s="193">
        <v>14934</v>
      </c>
      <c r="AN337" s="193">
        <v>14349</v>
      </c>
      <c r="AO337" s="193">
        <v>29283</v>
      </c>
      <c r="AP337" s="193">
        <v>2084</v>
      </c>
      <c r="AQ337" s="193">
        <v>2002</v>
      </c>
      <c r="AR337" s="193">
        <v>4086</v>
      </c>
      <c r="AS337" s="190" t="s">
        <v>271</v>
      </c>
      <c r="AT337" s="193" t="s">
        <v>271</v>
      </c>
      <c r="AU337" s="193" t="s">
        <v>271</v>
      </c>
      <c r="AV337" s="190" t="s">
        <v>271</v>
      </c>
      <c r="AW337" s="193" t="s">
        <v>271</v>
      </c>
      <c r="AX337" s="193" t="s">
        <v>271</v>
      </c>
      <c r="AY337" s="190" t="s">
        <v>287</v>
      </c>
      <c r="AZ337" s="193">
        <v>4086</v>
      </c>
      <c r="BA337" s="193">
        <v>29283</v>
      </c>
      <c r="BB337" s="190" t="s">
        <v>271</v>
      </c>
      <c r="BC337" s="193" t="s">
        <v>271</v>
      </c>
      <c r="BD337" s="193" t="s">
        <v>271</v>
      </c>
      <c r="BE337" s="190" t="s">
        <v>271</v>
      </c>
      <c r="BF337" s="193" t="s">
        <v>271</v>
      </c>
      <c r="BG337" s="193" t="s">
        <v>271</v>
      </c>
      <c r="BH337" s="190" t="s">
        <v>287</v>
      </c>
      <c r="BI337" s="193">
        <v>4086</v>
      </c>
      <c r="BJ337" s="193">
        <v>29283</v>
      </c>
      <c r="BK337" s="190" t="s">
        <v>271</v>
      </c>
      <c r="BL337" s="193" t="s">
        <v>271</v>
      </c>
      <c r="BM337" s="193" t="s">
        <v>271</v>
      </c>
      <c r="BN337" s="190" t="s">
        <v>271</v>
      </c>
      <c r="BO337" s="193" t="s">
        <v>271</v>
      </c>
      <c r="BP337" s="193" t="s">
        <v>271</v>
      </c>
      <c r="BQ337" s="190" t="s">
        <v>271</v>
      </c>
      <c r="BR337" s="193" t="s">
        <v>271</v>
      </c>
      <c r="BS337" s="193" t="s">
        <v>271</v>
      </c>
      <c r="BT337" s="190" t="s">
        <v>271</v>
      </c>
      <c r="BU337" s="193" t="s">
        <v>271</v>
      </c>
      <c r="BV337" s="193" t="s">
        <v>271</v>
      </c>
      <c r="BW337" s="193">
        <v>14934</v>
      </c>
      <c r="BX337" s="193">
        <v>14349</v>
      </c>
      <c r="BY337" s="193">
        <v>29283</v>
      </c>
      <c r="BZ337" s="193">
        <v>2084</v>
      </c>
      <c r="CA337" s="193">
        <v>2002</v>
      </c>
      <c r="CB337" s="193">
        <v>4086</v>
      </c>
      <c r="CC337" s="190" t="s">
        <v>271</v>
      </c>
      <c r="CD337" s="193" t="s">
        <v>271</v>
      </c>
      <c r="CE337" s="193" t="s">
        <v>271</v>
      </c>
      <c r="CF337" s="190" t="s">
        <v>271</v>
      </c>
      <c r="CG337" s="193" t="s">
        <v>271</v>
      </c>
      <c r="CH337" s="193" t="s">
        <v>271</v>
      </c>
      <c r="CI337" s="190" t="s">
        <v>287</v>
      </c>
      <c r="CJ337" s="193">
        <v>4086</v>
      </c>
      <c r="CK337" s="193">
        <v>29283</v>
      </c>
      <c r="CL337" s="190" t="s">
        <v>271</v>
      </c>
      <c r="CM337" s="193" t="s">
        <v>271</v>
      </c>
      <c r="CN337" s="193" t="s">
        <v>271</v>
      </c>
      <c r="CO337" s="190" t="s">
        <v>271</v>
      </c>
      <c r="CP337" s="193" t="s">
        <v>271</v>
      </c>
      <c r="CQ337" s="193" t="s">
        <v>271</v>
      </c>
      <c r="CR337" s="190" t="s">
        <v>287</v>
      </c>
      <c r="CS337" s="193">
        <v>4086</v>
      </c>
      <c r="CT337" s="193">
        <v>29283</v>
      </c>
      <c r="CU337" s="190" t="s">
        <v>271</v>
      </c>
      <c r="CV337" s="193" t="s">
        <v>271</v>
      </c>
      <c r="CW337" s="193" t="s">
        <v>271</v>
      </c>
      <c r="CX337" s="190" t="s">
        <v>271</v>
      </c>
      <c r="CY337" s="193" t="s">
        <v>271</v>
      </c>
      <c r="CZ337" s="193" t="s">
        <v>271</v>
      </c>
      <c r="DA337" s="190" t="s">
        <v>271</v>
      </c>
      <c r="DB337" s="193" t="s">
        <v>271</v>
      </c>
      <c r="DC337" s="193" t="s">
        <v>271</v>
      </c>
      <c r="DD337" s="190" t="s">
        <v>271</v>
      </c>
      <c r="DE337" s="193" t="s">
        <v>271</v>
      </c>
      <c r="DF337" s="193" t="s">
        <v>271</v>
      </c>
      <c r="DG337" s="190" t="s">
        <v>271</v>
      </c>
      <c r="DH337" s="193" t="s">
        <v>271</v>
      </c>
      <c r="DI337" s="193" t="s">
        <v>271</v>
      </c>
      <c r="DJ337" s="190" t="s">
        <v>271</v>
      </c>
      <c r="DK337" s="193" t="s">
        <v>271</v>
      </c>
      <c r="DL337" s="193" t="s">
        <v>271</v>
      </c>
      <c r="DM337" s="190" t="s">
        <v>271</v>
      </c>
      <c r="DN337" s="193" t="s">
        <v>271</v>
      </c>
      <c r="DO337" s="193" t="s">
        <v>271</v>
      </c>
      <c r="DP337" s="190" t="s">
        <v>271</v>
      </c>
      <c r="DQ337" s="193" t="s">
        <v>271</v>
      </c>
      <c r="DR337" s="193" t="s">
        <v>271</v>
      </c>
      <c r="DS337" s="190" t="s">
        <v>271</v>
      </c>
      <c r="DT337" s="193" t="s">
        <v>271</v>
      </c>
      <c r="DU337" s="193" t="s">
        <v>271</v>
      </c>
      <c r="DV337" s="190" t="s">
        <v>271</v>
      </c>
      <c r="DW337" s="193" t="s">
        <v>271</v>
      </c>
      <c r="DX337" s="193" t="s">
        <v>271</v>
      </c>
      <c r="DY337" s="190" t="s">
        <v>655</v>
      </c>
      <c r="DZ337" s="190" t="s">
        <v>272</v>
      </c>
      <c r="EA337" s="190" t="s">
        <v>539</v>
      </c>
      <c r="EB337" s="190" t="s">
        <v>307</v>
      </c>
      <c r="EC337" s="190" t="s">
        <v>272</v>
      </c>
      <c r="ED337" s="190" t="s">
        <v>271</v>
      </c>
      <c r="EE337" s="190" t="s">
        <v>271</v>
      </c>
      <c r="EF337" s="190" t="s">
        <v>11287</v>
      </c>
      <c r="EG337" s="190" t="s">
        <v>321</v>
      </c>
      <c r="EH337" s="190" t="s">
        <v>380</v>
      </c>
      <c r="EI337" s="190" t="s">
        <v>319</v>
      </c>
      <c r="EJ337" s="190" t="s">
        <v>245</v>
      </c>
      <c r="EK337" s="190" t="s">
        <v>379</v>
      </c>
      <c r="EL337" s="190" t="s">
        <v>297</v>
      </c>
      <c r="EM337" s="190" t="s">
        <v>272</v>
      </c>
      <c r="EN337" s="190" t="s">
        <v>272</v>
      </c>
      <c r="EO337" s="190" t="s">
        <v>297</v>
      </c>
      <c r="EP337" s="190" t="s">
        <v>464</v>
      </c>
      <c r="EQ337" s="190">
        <v>2</v>
      </c>
      <c r="ER337" s="190" t="s">
        <v>349</v>
      </c>
      <c r="ES337" s="190" t="s">
        <v>297</v>
      </c>
      <c r="ET337" s="190" t="s">
        <v>297</v>
      </c>
      <c r="EU337" s="190" t="s">
        <v>272</v>
      </c>
      <c r="EV337" s="190" t="s">
        <v>272</v>
      </c>
      <c r="EW337" s="190" t="s">
        <v>601</v>
      </c>
      <c r="EX337" s="190">
        <v>2</v>
      </c>
      <c r="EY337" s="190" t="s">
        <v>278</v>
      </c>
      <c r="EZ337" s="190" t="s">
        <v>267</v>
      </c>
      <c r="FA337" s="190" t="s">
        <v>258</v>
      </c>
      <c r="FB337" s="193">
        <v>4</v>
      </c>
      <c r="FC337" s="190" t="s">
        <v>348</v>
      </c>
      <c r="FD337" s="190" t="s">
        <v>537</v>
      </c>
      <c r="FE337" s="190" t="s">
        <v>376</v>
      </c>
      <c r="FF337" s="190" t="s">
        <v>264</v>
      </c>
      <c r="FG337" s="190" t="s">
        <v>11286</v>
      </c>
      <c r="FH337" s="190" t="s">
        <v>11285</v>
      </c>
      <c r="FI337" s="190" t="s">
        <v>11284</v>
      </c>
      <c r="FJ337" s="190" t="s">
        <v>11283</v>
      </c>
      <c r="FK337" s="190" t="s">
        <v>11282</v>
      </c>
      <c r="FL337" s="190" t="s">
        <v>11281</v>
      </c>
      <c r="FM337" s="190" t="s">
        <v>11280</v>
      </c>
      <c r="FN337" s="190" t="s">
        <v>11279</v>
      </c>
      <c r="FO337" s="190" t="s">
        <v>11278</v>
      </c>
      <c r="FP337" s="190" t="s">
        <v>11277</v>
      </c>
      <c r="FQ337" s="193">
        <v>29283</v>
      </c>
      <c r="FR337" s="193">
        <v>4086</v>
      </c>
      <c r="FS337" s="190" t="s">
        <v>271</v>
      </c>
      <c r="FT337" s="190" t="s">
        <v>271</v>
      </c>
      <c r="FU337" s="190" t="s">
        <v>272</v>
      </c>
      <c r="FV337" s="190" t="s">
        <v>271</v>
      </c>
      <c r="FW337" s="190" t="s">
        <v>271</v>
      </c>
      <c r="FX337" s="190" t="s">
        <v>271</v>
      </c>
      <c r="FY337" s="190" t="s">
        <v>271</v>
      </c>
      <c r="FZ337" s="190" t="s">
        <v>271</v>
      </c>
      <c r="GA337" s="190" t="s">
        <v>272</v>
      </c>
      <c r="GB337" s="190" t="s">
        <v>271</v>
      </c>
      <c r="GC337" s="190" t="s">
        <v>271</v>
      </c>
      <c r="GD337" s="190" t="s">
        <v>271</v>
      </c>
      <c r="GE337" s="190" t="s">
        <v>271</v>
      </c>
    </row>
    <row r="338" spans="1:187" x14ac:dyDescent="0.3">
      <c r="A338" s="190" t="s">
        <v>372</v>
      </c>
      <c r="B338" s="190">
        <v>2978</v>
      </c>
      <c r="C338" s="190" t="s">
        <v>70</v>
      </c>
      <c r="D338" s="190" t="s">
        <v>239</v>
      </c>
      <c r="E338" s="190" t="s">
        <v>11276</v>
      </c>
      <c r="F338" s="190" t="s">
        <v>11275</v>
      </c>
      <c r="G338" s="190" t="s">
        <v>4028</v>
      </c>
      <c r="H338" s="190" t="s">
        <v>1272</v>
      </c>
      <c r="I338" s="190" t="s">
        <v>301</v>
      </c>
      <c r="J338" s="190" t="s">
        <v>11274</v>
      </c>
      <c r="K338" s="190" t="s">
        <v>271</v>
      </c>
      <c r="L338" s="190" t="s">
        <v>271</v>
      </c>
      <c r="M338" s="190" t="s">
        <v>271</v>
      </c>
      <c r="N338" s="190" t="s">
        <v>271</v>
      </c>
      <c r="O338" s="190" t="s">
        <v>271</v>
      </c>
      <c r="P338" s="190" t="s">
        <v>271</v>
      </c>
      <c r="Q338" s="191">
        <v>41744</v>
      </c>
      <c r="R338" s="191">
        <v>42839</v>
      </c>
      <c r="T338" s="190" t="s">
        <v>391</v>
      </c>
      <c r="U338" s="194">
        <v>705000</v>
      </c>
      <c r="V338" s="190" t="s">
        <v>11273</v>
      </c>
      <c r="W338" s="190" t="s">
        <v>11272</v>
      </c>
      <c r="X338" s="190" t="s">
        <v>11271</v>
      </c>
      <c r="Y338" s="190" t="s">
        <v>11270</v>
      </c>
      <c r="Z338" s="190" t="s">
        <v>11269</v>
      </c>
      <c r="AA338" s="190" t="s">
        <v>11268</v>
      </c>
      <c r="AB338" s="190" t="s">
        <v>310</v>
      </c>
      <c r="AC338" s="190" t="s">
        <v>11267</v>
      </c>
      <c r="AD338" s="190" t="s">
        <v>325</v>
      </c>
      <c r="AE338" s="190" t="s">
        <v>11266</v>
      </c>
      <c r="AF338" s="190" t="s">
        <v>11265</v>
      </c>
      <c r="AG338" s="193">
        <v>7200</v>
      </c>
      <c r="AH338" s="193">
        <v>7200</v>
      </c>
      <c r="AI338" s="193">
        <v>14400</v>
      </c>
      <c r="AJ338" s="193">
        <v>1200</v>
      </c>
      <c r="AK338" s="193">
        <v>1200</v>
      </c>
      <c r="AL338" s="193">
        <v>2400</v>
      </c>
      <c r="AM338" s="193">
        <v>0</v>
      </c>
      <c r="AN338" s="193">
        <v>0</v>
      </c>
      <c r="AO338" s="193">
        <v>0</v>
      </c>
      <c r="AP338" s="193">
        <v>0</v>
      </c>
      <c r="AQ338" s="193">
        <v>0</v>
      </c>
      <c r="AR338" s="193">
        <v>0</v>
      </c>
      <c r="AS338" s="190" t="s">
        <v>271</v>
      </c>
      <c r="AT338" s="193" t="s">
        <v>271</v>
      </c>
      <c r="AU338" s="193" t="s">
        <v>271</v>
      </c>
      <c r="AV338" s="190" t="s">
        <v>271</v>
      </c>
      <c r="AW338" s="193" t="s">
        <v>271</v>
      </c>
      <c r="AX338" s="193" t="s">
        <v>271</v>
      </c>
      <c r="AY338" s="190" t="s">
        <v>271</v>
      </c>
      <c r="AZ338" s="193" t="s">
        <v>271</v>
      </c>
      <c r="BA338" s="193" t="s">
        <v>271</v>
      </c>
      <c r="BB338" s="190" t="s">
        <v>271</v>
      </c>
      <c r="BC338" s="193" t="s">
        <v>271</v>
      </c>
      <c r="BD338" s="193" t="s">
        <v>271</v>
      </c>
      <c r="BE338" s="190" t="s">
        <v>271</v>
      </c>
      <c r="BF338" s="193" t="s">
        <v>271</v>
      </c>
      <c r="BG338" s="193" t="s">
        <v>271</v>
      </c>
      <c r="BH338" s="190" t="s">
        <v>271</v>
      </c>
      <c r="BI338" s="193" t="s">
        <v>271</v>
      </c>
      <c r="BJ338" s="193" t="s">
        <v>271</v>
      </c>
      <c r="BK338" s="190" t="s">
        <v>271</v>
      </c>
      <c r="BL338" s="193" t="s">
        <v>271</v>
      </c>
      <c r="BM338" s="193" t="s">
        <v>271</v>
      </c>
      <c r="BN338" s="190" t="s">
        <v>271</v>
      </c>
      <c r="BO338" s="193" t="s">
        <v>271</v>
      </c>
      <c r="BP338" s="193" t="s">
        <v>271</v>
      </c>
      <c r="BQ338" s="190" t="s">
        <v>271</v>
      </c>
      <c r="BR338" s="193" t="s">
        <v>271</v>
      </c>
      <c r="BS338" s="193" t="s">
        <v>271</v>
      </c>
      <c r="BT338" s="190" t="s">
        <v>271</v>
      </c>
      <c r="BU338" s="193" t="s">
        <v>271</v>
      </c>
      <c r="BV338" s="193" t="s">
        <v>271</v>
      </c>
      <c r="BW338" s="193">
        <v>11358</v>
      </c>
      <c r="BX338" s="193">
        <v>7890</v>
      </c>
      <c r="BY338" s="193">
        <v>19248</v>
      </c>
      <c r="BZ338" s="193">
        <v>1893</v>
      </c>
      <c r="CA338" s="193">
        <v>1315</v>
      </c>
      <c r="CB338" s="193">
        <v>3208</v>
      </c>
      <c r="CC338" s="190" t="s">
        <v>287</v>
      </c>
      <c r="CD338" s="193">
        <v>400</v>
      </c>
      <c r="CE338" s="193">
        <v>2400</v>
      </c>
      <c r="CF338" s="190" t="s">
        <v>271</v>
      </c>
      <c r="CG338" s="193" t="s">
        <v>271</v>
      </c>
      <c r="CH338" s="193" t="s">
        <v>271</v>
      </c>
      <c r="CI338" s="190" t="s">
        <v>271</v>
      </c>
      <c r="CJ338" s="193" t="s">
        <v>271</v>
      </c>
      <c r="CK338" s="193" t="s">
        <v>271</v>
      </c>
      <c r="CL338" s="190" t="s">
        <v>271</v>
      </c>
      <c r="CM338" s="193" t="s">
        <v>271</v>
      </c>
      <c r="CN338" s="193" t="s">
        <v>271</v>
      </c>
      <c r="CO338" s="190" t="s">
        <v>287</v>
      </c>
      <c r="CP338" s="193">
        <v>195</v>
      </c>
      <c r="CQ338" s="193">
        <v>1170</v>
      </c>
      <c r="CR338" s="190" t="s">
        <v>287</v>
      </c>
      <c r="CS338" s="193">
        <v>1323</v>
      </c>
      <c r="CT338" s="193">
        <v>7938</v>
      </c>
      <c r="CU338" s="190" t="s">
        <v>287</v>
      </c>
      <c r="CV338" s="193">
        <v>539</v>
      </c>
      <c r="CW338" s="193">
        <v>3234</v>
      </c>
      <c r="CX338" s="190" t="s">
        <v>271</v>
      </c>
      <c r="CY338" s="193" t="s">
        <v>271</v>
      </c>
      <c r="CZ338" s="193" t="s">
        <v>271</v>
      </c>
      <c r="DA338" s="190" t="s">
        <v>271</v>
      </c>
      <c r="DB338" s="193" t="s">
        <v>271</v>
      </c>
      <c r="DC338" s="193" t="s">
        <v>271</v>
      </c>
      <c r="DD338" s="190" t="s">
        <v>287</v>
      </c>
      <c r="DE338" s="193">
        <v>375</v>
      </c>
      <c r="DF338" s="193">
        <v>2250</v>
      </c>
      <c r="DG338" s="190" t="s">
        <v>271</v>
      </c>
      <c r="DH338" s="193" t="s">
        <v>271</v>
      </c>
      <c r="DI338" s="193" t="s">
        <v>271</v>
      </c>
      <c r="DJ338" s="190" t="s">
        <v>271</v>
      </c>
      <c r="DK338" s="193" t="s">
        <v>271</v>
      </c>
      <c r="DL338" s="193" t="s">
        <v>271</v>
      </c>
      <c r="DM338" s="190" t="s">
        <v>271</v>
      </c>
      <c r="DN338" s="193" t="s">
        <v>271</v>
      </c>
      <c r="DO338" s="193" t="s">
        <v>271</v>
      </c>
      <c r="DP338" s="190" t="s">
        <v>287</v>
      </c>
      <c r="DQ338" s="193">
        <v>136</v>
      </c>
      <c r="DR338" s="193">
        <v>816</v>
      </c>
      <c r="DS338" s="190" t="s">
        <v>271</v>
      </c>
      <c r="DT338" s="193" t="s">
        <v>271</v>
      </c>
      <c r="DU338" s="193" t="s">
        <v>271</v>
      </c>
      <c r="DV338" s="190" t="s">
        <v>287</v>
      </c>
      <c r="DW338" s="193">
        <v>240</v>
      </c>
      <c r="DX338" s="193">
        <v>1440</v>
      </c>
      <c r="DY338" s="190" t="s">
        <v>356</v>
      </c>
      <c r="DZ338" s="190" t="s">
        <v>272</v>
      </c>
      <c r="EA338" s="190" t="s">
        <v>750</v>
      </c>
      <c r="EB338" s="190" t="s">
        <v>354</v>
      </c>
      <c r="EC338" s="190" t="s">
        <v>272</v>
      </c>
      <c r="ED338" s="190" t="s">
        <v>539</v>
      </c>
      <c r="EE338" s="190" t="s">
        <v>426</v>
      </c>
      <c r="EF338" s="190" t="s">
        <v>11264</v>
      </c>
      <c r="EG338" s="190" t="s">
        <v>321</v>
      </c>
      <c r="EH338" s="190" t="s">
        <v>380</v>
      </c>
      <c r="EI338" s="190" t="s">
        <v>319</v>
      </c>
      <c r="EJ338" s="190" t="s">
        <v>245</v>
      </c>
      <c r="EK338" s="190" t="s">
        <v>379</v>
      </c>
      <c r="EL338" s="190" t="s">
        <v>272</v>
      </c>
      <c r="EM338" s="190" t="s">
        <v>272</v>
      </c>
      <c r="EN338" s="190" t="s">
        <v>272</v>
      </c>
      <c r="EO338" s="190" t="s">
        <v>272</v>
      </c>
      <c r="EP338" s="190" t="s">
        <v>378</v>
      </c>
      <c r="EQ338" s="190">
        <v>4</v>
      </c>
      <c r="ER338" s="190" t="s">
        <v>349</v>
      </c>
      <c r="ES338" s="190" t="s">
        <v>297</v>
      </c>
      <c r="ET338" s="190" t="s">
        <v>272</v>
      </c>
      <c r="EU338" s="190" t="s">
        <v>272</v>
      </c>
      <c r="EV338" s="190" t="s">
        <v>272</v>
      </c>
      <c r="EW338" s="190" t="s">
        <v>303</v>
      </c>
      <c r="EX338" s="190">
        <v>3</v>
      </c>
      <c r="EY338" s="190" t="s">
        <v>318</v>
      </c>
      <c r="EZ338" s="190" t="s">
        <v>266</v>
      </c>
      <c r="FA338" s="190" t="s">
        <v>257</v>
      </c>
      <c r="FB338" s="193">
        <v>6</v>
      </c>
      <c r="FC338" s="190" t="s">
        <v>348</v>
      </c>
      <c r="FD338" s="190" t="s">
        <v>1357</v>
      </c>
      <c r="FE338" s="190" t="s">
        <v>271</v>
      </c>
      <c r="FF338" s="190" t="s">
        <v>262</v>
      </c>
      <c r="FG338" s="190" t="s">
        <v>271</v>
      </c>
      <c r="FH338" s="190" t="s">
        <v>11263</v>
      </c>
      <c r="FI338" s="190" t="s">
        <v>11262</v>
      </c>
      <c r="FJ338" s="190" t="s">
        <v>11261</v>
      </c>
      <c r="FK338" s="190" t="s">
        <v>11260</v>
      </c>
      <c r="FL338" s="190" t="s">
        <v>11259</v>
      </c>
      <c r="FM338" s="190" t="s">
        <v>11258</v>
      </c>
      <c r="FN338" s="190" t="s">
        <v>11257</v>
      </c>
      <c r="FO338" s="190" t="s">
        <v>11256</v>
      </c>
      <c r="FP338" s="190" t="s">
        <v>271</v>
      </c>
      <c r="FQ338" s="193">
        <v>19248</v>
      </c>
      <c r="FR338" s="193">
        <v>3208</v>
      </c>
      <c r="FS338" s="190" t="s">
        <v>271</v>
      </c>
      <c r="FT338" s="190" t="s">
        <v>271</v>
      </c>
      <c r="FU338" s="190" t="s">
        <v>271</v>
      </c>
      <c r="FV338" s="190" t="s">
        <v>271</v>
      </c>
      <c r="FW338" s="190" t="s">
        <v>271</v>
      </c>
      <c r="FX338" s="190" t="s">
        <v>271</v>
      </c>
      <c r="FY338" s="190" t="s">
        <v>271</v>
      </c>
      <c r="FZ338" s="190" t="s">
        <v>271</v>
      </c>
      <c r="GA338" s="190" t="s">
        <v>272</v>
      </c>
      <c r="GB338" s="190" t="s">
        <v>271</v>
      </c>
      <c r="GC338" s="190" t="s">
        <v>272</v>
      </c>
      <c r="GD338" s="190" t="s">
        <v>271</v>
      </c>
      <c r="GE338" s="190" t="s">
        <v>271</v>
      </c>
    </row>
    <row r="339" spans="1:187" x14ac:dyDescent="0.3">
      <c r="A339" s="190" t="s">
        <v>372</v>
      </c>
      <c r="B339" s="190">
        <v>2970</v>
      </c>
      <c r="C339" s="190" t="s">
        <v>70</v>
      </c>
      <c r="D339" s="190" t="s">
        <v>239</v>
      </c>
      <c r="E339" s="190" t="s">
        <v>6174</v>
      </c>
      <c r="F339" s="190" t="s">
        <v>6173</v>
      </c>
      <c r="G339" s="190" t="s">
        <v>5395</v>
      </c>
      <c r="H339" s="190" t="s">
        <v>1272</v>
      </c>
      <c r="I339" s="190" t="s">
        <v>301</v>
      </c>
      <c r="J339" s="190" t="s">
        <v>5982</v>
      </c>
      <c r="K339" s="190" t="s">
        <v>271</v>
      </c>
      <c r="L339" s="190" t="s">
        <v>271</v>
      </c>
      <c r="M339" s="190" t="s">
        <v>271</v>
      </c>
      <c r="N339" s="190" t="s">
        <v>271</v>
      </c>
      <c r="O339" s="190" t="s">
        <v>271</v>
      </c>
      <c r="P339" s="190" t="s">
        <v>271</v>
      </c>
      <c r="Q339" s="191">
        <v>41963</v>
      </c>
      <c r="R339" s="191">
        <v>42694</v>
      </c>
      <c r="T339" s="190" t="s">
        <v>391</v>
      </c>
      <c r="U339" s="194">
        <v>196875</v>
      </c>
      <c r="V339" s="190" t="s">
        <v>6172</v>
      </c>
      <c r="W339" s="190" t="s">
        <v>6171</v>
      </c>
      <c r="X339" s="190" t="s">
        <v>6170</v>
      </c>
      <c r="Y339" s="190" t="s">
        <v>4386</v>
      </c>
      <c r="Z339" s="190" t="s">
        <v>4385</v>
      </c>
      <c r="AA339" s="190" t="s">
        <v>4384</v>
      </c>
      <c r="AB339" s="190" t="s">
        <v>310</v>
      </c>
      <c r="AC339" s="190" t="s">
        <v>6169</v>
      </c>
      <c r="AD339" s="190" t="s">
        <v>325</v>
      </c>
      <c r="AE339" s="190" t="s">
        <v>6168</v>
      </c>
      <c r="AF339" s="190" t="s">
        <v>6167</v>
      </c>
      <c r="AG339" s="193">
        <v>6000</v>
      </c>
      <c r="AH339" s="193">
        <v>1250</v>
      </c>
      <c r="AI339" s="193">
        <v>7250</v>
      </c>
      <c r="AJ339" s="193">
        <v>2000</v>
      </c>
      <c r="AK339" s="193">
        <v>250</v>
      </c>
      <c r="AL339" s="193">
        <v>2250</v>
      </c>
      <c r="AM339" s="193">
        <v>0</v>
      </c>
      <c r="AN339" s="193">
        <v>0</v>
      </c>
      <c r="AO339" s="193">
        <v>0</v>
      </c>
      <c r="AP339" s="193">
        <v>0</v>
      </c>
      <c r="AQ339" s="193">
        <v>0</v>
      </c>
      <c r="AR339" s="193">
        <v>0</v>
      </c>
      <c r="AS339" s="190" t="s">
        <v>271</v>
      </c>
      <c r="AT339" s="193" t="s">
        <v>271</v>
      </c>
      <c r="AU339" s="193" t="s">
        <v>271</v>
      </c>
      <c r="AV339" s="190" t="s">
        <v>271</v>
      </c>
      <c r="AW339" s="193" t="s">
        <v>271</v>
      </c>
      <c r="AX339" s="193" t="s">
        <v>271</v>
      </c>
      <c r="AY339" s="190" t="s">
        <v>271</v>
      </c>
      <c r="AZ339" s="193" t="s">
        <v>271</v>
      </c>
      <c r="BA339" s="193" t="s">
        <v>271</v>
      </c>
      <c r="BB339" s="190" t="s">
        <v>271</v>
      </c>
      <c r="BC339" s="193" t="s">
        <v>271</v>
      </c>
      <c r="BD339" s="193" t="s">
        <v>271</v>
      </c>
      <c r="BE339" s="190" t="s">
        <v>271</v>
      </c>
      <c r="BF339" s="193" t="s">
        <v>271</v>
      </c>
      <c r="BG339" s="193" t="s">
        <v>271</v>
      </c>
      <c r="BH339" s="190" t="s">
        <v>271</v>
      </c>
      <c r="BI339" s="193" t="s">
        <v>271</v>
      </c>
      <c r="BJ339" s="193" t="s">
        <v>271</v>
      </c>
      <c r="BK339" s="190" t="s">
        <v>271</v>
      </c>
      <c r="BL339" s="193" t="s">
        <v>271</v>
      </c>
      <c r="BM339" s="193" t="s">
        <v>271</v>
      </c>
      <c r="BN339" s="190" t="s">
        <v>271</v>
      </c>
      <c r="BO339" s="193" t="s">
        <v>271</v>
      </c>
      <c r="BP339" s="193" t="s">
        <v>271</v>
      </c>
      <c r="BQ339" s="190" t="s">
        <v>271</v>
      </c>
      <c r="BR339" s="193" t="s">
        <v>271</v>
      </c>
      <c r="BS339" s="193" t="s">
        <v>271</v>
      </c>
      <c r="BT339" s="190" t="s">
        <v>271</v>
      </c>
      <c r="BU339" s="193" t="s">
        <v>271</v>
      </c>
      <c r="BV339" s="193" t="s">
        <v>271</v>
      </c>
      <c r="BW339" s="193">
        <v>4828</v>
      </c>
      <c r="BX339" s="193">
        <v>966</v>
      </c>
      <c r="BY339" s="193">
        <v>5794</v>
      </c>
      <c r="BZ339" s="193">
        <v>1207</v>
      </c>
      <c r="CA339" s="193">
        <v>250</v>
      </c>
      <c r="CB339" s="193">
        <v>1457</v>
      </c>
      <c r="CC339" s="190" t="s">
        <v>287</v>
      </c>
      <c r="CD339" s="193">
        <v>700</v>
      </c>
      <c r="CE339" s="193">
        <v>2100</v>
      </c>
      <c r="CF339" s="190" t="s">
        <v>271</v>
      </c>
      <c r="CG339" s="193" t="s">
        <v>271</v>
      </c>
      <c r="CH339" s="193" t="s">
        <v>271</v>
      </c>
      <c r="CI339" s="190" t="s">
        <v>271</v>
      </c>
      <c r="CJ339" s="193" t="s">
        <v>271</v>
      </c>
      <c r="CK339" s="193" t="s">
        <v>271</v>
      </c>
      <c r="CL339" s="190" t="s">
        <v>271</v>
      </c>
      <c r="CM339" s="193" t="s">
        <v>271</v>
      </c>
      <c r="CN339" s="193" t="s">
        <v>271</v>
      </c>
      <c r="CO339" s="190" t="s">
        <v>287</v>
      </c>
      <c r="CP339" s="193">
        <v>500</v>
      </c>
      <c r="CQ339" s="193">
        <v>1500</v>
      </c>
      <c r="CR339" s="190" t="s">
        <v>287</v>
      </c>
      <c r="CS339" s="193">
        <v>150</v>
      </c>
      <c r="CT339" s="193">
        <v>0</v>
      </c>
      <c r="CU339" s="190" t="s">
        <v>271</v>
      </c>
      <c r="CV339" s="193" t="s">
        <v>271</v>
      </c>
      <c r="CW339" s="193" t="s">
        <v>271</v>
      </c>
      <c r="CX339" s="190" t="s">
        <v>271</v>
      </c>
      <c r="CY339" s="193" t="s">
        <v>271</v>
      </c>
      <c r="CZ339" s="193" t="s">
        <v>271</v>
      </c>
      <c r="DA339" s="190" t="s">
        <v>287</v>
      </c>
      <c r="DB339" s="193">
        <v>1200</v>
      </c>
      <c r="DC339" s="193">
        <v>3000</v>
      </c>
      <c r="DD339" s="190" t="s">
        <v>271</v>
      </c>
      <c r="DE339" s="193" t="s">
        <v>271</v>
      </c>
      <c r="DF339" s="193" t="s">
        <v>271</v>
      </c>
      <c r="DG339" s="190" t="s">
        <v>271</v>
      </c>
      <c r="DH339" s="193" t="s">
        <v>271</v>
      </c>
      <c r="DI339" s="193" t="s">
        <v>271</v>
      </c>
      <c r="DJ339" s="190" t="s">
        <v>271</v>
      </c>
      <c r="DK339" s="193" t="s">
        <v>271</v>
      </c>
      <c r="DL339" s="193" t="s">
        <v>271</v>
      </c>
      <c r="DM339" s="190" t="s">
        <v>271</v>
      </c>
      <c r="DN339" s="193" t="s">
        <v>271</v>
      </c>
      <c r="DO339" s="193" t="s">
        <v>271</v>
      </c>
      <c r="DP339" s="190" t="s">
        <v>271</v>
      </c>
      <c r="DQ339" s="193" t="s">
        <v>271</v>
      </c>
      <c r="DR339" s="193" t="s">
        <v>271</v>
      </c>
      <c r="DS339" s="190" t="s">
        <v>271</v>
      </c>
      <c r="DT339" s="193" t="s">
        <v>271</v>
      </c>
      <c r="DU339" s="193" t="s">
        <v>271</v>
      </c>
      <c r="DV339" s="190" t="s">
        <v>287</v>
      </c>
      <c r="DW339" s="193">
        <v>1200</v>
      </c>
      <c r="DX339" s="193">
        <v>3000</v>
      </c>
      <c r="DY339" s="190" t="s">
        <v>655</v>
      </c>
      <c r="DZ339" s="190" t="s">
        <v>272</v>
      </c>
      <c r="EA339" s="190" t="s">
        <v>539</v>
      </c>
      <c r="EB339" s="190" t="s">
        <v>307</v>
      </c>
      <c r="EC339" s="190" t="s">
        <v>272</v>
      </c>
      <c r="ED339" s="190" t="s">
        <v>381</v>
      </c>
      <c r="EE339" s="190" t="s">
        <v>307</v>
      </c>
      <c r="EF339" s="190" t="s">
        <v>6166</v>
      </c>
      <c r="EG339" s="190" t="s">
        <v>321</v>
      </c>
      <c r="EH339" s="190" t="s">
        <v>380</v>
      </c>
      <c r="EI339" s="190" t="s">
        <v>319</v>
      </c>
      <c r="EJ339" s="190" t="s">
        <v>246</v>
      </c>
      <c r="EK339" s="190" t="s">
        <v>351</v>
      </c>
      <c r="EL339" s="190" t="s">
        <v>272</v>
      </c>
      <c r="EM339" s="190" t="s">
        <v>272</v>
      </c>
      <c r="EN339" s="190" t="s">
        <v>297</v>
      </c>
      <c r="EO339" s="190" t="s">
        <v>297</v>
      </c>
      <c r="EP339" s="190" t="s">
        <v>281</v>
      </c>
      <c r="EQ339" s="190">
        <v>2</v>
      </c>
      <c r="ER339" s="190" t="s">
        <v>349</v>
      </c>
      <c r="ES339" s="190" t="s">
        <v>272</v>
      </c>
      <c r="ET339" s="190" t="s">
        <v>272</v>
      </c>
      <c r="EU339" s="190" t="s">
        <v>272</v>
      </c>
      <c r="EV339" s="190" t="s">
        <v>272</v>
      </c>
      <c r="EW339" s="190" t="s">
        <v>303</v>
      </c>
      <c r="EX339" s="190">
        <v>4</v>
      </c>
      <c r="EY339" s="190" t="s">
        <v>318</v>
      </c>
      <c r="EZ339" s="190" t="s">
        <v>268</v>
      </c>
      <c r="FA339" s="190" t="s">
        <v>258</v>
      </c>
      <c r="FB339" s="193">
        <v>0</v>
      </c>
      <c r="FC339" s="190" t="s">
        <v>442</v>
      </c>
      <c r="FD339" s="190" t="s">
        <v>348</v>
      </c>
      <c r="FE339" s="190" t="s">
        <v>1357</v>
      </c>
      <c r="FF339" s="190" t="s">
        <v>262</v>
      </c>
      <c r="FG339" s="190" t="s">
        <v>271</v>
      </c>
      <c r="FH339" s="190" t="s">
        <v>6165</v>
      </c>
      <c r="FI339" s="190" t="s">
        <v>6164</v>
      </c>
      <c r="FJ339" s="190" t="s">
        <v>6163</v>
      </c>
      <c r="FK339" s="190" t="s">
        <v>6162</v>
      </c>
      <c r="FL339" s="190" t="s">
        <v>6161</v>
      </c>
      <c r="FM339" s="190" t="s">
        <v>6160</v>
      </c>
      <c r="FN339" s="190" t="s">
        <v>6159</v>
      </c>
      <c r="FO339" s="190" t="s">
        <v>271</v>
      </c>
      <c r="FP339" s="190" t="s">
        <v>271</v>
      </c>
      <c r="FQ339" s="193">
        <v>5794</v>
      </c>
      <c r="FR339" s="193">
        <v>1457</v>
      </c>
      <c r="FS339" s="190" t="s">
        <v>271</v>
      </c>
      <c r="FT339" s="190" t="s">
        <v>271</v>
      </c>
      <c r="FU339" s="190" t="s">
        <v>271</v>
      </c>
      <c r="FV339" s="190" t="s">
        <v>271</v>
      </c>
      <c r="FW339" s="190" t="s">
        <v>271</v>
      </c>
      <c r="FX339" s="190" t="s">
        <v>271</v>
      </c>
      <c r="FY339" s="190" t="s">
        <v>271</v>
      </c>
      <c r="FZ339" s="190" t="s">
        <v>271</v>
      </c>
      <c r="GA339" s="190" t="s">
        <v>271</v>
      </c>
      <c r="GB339" s="190" t="s">
        <v>271</v>
      </c>
      <c r="GC339" s="190" t="s">
        <v>272</v>
      </c>
      <c r="GD339" s="190" t="s">
        <v>271</v>
      </c>
      <c r="GE339" s="190" t="s">
        <v>271</v>
      </c>
    </row>
    <row r="340" spans="1:187" x14ac:dyDescent="0.3">
      <c r="A340" s="190" t="s">
        <v>372</v>
      </c>
      <c r="B340" s="190">
        <v>2975</v>
      </c>
      <c r="C340" s="190" t="s">
        <v>70</v>
      </c>
      <c r="D340" s="190" t="s">
        <v>239</v>
      </c>
      <c r="E340" s="190" t="s">
        <v>6158</v>
      </c>
      <c r="F340" s="190" t="s">
        <v>6157</v>
      </c>
      <c r="G340" s="190" t="s">
        <v>5395</v>
      </c>
      <c r="H340" s="190" t="s">
        <v>369</v>
      </c>
      <c r="I340" s="190" t="s">
        <v>3695</v>
      </c>
      <c r="J340" s="190" t="s">
        <v>6156</v>
      </c>
      <c r="K340" s="190" t="s">
        <v>271</v>
      </c>
      <c r="L340" s="190" t="s">
        <v>271</v>
      </c>
      <c r="M340" s="190" t="s">
        <v>271</v>
      </c>
      <c r="N340" s="190" t="s">
        <v>271</v>
      </c>
      <c r="O340" s="190" t="s">
        <v>271</v>
      </c>
      <c r="P340" s="190" t="s">
        <v>271</v>
      </c>
      <c r="Q340" s="191">
        <v>40544</v>
      </c>
      <c r="R340" s="191">
        <v>42004</v>
      </c>
      <c r="S340" s="191">
        <v>42369</v>
      </c>
      <c r="T340" s="190" t="s">
        <v>549</v>
      </c>
      <c r="U340" s="194">
        <v>781684</v>
      </c>
      <c r="V340" s="190" t="s">
        <v>6155</v>
      </c>
      <c r="W340" s="190" t="s">
        <v>6154</v>
      </c>
      <c r="X340" s="190" t="s">
        <v>271</v>
      </c>
      <c r="Y340" s="190" t="s">
        <v>4386</v>
      </c>
      <c r="Z340" s="190" t="s">
        <v>6153</v>
      </c>
      <c r="AA340" s="190" t="s">
        <v>271</v>
      </c>
      <c r="AB340" s="190" t="s">
        <v>310</v>
      </c>
      <c r="AC340" s="190" t="s">
        <v>6152</v>
      </c>
      <c r="AD340" s="190" t="s">
        <v>674</v>
      </c>
      <c r="AE340" s="190" t="s">
        <v>6151</v>
      </c>
      <c r="AF340" s="190" t="s">
        <v>6150</v>
      </c>
      <c r="AG340" s="193">
        <v>27730</v>
      </c>
      <c r="AH340" s="193">
        <v>25597</v>
      </c>
      <c r="AI340" s="193">
        <v>53327</v>
      </c>
      <c r="AJ340" s="193">
        <v>1603</v>
      </c>
      <c r="AK340" s="193">
        <v>1721</v>
      </c>
      <c r="AL340" s="193">
        <v>3324</v>
      </c>
      <c r="AM340" s="193">
        <v>0</v>
      </c>
      <c r="AN340" s="193">
        <v>0</v>
      </c>
      <c r="AO340" s="193">
        <v>0</v>
      </c>
      <c r="AP340" s="193">
        <v>0</v>
      </c>
      <c r="AQ340" s="193">
        <v>0</v>
      </c>
      <c r="AR340" s="193">
        <v>0</v>
      </c>
      <c r="AS340" s="190" t="s">
        <v>271</v>
      </c>
      <c r="AT340" s="193" t="s">
        <v>271</v>
      </c>
      <c r="AU340" s="193" t="s">
        <v>271</v>
      </c>
      <c r="AV340" s="190" t="s">
        <v>271</v>
      </c>
      <c r="AW340" s="193" t="s">
        <v>271</v>
      </c>
      <c r="AX340" s="193" t="s">
        <v>271</v>
      </c>
      <c r="AY340" s="190" t="s">
        <v>271</v>
      </c>
      <c r="AZ340" s="193" t="s">
        <v>271</v>
      </c>
      <c r="BA340" s="193" t="s">
        <v>271</v>
      </c>
      <c r="BB340" s="190" t="s">
        <v>271</v>
      </c>
      <c r="BC340" s="193" t="s">
        <v>271</v>
      </c>
      <c r="BD340" s="193" t="s">
        <v>271</v>
      </c>
      <c r="BE340" s="190" t="s">
        <v>271</v>
      </c>
      <c r="BF340" s="193" t="s">
        <v>271</v>
      </c>
      <c r="BG340" s="193" t="s">
        <v>271</v>
      </c>
      <c r="BH340" s="190" t="s">
        <v>271</v>
      </c>
      <c r="BI340" s="193" t="s">
        <v>271</v>
      </c>
      <c r="BJ340" s="193" t="s">
        <v>271</v>
      </c>
      <c r="BK340" s="190" t="s">
        <v>271</v>
      </c>
      <c r="BL340" s="193" t="s">
        <v>271</v>
      </c>
      <c r="BM340" s="193" t="s">
        <v>271</v>
      </c>
      <c r="BN340" s="190" t="s">
        <v>271</v>
      </c>
      <c r="BO340" s="193" t="s">
        <v>271</v>
      </c>
      <c r="BP340" s="193" t="s">
        <v>271</v>
      </c>
      <c r="BQ340" s="190" t="s">
        <v>271</v>
      </c>
      <c r="BR340" s="193" t="s">
        <v>271</v>
      </c>
      <c r="BS340" s="193" t="s">
        <v>271</v>
      </c>
      <c r="BT340" s="190" t="s">
        <v>271</v>
      </c>
      <c r="BU340" s="193" t="s">
        <v>271</v>
      </c>
      <c r="BV340" s="193" t="s">
        <v>271</v>
      </c>
      <c r="BW340" s="193">
        <v>27730</v>
      </c>
      <c r="BX340" s="193">
        <v>25597</v>
      </c>
      <c r="BY340" s="193">
        <v>53327</v>
      </c>
      <c r="BZ340" s="193">
        <v>1603</v>
      </c>
      <c r="CA340" s="193">
        <v>1721</v>
      </c>
      <c r="CB340" s="193">
        <v>3324</v>
      </c>
      <c r="CC340" s="190" t="s">
        <v>271</v>
      </c>
      <c r="CD340" s="193" t="s">
        <v>271</v>
      </c>
      <c r="CE340" s="193" t="s">
        <v>271</v>
      </c>
      <c r="CF340" s="190" t="s">
        <v>287</v>
      </c>
      <c r="CG340" s="193">
        <v>3324</v>
      </c>
      <c r="CH340" s="193">
        <v>53327</v>
      </c>
      <c r="CI340" s="190" t="s">
        <v>271</v>
      </c>
      <c r="CJ340" s="193" t="s">
        <v>271</v>
      </c>
      <c r="CK340" s="193" t="s">
        <v>271</v>
      </c>
      <c r="CL340" s="190" t="s">
        <v>287</v>
      </c>
      <c r="CM340" s="193">
        <v>3324</v>
      </c>
      <c r="CN340" s="193">
        <v>53327</v>
      </c>
      <c r="CO340" s="190" t="s">
        <v>271</v>
      </c>
      <c r="CP340" s="193" t="s">
        <v>271</v>
      </c>
      <c r="CQ340" s="193" t="s">
        <v>271</v>
      </c>
      <c r="CR340" s="190" t="s">
        <v>271</v>
      </c>
      <c r="CS340" s="193" t="s">
        <v>271</v>
      </c>
      <c r="CT340" s="193" t="s">
        <v>271</v>
      </c>
      <c r="CU340" s="190" t="s">
        <v>271</v>
      </c>
      <c r="CV340" s="193" t="s">
        <v>271</v>
      </c>
      <c r="CW340" s="193" t="s">
        <v>271</v>
      </c>
      <c r="CX340" s="190" t="s">
        <v>271</v>
      </c>
      <c r="CY340" s="193" t="s">
        <v>271</v>
      </c>
      <c r="CZ340" s="193" t="s">
        <v>271</v>
      </c>
      <c r="DA340" s="190" t="s">
        <v>271</v>
      </c>
      <c r="DB340" s="193" t="s">
        <v>271</v>
      </c>
      <c r="DC340" s="193" t="s">
        <v>271</v>
      </c>
      <c r="DD340" s="190" t="s">
        <v>271</v>
      </c>
      <c r="DE340" s="193" t="s">
        <v>271</v>
      </c>
      <c r="DF340" s="193" t="s">
        <v>271</v>
      </c>
      <c r="DG340" s="190" t="s">
        <v>271</v>
      </c>
      <c r="DH340" s="193" t="s">
        <v>271</v>
      </c>
      <c r="DI340" s="193" t="s">
        <v>271</v>
      </c>
      <c r="DJ340" s="190" t="s">
        <v>287</v>
      </c>
      <c r="DK340" s="193">
        <v>3324</v>
      </c>
      <c r="DL340" s="193">
        <v>53327</v>
      </c>
      <c r="DM340" s="190" t="s">
        <v>271</v>
      </c>
      <c r="DN340" s="193" t="s">
        <v>271</v>
      </c>
      <c r="DO340" s="193" t="s">
        <v>271</v>
      </c>
      <c r="DP340" s="190" t="s">
        <v>271</v>
      </c>
      <c r="DQ340" s="193" t="s">
        <v>271</v>
      </c>
      <c r="DR340" s="193" t="s">
        <v>271</v>
      </c>
      <c r="DS340" s="190" t="s">
        <v>271</v>
      </c>
      <c r="DT340" s="193" t="s">
        <v>271</v>
      </c>
      <c r="DU340" s="193" t="s">
        <v>271</v>
      </c>
      <c r="DV340" s="190" t="s">
        <v>271</v>
      </c>
      <c r="DW340" s="193" t="s">
        <v>271</v>
      </c>
      <c r="DX340" s="193" t="s">
        <v>271</v>
      </c>
      <c r="DY340" s="190" t="s">
        <v>812</v>
      </c>
      <c r="DZ340" s="190" t="s">
        <v>297</v>
      </c>
      <c r="EA340" s="190" t="s">
        <v>271</v>
      </c>
      <c r="EB340" s="190" t="s">
        <v>271</v>
      </c>
      <c r="EC340" s="190" t="s">
        <v>297</v>
      </c>
      <c r="ED340" s="190" t="s">
        <v>271</v>
      </c>
      <c r="EE340" s="190" t="s">
        <v>271</v>
      </c>
      <c r="EF340" s="190" t="s">
        <v>6149</v>
      </c>
      <c r="EG340" s="190" t="s">
        <v>321</v>
      </c>
      <c r="EH340" s="190" t="s">
        <v>380</v>
      </c>
      <c r="EI340" s="190" t="s">
        <v>319</v>
      </c>
      <c r="EJ340" s="190" t="s">
        <v>246</v>
      </c>
      <c r="EK340" s="190" t="s">
        <v>379</v>
      </c>
      <c r="EL340" s="190" t="s">
        <v>272</v>
      </c>
      <c r="EM340" s="190" t="s">
        <v>272</v>
      </c>
      <c r="EN340" s="190" t="s">
        <v>272</v>
      </c>
      <c r="EO340" s="190" t="s">
        <v>272</v>
      </c>
      <c r="EP340" s="190" t="s">
        <v>378</v>
      </c>
      <c r="EQ340" s="190">
        <v>4</v>
      </c>
      <c r="ER340" s="190" t="s">
        <v>349</v>
      </c>
      <c r="ES340" s="190" t="s">
        <v>272</v>
      </c>
      <c r="ET340" s="190" t="s">
        <v>272</v>
      </c>
      <c r="EU340" s="190" t="s">
        <v>272</v>
      </c>
      <c r="EV340" s="190" t="s">
        <v>297</v>
      </c>
      <c r="EW340" s="190" t="s">
        <v>303</v>
      </c>
      <c r="EX340" s="190">
        <v>3</v>
      </c>
      <c r="EY340" s="190" t="s">
        <v>278</v>
      </c>
      <c r="EZ340" s="190" t="s">
        <v>267</v>
      </c>
      <c r="FA340" s="190" t="s">
        <v>258</v>
      </c>
      <c r="FB340" s="193">
        <v>4</v>
      </c>
      <c r="FC340" s="190" t="s">
        <v>300</v>
      </c>
      <c r="FD340" s="190" t="s">
        <v>348</v>
      </c>
      <c r="FE340" s="190" t="s">
        <v>1357</v>
      </c>
      <c r="FF340" s="190" t="s">
        <v>263</v>
      </c>
      <c r="FG340" s="190" t="s">
        <v>6148</v>
      </c>
      <c r="FH340" s="190" t="s">
        <v>6147</v>
      </c>
      <c r="FI340" s="190" t="s">
        <v>6146</v>
      </c>
      <c r="FJ340" s="190" t="s">
        <v>6145</v>
      </c>
      <c r="FK340" s="190" t="s">
        <v>6144</v>
      </c>
      <c r="FL340" s="190" t="s">
        <v>6143</v>
      </c>
      <c r="FM340" s="190" t="s">
        <v>6142</v>
      </c>
      <c r="FN340" s="190" t="s">
        <v>6141</v>
      </c>
      <c r="FO340" s="190" t="s">
        <v>6140</v>
      </c>
      <c r="FP340" s="190" t="s">
        <v>6139</v>
      </c>
      <c r="FQ340" s="193">
        <v>53327</v>
      </c>
      <c r="FR340" s="193">
        <v>3324</v>
      </c>
      <c r="FS340" s="190" t="s">
        <v>297</v>
      </c>
      <c r="FT340" s="190" t="s">
        <v>297</v>
      </c>
      <c r="FU340" s="190" t="s">
        <v>297</v>
      </c>
      <c r="FV340" s="190" t="s">
        <v>297</v>
      </c>
      <c r="FW340" s="190" t="s">
        <v>297</v>
      </c>
      <c r="FX340" s="190" t="s">
        <v>297</v>
      </c>
      <c r="FY340" s="190" t="s">
        <v>297</v>
      </c>
      <c r="FZ340" s="190" t="s">
        <v>297</v>
      </c>
      <c r="GA340" s="190" t="s">
        <v>272</v>
      </c>
      <c r="GB340" s="190" t="s">
        <v>272</v>
      </c>
      <c r="GC340" s="190" t="s">
        <v>297</v>
      </c>
      <c r="GD340" s="190" t="s">
        <v>297</v>
      </c>
      <c r="GE340" s="190" t="s">
        <v>272</v>
      </c>
    </row>
    <row r="341" spans="1:187" x14ac:dyDescent="0.3">
      <c r="A341" s="190" t="s">
        <v>372</v>
      </c>
      <c r="B341" s="190">
        <v>2966</v>
      </c>
      <c r="C341" s="190" t="s">
        <v>70</v>
      </c>
      <c r="D341" s="190" t="s">
        <v>239</v>
      </c>
      <c r="E341" s="190" t="s">
        <v>4409</v>
      </c>
      <c r="F341" s="190" t="s">
        <v>4408</v>
      </c>
      <c r="G341" s="190" t="s">
        <v>3876</v>
      </c>
      <c r="H341" s="190" t="s">
        <v>369</v>
      </c>
      <c r="I341" s="190" t="s">
        <v>544</v>
      </c>
      <c r="J341" s="190" t="s">
        <v>4156</v>
      </c>
      <c r="K341" s="190" t="s">
        <v>271</v>
      </c>
      <c r="L341" s="190" t="s">
        <v>271</v>
      </c>
      <c r="M341" s="190" t="s">
        <v>271</v>
      </c>
      <c r="N341" s="190" t="s">
        <v>271</v>
      </c>
      <c r="O341" s="190" t="s">
        <v>271</v>
      </c>
      <c r="P341" s="190" t="s">
        <v>271</v>
      </c>
      <c r="Q341" s="191">
        <v>42461</v>
      </c>
      <c r="R341" s="191">
        <v>43008</v>
      </c>
      <c r="T341" s="190" t="s">
        <v>549</v>
      </c>
      <c r="U341" s="194">
        <v>670020</v>
      </c>
      <c r="V341" s="190" t="s">
        <v>4407</v>
      </c>
      <c r="W341" s="190" t="s">
        <v>4406</v>
      </c>
      <c r="X341" s="190" t="s">
        <v>4405</v>
      </c>
      <c r="Y341" s="190" t="s">
        <v>4404</v>
      </c>
      <c r="Z341" s="190" t="s">
        <v>4403</v>
      </c>
      <c r="AA341" s="190" t="s">
        <v>4402</v>
      </c>
      <c r="AB341" s="190" t="s">
        <v>310</v>
      </c>
      <c r="AC341" s="190" t="s">
        <v>4401</v>
      </c>
      <c r="AD341" s="190" t="s">
        <v>325</v>
      </c>
      <c r="AE341" s="190" t="s">
        <v>4400</v>
      </c>
      <c r="AF341" s="190" t="s">
        <v>4399</v>
      </c>
      <c r="AG341" s="193">
        <v>10391</v>
      </c>
      <c r="AH341" s="193">
        <v>10139</v>
      </c>
      <c r="AI341" s="193">
        <v>20530</v>
      </c>
      <c r="AJ341" s="193">
        <v>3350</v>
      </c>
      <c r="AK341" s="193">
        <v>3000</v>
      </c>
      <c r="AL341" s="193">
        <v>6350</v>
      </c>
      <c r="AM341" s="193">
        <v>0</v>
      </c>
      <c r="AN341" s="193">
        <v>0</v>
      </c>
      <c r="AO341" s="193">
        <v>0</v>
      </c>
      <c r="AP341" s="193">
        <v>0</v>
      </c>
      <c r="AQ341" s="193">
        <v>0</v>
      </c>
      <c r="AR341" s="193">
        <v>0</v>
      </c>
      <c r="AS341" s="190" t="s">
        <v>271</v>
      </c>
      <c r="AT341" s="193" t="s">
        <v>271</v>
      </c>
      <c r="AU341" s="193" t="s">
        <v>271</v>
      </c>
      <c r="AV341" s="190" t="s">
        <v>271</v>
      </c>
      <c r="AW341" s="193" t="s">
        <v>271</v>
      </c>
      <c r="AX341" s="193" t="s">
        <v>271</v>
      </c>
      <c r="AY341" s="190" t="s">
        <v>271</v>
      </c>
      <c r="AZ341" s="193" t="s">
        <v>271</v>
      </c>
      <c r="BA341" s="193" t="s">
        <v>271</v>
      </c>
      <c r="BB341" s="190" t="s">
        <v>271</v>
      </c>
      <c r="BC341" s="193" t="s">
        <v>271</v>
      </c>
      <c r="BD341" s="193" t="s">
        <v>271</v>
      </c>
      <c r="BE341" s="190" t="s">
        <v>271</v>
      </c>
      <c r="BF341" s="193" t="s">
        <v>271</v>
      </c>
      <c r="BG341" s="193" t="s">
        <v>271</v>
      </c>
      <c r="BH341" s="190" t="s">
        <v>271</v>
      </c>
      <c r="BI341" s="193" t="s">
        <v>271</v>
      </c>
      <c r="BJ341" s="193" t="s">
        <v>271</v>
      </c>
      <c r="BK341" s="190" t="s">
        <v>271</v>
      </c>
      <c r="BL341" s="193" t="s">
        <v>271</v>
      </c>
      <c r="BM341" s="193" t="s">
        <v>271</v>
      </c>
      <c r="BN341" s="190" t="s">
        <v>271</v>
      </c>
      <c r="BO341" s="193" t="s">
        <v>271</v>
      </c>
      <c r="BP341" s="193" t="s">
        <v>271</v>
      </c>
      <c r="BQ341" s="190" t="s">
        <v>271</v>
      </c>
      <c r="BR341" s="193" t="s">
        <v>271</v>
      </c>
      <c r="BS341" s="193" t="s">
        <v>271</v>
      </c>
      <c r="BT341" s="190" t="s">
        <v>271</v>
      </c>
      <c r="BU341" s="193" t="s">
        <v>271</v>
      </c>
      <c r="BV341" s="193" t="s">
        <v>271</v>
      </c>
      <c r="BW341" s="193">
        <v>0</v>
      </c>
      <c r="BX341" s="193">
        <v>0</v>
      </c>
      <c r="BY341" s="193">
        <v>0</v>
      </c>
      <c r="BZ341" s="193">
        <v>0</v>
      </c>
      <c r="CA341" s="193">
        <v>0</v>
      </c>
      <c r="CB341" s="193">
        <v>0</v>
      </c>
      <c r="CC341" s="190" t="s">
        <v>271</v>
      </c>
      <c r="CD341" s="193" t="s">
        <v>271</v>
      </c>
      <c r="CE341" s="193" t="s">
        <v>271</v>
      </c>
      <c r="CF341" s="190" t="s">
        <v>271</v>
      </c>
      <c r="CG341" s="193" t="s">
        <v>271</v>
      </c>
      <c r="CH341" s="193" t="s">
        <v>271</v>
      </c>
      <c r="CI341" s="190" t="s">
        <v>271</v>
      </c>
      <c r="CJ341" s="193" t="s">
        <v>271</v>
      </c>
      <c r="CK341" s="193" t="s">
        <v>271</v>
      </c>
      <c r="CL341" s="190" t="s">
        <v>287</v>
      </c>
      <c r="CM341" s="193">
        <v>0</v>
      </c>
      <c r="CN341" s="193">
        <v>0</v>
      </c>
      <c r="CO341" s="190" t="s">
        <v>271</v>
      </c>
      <c r="CP341" s="193" t="s">
        <v>271</v>
      </c>
      <c r="CQ341" s="193" t="s">
        <v>271</v>
      </c>
      <c r="CR341" s="190" t="s">
        <v>271</v>
      </c>
      <c r="CS341" s="193" t="s">
        <v>271</v>
      </c>
      <c r="CT341" s="193" t="s">
        <v>271</v>
      </c>
      <c r="CU341" s="190" t="s">
        <v>271</v>
      </c>
      <c r="CV341" s="193" t="s">
        <v>271</v>
      </c>
      <c r="CW341" s="193" t="s">
        <v>271</v>
      </c>
      <c r="CX341" s="190" t="s">
        <v>271</v>
      </c>
      <c r="CY341" s="193" t="s">
        <v>271</v>
      </c>
      <c r="CZ341" s="193" t="s">
        <v>271</v>
      </c>
      <c r="DA341" s="190" t="s">
        <v>271</v>
      </c>
      <c r="DB341" s="193" t="s">
        <v>271</v>
      </c>
      <c r="DC341" s="193" t="s">
        <v>271</v>
      </c>
      <c r="DD341" s="190" t="s">
        <v>271</v>
      </c>
      <c r="DE341" s="193" t="s">
        <v>271</v>
      </c>
      <c r="DF341" s="193" t="s">
        <v>271</v>
      </c>
      <c r="DG341" s="190" t="s">
        <v>271</v>
      </c>
      <c r="DH341" s="193" t="s">
        <v>271</v>
      </c>
      <c r="DI341" s="193" t="s">
        <v>271</v>
      </c>
      <c r="DJ341" s="190" t="s">
        <v>271</v>
      </c>
      <c r="DK341" s="193" t="s">
        <v>271</v>
      </c>
      <c r="DL341" s="193" t="s">
        <v>271</v>
      </c>
      <c r="DM341" s="190" t="s">
        <v>271</v>
      </c>
      <c r="DN341" s="193" t="s">
        <v>271</v>
      </c>
      <c r="DO341" s="193" t="s">
        <v>271</v>
      </c>
      <c r="DP341" s="190" t="s">
        <v>271</v>
      </c>
      <c r="DQ341" s="193" t="s">
        <v>271</v>
      </c>
      <c r="DR341" s="193" t="s">
        <v>271</v>
      </c>
      <c r="DS341" s="190" t="s">
        <v>271</v>
      </c>
      <c r="DT341" s="193" t="s">
        <v>271</v>
      </c>
      <c r="DU341" s="193" t="s">
        <v>271</v>
      </c>
      <c r="DV341" s="190" t="s">
        <v>271</v>
      </c>
      <c r="DW341" s="193" t="s">
        <v>271</v>
      </c>
      <c r="DX341" s="193" t="s">
        <v>271</v>
      </c>
      <c r="DY341" s="190" t="s">
        <v>356</v>
      </c>
      <c r="DZ341" s="190" t="s">
        <v>297</v>
      </c>
      <c r="EA341" s="190" t="s">
        <v>271</v>
      </c>
      <c r="EB341" s="190" t="s">
        <v>271</v>
      </c>
      <c r="EC341" s="190" t="s">
        <v>272</v>
      </c>
      <c r="ED341" s="190" t="s">
        <v>695</v>
      </c>
      <c r="EE341" s="190" t="s">
        <v>426</v>
      </c>
      <c r="EF341" s="190" t="s">
        <v>4398</v>
      </c>
      <c r="EG341" s="190" t="s">
        <v>352</v>
      </c>
      <c r="EH341" s="190" t="s">
        <v>284</v>
      </c>
      <c r="EI341" s="190" t="s">
        <v>283</v>
      </c>
      <c r="EJ341" s="190" t="s">
        <v>245</v>
      </c>
      <c r="EK341" s="190" t="s">
        <v>1765</v>
      </c>
      <c r="EL341" s="190" t="s">
        <v>297</v>
      </c>
      <c r="EM341" s="190" t="s">
        <v>297</v>
      </c>
      <c r="EN341" s="190" t="s">
        <v>297</v>
      </c>
      <c r="EO341" s="190" t="s">
        <v>297</v>
      </c>
      <c r="EP341" s="190" t="s">
        <v>305</v>
      </c>
      <c r="EQ341" s="190" t="s">
        <v>271</v>
      </c>
      <c r="ER341" s="190" t="s">
        <v>349</v>
      </c>
      <c r="ES341" s="190" t="s">
        <v>272</v>
      </c>
      <c r="ET341" s="190" t="s">
        <v>272</v>
      </c>
      <c r="EU341" s="190" t="s">
        <v>272</v>
      </c>
      <c r="EV341" s="190" t="s">
        <v>272</v>
      </c>
      <c r="EW341" s="190" t="s">
        <v>303</v>
      </c>
      <c r="EX341" s="190">
        <v>4</v>
      </c>
      <c r="EY341" s="190" t="s">
        <v>318</v>
      </c>
      <c r="EZ341" s="190" t="s">
        <v>266</v>
      </c>
      <c r="FA341" s="190" t="s">
        <v>260</v>
      </c>
      <c r="FB341" s="193">
        <v>0</v>
      </c>
      <c r="FC341" s="190" t="s">
        <v>1357</v>
      </c>
      <c r="FD341" s="190" t="s">
        <v>348</v>
      </c>
      <c r="FE341" s="190" t="s">
        <v>1357</v>
      </c>
      <c r="FF341" s="190" t="s">
        <v>262</v>
      </c>
      <c r="FG341" s="190" t="s">
        <v>4397</v>
      </c>
      <c r="FH341" s="190" t="s">
        <v>4396</v>
      </c>
      <c r="FI341" s="190" t="s">
        <v>4395</v>
      </c>
      <c r="FJ341" s="190" t="s">
        <v>4394</v>
      </c>
      <c r="FK341" s="190" t="s">
        <v>4393</v>
      </c>
      <c r="FL341" s="190" t="s">
        <v>271</v>
      </c>
      <c r="FM341" s="190" t="s">
        <v>271</v>
      </c>
      <c r="FN341" s="190" t="s">
        <v>271</v>
      </c>
      <c r="FO341" s="190" t="s">
        <v>4392</v>
      </c>
      <c r="FP341" s="190" t="s">
        <v>271</v>
      </c>
      <c r="FQ341" s="193">
        <v>0</v>
      </c>
      <c r="FR341" s="193">
        <v>0</v>
      </c>
      <c r="FS341" s="190" t="s">
        <v>271</v>
      </c>
      <c r="FT341" s="190" t="s">
        <v>271</v>
      </c>
      <c r="FU341" s="190" t="s">
        <v>271</v>
      </c>
      <c r="FV341" s="190" t="s">
        <v>271</v>
      </c>
      <c r="FW341" s="190" t="s">
        <v>271</v>
      </c>
      <c r="FX341" s="190" t="s">
        <v>271</v>
      </c>
      <c r="FY341" s="190" t="s">
        <v>271</v>
      </c>
      <c r="FZ341" s="190" t="s">
        <v>271</v>
      </c>
      <c r="GA341" s="190" t="s">
        <v>272</v>
      </c>
      <c r="GB341" s="190" t="s">
        <v>271</v>
      </c>
      <c r="GC341" s="190" t="s">
        <v>271</v>
      </c>
      <c r="GD341" s="190" t="s">
        <v>271</v>
      </c>
      <c r="GE341" s="190" t="s">
        <v>271</v>
      </c>
    </row>
    <row r="342" spans="1:187" x14ac:dyDescent="0.3">
      <c r="A342" s="190" t="s">
        <v>372</v>
      </c>
      <c r="B342" s="190">
        <v>2979</v>
      </c>
      <c r="C342" s="190" t="s">
        <v>70</v>
      </c>
      <c r="D342" s="190" t="s">
        <v>239</v>
      </c>
      <c r="E342" s="190" t="s">
        <v>4391</v>
      </c>
      <c r="F342" s="190" t="s">
        <v>4390</v>
      </c>
      <c r="G342" s="190" t="s">
        <v>3876</v>
      </c>
      <c r="H342" s="190" t="s">
        <v>369</v>
      </c>
      <c r="I342" s="190" t="s">
        <v>2128</v>
      </c>
      <c r="J342" s="190" t="s">
        <v>2650</v>
      </c>
      <c r="K342" s="190" t="s">
        <v>271</v>
      </c>
      <c r="L342" s="190" t="s">
        <v>271</v>
      </c>
      <c r="M342" s="190" t="s">
        <v>271</v>
      </c>
      <c r="N342" s="190" t="s">
        <v>271</v>
      </c>
      <c r="O342" s="190" t="s">
        <v>271</v>
      </c>
      <c r="P342" s="190" t="s">
        <v>271</v>
      </c>
      <c r="Q342" s="191">
        <v>42401</v>
      </c>
      <c r="R342" s="191">
        <v>43343</v>
      </c>
      <c r="T342" s="190" t="s">
        <v>471</v>
      </c>
      <c r="U342" s="194">
        <v>390586</v>
      </c>
      <c r="V342" s="190" t="s">
        <v>4389</v>
      </c>
      <c r="W342" s="190" t="s">
        <v>4388</v>
      </c>
      <c r="X342" s="190" t="s">
        <v>4387</v>
      </c>
      <c r="Y342" s="190" t="s">
        <v>4386</v>
      </c>
      <c r="Z342" s="190" t="s">
        <v>4385</v>
      </c>
      <c r="AA342" s="190" t="s">
        <v>4384</v>
      </c>
      <c r="AB342" s="190" t="s">
        <v>310</v>
      </c>
      <c r="AC342" s="190" t="s">
        <v>4383</v>
      </c>
      <c r="AD342" s="190" t="s">
        <v>325</v>
      </c>
      <c r="AE342" s="190" t="s">
        <v>4382</v>
      </c>
      <c r="AF342" s="190" t="s">
        <v>4381</v>
      </c>
      <c r="AG342" s="193">
        <v>7500</v>
      </c>
      <c r="AH342" s="193">
        <v>3000</v>
      </c>
      <c r="AI342" s="193">
        <v>10500</v>
      </c>
      <c r="AJ342" s="193">
        <v>40</v>
      </c>
      <c r="AK342" s="193">
        <v>50</v>
      </c>
      <c r="AL342" s="193">
        <v>90</v>
      </c>
      <c r="AM342" s="193">
        <v>0</v>
      </c>
      <c r="AN342" s="193">
        <v>0</v>
      </c>
      <c r="AO342" s="193">
        <v>0</v>
      </c>
      <c r="AP342" s="193">
        <v>0</v>
      </c>
      <c r="AQ342" s="193">
        <v>0</v>
      </c>
      <c r="AR342" s="193">
        <v>0</v>
      </c>
      <c r="AS342" s="190" t="s">
        <v>271</v>
      </c>
      <c r="AT342" s="193" t="s">
        <v>271</v>
      </c>
      <c r="AU342" s="193" t="s">
        <v>271</v>
      </c>
      <c r="AV342" s="190" t="s">
        <v>271</v>
      </c>
      <c r="AW342" s="193" t="s">
        <v>271</v>
      </c>
      <c r="AX342" s="193" t="s">
        <v>271</v>
      </c>
      <c r="AY342" s="190" t="s">
        <v>271</v>
      </c>
      <c r="AZ342" s="193" t="s">
        <v>271</v>
      </c>
      <c r="BA342" s="193" t="s">
        <v>271</v>
      </c>
      <c r="BB342" s="190" t="s">
        <v>271</v>
      </c>
      <c r="BC342" s="193" t="s">
        <v>271</v>
      </c>
      <c r="BD342" s="193" t="s">
        <v>271</v>
      </c>
      <c r="BE342" s="190" t="s">
        <v>271</v>
      </c>
      <c r="BF342" s="193" t="s">
        <v>271</v>
      </c>
      <c r="BG342" s="193" t="s">
        <v>271</v>
      </c>
      <c r="BH342" s="190" t="s">
        <v>271</v>
      </c>
      <c r="BI342" s="193" t="s">
        <v>271</v>
      </c>
      <c r="BJ342" s="193" t="s">
        <v>271</v>
      </c>
      <c r="BK342" s="190" t="s">
        <v>271</v>
      </c>
      <c r="BL342" s="193" t="s">
        <v>271</v>
      </c>
      <c r="BM342" s="193" t="s">
        <v>271</v>
      </c>
      <c r="BN342" s="190" t="s">
        <v>271</v>
      </c>
      <c r="BO342" s="193" t="s">
        <v>271</v>
      </c>
      <c r="BP342" s="193" t="s">
        <v>271</v>
      </c>
      <c r="BQ342" s="190" t="s">
        <v>271</v>
      </c>
      <c r="BR342" s="193" t="s">
        <v>271</v>
      </c>
      <c r="BS342" s="193" t="s">
        <v>271</v>
      </c>
      <c r="BT342" s="190" t="s">
        <v>271</v>
      </c>
      <c r="BU342" s="193" t="s">
        <v>271</v>
      </c>
      <c r="BV342" s="193" t="s">
        <v>271</v>
      </c>
      <c r="BW342" s="193">
        <v>490</v>
      </c>
      <c r="BX342" s="193">
        <v>0</v>
      </c>
      <c r="BY342" s="193">
        <v>490</v>
      </c>
      <c r="BZ342" s="193">
        <v>52</v>
      </c>
      <c r="CA342" s="193">
        <v>0</v>
      </c>
      <c r="CB342" s="193">
        <v>52</v>
      </c>
      <c r="CC342" s="190" t="s">
        <v>271</v>
      </c>
      <c r="CD342" s="193" t="s">
        <v>271</v>
      </c>
      <c r="CE342" s="193" t="s">
        <v>271</v>
      </c>
      <c r="CF342" s="190" t="s">
        <v>271</v>
      </c>
      <c r="CG342" s="193" t="s">
        <v>271</v>
      </c>
      <c r="CH342" s="193" t="s">
        <v>271</v>
      </c>
      <c r="CI342" s="190" t="s">
        <v>271</v>
      </c>
      <c r="CJ342" s="193" t="s">
        <v>271</v>
      </c>
      <c r="CK342" s="193" t="s">
        <v>271</v>
      </c>
      <c r="CL342" s="190" t="s">
        <v>271</v>
      </c>
      <c r="CM342" s="193" t="s">
        <v>271</v>
      </c>
      <c r="CN342" s="193" t="s">
        <v>271</v>
      </c>
      <c r="CO342" s="190" t="s">
        <v>271</v>
      </c>
      <c r="CP342" s="193" t="s">
        <v>271</v>
      </c>
      <c r="CQ342" s="193" t="s">
        <v>271</v>
      </c>
      <c r="CR342" s="190" t="s">
        <v>271</v>
      </c>
      <c r="CS342" s="193" t="s">
        <v>271</v>
      </c>
      <c r="CT342" s="193" t="s">
        <v>271</v>
      </c>
      <c r="CU342" s="190" t="s">
        <v>271</v>
      </c>
      <c r="CV342" s="193" t="s">
        <v>271</v>
      </c>
      <c r="CW342" s="193" t="s">
        <v>271</v>
      </c>
      <c r="CX342" s="190" t="s">
        <v>287</v>
      </c>
      <c r="CY342" s="193">
        <v>52</v>
      </c>
      <c r="CZ342" s="193">
        <v>490</v>
      </c>
      <c r="DA342" s="190" t="s">
        <v>271</v>
      </c>
      <c r="DB342" s="193" t="s">
        <v>271</v>
      </c>
      <c r="DC342" s="193" t="s">
        <v>271</v>
      </c>
      <c r="DD342" s="190" t="s">
        <v>271</v>
      </c>
      <c r="DE342" s="193" t="s">
        <v>271</v>
      </c>
      <c r="DF342" s="193" t="s">
        <v>271</v>
      </c>
      <c r="DG342" s="190" t="s">
        <v>271</v>
      </c>
      <c r="DH342" s="193" t="s">
        <v>271</v>
      </c>
      <c r="DI342" s="193" t="s">
        <v>271</v>
      </c>
      <c r="DJ342" s="190" t="s">
        <v>271</v>
      </c>
      <c r="DK342" s="193" t="s">
        <v>271</v>
      </c>
      <c r="DL342" s="193" t="s">
        <v>271</v>
      </c>
      <c r="DM342" s="190" t="s">
        <v>287</v>
      </c>
      <c r="DN342" s="193">
        <v>52</v>
      </c>
      <c r="DO342" s="193">
        <v>490</v>
      </c>
      <c r="DP342" s="190" t="s">
        <v>271</v>
      </c>
      <c r="DQ342" s="193" t="s">
        <v>271</v>
      </c>
      <c r="DR342" s="193" t="s">
        <v>271</v>
      </c>
      <c r="DS342" s="190" t="s">
        <v>271</v>
      </c>
      <c r="DT342" s="193" t="s">
        <v>271</v>
      </c>
      <c r="DU342" s="193" t="s">
        <v>271</v>
      </c>
      <c r="DV342" s="190" t="s">
        <v>271</v>
      </c>
      <c r="DW342" s="193" t="s">
        <v>271</v>
      </c>
      <c r="DX342" s="193" t="s">
        <v>271</v>
      </c>
      <c r="DY342" s="190" t="s">
        <v>812</v>
      </c>
      <c r="DZ342" s="190" t="s">
        <v>272</v>
      </c>
      <c r="EA342" s="190" t="s">
        <v>564</v>
      </c>
      <c r="EB342" s="190" t="s">
        <v>271</v>
      </c>
      <c r="EC342" s="190" t="s">
        <v>272</v>
      </c>
      <c r="ED342" s="190" t="s">
        <v>750</v>
      </c>
      <c r="EE342" s="190" t="s">
        <v>271</v>
      </c>
      <c r="EF342" s="190" t="s">
        <v>4380</v>
      </c>
      <c r="EG342" s="190" t="s">
        <v>321</v>
      </c>
      <c r="EH342" s="190" t="s">
        <v>284</v>
      </c>
      <c r="EI342" s="190" t="s">
        <v>319</v>
      </c>
      <c r="EJ342" s="190" t="s">
        <v>245</v>
      </c>
      <c r="EK342" s="190" t="s">
        <v>351</v>
      </c>
      <c r="EL342" s="190" t="s">
        <v>272</v>
      </c>
      <c r="EM342" s="190" t="s">
        <v>272</v>
      </c>
      <c r="EN342" s="190" t="s">
        <v>272</v>
      </c>
      <c r="EO342" s="190" t="s">
        <v>272</v>
      </c>
      <c r="EP342" s="190" t="s">
        <v>350</v>
      </c>
      <c r="EQ342" s="190">
        <v>4</v>
      </c>
      <c r="ER342" s="190" t="s">
        <v>349</v>
      </c>
      <c r="ES342" s="190" t="s">
        <v>272</v>
      </c>
      <c r="ET342" s="190" t="s">
        <v>272</v>
      </c>
      <c r="EU342" s="190" t="s">
        <v>272</v>
      </c>
      <c r="EV342" s="190" t="s">
        <v>272</v>
      </c>
      <c r="EW342" s="190" t="s">
        <v>303</v>
      </c>
      <c r="EX342" s="190">
        <v>4</v>
      </c>
      <c r="EY342" s="190" t="s">
        <v>302</v>
      </c>
      <c r="EZ342" s="190" t="s">
        <v>266</v>
      </c>
      <c r="FA342" s="190" t="s">
        <v>257</v>
      </c>
      <c r="FB342" s="193">
        <v>1</v>
      </c>
      <c r="FC342" s="190" t="s">
        <v>1357</v>
      </c>
      <c r="FD342" s="190" t="s">
        <v>271</v>
      </c>
      <c r="FE342" s="190" t="s">
        <v>271</v>
      </c>
      <c r="FF342" s="190" t="s">
        <v>263</v>
      </c>
      <c r="FG342" s="190" t="s">
        <v>4379</v>
      </c>
      <c r="FH342" s="190" t="s">
        <v>271</v>
      </c>
      <c r="FI342" s="190" t="s">
        <v>4378</v>
      </c>
      <c r="FJ342" s="190" t="s">
        <v>4377</v>
      </c>
      <c r="FK342" s="190" t="s">
        <v>4376</v>
      </c>
      <c r="FL342" s="190" t="s">
        <v>4375</v>
      </c>
      <c r="FM342" s="190" t="s">
        <v>4374</v>
      </c>
      <c r="FN342" s="190" t="s">
        <v>4373</v>
      </c>
      <c r="FO342" s="190" t="s">
        <v>4372</v>
      </c>
      <c r="FP342" s="190" t="s">
        <v>271</v>
      </c>
      <c r="FQ342" s="193">
        <v>490</v>
      </c>
      <c r="FR342" s="193">
        <v>52</v>
      </c>
      <c r="FS342" s="190" t="s">
        <v>271</v>
      </c>
      <c r="FT342" s="190" t="s">
        <v>271</v>
      </c>
      <c r="FU342" s="190" t="s">
        <v>271</v>
      </c>
      <c r="FV342" s="190" t="s">
        <v>271</v>
      </c>
      <c r="FW342" s="190" t="s">
        <v>271</v>
      </c>
      <c r="FX342" s="190" t="s">
        <v>271</v>
      </c>
      <c r="FY342" s="190" t="s">
        <v>272</v>
      </c>
      <c r="FZ342" s="190" t="s">
        <v>271</v>
      </c>
      <c r="GA342" s="190" t="s">
        <v>271</v>
      </c>
      <c r="GB342" s="190" t="s">
        <v>271</v>
      </c>
      <c r="GC342" s="190" t="s">
        <v>271</v>
      </c>
      <c r="GD342" s="190" t="s">
        <v>271</v>
      </c>
      <c r="GE342" s="190" t="s">
        <v>271</v>
      </c>
    </row>
    <row r="343" spans="1:187" x14ac:dyDescent="0.3">
      <c r="A343" s="190" t="s">
        <v>372</v>
      </c>
      <c r="B343" s="190">
        <v>3571</v>
      </c>
      <c r="C343" s="190" t="s">
        <v>71</v>
      </c>
      <c r="D343" s="190" t="s">
        <v>241</v>
      </c>
      <c r="E343" s="190" t="s">
        <v>9562</v>
      </c>
      <c r="F343" s="190" t="s">
        <v>9561</v>
      </c>
      <c r="G343" s="190" t="s">
        <v>4028</v>
      </c>
      <c r="H343" s="190" t="s">
        <v>369</v>
      </c>
      <c r="I343" s="190" t="s">
        <v>523</v>
      </c>
      <c r="J343" s="190" t="s">
        <v>271</v>
      </c>
      <c r="K343" s="190" t="s">
        <v>271</v>
      </c>
      <c r="L343" s="190" t="s">
        <v>271</v>
      </c>
      <c r="M343" s="190" t="s">
        <v>271</v>
      </c>
      <c r="N343" s="190" t="s">
        <v>271</v>
      </c>
      <c r="O343" s="190" t="s">
        <v>271</v>
      </c>
      <c r="P343" s="190" t="s">
        <v>271</v>
      </c>
      <c r="Q343" s="191">
        <v>40909</v>
      </c>
      <c r="R343" s="191">
        <v>42551</v>
      </c>
      <c r="S343" s="191">
        <v>42613</v>
      </c>
      <c r="T343" s="190" t="s">
        <v>366</v>
      </c>
      <c r="U343" s="194">
        <v>2138691</v>
      </c>
      <c r="V343" s="190" t="s">
        <v>9560</v>
      </c>
      <c r="W343" s="190" t="s">
        <v>9559</v>
      </c>
      <c r="X343" s="190" t="s">
        <v>271</v>
      </c>
      <c r="Y343" s="190" t="s">
        <v>5833</v>
      </c>
      <c r="Z343" s="190" t="s">
        <v>8720</v>
      </c>
      <c r="AA343" s="190" t="s">
        <v>271</v>
      </c>
      <c r="AB343" s="190" t="s">
        <v>310</v>
      </c>
      <c r="AC343" s="190" t="s">
        <v>9558</v>
      </c>
      <c r="AD343" s="190" t="s">
        <v>674</v>
      </c>
      <c r="AE343" s="190" t="s">
        <v>9557</v>
      </c>
      <c r="AF343" s="190" t="s">
        <v>11255</v>
      </c>
      <c r="AG343" s="193" t="s">
        <v>271</v>
      </c>
      <c r="AH343" s="193" t="s">
        <v>271</v>
      </c>
      <c r="AI343" s="193" t="s">
        <v>271</v>
      </c>
      <c r="AJ343" s="193" t="s">
        <v>271</v>
      </c>
      <c r="AK343" s="193" t="s">
        <v>271</v>
      </c>
      <c r="AL343" s="193" t="s">
        <v>271</v>
      </c>
      <c r="AM343" s="193">
        <v>0</v>
      </c>
      <c r="AN343" s="193">
        <v>0</v>
      </c>
      <c r="AO343" s="193">
        <v>0</v>
      </c>
      <c r="AP343" s="193">
        <v>0</v>
      </c>
      <c r="AQ343" s="193">
        <v>0</v>
      </c>
      <c r="AR343" s="193">
        <v>0</v>
      </c>
      <c r="AS343" s="190" t="s">
        <v>271</v>
      </c>
      <c r="AT343" s="193" t="s">
        <v>271</v>
      </c>
      <c r="AU343" s="193" t="s">
        <v>271</v>
      </c>
      <c r="AV343" s="190" t="s">
        <v>271</v>
      </c>
      <c r="AW343" s="193" t="s">
        <v>271</v>
      </c>
      <c r="AX343" s="193" t="s">
        <v>271</v>
      </c>
      <c r="AY343" s="190" t="s">
        <v>271</v>
      </c>
      <c r="AZ343" s="193" t="s">
        <v>271</v>
      </c>
      <c r="BA343" s="193" t="s">
        <v>271</v>
      </c>
      <c r="BB343" s="190" t="s">
        <v>271</v>
      </c>
      <c r="BC343" s="193" t="s">
        <v>271</v>
      </c>
      <c r="BD343" s="193" t="s">
        <v>271</v>
      </c>
      <c r="BE343" s="190" t="s">
        <v>271</v>
      </c>
      <c r="BF343" s="193" t="s">
        <v>271</v>
      </c>
      <c r="BG343" s="193" t="s">
        <v>271</v>
      </c>
      <c r="BH343" s="190" t="s">
        <v>271</v>
      </c>
      <c r="BI343" s="193" t="s">
        <v>271</v>
      </c>
      <c r="BJ343" s="193" t="s">
        <v>271</v>
      </c>
      <c r="BK343" s="190" t="s">
        <v>271</v>
      </c>
      <c r="BL343" s="193" t="s">
        <v>271</v>
      </c>
      <c r="BM343" s="193" t="s">
        <v>271</v>
      </c>
      <c r="BN343" s="190" t="s">
        <v>271</v>
      </c>
      <c r="BO343" s="193" t="s">
        <v>271</v>
      </c>
      <c r="BP343" s="193" t="s">
        <v>271</v>
      </c>
      <c r="BQ343" s="190" t="s">
        <v>271</v>
      </c>
      <c r="BR343" s="193" t="s">
        <v>271</v>
      </c>
      <c r="BS343" s="193" t="s">
        <v>271</v>
      </c>
      <c r="BT343" s="190" t="s">
        <v>271</v>
      </c>
      <c r="BU343" s="193" t="s">
        <v>271</v>
      </c>
      <c r="BV343" s="193" t="s">
        <v>271</v>
      </c>
      <c r="BW343" s="193">
        <v>0</v>
      </c>
      <c r="BX343" s="193">
        <v>0</v>
      </c>
      <c r="BY343" s="193">
        <v>0</v>
      </c>
      <c r="BZ343" s="193">
        <v>0</v>
      </c>
      <c r="CA343" s="193">
        <v>0</v>
      </c>
      <c r="CB343" s="193">
        <v>0</v>
      </c>
      <c r="CC343" s="190" t="s">
        <v>271</v>
      </c>
      <c r="CD343" s="193" t="s">
        <v>271</v>
      </c>
      <c r="CE343" s="193" t="s">
        <v>271</v>
      </c>
      <c r="CF343" s="190" t="s">
        <v>287</v>
      </c>
      <c r="CG343" s="193">
        <v>0</v>
      </c>
      <c r="CH343" s="193">
        <v>0</v>
      </c>
      <c r="CI343" s="190" t="s">
        <v>287</v>
      </c>
      <c r="CJ343" s="193">
        <v>0</v>
      </c>
      <c r="CK343" s="193">
        <v>0</v>
      </c>
      <c r="CL343" s="190" t="s">
        <v>271</v>
      </c>
      <c r="CM343" s="193" t="s">
        <v>271</v>
      </c>
      <c r="CN343" s="193" t="s">
        <v>271</v>
      </c>
      <c r="CO343" s="190" t="s">
        <v>287</v>
      </c>
      <c r="CP343" s="193">
        <v>0</v>
      </c>
      <c r="CQ343" s="193">
        <v>0</v>
      </c>
      <c r="CR343" s="190" t="s">
        <v>271</v>
      </c>
      <c r="CS343" s="193" t="s">
        <v>271</v>
      </c>
      <c r="CT343" s="193" t="s">
        <v>271</v>
      </c>
      <c r="CU343" s="190" t="s">
        <v>271</v>
      </c>
      <c r="CV343" s="193" t="s">
        <v>271</v>
      </c>
      <c r="CW343" s="193" t="s">
        <v>271</v>
      </c>
      <c r="CX343" s="190" t="s">
        <v>271</v>
      </c>
      <c r="CY343" s="193" t="s">
        <v>271</v>
      </c>
      <c r="CZ343" s="193" t="s">
        <v>271</v>
      </c>
      <c r="DA343" s="190" t="s">
        <v>271</v>
      </c>
      <c r="DB343" s="193" t="s">
        <v>271</v>
      </c>
      <c r="DC343" s="193" t="s">
        <v>271</v>
      </c>
      <c r="DD343" s="190" t="s">
        <v>271</v>
      </c>
      <c r="DE343" s="193" t="s">
        <v>271</v>
      </c>
      <c r="DF343" s="193" t="s">
        <v>271</v>
      </c>
      <c r="DG343" s="190" t="s">
        <v>287</v>
      </c>
      <c r="DH343" s="193">
        <v>0</v>
      </c>
      <c r="DI343" s="193">
        <v>0</v>
      </c>
      <c r="DJ343" s="190" t="s">
        <v>287</v>
      </c>
      <c r="DK343" s="193">
        <v>0</v>
      </c>
      <c r="DL343" s="193">
        <v>0</v>
      </c>
      <c r="DM343" s="190" t="s">
        <v>271</v>
      </c>
      <c r="DN343" s="193" t="s">
        <v>271</v>
      </c>
      <c r="DO343" s="193" t="s">
        <v>271</v>
      </c>
      <c r="DP343" s="190" t="s">
        <v>271</v>
      </c>
      <c r="DQ343" s="193" t="s">
        <v>271</v>
      </c>
      <c r="DR343" s="193" t="s">
        <v>271</v>
      </c>
      <c r="DS343" s="190" t="s">
        <v>287</v>
      </c>
      <c r="DT343" s="193">
        <v>0</v>
      </c>
      <c r="DU343" s="193">
        <v>0</v>
      </c>
      <c r="DV343" s="190" t="s">
        <v>271</v>
      </c>
      <c r="DW343" s="193" t="s">
        <v>271</v>
      </c>
      <c r="DX343" s="193" t="s">
        <v>271</v>
      </c>
      <c r="DY343" s="190" t="s">
        <v>356</v>
      </c>
      <c r="DZ343" s="190" t="s">
        <v>297</v>
      </c>
      <c r="EA343" s="190" t="s">
        <v>271</v>
      </c>
      <c r="EB343" s="190" t="s">
        <v>271</v>
      </c>
      <c r="EC343" s="190" t="s">
        <v>297</v>
      </c>
      <c r="ED343" s="190" t="s">
        <v>271</v>
      </c>
      <c r="EE343" s="190" t="s">
        <v>271</v>
      </c>
      <c r="EF343" s="190" t="s">
        <v>271</v>
      </c>
      <c r="EG343" s="190" t="s">
        <v>321</v>
      </c>
      <c r="EH343" s="190" t="s">
        <v>380</v>
      </c>
      <c r="EI343" s="190" t="s">
        <v>319</v>
      </c>
      <c r="EJ343" s="190" t="s">
        <v>246</v>
      </c>
      <c r="EK343" s="190" t="s">
        <v>379</v>
      </c>
      <c r="EL343" s="190" t="s">
        <v>297</v>
      </c>
      <c r="EM343" s="190" t="s">
        <v>272</v>
      </c>
      <c r="EN343" s="190" t="s">
        <v>272</v>
      </c>
      <c r="EO343" s="190" t="s">
        <v>272</v>
      </c>
      <c r="EP343" s="190" t="s">
        <v>464</v>
      </c>
      <c r="EQ343" s="190">
        <v>3</v>
      </c>
      <c r="ER343" s="190" t="s">
        <v>349</v>
      </c>
      <c r="ES343" s="190" t="s">
        <v>272</v>
      </c>
      <c r="ET343" s="190" t="s">
        <v>272</v>
      </c>
      <c r="EU343" s="190" t="s">
        <v>272</v>
      </c>
      <c r="EV343" s="190" t="s">
        <v>297</v>
      </c>
      <c r="EW343" s="190" t="s">
        <v>303</v>
      </c>
      <c r="EX343" s="190">
        <v>3</v>
      </c>
      <c r="EY343" s="190" t="s">
        <v>318</v>
      </c>
      <c r="EZ343" s="190" t="s">
        <v>267</v>
      </c>
      <c r="FA343" s="190" t="s">
        <v>257</v>
      </c>
      <c r="FB343" s="193">
        <v>2</v>
      </c>
      <c r="FC343" s="190" t="s">
        <v>348</v>
      </c>
      <c r="FD343" s="190" t="s">
        <v>537</v>
      </c>
      <c r="FE343" s="190" t="s">
        <v>377</v>
      </c>
      <c r="FF343" s="190" t="s">
        <v>271</v>
      </c>
      <c r="FG343" s="190" t="s">
        <v>271</v>
      </c>
      <c r="FH343" s="190" t="s">
        <v>271</v>
      </c>
      <c r="FI343" s="190" t="s">
        <v>9555</v>
      </c>
      <c r="FJ343" s="190" t="s">
        <v>271</v>
      </c>
      <c r="FK343" s="190" t="s">
        <v>271</v>
      </c>
      <c r="FL343" s="190" t="s">
        <v>271</v>
      </c>
      <c r="FM343" s="190" t="s">
        <v>271</v>
      </c>
      <c r="FN343" s="190" t="s">
        <v>271</v>
      </c>
      <c r="FO343" s="190" t="s">
        <v>11254</v>
      </c>
      <c r="FP343" s="190" t="s">
        <v>9553</v>
      </c>
      <c r="FQ343" s="193">
        <v>0</v>
      </c>
      <c r="FR343" s="193">
        <v>0</v>
      </c>
      <c r="FS343" s="190" t="s">
        <v>272</v>
      </c>
      <c r="FT343" s="190" t="s">
        <v>271</v>
      </c>
      <c r="FU343" s="190" t="s">
        <v>271</v>
      </c>
      <c r="FV343" s="190" t="s">
        <v>271</v>
      </c>
      <c r="FW343" s="190" t="s">
        <v>271</v>
      </c>
      <c r="FX343" s="190" t="s">
        <v>271</v>
      </c>
      <c r="FY343" s="190" t="s">
        <v>271</v>
      </c>
      <c r="FZ343" s="190" t="s">
        <v>271</v>
      </c>
      <c r="GA343" s="190" t="s">
        <v>271</v>
      </c>
      <c r="GB343" s="190" t="s">
        <v>271</v>
      </c>
      <c r="GC343" s="190" t="s">
        <v>271</v>
      </c>
      <c r="GD343" s="190" t="s">
        <v>271</v>
      </c>
      <c r="GE343" s="190" t="s">
        <v>271</v>
      </c>
    </row>
    <row r="344" spans="1:187" x14ac:dyDescent="0.3">
      <c r="A344" s="190" t="s">
        <v>372</v>
      </c>
      <c r="B344" s="190">
        <v>3572</v>
      </c>
      <c r="C344" s="190" t="s">
        <v>74</v>
      </c>
      <c r="D344" s="190" t="s">
        <v>239</v>
      </c>
      <c r="E344" s="190" t="s">
        <v>11253</v>
      </c>
      <c r="F344" s="190" t="s">
        <v>11252</v>
      </c>
      <c r="G344" s="190" t="s">
        <v>4028</v>
      </c>
      <c r="H344" s="190" t="s">
        <v>1272</v>
      </c>
      <c r="I344" s="190" t="s">
        <v>301</v>
      </c>
      <c r="J344" s="190" t="s">
        <v>11251</v>
      </c>
      <c r="K344" s="190" t="s">
        <v>271</v>
      </c>
      <c r="L344" s="190" t="s">
        <v>271</v>
      </c>
      <c r="M344" s="190" t="s">
        <v>271</v>
      </c>
      <c r="N344" s="190" t="s">
        <v>271</v>
      </c>
      <c r="O344" s="190" t="s">
        <v>271</v>
      </c>
      <c r="P344" s="190" t="s">
        <v>271</v>
      </c>
      <c r="Q344" s="191">
        <v>41730</v>
      </c>
      <c r="R344" s="191">
        <v>42460</v>
      </c>
      <c r="T344" s="190" t="s">
        <v>391</v>
      </c>
      <c r="U344" s="194">
        <v>314600</v>
      </c>
      <c r="V344" s="190" t="s">
        <v>4368</v>
      </c>
      <c r="W344" s="190" t="s">
        <v>4367</v>
      </c>
      <c r="X344" s="190" t="s">
        <v>4366</v>
      </c>
      <c r="Y344" s="190" t="s">
        <v>271</v>
      </c>
      <c r="Z344" s="190" t="s">
        <v>271</v>
      </c>
      <c r="AA344" s="190" t="s">
        <v>271</v>
      </c>
      <c r="AB344" s="190" t="s">
        <v>310</v>
      </c>
      <c r="AC344" s="190" t="s">
        <v>11250</v>
      </c>
      <c r="AD344" s="190" t="s">
        <v>325</v>
      </c>
      <c r="AE344" s="190" t="s">
        <v>11249</v>
      </c>
      <c r="AF344" s="190" t="s">
        <v>11248</v>
      </c>
      <c r="AG344" s="193">
        <v>28000</v>
      </c>
      <c r="AH344" s="193">
        <v>12000</v>
      </c>
      <c r="AI344" s="193">
        <v>40000</v>
      </c>
      <c r="AJ344" s="193">
        <v>5600</v>
      </c>
      <c r="AK344" s="193">
        <v>2400</v>
      </c>
      <c r="AL344" s="193">
        <v>8000</v>
      </c>
      <c r="AM344" s="193">
        <v>0</v>
      </c>
      <c r="AN344" s="193">
        <v>0</v>
      </c>
      <c r="AO344" s="193">
        <v>0</v>
      </c>
      <c r="AP344" s="193">
        <v>0</v>
      </c>
      <c r="AQ344" s="193">
        <v>0</v>
      </c>
      <c r="AR344" s="193">
        <v>0</v>
      </c>
      <c r="AS344" s="190" t="s">
        <v>271</v>
      </c>
      <c r="AT344" s="193" t="s">
        <v>271</v>
      </c>
      <c r="AU344" s="193" t="s">
        <v>271</v>
      </c>
      <c r="AV344" s="190" t="s">
        <v>271</v>
      </c>
      <c r="AW344" s="193" t="s">
        <v>271</v>
      </c>
      <c r="AX344" s="193" t="s">
        <v>271</v>
      </c>
      <c r="AY344" s="190" t="s">
        <v>271</v>
      </c>
      <c r="AZ344" s="193" t="s">
        <v>271</v>
      </c>
      <c r="BA344" s="193" t="s">
        <v>271</v>
      </c>
      <c r="BB344" s="190" t="s">
        <v>271</v>
      </c>
      <c r="BC344" s="193" t="s">
        <v>271</v>
      </c>
      <c r="BD344" s="193" t="s">
        <v>271</v>
      </c>
      <c r="BE344" s="190" t="s">
        <v>271</v>
      </c>
      <c r="BF344" s="193" t="s">
        <v>271</v>
      </c>
      <c r="BG344" s="193" t="s">
        <v>271</v>
      </c>
      <c r="BH344" s="190" t="s">
        <v>271</v>
      </c>
      <c r="BI344" s="193" t="s">
        <v>271</v>
      </c>
      <c r="BJ344" s="193" t="s">
        <v>271</v>
      </c>
      <c r="BK344" s="190" t="s">
        <v>271</v>
      </c>
      <c r="BL344" s="193" t="s">
        <v>271</v>
      </c>
      <c r="BM344" s="193" t="s">
        <v>271</v>
      </c>
      <c r="BN344" s="190" t="s">
        <v>271</v>
      </c>
      <c r="BO344" s="193" t="s">
        <v>271</v>
      </c>
      <c r="BP344" s="193" t="s">
        <v>271</v>
      </c>
      <c r="BQ344" s="190" t="s">
        <v>271</v>
      </c>
      <c r="BR344" s="193" t="s">
        <v>271</v>
      </c>
      <c r="BS344" s="193" t="s">
        <v>271</v>
      </c>
      <c r="BT344" s="190" t="s">
        <v>271</v>
      </c>
      <c r="BU344" s="193" t="s">
        <v>271</v>
      </c>
      <c r="BV344" s="193" t="s">
        <v>271</v>
      </c>
      <c r="BW344" s="193">
        <v>0</v>
      </c>
      <c r="BX344" s="193">
        <v>0</v>
      </c>
      <c r="BY344" s="193">
        <v>0</v>
      </c>
      <c r="BZ344" s="193">
        <v>0</v>
      </c>
      <c r="CA344" s="193">
        <v>0</v>
      </c>
      <c r="CB344" s="193">
        <v>0</v>
      </c>
      <c r="CC344" s="190" t="s">
        <v>271</v>
      </c>
      <c r="CD344" s="193" t="s">
        <v>271</v>
      </c>
      <c r="CE344" s="193" t="s">
        <v>271</v>
      </c>
      <c r="CF344" s="190" t="s">
        <v>271</v>
      </c>
      <c r="CG344" s="193" t="s">
        <v>271</v>
      </c>
      <c r="CH344" s="193" t="s">
        <v>271</v>
      </c>
      <c r="CI344" s="190" t="s">
        <v>271</v>
      </c>
      <c r="CJ344" s="193" t="s">
        <v>271</v>
      </c>
      <c r="CK344" s="193" t="s">
        <v>271</v>
      </c>
      <c r="CL344" s="190" t="s">
        <v>271</v>
      </c>
      <c r="CM344" s="193" t="s">
        <v>271</v>
      </c>
      <c r="CN344" s="193" t="s">
        <v>271</v>
      </c>
      <c r="CO344" s="190" t="s">
        <v>287</v>
      </c>
      <c r="CP344" s="193">
        <v>0</v>
      </c>
      <c r="CQ344" s="193">
        <v>0</v>
      </c>
      <c r="CR344" s="190" t="s">
        <v>271</v>
      </c>
      <c r="CS344" s="193" t="s">
        <v>271</v>
      </c>
      <c r="CT344" s="193" t="s">
        <v>271</v>
      </c>
      <c r="CU344" s="190" t="s">
        <v>271</v>
      </c>
      <c r="CV344" s="193" t="s">
        <v>271</v>
      </c>
      <c r="CW344" s="193" t="s">
        <v>271</v>
      </c>
      <c r="CX344" s="190" t="s">
        <v>271</v>
      </c>
      <c r="CY344" s="193" t="s">
        <v>271</v>
      </c>
      <c r="CZ344" s="193" t="s">
        <v>271</v>
      </c>
      <c r="DA344" s="190" t="s">
        <v>271</v>
      </c>
      <c r="DB344" s="193" t="s">
        <v>271</v>
      </c>
      <c r="DC344" s="193" t="s">
        <v>271</v>
      </c>
      <c r="DD344" s="190" t="s">
        <v>271</v>
      </c>
      <c r="DE344" s="193" t="s">
        <v>271</v>
      </c>
      <c r="DF344" s="193" t="s">
        <v>271</v>
      </c>
      <c r="DG344" s="190" t="s">
        <v>271</v>
      </c>
      <c r="DH344" s="193" t="s">
        <v>271</v>
      </c>
      <c r="DI344" s="193" t="s">
        <v>271</v>
      </c>
      <c r="DJ344" s="190" t="s">
        <v>271</v>
      </c>
      <c r="DK344" s="193" t="s">
        <v>271</v>
      </c>
      <c r="DL344" s="193" t="s">
        <v>271</v>
      </c>
      <c r="DM344" s="190" t="s">
        <v>271</v>
      </c>
      <c r="DN344" s="193" t="s">
        <v>271</v>
      </c>
      <c r="DO344" s="193" t="s">
        <v>271</v>
      </c>
      <c r="DP344" s="190" t="s">
        <v>271</v>
      </c>
      <c r="DQ344" s="193" t="s">
        <v>271</v>
      </c>
      <c r="DR344" s="193" t="s">
        <v>271</v>
      </c>
      <c r="DS344" s="190" t="s">
        <v>271</v>
      </c>
      <c r="DT344" s="193" t="s">
        <v>271</v>
      </c>
      <c r="DU344" s="193" t="s">
        <v>271</v>
      </c>
      <c r="DV344" s="190" t="s">
        <v>287</v>
      </c>
      <c r="DW344" s="193">
        <v>0</v>
      </c>
      <c r="DX344" s="193">
        <v>0</v>
      </c>
      <c r="DY344" s="190" t="s">
        <v>356</v>
      </c>
      <c r="DZ344" s="190" t="s">
        <v>272</v>
      </c>
      <c r="EA344" s="190" t="s">
        <v>355</v>
      </c>
      <c r="EB344" s="190" t="s">
        <v>307</v>
      </c>
      <c r="EC344" s="190" t="s">
        <v>297</v>
      </c>
      <c r="ED344" s="190" t="s">
        <v>271</v>
      </c>
      <c r="EE344" s="190" t="s">
        <v>271</v>
      </c>
      <c r="EF344" s="190" t="s">
        <v>4341</v>
      </c>
      <c r="EG344" s="190" t="s">
        <v>321</v>
      </c>
      <c r="EH344" s="190" t="s">
        <v>380</v>
      </c>
      <c r="EI344" s="190" t="s">
        <v>283</v>
      </c>
      <c r="EJ344" s="190" t="s">
        <v>246</v>
      </c>
      <c r="EK344" s="190" t="s">
        <v>379</v>
      </c>
      <c r="EL344" s="190" t="s">
        <v>272</v>
      </c>
      <c r="EM344" s="190" t="s">
        <v>272</v>
      </c>
      <c r="EN344" s="190" t="s">
        <v>272</v>
      </c>
      <c r="EO344" s="190" t="s">
        <v>272</v>
      </c>
      <c r="EP344" s="190" t="s">
        <v>378</v>
      </c>
      <c r="EQ344" s="190">
        <v>4</v>
      </c>
      <c r="ER344" s="190" t="s">
        <v>692</v>
      </c>
      <c r="ES344" s="190" t="s">
        <v>297</v>
      </c>
      <c r="ET344" s="190" t="s">
        <v>297</v>
      </c>
      <c r="EU344" s="190" t="s">
        <v>297</v>
      </c>
      <c r="EV344" s="190" t="s">
        <v>297</v>
      </c>
      <c r="EW344" s="190" t="s">
        <v>691</v>
      </c>
      <c r="EX344" s="190" t="s">
        <v>271</v>
      </c>
      <c r="EY344" s="190" t="s">
        <v>318</v>
      </c>
      <c r="EZ344" s="190" t="s">
        <v>268</v>
      </c>
      <c r="FA344" s="190" t="s">
        <v>259</v>
      </c>
      <c r="FB344" s="193">
        <v>0</v>
      </c>
      <c r="FC344" s="190" t="s">
        <v>271</v>
      </c>
      <c r="FD344" s="190" t="s">
        <v>271</v>
      </c>
      <c r="FE344" s="190" t="s">
        <v>271</v>
      </c>
      <c r="FF344" s="190" t="s">
        <v>264</v>
      </c>
      <c r="FG344" s="190" t="s">
        <v>4361</v>
      </c>
      <c r="FH344" s="190" t="s">
        <v>4344</v>
      </c>
      <c r="FI344" s="190" t="s">
        <v>11247</v>
      </c>
      <c r="FJ344" s="190" t="s">
        <v>11246</v>
      </c>
      <c r="FK344" s="190" t="s">
        <v>11245</v>
      </c>
      <c r="FL344" s="190" t="s">
        <v>11244</v>
      </c>
      <c r="FM344" s="190" t="s">
        <v>11243</v>
      </c>
      <c r="FN344" s="190" t="s">
        <v>11242</v>
      </c>
      <c r="FO344" s="190" t="s">
        <v>4341</v>
      </c>
      <c r="FP344" s="190" t="s">
        <v>271</v>
      </c>
      <c r="FQ344" s="193">
        <v>0</v>
      </c>
      <c r="FR344" s="193">
        <v>0</v>
      </c>
      <c r="FS344" s="190" t="s">
        <v>297</v>
      </c>
      <c r="FT344" s="190" t="s">
        <v>297</v>
      </c>
      <c r="FU344" s="190" t="s">
        <v>297</v>
      </c>
      <c r="FV344" s="190" t="s">
        <v>297</v>
      </c>
      <c r="FW344" s="190" t="s">
        <v>297</v>
      </c>
      <c r="FX344" s="190" t="s">
        <v>297</v>
      </c>
      <c r="FY344" s="190" t="s">
        <v>297</v>
      </c>
      <c r="FZ344" s="190" t="s">
        <v>297</v>
      </c>
      <c r="GA344" s="190" t="s">
        <v>297</v>
      </c>
      <c r="GB344" s="190" t="s">
        <v>297</v>
      </c>
      <c r="GC344" s="190" t="s">
        <v>272</v>
      </c>
      <c r="GD344" s="190" t="s">
        <v>272</v>
      </c>
      <c r="GE344" s="190" t="s">
        <v>272</v>
      </c>
    </row>
    <row r="345" spans="1:187" x14ac:dyDescent="0.3">
      <c r="A345" s="190" t="s">
        <v>372</v>
      </c>
      <c r="B345" s="190">
        <v>3575</v>
      </c>
      <c r="C345" s="190" t="s">
        <v>74</v>
      </c>
      <c r="D345" s="190" t="s">
        <v>239</v>
      </c>
      <c r="E345" s="190" t="s">
        <v>11241</v>
      </c>
      <c r="F345" s="190" t="s">
        <v>11240</v>
      </c>
      <c r="G345" s="190" t="s">
        <v>4028</v>
      </c>
      <c r="H345" s="190" t="s">
        <v>369</v>
      </c>
      <c r="I345" s="190" t="s">
        <v>523</v>
      </c>
      <c r="J345" s="190" t="s">
        <v>11239</v>
      </c>
      <c r="K345" s="190" t="s">
        <v>271</v>
      </c>
      <c r="L345" s="190" t="s">
        <v>271</v>
      </c>
      <c r="M345" s="190" t="s">
        <v>271</v>
      </c>
      <c r="N345" s="190" t="s">
        <v>271</v>
      </c>
      <c r="O345" s="190" t="s">
        <v>271</v>
      </c>
      <c r="P345" s="190" t="s">
        <v>271</v>
      </c>
      <c r="Q345" s="191">
        <v>42401</v>
      </c>
      <c r="R345" s="191">
        <v>42613</v>
      </c>
      <c r="S345" s="191">
        <v>42674</v>
      </c>
      <c r="T345" s="190" t="s">
        <v>574</v>
      </c>
      <c r="U345" s="194">
        <v>5888597</v>
      </c>
      <c r="V345" s="190" t="s">
        <v>11205</v>
      </c>
      <c r="W345" s="190" t="s">
        <v>11238</v>
      </c>
      <c r="X345" s="190" t="s">
        <v>11221</v>
      </c>
      <c r="Y345" s="190" t="s">
        <v>11237</v>
      </c>
      <c r="Z345" s="190" t="s">
        <v>11236</v>
      </c>
      <c r="AA345" s="190" t="s">
        <v>11235</v>
      </c>
      <c r="AB345" s="190" t="s">
        <v>448</v>
      </c>
      <c r="AC345" s="190" t="s">
        <v>11234</v>
      </c>
      <c r="AD345" s="190" t="s">
        <v>325</v>
      </c>
      <c r="AE345" s="190" t="s">
        <v>11233</v>
      </c>
      <c r="AF345" s="190" t="s">
        <v>11232</v>
      </c>
      <c r="AG345" s="193" t="s">
        <v>271</v>
      </c>
      <c r="AH345" s="193" t="s">
        <v>271</v>
      </c>
      <c r="AI345" s="193">
        <v>60000</v>
      </c>
      <c r="AJ345" s="193" t="s">
        <v>271</v>
      </c>
      <c r="AK345" s="193" t="s">
        <v>271</v>
      </c>
      <c r="AL345" s="193">
        <v>14785</v>
      </c>
      <c r="AM345" s="193">
        <v>0</v>
      </c>
      <c r="AN345" s="193">
        <v>0</v>
      </c>
      <c r="AO345" s="193">
        <v>56260</v>
      </c>
      <c r="AP345" s="193">
        <v>5767</v>
      </c>
      <c r="AQ345" s="193">
        <v>8298</v>
      </c>
      <c r="AR345" s="193">
        <v>14065</v>
      </c>
      <c r="AS345" s="190" t="s">
        <v>271</v>
      </c>
      <c r="AT345" s="193" t="s">
        <v>271</v>
      </c>
      <c r="AU345" s="193" t="s">
        <v>271</v>
      </c>
      <c r="AV345" s="190" t="s">
        <v>271</v>
      </c>
      <c r="AW345" s="193" t="s">
        <v>271</v>
      </c>
      <c r="AX345" s="193" t="s">
        <v>271</v>
      </c>
      <c r="AY345" s="190" t="s">
        <v>287</v>
      </c>
      <c r="AZ345" s="193">
        <v>14065</v>
      </c>
      <c r="BA345" s="193">
        <v>0</v>
      </c>
      <c r="BB345" s="190" t="s">
        <v>271</v>
      </c>
      <c r="BC345" s="193" t="s">
        <v>271</v>
      </c>
      <c r="BD345" s="193" t="s">
        <v>271</v>
      </c>
      <c r="BE345" s="190" t="s">
        <v>271</v>
      </c>
      <c r="BF345" s="193" t="s">
        <v>271</v>
      </c>
      <c r="BG345" s="193" t="s">
        <v>271</v>
      </c>
      <c r="BH345" s="190" t="s">
        <v>271</v>
      </c>
      <c r="BI345" s="193" t="s">
        <v>271</v>
      </c>
      <c r="BJ345" s="193" t="s">
        <v>271</v>
      </c>
      <c r="BK345" s="190" t="s">
        <v>271</v>
      </c>
      <c r="BL345" s="193" t="s">
        <v>271</v>
      </c>
      <c r="BM345" s="193" t="s">
        <v>271</v>
      </c>
      <c r="BN345" s="190" t="s">
        <v>271</v>
      </c>
      <c r="BO345" s="193" t="s">
        <v>271</v>
      </c>
      <c r="BP345" s="193" t="s">
        <v>271</v>
      </c>
      <c r="BQ345" s="190" t="s">
        <v>271</v>
      </c>
      <c r="BR345" s="193" t="s">
        <v>271</v>
      </c>
      <c r="BS345" s="193" t="s">
        <v>271</v>
      </c>
      <c r="BT345" s="190" t="s">
        <v>287</v>
      </c>
      <c r="BU345" s="193">
        <v>14065</v>
      </c>
      <c r="BV345" s="193">
        <v>0</v>
      </c>
      <c r="BW345" s="193">
        <v>0</v>
      </c>
      <c r="BX345" s="193">
        <v>0</v>
      </c>
      <c r="BY345" s="193">
        <v>0</v>
      </c>
      <c r="BZ345" s="193">
        <v>0</v>
      </c>
      <c r="CA345" s="193">
        <v>0</v>
      </c>
      <c r="CB345" s="193">
        <v>0</v>
      </c>
      <c r="CC345" s="190" t="s">
        <v>271</v>
      </c>
      <c r="CD345" s="193" t="s">
        <v>271</v>
      </c>
      <c r="CE345" s="193" t="s">
        <v>271</v>
      </c>
      <c r="CF345" s="190" t="s">
        <v>271</v>
      </c>
      <c r="CG345" s="193" t="s">
        <v>271</v>
      </c>
      <c r="CH345" s="193" t="s">
        <v>271</v>
      </c>
      <c r="CI345" s="190" t="s">
        <v>271</v>
      </c>
      <c r="CJ345" s="193" t="s">
        <v>271</v>
      </c>
      <c r="CK345" s="193" t="s">
        <v>271</v>
      </c>
      <c r="CL345" s="190" t="s">
        <v>271</v>
      </c>
      <c r="CM345" s="193" t="s">
        <v>271</v>
      </c>
      <c r="CN345" s="193" t="s">
        <v>271</v>
      </c>
      <c r="CO345" s="190" t="s">
        <v>271</v>
      </c>
      <c r="CP345" s="193" t="s">
        <v>271</v>
      </c>
      <c r="CQ345" s="193" t="s">
        <v>271</v>
      </c>
      <c r="CR345" s="190" t="s">
        <v>271</v>
      </c>
      <c r="CS345" s="193" t="s">
        <v>271</v>
      </c>
      <c r="CT345" s="193" t="s">
        <v>271</v>
      </c>
      <c r="CU345" s="190" t="s">
        <v>271</v>
      </c>
      <c r="CV345" s="193" t="s">
        <v>271</v>
      </c>
      <c r="CW345" s="193" t="s">
        <v>271</v>
      </c>
      <c r="CX345" s="190" t="s">
        <v>271</v>
      </c>
      <c r="CY345" s="193" t="s">
        <v>271</v>
      </c>
      <c r="CZ345" s="193" t="s">
        <v>271</v>
      </c>
      <c r="DA345" s="190" t="s">
        <v>271</v>
      </c>
      <c r="DB345" s="193" t="s">
        <v>271</v>
      </c>
      <c r="DC345" s="193" t="s">
        <v>271</v>
      </c>
      <c r="DD345" s="190" t="s">
        <v>271</v>
      </c>
      <c r="DE345" s="193" t="s">
        <v>271</v>
      </c>
      <c r="DF345" s="193" t="s">
        <v>271</v>
      </c>
      <c r="DG345" s="190" t="s">
        <v>271</v>
      </c>
      <c r="DH345" s="193" t="s">
        <v>271</v>
      </c>
      <c r="DI345" s="193" t="s">
        <v>271</v>
      </c>
      <c r="DJ345" s="190" t="s">
        <v>271</v>
      </c>
      <c r="DK345" s="193" t="s">
        <v>271</v>
      </c>
      <c r="DL345" s="193" t="s">
        <v>271</v>
      </c>
      <c r="DM345" s="190" t="s">
        <v>271</v>
      </c>
      <c r="DN345" s="193" t="s">
        <v>271</v>
      </c>
      <c r="DO345" s="193" t="s">
        <v>271</v>
      </c>
      <c r="DP345" s="190" t="s">
        <v>271</v>
      </c>
      <c r="DQ345" s="193" t="s">
        <v>271</v>
      </c>
      <c r="DR345" s="193" t="s">
        <v>271</v>
      </c>
      <c r="DS345" s="190" t="s">
        <v>271</v>
      </c>
      <c r="DT345" s="193" t="s">
        <v>271</v>
      </c>
      <c r="DU345" s="193" t="s">
        <v>271</v>
      </c>
      <c r="DV345" s="190" t="s">
        <v>271</v>
      </c>
      <c r="DW345" s="193" t="s">
        <v>271</v>
      </c>
      <c r="DX345" s="193" t="s">
        <v>271</v>
      </c>
      <c r="DY345" s="190" t="s">
        <v>356</v>
      </c>
      <c r="DZ345" s="190" t="s">
        <v>297</v>
      </c>
      <c r="EA345" s="190" t="s">
        <v>271</v>
      </c>
      <c r="EB345" s="190" t="s">
        <v>271</v>
      </c>
      <c r="EC345" s="190" t="s">
        <v>272</v>
      </c>
      <c r="ED345" s="190" t="s">
        <v>785</v>
      </c>
      <c r="EE345" s="190" t="s">
        <v>307</v>
      </c>
      <c r="EF345" s="190" t="s">
        <v>4341</v>
      </c>
      <c r="EG345" s="190" t="s">
        <v>352</v>
      </c>
      <c r="EH345" s="190" t="s">
        <v>284</v>
      </c>
      <c r="EI345" s="190" t="s">
        <v>283</v>
      </c>
      <c r="EJ345" s="190" t="s">
        <v>246</v>
      </c>
      <c r="EK345" s="190" t="s">
        <v>1765</v>
      </c>
      <c r="EL345" s="190" t="s">
        <v>297</v>
      </c>
      <c r="EM345" s="190" t="s">
        <v>297</v>
      </c>
      <c r="EN345" s="190" t="s">
        <v>297</v>
      </c>
      <c r="EO345" s="190" t="s">
        <v>297</v>
      </c>
      <c r="EP345" s="190" t="s">
        <v>305</v>
      </c>
      <c r="EQ345" s="190" t="s">
        <v>271</v>
      </c>
      <c r="ER345" s="190" t="s">
        <v>349</v>
      </c>
      <c r="ES345" s="190" t="s">
        <v>272</v>
      </c>
      <c r="ET345" s="190" t="s">
        <v>297</v>
      </c>
      <c r="EU345" s="190" t="s">
        <v>272</v>
      </c>
      <c r="EV345" s="190" t="s">
        <v>272</v>
      </c>
      <c r="EW345" s="190" t="s">
        <v>303</v>
      </c>
      <c r="EX345" s="190">
        <v>3</v>
      </c>
      <c r="EY345" s="190" t="s">
        <v>318</v>
      </c>
      <c r="EZ345" s="190" t="s">
        <v>267</v>
      </c>
      <c r="FA345" s="190" t="s">
        <v>257</v>
      </c>
      <c r="FB345" s="193">
        <v>0</v>
      </c>
      <c r="FC345" s="190" t="s">
        <v>271</v>
      </c>
      <c r="FD345" s="190" t="s">
        <v>271</v>
      </c>
      <c r="FE345" s="190" t="s">
        <v>271</v>
      </c>
      <c r="FF345" s="190" t="s">
        <v>262</v>
      </c>
      <c r="FG345" s="190" t="s">
        <v>271</v>
      </c>
      <c r="FH345" s="190" t="s">
        <v>4344</v>
      </c>
      <c r="FI345" s="190" t="s">
        <v>11231</v>
      </c>
      <c r="FJ345" s="190" t="s">
        <v>11230</v>
      </c>
      <c r="FK345" s="190" t="s">
        <v>11229</v>
      </c>
      <c r="FL345" s="190" t="s">
        <v>11228</v>
      </c>
      <c r="FM345" s="190" t="s">
        <v>11227</v>
      </c>
      <c r="FN345" s="190" t="s">
        <v>11226</v>
      </c>
      <c r="FO345" s="190" t="s">
        <v>4341</v>
      </c>
      <c r="FP345" s="190" t="s">
        <v>271</v>
      </c>
      <c r="FQ345" s="193">
        <v>56260</v>
      </c>
      <c r="FR345" s="193">
        <v>14065</v>
      </c>
      <c r="FS345" s="190" t="s">
        <v>297</v>
      </c>
      <c r="FT345" s="190" t="s">
        <v>297</v>
      </c>
      <c r="FU345" s="190" t="s">
        <v>272</v>
      </c>
      <c r="FV345" s="190" t="s">
        <v>297</v>
      </c>
      <c r="FW345" s="190" t="s">
        <v>297</v>
      </c>
      <c r="FX345" s="190" t="s">
        <v>297</v>
      </c>
      <c r="FY345" s="190" t="s">
        <v>297</v>
      </c>
      <c r="FZ345" s="190" t="s">
        <v>297</v>
      </c>
      <c r="GA345" s="190" t="s">
        <v>297</v>
      </c>
      <c r="GB345" s="190" t="s">
        <v>297</v>
      </c>
      <c r="GC345" s="190" t="s">
        <v>297</v>
      </c>
      <c r="GD345" s="190" t="s">
        <v>297</v>
      </c>
      <c r="GE345" s="190" t="s">
        <v>297</v>
      </c>
    </row>
    <row r="346" spans="1:187" x14ac:dyDescent="0.3">
      <c r="A346" s="190" t="s">
        <v>372</v>
      </c>
      <c r="B346" s="190">
        <v>3576</v>
      </c>
      <c r="C346" s="190" t="s">
        <v>74</v>
      </c>
      <c r="D346" s="190" t="s">
        <v>239</v>
      </c>
      <c r="E346" s="190" t="s">
        <v>11225</v>
      </c>
      <c r="F346" s="190" t="s">
        <v>11224</v>
      </c>
      <c r="G346" s="190" t="s">
        <v>4028</v>
      </c>
      <c r="H346" s="190" t="s">
        <v>369</v>
      </c>
      <c r="I346" s="190" t="s">
        <v>523</v>
      </c>
      <c r="J346" s="190" t="s">
        <v>8819</v>
      </c>
      <c r="K346" s="190" t="s">
        <v>271</v>
      </c>
      <c r="L346" s="190" t="s">
        <v>271</v>
      </c>
      <c r="M346" s="190" t="s">
        <v>271</v>
      </c>
      <c r="N346" s="190" t="s">
        <v>271</v>
      </c>
      <c r="O346" s="190" t="s">
        <v>271</v>
      </c>
      <c r="P346" s="190" t="s">
        <v>271</v>
      </c>
      <c r="Q346" s="191">
        <v>41760</v>
      </c>
      <c r="R346" s="191">
        <v>42125</v>
      </c>
      <c r="S346" s="191">
        <v>42674</v>
      </c>
      <c r="T346" s="190" t="s">
        <v>452</v>
      </c>
      <c r="U346" s="194">
        <v>4000000</v>
      </c>
      <c r="V346" s="190" t="s">
        <v>11223</v>
      </c>
      <c r="W346" s="190" t="s">
        <v>11222</v>
      </c>
      <c r="X346" s="190" t="s">
        <v>11221</v>
      </c>
      <c r="Y346" s="190" t="s">
        <v>11220</v>
      </c>
      <c r="Z346" s="190" t="s">
        <v>11219</v>
      </c>
      <c r="AA346" s="190" t="s">
        <v>11218</v>
      </c>
      <c r="AB346" s="190" t="s">
        <v>448</v>
      </c>
      <c r="AC346" s="190" t="s">
        <v>11217</v>
      </c>
      <c r="AD346" s="190" t="s">
        <v>325</v>
      </c>
      <c r="AE346" s="190" t="s">
        <v>11216</v>
      </c>
      <c r="AF346" s="190" t="s">
        <v>11215</v>
      </c>
      <c r="AG346" s="193">
        <v>1</v>
      </c>
      <c r="AH346" s="193">
        <v>15</v>
      </c>
      <c r="AI346" s="193">
        <v>16</v>
      </c>
      <c r="AJ346" s="193">
        <v>868</v>
      </c>
      <c r="AK346" s="193">
        <v>332</v>
      </c>
      <c r="AL346" s="193">
        <v>1200</v>
      </c>
      <c r="AM346" s="193">
        <v>1</v>
      </c>
      <c r="AN346" s="193">
        <v>15</v>
      </c>
      <c r="AO346" s="193">
        <v>16</v>
      </c>
      <c r="AP346" s="193">
        <v>868</v>
      </c>
      <c r="AQ346" s="193">
        <v>332</v>
      </c>
      <c r="AR346" s="193">
        <v>1200</v>
      </c>
      <c r="AS346" s="190" t="s">
        <v>271</v>
      </c>
      <c r="AT346" s="193" t="s">
        <v>271</v>
      </c>
      <c r="AU346" s="193" t="s">
        <v>271</v>
      </c>
      <c r="AV346" s="190" t="s">
        <v>271</v>
      </c>
      <c r="AW346" s="193" t="s">
        <v>271</v>
      </c>
      <c r="AX346" s="193" t="s">
        <v>271</v>
      </c>
      <c r="AY346" s="190" t="s">
        <v>287</v>
      </c>
      <c r="AZ346" s="193">
        <v>1200</v>
      </c>
      <c r="BA346" s="193">
        <v>16</v>
      </c>
      <c r="BB346" s="190" t="s">
        <v>271</v>
      </c>
      <c r="BC346" s="193" t="s">
        <v>271</v>
      </c>
      <c r="BD346" s="193" t="s">
        <v>271</v>
      </c>
      <c r="BE346" s="190" t="s">
        <v>271</v>
      </c>
      <c r="BF346" s="193" t="s">
        <v>271</v>
      </c>
      <c r="BG346" s="193" t="s">
        <v>271</v>
      </c>
      <c r="BH346" s="190" t="s">
        <v>271</v>
      </c>
      <c r="BI346" s="193" t="s">
        <v>271</v>
      </c>
      <c r="BJ346" s="193" t="s">
        <v>271</v>
      </c>
      <c r="BK346" s="190" t="s">
        <v>271</v>
      </c>
      <c r="BL346" s="193" t="s">
        <v>271</v>
      </c>
      <c r="BM346" s="193" t="s">
        <v>271</v>
      </c>
      <c r="BN346" s="190" t="s">
        <v>271</v>
      </c>
      <c r="BO346" s="193" t="s">
        <v>271</v>
      </c>
      <c r="BP346" s="193" t="s">
        <v>271</v>
      </c>
      <c r="BQ346" s="190" t="s">
        <v>271</v>
      </c>
      <c r="BR346" s="193" t="s">
        <v>271</v>
      </c>
      <c r="BS346" s="193" t="s">
        <v>271</v>
      </c>
      <c r="BT346" s="190" t="s">
        <v>271</v>
      </c>
      <c r="BU346" s="193" t="s">
        <v>271</v>
      </c>
      <c r="BV346" s="193" t="s">
        <v>271</v>
      </c>
      <c r="BW346" s="193" t="s">
        <v>271</v>
      </c>
      <c r="BX346" s="193" t="s">
        <v>271</v>
      </c>
      <c r="BY346" s="193">
        <v>0</v>
      </c>
      <c r="BZ346" s="193" t="s">
        <v>271</v>
      </c>
      <c r="CA346" s="193" t="s">
        <v>271</v>
      </c>
      <c r="CB346" s="193">
        <v>0</v>
      </c>
      <c r="CC346" s="190" t="s">
        <v>271</v>
      </c>
      <c r="CD346" s="193" t="s">
        <v>271</v>
      </c>
      <c r="CE346" s="193" t="s">
        <v>271</v>
      </c>
      <c r="CF346" s="190" t="s">
        <v>271</v>
      </c>
      <c r="CG346" s="193" t="s">
        <v>271</v>
      </c>
      <c r="CH346" s="193" t="s">
        <v>271</v>
      </c>
      <c r="CI346" s="190" t="s">
        <v>271</v>
      </c>
      <c r="CJ346" s="193" t="s">
        <v>271</v>
      </c>
      <c r="CK346" s="193" t="s">
        <v>271</v>
      </c>
      <c r="CL346" s="190" t="s">
        <v>271</v>
      </c>
      <c r="CM346" s="193" t="s">
        <v>271</v>
      </c>
      <c r="CN346" s="193" t="s">
        <v>271</v>
      </c>
      <c r="CO346" s="190" t="s">
        <v>271</v>
      </c>
      <c r="CP346" s="193" t="s">
        <v>271</v>
      </c>
      <c r="CQ346" s="193" t="s">
        <v>271</v>
      </c>
      <c r="CR346" s="190" t="s">
        <v>271</v>
      </c>
      <c r="CS346" s="193" t="s">
        <v>271</v>
      </c>
      <c r="CT346" s="193" t="s">
        <v>271</v>
      </c>
      <c r="CU346" s="190" t="s">
        <v>271</v>
      </c>
      <c r="CV346" s="193" t="s">
        <v>271</v>
      </c>
      <c r="CW346" s="193" t="s">
        <v>271</v>
      </c>
      <c r="CX346" s="190" t="s">
        <v>271</v>
      </c>
      <c r="CY346" s="193" t="s">
        <v>271</v>
      </c>
      <c r="CZ346" s="193" t="s">
        <v>271</v>
      </c>
      <c r="DA346" s="190" t="s">
        <v>271</v>
      </c>
      <c r="DB346" s="193" t="s">
        <v>271</v>
      </c>
      <c r="DC346" s="193" t="s">
        <v>271</v>
      </c>
      <c r="DD346" s="190" t="s">
        <v>271</v>
      </c>
      <c r="DE346" s="193" t="s">
        <v>271</v>
      </c>
      <c r="DF346" s="193" t="s">
        <v>271</v>
      </c>
      <c r="DG346" s="190" t="s">
        <v>271</v>
      </c>
      <c r="DH346" s="193" t="s">
        <v>271</v>
      </c>
      <c r="DI346" s="193" t="s">
        <v>271</v>
      </c>
      <c r="DJ346" s="190" t="s">
        <v>271</v>
      </c>
      <c r="DK346" s="193" t="s">
        <v>271</v>
      </c>
      <c r="DL346" s="193" t="s">
        <v>271</v>
      </c>
      <c r="DM346" s="190" t="s">
        <v>271</v>
      </c>
      <c r="DN346" s="193" t="s">
        <v>271</v>
      </c>
      <c r="DO346" s="193" t="s">
        <v>271</v>
      </c>
      <c r="DP346" s="190" t="s">
        <v>271</v>
      </c>
      <c r="DQ346" s="193" t="s">
        <v>271</v>
      </c>
      <c r="DR346" s="193" t="s">
        <v>271</v>
      </c>
      <c r="DS346" s="190" t="s">
        <v>271</v>
      </c>
      <c r="DT346" s="193" t="s">
        <v>271</v>
      </c>
      <c r="DU346" s="193" t="s">
        <v>271</v>
      </c>
      <c r="DV346" s="190" t="s">
        <v>271</v>
      </c>
      <c r="DW346" s="193" t="s">
        <v>271</v>
      </c>
      <c r="DX346" s="193" t="s">
        <v>271</v>
      </c>
      <c r="DY346" s="190" t="s">
        <v>356</v>
      </c>
      <c r="DZ346" s="190" t="s">
        <v>297</v>
      </c>
      <c r="EA346" s="190" t="s">
        <v>271</v>
      </c>
      <c r="EB346" s="190" t="s">
        <v>271</v>
      </c>
      <c r="EC346" s="190" t="s">
        <v>297</v>
      </c>
      <c r="ED346" s="190" t="s">
        <v>271</v>
      </c>
      <c r="EE346" s="190" t="s">
        <v>271</v>
      </c>
      <c r="EF346" s="190" t="s">
        <v>4341</v>
      </c>
      <c r="EG346" s="190" t="s">
        <v>352</v>
      </c>
      <c r="EH346" s="190" t="s">
        <v>284</v>
      </c>
      <c r="EI346" s="190" t="s">
        <v>283</v>
      </c>
      <c r="EJ346" s="190" t="s">
        <v>246</v>
      </c>
      <c r="EK346" s="190" t="s">
        <v>1765</v>
      </c>
      <c r="EL346" s="190" t="s">
        <v>297</v>
      </c>
      <c r="EM346" s="190" t="s">
        <v>297</v>
      </c>
      <c r="EN346" s="190" t="s">
        <v>297</v>
      </c>
      <c r="EO346" s="190" t="s">
        <v>297</v>
      </c>
      <c r="EP346" s="190" t="s">
        <v>305</v>
      </c>
      <c r="EQ346" s="190">
        <v>0</v>
      </c>
      <c r="ER346" s="190" t="s">
        <v>349</v>
      </c>
      <c r="ES346" s="190" t="s">
        <v>272</v>
      </c>
      <c r="ET346" s="190" t="s">
        <v>297</v>
      </c>
      <c r="EU346" s="190" t="s">
        <v>272</v>
      </c>
      <c r="EV346" s="190" t="s">
        <v>272</v>
      </c>
      <c r="EW346" s="190" t="s">
        <v>303</v>
      </c>
      <c r="EX346" s="190">
        <v>3</v>
      </c>
      <c r="EY346" s="190" t="s">
        <v>318</v>
      </c>
      <c r="EZ346" s="190" t="s">
        <v>268</v>
      </c>
      <c r="FA346" s="190" t="s">
        <v>257</v>
      </c>
      <c r="FB346" s="193">
        <v>1</v>
      </c>
      <c r="FC346" s="190" t="s">
        <v>377</v>
      </c>
      <c r="FD346" s="190" t="s">
        <v>271</v>
      </c>
      <c r="FE346" s="190" t="s">
        <v>271</v>
      </c>
      <c r="FF346" s="190" t="s">
        <v>262</v>
      </c>
      <c r="FG346" s="190" t="s">
        <v>271</v>
      </c>
      <c r="FH346" s="190" t="s">
        <v>4344</v>
      </c>
      <c r="FI346" s="190" t="s">
        <v>11214</v>
      </c>
      <c r="FJ346" s="190" t="s">
        <v>11213</v>
      </c>
      <c r="FK346" s="190" t="s">
        <v>11212</v>
      </c>
      <c r="FL346" s="190" t="s">
        <v>11211</v>
      </c>
      <c r="FM346" s="190" t="s">
        <v>11210</v>
      </c>
      <c r="FN346" s="190" t="s">
        <v>11209</v>
      </c>
      <c r="FO346" s="190" t="s">
        <v>4341</v>
      </c>
      <c r="FP346" s="190" t="s">
        <v>271</v>
      </c>
      <c r="FQ346" s="193">
        <v>16</v>
      </c>
      <c r="FR346" s="193">
        <v>1200</v>
      </c>
      <c r="FS346" s="190" t="s">
        <v>297</v>
      </c>
      <c r="FT346" s="190" t="s">
        <v>297</v>
      </c>
      <c r="FU346" s="190" t="s">
        <v>272</v>
      </c>
      <c r="FV346" s="190" t="s">
        <v>297</v>
      </c>
      <c r="FW346" s="190" t="s">
        <v>297</v>
      </c>
      <c r="FX346" s="190" t="s">
        <v>297</v>
      </c>
      <c r="FY346" s="190" t="s">
        <v>297</v>
      </c>
      <c r="FZ346" s="190" t="s">
        <v>297</v>
      </c>
      <c r="GA346" s="190" t="s">
        <v>272</v>
      </c>
      <c r="GB346" s="190" t="s">
        <v>297</v>
      </c>
      <c r="GC346" s="190" t="s">
        <v>272</v>
      </c>
      <c r="GD346" s="190" t="s">
        <v>297</v>
      </c>
      <c r="GE346" s="190" t="s">
        <v>297</v>
      </c>
    </row>
    <row r="347" spans="1:187" x14ac:dyDescent="0.3">
      <c r="A347" s="190" t="s">
        <v>372</v>
      </c>
      <c r="B347" s="190">
        <v>3577</v>
      </c>
      <c r="C347" s="190" t="s">
        <v>74</v>
      </c>
      <c r="D347" s="190" t="s">
        <v>239</v>
      </c>
      <c r="E347" s="190" t="s">
        <v>11208</v>
      </c>
      <c r="F347" s="190" t="s">
        <v>11207</v>
      </c>
      <c r="G347" s="190" t="s">
        <v>4028</v>
      </c>
      <c r="H347" s="190" t="s">
        <v>369</v>
      </c>
      <c r="I347" s="190" t="s">
        <v>523</v>
      </c>
      <c r="J347" s="190" t="s">
        <v>11206</v>
      </c>
      <c r="K347" s="190" t="s">
        <v>271</v>
      </c>
      <c r="L347" s="190" t="s">
        <v>271</v>
      </c>
      <c r="M347" s="190" t="s">
        <v>271</v>
      </c>
      <c r="N347" s="190" t="s">
        <v>271</v>
      </c>
      <c r="O347" s="190" t="s">
        <v>271</v>
      </c>
      <c r="P347" s="190" t="s">
        <v>271</v>
      </c>
      <c r="Q347" s="191">
        <v>41548</v>
      </c>
      <c r="R347" s="191">
        <v>42979</v>
      </c>
      <c r="T347" s="190" t="s">
        <v>574</v>
      </c>
      <c r="U347" s="194">
        <v>80000000</v>
      </c>
      <c r="V347" s="190" t="s">
        <v>11205</v>
      </c>
      <c r="W347" s="190" t="s">
        <v>1120</v>
      </c>
      <c r="X347" s="190" t="s">
        <v>11204</v>
      </c>
      <c r="Y347" s="190" t="s">
        <v>11203</v>
      </c>
      <c r="Z347" s="190" t="s">
        <v>11202</v>
      </c>
      <c r="AA347" s="190" t="s">
        <v>11201</v>
      </c>
      <c r="AB347" s="190" t="s">
        <v>291</v>
      </c>
      <c r="AC347" s="190" t="s">
        <v>11200</v>
      </c>
      <c r="AD347" s="190" t="s">
        <v>325</v>
      </c>
      <c r="AE347" s="190" t="s">
        <v>11199</v>
      </c>
      <c r="AF347" s="190" t="s">
        <v>11198</v>
      </c>
      <c r="AG347" s="193" t="s">
        <v>271</v>
      </c>
      <c r="AH347" s="193" t="s">
        <v>271</v>
      </c>
      <c r="AI347" s="193">
        <v>2139660</v>
      </c>
      <c r="AJ347" s="193" t="s">
        <v>271</v>
      </c>
      <c r="AK347" s="193" t="s">
        <v>271</v>
      </c>
      <c r="AL347" s="193">
        <v>427932</v>
      </c>
      <c r="AM347" s="193">
        <v>526641</v>
      </c>
      <c r="AN347" s="193">
        <v>234539</v>
      </c>
      <c r="AO347" s="193">
        <v>761180</v>
      </c>
      <c r="AP347" s="193">
        <v>105388</v>
      </c>
      <c r="AQ347" s="193">
        <v>47071</v>
      </c>
      <c r="AR347" s="193">
        <v>152459</v>
      </c>
      <c r="AS347" s="190" t="s">
        <v>271</v>
      </c>
      <c r="AT347" s="193" t="s">
        <v>271</v>
      </c>
      <c r="AU347" s="193" t="s">
        <v>271</v>
      </c>
      <c r="AV347" s="190" t="s">
        <v>271</v>
      </c>
      <c r="AW347" s="193" t="s">
        <v>271</v>
      </c>
      <c r="AX347" s="193" t="s">
        <v>271</v>
      </c>
      <c r="AY347" s="190" t="s">
        <v>287</v>
      </c>
      <c r="AZ347" s="193">
        <v>119720</v>
      </c>
      <c r="BA347" s="193">
        <v>568600</v>
      </c>
      <c r="BB347" s="190" t="s">
        <v>271</v>
      </c>
      <c r="BC347" s="193" t="s">
        <v>271</v>
      </c>
      <c r="BD347" s="193" t="s">
        <v>271</v>
      </c>
      <c r="BE347" s="190" t="s">
        <v>271</v>
      </c>
      <c r="BF347" s="193" t="s">
        <v>271</v>
      </c>
      <c r="BG347" s="193" t="s">
        <v>271</v>
      </c>
      <c r="BH347" s="190" t="s">
        <v>271</v>
      </c>
      <c r="BI347" s="193" t="s">
        <v>271</v>
      </c>
      <c r="BJ347" s="193" t="s">
        <v>271</v>
      </c>
      <c r="BK347" s="190" t="s">
        <v>271</v>
      </c>
      <c r="BL347" s="193" t="s">
        <v>271</v>
      </c>
      <c r="BM347" s="193" t="s">
        <v>271</v>
      </c>
      <c r="BN347" s="190" t="s">
        <v>271</v>
      </c>
      <c r="BO347" s="193" t="s">
        <v>271</v>
      </c>
      <c r="BP347" s="193" t="s">
        <v>271</v>
      </c>
      <c r="BQ347" s="190" t="s">
        <v>271</v>
      </c>
      <c r="BR347" s="193" t="s">
        <v>271</v>
      </c>
      <c r="BS347" s="193" t="s">
        <v>271</v>
      </c>
      <c r="BT347" s="190" t="s">
        <v>271</v>
      </c>
      <c r="BU347" s="193" t="s">
        <v>271</v>
      </c>
      <c r="BV347" s="193" t="s">
        <v>271</v>
      </c>
      <c r="BW347" s="193">
        <v>119975</v>
      </c>
      <c r="BX347" s="193">
        <v>42605</v>
      </c>
      <c r="BY347" s="193">
        <v>162480</v>
      </c>
      <c r="BZ347" s="193">
        <v>23995</v>
      </c>
      <c r="CA347" s="193">
        <v>8521</v>
      </c>
      <c r="CB347" s="193">
        <v>32516</v>
      </c>
      <c r="CC347" s="190" t="s">
        <v>271</v>
      </c>
      <c r="CD347" s="193" t="s">
        <v>271</v>
      </c>
      <c r="CE347" s="193" t="s">
        <v>271</v>
      </c>
      <c r="CF347" s="190" t="s">
        <v>271</v>
      </c>
      <c r="CG347" s="193" t="s">
        <v>271</v>
      </c>
      <c r="CH347" s="193" t="s">
        <v>271</v>
      </c>
      <c r="CI347" s="190" t="s">
        <v>271</v>
      </c>
      <c r="CJ347" s="193" t="s">
        <v>271</v>
      </c>
      <c r="CK347" s="193" t="s">
        <v>271</v>
      </c>
      <c r="CL347" s="190" t="s">
        <v>271</v>
      </c>
      <c r="CM347" s="193" t="s">
        <v>271</v>
      </c>
      <c r="CN347" s="193" t="s">
        <v>271</v>
      </c>
      <c r="CO347" s="190" t="s">
        <v>271</v>
      </c>
      <c r="CP347" s="193" t="s">
        <v>271</v>
      </c>
      <c r="CQ347" s="193" t="s">
        <v>271</v>
      </c>
      <c r="CR347" s="190" t="s">
        <v>271</v>
      </c>
      <c r="CS347" s="193" t="s">
        <v>271</v>
      </c>
      <c r="CT347" s="193" t="s">
        <v>271</v>
      </c>
      <c r="CU347" s="190" t="s">
        <v>287</v>
      </c>
      <c r="CV347" s="193">
        <v>119720</v>
      </c>
      <c r="CW347" s="193">
        <v>568600</v>
      </c>
      <c r="CX347" s="190" t="s">
        <v>271</v>
      </c>
      <c r="CY347" s="193" t="s">
        <v>271</v>
      </c>
      <c r="CZ347" s="193" t="s">
        <v>271</v>
      </c>
      <c r="DA347" s="190" t="s">
        <v>271</v>
      </c>
      <c r="DB347" s="193" t="s">
        <v>271</v>
      </c>
      <c r="DC347" s="193" t="s">
        <v>271</v>
      </c>
      <c r="DD347" s="190" t="s">
        <v>271</v>
      </c>
      <c r="DE347" s="193" t="s">
        <v>271</v>
      </c>
      <c r="DF347" s="193" t="s">
        <v>271</v>
      </c>
      <c r="DG347" s="190" t="s">
        <v>271</v>
      </c>
      <c r="DH347" s="193" t="s">
        <v>271</v>
      </c>
      <c r="DI347" s="193" t="s">
        <v>271</v>
      </c>
      <c r="DJ347" s="190" t="s">
        <v>271</v>
      </c>
      <c r="DK347" s="193" t="s">
        <v>271</v>
      </c>
      <c r="DL347" s="193" t="s">
        <v>271</v>
      </c>
      <c r="DM347" s="190" t="s">
        <v>271</v>
      </c>
      <c r="DN347" s="193" t="s">
        <v>271</v>
      </c>
      <c r="DO347" s="193" t="s">
        <v>271</v>
      </c>
      <c r="DP347" s="190" t="s">
        <v>271</v>
      </c>
      <c r="DQ347" s="193" t="s">
        <v>271</v>
      </c>
      <c r="DR347" s="193" t="s">
        <v>271</v>
      </c>
      <c r="DS347" s="190" t="s">
        <v>271</v>
      </c>
      <c r="DT347" s="193" t="s">
        <v>271</v>
      </c>
      <c r="DU347" s="193" t="s">
        <v>271</v>
      </c>
      <c r="DV347" s="190" t="s">
        <v>287</v>
      </c>
      <c r="DW347" s="193">
        <v>32516</v>
      </c>
      <c r="DX347" s="193">
        <v>162580</v>
      </c>
      <c r="DY347" s="190" t="s">
        <v>356</v>
      </c>
      <c r="DZ347" s="190" t="s">
        <v>272</v>
      </c>
      <c r="EA347" s="190" t="s">
        <v>381</v>
      </c>
      <c r="EB347" s="190" t="s">
        <v>286</v>
      </c>
      <c r="EC347" s="190" t="s">
        <v>297</v>
      </c>
      <c r="ED347" s="190" t="s">
        <v>271</v>
      </c>
      <c r="EE347" s="190" t="s">
        <v>271</v>
      </c>
      <c r="EF347" s="190" t="s">
        <v>4341</v>
      </c>
      <c r="EG347" s="190" t="s">
        <v>352</v>
      </c>
      <c r="EH347" s="190" t="s">
        <v>284</v>
      </c>
      <c r="EI347" s="190" t="s">
        <v>319</v>
      </c>
      <c r="EJ347" s="190" t="s">
        <v>245</v>
      </c>
      <c r="EK347" s="190" t="s">
        <v>379</v>
      </c>
      <c r="EL347" s="190" t="s">
        <v>272</v>
      </c>
      <c r="EM347" s="190" t="s">
        <v>272</v>
      </c>
      <c r="EN347" s="190" t="s">
        <v>272</v>
      </c>
      <c r="EO347" s="190" t="s">
        <v>272</v>
      </c>
      <c r="EP347" s="190" t="s">
        <v>378</v>
      </c>
      <c r="EQ347" s="190">
        <v>4</v>
      </c>
      <c r="ER347" s="190" t="s">
        <v>349</v>
      </c>
      <c r="ES347" s="190" t="s">
        <v>272</v>
      </c>
      <c r="ET347" s="190" t="s">
        <v>272</v>
      </c>
      <c r="EU347" s="190" t="s">
        <v>272</v>
      </c>
      <c r="EV347" s="190" t="s">
        <v>272</v>
      </c>
      <c r="EW347" s="190" t="s">
        <v>303</v>
      </c>
      <c r="EX347" s="190">
        <v>4</v>
      </c>
      <c r="EY347" s="190" t="s">
        <v>318</v>
      </c>
      <c r="EZ347" s="190" t="s">
        <v>266</v>
      </c>
      <c r="FA347" s="190" t="s">
        <v>260</v>
      </c>
      <c r="FB347" s="193">
        <v>5</v>
      </c>
      <c r="FC347" s="190" t="s">
        <v>537</v>
      </c>
      <c r="FD347" s="190" t="s">
        <v>348</v>
      </c>
      <c r="FE347" s="190" t="s">
        <v>300</v>
      </c>
      <c r="FF347" s="190" t="s">
        <v>263</v>
      </c>
      <c r="FG347" s="190" t="s">
        <v>11197</v>
      </c>
      <c r="FH347" s="190" t="s">
        <v>11196</v>
      </c>
      <c r="FI347" s="190" t="s">
        <v>11195</v>
      </c>
      <c r="FJ347" s="190" t="s">
        <v>11194</v>
      </c>
      <c r="FK347" s="190" t="s">
        <v>11193</v>
      </c>
      <c r="FL347" s="190" t="s">
        <v>11192</v>
      </c>
      <c r="FM347" s="190" t="s">
        <v>11191</v>
      </c>
      <c r="FN347" s="190" t="s">
        <v>11190</v>
      </c>
      <c r="FO347" s="190" t="s">
        <v>11189</v>
      </c>
      <c r="FP347" s="190" t="s">
        <v>271</v>
      </c>
      <c r="FQ347" s="193">
        <v>761180</v>
      </c>
      <c r="FR347" s="193">
        <v>152459</v>
      </c>
      <c r="FS347" s="190" t="s">
        <v>272</v>
      </c>
      <c r="FT347" s="190" t="s">
        <v>297</v>
      </c>
      <c r="FU347" s="190" t="s">
        <v>272</v>
      </c>
      <c r="FV347" s="190" t="s">
        <v>297</v>
      </c>
      <c r="FW347" s="190" t="s">
        <v>297</v>
      </c>
      <c r="FX347" s="190" t="s">
        <v>297</v>
      </c>
      <c r="FY347" s="190" t="s">
        <v>297</v>
      </c>
      <c r="FZ347" s="190" t="s">
        <v>297</v>
      </c>
      <c r="GA347" s="190" t="s">
        <v>272</v>
      </c>
      <c r="GB347" s="190" t="s">
        <v>297</v>
      </c>
      <c r="GC347" s="190" t="s">
        <v>272</v>
      </c>
      <c r="GD347" s="190" t="s">
        <v>297</v>
      </c>
      <c r="GE347" s="190" t="s">
        <v>297</v>
      </c>
    </row>
    <row r="348" spans="1:187" x14ac:dyDescent="0.3">
      <c r="A348" s="190" t="s">
        <v>372</v>
      </c>
      <c r="B348" s="190">
        <v>3578</v>
      </c>
      <c r="C348" s="190" t="s">
        <v>74</v>
      </c>
      <c r="D348" s="190" t="s">
        <v>239</v>
      </c>
      <c r="E348" s="190" t="s">
        <v>11188</v>
      </c>
      <c r="F348" s="190" t="s">
        <v>11187</v>
      </c>
      <c r="G348" s="190" t="s">
        <v>4028</v>
      </c>
      <c r="H348" s="190" t="s">
        <v>1272</v>
      </c>
      <c r="I348" s="190" t="s">
        <v>301</v>
      </c>
      <c r="J348" s="190" t="s">
        <v>11186</v>
      </c>
      <c r="K348" s="190" t="s">
        <v>271</v>
      </c>
      <c r="L348" s="190" t="s">
        <v>271</v>
      </c>
      <c r="M348" s="190" t="s">
        <v>271</v>
      </c>
      <c r="N348" s="190" t="s">
        <v>271</v>
      </c>
      <c r="O348" s="190" t="s">
        <v>271</v>
      </c>
      <c r="P348" s="190" t="s">
        <v>271</v>
      </c>
      <c r="Q348" s="191">
        <v>41596</v>
      </c>
      <c r="R348" s="191">
        <v>43421</v>
      </c>
      <c r="T348" s="190" t="s">
        <v>366</v>
      </c>
      <c r="U348" s="194">
        <v>11916751</v>
      </c>
      <c r="V348" s="190" t="s">
        <v>11185</v>
      </c>
      <c r="W348" s="190" t="s">
        <v>11184</v>
      </c>
      <c r="X348" s="190" t="s">
        <v>11183</v>
      </c>
      <c r="Y348" s="190" t="s">
        <v>11182</v>
      </c>
      <c r="Z348" s="190" t="s">
        <v>11181</v>
      </c>
      <c r="AA348" s="190" t="s">
        <v>11180</v>
      </c>
      <c r="AB348" s="190" t="s">
        <v>310</v>
      </c>
      <c r="AC348" s="190" t="s">
        <v>11179</v>
      </c>
      <c r="AD348" s="190" t="s">
        <v>325</v>
      </c>
      <c r="AE348" s="190" t="s">
        <v>11178</v>
      </c>
      <c r="AF348" s="190" t="s">
        <v>11177</v>
      </c>
      <c r="AG348" s="193" t="s">
        <v>271</v>
      </c>
      <c r="AH348" s="193" t="s">
        <v>271</v>
      </c>
      <c r="AI348" s="193">
        <v>189633</v>
      </c>
      <c r="AJ348" s="193" t="s">
        <v>271</v>
      </c>
      <c r="AK348" s="193" t="s">
        <v>271</v>
      </c>
      <c r="AL348" s="193">
        <v>50000</v>
      </c>
      <c r="AM348" s="193">
        <v>0</v>
      </c>
      <c r="AN348" s="193">
        <v>0</v>
      </c>
      <c r="AO348" s="193">
        <v>0</v>
      </c>
      <c r="AP348" s="193">
        <v>0</v>
      </c>
      <c r="AQ348" s="193">
        <v>0</v>
      </c>
      <c r="AR348" s="193">
        <v>0</v>
      </c>
      <c r="AS348" s="190" t="s">
        <v>271</v>
      </c>
      <c r="AT348" s="193" t="s">
        <v>271</v>
      </c>
      <c r="AU348" s="193" t="s">
        <v>271</v>
      </c>
      <c r="AV348" s="190" t="s">
        <v>271</v>
      </c>
      <c r="AW348" s="193" t="s">
        <v>271</v>
      </c>
      <c r="AX348" s="193" t="s">
        <v>271</v>
      </c>
      <c r="AY348" s="190" t="s">
        <v>271</v>
      </c>
      <c r="AZ348" s="193" t="s">
        <v>271</v>
      </c>
      <c r="BA348" s="193" t="s">
        <v>271</v>
      </c>
      <c r="BB348" s="190" t="s">
        <v>271</v>
      </c>
      <c r="BC348" s="193" t="s">
        <v>271</v>
      </c>
      <c r="BD348" s="193" t="s">
        <v>271</v>
      </c>
      <c r="BE348" s="190" t="s">
        <v>271</v>
      </c>
      <c r="BF348" s="193" t="s">
        <v>271</v>
      </c>
      <c r="BG348" s="193" t="s">
        <v>271</v>
      </c>
      <c r="BH348" s="190" t="s">
        <v>271</v>
      </c>
      <c r="BI348" s="193" t="s">
        <v>271</v>
      </c>
      <c r="BJ348" s="193" t="s">
        <v>271</v>
      </c>
      <c r="BK348" s="190" t="s">
        <v>271</v>
      </c>
      <c r="BL348" s="193" t="s">
        <v>271</v>
      </c>
      <c r="BM348" s="193" t="s">
        <v>271</v>
      </c>
      <c r="BN348" s="190" t="s">
        <v>271</v>
      </c>
      <c r="BO348" s="193" t="s">
        <v>271</v>
      </c>
      <c r="BP348" s="193" t="s">
        <v>271</v>
      </c>
      <c r="BQ348" s="190" t="s">
        <v>271</v>
      </c>
      <c r="BR348" s="193" t="s">
        <v>271</v>
      </c>
      <c r="BS348" s="193" t="s">
        <v>271</v>
      </c>
      <c r="BT348" s="190" t="s">
        <v>271</v>
      </c>
      <c r="BU348" s="193" t="s">
        <v>271</v>
      </c>
      <c r="BV348" s="193" t="s">
        <v>271</v>
      </c>
      <c r="BW348" s="193">
        <v>490</v>
      </c>
      <c r="BX348" s="193">
        <v>1208</v>
      </c>
      <c r="BY348" s="193">
        <v>1698</v>
      </c>
      <c r="BZ348" s="193">
        <v>9117</v>
      </c>
      <c r="CA348" s="193">
        <v>10553</v>
      </c>
      <c r="CB348" s="193">
        <v>19670</v>
      </c>
      <c r="CC348" s="190" t="s">
        <v>271</v>
      </c>
      <c r="CD348" s="193" t="s">
        <v>271</v>
      </c>
      <c r="CE348" s="193" t="s">
        <v>271</v>
      </c>
      <c r="CF348" s="190" t="s">
        <v>271</v>
      </c>
      <c r="CG348" s="193" t="s">
        <v>271</v>
      </c>
      <c r="CH348" s="193" t="s">
        <v>271</v>
      </c>
      <c r="CI348" s="190" t="s">
        <v>271</v>
      </c>
      <c r="CJ348" s="193" t="s">
        <v>271</v>
      </c>
      <c r="CK348" s="193" t="s">
        <v>271</v>
      </c>
      <c r="CL348" s="190" t="s">
        <v>271</v>
      </c>
      <c r="CM348" s="193" t="s">
        <v>271</v>
      </c>
      <c r="CN348" s="193" t="s">
        <v>271</v>
      </c>
      <c r="CO348" s="190" t="s">
        <v>271</v>
      </c>
      <c r="CP348" s="193" t="s">
        <v>271</v>
      </c>
      <c r="CQ348" s="193" t="s">
        <v>271</v>
      </c>
      <c r="CR348" s="190" t="s">
        <v>287</v>
      </c>
      <c r="CS348" s="193">
        <v>19670</v>
      </c>
      <c r="CT348" s="193">
        <v>1698</v>
      </c>
      <c r="CU348" s="190" t="s">
        <v>271</v>
      </c>
      <c r="CV348" s="193" t="s">
        <v>271</v>
      </c>
      <c r="CW348" s="193" t="s">
        <v>271</v>
      </c>
      <c r="CX348" s="190" t="s">
        <v>271</v>
      </c>
      <c r="CY348" s="193" t="s">
        <v>271</v>
      </c>
      <c r="CZ348" s="193" t="s">
        <v>271</v>
      </c>
      <c r="DA348" s="190" t="s">
        <v>287</v>
      </c>
      <c r="DB348" s="193">
        <v>19670</v>
      </c>
      <c r="DC348" s="193">
        <v>1698</v>
      </c>
      <c r="DD348" s="190" t="s">
        <v>271</v>
      </c>
      <c r="DE348" s="193" t="s">
        <v>271</v>
      </c>
      <c r="DF348" s="193" t="s">
        <v>271</v>
      </c>
      <c r="DG348" s="190" t="s">
        <v>287</v>
      </c>
      <c r="DH348" s="193">
        <v>2370</v>
      </c>
      <c r="DI348" s="193">
        <v>0</v>
      </c>
      <c r="DJ348" s="190" t="s">
        <v>271</v>
      </c>
      <c r="DK348" s="193" t="s">
        <v>271</v>
      </c>
      <c r="DL348" s="193" t="s">
        <v>271</v>
      </c>
      <c r="DM348" s="190" t="s">
        <v>287</v>
      </c>
      <c r="DN348" s="193">
        <v>1698</v>
      </c>
      <c r="DO348" s="193">
        <v>19670</v>
      </c>
      <c r="DP348" s="190" t="s">
        <v>271</v>
      </c>
      <c r="DQ348" s="193" t="s">
        <v>271</v>
      </c>
      <c r="DR348" s="193" t="s">
        <v>271</v>
      </c>
      <c r="DS348" s="190" t="s">
        <v>271</v>
      </c>
      <c r="DT348" s="193" t="s">
        <v>271</v>
      </c>
      <c r="DU348" s="193" t="s">
        <v>271</v>
      </c>
      <c r="DV348" s="190" t="s">
        <v>287</v>
      </c>
      <c r="DW348" s="193">
        <v>240</v>
      </c>
      <c r="DX348" s="193">
        <v>0</v>
      </c>
      <c r="DY348" s="190" t="s">
        <v>356</v>
      </c>
      <c r="DZ348" s="190" t="s">
        <v>272</v>
      </c>
      <c r="EA348" s="190" t="s">
        <v>427</v>
      </c>
      <c r="EB348" s="190" t="s">
        <v>286</v>
      </c>
      <c r="EC348" s="190" t="s">
        <v>272</v>
      </c>
      <c r="ED348" s="190" t="s">
        <v>750</v>
      </c>
      <c r="EE348" s="190" t="s">
        <v>426</v>
      </c>
      <c r="EF348" s="190" t="s">
        <v>4341</v>
      </c>
      <c r="EG348" s="190" t="s">
        <v>285</v>
      </c>
      <c r="EH348" s="190" t="s">
        <v>380</v>
      </c>
      <c r="EI348" s="190" t="s">
        <v>319</v>
      </c>
      <c r="EJ348" s="190" t="s">
        <v>245</v>
      </c>
      <c r="EK348" s="190" t="s">
        <v>379</v>
      </c>
      <c r="EL348" s="190" t="s">
        <v>272</v>
      </c>
      <c r="EM348" s="190" t="s">
        <v>272</v>
      </c>
      <c r="EN348" s="190" t="s">
        <v>272</v>
      </c>
      <c r="EO348" s="190" t="s">
        <v>272</v>
      </c>
      <c r="EP348" s="190" t="s">
        <v>378</v>
      </c>
      <c r="EQ348" s="190">
        <v>4</v>
      </c>
      <c r="ER348" s="190" t="s">
        <v>349</v>
      </c>
      <c r="ES348" s="190" t="s">
        <v>272</v>
      </c>
      <c r="ET348" s="190" t="s">
        <v>272</v>
      </c>
      <c r="EU348" s="190" t="s">
        <v>272</v>
      </c>
      <c r="EV348" s="190" t="s">
        <v>272</v>
      </c>
      <c r="EW348" s="190" t="s">
        <v>303</v>
      </c>
      <c r="EX348" s="190">
        <v>4</v>
      </c>
      <c r="EY348" s="190" t="s">
        <v>318</v>
      </c>
      <c r="EZ348" s="190" t="s">
        <v>268</v>
      </c>
      <c r="FA348" s="190" t="s">
        <v>260</v>
      </c>
      <c r="FB348" s="193">
        <v>20</v>
      </c>
      <c r="FC348" s="190" t="s">
        <v>537</v>
      </c>
      <c r="FD348" s="190" t="s">
        <v>482</v>
      </c>
      <c r="FE348" s="190" t="s">
        <v>348</v>
      </c>
      <c r="FF348" s="190" t="s">
        <v>263</v>
      </c>
      <c r="FG348" s="190" t="s">
        <v>11176</v>
      </c>
      <c r="FH348" s="190" t="s">
        <v>11175</v>
      </c>
      <c r="FI348" s="190" t="s">
        <v>11174</v>
      </c>
      <c r="FJ348" s="190" t="s">
        <v>11173</v>
      </c>
      <c r="FK348" s="190" t="s">
        <v>11172</v>
      </c>
      <c r="FL348" s="190" t="s">
        <v>11171</v>
      </c>
      <c r="FM348" s="190" t="s">
        <v>11170</v>
      </c>
      <c r="FN348" s="190" t="s">
        <v>11169</v>
      </c>
      <c r="FO348" s="190" t="s">
        <v>4341</v>
      </c>
      <c r="FP348" s="190" t="s">
        <v>11168</v>
      </c>
      <c r="FQ348" s="193">
        <v>1698</v>
      </c>
      <c r="FR348" s="193">
        <v>19670</v>
      </c>
      <c r="FS348" s="190" t="s">
        <v>272</v>
      </c>
      <c r="FT348" s="190" t="s">
        <v>297</v>
      </c>
      <c r="FU348" s="190" t="s">
        <v>297</v>
      </c>
      <c r="FV348" s="190" t="s">
        <v>297</v>
      </c>
      <c r="FW348" s="190" t="s">
        <v>297</v>
      </c>
      <c r="FX348" s="190" t="s">
        <v>297</v>
      </c>
      <c r="FY348" s="190" t="s">
        <v>272</v>
      </c>
      <c r="FZ348" s="190" t="s">
        <v>297</v>
      </c>
      <c r="GA348" s="190" t="s">
        <v>297</v>
      </c>
      <c r="GB348" s="190" t="s">
        <v>297</v>
      </c>
      <c r="GC348" s="190" t="s">
        <v>272</v>
      </c>
      <c r="GD348" s="190" t="s">
        <v>297</v>
      </c>
      <c r="GE348" s="190" t="s">
        <v>272</v>
      </c>
    </row>
    <row r="349" spans="1:187" s="197" customFormat="1" x14ac:dyDescent="0.3">
      <c r="A349" s="190" t="s">
        <v>372</v>
      </c>
      <c r="B349" s="190">
        <v>3580</v>
      </c>
      <c r="C349" s="190" t="s">
        <v>74</v>
      </c>
      <c r="D349" s="190" t="s">
        <v>239</v>
      </c>
      <c r="E349" s="190" t="s">
        <v>9782</v>
      </c>
      <c r="F349" s="190" t="s">
        <v>9781</v>
      </c>
      <c r="G349" s="190" t="s">
        <v>4028</v>
      </c>
      <c r="H349" s="190" t="s">
        <v>1104</v>
      </c>
      <c r="I349" s="190" t="s">
        <v>301</v>
      </c>
      <c r="J349" s="190" t="s">
        <v>9780</v>
      </c>
      <c r="K349" s="190" t="s">
        <v>271</v>
      </c>
      <c r="L349" s="190" t="s">
        <v>271</v>
      </c>
      <c r="M349" s="190" t="s">
        <v>271</v>
      </c>
      <c r="N349" s="190" t="s">
        <v>271</v>
      </c>
      <c r="O349" s="190" t="s">
        <v>271</v>
      </c>
      <c r="P349" s="190" t="s">
        <v>271</v>
      </c>
      <c r="Q349" s="191">
        <v>41859</v>
      </c>
      <c r="R349" s="191">
        <v>42735</v>
      </c>
      <c r="S349" s="192"/>
      <c r="T349" s="190" t="s">
        <v>549</v>
      </c>
      <c r="U349" s="194">
        <v>1127356</v>
      </c>
      <c r="V349" s="190" t="s">
        <v>9779</v>
      </c>
      <c r="W349" s="190" t="s">
        <v>918</v>
      </c>
      <c r="X349" s="190" t="s">
        <v>9778</v>
      </c>
      <c r="Y349" s="190" t="s">
        <v>11167</v>
      </c>
      <c r="Z349" s="190" t="s">
        <v>11166</v>
      </c>
      <c r="AA349" s="190" t="s">
        <v>11165</v>
      </c>
      <c r="AB349" s="190" t="s">
        <v>310</v>
      </c>
      <c r="AC349" s="190" t="s">
        <v>9775</v>
      </c>
      <c r="AD349" s="190" t="s">
        <v>674</v>
      </c>
      <c r="AE349" s="190" t="s">
        <v>11164</v>
      </c>
      <c r="AF349" s="190" t="s">
        <v>9773</v>
      </c>
      <c r="AG349" s="193" t="s">
        <v>271</v>
      </c>
      <c r="AH349" s="193" t="s">
        <v>271</v>
      </c>
      <c r="AI349" s="193">
        <v>1875</v>
      </c>
      <c r="AJ349" s="193" t="s">
        <v>271</v>
      </c>
      <c r="AK349" s="193" t="s">
        <v>271</v>
      </c>
      <c r="AL349" s="193">
        <v>375</v>
      </c>
      <c r="AM349" s="193">
        <v>0</v>
      </c>
      <c r="AN349" s="193">
        <v>0</v>
      </c>
      <c r="AO349" s="193">
        <v>0</v>
      </c>
      <c r="AP349" s="193">
        <v>0</v>
      </c>
      <c r="AQ349" s="193">
        <v>0</v>
      </c>
      <c r="AR349" s="193">
        <v>0</v>
      </c>
      <c r="AS349" s="190" t="s">
        <v>271</v>
      </c>
      <c r="AT349" s="193" t="s">
        <v>271</v>
      </c>
      <c r="AU349" s="193" t="s">
        <v>271</v>
      </c>
      <c r="AV349" s="190" t="s">
        <v>271</v>
      </c>
      <c r="AW349" s="193" t="s">
        <v>271</v>
      </c>
      <c r="AX349" s="193" t="s">
        <v>271</v>
      </c>
      <c r="AY349" s="190" t="s">
        <v>271</v>
      </c>
      <c r="AZ349" s="193" t="s">
        <v>271</v>
      </c>
      <c r="BA349" s="193" t="s">
        <v>271</v>
      </c>
      <c r="BB349" s="190" t="s">
        <v>271</v>
      </c>
      <c r="BC349" s="193" t="s">
        <v>271</v>
      </c>
      <c r="BD349" s="193" t="s">
        <v>271</v>
      </c>
      <c r="BE349" s="190" t="s">
        <v>271</v>
      </c>
      <c r="BF349" s="193" t="s">
        <v>271</v>
      </c>
      <c r="BG349" s="193" t="s">
        <v>271</v>
      </c>
      <c r="BH349" s="190" t="s">
        <v>271</v>
      </c>
      <c r="BI349" s="193" t="s">
        <v>271</v>
      </c>
      <c r="BJ349" s="193" t="s">
        <v>271</v>
      </c>
      <c r="BK349" s="190" t="s">
        <v>271</v>
      </c>
      <c r="BL349" s="193" t="s">
        <v>271</v>
      </c>
      <c r="BM349" s="193" t="s">
        <v>271</v>
      </c>
      <c r="BN349" s="190" t="s">
        <v>271</v>
      </c>
      <c r="BO349" s="193" t="s">
        <v>271</v>
      </c>
      <c r="BP349" s="193" t="s">
        <v>271</v>
      </c>
      <c r="BQ349" s="190" t="s">
        <v>271</v>
      </c>
      <c r="BR349" s="193" t="s">
        <v>271</v>
      </c>
      <c r="BS349" s="193" t="s">
        <v>271</v>
      </c>
      <c r="BT349" s="190" t="s">
        <v>271</v>
      </c>
      <c r="BU349" s="193" t="s">
        <v>271</v>
      </c>
      <c r="BV349" s="193" t="s">
        <v>271</v>
      </c>
      <c r="BW349" s="193">
        <v>0</v>
      </c>
      <c r="BX349" s="193">
        <v>0</v>
      </c>
      <c r="BY349" s="193">
        <v>1875</v>
      </c>
      <c r="BZ349" s="193">
        <v>0</v>
      </c>
      <c r="CA349" s="193">
        <v>0</v>
      </c>
      <c r="CB349" s="193">
        <v>375</v>
      </c>
      <c r="CC349" s="190" t="s">
        <v>271</v>
      </c>
      <c r="CD349" s="193" t="s">
        <v>271</v>
      </c>
      <c r="CE349" s="193" t="s">
        <v>271</v>
      </c>
      <c r="CF349" s="190" t="s">
        <v>271</v>
      </c>
      <c r="CG349" s="193" t="s">
        <v>271</v>
      </c>
      <c r="CH349" s="193" t="s">
        <v>271</v>
      </c>
      <c r="CI349" s="190" t="s">
        <v>271</v>
      </c>
      <c r="CJ349" s="193" t="s">
        <v>271</v>
      </c>
      <c r="CK349" s="193" t="s">
        <v>271</v>
      </c>
      <c r="CL349" s="190" t="s">
        <v>271</v>
      </c>
      <c r="CM349" s="193" t="s">
        <v>271</v>
      </c>
      <c r="CN349" s="193" t="s">
        <v>271</v>
      </c>
      <c r="CO349" s="190" t="s">
        <v>271</v>
      </c>
      <c r="CP349" s="193" t="s">
        <v>271</v>
      </c>
      <c r="CQ349" s="193" t="s">
        <v>271</v>
      </c>
      <c r="CR349" s="190" t="s">
        <v>271</v>
      </c>
      <c r="CS349" s="193" t="s">
        <v>271</v>
      </c>
      <c r="CT349" s="193" t="s">
        <v>271</v>
      </c>
      <c r="CU349" s="190" t="s">
        <v>287</v>
      </c>
      <c r="CV349" s="193">
        <v>375</v>
      </c>
      <c r="CW349" s="193">
        <v>1875</v>
      </c>
      <c r="CX349" s="190" t="s">
        <v>271</v>
      </c>
      <c r="CY349" s="193" t="s">
        <v>271</v>
      </c>
      <c r="CZ349" s="193" t="s">
        <v>271</v>
      </c>
      <c r="DA349" s="190" t="s">
        <v>271</v>
      </c>
      <c r="DB349" s="193" t="s">
        <v>271</v>
      </c>
      <c r="DC349" s="193" t="s">
        <v>271</v>
      </c>
      <c r="DD349" s="190" t="s">
        <v>271</v>
      </c>
      <c r="DE349" s="193" t="s">
        <v>271</v>
      </c>
      <c r="DF349" s="193" t="s">
        <v>271</v>
      </c>
      <c r="DG349" s="190" t="s">
        <v>271</v>
      </c>
      <c r="DH349" s="193" t="s">
        <v>271</v>
      </c>
      <c r="DI349" s="193" t="s">
        <v>271</v>
      </c>
      <c r="DJ349" s="190" t="s">
        <v>271</v>
      </c>
      <c r="DK349" s="193" t="s">
        <v>271</v>
      </c>
      <c r="DL349" s="193" t="s">
        <v>271</v>
      </c>
      <c r="DM349" s="190" t="s">
        <v>271</v>
      </c>
      <c r="DN349" s="193" t="s">
        <v>271</v>
      </c>
      <c r="DO349" s="193" t="s">
        <v>271</v>
      </c>
      <c r="DP349" s="190" t="s">
        <v>271</v>
      </c>
      <c r="DQ349" s="193" t="s">
        <v>271</v>
      </c>
      <c r="DR349" s="193" t="s">
        <v>271</v>
      </c>
      <c r="DS349" s="190" t="s">
        <v>271</v>
      </c>
      <c r="DT349" s="193" t="s">
        <v>271</v>
      </c>
      <c r="DU349" s="193" t="s">
        <v>271</v>
      </c>
      <c r="DV349" s="190" t="s">
        <v>271</v>
      </c>
      <c r="DW349" s="193" t="s">
        <v>271</v>
      </c>
      <c r="DX349" s="193" t="s">
        <v>271</v>
      </c>
      <c r="DY349" s="190" t="s">
        <v>655</v>
      </c>
      <c r="DZ349" s="190" t="s">
        <v>297</v>
      </c>
      <c r="EA349" s="190" t="s">
        <v>271</v>
      </c>
      <c r="EB349" s="190" t="s">
        <v>271</v>
      </c>
      <c r="EC349" s="190" t="s">
        <v>297</v>
      </c>
      <c r="ED349" s="190" t="s">
        <v>271</v>
      </c>
      <c r="EE349" s="190" t="s">
        <v>271</v>
      </c>
      <c r="EF349" s="190" t="s">
        <v>271</v>
      </c>
      <c r="EG349" s="190" t="s">
        <v>352</v>
      </c>
      <c r="EH349" s="190" t="s">
        <v>284</v>
      </c>
      <c r="EI349" s="190" t="s">
        <v>283</v>
      </c>
      <c r="EJ349" s="190" t="s">
        <v>246</v>
      </c>
      <c r="EK349" s="190" t="s">
        <v>379</v>
      </c>
      <c r="EL349" s="190" t="s">
        <v>272</v>
      </c>
      <c r="EM349" s="190" t="s">
        <v>272</v>
      </c>
      <c r="EN349" s="190" t="s">
        <v>272</v>
      </c>
      <c r="EO349" s="190" t="s">
        <v>272</v>
      </c>
      <c r="EP349" s="190" t="s">
        <v>378</v>
      </c>
      <c r="EQ349" s="190">
        <v>4</v>
      </c>
      <c r="ER349" s="190" t="s">
        <v>692</v>
      </c>
      <c r="ES349" s="190" t="s">
        <v>272</v>
      </c>
      <c r="ET349" s="190" t="s">
        <v>297</v>
      </c>
      <c r="EU349" s="190" t="s">
        <v>297</v>
      </c>
      <c r="EV349" s="190" t="s">
        <v>297</v>
      </c>
      <c r="EW349" s="190" t="s">
        <v>691</v>
      </c>
      <c r="EX349" s="190">
        <v>1</v>
      </c>
      <c r="EY349" s="190" t="s">
        <v>302</v>
      </c>
      <c r="EZ349" s="190" t="s">
        <v>268</v>
      </c>
      <c r="FA349" s="190" t="s">
        <v>260</v>
      </c>
      <c r="FB349" s="193">
        <v>1</v>
      </c>
      <c r="FC349" s="190" t="s">
        <v>442</v>
      </c>
      <c r="FD349" s="190" t="s">
        <v>271</v>
      </c>
      <c r="FE349" s="190" t="s">
        <v>271</v>
      </c>
      <c r="FF349" s="190" t="s">
        <v>262</v>
      </c>
      <c r="FG349" s="190" t="s">
        <v>271</v>
      </c>
      <c r="FH349" s="190" t="s">
        <v>271</v>
      </c>
      <c r="FI349" s="190" t="s">
        <v>271</v>
      </c>
      <c r="FJ349" s="190" t="s">
        <v>271</v>
      </c>
      <c r="FK349" s="190" t="s">
        <v>271</v>
      </c>
      <c r="FL349" s="190" t="s">
        <v>271</v>
      </c>
      <c r="FM349" s="190" t="s">
        <v>271</v>
      </c>
      <c r="FN349" s="190" t="s">
        <v>271</v>
      </c>
      <c r="FO349" s="190" t="s">
        <v>271</v>
      </c>
      <c r="FP349" s="190" t="s">
        <v>271</v>
      </c>
      <c r="FQ349" s="193">
        <v>1875</v>
      </c>
      <c r="FR349" s="193">
        <v>375</v>
      </c>
      <c r="FS349" s="190" t="s">
        <v>271</v>
      </c>
      <c r="FT349" s="190" t="s">
        <v>271</v>
      </c>
      <c r="FU349" s="190" t="s">
        <v>271</v>
      </c>
      <c r="FV349" s="190" t="s">
        <v>271</v>
      </c>
      <c r="FW349" s="190" t="s">
        <v>271</v>
      </c>
      <c r="FX349" s="190" t="s">
        <v>271</v>
      </c>
      <c r="FY349" s="190" t="s">
        <v>271</v>
      </c>
      <c r="FZ349" s="190" t="s">
        <v>271</v>
      </c>
      <c r="GA349" s="190" t="s">
        <v>272</v>
      </c>
      <c r="GB349" s="190" t="s">
        <v>271</v>
      </c>
      <c r="GC349" s="190" t="s">
        <v>271</v>
      </c>
      <c r="GD349" s="190" t="s">
        <v>271</v>
      </c>
      <c r="GE349" s="190" t="s">
        <v>271</v>
      </c>
    </row>
    <row r="350" spans="1:187" x14ac:dyDescent="0.3">
      <c r="A350" s="190" t="s">
        <v>372</v>
      </c>
      <c r="B350" s="190">
        <v>3579</v>
      </c>
      <c r="C350" s="190" t="s">
        <v>74</v>
      </c>
      <c r="D350" s="190" t="s">
        <v>239</v>
      </c>
      <c r="E350" s="190" t="s">
        <v>8316</v>
      </c>
      <c r="F350" s="190" t="s">
        <v>8315</v>
      </c>
      <c r="G350" s="190" t="s">
        <v>4001</v>
      </c>
      <c r="H350" s="190" t="s">
        <v>369</v>
      </c>
      <c r="I350" s="190" t="s">
        <v>1514</v>
      </c>
      <c r="J350" s="190" t="s">
        <v>271</v>
      </c>
      <c r="K350" s="190" t="s">
        <v>271</v>
      </c>
      <c r="L350" s="190" t="s">
        <v>271</v>
      </c>
      <c r="M350" s="190" t="s">
        <v>271</v>
      </c>
      <c r="N350" s="190" t="s">
        <v>271</v>
      </c>
      <c r="O350" s="190" t="s">
        <v>271</v>
      </c>
      <c r="P350" s="190" t="s">
        <v>271</v>
      </c>
      <c r="Q350" s="191">
        <v>41913</v>
      </c>
      <c r="R350" s="191">
        <v>42643</v>
      </c>
      <c r="T350" s="190" t="s">
        <v>391</v>
      </c>
      <c r="U350" s="194">
        <v>3236322.76</v>
      </c>
      <c r="V350" s="190" t="s">
        <v>8314</v>
      </c>
      <c r="W350" s="190" t="s">
        <v>8313</v>
      </c>
      <c r="X350" s="190" t="s">
        <v>8312</v>
      </c>
      <c r="Y350" s="190" t="s">
        <v>271</v>
      </c>
      <c r="Z350" s="190" t="s">
        <v>271</v>
      </c>
      <c r="AA350" s="190" t="s">
        <v>271</v>
      </c>
      <c r="AB350" s="190" t="s">
        <v>310</v>
      </c>
      <c r="AC350" s="190" t="s">
        <v>8311</v>
      </c>
      <c r="AD350" s="190" t="s">
        <v>325</v>
      </c>
      <c r="AE350" s="190" t="s">
        <v>8310</v>
      </c>
      <c r="AF350" s="190" t="s">
        <v>8309</v>
      </c>
      <c r="AG350" s="193">
        <v>54184</v>
      </c>
      <c r="AH350" s="193">
        <v>59308</v>
      </c>
      <c r="AI350" s="193">
        <v>113492</v>
      </c>
      <c r="AJ350" s="193">
        <v>0</v>
      </c>
      <c r="AK350" s="193">
        <v>0</v>
      </c>
      <c r="AL350" s="193">
        <v>79000</v>
      </c>
      <c r="AM350" s="193">
        <v>0</v>
      </c>
      <c r="AN350" s="193">
        <v>0</v>
      </c>
      <c r="AO350" s="193">
        <v>0</v>
      </c>
      <c r="AP350" s="193">
        <v>0</v>
      </c>
      <c r="AQ350" s="193">
        <v>0</v>
      </c>
      <c r="AR350" s="193">
        <v>0</v>
      </c>
      <c r="AS350" s="190" t="s">
        <v>271</v>
      </c>
      <c r="AT350" s="193" t="s">
        <v>271</v>
      </c>
      <c r="AU350" s="193" t="s">
        <v>271</v>
      </c>
      <c r="AV350" s="190" t="s">
        <v>271</v>
      </c>
      <c r="AW350" s="193" t="s">
        <v>271</v>
      </c>
      <c r="AX350" s="193" t="s">
        <v>271</v>
      </c>
      <c r="AY350" s="190" t="s">
        <v>271</v>
      </c>
      <c r="AZ350" s="193" t="s">
        <v>271</v>
      </c>
      <c r="BA350" s="193" t="s">
        <v>271</v>
      </c>
      <c r="BB350" s="190" t="s">
        <v>271</v>
      </c>
      <c r="BC350" s="193" t="s">
        <v>271</v>
      </c>
      <c r="BD350" s="193" t="s">
        <v>271</v>
      </c>
      <c r="BE350" s="190" t="s">
        <v>271</v>
      </c>
      <c r="BF350" s="193" t="s">
        <v>271</v>
      </c>
      <c r="BG350" s="193" t="s">
        <v>271</v>
      </c>
      <c r="BH350" s="190" t="s">
        <v>271</v>
      </c>
      <c r="BI350" s="193" t="s">
        <v>271</v>
      </c>
      <c r="BJ350" s="193" t="s">
        <v>271</v>
      </c>
      <c r="BK350" s="190" t="s">
        <v>271</v>
      </c>
      <c r="BL350" s="193" t="s">
        <v>271</v>
      </c>
      <c r="BM350" s="193" t="s">
        <v>271</v>
      </c>
      <c r="BN350" s="190" t="s">
        <v>271</v>
      </c>
      <c r="BO350" s="193" t="s">
        <v>271</v>
      </c>
      <c r="BP350" s="193" t="s">
        <v>271</v>
      </c>
      <c r="BQ350" s="190" t="s">
        <v>271</v>
      </c>
      <c r="BR350" s="193" t="s">
        <v>271</v>
      </c>
      <c r="BS350" s="193" t="s">
        <v>271</v>
      </c>
      <c r="BT350" s="190" t="s">
        <v>271</v>
      </c>
      <c r="BU350" s="193" t="s">
        <v>271</v>
      </c>
      <c r="BV350" s="193" t="s">
        <v>271</v>
      </c>
      <c r="BW350" s="193">
        <v>54184</v>
      </c>
      <c r="BX350" s="193">
        <v>59308</v>
      </c>
      <c r="BY350" s="193">
        <v>113492</v>
      </c>
      <c r="BZ350" s="193">
        <v>38901</v>
      </c>
      <c r="CA350" s="193">
        <v>28014</v>
      </c>
      <c r="CB350" s="193">
        <v>66915</v>
      </c>
      <c r="CC350" s="190" t="s">
        <v>271</v>
      </c>
      <c r="CD350" s="193" t="s">
        <v>271</v>
      </c>
      <c r="CE350" s="193" t="s">
        <v>271</v>
      </c>
      <c r="CF350" s="190" t="s">
        <v>271</v>
      </c>
      <c r="CG350" s="193" t="s">
        <v>271</v>
      </c>
      <c r="CH350" s="193" t="s">
        <v>271</v>
      </c>
      <c r="CI350" s="190" t="s">
        <v>271</v>
      </c>
      <c r="CJ350" s="193" t="s">
        <v>271</v>
      </c>
      <c r="CK350" s="193" t="s">
        <v>271</v>
      </c>
      <c r="CL350" s="190" t="s">
        <v>287</v>
      </c>
      <c r="CM350" s="193">
        <v>6020</v>
      </c>
      <c r="CN350" s="193">
        <v>66641</v>
      </c>
      <c r="CO350" s="190" t="s">
        <v>287</v>
      </c>
      <c r="CP350" s="193">
        <v>5468</v>
      </c>
      <c r="CQ350" s="193">
        <v>59308</v>
      </c>
      <c r="CR350" s="190" t="s">
        <v>271</v>
      </c>
      <c r="CS350" s="193" t="s">
        <v>271</v>
      </c>
      <c r="CT350" s="193" t="s">
        <v>271</v>
      </c>
      <c r="CU350" s="190" t="s">
        <v>271</v>
      </c>
      <c r="CV350" s="193" t="s">
        <v>271</v>
      </c>
      <c r="CW350" s="193" t="s">
        <v>271</v>
      </c>
      <c r="CX350" s="190" t="s">
        <v>287</v>
      </c>
      <c r="CY350" s="193">
        <v>4759</v>
      </c>
      <c r="CZ350" s="193">
        <v>66641</v>
      </c>
      <c r="DA350" s="190" t="s">
        <v>287</v>
      </c>
      <c r="DB350" s="193">
        <v>10763</v>
      </c>
      <c r="DC350" s="193">
        <v>66641</v>
      </c>
      <c r="DD350" s="190" t="s">
        <v>271</v>
      </c>
      <c r="DE350" s="193" t="s">
        <v>271</v>
      </c>
      <c r="DF350" s="193" t="s">
        <v>271</v>
      </c>
      <c r="DG350" s="190" t="s">
        <v>287</v>
      </c>
      <c r="DH350" s="193">
        <v>28716</v>
      </c>
      <c r="DI350" s="193">
        <v>42192</v>
      </c>
      <c r="DJ350" s="190" t="s">
        <v>271</v>
      </c>
      <c r="DK350" s="193" t="s">
        <v>271</v>
      </c>
      <c r="DL350" s="193" t="s">
        <v>271</v>
      </c>
      <c r="DM350" s="190" t="s">
        <v>271</v>
      </c>
      <c r="DN350" s="193" t="s">
        <v>271</v>
      </c>
      <c r="DO350" s="193" t="s">
        <v>271</v>
      </c>
      <c r="DP350" s="190" t="s">
        <v>271</v>
      </c>
      <c r="DQ350" s="193" t="s">
        <v>271</v>
      </c>
      <c r="DR350" s="193" t="s">
        <v>271</v>
      </c>
      <c r="DS350" s="190" t="s">
        <v>271</v>
      </c>
      <c r="DT350" s="193" t="s">
        <v>271</v>
      </c>
      <c r="DU350" s="193" t="s">
        <v>271</v>
      </c>
      <c r="DV350" s="190" t="s">
        <v>287</v>
      </c>
      <c r="DW350" s="193">
        <v>11189</v>
      </c>
      <c r="DX350" s="193">
        <v>54184</v>
      </c>
      <c r="DY350" s="190" t="s">
        <v>356</v>
      </c>
      <c r="DZ350" s="190" t="s">
        <v>272</v>
      </c>
      <c r="EA350" s="190" t="s">
        <v>694</v>
      </c>
      <c r="EB350" s="190" t="s">
        <v>286</v>
      </c>
      <c r="EC350" s="190" t="s">
        <v>272</v>
      </c>
      <c r="ED350" s="190" t="s">
        <v>695</v>
      </c>
      <c r="EE350" s="190" t="s">
        <v>307</v>
      </c>
      <c r="EF350" s="190" t="s">
        <v>8308</v>
      </c>
      <c r="EG350" s="190" t="s">
        <v>321</v>
      </c>
      <c r="EH350" s="190" t="s">
        <v>380</v>
      </c>
      <c r="EI350" s="190" t="s">
        <v>319</v>
      </c>
      <c r="EJ350" s="190" t="s">
        <v>245</v>
      </c>
      <c r="EK350" s="190" t="s">
        <v>379</v>
      </c>
      <c r="EL350" s="190" t="s">
        <v>272</v>
      </c>
      <c r="EM350" s="190" t="s">
        <v>272</v>
      </c>
      <c r="EN350" s="190" t="s">
        <v>272</v>
      </c>
      <c r="EO350" s="190" t="s">
        <v>272</v>
      </c>
      <c r="EP350" s="190" t="s">
        <v>378</v>
      </c>
      <c r="EQ350" s="190">
        <v>4</v>
      </c>
      <c r="ER350" s="190" t="s">
        <v>349</v>
      </c>
      <c r="ES350" s="190" t="s">
        <v>272</v>
      </c>
      <c r="ET350" s="190" t="s">
        <v>272</v>
      </c>
      <c r="EU350" s="190" t="s">
        <v>272</v>
      </c>
      <c r="EV350" s="190" t="s">
        <v>272</v>
      </c>
      <c r="EW350" s="190" t="s">
        <v>303</v>
      </c>
      <c r="EX350" s="190">
        <v>4</v>
      </c>
      <c r="EY350" s="190" t="s">
        <v>278</v>
      </c>
      <c r="EZ350" s="190" t="s">
        <v>266</v>
      </c>
      <c r="FA350" s="190" t="s">
        <v>258</v>
      </c>
      <c r="FB350" s="193">
        <v>3</v>
      </c>
      <c r="FC350" s="190" t="s">
        <v>348</v>
      </c>
      <c r="FD350" s="190" t="s">
        <v>300</v>
      </c>
      <c r="FE350" s="190" t="s">
        <v>442</v>
      </c>
      <c r="FF350" s="190" t="s">
        <v>263</v>
      </c>
      <c r="FG350" s="190" t="s">
        <v>8307</v>
      </c>
      <c r="FH350" s="190" t="s">
        <v>8306</v>
      </c>
      <c r="FI350" s="190" t="s">
        <v>8305</v>
      </c>
      <c r="FJ350" s="190" t="s">
        <v>8304</v>
      </c>
      <c r="FK350" s="190" t="s">
        <v>8303</v>
      </c>
      <c r="FL350" s="190" t="s">
        <v>8302</v>
      </c>
      <c r="FM350" s="190" t="s">
        <v>8301</v>
      </c>
      <c r="FN350" s="190" t="s">
        <v>8300</v>
      </c>
      <c r="FO350" s="190" t="s">
        <v>8299</v>
      </c>
      <c r="FP350" s="190" t="s">
        <v>271</v>
      </c>
      <c r="FQ350" s="193">
        <v>113492</v>
      </c>
      <c r="FR350" s="193">
        <v>66915</v>
      </c>
      <c r="FS350" s="190" t="s">
        <v>297</v>
      </c>
      <c r="FT350" s="190" t="s">
        <v>297</v>
      </c>
      <c r="FU350" s="190" t="s">
        <v>297</v>
      </c>
      <c r="FV350" s="190" t="s">
        <v>297</v>
      </c>
      <c r="FW350" s="190" t="s">
        <v>297</v>
      </c>
      <c r="FX350" s="190" t="s">
        <v>297</v>
      </c>
      <c r="FY350" s="190" t="s">
        <v>272</v>
      </c>
      <c r="FZ350" s="190" t="s">
        <v>297</v>
      </c>
      <c r="GA350" s="190" t="s">
        <v>297</v>
      </c>
      <c r="GB350" s="190" t="s">
        <v>297</v>
      </c>
      <c r="GC350" s="190" t="s">
        <v>272</v>
      </c>
      <c r="GD350" s="190" t="s">
        <v>297</v>
      </c>
      <c r="GE350" s="190" t="s">
        <v>272</v>
      </c>
    </row>
    <row r="351" spans="1:187" x14ac:dyDescent="0.3">
      <c r="A351" s="190" t="s">
        <v>372</v>
      </c>
      <c r="B351" s="190">
        <v>3573</v>
      </c>
      <c r="C351" s="190" t="s">
        <v>74</v>
      </c>
      <c r="D351" s="190" t="s">
        <v>239</v>
      </c>
      <c r="E351" s="190" t="s">
        <v>4371</v>
      </c>
      <c r="F351" s="190" t="s">
        <v>4370</v>
      </c>
      <c r="G351" s="190" t="s">
        <v>3876</v>
      </c>
      <c r="H351" s="190" t="s">
        <v>369</v>
      </c>
      <c r="I351" s="190" t="s">
        <v>2128</v>
      </c>
      <c r="J351" s="190" t="s">
        <v>4369</v>
      </c>
      <c r="K351" s="190" t="s">
        <v>271</v>
      </c>
      <c r="L351" s="190" t="s">
        <v>271</v>
      </c>
      <c r="M351" s="190" t="s">
        <v>271</v>
      </c>
      <c r="N351" s="190" t="s">
        <v>271</v>
      </c>
      <c r="O351" s="190" t="s">
        <v>271</v>
      </c>
      <c r="P351" s="190" t="s">
        <v>271</v>
      </c>
      <c r="Q351" s="191">
        <v>41883</v>
      </c>
      <c r="R351" s="191">
        <v>42643</v>
      </c>
      <c r="T351" s="190" t="s">
        <v>391</v>
      </c>
      <c r="U351" s="194">
        <v>57750</v>
      </c>
      <c r="V351" s="190" t="s">
        <v>4368</v>
      </c>
      <c r="W351" s="190" t="s">
        <v>4367</v>
      </c>
      <c r="X351" s="190" t="s">
        <v>4366</v>
      </c>
      <c r="Y351" s="190" t="s">
        <v>271</v>
      </c>
      <c r="Z351" s="190" t="s">
        <v>271</v>
      </c>
      <c r="AA351" s="190" t="s">
        <v>271</v>
      </c>
      <c r="AB351" s="190" t="s">
        <v>310</v>
      </c>
      <c r="AC351" s="190" t="s">
        <v>4365</v>
      </c>
      <c r="AD351" s="190" t="s">
        <v>325</v>
      </c>
      <c r="AE351" s="190" t="s">
        <v>4364</v>
      </c>
      <c r="AF351" s="190" t="s">
        <v>4363</v>
      </c>
      <c r="AG351" s="193">
        <v>2188</v>
      </c>
      <c r="AH351" s="193">
        <v>938</v>
      </c>
      <c r="AI351" s="193">
        <v>3125</v>
      </c>
      <c r="AJ351" s="193">
        <v>438</v>
      </c>
      <c r="AK351" s="193">
        <v>188</v>
      </c>
      <c r="AL351" s="193">
        <v>625</v>
      </c>
      <c r="AM351" s="193">
        <v>0</v>
      </c>
      <c r="AN351" s="193">
        <v>0</v>
      </c>
      <c r="AO351" s="193">
        <v>0</v>
      </c>
      <c r="AP351" s="193">
        <v>0</v>
      </c>
      <c r="AQ351" s="193">
        <v>0</v>
      </c>
      <c r="AR351" s="193">
        <v>0</v>
      </c>
      <c r="AS351" s="190" t="s">
        <v>271</v>
      </c>
      <c r="AT351" s="193" t="s">
        <v>271</v>
      </c>
      <c r="AU351" s="193" t="s">
        <v>271</v>
      </c>
      <c r="AV351" s="190" t="s">
        <v>271</v>
      </c>
      <c r="AW351" s="193" t="s">
        <v>271</v>
      </c>
      <c r="AX351" s="193" t="s">
        <v>271</v>
      </c>
      <c r="AY351" s="190" t="s">
        <v>271</v>
      </c>
      <c r="AZ351" s="193" t="s">
        <v>271</v>
      </c>
      <c r="BA351" s="193" t="s">
        <v>271</v>
      </c>
      <c r="BB351" s="190" t="s">
        <v>271</v>
      </c>
      <c r="BC351" s="193" t="s">
        <v>271</v>
      </c>
      <c r="BD351" s="193" t="s">
        <v>271</v>
      </c>
      <c r="BE351" s="190" t="s">
        <v>271</v>
      </c>
      <c r="BF351" s="193" t="s">
        <v>271</v>
      </c>
      <c r="BG351" s="193" t="s">
        <v>271</v>
      </c>
      <c r="BH351" s="190" t="s">
        <v>271</v>
      </c>
      <c r="BI351" s="193" t="s">
        <v>271</v>
      </c>
      <c r="BJ351" s="193" t="s">
        <v>271</v>
      </c>
      <c r="BK351" s="190" t="s">
        <v>271</v>
      </c>
      <c r="BL351" s="193" t="s">
        <v>271</v>
      </c>
      <c r="BM351" s="193" t="s">
        <v>271</v>
      </c>
      <c r="BN351" s="190" t="s">
        <v>271</v>
      </c>
      <c r="BO351" s="193" t="s">
        <v>271</v>
      </c>
      <c r="BP351" s="193" t="s">
        <v>271</v>
      </c>
      <c r="BQ351" s="190" t="s">
        <v>271</v>
      </c>
      <c r="BR351" s="193" t="s">
        <v>271</v>
      </c>
      <c r="BS351" s="193" t="s">
        <v>271</v>
      </c>
      <c r="BT351" s="190" t="s">
        <v>271</v>
      </c>
      <c r="BU351" s="193" t="s">
        <v>271</v>
      </c>
      <c r="BV351" s="193" t="s">
        <v>271</v>
      </c>
      <c r="BW351" s="193">
        <v>816</v>
      </c>
      <c r="BX351" s="193">
        <v>349</v>
      </c>
      <c r="BY351" s="193">
        <v>1165</v>
      </c>
      <c r="BZ351" s="193">
        <v>178</v>
      </c>
      <c r="CA351" s="193">
        <v>55</v>
      </c>
      <c r="CB351" s="193">
        <v>233</v>
      </c>
      <c r="CC351" s="190" t="s">
        <v>271</v>
      </c>
      <c r="CD351" s="193" t="s">
        <v>271</v>
      </c>
      <c r="CE351" s="193" t="s">
        <v>271</v>
      </c>
      <c r="CF351" s="190" t="s">
        <v>287</v>
      </c>
      <c r="CG351" s="193">
        <v>233</v>
      </c>
      <c r="CH351" s="193">
        <v>1165</v>
      </c>
      <c r="CI351" s="190" t="s">
        <v>271</v>
      </c>
      <c r="CJ351" s="193" t="s">
        <v>271</v>
      </c>
      <c r="CK351" s="193" t="s">
        <v>271</v>
      </c>
      <c r="CL351" s="190" t="s">
        <v>271</v>
      </c>
      <c r="CM351" s="193" t="s">
        <v>271</v>
      </c>
      <c r="CN351" s="193" t="s">
        <v>271</v>
      </c>
      <c r="CO351" s="190" t="s">
        <v>287</v>
      </c>
      <c r="CP351" s="193">
        <v>55</v>
      </c>
      <c r="CQ351" s="193">
        <v>275</v>
      </c>
      <c r="CR351" s="190" t="s">
        <v>271</v>
      </c>
      <c r="CS351" s="193" t="s">
        <v>271</v>
      </c>
      <c r="CT351" s="193" t="s">
        <v>271</v>
      </c>
      <c r="CU351" s="190" t="s">
        <v>271</v>
      </c>
      <c r="CV351" s="193" t="s">
        <v>271</v>
      </c>
      <c r="CW351" s="193" t="s">
        <v>271</v>
      </c>
      <c r="CX351" s="190" t="s">
        <v>271</v>
      </c>
      <c r="CY351" s="193" t="s">
        <v>271</v>
      </c>
      <c r="CZ351" s="193" t="s">
        <v>271</v>
      </c>
      <c r="DA351" s="190" t="s">
        <v>271</v>
      </c>
      <c r="DB351" s="193" t="s">
        <v>271</v>
      </c>
      <c r="DC351" s="193" t="s">
        <v>271</v>
      </c>
      <c r="DD351" s="190" t="s">
        <v>271</v>
      </c>
      <c r="DE351" s="193" t="s">
        <v>271</v>
      </c>
      <c r="DF351" s="193" t="s">
        <v>271</v>
      </c>
      <c r="DG351" s="190" t="s">
        <v>271</v>
      </c>
      <c r="DH351" s="193" t="s">
        <v>271</v>
      </c>
      <c r="DI351" s="193" t="s">
        <v>271</v>
      </c>
      <c r="DJ351" s="190" t="s">
        <v>271</v>
      </c>
      <c r="DK351" s="193" t="s">
        <v>271</v>
      </c>
      <c r="DL351" s="193" t="s">
        <v>271</v>
      </c>
      <c r="DM351" s="190" t="s">
        <v>271</v>
      </c>
      <c r="DN351" s="193" t="s">
        <v>271</v>
      </c>
      <c r="DO351" s="193" t="s">
        <v>271</v>
      </c>
      <c r="DP351" s="190" t="s">
        <v>271</v>
      </c>
      <c r="DQ351" s="193" t="s">
        <v>271</v>
      </c>
      <c r="DR351" s="193" t="s">
        <v>271</v>
      </c>
      <c r="DS351" s="190" t="s">
        <v>271</v>
      </c>
      <c r="DT351" s="193" t="s">
        <v>271</v>
      </c>
      <c r="DU351" s="193" t="s">
        <v>271</v>
      </c>
      <c r="DV351" s="190" t="s">
        <v>287</v>
      </c>
      <c r="DW351" s="193">
        <v>178</v>
      </c>
      <c r="DX351" s="193">
        <v>890</v>
      </c>
      <c r="DY351" s="190" t="s">
        <v>356</v>
      </c>
      <c r="DZ351" s="190" t="s">
        <v>272</v>
      </c>
      <c r="EA351" s="190" t="s">
        <v>381</v>
      </c>
      <c r="EB351" s="190" t="s">
        <v>286</v>
      </c>
      <c r="EC351" s="190" t="s">
        <v>272</v>
      </c>
      <c r="ED351" s="190" t="s">
        <v>381</v>
      </c>
      <c r="EE351" s="190" t="s">
        <v>307</v>
      </c>
      <c r="EF351" s="190" t="s">
        <v>4362</v>
      </c>
      <c r="EG351" s="190" t="s">
        <v>321</v>
      </c>
      <c r="EH351" s="190" t="s">
        <v>380</v>
      </c>
      <c r="EI351" s="190" t="s">
        <v>283</v>
      </c>
      <c r="EJ351" s="190" t="s">
        <v>246</v>
      </c>
      <c r="EK351" s="190" t="s">
        <v>379</v>
      </c>
      <c r="EL351" s="190" t="s">
        <v>272</v>
      </c>
      <c r="EM351" s="190" t="s">
        <v>272</v>
      </c>
      <c r="EN351" s="190" t="s">
        <v>272</v>
      </c>
      <c r="EO351" s="190" t="s">
        <v>272</v>
      </c>
      <c r="EP351" s="190" t="s">
        <v>378</v>
      </c>
      <c r="EQ351" s="190">
        <v>4</v>
      </c>
      <c r="ER351" s="190" t="s">
        <v>692</v>
      </c>
      <c r="ES351" s="190" t="s">
        <v>297</v>
      </c>
      <c r="ET351" s="190" t="s">
        <v>297</v>
      </c>
      <c r="EU351" s="190" t="s">
        <v>297</v>
      </c>
      <c r="EV351" s="190" t="s">
        <v>297</v>
      </c>
      <c r="EW351" s="190" t="s">
        <v>691</v>
      </c>
      <c r="EX351" s="190" t="s">
        <v>271</v>
      </c>
      <c r="EY351" s="190" t="s">
        <v>318</v>
      </c>
      <c r="EZ351" s="190" t="s">
        <v>268</v>
      </c>
      <c r="FA351" s="190" t="s">
        <v>259</v>
      </c>
      <c r="FB351" s="193">
        <v>0</v>
      </c>
      <c r="FC351" s="190" t="s">
        <v>271</v>
      </c>
      <c r="FD351" s="190" t="s">
        <v>271</v>
      </c>
      <c r="FE351" s="190" t="s">
        <v>271</v>
      </c>
      <c r="FF351" s="190" t="s">
        <v>264</v>
      </c>
      <c r="FG351" s="190" t="s">
        <v>4361</v>
      </c>
      <c r="FH351" s="190" t="s">
        <v>4344</v>
      </c>
      <c r="FI351" s="190" t="s">
        <v>4360</v>
      </c>
      <c r="FJ351" s="190" t="s">
        <v>4359</v>
      </c>
      <c r="FK351" s="190" t="s">
        <v>4358</v>
      </c>
      <c r="FL351" s="190" t="s">
        <v>4357</v>
      </c>
      <c r="FM351" s="190" t="s">
        <v>4356</v>
      </c>
      <c r="FN351" s="190" t="s">
        <v>4355</v>
      </c>
      <c r="FO351" s="190" t="s">
        <v>4341</v>
      </c>
      <c r="FP351" s="190" t="s">
        <v>271</v>
      </c>
      <c r="FQ351" s="193">
        <v>1165</v>
      </c>
      <c r="FR351" s="193">
        <v>233</v>
      </c>
      <c r="FS351" s="190" t="s">
        <v>297</v>
      </c>
      <c r="FT351" s="190" t="s">
        <v>297</v>
      </c>
      <c r="FU351" s="190" t="s">
        <v>297</v>
      </c>
      <c r="FV351" s="190" t="s">
        <v>297</v>
      </c>
      <c r="FW351" s="190" t="s">
        <v>297</v>
      </c>
      <c r="FX351" s="190" t="s">
        <v>297</v>
      </c>
      <c r="FY351" s="190" t="s">
        <v>297</v>
      </c>
      <c r="FZ351" s="190" t="s">
        <v>297</v>
      </c>
      <c r="GA351" s="190" t="s">
        <v>297</v>
      </c>
      <c r="GB351" s="190" t="s">
        <v>297</v>
      </c>
      <c r="GC351" s="190" t="s">
        <v>272</v>
      </c>
      <c r="GD351" s="190" t="s">
        <v>272</v>
      </c>
      <c r="GE351" s="190" t="s">
        <v>272</v>
      </c>
    </row>
    <row r="352" spans="1:187" x14ac:dyDescent="0.3">
      <c r="A352" s="190" t="s">
        <v>372</v>
      </c>
      <c r="B352" s="190">
        <v>3574</v>
      </c>
      <c r="C352" s="190" t="s">
        <v>74</v>
      </c>
      <c r="D352" s="190" t="s">
        <v>239</v>
      </c>
      <c r="E352" s="190" t="s">
        <v>4354</v>
      </c>
      <c r="F352" s="190" t="s">
        <v>4353</v>
      </c>
      <c r="G352" s="190" t="s">
        <v>3876</v>
      </c>
      <c r="H352" s="190" t="s">
        <v>369</v>
      </c>
      <c r="I352" s="190" t="s">
        <v>2128</v>
      </c>
      <c r="J352" s="190" t="s">
        <v>4352</v>
      </c>
      <c r="K352" s="190" t="s">
        <v>369</v>
      </c>
      <c r="L352" s="190" t="s">
        <v>2216</v>
      </c>
      <c r="M352" s="190" t="s">
        <v>4351</v>
      </c>
      <c r="N352" s="190" t="s">
        <v>271</v>
      </c>
      <c r="O352" s="190" t="s">
        <v>271</v>
      </c>
      <c r="P352" s="190" t="s">
        <v>271</v>
      </c>
      <c r="Q352" s="191">
        <v>41372</v>
      </c>
      <c r="R352" s="191">
        <v>42467</v>
      </c>
      <c r="S352" s="191">
        <v>42650</v>
      </c>
      <c r="T352" s="190" t="s">
        <v>366</v>
      </c>
      <c r="U352" s="194">
        <v>7851550</v>
      </c>
      <c r="V352" s="190" t="s">
        <v>4350</v>
      </c>
      <c r="W352" s="190" t="s">
        <v>364</v>
      </c>
      <c r="X352" s="190" t="s">
        <v>4349</v>
      </c>
      <c r="Y352" s="190" t="s">
        <v>271</v>
      </c>
      <c r="Z352" s="190" t="s">
        <v>271</v>
      </c>
      <c r="AA352" s="190" t="s">
        <v>271</v>
      </c>
      <c r="AB352" s="190" t="s">
        <v>310</v>
      </c>
      <c r="AC352" s="190" t="s">
        <v>4348</v>
      </c>
      <c r="AD352" s="190" t="s">
        <v>325</v>
      </c>
      <c r="AE352" s="190" t="s">
        <v>4347</v>
      </c>
      <c r="AF352" s="190" t="s">
        <v>4346</v>
      </c>
      <c r="AG352" s="193">
        <v>0</v>
      </c>
      <c r="AH352" s="193">
        <v>0</v>
      </c>
      <c r="AI352" s="193">
        <v>0</v>
      </c>
      <c r="AJ352" s="193">
        <v>0</v>
      </c>
      <c r="AK352" s="193">
        <v>0</v>
      </c>
      <c r="AL352" s="193">
        <v>35000</v>
      </c>
      <c r="AM352" s="193">
        <v>0</v>
      </c>
      <c r="AN352" s="193">
        <v>0</v>
      </c>
      <c r="AO352" s="193">
        <v>0</v>
      </c>
      <c r="AP352" s="193">
        <v>0</v>
      </c>
      <c r="AQ352" s="193">
        <v>0</v>
      </c>
      <c r="AR352" s="193">
        <v>0</v>
      </c>
      <c r="AS352" s="190" t="s">
        <v>271</v>
      </c>
      <c r="AT352" s="193" t="s">
        <v>271</v>
      </c>
      <c r="AU352" s="193" t="s">
        <v>271</v>
      </c>
      <c r="AV352" s="190" t="s">
        <v>271</v>
      </c>
      <c r="AW352" s="193" t="s">
        <v>271</v>
      </c>
      <c r="AX352" s="193" t="s">
        <v>271</v>
      </c>
      <c r="AY352" s="190" t="s">
        <v>271</v>
      </c>
      <c r="AZ352" s="193" t="s">
        <v>271</v>
      </c>
      <c r="BA352" s="193" t="s">
        <v>271</v>
      </c>
      <c r="BB352" s="190" t="s">
        <v>271</v>
      </c>
      <c r="BC352" s="193" t="s">
        <v>271</v>
      </c>
      <c r="BD352" s="193" t="s">
        <v>271</v>
      </c>
      <c r="BE352" s="190" t="s">
        <v>271</v>
      </c>
      <c r="BF352" s="193" t="s">
        <v>271</v>
      </c>
      <c r="BG352" s="193" t="s">
        <v>271</v>
      </c>
      <c r="BH352" s="190" t="s">
        <v>271</v>
      </c>
      <c r="BI352" s="193" t="s">
        <v>271</v>
      </c>
      <c r="BJ352" s="193" t="s">
        <v>271</v>
      </c>
      <c r="BK352" s="190" t="s">
        <v>271</v>
      </c>
      <c r="BL352" s="193" t="s">
        <v>271</v>
      </c>
      <c r="BM352" s="193" t="s">
        <v>271</v>
      </c>
      <c r="BN352" s="190" t="s">
        <v>271</v>
      </c>
      <c r="BO352" s="193" t="s">
        <v>271</v>
      </c>
      <c r="BP352" s="193" t="s">
        <v>271</v>
      </c>
      <c r="BQ352" s="190" t="s">
        <v>271</v>
      </c>
      <c r="BR352" s="193" t="s">
        <v>271</v>
      </c>
      <c r="BS352" s="193" t="s">
        <v>271</v>
      </c>
      <c r="BT352" s="190" t="s">
        <v>271</v>
      </c>
      <c r="BU352" s="193" t="s">
        <v>271</v>
      </c>
      <c r="BV352" s="193" t="s">
        <v>271</v>
      </c>
      <c r="BW352" s="193">
        <v>0</v>
      </c>
      <c r="BX352" s="193">
        <v>0</v>
      </c>
      <c r="BY352" s="193">
        <v>0</v>
      </c>
      <c r="BZ352" s="193">
        <v>0</v>
      </c>
      <c r="CA352" s="193">
        <v>0</v>
      </c>
      <c r="CB352" s="193">
        <v>35000</v>
      </c>
      <c r="CC352" s="190" t="s">
        <v>287</v>
      </c>
      <c r="CD352" s="193">
        <v>139</v>
      </c>
      <c r="CE352" s="193">
        <v>0</v>
      </c>
      <c r="CF352" s="190" t="s">
        <v>271</v>
      </c>
      <c r="CG352" s="193" t="s">
        <v>271</v>
      </c>
      <c r="CH352" s="193" t="s">
        <v>271</v>
      </c>
      <c r="CI352" s="190" t="s">
        <v>287</v>
      </c>
      <c r="CJ352" s="193">
        <v>400</v>
      </c>
      <c r="CK352" s="193">
        <v>0</v>
      </c>
      <c r="CL352" s="190" t="s">
        <v>287</v>
      </c>
      <c r="CM352" s="193">
        <v>200</v>
      </c>
      <c r="CN352" s="193">
        <v>0</v>
      </c>
      <c r="CO352" s="190" t="s">
        <v>287</v>
      </c>
      <c r="CP352" s="193">
        <v>1736</v>
      </c>
      <c r="CQ352" s="193">
        <v>0</v>
      </c>
      <c r="CR352" s="190" t="s">
        <v>271</v>
      </c>
      <c r="CS352" s="193" t="s">
        <v>271</v>
      </c>
      <c r="CT352" s="193" t="s">
        <v>271</v>
      </c>
      <c r="CU352" s="190" t="s">
        <v>271</v>
      </c>
      <c r="CV352" s="193" t="s">
        <v>271</v>
      </c>
      <c r="CW352" s="193" t="s">
        <v>271</v>
      </c>
      <c r="CX352" s="190" t="s">
        <v>287</v>
      </c>
      <c r="CY352" s="193">
        <v>400</v>
      </c>
      <c r="CZ352" s="193">
        <v>0</v>
      </c>
      <c r="DA352" s="190" t="s">
        <v>287</v>
      </c>
      <c r="DB352" s="193">
        <v>400</v>
      </c>
      <c r="DC352" s="193">
        <v>0</v>
      </c>
      <c r="DD352" s="190" t="s">
        <v>271</v>
      </c>
      <c r="DE352" s="193" t="s">
        <v>271</v>
      </c>
      <c r="DF352" s="193" t="s">
        <v>271</v>
      </c>
      <c r="DG352" s="190" t="s">
        <v>287</v>
      </c>
      <c r="DH352" s="193">
        <v>35000</v>
      </c>
      <c r="DI352" s="193">
        <v>0</v>
      </c>
      <c r="DJ352" s="190" t="s">
        <v>271</v>
      </c>
      <c r="DK352" s="193" t="s">
        <v>271</v>
      </c>
      <c r="DL352" s="193" t="s">
        <v>271</v>
      </c>
      <c r="DM352" s="190" t="s">
        <v>287</v>
      </c>
      <c r="DN352" s="193">
        <v>400</v>
      </c>
      <c r="DO352" s="193">
        <v>0</v>
      </c>
      <c r="DP352" s="190" t="s">
        <v>271</v>
      </c>
      <c r="DQ352" s="193" t="s">
        <v>271</v>
      </c>
      <c r="DR352" s="193" t="s">
        <v>271</v>
      </c>
      <c r="DS352" s="190" t="s">
        <v>287</v>
      </c>
      <c r="DT352" s="193">
        <v>15000</v>
      </c>
      <c r="DU352" s="193">
        <v>0</v>
      </c>
      <c r="DV352" s="190" t="s">
        <v>287</v>
      </c>
      <c r="DW352" s="193">
        <v>1736</v>
      </c>
      <c r="DX352" s="193">
        <v>0</v>
      </c>
      <c r="DY352" s="190" t="s">
        <v>356</v>
      </c>
      <c r="DZ352" s="190" t="s">
        <v>272</v>
      </c>
      <c r="EA352" s="190" t="s">
        <v>539</v>
      </c>
      <c r="EB352" s="190" t="s">
        <v>307</v>
      </c>
      <c r="EC352" s="190" t="s">
        <v>297</v>
      </c>
      <c r="ED352" s="190" t="s">
        <v>271</v>
      </c>
      <c r="EE352" s="190" t="s">
        <v>271</v>
      </c>
      <c r="EF352" s="190" t="s">
        <v>4341</v>
      </c>
      <c r="EG352" s="190" t="s">
        <v>352</v>
      </c>
      <c r="EH352" s="190" t="s">
        <v>284</v>
      </c>
      <c r="EI352" s="190" t="s">
        <v>483</v>
      </c>
      <c r="EJ352" s="190" t="s">
        <v>245</v>
      </c>
      <c r="EK352" s="190" t="s">
        <v>379</v>
      </c>
      <c r="EL352" s="190" t="s">
        <v>297</v>
      </c>
      <c r="EM352" s="190" t="s">
        <v>272</v>
      </c>
      <c r="EN352" s="190" t="s">
        <v>272</v>
      </c>
      <c r="EO352" s="190" t="s">
        <v>297</v>
      </c>
      <c r="EP352" s="190" t="s">
        <v>464</v>
      </c>
      <c r="EQ352" s="190">
        <v>2</v>
      </c>
      <c r="ER352" s="190" t="s">
        <v>349</v>
      </c>
      <c r="ES352" s="190" t="s">
        <v>272</v>
      </c>
      <c r="ET352" s="190" t="s">
        <v>297</v>
      </c>
      <c r="EU352" s="190" t="s">
        <v>272</v>
      </c>
      <c r="EV352" s="190" t="s">
        <v>297</v>
      </c>
      <c r="EW352" s="190" t="s">
        <v>601</v>
      </c>
      <c r="EX352" s="190">
        <v>2</v>
      </c>
      <c r="EY352" s="190" t="s">
        <v>318</v>
      </c>
      <c r="EZ352" s="190" t="s">
        <v>266</v>
      </c>
      <c r="FA352" s="190" t="s">
        <v>257</v>
      </c>
      <c r="FB352" s="193">
        <v>4</v>
      </c>
      <c r="FC352" s="190" t="s">
        <v>348</v>
      </c>
      <c r="FD352" s="190" t="s">
        <v>442</v>
      </c>
      <c r="FE352" s="190" t="s">
        <v>300</v>
      </c>
      <c r="FF352" s="190" t="s">
        <v>263</v>
      </c>
      <c r="FG352" s="190" t="s">
        <v>4345</v>
      </c>
      <c r="FH352" s="190" t="s">
        <v>4344</v>
      </c>
      <c r="FI352" s="190" t="s">
        <v>4343</v>
      </c>
      <c r="FJ352" s="190" t="s">
        <v>271</v>
      </c>
      <c r="FK352" s="190" t="s">
        <v>271</v>
      </c>
      <c r="FL352" s="190" t="s">
        <v>4342</v>
      </c>
      <c r="FM352" s="190" t="s">
        <v>271</v>
      </c>
      <c r="FN352" s="190" t="s">
        <v>271</v>
      </c>
      <c r="FO352" s="190" t="s">
        <v>4341</v>
      </c>
      <c r="FP352" s="190" t="s">
        <v>4340</v>
      </c>
      <c r="FQ352" s="193">
        <v>0</v>
      </c>
      <c r="FR352" s="193">
        <v>35000</v>
      </c>
      <c r="FS352" s="190" t="s">
        <v>272</v>
      </c>
      <c r="FT352" s="190" t="s">
        <v>297</v>
      </c>
      <c r="FU352" s="190" t="s">
        <v>297</v>
      </c>
      <c r="FV352" s="190" t="s">
        <v>297</v>
      </c>
      <c r="FW352" s="190" t="s">
        <v>297</v>
      </c>
      <c r="FX352" s="190" t="s">
        <v>297</v>
      </c>
      <c r="FY352" s="190" t="s">
        <v>297</v>
      </c>
      <c r="FZ352" s="190" t="s">
        <v>297</v>
      </c>
      <c r="GA352" s="190" t="s">
        <v>297</v>
      </c>
      <c r="GB352" s="190" t="s">
        <v>297</v>
      </c>
      <c r="GC352" s="190" t="s">
        <v>272</v>
      </c>
      <c r="GD352" s="190" t="s">
        <v>297</v>
      </c>
      <c r="GE352" s="190" t="s">
        <v>297</v>
      </c>
    </row>
    <row r="353" spans="1:187" x14ac:dyDescent="0.3">
      <c r="A353" s="190" t="s">
        <v>372</v>
      </c>
      <c r="B353" s="190">
        <v>2983</v>
      </c>
      <c r="C353" s="190" t="s">
        <v>76</v>
      </c>
      <c r="D353" s="190" t="s">
        <v>239</v>
      </c>
      <c r="E353" s="190" t="s">
        <v>13275</v>
      </c>
      <c r="F353" s="190" t="s">
        <v>13274</v>
      </c>
      <c r="G353" s="190" t="s">
        <v>12545</v>
      </c>
      <c r="H353" s="190" t="s">
        <v>369</v>
      </c>
      <c r="I353" s="190" t="s">
        <v>301</v>
      </c>
      <c r="J353" s="190" t="s">
        <v>13273</v>
      </c>
      <c r="K353" s="190" t="s">
        <v>271</v>
      </c>
      <c r="L353" s="190" t="s">
        <v>271</v>
      </c>
      <c r="M353" s="190" t="s">
        <v>271</v>
      </c>
      <c r="N353" s="190" t="s">
        <v>271</v>
      </c>
      <c r="O353" s="190" t="s">
        <v>271</v>
      </c>
      <c r="P353" s="190" t="s">
        <v>271</v>
      </c>
      <c r="Q353" s="191">
        <v>42395</v>
      </c>
      <c r="R353" s="191">
        <v>42735</v>
      </c>
      <c r="T353" s="190" t="s">
        <v>549</v>
      </c>
      <c r="U353" s="194">
        <v>6116989</v>
      </c>
      <c r="V353" s="190" t="s">
        <v>13272</v>
      </c>
      <c r="W353" s="190" t="s">
        <v>13271</v>
      </c>
      <c r="X353" s="190" t="s">
        <v>13270</v>
      </c>
      <c r="Y353" s="190" t="s">
        <v>271</v>
      </c>
      <c r="Z353" s="190" t="s">
        <v>271</v>
      </c>
      <c r="AA353" s="190" t="s">
        <v>271</v>
      </c>
      <c r="AB353" s="190" t="s">
        <v>291</v>
      </c>
      <c r="AC353" s="190" t="s">
        <v>13269</v>
      </c>
      <c r="AD353" s="190" t="s">
        <v>325</v>
      </c>
      <c r="AE353" s="190" t="s">
        <v>13268</v>
      </c>
      <c r="AF353" s="190" t="s">
        <v>13267</v>
      </c>
      <c r="AG353" s="193">
        <v>22680</v>
      </c>
      <c r="AH353" s="193">
        <v>22680</v>
      </c>
      <c r="AI353" s="193">
        <v>45360</v>
      </c>
      <c r="AJ353" s="193">
        <v>3780</v>
      </c>
      <c r="AK353" s="193">
        <v>3780</v>
      </c>
      <c r="AL353" s="193">
        <v>7560</v>
      </c>
      <c r="AM353" s="193">
        <v>19620</v>
      </c>
      <c r="AN353" s="193">
        <v>19620</v>
      </c>
      <c r="AO353" s="193">
        <v>39240</v>
      </c>
      <c r="AP353" s="193">
        <v>3270</v>
      </c>
      <c r="AQ353" s="193">
        <v>3270</v>
      </c>
      <c r="AR353" s="193">
        <v>6540</v>
      </c>
      <c r="AS353" s="190" t="s">
        <v>271</v>
      </c>
      <c r="AT353" s="193" t="s">
        <v>271</v>
      </c>
      <c r="AU353" s="193" t="s">
        <v>271</v>
      </c>
      <c r="AV353" s="190" t="s">
        <v>271</v>
      </c>
      <c r="AW353" s="193" t="s">
        <v>271</v>
      </c>
      <c r="AX353" s="193" t="s">
        <v>271</v>
      </c>
      <c r="AY353" s="190" t="s">
        <v>287</v>
      </c>
      <c r="AZ353" s="193">
        <v>3000</v>
      </c>
      <c r="BA353" s="193">
        <v>18000</v>
      </c>
      <c r="BB353" s="190" t="s">
        <v>271</v>
      </c>
      <c r="BC353" s="193" t="s">
        <v>271</v>
      </c>
      <c r="BD353" s="193" t="s">
        <v>271</v>
      </c>
      <c r="BE353" s="190" t="s">
        <v>287</v>
      </c>
      <c r="BF353" s="193">
        <v>3000</v>
      </c>
      <c r="BG353" s="193">
        <v>18000</v>
      </c>
      <c r="BH353" s="190" t="s">
        <v>271</v>
      </c>
      <c r="BI353" s="193" t="s">
        <v>271</v>
      </c>
      <c r="BJ353" s="193" t="s">
        <v>271</v>
      </c>
      <c r="BK353" s="190" t="s">
        <v>271</v>
      </c>
      <c r="BL353" s="193" t="s">
        <v>271</v>
      </c>
      <c r="BM353" s="193" t="s">
        <v>271</v>
      </c>
      <c r="BN353" s="190" t="s">
        <v>271</v>
      </c>
      <c r="BO353" s="193" t="s">
        <v>271</v>
      </c>
      <c r="BP353" s="193" t="s">
        <v>271</v>
      </c>
      <c r="BQ353" s="190" t="s">
        <v>271</v>
      </c>
      <c r="BR353" s="193" t="s">
        <v>271</v>
      </c>
      <c r="BS353" s="193" t="s">
        <v>271</v>
      </c>
      <c r="BT353" s="190" t="s">
        <v>271</v>
      </c>
      <c r="BU353" s="193" t="s">
        <v>271</v>
      </c>
      <c r="BV353" s="193" t="s">
        <v>271</v>
      </c>
      <c r="BW353" s="193">
        <v>19620</v>
      </c>
      <c r="BX353" s="193">
        <v>19620</v>
      </c>
      <c r="BY353" s="193">
        <v>39240</v>
      </c>
      <c r="BZ353" s="193">
        <v>3270</v>
      </c>
      <c r="CA353" s="193">
        <v>3270</v>
      </c>
      <c r="CB353" s="193">
        <v>6540</v>
      </c>
      <c r="CC353" s="190" t="s">
        <v>287</v>
      </c>
      <c r="CD353" s="193">
        <v>6540</v>
      </c>
      <c r="CE353" s="193">
        <v>39240</v>
      </c>
      <c r="CF353" s="190" t="s">
        <v>271</v>
      </c>
      <c r="CG353" s="193" t="s">
        <v>271</v>
      </c>
      <c r="CH353" s="193" t="s">
        <v>271</v>
      </c>
      <c r="CI353" s="190" t="s">
        <v>271</v>
      </c>
      <c r="CJ353" s="193" t="s">
        <v>271</v>
      </c>
      <c r="CK353" s="193" t="s">
        <v>271</v>
      </c>
      <c r="CL353" s="190" t="s">
        <v>271</v>
      </c>
      <c r="CM353" s="193" t="s">
        <v>271</v>
      </c>
      <c r="CN353" s="193" t="s">
        <v>271</v>
      </c>
      <c r="CO353" s="190" t="s">
        <v>271</v>
      </c>
      <c r="CP353" s="193" t="s">
        <v>271</v>
      </c>
      <c r="CQ353" s="193" t="s">
        <v>271</v>
      </c>
      <c r="CR353" s="190" t="s">
        <v>271</v>
      </c>
      <c r="CS353" s="193" t="s">
        <v>271</v>
      </c>
      <c r="CT353" s="193" t="s">
        <v>271</v>
      </c>
      <c r="CU353" s="190" t="s">
        <v>287</v>
      </c>
      <c r="CV353" s="193">
        <v>6540</v>
      </c>
      <c r="CW353" s="193">
        <v>39240</v>
      </c>
      <c r="CX353" s="190" t="s">
        <v>271</v>
      </c>
      <c r="CY353" s="193" t="s">
        <v>271</v>
      </c>
      <c r="CZ353" s="193" t="s">
        <v>271</v>
      </c>
      <c r="DA353" s="190" t="s">
        <v>287</v>
      </c>
      <c r="DB353" s="193">
        <v>3270</v>
      </c>
      <c r="DC353" s="193">
        <v>19620</v>
      </c>
      <c r="DD353" s="190" t="s">
        <v>271</v>
      </c>
      <c r="DE353" s="193" t="s">
        <v>271</v>
      </c>
      <c r="DF353" s="193" t="s">
        <v>271</v>
      </c>
      <c r="DG353" s="190" t="s">
        <v>271</v>
      </c>
      <c r="DH353" s="193" t="s">
        <v>271</v>
      </c>
      <c r="DI353" s="193" t="s">
        <v>271</v>
      </c>
      <c r="DJ353" s="190" t="s">
        <v>271</v>
      </c>
      <c r="DK353" s="193" t="s">
        <v>271</v>
      </c>
      <c r="DL353" s="193" t="s">
        <v>271</v>
      </c>
      <c r="DM353" s="190" t="s">
        <v>287</v>
      </c>
      <c r="DN353" s="193">
        <v>0</v>
      </c>
      <c r="DO353" s="193">
        <v>0</v>
      </c>
      <c r="DP353" s="190" t="s">
        <v>271</v>
      </c>
      <c r="DQ353" s="193" t="s">
        <v>271</v>
      </c>
      <c r="DR353" s="193" t="s">
        <v>271</v>
      </c>
      <c r="DS353" s="190" t="s">
        <v>271</v>
      </c>
      <c r="DT353" s="193" t="s">
        <v>271</v>
      </c>
      <c r="DU353" s="193" t="s">
        <v>271</v>
      </c>
      <c r="DV353" s="190" t="s">
        <v>287</v>
      </c>
      <c r="DW353" s="193">
        <v>3270</v>
      </c>
      <c r="DX353" s="193">
        <v>19620</v>
      </c>
      <c r="DY353" s="190" t="s">
        <v>356</v>
      </c>
      <c r="DZ353" s="190" t="s">
        <v>297</v>
      </c>
      <c r="EA353" s="190" t="s">
        <v>271</v>
      </c>
      <c r="EB353" s="190" t="s">
        <v>271</v>
      </c>
      <c r="EC353" s="190" t="s">
        <v>272</v>
      </c>
      <c r="ED353" s="190" t="s">
        <v>381</v>
      </c>
      <c r="EE353" s="190" t="s">
        <v>426</v>
      </c>
      <c r="EF353" s="190" t="s">
        <v>271</v>
      </c>
      <c r="EG353" s="190" t="s">
        <v>285</v>
      </c>
      <c r="EH353" s="190" t="s">
        <v>380</v>
      </c>
      <c r="EI353" s="190" t="s">
        <v>319</v>
      </c>
      <c r="EJ353" s="190" t="s">
        <v>245</v>
      </c>
      <c r="EK353" s="190" t="s">
        <v>351</v>
      </c>
      <c r="EL353" s="190" t="s">
        <v>272</v>
      </c>
      <c r="EM353" s="190" t="s">
        <v>272</v>
      </c>
      <c r="EN353" s="190" t="s">
        <v>272</v>
      </c>
      <c r="EO353" s="190" t="s">
        <v>272</v>
      </c>
      <c r="EP353" s="190" t="s">
        <v>350</v>
      </c>
      <c r="EQ353" s="190">
        <v>4</v>
      </c>
      <c r="ER353" s="190" t="s">
        <v>404</v>
      </c>
      <c r="ES353" s="190" t="s">
        <v>272</v>
      </c>
      <c r="ET353" s="190" t="s">
        <v>272</v>
      </c>
      <c r="EU353" s="190" t="s">
        <v>272</v>
      </c>
      <c r="EV353" s="190" t="s">
        <v>272</v>
      </c>
      <c r="EW353" s="190" t="s">
        <v>279</v>
      </c>
      <c r="EX353" s="190">
        <v>4</v>
      </c>
      <c r="EY353" s="190" t="s">
        <v>278</v>
      </c>
      <c r="EZ353" s="190" t="s">
        <v>267</v>
      </c>
      <c r="FA353" s="190" t="s">
        <v>260</v>
      </c>
      <c r="FB353" s="193">
        <v>0</v>
      </c>
      <c r="FC353" s="190" t="s">
        <v>348</v>
      </c>
      <c r="FD353" s="190" t="s">
        <v>1357</v>
      </c>
      <c r="FE353" s="190" t="s">
        <v>2097</v>
      </c>
      <c r="FF353" s="190" t="s">
        <v>263</v>
      </c>
      <c r="FG353" s="190" t="s">
        <v>13266</v>
      </c>
      <c r="FH353" s="190" t="s">
        <v>271</v>
      </c>
      <c r="FI353" s="190" t="s">
        <v>13265</v>
      </c>
      <c r="FJ353" s="190" t="s">
        <v>13264</v>
      </c>
      <c r="FK353" s="190" t="s">
        <v>13263</v>
      </c>
      <c r="FL353" s="190" t="s">
        <v>13262</v>
      </c>
      <c r="FM353" s="190" t="s">
        <v>13261</v>
      </c>
      <c r="FN353" s="190" t="s">
        <v>13260</v>
      </c>
      <c r="FO353" s="190" t="s">
        <v>13259</v>
      </c>
      <c r="FP353" s="190" t="s">
        <v>271</v>
      </c>
      <c r="FQ353" s="193">
        <v>39240</v>
      </c>
      <c r="FR353" s="193">
        <v>6540</v>
      </c>
      <c r="FS353" s="190" t="s">
        <v>272</v>
      </c>
      <c r="FT353" s="190" t="s">
        <v>271</v>
      </c>
      <c r="FU353" s="190" t="s">
        <v>272</v>
      </c>
      <c r="FV353" s="190" t="s">
        <v>271</v>
      </c>
      <c r="FW353" s="190" t="s">
        <v>271</v>
      </c>
      <c r="FX353" s="190" t="s">
        <v>271</v>
      </c>
      <c r="FY353" s="190" t="s">
        <v>271</v>
      </c>
      <c r="FZ353" s="190" t="s">
        <v>271</v>
      </c>
      <c r="GA353" s="190" t="s">
        <v>272</v>
      </c>
      <c r="GB353" s="190" t="s">
        <v>272</v>
      </c>
      <c r="GC353" s="190" t="s">
        <v>272</v>
      </c>
      <c r="GD353" s="190" t="s">
        <v>272</v>
      </c>
      <c r="GE353" s="190" t="s">
        <v>272</v>
      </c>
    </row>
    <row r="354" spans="1:187" x14ac:dyDescent="0.3">
      <c r="A354" s="190" t="s">
        <v>372</v>
      </c>
      <c r="B354" s="190">
        <v>2984</v>
      </c>
      <c r="C354" s="190" t="s">
        <v>76</v>
      </c>
      <c r="D354" s="190" t="s">
        <v>239</v>
      </c>
      <c r="E354" s="190" t="s">
        <v>13258</v>
      </c>
      <c r="F354" s="190" t="s">
        <v>13257</v>
      </c>
      <c r="G354" s="190" t="s">
        <v>12545</v>
      </c>
      <c r="H354" s="190" t="s">
        <v>369</v>
      </c>
      <c r="I354" s="190" t="s">
        <v>301</v>
      </c>
      <c r="J354" s="190" t="s">
        <v>13256</v>
      </c>
      <c r="K354" s="190" t="s">
        <v>271</v>
      </c>
      <c r="L354" s="190" t="s">
        <v>271</v>
      </c>
      <c r="M354" s="190" t="s">
        <v>271</v>
      </c>
      <c r="N354" s="190" t="s">
        <v>271</v>
      </c>
      <c r="O354" s="190" t="s">
        <v>271</v>
      </c>
      <c r="P354" s="190" t="s">
        <v>271</v>
      </c>
      <c r="Q354" s="191">
        <v>42370</v>
      </c>
      <c r="R354" s="191">
        <v>42735</v>
      </c>
      <c r="T354" s="190" t="s">
        <v>549</v>
      </c>
      <c r="U354" s="194">
        <v>12955.49</v>
      </c>
      <c r="V354" s="190" t="s">
        <v>11160</v>
      </c>
      <c r="W354" s="190" t="s">
        <v>11159</v>
      </c>
      <c r="X354" s="190" t="s">
        <v>11158</v>
      </c>
      <c r="Y354" s="190" t="s">
        <v>271</v>
      </c>
      <c r="Z354" s="190" t="s">
        <v>271</v>
      </c>
      <c r="AA354" s="190" t="s">
        <v>271</v>
      </c>
      <c r="AB354" s="190" t="s">
        <v>310</v>
      </c>
      <c r="AC354" s="190" t="s">
        <v>13255</v>
      </c>
      <c r="AD354" s="190" t="s">
        <v>325</v>
      </c>
      <c r="AE354" s="190" t="s">
        <v>13254</v>
      </c>
      <c r="AF354" s="190" t="s">
        <v>13253</v>
      </c>
      <c r="AG354" s="193">
        <v>3300</v>
      </c>
      <c r="AH354" s="193">
        <v>2400</v>
      </c>
      <c r="AI354" s="193">
        <v>5700</v>
      </c>
      <c r="AJ354" s="193">
        <v>550</v>
      </c>
      <c r="AK354" s="193">
        <v>400</v>
      </c>
      <c r="AL354" s="193">
        <v>950</v>
      </c>
      <c r="AM354" s="193">
        <v>0</v>
      </c>
      <c r="AN354" s="193">
        <v>0</v>
      </c>
      <c r="AO354" s="193">
        <v>0</v>
      </c>
      <c r="AP354" s="193">
        <v>0</v>
      </c>
      <c r="AQ354" s="193">
        <v>0</v>
      </c>
      <c r="AR354" s="193">
        <v>0</v>
      </c>
      <c r="AS354" s="190" t="s">
        <v>271</v>
      </c>
      <c r="AT354" s="193" t="s">
        <v>271</v>
      </c>
      <c r="AU354" s="193" t="s">
        <v>271</v>
      </c>
      <c r="AV354" s="190" t="s">
        <v>271</v>
      </c>
      <c r="AW354" s="193" t="s">
        <v>271</v>
      </c>
      <c r="AX354" s="193" t="s">
        <v>271</v>
      </c>
      <c r="AY354" s="190" t="s">
        <v>271</v>
      </c>
      <c r="AZ354" s="193" t="s">
        <v>271</v>
      </c>
      <c r="BA354" s="193" t="s">
        <v>271</v>
      </c>
      <c r="BB354" s="190" t="s">
        <v>271</v>
      </c>
      <c r="BC354" s="193" t="s">
        <v>271</v>
      </c>
      <c r="BD354" s="193" t="s">
        <v>271</v>
      </c>
      <c r="BE354" s="190" t="s">
        <v>271</v>
      </c>
      <c r="BF354" s="193" t="s">
        <v>271</v>
      </c>
      <c r="BG354" s="193" t="s">
        <v>271</v>
      </c>
      <c r="BH354" s="190" t="s">
        <v>271</v>
      </c>
      <c r="BI354" s="193" t="s">
        <v>271</v>
      </c>
      <c r="BJ354" s="193" t="s">
        <v>271</v>
      </c>
      <c r="BK354" s="190" t="s">
        <v>271</v>
      </c>
      <c r="BL354" s="193" t="s">
        <v>271</v>
      </c>
      <c r="BM354" s="193" t="s">
        <v>271</v>
      </c>
      <c r="BN354" s="190" t="s">
        <v>271</v>
      </c>
      <c r="BO354" s="193" t="s">
        <v>271</v>
      </c>
      <c r="BP354" s="193" t="s">
        <v>271</v>
      </c>
      <c r="BQ354" s="190" t="s">
        <v>271</v>
      </c>
      <c r="BR354" s="193" t="s">
        <v>271</v>
      </c>
      <c r="BS354" s="193" t="s">
        <v>271</v>
      </c>
      <c r="BT354" s="190" t="s">
        <v>271</v>
      </c>
      <c r="BU354" s="193" t="s">
        <v>271</v>
      </c>
      <c r="BV354" s="193" t="s">
        <v>271</v>
      </c>
      <c r="BW354" s="193">
        <v>3300</v>
      </c>
      <c r="BX354" s="193">
        <v>2400</v>
      </c>
      <c r="BY354" s="193">
        <v>5700</v>
      </c>
      <c r="BZ354" s="193">
        <v>550</v>
      </c>
      <c r="CA354" s="193">
        <v>400</v>
      </c>
      <c r="CB354" s="193">
        <v>950</v>
      </c>
      <c r="CC354" s="190" t="s">
        <v>271</v>
      </c>
      <c r="CD354" s="193" t="s">
        <v>271</v>
      </c>
      <c r="CE354" s="193" t="s">
        <v>271</v>
      </c>
      <c r="CF354" s="190" t="s">
        <v>271</v>
      </c>
      <c r="CG354" s="193" t="s">
        <v>271</v>
      </c>
      <c r="CH354" s="193" t="s">
        <v>271</v>
      </c>
      <c r="CI354" s="190" t="s">
        <v>287</v>
      </c>
      <c r="CJ354" s="193">
        <v>100</v>
      </c>
      <c r="CK354" s="193">
        <v>6000</v>
      </c>
      <c r="CL354" s="190" t="s">
        <v>271</v>
      </c>
      <c r="CM354" s="193" t="s">
        <v>271</v>
      </c>
      <c r="CN354" s="193" t="s">
        <v>271</v>
      </c>
      <c r="CO354" s="190" t="s">
        <v>287</v>
      </c>
      <c r="CP354" s="193">
        <v>160</v>
      </c>
      <c r="CQ354" s="193">
        <v>960</v>
      </c>
      <c r="CR354" s="190" t="s">
        <v>287</v>
      </c>
      <c r="CS354" s="193">
        <v>100</v>
      </c>
      <c r="CT354" s="193">
        <v>600</v>
      </c>
      <c r="CU354" s="190" t="s">
        <v>287</v>
      </c>
      <c r="CV354" s="193">
        <v>850</v>
      </c>
      <c r="CW354" s="193">
        <v>5130</v>
      </c>
      <c r="CX354" s="190" t="s">
        <v>271</v>
      </c>
      <c r="CY354" s="193" t="s">
        <v>271</v>
      </c>
      <c r="CZ354" s="193" t="s">
        <v>271</v>
      </c>
      <c r="DA354" s="190" t="s">
        <v>271</v>
      </c>
      <c r="DB354" s="193" t="s">
        <v>271</v>
      </c>
      <c r="DC354" s="193" t="s">
        <v>271</v>
      </c>
      <c r="DD354" s="190" t="s">
        <v>287</v>
      </c>
      <c r="DE354" s="193">
        <v>50</v>
      </c>
      <c r="DF354" s="193">
        <v>300</v>
      </c>
      <c r="DG354" s="190" t="s">
        <v>287</v>
      </c>
      <c r="DH354" s="193">
        <v>200</v>
      </c>
      <c r="DI354" s="193">
        <v>1200</v>
      </c>
      <c r="DJ354" s="190" t="s">
        <v>287</v>
      </c>
      <c r="DK354" s="193">
        <v>50</v>
      </c>
      <c r="DL354" s="193">
        <v>300</v>
      </c>
      <c r="DM354" s="190" t="s">
        <v>287</v>
      </c>
      <c r="DN354" s="193">
        <v>190</v>
      </c>
      <c r="DO354" s="193">
        <v>1140</v>
      </c>
      <c r="DP354" s="190" t="s">
        <v>271</v>
      </c>
      <c r="DQ354" s="193" t="s">
        <v>271</v>
      </c>
      <c r="DR354" s="193" t="s">
        <v>271</v>
      </c>
      <c r="DS354" s="190" t="s">
        <v>271</v>
      </c>
      <c r="DT354" s="193" t="s">
        <v>271</v>
      </c>
      <c r="DU354" s="193" t="s">
        <v>271</v>
      </c>
      <c r="DV354" s="190" t="s">
        <v>271</v>
      </c>
      <c r="DW354" s="193" t="s">
        <v>271</v>
      </c>
      <c r="DX354" s="193" t="s">
        <v>271</v>
      </c>
      <c r="DY354" s="190" t="s">
        <v>655</v>
      </c>
      <c r="DZ354" s="190" t="s">
        <v>297</v>
      </c>
      <c r="EA354" s="190" t="s">
        <v>271</v>
      </c>
      <c r="EB354" s="190" t="s">
        <v>271</v>
      </c>
      <c r="EC354" s="190" t="s">
        <v>297</v>
      </c>
      <c r="ED354" s="190" t="s">
        <v>271</v>
      </c>
      <c r="EE354" s="190" t="s">
        <v>271</v>
      </c>
      <c r="EF354" s="190" t="s">
        <v>13252</v>
      </c>
      <c r="EG354" s="190" t="s">
        <v>321</v>
      </c>
      <c r="EH354" s="190" t="s">
        <v>380</v>
      </c>
      <c r="EI354" s="190" t="s">
        <v>319</v>
      </c>
      <c r="EJ354" s="190" t="s">
        <v>245</v>
      </c>
      <c r="EK354" s="190" t="s">
        <v>379</v>
      </c>
      <c r="EL354" s="190" t="s">
        <v>272</v>
      </c>
      <c r="EM354" s="190" t="s">
        <v>272</v>
      </c>
      <c r="EN354" s="190" t="s">
        <v>272</v>
      </c>
      <c r="EO354" s="190" t="s">
        <v>272</v>
      </c>
      <c r="EP354" s="190" t="s">
        <v>378</v>
      </c>
      <c r="EQ354" s="190">
        <v>4</v>
      </c>
      <c r="ER354" s="190" t="s">
        <v>349</v>
      </c>
      <c r="ES354" s="190" t="s">
        <v>272</v>
      </c>
      <c r="ET354" s="190" t="s">
        <v>272</v>
      </c>
      <c r="EU354" s="190" t="s">
        <v>272</v>
      </c>
      <c r="EV354" s="190" t="s">
        <v>272</v>
      </c>
      <c r="EW354" s="190" t="s">
        <v>303</v>
      </c>
      <c r="EX354" s="190">
        <v>4</v>
      </c>
      <c r="EY354" s="190" t="s">
        <v>318</v>
      </c>
      <c r="EZ354" s="190" t="s">
        <v>266</v>
      </c>
      <c r="FA354" s="190" t="s">
        <v>258</v>
      </c>
      <c r="FB354" s="193">
        <v>5</v>
      </c>
      <c r="FC354" s="190" t="s">
        <v>348</v>
      </c>
      <c r="FD354" s="190" t="s">
        <v>1357</v>
      </c>
      <c r="FE354" s="190" t="s">
        <v>1357</v>
      </c>
      <c r="FF354" s="190" t="s">
        <v>263</v>
      </c>
      <c r="FG354" s="190" t="s">
        <v>11154</v>
      </c>
      <c r="FH354" s="190" t="s">
        <v>11153</v>
      </c>
      <c r="FI354" s="190" t="s">
        <v>11152</v>
      </c>
      <c r="FJ354" s="190" t="s">
        <v>11151</v>
      </c>
      <c r="FK354" s="190" t="s">
        <v>11150</v>
      </c>
      <c r="FL354" s="190" t="s">
        <v>11149</v>
      </c>
      <c r="FM354" s="190" t="s">
        <v>11148</v>
      </c>
      <c r="FN354" s="190" t="s">
        <v>11147</v>
      </c>
      <c r="FO354" s="190" t="s">
        <v>13251</v>
      </c>
      <c r="FP354" s="190" t="s">
        <v>271</v>
      </c>
      <c r="FQ354" s="193">
        <v>5700</v>
      </c>
      <c r="FR354" s="193">
        <v>950</v>
      </c>
      <c r="FS354" s="190" t="s">
        <v>271</v>
      </c>
      <c r="FT354" s="190" t="s">
        <v>271</v>
      </c>
      <c r="FU354" s="190" t="s">
        <v>271</v>
      </c>
      <c r="FV354" s="190" t="s">
        <v>271</v>
      </c>
      <c r="FW354" s="190" t="s">
        <v>271</v>
      </c>
      <c r="FX354" s="190" t="s">
        <v>271</v>
      </c>
      <c r="FY354" s="190" t="s">
        <v>271</v>
      </c>
      <c r="FZ354" s="190" t="s">
        <v>271</v>
      </c>
      <c r="GA354" s="190" t="s">
        <v>272</v>
      </c>
      <c r="GB354" s="190" t="s">
        <v>271</v>
      </c>
      <c r="GC354" s="190" t="s">
        <v>271</v>
      </c>
      <c r="GD354" s="190" t="s">
        <v>271</v>
      </c>
      <c r="GE354" s="190" t="s">
        <v>271</v>
      </c>
    </row>
    <row r="355" spans="1:187" x14ac:dyDescent="0.3">
      <c r="A355" s="190" t="s">
        <v>372</v>
      </c>
      <c r="B355" s="190">
        <v>2981</v>
      </c>
      <c r="C355" s="190" t="s">
        <v>76</v>
      </c>
      <c r="D355" s="190" t="s">
        <v>239</v>
      </c>
      <c r="E355" s="190" t="s">
        <v>11163</v>
      </c>
      <c r="F355" s="190" t="s">
        <v>11162</v>
      </c>
      <c r="G355" s="190" t="s">
        <v>4028</v>
      </c>
      <c r="H355" s="190" t="s">
        <v>369</v>
      </c>
      <c r="I355" s="190" t="s">
        <v>2128</v>
      </c>
      <c r="J355" s="190" t="s">
        <v>11161</v>
      </c>
      <c r="K355" s="190" t="s">
        <v>271</v>
      </c>
      <c r="L355" s="190" t="s">
        <v>271</v>
      </c>
      <c r="M355" s="190" t="s">
        <v>271</v>
      </c>
      <c r="N355" s="190" t="s">
        <v>271</v>
      </c>
      <c r="O355" s="190" t="s">
        <v>271</v>
      </c>
      <c r="P355" s="190" t="s">
        <v>271</v>
      </c>
      <c r="Q355" s="191">
        <v>41306</v>
      </c>
      <c r="R355" s="191">
        <v>42400</v>
      </c>
      <c r="T355" s="190" t="s">
        <v>549</v>
      </c>
      <c r="U355" s="194">
        <v>806667.11</v>
      </c>
      <c r="V355" s="190" t="s">
        <v>11160</v>
      </c>
      <c r="W355" s="190" t="s">
        <v>11159</v>
      </c>
      <c r="X355" s="190" t="s">
        <v>11158</v>
      </c>
      <c r="Y355" s="190" t="s">
        <v>271</v>
      </c>
      <c r="Z355" s="190" t="s">
        <v>271</v>
      </c>
      <c r="AA355" s="190" t="s">
        <v>271</v>
      </c>
      <c r="AB355" s="190" t="s">
        <v>310</v>
      </c>
      <c r="AC355" s="190" t="s">
        <v>11157</v>
      </c>
      <c r="AD355" s="190" t="s">
        <v>325</v>
      </c>
      <c r="AE355" s="190" t="s">
        <v>11156</v>
      </c>
      <c r="AF355" s="190" t="s">
        <v>11155</v>
      </c>
      <c r="AG355" s="193">
        <v>4500</v>
      </c>
      <c r="AH355" s="193">
        <v>4500</v>
      </c>
      <c r="AI355" s="193">
        <v>9000</v>
      </c>
      <c r="AJ355" s="193">
        <v>1500</v>
      </c>
      <c r="AK355" s="193">
        <v>1500</v>
      </c>
      <c r="AL355" s="193">
        <v>3000</v>
      </c>
      <c r="AM355" s="193">
        <v>0</v>
      </c>
      <c r="AN355" s="193">
        <v>0</v>
      </c>
      <c r="AO355" s="193">
        <v>0</v>
      </c>
      <c r="AP355" s="193">
        <v>0</v>
      </c>
      <c r="AQ355" s="193">
        <v>0</v>
      </c>
      <c r="AR355" s="193">
        <v>0</v>
      </c>
      <c r="AS355" s="190" t="s">
        <v>271</v>
      </c>
      <c r="AT355" s="193" t="s">
        <v>271</v>
      </c>
      <c r="AU355" s="193" t="s">
        <v>271</v>
      </c>
      <c r="AV355" s="190" t="s">
        <v>271</v>
      </c>
      <c r="AW355" s="193" t="s">
        <v>271</v>
      </c>
      <c r="AX355" s="193" t="s">
        <v>271</v>
      </c>
      <c r="AY355" s="190" t="s">
        <v>271</v>
      </c>
      <c r="AZ355" s="193" t="s">
        <v>271</v>
      </c>
      <c r="BA355" s="193" t="s">
        <v>271</v>
      </c>
      <c r="BB355" s="190" t="s">
        <v>271</v>
      </c>
      <c r="BC355" s="193" t="s">
        <v>271</v>
      </c>
      <c r="BD355" s="193" t="s">
        <v>271</v>
      </c>
      <c r="BE355" s="190" t="s">
        <v>271</v>
      </c>
      <c r="BF355" s="193" t="s">
        <v>271</v>
      </c>
      <c r="BG355" s="193" t="s">
        <v>271</v>
      </c>
      <c r="BH355" s="190" t="s">
        <v>271</v>
      </c>
      <c r="BI355" s="193" t="s">
        <v>271</v>
      </c>
      <c r="BJ355" s="193" t="s">
        <v>271</v>
      </c>
      <c r="BK355" s="190" t="s">
        <v>271</v>
      </c>
      <c r="BL355" s="193" t="s">
        <v>271</v>
      </c>
      <c r="BM355" s="193" t="s">
        <v>271</v>
      </c>
      <c r="BN355" s="190" t="s">
        <v>271</v>
      </c>
      <c r="BO355" s="193" t="s">
        <v>271</v>
      </c>
      <c r="BP355" s="193" t="s">
        <v>271</v>
      </c>
      <c r="BQ355" s="190" t="s">
        <v>271</v>
      </c>
      <c r="BR355" s="193" t="s">
        <v>271</v>
      </c>
      <c r="BS355" s="193" t="s">
        <v>271</v>
      </c>
      <c r="BT355" s="190" t="s">
        <v>271</v>
      </c>
      <c r="BU355" s="193" t="s">
        <v>271</v>
      </c>
      <c r="BV355" s="193" t="s">
        <v>271</v>
      </c>
      <c r="BW355" s="193">
        <v>4500</v>
      </c>
      <c r="BX355" s="193">
        <v>4500</v>
      </c>
      <c r="BY355" s="193">
        <v>9000</v>
      </c>
      <c r="BZ355" s="193">
        <v>1500</v>
      </c>
      <c r="CA355" s="193">
        <v>1500</v>
      </c>
      <c r="CB355" s="193">
        <v>3000</v>
      </c>
      <c r="CC355" s="190" t="s">
        <v>271</v>
      </c>
      <c r="CD355" s="193" t="s">
        <v>271</v>
      </c>
      <c r="CE355" s="193" t="s">
        <v>271</v>
      </c>
      <c r="CF355" s="190" t="s">
        <v>271</v>
      </c>
      <c r="CG355" s="193" t="s">
        <v>271</v>
      </c>
      <c r="CH355" s="193" t="s">
        <v>271</v>
      </c>
      <c r="CI355" s="190" t="s">
        <v>271</v>
      </c>
      <c r="CJ355" s="193" t="s">
        <v>271</v>
      </c>
      <c r="CK355" s="193" t="s">
        <v>271</v>
      </c>
      <c r="CL355" s="190" t="s">
        <v>271</v>
      </c>
      <c r="CM355" s="193" t="s">
        <v>271</v>
      </c>
      <c r="CN355" s="193" t="s">
        <v>271</v>
      </c>
      <c r="CO355" s="190" t="s">
        <v>271</v>
      </c>
      <c r="CP355" s="193" t="s">
        <v>271</v>
      </c>
      <c r="CQ355" s="193" t="s">
        <v>271</v>
      </c>
      <c r="CR355" s="190" t="s">
        <v>287</v>
      </c>
      <c r="CS355" s="193">
        <v>200</v>
      </c>
      <c r="CT355" s="193">
        <v>1200</v>
      </c>
      <c r="CU355" s="190" t="s">
        <v>287</v>
      </c>
      <c r="CV355" s="193">
        <v>800</v>
      </c>
      <c r="CW355" s="193">
        <v>4800</v>
      </c>
      <c r="CX355" s="190" t="s">
        <v>287</v>
      </c>
      <c r="CY355" s="193">
        <v>300</v>
      </c>
      <c r="CZ355" s="193">
        <v>1800</v>
      </c>
      <c r="DA355" s="190" t="s">
        <v>271</v>
      </c>
      <c r="DB355" s="193" t="s">
        <v>271</v>
      </c>
      <c r="DC355" s="193" t="s">
        <v>271</v>
      </c>
      <c r="DD355" s="190" t="s">
        <v>287</v>
      </c>
      <c r="DE355" s="193">
        <v>200</v>
      </c>
      <c r="DF355" s="193">
        <v>1200</v>
      </c>
      <c r="DG355" s="190" t="s">
        <v>271</v>
      </c>
      <c r="DH355" s="193" t="s">
        <v>271</v>
      </c>
      <c r="DI355" s="193" t="s">
        <v>271</v>
      </c>
      <c r="DJ355" s="190" t="s">
        <v>271</v>
      </c>
      <c r="DK355" s="193" t="s">
        <v>271</v>
      </c>
      <c r="DL355" s="193" t="s">
        <v>271</v>
      </c>
      <c r="DM355" s="190" t="s">
        <v>271</v>
      </c>
      <c r="DN355" s="193" t="s">
        <v>271</v>
      </c>
      <c r="DO355" s="193" t="s">
        <v>271</v>
      </c>
      <c r="DP355" s="190" t="s">
        <v>271</v>
      </c>
      <c r="DQ355" s="193" t="s">
        <v>271</v>
      </c>
      <c r="DR355" s="193" t="s">
        <v>271</v>
      </c>
      <c r="DS355" s="190" t="s">
        <v>271</v>
      </c>
      <c r="DT355" s="193" t="s">
        <v>271</v>
      </c>
      <c r="DU355" s="193" t="s">
        <v>271</v>
      </c>
      <c r="DV355" s="190" t="s">
        <v>271</v>
      </c>
      <c r="DW355" s="193" t="s">
        <v>271</v>
      </c>
      <c r="DX355" s="193" t="s">
        <v>271</v>
      </c>
      <c r="DY355" s="190" t="s">
        <v>356</v>
      </c>
      <c r="DZ355" s="190" t="s">
        <v>272</v>
      </c>
      <c r="EA355" s="190" t="s">
        <v>564</v>
      </c>
      <c r="EB355" s="190" t="s">
        <v>354</v>
      </c>
      <c r="EC355" s="190" t="s">
        <v>272</v>
      </c>
      <c r="ED355" s="190" t="s">
        <v>785</v>
      </c>
      <c r="EE355" s="190" t="s">
        <v>286</v>
      </c>
      <c r="EF355" s="190" t="s">
        <v>271</v>
      </c>
      <c r="EG355" s="190" t="s">
        <v>321</v>
      </c>
      <c r="EH355" s="190" t="s">
        <v>380</v>
      </c>
      <c r="EI355" s="190" t="s">
        <v>319</v>
      </c>
      <c r="EJ355" s="190" t="s">
        <v>245</v>
      </c>
      <c r="EK355" s="190" t="s">
        <v>379</v>
      </c>
      <c r="EL355" s="190" t="s">
        <v>272</v>
      </c>
      <c r="EM355" s="190" t="s">
        <v>272</v>
      </c>
      <c r="EN355" s="190" t="s">
        <v>272</v>
      </c>
      <c r="EO355" s="190" t="s">
        <v>272</v>
      </c>
      <c r="EP355" s="190" t="s">
        <v>378</v>
      </c>
      <c r="EQ355" s="190">
        <v>4</v>
      </c>
      <c r="ER355" s="190" t="s">
        <v>349</v>
      </c>
      <c r="ES355" s="190" t="s">
        <v>272</v>
      </c>
      <c r="ET355" s="190" t="s">
        <v>272</v>
      </c>
      <c r="EU355" s="190" t="s">
        <v>272</v>
      </c>
      <c r="EV355" s="190" t="s">
        <v>272</v>
      </c>
      <c r="EW355" s="190" t="s">
        <v>303</v>
      </c>
      <c r="EX355" s="190">
        <v>4</v>
      </c>
      <c r="EY355" s="190" t="s">
        <v>318</v>
      </c>
      <c r="EZ355" s="190" t="s">
        <v>266</v>
      </c>
      <c r="FA355" s="190" t="s">
        <v>258</v>
      </c>
      <c r="FB355" s="193">
        <v>2</v>
      </c>
      <c r="FC355" s="190" t="s">
        <v>348</v>
      </c>
      <c r="FD355" s="190" t="s">
        <v>1357</v>
      </c>
      <c r="FE355" s="190" t="s">
        <v>1357</v>
      </c>
      <c r="FF355" s="190" t="s">
        <v>263</v>
      </c>
      <c r="FG355" s="190" t="s">
        <v>11154</v>
      </c>
      <c r="FH355" s="190" t="s">
        <v>11153</v>
      </c>
      <c r="FI355" s="190" t="s">
        <v>11152</v>
      </c>
      <c r="FJ355" s="190" t="s">
        <v>11151</v>
      </c>
      <c r="FK355" s="190" t="s">
        <v>11150</v>
      </c>
      <c r="FL355" s="190" t="s">
        <v>11149</v>
      </c>
      <c r="FM355" s="190" t="s">
        <v>11148</v>
      </c>
      <c r="FN355" s="190" t="s">
        <v>11147</v>
      </c>
      <c r="FO355" s="190" t="s">
        <v>271</v>
      </c>
      <c r="FP355" s="190" t="s">
        <v>271</v>
      </c>
      <c r="FQ355" s="193">
        <v>9000</v>
      </c>
      <c r="FR355" s="193">
        <v>3000</v>
      </c>
      <c r="FS355" s="190" t="s">
        <v>272</v>
      </c>
      <c r="FT355" s="190" t="s">
        <v>297</v>
      </c>
      <c r="FU355" s="190" t="s">
        <v>297</v>
      </c>
      <c r="FV355" s="190" t="s">
        <v>297</v>
      </c>
      <c r="FW355" s="190" t="s">
        <v>297</v>
      </c>
      <c r="FX355" s="190" t="s">
        <v>297</v>
      </c>
      <c r="FY355" s="190" t="s">
        <v>297</v>
      </c>
      <c r="FZ355" s="190" t="s">
        <v>297</v>
      </c>
      <c r="GA355" s="190" t="s">
        <v>272</v>
      </c>
      <c r="GB355" s="190" t="s">
        <v>297</v>
      </c>
      <c r="GC355" s="190" t="s">
        <v>272</v>
      </c>
      <c r="GD355" s="190" t="s">
        <v>297</v>
      </c>
      <c r="GE355" s="190" t="s">
        <v>272</v>
      </c>
    </row>
    <row r="356" spans="1:187" x14ac:dyDescent="0.3">
      <c r="A356" s="190" t="s">
        <v>372</v>
      </c>
      <c r="B356" s="190">
        <v>2985</v>
      </c>
      <c r="C356" s="190" t="s">
        <v>76</v>
      </c>
      <c r="D356" s="190" t="s">
        <v>239</v>
      </c>
      <c r="E356" s="190" t="s">
        <v>11146</v>
      </c>
      <c r="F356" s="190" t="s">
        <v>11145</v>
      </c>
      <c r="G356" s="190" t="s">
        <v>4028</v>
      </c>
      <c r="H356" s="190" t="s">
        <v>2239</v>
      </c>
      <c r="I356" s="190" t="s">
        <v>301</v>
      </c>
      <c r="J356" s="190" t="s">
        <v>11144</v>
      </c>
      <c r="K356" s="190" t="s">
        <v>271</v>
      </c>
      <c r="L356" s="190" t="s">
        <v>271</v>
      </c>
      <c r="M356" s="190" t="s">
        <v>271</v>
      </c>
      <c r="N356" s="190" t="s">
        <v>271</v>
      </c>
      <c r="O356" s="190" t="s">
        <v>271</v>
      </c>
      <c r="P356" s="190" t="s">
        <v>271</v>
      </c>
      <c r="Q356" s="191">
        <v>41518</v>
      </c>
      <c r="R356" s="191">
        <v>42612</v>
      </c>
      <c r="S356" s="191">
        <v>43707</v>
      </c>
      <c r="T356" s="190" t="s">
        <v>549</v>
      </c>
      <c r="U356" s="194">
        <v>1083000</v>
      </c>
      <c r="V356" s="190" t="s">
        <v>11143</v>
      </c>
      <c r="W356" s="190" t="s">
        <v>11142</v>
      </c>
      <c r="X356" s="190" t="s">
        <v>11141</v>
      </c>
      <c r="Y356" s="190" t="s">
        <v>271</v>
      </c>
      <c r="Z356" s="190" t="s">
        <v>271</v>
      </c>
      <c r="AA356" s="190" t="s">
        <v>271</v>
      </c>
      <c r="AB356" s="190" t="s">
        <v>310</v>
      </c>
      <c r="AC356" s="190" t="s">
        <v>11140</v>
      </c>
      <c r="AD356" s="190" t="s">
        <v>325</v>
      </c>
      <c r="AE356" s="190" t="s">
        <v>11139</v>
      </c>
      <c r="AF356" s="190" t="s">
        <v>11138</v>
      </c>
      <c r="AG356" s="193">
        <v>5445</v>
      </c>
      <c r="AH356" s="193">
        <v>4854</v>
      </c>
      <c r="AI356" s="193">
        <v>10299</v>
      </c>
      <c r="AJ356" s="193">
        <v>1843</v>
      </c>
      <c r="AK356" s="193">
        <v>1863</v>
      </c>
      <c r="AL356" s="193">
        <v>3706</v>
      </c>
      <c r="AM356" s="193">
        <v>0</v>
      </c>
      <c r="AN356" s="193">
        <v>0</v>
      </c>
      <c r="AO356" s="193">
        <v>0</v>
      </c>
      <c r="AP356" s="193">
        <v>0</v>
      </c>
      <c r="AQ356" s="193">
        <v>0</v>
      </c>
      <c r="AR356" s="193">
        <v>0</v>
      </c>
      <c r="AS356" s="190" t="s">
        <v>271</v>
      </c>
      <c r="AT356" s="193" t="s">
        <v>271</v>
      </c>
      <c r="AU356" s="193" t="s">
        <v>271</v>
      </c>
      <c r="AV356" s="190" t="s">
        <v>271</v>
      </c>
      <c r="AW356" s="193" t="s">
        <v>271</v>
      </c>
      <c r="AX356" s="193" t="s">
        <v>271</v>
      </c>
      <c r="AY356" s="190" t="s">
        <v>271</v>
      </c>
      <c r="AZ356" s="193" t="s">
        <v>271</v>
      </c>
      <c r="BA356" s="193" t="s">
        <v>271</v>
      </c>
      <c r="BB356" s="190" t="s">
        <v>271</v>
      </c>
      <c r="BC356" s="193" t="s">
        <v>271</v>
      </c>
      <c r="BD356" s="193" t="s">
        <v>271</v>
      </c>
      <c r="BE356" s="190" t="s">
        <v>271</v>
      </c>
      <c r="BF356" s="193" t="s">
        <v>271</v>
      </c>
      <c r="BG356" s="193" t="s">
        <v>271</v>
      </c>
      <c r="BH356" s="190" t="s">
        <v>271</v>
      </c>
      <c r="BI356" s="193" t="s">
        <v>271</v>
      </c>
      <c r="BJ356" s="193" t="s">
        <v>271</v>
      </c>
      <c r="BK356" s="190" t="s">
        <v>271</v>
      </c>
      <c r="BL356" s="193" t="s">
        <v>271</v>
      </c>
      <c r="BM356" s="193" t="s">
        <v>271</v>
      </c>
      <c r="BN356" s="190" t="s">
        <v>271</v>
      </c>
      <c r="BO356" s="193" t="s">
        <v>271</v>
      </c>
      <c r="BP356" s="193" t="s">
        <v>271</v>
      </c>
      <c r="BQ356" s="190" t="s">
        <v>271</v>
      </c>
      <c r="BR356" s="193" t="s">
        <v>271</v>
      </c>
      <c r="BS356" s="193" t="s">
        <v>271</v>
      </c>
      <c r="BT356" s="190" t="s">
        <v>271</v>
      </c>
      <c r="BU356" s="193" t="s">
        <v>271</v>
      </c>
      <c r="BV356" s="193" t="s">
        <v>271</v>
      </c>
      <c r="BW356" s="193">
        <v>5445</v>
      </c>
      <c r="BX356" s="193">
        <v>4854</v>
      </c>
      <c r="BY356" s="193">
        <v>10299</v>
      </c>
      <c r="BZ356" s="193">
        <v>1843</v>
      </c>
      <c r="CA356" s="193">
        <v>1863</v>
      </c>
      <c r="CB356" s="193">
        <v>3706</v>
      </c>
      <c r="CC356" s="190" t="s">
        <v>287</v>
      </c>
      <c r="CD356" s="193">
        <v>499</v>
      </c>
      <c r="CE356" s="193">
        <v>0</v>
      </c>
      <c r="CF356" s="190" t="s">
        <v>271</v>
      </c>
      <c r="CG356" s="193" t="s">
        <v>271</v>
      </c>
      <c r="CH356" s="193" t="s">
        <v>271</v>
      </c>
      <c r="CI356" s="190" t="s">
        <v>271</v>
      </c>
      <c r="CJ356" s="193" t="s">
        <v>271</v>
      </c>
      <c r="CK356" s="193" t="s">
        <v>271</v>
      </c>
      <c r="CL356" s="190" t="s">
        <v>271</v>
      </c>
      <c r="CM356" s="193" t="s">
        <v>271</v>
      </c>
      <c r="CN356" s="193" t="s">
        <v>271</v>
      </c>
      <c r="CO356" s="190" t="s">
        <v>287</v>
      </c>
      <c r="CP356" s="193">
        <v>0</v>
      </c>
      <c r="CQ356" s="193">
        <v>0</v>
      </c>
      <c r="CR356" s="190" t="s">
        <v>287</v>
      </c>
      <c r="CS356" s="193">
        <v>2919</v>
      </c>
      <c r="CT356" s="193">
        <v>0</v>
      </c>
      <c r="CU356" s="190" t="s">
        <v>287</v>
      </c>
      <c r="CV356" s="193">
        <v>0</v>
      </c>
      <c r="CW356" s="193">
        <v>0</v>
      </c>
      <c r="CX356" s="190" t="s">
        <v>271</v>
      </c>
      <c r="CY356" s="193" t="s">
        <v>271</v>
      </c>
      <c r="CZ356" s="193" t="s">
        <v>271</v>
      </c>
      <c r="DA356" s="190" t="s">
        <v>271</v>
      </c>
      <c r="DB356" s="193" t="s">
        <v>271</v>
      </c>
      <c r="DC356" s="193" t="s">
        <v>271</v>
      </c>
      <c r="DD356" s="190" t="s">
        <v>271</v>
      </c>
      <c r="DE356" s="193" t="s">
        <v>271</v>
      </c>
      <c r="DF356" s="193" t="s">
        <v>271</v>
      </c>
      <c r="DG356" s="190" t="s">
        <v>271</v>
      </c>
      <c r="DH356" s="193" t="s">
        <v>271</v>
      </c>
      <c r="DI356" s="193" t="s">
        <v>271</v>
      </c>
      <c r="DJ356" s="190" t="s">
        <v>271</v>
      </c>
      <c r="DK356" s="193" t="s">
        <v>271</v>
      </c>
      <c r="DL356" s="193" t="s">
        <v>271</v>
      </c>
      <c r="DM356" s="190" t="s">
        <v>287</v>
      </c>
      <c r="DN356" s="193">
        <v>0</v>
      </c>
      <c r="DO356" s="193">
        <v>0</v>
      </c>
      <c r="DP356" s="190" t="s">
        <v>271</v>
      </c>
      <c r="DQ356" s="193" t="s">
        <v>271</v>
      </c>
      <c r="DR356" s="193" t="s">
        <v>271</v>
      </c>
      <c r="DS356" s="190" t="s">
        <v>271</v>
      </c>
      <c r="DT356" s="193" t="s">
        <v>271</v>
      </c>
      <c r="DU356" s="193" t="s">
        <v>271</v>
      </c>
      <c r="DV356" s="190" t="s">
        <v>271</v>
      </c>
      <c r="DW356" s="193" t="s">
        <v>271</v>
      </c>
      <c r="DX356" s="193" t="s">
        <v>271</v>
      </c>
      <c r="DY356" s="190" t="s">
        <v>356</v>
      </c>
      <c r="DZ356" s="190" t="s">
        <v>272</v>
      </c>
      <c r="EA356" s="190" t="s">
        <v>564</v>
      </c>
      <c r="EB356" s="190" t="s">
        <v>354</v>
      </c>
      <c r="EC356" s="190" t="s">
        <v>272</v>
      </c>
      <c r="ED356" s="190" t="s">
        <v>785</v>
      </c>
      <c r="EE356" s="190" t="s">
        <v>307</v>
      </c>
      <c r="EF356" s="190" t="s">
        <v>11137</v>
      </c>
      <c r="EG356" s="190" t="s">
        <v>321</v>
      </c>
      <c r="EH356" s="190" t="s">
        <v>320</v>
      </c>
      <c r="EI356" s="190" t="s">
        <v>319</v>
      </c>
      <c r="EJ356" s="190" t="s">
        <v>245</v>
      </c>
      <c r="EK356" s="190" t="s">
        <v>379</v>
      </c>
      <c r="EL356" s="190" t="s">
        <v>272</v>
      </c>
      <c r="EM356" s="190" t="s">
        <v>272</v>
      </c>
      <c r="EN356" s="190" t="s">
        <v>272</v>
      </c>
      <c r="EO356" s="190" t="s">
        <v>272</v>
      </c>
      <c r="EP356" s="190" t="s">
        <v>378</v>
      </c>
      <c r="EQ356" s="190">
        <v>4</v>
      </c>
      <c r="ER356" s="190" t="s">
        <v>349</v>
      </c>
      <c r="ES356" s="190" t="s">
        <v>272</v>
      </c>
      <c r="ET356" s="190" t="s">
        <v>272</v>
      </c>
      <c r="EU356" s="190" t="s">
        <v>272</v>
      </c>
      <c r="EV356" s="190" t="s">
        <v>272</v>
      </c>
      <c r="EW356" s="190" t="s">
        <v>303</v>
      </c>
      <c r="EX356" s="190">
        <v>4</v>
      </c>
      <c r="EY356" s="190" t="s">
        <v>318</v>
      </c>
      <c r="EZ356" s="190" t="s">
        <v>266</v>
      </c>
      <c r="FA356" s="190" t="s">
        <v>258</v>
      </c>
      <c r="FB356" s="193">
        <v>3</v>
      </c>
      <c r="FC356" s="190" t="s">
        <v>348</v>
      </c>
      <c r="FD356" s="190" t="s">
        <v>537</v>
      </c>
      <c r="FE356" s="190" t="s">
        <v>271</v>
      </c>
      <c r="FF356" s="190" t="s">
        <v>262</v>
      </c>
      <c r="FG356" s="190" t="s">
        <v>271</v>
      </c>
      <c r="FH356" s="190" t="s">
        <v>11136</v>
      </c>
      <c r="FI356" s="190" t="s">
        <v>11135</v>
      </c>
      <c r="FJ356" s="190" t="s">
        <v>11134</v>
      </c>
      <c r="FK356" s="190" t="s">
        <v>11133</v>
      </c>
      <c r="FL356" s="190" t="s">
        <v>11132</v>
      </c>
      <c r="FM356" s="190" t="s">
        <v>11131</v>
      </c>
      <c r="FN356" s="190" t="s">
        <v>11130</v>
      </c>
      <c r="FO356" s="190" t="s">
        <v>11129</v>
      </c>
      <c r="FP356" s="190" t="s">
        <v>11128</v>
      </c>
      <c r="FQ356" s="193">
        <v>10299</v>
      </c>
      <c r="FR356" s="193">
        <v>3706</v>
      </c>
      <c r="FS356" s="190" t="s">
        <v>272</v>
      </c>
      <c r="FT356" s="190" t="s">
        <v>272</v>
      </c>
      <c r="FU356" s="190" t="s">
        <v>297</v>
      </c>
      <c r="FV356" s="190" t="s">
        <v>297</v>
      </c>
      <c r="FW356" s="190" t="s">
        <v>297</v>
      </c>
      <c r="FX356" s="190" t="s">
        <v>297</v>
      </c>
      <c r="FY356" s="190" t="s">
        <v>297</v>
      </c>
      <c r="FZ356" s="190" t="s">
        <v>297</v>
      </c>
      <c r="GA356" s="190" t="s">
        <v>272</v>
      </c>
      <c r="GB356" s="190" t="s">
        <v>272</v>
      </c>
      <c r="GC356" s="190" t="s">
        <v>272</v>
      </c>
      <c r="GD356" s="190" t="s">
        <v>272</v>
      </c>
      <c r="GE356" s="190" t="s">
        <v>272</v>
      </c>
    </row>
    <row r="357" spans="1:187" x14ac:dyDescent="0.3">
      <c r="A357" s="190" t="s">
        <v>372</v>
      </c>
      <c r="B357" s="190">
        <v>2988</v>
      </c>
      <c r="C357" s="190" t="s">
        <v>76</v>
      </c>
      <c r="D357" s="190" t="s">
        <v>239</v>
      </c>
      <c r="E357" s="190" t="s">
        <v>11127</v>
      </c>
      <c r="F357" s="190" t="s">
        <v>11126</v>
      </c>
      <c r="G357" s="190" t="s">
        <v>4028</v>
      </c>
      <c r="H357" s="190" t="s">
        <v>301</v>
      </c>
      <c r="I357" s="190" t="s">
        <v>301</v>
      </c>
      <c r="J357" s="190" t="s">
        <v>11125</v>
      </c>
      <c r="K357" s="190" t="s">
        <v>271</v>
      </c>
      <c r="L357" s="190" t="s">
        <v>271</v>
      </c>
      <c r="M357" s="190" t="s">
        <v>271</v>
      </c>
      <c r="N357" s="190" t="s">
        <v>271</v>
      </c>
      <c r="O357" s="190" t="s">
        <v>271</v>
      </c>
      <c r="P357" s="190" t="s">
        <v>271</v>
      </c>
      <c r="Q357" s="191">
        <v>41821</v>
      </c>
      <c r="R357" s="191">
        <v>42185</v>
      </c>
      <c r="S357" s="191">
        <v>42246</v>
      </c>
      <c r="T357" s="190" t="s">
        <v>471</v>
      </c>
      <c r="U357" s="194">
        <v>223000</v>
      </c>
      <c r="V357" s="190" t="s">
        <v>1969</v>
      </c>
      <c r="W357" s="190" t="s">
        <v>1968</v>
      </c>
      <c r="X357" s="190" t="s">
        <v>1967</v>
      </c>
      <c r="Y357" s="190" t="s">
        <v>1966</v>
      </c>
      <c r="Z357" s="190" t="s">
        <v>1965</v>
      </c>
      <c r="AA357" s="190" t="s">
        <v>1964</v>
      </c>
      <c r="AB357" s="190" t="s">
        <v>291</v>
      </c>
      <c r="AC357" s="190" t="s">
        <v>11124</v>
      </c>
      <c r="AD357" s="190" t="s">
        <v>325</v>
      </c>
      <c r="AE357" s="190" t="s">
        <v>11123</v>
      </c>
      <c r="AF357" s="190" t="s">
        <v>11122</v>
      </c>
      <c r="AG357" s="193">
        <v>513</v>
      </c>
      <c r="AH357" s="193">
        <v>423</v>
      </c>
      <c r="AI357" s="193">
        <v>696</v>
      </c>
      <c r="AJ357" s="193">
        <v>183</v>
      </c>
      <c r="AK357" s="193">
        <v>139</v>
      </c>
      <c r="AL357" s="193">
        <v>322</v>
      </c>
      <c r="AM357" s="193">
        <v>0</v>
      </c>
      <c r="AN357" s="193">
        <v>0</v>
      </c>
      <c r="AO357" s="193">
        <v>0</v>
      </c>
      <c r="AP357" s="193">
        <v>183</v>
      </c>
      <c r="AQ357" s="193">
        <v>139</v>
      </c>
      <c r="AR357" s="193">
        <v>322</v>
      </c>
      <c r="AS357" s="190" t="s">
        <v>271</v>
      </c>
      <c r="AT357" s="193" t="s">
        <v>271</v>
      </c>
      <c r="AU357" s="193" t="s">
        <v>271</v>
      </c>
      <c r="AV357" s="190" t="s">
        <v>287</v>
      </c>
      <c r="AW357" s="193">
        <v>322</v>
      </c>
      <c r="AX357" s="193">
        <v>0</v>
      </c>
      <c r="AY357" s="190" t="s">
        <v>271</v>
      </c>
      <c r="AZ357" s="193" t="s">
        <v>271</v>
      </c>
      <c r="BA357" s="193" t="s">
        <v>271</v>
      </c>
      <c r="BB357" s="190" t="s">
        <v>287</v>
      </c>
      <c r="BC357" s="193">
        <v>322</v>
      </c>
      <c r="BD357" s="193">
        <v>0</v>
      </c>
      <c r="BE357" s="190" t="s">
        <v>287</v>
      </c>
      <c r="BF357" s="193">
        <v>322</v>
      </c>
      <c r="BG357" s="193">
        <v>0</v>
      </c>
      <c r="BH357" s="190" t="s">
        <v>271</v>
      </c>
      <c r="BI357" s="193" t="s">
        <v>271</v>
      </c>
      <c r="BJ357" s="193" t="s">
        <v>271</v>
      </c>
      <c r="BK357" s="190" t="s">
        <v>287</v>
      </c>
      <c r="BL357" s="193">
        <v>322</v>
      </c>
      <c r="BM357" s="193">
        <v>0</v>
      </c>
      <c r="BN357" s="190" t="s">
        <v>287</v>
      </c>
      <c r="BO357" s="193">
        <v>322</v>
      </c>
      <c r="BP357" s="193">
        <v>0</v>
      </c>
      <c r="BQ357" s="190" t="s">
        <v>271</v>
      </c>
      <c r="BR357" s="193" t="s">
        <v>271</v>
      </c>
      <c r="BS357" s="193" t="s">
        <v>271</v>
      </c>
      <c r="BT357" s="190" t="s">
        <v>271</v>
      </c>
      <c r="BU357" s="193" t="s">
        <v>271</v>
      </c>
      <c r="BV357" s="193" t="s">
        <v>271</v>
      </c>
      <c r="BW357" s="193">
        <v>513</v>
      </c>
      <c r="BX357" s="193">
        <v>423</v>
      </c>
      <c r="BY357" s="193">
        <v>936</v>
      </c>
      <c r="BZ357" s="193">
        <v>183</v>
      </c>
      <c r="CA357" s="193">
        <v>139</v>
      </c>
      <c r="CB357" s="193">
        <v>322</v>
      </c>
      <c r="CC357" s="190" t="s">
        <v>271</v>
      </c>
      <c r="CD357" s="193" t="s">
        <v>271</v>
      </c>
      <c r="CE357" s="193" t="s">
        <v>271</v>
      </c>
      <c r="CF357" s="190" t="s">
        <v>271</v>
      </c>
      <c r="CG357" s="193" t="s">
        <v>271</v>
      </c>
      <c r="CH357" s="193" t="s">
        <v>271</v>
      </c>
      <c r="CI357" s="190" t="s">
        <v>287</v>
      </c>
      <c r="CJ357" s="193">
        <v>322</v>
      </c>
      <c r="CK357" s="193">
        <v>0</v>
      </c>
      <c r="CL357" s="190" t="s">
        <v>271</v>
      </c>
      <c r="CM357" s="193" t="s">
        <v>271</v>
      </c>
      <c r="CN357" s="193" t="s">
        <v>271</v>
      </c>
      <c r="CO357" s="190" t="s">
        <v>271</v>
      </c>
      <c r="CP357" s="193" t="s">
        <v>271</v>
      </c>
      <c r="CQ357" s="193" t="s">
        <v>271</v>
      </c>
      <c r="CR357" s="190" t="s">
        <v>287</v>
      </c>
      <c r="CS357" s="193">
        <v>322</v>
      </c>
      <c r="CT357" s="193">
        <v>0</v>
      </c>
      <c r="CU357" s="190" t="s">
        <v>271</v>
      </c>
      <c r="CV357" s="193" t="s">
        <v>271</v>
      </c>
      <c r="CW357" s="193" t="s">
        <v>271</v>
      </c>
      <c r="CX357" s="190" t="s">
        <v>287</v>
      </c>
      <c r="CY357" s="193">
        <v>322</v>
      </c>
      <c r="CZ357" s="193">
        <v>0</v>
      </c>
      <c r="DA357" s="190" t="s">
        <v>287</v>
      </c>
      <c r="DB357" s="193">
        <v>322</v>
      </c>
      <c r="DC357" s="193">
        <v>0</v>
      </c>
      <c r="DD357" s="190" t="s">
        <v>287</v>
      </c>
      <c r="DE357" s="193">
        <v>322</v>
      </c>
      <c r="DF357" s="193">
        <v>0</v>
      </c>
      <c r="DG357" s="190" t="s">
        <v>271</v>
      </c>
      <c r="DH357" s="193" t="s">
        <v>271</v>
      </c>
      <c r="DI357" s="193" t="s">
        <v>271</v>
      </c>
      <c r="DJ357" s="190" t="s">
        <v>271</v>
      </c>
      <c r="DK357" s="193" t="s">
        <v>271</v>
      </c>
      <c r="DL357" s="193" t="s">
        <v>271</v>
      </c>
      <c r="DM357" s="190" t="s">
        <v>287</v>
      </c>
      <c r="DN357" s="193">
        <v>322</v>
      </c>
      <c r="DO357" s="193">
        <v>0</v>
      </c>
      <c r="DP357" s="190" t="s">
        <v>271</v>
      </c>
      <c r="DQ357" s="193" t="s">
        <v>271</v>
      </c>
      <c r="DR357" s="193" t="s">
        <v>271</v>
      </c>
      <c r="DS357" s="190" t="s">
        <v>271</v>
      </c>
      <c r="DT357" s="193" t="s">
        <v>271</v>
      </c>
      <c r="DU357" s="193" t="s">
        <v>271</v>
      </c>
      <c r="DV357" s="190" t="s">
        <v>287</v>
      </c>
      <c r="DW357" s="193">
        <v>183</v>
      </c>
      <c r="DX357" s="193">
        <v>0</v>
      </c>
      <c r="DY357" s="190" t="s">
        <v>356</v>
      </c>
      <c r="DZ357" s="190" t="s">
        <v>297</v>
      </c>
      <c r="EA357" s="190" t="s">
        <v>271</v>
      </c>
      <c r="EB357" s="190" t="s">
        <v>271</v>
      </c>
      <c r="EC357" s="190" t="s">
        <v>297</v>
      </c>
      <c r="ED357" s="190" t="s">
        <v>271</v>
      </c>
      <c r="EE357" s="190" t="s">
        <v>271</v>
      </c>
      <c r="EF357" s="190" t="s">
        <v>271</v>
      </c>
      <c r="EG357" s="190" t="s">
        <v>321</v>
      </c>
      <c r="EH357" s="190" t="s">
        <v>320</v>
      </c>
      <c r="EI357" s="190" t="s">
        <v>319</v>
      </c>
      <c r="EJ357" s="190" t="s">
        <v>245</v>
      </c>
      <c r="EK357" s="190" t="s">
        <v>379</v>
      </c>
      <c r="EL357" s="190" t="s">
        <v>272</v>
      </c>
      <c r="EM357" s="190" t="s">
        <v>272</v>
      </c>
      <c r="EN357" s="190" t="s">
        <v>272</v>
      </c>
      <c r="EO357" s="190" t="s">
        <v>272</v>
      </c>
      <c r="EP357" s="190" t="s">
        <v>378</v>
      </c>
      <c r="EQ357" s="190">
        <v>4</v>
      </c>
      <c r="ER357" s="190" t="s">
        <v>349</v>
      </c>
      <c r="ES357" s="190" t="s">
        <v>272</v>
      </c>
      <c r="ET357" s="190" t="s">
        <v>272</v>
      </c>
      <c r="EU357" s="190" t="s">
        <v>272</v>
      </c>
      <c r="EV357" s="190" t="s">
        <v>272</v>
      </c>
      <c r="EW357" s="190" t="s">
        <v>303</v>
      </c>
      <c r="EX357" s="190">
        <v>4</v>
      </c>
      <c r="EY357" s="190" t="s">
        <v>318</v>
      </c>
      <c r="EZ357" s="190" t="s">
        <v>268</v>
      </c>
      <c r="FA357" s="190" t="s">
        <v>258</v>
      </c>
      <c r="FB357" s="193">
        <v>0</v>
      </c>
      <c r="FC357" s="190" t="s">
        <v>442</v>
      </c>
      <c r="FD357" s="190" t="s">
        <v>348</v>
      </c>
      <c r="FE357" s="190" t="s">
        <v>271</v>
      </c>
      <c r="FF357" s="190" t="s">
        <v>263</v>
      </c>
      <c r="FG357" s="190" t="s">
        <v>271</v>
      </c>
      <c r="FH357" s="190" t="s">
        <v>271</v>
      </c>
      <c r="FI357" s="190" t="s">
        <v>11121</v>
      </c>
      <c r="FJ357" s="190" t="s">
        <v>11120</v>
      </c>
      <c r="FK357" s="190" t="s">
        <v>11119</v>
      </c>
      <c r="FL357" s="190" t="s">
        <v>11118</v>
      </c>
      <c r="FM357" s="190" t="s">
        <v>11117</v>
      </c>
      <c r="FN357" s="190" t="s">
        <v>11116</v>
      </c>
      <c r="FO357" s="190" t="s">
        <v>271</v>
      </c>
      <c r="FP357" s="190" t="s">
        <v>271</v>
      </c>
      <c r="FQ357" s="193">
        <v>936</v>
      </c>
      <c r="FR357" s="193">
        <v>322</v>
      </c>
      <c r="FS357" s="190" t="s">
        <v>271</v>
      </c>
      <c r="FT357" s="190" t="s">
        <v>271</v>
      </c>
      <c r="FU357" s="190" t="s">
        <v>272</v>
      </c>
      <c r="FV357" s="190" t="s">
        <v>271</v>
      </c>
      <c r="FW357" s="190" t="s">
        <v>271</v>
      </c>
      <c r="FX357" s="190" t="s">
        <v>271</v>
      </c>
      <c r="FY357" s="190" t="s">
        <v>271</v>
      </c>
      <c r="FZ357" s="190" t="s">
        <v>271</v>
      </c>
      <c r="GA357" s="190" t="s">
        <v>272</v>
      </c>
      <c r="GB357" s="190" t="s">
        <v>271</v>
      </c>
      <c r="GC357" s="190" t="s">
        <v>272</v>
      </c>
      <c r="GD357" s="190" t="s">
        <v>271</v>
      </c>
      <c r="GE357" s="190" t="s">
        <v>272</v>
      </c>
    </row>
    <row r="358" spans="1:187" x14ac:dyDescent="0.3">
      <c r="A358" s="190" t="s">
        <v>372</v>
      </c>
      <c r="B358" s="190">
        <v>2989</v>
      </c>
      <c r="C358" s="190" t="s">
        <v>76</v>
      </c>
      <c r="D358" s="190" t="s">
        <v>239</v>
      </c>
      <c r="E358" s="190" t="s">
        <v>11115</v>
      </c>
      <c r="F358" s="190" t="s">
        <v>11114</v>
      </c>
      <c r="G358" s="190" t="s">
        <v>4028</v>
      </c>
      <c r="H358" s="190" t="s">
        <v>369</v>
      </c>
      <c r="I358" s="190" t="s">
        <v>1432</v>
      </c>
      <c r="J358" s="190" t="s">
        <v>11113</v>
      </c>
      <c r="K358" s="190" t="s">
        <v>271</v>
      </c>
      <c r="L358" s="190" t="s">
        <v>271</v>
      </c>
      <c r="M358" s="190" t="s">
        <v>271</v>
      </c>
      <c r="N358" s="190" t="s">
        <v>271</v>
      </c>
      <c r="O358" s="190" t="s">
        <v>271</v>
      </c>
      <c r="P358" s="190" t="s">
        <v>271</v>
      </c>
      <c r="Q358" s="191">
        <v>41562</v>
      </c>
      <c r="R358" s="191">
        <v>42231</v>
      </c>
      <c r="S358" s="191">
        <v>42308</v>
      </c>
      <c r="T358" s="190" t="s">
        <v>366</v>
      </c>
      <c r="U358" s="194">
        <v>131000</v>
      </c>
      <c r="V358" s="190" t="s">
        <v>1969</v>
      </c>
      <c r="W358" s="190" t="s">
        <v>1968</v>
      </c>
      <c r="X358" s="190" t="s">
        <v>1967</v>
      </c>
      <c r="Y358" s="190" t="s">
        <v>1966</v>
      </c>
      <c r="Z358" s="190" t="s">
        <v>1965</v>
      </c>
      <c r="AA358" s="190" t="s">
        <v>1964</v>
      </c>
      <c r="AB358" s="190" t="s">
        <v>310</v>
      </c>
      <c r="AC358" s="190" t="s">
        <v>11112</v>
      </c>
      <c r="AD358" s="190" t="s">
        <v>325</v>
      </c>
      <c r="AE358" s="190" t="s">
        <v>11111</v>
      </c>
      <c r="AF358" s="190" t="s">
        <v>11110</v>
      </c>
      <c r="AG358" s="193">
        <v>2636</v>
      </c>
      <c r="AH358" s="193">
        <v>2864</v>
      </c>
      <c r="AI358" s="193">
        <v>5500</v>
      </c>
      <c r="AJ358" s="193">
        <v>55</v>
      </c>
      <c r="AK358" s="193">
        <v>125</v>
      </c>
      <c r="AL358" s="193">
        <v>205</v>
      </c>
      <c r="AM358" s="193">
        <v>0</v>
      </c>
      <c r="AN358" s="193">
        <v>0</v>
      </c>
      <c r="AO358" s="193">
        <v>0</v>
      </c>
      <c r="AP358" s="193">
        <v>0</v>
      </c>
      <c r="AQ358" s="193">
        <v>0</v>
      </c>
      <c r="AR358" s="193">
        <v>0</v>
      </c>
      <c r="AS358" s="190" t="s">
        <v>271</v>
      </c>
      <c r="AT358" s="193" t="s">
        <v>271</v>
      </c>
      <c r="AU358" s="193" t="s">
        <v>271</v>
      </c>
      <c r="AV358" s="190" t="s">
        <v>271</v>
      </c>
      <c r="AW358" s="193" t="s">
        <v>271</v>
      </c>
      <c r="AX358" s="193" t="s">
        <v>271</v>
      </c>
      <c r="AY358" s="190" t="s">
        <v>271</v>
      </c>
      <c r="AZ358" s="193" t="s">
        <v>271</v>
      </c>
      <c r="BA358" s="193" t="s">
        <v>271</v>
      </c>
      <c r="BB358" s="190" t="s">
        <v>271</v>
      </c>
      <c r="BC358" s="193" t="s">
        <v>271</v>
      </c>
      <c r="BD358" s="193" t="s">
        <v>271</v>
      </c>
      <c r="BE358" s="190" t="s">
        <v>271</v>
      </c>
      <c r="BF358" s="193" t="s">
        <v>271</v>
      </c>
      <c r="BG358" s="193" t="s">
        <v>271</v>
      </c>
      <c r="BH358" s="190" t="s">
        <v>271</v>
      </c>
      <c r="BI358" s="193" t="s">
        <v>271</v>
      </c>
      <c r="BJ358" s="193" t="s">
        <v>271</v>
      </c>
      <c r="BK358" s="190" t="s">
        <v>271</v>
      </c>
      <c r="BL358" s="193" t="s">
        <v>271</v>
      </c>
      <c r="BM358" s="193" t="s">
        <v>271</v>
      </c>
      <c r="BN358" s="190" t="s">
        <v>271</v>
      </c>
      <c r="BO358" s="193" t="s">
        <v>271</v>
      </c>
      <c r="BP358" s="193" t="s">
        <v>271</v>
      </c>
      <c r="BQ358" s="190" t="s">
        <v>271</v>
      </c>
      <c r="BR358" s="193" t="s">
        <v>271</v>
      </c>
      <c r="BS358" s="193" t="s">
        <v>271</v>
      </c>
      <c r="BT358" s="190" t="s">
        <v>271</v>
      </c>
      <c r="BU358" s="193" t="s">
        <v>271</v>
      </c>
      <c r="BV358" s="193" t="s">
        <v>271</v>
      </c>
      <c r="BW358" s="193">
        <v>2636</v>
      </c>
      <c r="BX358" s="193">
        <v>2864</v>
      </c>
      <c r="BY358" s="193">
        <v>5500</v>
      </c>
      <c r="BZ358" s="193">
        <v>80</v>
      </c>
      <c r="CA358" s="193">
        <v>125</v>
      </c>
      <c r="CB358" s="193">
        <v>205</v>
      </c>
      <c r="CC358" s="190" t="s">
        <v>271</v>
      </c>
      <c r="CD358" s="193" t="s">
        <v>271</v>
      </c>
      <c r="CE358" s="193" t="s">
        <v>271</v>
      </c>
      <c r="CF358" s="190" t="s">
        <v>271</v>
      </c>
      <c r="CG358" s="193" t="s">
        <v>271</v>
      </c>
      <c r="CH358" s="193" t="s">
        <v>271</v>
      </c>
      <c r="CI358" s="190" t="s">
        <v>271</v>
      </c>
      <c r="CJ358" s="193" t="s">
        <v>271</v>
      </c>
      <c r="CK358" s="193" t="s">
        <v>271</v>
      </c>
      <c r="CL358" s="190" t="s">
        <v>271</v>
      </c>
      <c r="CM358" s="193" t="s">
        <v>271</v>
      </c>
      <c r="CN358" s="193" t="s">
        <v>271</v>
      </c>
      <c r="CO358" s="190" t="s">
        <v>271</v>
      </c>
      <c r="CP358" s="193" t="s">
        <v>271</v>
      </c>
      <c r="CQ358" s="193" t="s">
        <v>271</v>
      </c>
      <c r="CR358" s="190" t="s">
        <v>271</v>
      </c>
      <c r="CS358" s="193" t="s">
        <v>271</v>
      </c>
      <c r="CT358" s="193" t="s">
        <v>271</v>
      </c>
      <c r="CU358" s="190" t="s">
        <v>271</v>
      </c>
      <c r="CV358" s="193" t="s">
        <v>271</v>
      </c>
      <c r="CW358" s="193" t="s">
        <v>271</v>
      </c>
      <c r="CX358" s="190" t="s">
        <v>271</v>
      </c>
      <c r="CY358" s="193" t="s">
        <v>271</v>
      </c>
      <c r="CZ358" s="193" t="s">
        <v>271</v>
      </c>
      <c r="DA358" s="190" t="s">
        <v>271</v>
      </c>
      <c r="DB358" s="193" t="s">
        <v>271</v>
      </c>
      <c r="DC358" s="193" t="s">
        <v>271</v>
      </c>
      <c r="DD358" s="190" t="s">
        <v>271</v>
      </c>
      <c r="DE358" s="193" t="s">
        <v>271</v>
      </c>
      <c r="DF358" s="193" t="s">
        <v>271</v>
      </c>
      <c r="DG358" s="190" t="s">
        <v>271</v>
      </c>
      <c r="DH358" s="193" t="s">
        <v>271</v>
      </c>
      <c r="DI358" s="193" t="s">
        <v>271</v>
      </c>
      <c r="DJ358" s="190" t="s">
        <v>271</v>
      </c>
      <c r="DK358" s="193" t="s">
        <v>271</v>
      </c>
      <c r="DL358" s="193" t="s">
        <v>271</v>
      </c>
      <c r="DM358" s="190" t="s">
        <v>271</v>
      </c>
      <c r="DN358" s="193" t="s">
        <v>271</v>
      </c>
      <c r="DO358" s="193" t="s">
        <v>271</v>
      </c>
      <c r="DP358" s="190" t="s">
        <v>271</v>
      </c>
      <c r="DQ358" s="193" t="s">
        <v>271</v>
      </c>
      <c r="DR358" s="193" t="s">
        <v>271</v>
      </c>
      <c r="DS358" s="190" t="s">
        <v>287</v>
      </c>
      <c r="DT358" s="193">
        <v>205</v>
      </c>
      <c r="DU358" s="193">
        <v>5500</v>
      </c>
      <c r="DV358" s="190" t="s">
        <v>271</v>
      </c>
      <c r="DW358" s="193" t="s">
        <v>271</v>
      </c>
      <c r="DX358" s="193" t="s">
        <v>271</v>
      </c>
      <c r="DY358" s="190" t="s">
        <v>1295</v>
      </c>
      <c r="DZ358" s="190" t="s">
        <v>297</v>
      </c>
      <c r="EA358" s="190" t="s">
        <v>271</v>
      </c>
      <c r="EB358" s="190" t="s">
        <v>271</v>
      </c>
      <c r="EC358" s="190" t="s">
        <v>297</v>
      </c>
      <c r="ED358" s="190" t="s">
        <v>271</v>
      </c>
      <c r="EE358" s="190" t="s">
        <v>271</v>
      </c>
      <c r="EF358" s="190" t="s">
        <v>271</v>
      </c>
      <c r="EG358" s="190" t="s">
        <v>352</v>
      </c>
      <c r="EH358" s="190" t="s">
        <v>284</v>
      </c>
      <c r="EI358" s="190" t="s">
        <v>319</v>
      </c>
      <c r="EJ358" s="190" t="s">
        <v>246</v>
      </c>
      <c r="EK358" s="190" t="s">
        <v>379</v>
      </c>
      <c r="EL358" s="190" t="s">
        <v>272</v>
      </c>
      <c r="EM358" s="190" t="s">
        <v>272</v>
      </c>
      <c r="EN358" s="190" t="s">
        <v>272</v>
      </c>
      <c r="EO358" s="190" t="s">
        <v>272</v>
      </c>
      <c r="EP358" s="190" t="s">
        <v>378</v>
      </c>
      <c r="EQ358" s="190">
        <v>4</v>
      </c>
      <c r="ER358" s="190" t="s">
        <v>349</v>
      </c>
      <c r="ES358" s="190" t="s">
        <v>297</v>
      </c>
      <c r="ET358" s="190" t="s">
        <v>272</v>
      </c>
      <c r="EU358" s="190" t="s">
        <v>272</v>
      </c>
      <c r="EV358" s="190" t="s">
        <v>297</v>
      </c>
      <c r="EW358" s="190" t="s">
        <v>601</v>
      </c>
      <c r="EX358" s="190">
        <v>2</v>
      </c>
      <c r="EY358" s="190" t="s">
        <v>318</v>
      </c>
      <c r="EZ358" s="190" t="s">
        <v>266</v>
      </c>
      <c r="FA358" s="190" t="s">
        <v>258</v>
      </c>
      <c r="FB358" s="193">
        <v>0</v>
      </c>
      <c r="FC358" s="190" t="s">
        <v>348</v>
      </c>
      <c r="FD358" s="190" t="s">
        <v>442</v>
      </c>
      <c r="FE358" s="190" t="s">
        <v>271</v>
      </c>
      <c r="FF358" s="190" t="s">
        <v>263</v>
      </c>
      <c r="FG358" s="190" t="s">
        <v>271</v>
      </c>
      <c r="FH358" s="190" t="s">
        <v>271</v>
      </c>
      <c r="FI358" s="190" t="s">
        <v>11109</v>
      </c>
      <c r="FJ358" s="190" t="s">
        <v>11108</v>
      </c>
      <c r="FK358" s="190" t="s">
        <v>11107</v>
      </c>
      <c r="FL358" s="190" t="s">
        <v>11106</v>
      </c>
      <c r="FM358" s="190" t="s">
        <v>11105</v>
      </c>
      <c r="FN358" s="190" t="s">
        <v>11104</v>
      </c>
      <c r="FO358" s="190" t="s">
        <v>271</v>
      </c>
      <c r="FP358" s="190" t="s">
        <v>271</v>
      </c>
      <c r="FQ358" s="193">
        <v>5500</v>
      </c>
      <c r="FR358" s="193">
        <v>205</v>
      </c>
      <c r="FS358" s="190" t="s">
        <v>272</v>
      </c>
      <c r="FT358" s="190" t="s">
        <v>271</v>
      </c>
      <c r="FU358" s="190" t="s">
        <v>271</v>
      </c>
      <c r="FV358" s="190" t="s">
        <v>271</v>
      </c>
      <c r="FW358" s="190" t="s">
        <v>271</v>
      </c>
      <c r="FX358" s="190" t="s">
        <v>271</v>
      </c>
      <c r="FY358" s="190" t="s">
        <v>271</v>
      </c>
      <c r="FZ358" s="190" t="s">
        <v>271</v>
      </c>
      <c r="GA358" s="190" t="s">
        <v>271</v>
      </c>
      <c r="GB358" s="190" t="s">
        <v>271</v>
      </c>
      <c r="GC358" s="190" t="s">
        <v>271</v>
      </c>
      <c r="GD358" s="190" t="s">
        <v>271</v>
      </c>
      <c r="GE358" s="190" t="s">
        <v>272</v>
      </c>
    </row>
    <row r="359" spans="1:187" x14ac:dyDescent="0.3">
      <c r="A359" s="190" t="s">
        <v>372</v>
      </c>
      <c r="B359" s="190">
        <v>2990</v>
      </c>
      <c r="C359" s="190" t="s">
        <v>76</v>
      </c>
      <c r="D359" s="190" t="s">
        <v>239</v>
      </c>
      <c r="E359" s="190" t="s">
        <v>11103</v>
      </c>
      <c r="F359" s="190" t="s">
        <v>11102</v>
      </c>
      <c r="G359" s="190" t="s">
        <v>4028</v>
      </c>
      <c r="H359" s="190" t="s">
        <v>369</v>
      </c>
      <c r="I359" s="190" t="s">
        <v>301</v>
      </c>
      <c r="J359" s="190" t="s">
        <v>11101</v>
      </c>
      <c r="K359" s="190" t="s">
        <v>271</v>
      </c>
      <c r="L359" s="190" t="s">
        <v>271</v>
      </c>
      <c r="M359" s="190" t="s">
        <v>271</v>
      </c>
      <c r="N359" s="190" t="s">
        <v>271</v>
      </c>
      <c r="O359" s="190" t="s">
        <v>271</v>
      </c>
      <c r="P359" s="190" t="s">
        <v>271</v>
      </c>
      <c r="Q359" s="191">
        <v>42370</v>
      </c>
      <c r="R359" s="191">
        <v>42735</v>
      </c>
      <c r="T359" s="190" t="s">
        <v>366</v>
      </c>
      <c r="U359" s="194">
        <v>174000</v>
      </c>
      <c r="V359" s="190" t="s">
        <v>11100</v>
      </c>
      <c r="W359" s="190" t="s">
        <v>4307</v>
      </c>
      <c r="X359" s="190" t="s">
        <v>11099</v>
      </c>
      <c r="Y359" s="190" t="s">
        <v>11098</v>
      </c>
      <c r="Z359" s="190" t="s">
        <v>11097</v>
      </c>
      <c r="AA359" s="190" t="s">
        <v>11096</v>
      </c>
      <c r="AB359" s="190" t="s">
        <v>310</v>
      </c>
      <c r="AC359" s="190" t="s">
        <v>11095</v>
      </c>
      <c r="AD359" s="190" t="s">
        <v>325</v>
      </c>
      <c r="AE359" s="190" t="s">
        <v>11094</v>
      </c>
      <c r="AF359" s="190" t="s">
        <v>11093</v>
      </c>
      <c r="AG359" s="193">
        <v>64170</v>
      </c>
      <c r="AH359" s="193">
        <v>54060</v>
      </c>
      <c r="AI359" s="193">
        <v>118230</v>
      </c>
      <c r="AJ359" s="193">
        <v>10695</v>
      </c>
      <c r="AK359" s="193">
        <v>9010</v>
      </c>
      <c r="AL359" s="193">
        <v>19705</v>
      </c>
      <c r="AM359" s="193">
        <v>0</v>
      </c>
      <c r="AN359" s="193">
        <v>0</v>
      </c>
      <c r="AO359" s="193">
        <v>0</v>
      </c>
      <c r="AP359" s="193">
        <v>0</v>
      </c>
      <c r="AQ359" s="193">
        <v>0</v>
      </c>
      <c r="AR359" s="193">
        <v>0</v>
      </c>
      <c r="AS359" s="190" t="s">
        <v>271</v>
      </c>
      <c r="AT359" s="193" t="s">
        <v>271</v>
      </c>
      <c r="AU359" s="193" t="s">
        <v>271</v>
      </c>
      <c r="AV359" s="190" t="s">
        <v>271</v>
      </c>
      <c r="AW359" s="193" t="s">
        <v>271</v>
      </c>
      <c r="AX359" s="193" t="s">
        <v>271</v>
      </c>
      <c r="AY359" s="190" t="s">
        <v>271</v>
      </c>
      <c r="AZ359" s="193" t="s">
        <v>271</v>
      </c>
      <c r="BA359" s="193" t="s">
        <v>271</v>
      </c>
      <c r="BB359" s="190" t="s">
        <v>271</v>
      </c>
      <c r="BC359" s="193" t="s">
        <v>271</v>
      </c>
      <c r="BD359" s="193" t="s">
        <v>271</v>
      </c>
      <c r="BE359" s="190" t="s">
        <v>271</v>
      </c>
      <c r="BF359" s="193" t="s">
        <v>271</v>
      </c>
      <c r="BG359" s="193" t="s">
        <v>271</v>
      </c>
      <c r="BH359" s="190" t="s">
        <v>271</v>
      </c>
      <c r="BI359" s="193" t="s">
        <v>271</v>
      </c>
      <c r="BJ359" s="193" t="s">
        <v>271</v>
      </c>
      <c r="BK359" s="190" t="s">
        <v>271</v>
      </c>
      <c r="BL359" s="193" t="s">
        <v>271</v>
      </c>
      <c r="BM359" s="193" t="s">
        <v>271</v>
      </c>
      <c r="BN359" s="190" t="s">
        <v>271</v>
      </c>
      <c r="BO359" s="193" t="s">
        <v>271</v>
      </c>
      <c r="BP359" s="193" t="s">
        <v>271</v>
      </c>
      <c r="BQ359" s="190" t="s">
        <v>271</v>
      </c>
      <c r="BR359" s="193" t="s">
        <v>271</v>
      </c>
      <c r="BS359" s="193" t="s">
        <v>271</v>
      </c>
      <c r="BT359" s="190" t="s">
        <v>271</v>
      </c>
      <c r="BU359" s="193" t="s">
        <v>271</v>
      </c>
      <c r="BV359" s="193" t="s">
        <v>271</v>
      </c>
      <c r="BW359" s="193">
        <v>64170</v>
      </c>
      <c r="BX359" s="193">
        <v>54060</v>
      </c>
      <c r="BY359" s="193">
        <v>118230</v>
      </c>
      <c r="BZ359" s="193">
        <v>10695</v>
      </c>
      <c r="CA359" s="193">
        <v>9010</v>
      </c>
      <c r="CB359" s="193">
        <v>19705</v>
      </c>
      <c r="CC359" s="190" t="s">
        <v>271</v>
      </c>
      <c r="CD359" s="193" t="s">
        <v>271</v>
      </c>
      <c r="CE359" s="193" t="s">
        <v>271</v>
      </c>
      <c r="CF359" s="190" t="s">
        <v>271</v>
      </c>
      <c r="CG359" s="193" t="s">
        <v>271</v>
      </c>
      <c r="CH359" s="193" t="s">
        <v>271</v>
      </c>
      <c r="CI359" s="190" t="s">
        <v>271</v>
      </c>
      <c r="CJ359" s="193" t="s">
        <v>271</v>
      </c>
      <c r="CK359" s="193" t="s">
        <v>271</v>
      </c>
      <c r="CL359" s="190" t="s">
        <v>271</v>
      </c>
      <c r="CM359" s="193" t="s">
        <v>271</v>
      </c>
      <c r="CN359" s="193" t="s">
        <v>271</v>
      </c>
      <c r="CO359" s="190" t="s">
        <v>271</v>
      </c>
      <c r="CP359" s="193" t="s">
        <v>271</v>
      </c>
      <c r="CQ359" s="193" t="s">
        <v>271</v>
      </c>
      <c r="CR359" s="190" t="s">
        <v>271</v>
      </c>
      <c r="CS359" s="193" t="s">
        <v>271</v>
      </c>
      <c r="CT359" s="193" t="s">
        <v>271</v>
      </c>
      <c r="CU359" s="190" t="s">
        <v>271</v>
      </c>
      <c r="CV359" s="193" t="s">
        <v>271</v>
      </c>
      <c r="CW359" s="193" t="s">
        <v>271</v>
      </c>
      <c r="CX359" s="190" t="s">
        <v>271</v>
      </c>
      <c r="CY359" s="193" t="s">
        <v>271</v>
      </c>
      <c r="CZ359" s="193" t="s">
        <v>271</v>
      </c>
      <c r="DA359" s="190" t="s">
        <v>271</v>
      </c>
      <c r="DB359" s="193" t="s">
        <v>271</v>
      </c>
      <c r="DC359" s="193" t="s">
        <v>271</v>
      </c>
      <c r="DD359" s="190" t="s">
        <v>287</v>
      </c>
      <c r="DE359" s="193">
        <v>17245</v>
      </c>
      <c r="DF359" s="193">
        <v>103470</v>
      </c>
      <c r="DG359" s="190" t="s">
        <v>271</v>
      </c>
      <c r="DH359" s="193" t="s">
        <v>271</v>
      </c>
      <c r="DI359" s="193" t="s">
        <v>271</v>
      </c>
      <c r="DJ359" s="190" t="s">
        <v>271</v>
      </c>
      <c r="DK359" s="193" t="s">
        <v>271</v>
      </c>
      <c r="DL359" s="193" t="s">
        <v>271</v>
      </c>
      <c r="DM359" s="190" t="s">
        <v>271</v>
      </c>
      <c r="DN359" s="193" t="s">
        <v>271</v>
      </c>
      <c r="DO359" s="193" t="s">
        <v>271</v>
      </c>
      <c r="DP359" s="190" t="s">
        <v>287</v>
      </c>
      <c r="DQ359" s="193">
        <v>2460</v>
      </c>
      <c r="DR359" s="193">
        <v>14760</v>
      </c>
      <c r="DS359" s="190" t="s">
        <v>271</v>
      </c>
      <c r="DT359" s="193" t="s">
        <v>271</v>
      </c>
      <c r="DU359" s="193" t="s">
        <v>271</v>
      </c>
      <c r="DV359" s="190" t="s">
        <v>271</v>
      </c>
      <c r="DW359" s="193" t="s">
        <v>271</v>
      </c>
      <c r="DX359" s="193" t="s">
        <v>271</v>
      </c>
      <c r="DY359" s="190" t="s">
        <v>356</v>
      </c>
      <c r="DZ359" s="190" t="s">
        <v>272</v>
      </c>
      <c r="EA359" s="190" t="s">
        <v>785</v>
      </c>
      <c r="EB359" s="190" t="s">
        <v>307</v>
      </c>
      <c r="EC359" s="190" t="s">
        <v>272</v>
      </c>
      <c r="ED359" s="190" t="s">
        <v>785</v>
      </c>
      <c r="EE359" s="190" t="s">
        <v>426</v>
      </c>
      <c r="EF359" s="190" t="s">
        <v>11092</v>
      </c>
      <c r="EG359" s="190" t="s">
        <v>321</v>
      </c>
      <c r="EH359" s="190" t="s">
        <v>320</v>
      </c>
      <c r="EI359" s="190" t="s">
        <v>319</v>
      </c>
      <c r="EJ359" s="190" t="s">
        <v>245</v>
      </c>
      <c r="EK359" s="190" t="s">
        <v>351</v>
      </c>
      <c r="EL359" s="190" t="s">
        <v>272</v>
      </c>
      <c r="EM359" s="190" t="s">
        <v>272</v>
      </c>
      <c r="EN359" s="190" t="s">
        <v>272</v>
      </c>
      <c r="EO359" s="190" t="s">
        <v>272</v>
      </c>
      <c r="EP359" s="190" t="s">
        <v>350</v>
      </c>
      <c r="EQ359" s="190">
        <v>4</v>
      </c>
      <c r="ER359" s="190" t="s">
        <v>404</v>
      </c>
      <c r="ES359" s="190" t="s">
        <v>297</v>
      </c>
      <c r="ET359" s="190" t="s">
        <v>272</v>
      </c>
      <c r="EU359" s="190" t="s">
        <v>272</v>
      </c>
      <c r="EV359" s="190" t="s">
        <v>297</v>
      </c>
      <c r="EW359" s="190" t="s">
        <v>281</v>
      </c>
      <c r="EX359" s="190">
        <v>2</v>
      </c>
      <c r="EY359" s="190" t="s">
        <v>318</v>
      </c>
      <c r="EZ359" s="190" t="s">
        <v>268</v>
      </c>
      <c r="FA359" s="190" t="s">
        <v>258</v>
      </c>
      <c r="FB359" s="193">
        <v>1</v>
      </c>
      <c r="FC359" s="190" t="s">
        <v>348</v>
      </c>
      <c r="FD359" s="190" t="s">
        <v>1357</v>
      </c>
      <c r="FE359" s="190" t="s">
        <v>442</v>
      </c>
      <c r="FF359" s="190" t="s">
        <v>264</v>
      </c>
      <c r="FG359" s="190" t="s">
        <v>271</v>
      </c>
      <c r="FH359" s="190" t="s">
        <v>11091</v>
      </c>
      <c r="FI359" s="190" t="s">
        <v>11090</v>
      </c>
      <c r="FJ359" s="190" t="s">
        <v>11089</v>
      </c>
      <c r="FK359" s="190" t="s">
        <v>11088</v>
      </c>
      <c r="FL359" s="190" t="s">
        <v>11087</v>
      </c>
      <c r="FM359" s="190" t="s">
        <v>11086</v>
      </c>
      <c r="FN359" s="190" t="s">
        <v>11085</v>
      </c>
      <c r="FO359" s="190" t="s">
        <v>11084</v>
      </c>
      <c r="FP359" s="190" t="s">
        <v>271</v>
      </c>
      <c r="FQ359" s="193">
        <v>118230</v>
      </c>
      <c r="FR359" s="193">
        <v>19705</v>
      </c>
      <c r="FS359" s="190" t="s">
        <v>271</v>
      </c>
      <c r="FT359" s="190" t="s">
        <v>271</v>
      </c>
      <c r="FU359" s="190" t="s">
        <v>271</v>
      </c>
      <c r="FV359" s="190" t="s">
        <v>271</v>
      </c>
      <c r="FW359" s="190" t="s">
        <v>271</v>
      </c>
      <c r="FX359" s="190" t="s">
        <v>271</v>
      </c>
      <c r="FY359" s="190" t="s">
        <v>271</v>
      </c>
      <c r="FZ359" s="190" t="s">
        <v>271</v>
      </c>
      <c r="GA359" s="190" t="s">
        <v>272</v>
      </c>
      <c r="GB359" s="190" t="s">
        <v>271</v>
      </c>
      <c r="GC359" s="190" t="s">
        <v>271</v>
      </c>
      <c r="GD359" s="190" t="s">
        <v>271</v>
      </c>
      <c r="GE359" s="190" t="s">
        <v>271</v>
      </c>
    </row>
    <row r="360" spans="1:187" x14ac:dyDescent="0.3">
      <c r="A360" s="190" t="s">
        <v>372</v>
      </c>
      <c r="B360" s="190">
        <v>2991</v>
      </c>
      <c r="C360" s="190" t="s">
        <v>76</v>
      </c>
      <c r="D360" s="190" t="s">
        <v>239</v>
      </c>
      <c r="E360" s="190" t="s">
        <v>11083</v>
      </c>
      <c r="F360" s="190" t="s">
        <v>11082</v>
      </c>
      <c r="G360" s="190" t="s">
        <v>4028</v>
      </c>
      <c r="H360" s="190" t="s">
        <v>369</v>
      </c>
      <c r="I360" s="190" t="s">
        <v>523</v>
      </c>
      <c r="J360" s="190" t="s">
        <v>11081</v>
      </c>
      <c r="K360" s="190" t="s">
        <v>271</v>
      </c>
      <c r="L360" s="190" t="s">
        <v>271</v>
      </c>
      <c r="M360" s="190" t="s">
        <v>271</v>
      </c>
      <c r="N360" s="190" t="s">
        <v>271</v>
      </c>
      <c r="O360" s="190" t="s">
        <v>271</v>
      </c>
      <c r="P360" s="190" t="s">
        <v>271</v>
      </c>
      <c r="Q360" s="191">
        <v>40787</v>
      </c>
      <c r="R360" s="191">
        <v>42490</v>
      </c>
      <c r="T360" s="190" t="s">
        <v>366</v>
      </c>
      <c r="U360" s="194">
        <v>948148</v>
      </c>
      <c r="V360" s="190" t="s">
        <v>11080</v>
      </c>
      <c r="W360" s="190" t="s">
        <v>11079</v>
      </c>
      <c r="X360" s="190" t="s">
        <v>11078</v>
      </c>
      <c r="Y360" s="190" t="s">
        <v>1966</v>
      </c>
      <c r="Z360" s="190" t="s">
        <v>4477</v>
      </c>
      <c r="AA360" s="190" t="s">
        <v>1964</v>
      </c>
      <c r="AB360" s="190" t="s">
        <v>310</v>
      </c>
      <c r="AC360" s="190" t="s">
        <v>11077</v>
      </c>
      <c r="AD360" s="190" t="s">
        <v>289</v>
      </c>
      <c r="AE360" s="190" t="s">
        <v>11076</v>
      </c>
      <c r="AF360" s="190" t="s">
        <v>11075</v>
      </c>
      <c r="AG360" s="193">
        <v>8056</v>
      </c>
      <c r="AH360" s="193">
        <v>7497</v>
      </c>
      <c r="AI360" s="193">
        <v>15553</v>
      </c>
      <c r="AJ360" s="193">
        <v>435</v>
      </c>
      <c r="AK360" s="193">
        <v>817</v>
      </c>
      <c r="AL360" s="193">
        <v>1252</v>
      </c>
      <c r="AM360" s="193" t="s">
        <v>271</v>
      </c>
      <c r="AN360" s="193" t="s">
        <v>271</v>
      </c>
      <c r="AO360" s="193">
        <v>0</v>
      </c>
      <c r="AP360" s="193" t="s">
        <v>271</v>
      </c>
      <c r="AQ360" s="193" t="s">
        <v>271</v>
      </c>
      <c r="AR360" s="193">
        <v>0</v>
      </c>
      <c r="AS360" s="190" t="s">
        <v>271</v>
      </c>
      <c r="AT360" s="193" t="s">
        <v>271</v>
      </c>
      <c r="AU360" s="193" t="s">
        <v>271</v>
      </c>
      <c r="AV360" s="190" t="s">
        <v>271</v>
      </c>
      <c r="AW360" s="193" t="s">
        <v>271</v>
      </c>
      <c r="AX360" s="193" t="s">
        <v>271</v>
      </c>
      <c r="AY360" s="190" t="s">
        <v>271</v>
      </c>
      <c r="AZ360" s="193" t="s">
        <v>271</v>
      </c>
      <c r="BA360" s="193" t="s">
        <v>271</v>
      </c>
      <c r="BB360" s="190" t="s">
        <v>271</v>
      </c>
      <c r="BC360" s="193" t="s">
        <v>271</v>
      </c>
      <c r="BD360" s="193" t="s">
        <v>271</v>
      </c>
      <c r="BE360" s="190" t="s">
        <v>271</v>
      </c>
      <c r="BF360" s="193" t="s">
        <v>271</v>
      </c>
      <c r="BG360" s="193" t="s">
        <v>271</v>
      </c>
      <c r="BH360" s="190" t="s">
        <v>271</v>
      </c>
      <c r="BI360" s="193" t="s">
        <v>271</v>
      </c>
      <c r="BJ360" s="193" t="s">
        <v>271</v>
      </c>
      <c r="BK360" s="190" t="s">
        <v>271</v>
      </c>
      <c r="BL360" s="193" t="s">
        <v>271</v>
      </c>
      <c r="BM360" s="193" t="s">
        <v>271</v>
      </c>
      <c r="BN360" s="190" t="s">
        <v>271</v>
      </c>
      <c r="BO360" s="193" t="s">
        <v>271</v>
      </c>
      <c r="BP360" s="193" t="s">
        <v>271</v>
      </c>
      <c r="BQ360" s="190" t="s">
        <v>271</v>
      </c>
      <c r="BR360" s="193" t="s">
        <v>271</v>
      </c>
      <c r="BS360" s="193" t="s">
        <v>271</v>
      </c>
      <c r="BT360" s="190" t="s">
        <v>271</v>
      </c>
      <c r="BU360" s="193" t="s">
        <v>271</v>
      </c>
      <c r="BV360" s="193" t="s">
        <v>271</v>
      </c>
      <c r="BW360" s="193">
        <v>8056</v>
      </c>
      <c r="BX360" s="193">
        <v>7497</v>
      </c>
      <c r="BY360" s="193">
        <v>15553</v>
      </c>
      <c r="BZ360" s="193">
        <v>435</v>
      </c>
      <c r="CA360" s="193">
        <v>817</v>
      </c>
      <c r="CB360" s="193">
        <v>1252</v>
      </c>
      <c r="CC360" s="190" t="s">
        <v>271</v>
      </c>
      <c r="CD360" s="193" t="s">
        <v>271</v>
      </c>
      <c r="CE360" s="193" t="s">
        <v>271</v>
      </c>
      <c r="CF360" s="190" t="s">
        <v>271</v>
      </c>
      <c r="CG360" s="193" t="s">
        <v>271</v>
      </c>
      <c r="CH360" s="193" t="s">
        <v>271</v>
      </c>
      <c r="CI360" s="190" t="s">
        <v>287</v>
      </c>
      <c r="CJ360" s="193">
        <v>0</v>
      </c>
      <c r="CK360" s="193">
        <v>0</v>
      </c>
      <c r="CL360" s="190" t="s">
        <v>271</v>
      </c>
      <c r="CM360" s="193" t="s">
        <v>271</v>
      </c>
      <c r="CN360" s="193" t="s">
        <v>271</v>
      </c>
      <c r="CO360" s="190" t="s">
        <v>271</v>
      </c>
      <c r="CP360" s="193" t="s">
        <v>271</v>
      </c>
      <c r="CQ360" s="193" t="s">
        <v>271</v>
      </c>
      <c r="CR360" s="190" t="s">
        <v>287</v>
      </c>
      <c r="CS360" s="193">
        <v>1252</v>
      </c>
      <c r="CT360" s="193">
        <v>15553</v>
      </c>
      <c r="CU360" s="190" t="s">
        <v>271</v>
      </c>
      <c r="CV360" s="193" t="s">
        <v>271</v>
      </c>
      <c r="CW360" s="193" t="s">
        <v>271</v>
      </c>
      <c r="CX360" s="190" t="s">
        <v>271</v>
      </c>
      <c r="CY360" s="193" t="s">
        <v>271</v>
      </c>
      <c r="CZ360" s="193" t="s">
        <v>271</v>
      </c>
      <c r="DA360" s="190" t="s">
        <v>287</v>
      </c>
      <c r="DB360" s="193">
        <v>0</v>
      </c>
      <c r="DC360" s="193">
        <v>0</v>
      </c>
      <c r="DD360" s="190" t="s">
        <v>271</v>
      </c>
      <c r="DE360" s="193" t="s">
        <v>271</v>
      </c>
      <c r="DF360" s="193" t="s">
        <v>271</v>
      </c>
      <c r="DG360" s="190" t="s">
        <v>271</v>
      </c>
      <c r="DH360" s="193" t="s">
        <v>271</v>
      </c>
      <c r="DI360" s="193" t="s">
        <v>271</v>
      </c>
      <c r="DJ360" s="190" t="s">
        <v>271</v>
      </c>
      <c r="DK360" s="193" t="s">
        <v>271</v>
      </c>
      <c r="DL360" s="193" t="s">
        <v>271</v>
      </c>
      <c r="DM360" s="190" t="s">
        <v>271</v>
      </c>
      <c r="DN360" s="193" t="s">
        <v>271</v>
      </c>
      <c r="DO360" s="193" t="s">
        <v>271</v>
      </c>
      <c r="DP360" s="190" t="s">
        <v>271</v>
      </c>
      <c r="DQ360" s="193" t="s">
        <v>271</v>
      </c>
      <c r="DR360" s="193" t="s">
        <v>271</v>
      </c>
      <c r="DS360" s="190" t="s">
        <v>271</v>
      </c>
      <c r="DT360" s="193" t="s">
        <v>271</v>
      </c>
      <c r="DU360" s="193" t="s">
        <v>271</v>
      </c>
      <c r="DV360" s="190" t="s">
        <v>271</v>
      </c>
      <c r="DW360" s="193" t="s">
        <v>271</v>
      </c>
      <c r="DX360" s="193" t="s">
        <v>271</v>
      </c>
      <c r="DY360" s="190" t="s">
        <v>356</v>
      </c>
      <c r="DZ360" s="190" t="s">
        <v>297</v>
      </c>
      <c r="EA360" s="190" t="s">
        <v>271</v>
      </c>
      <c r="EB360" s="190" t="s">
        <v>271</v>
      </c>
      <c r="EC360" s="190" t="s">
        <v>297</v>
      </c>
      <c r="ED360" s="190" t="s">
        <v>271</v>
      </c>
      <c r="EE360" s="190" t="s">
        <v>271</v>
      </c>
      <c r="EF360" s="190" t="s">
        <v>271</v>
      </c>
      <c r="EG360" s="190" t="s">
        <v>285</v>
      </c>
      <c r="EH360" s="190" t="s">
        <v>320</v>
      </c>
      <c r="EI360" s="190" t="s">
        <v>319</v>
      </c>
      <c r="EJ360" s="190" t="s">
        <v>246</v>
      </c>
      <c r="EK360" s="190" t="s">
        <v>351</v>
      </c>
      <c r="EL360" s="190" t="s">
        <v>272</v>
      </c>
      <c r="EM360" s="190" t="s">
        <v>272</v>
      </c>
      <c r="EN360" s="190" t="s">
        <v>272</v>
      </c>
      <c r="EO360" s="190" t="s">
        <v>272</v>
      </c>
      <c r="EP360" s="190" t="s">
        <v>350</v>
      </c>
      <c r="EQ360" s="190">
        <v>4</v>
      </c>
      <c r="ER360" s="190" t="s">
        <v>349</v>
      </c>
      <c r="ES360" s="190" t="s">
        <v>272</v>
      </c>
      <c r="ET360" s="190" t="s">
        <v>272</v>
      </c>
      <c r="EU360" s="190" t="s">
        <v>272</v>
      </c>
      <c r="EV360" s="190" t="s">
        <v>297</v>
      </c>
      <c r="EW360" s="190" t="s">
        <v>303</v>
      </c>
      <c r="EX360" s="190">
        <v>3</v>
      </c>
      <c r="EY360" s="190" t="s">
        <v>302</v>
      </c>
      <c r="EZ360" s="190" t="s">
        <v>268</v>
      </c>
      <c r="FA360" s="190" t="s">
        <v>260</v>
      </c>
      <c r="FB360" s="193">
        <v>0</v>
      </c>
      <c r="FC360" s="190" t="s">
        <v>300</v>
      </c>
      <c r="FD360" s="190" t="s">
        <v>1357</v>
      </c>
      <c r="FE360" s="190" t="s">
        <v>348</v>
      </c>
      <c r="FF360" s="190" t="s">
        <v>264</v>
      </c>
      <c r="FG360" s="190" t="s">
        <v>271</v>
      </c>
      <c r="FH360" s="190" t="s">
        <v>271</v>
      </c>
      <c r="FI360" s="190" t="s">
        <v>11074</v>
      </c>
      <c r="FJ360" s="190" t="s">
        <v>11073</v>
      </c>
      <c r="FK360" s="190" t="s">
        <v>11072</v>
      </c>
      <c r="FL360" s="190" t="s">
        <v>11071</v>
      </c>
      <c r="FM360" s="190" t="s">
        <v>11070</v>
      </c>
      <c r="FN360" s="190" t="s">
        <v>11069</v>
      </c>
      <c r="FO360" s="190" t="s">
        <v>271</v>
      </c>
      <c r="FP360" s="190" t="s">
        <v>11068</v>
      </c>
      <c r="FQ360" s="193">
        <v>15553</v>
      </c>
      <c r="FR360" s="193">
        <v>1252</v>
      </c>
      <c r="FS360" s="190" t="s">
        <v>272</v>
      </c>
      <c r="FT360" s="190" t="s">
        <v>271</v>
      </c>
      <c r="FU360" s="190" t="s">
        <v>271</v>
      </c>
      <c r="FV360" s="190" t="s">
        <v>271</v>
      </c>
      <c r="FW360" s="190" t="s">
        <v>271</v>
      </c>
      <c r="FX360" s="190" t="s">
        <v>271</v>
      </c>
      <c r="FY360" s="190" t="s">
        <v>271</v>
      </c>
      <c r="FZ360" s="190" t="s">
        <v>271</v>
      </c>
      <c r="GA360" s="190" t="s">
        <v>271</v>
      </c>
      <c r="GB360" s="190" t="s">
        <v>271</v>
      </c>
      <c r="GC360" s="190" t="s">
        <v>271</v>
      </c>
      <c r="GD360" s="190" t="s">
        <v>271</v>
      </c>
      <c r="GE360" s="190" t="s">
        <v>271</v>
      </c>
    </row>
    <row r="361" spans="1:187" x14ac:dyDescent="0.3">
      <c r="A361" s="190" t="s">
        <v>372</v>
      </c>
      <c r="B361" s="190">
        <v>2980</v>
      </c>
      <c r="C361" s="190" t="s">
        <v>76</v>
      </c>
      <c r="D361" s="190" t="s">
        <v>239</v>
      </c>
      <c r="E361" s="190" t="s">
        <v>4339</v>
      </c>
      <c r="F361" s="190" t="s">
        <v>4338</v>
      </c>
      <c r="G361" s="190" t="s">
        <v>3876</v>
      </c>
      <c r="H361" s="190" t="s">
        <v>369</v>
      </c>
      <c r="I361" s="190" t="s">
        <v>2128</v>
      </c>
      <c r="J361" s="190" t="s">
        <v>2650</v>
      </c>
      <c r="K361" s="190" t="s">
        <v>271</v>
      </c>
      <c r="L361" s="190" t="s">
        <v>271</v>
      </c>
      <c r="M361" s="190" t="s">
        <v>271</v>
      </c>
      <c r="N361" s="190" t="s">
        <v>271</v>
      </c>
      <c r="O361" s="190" t="s">
        <v>271</v>
      </c>
      <c r="P361" s="190" t="s">
        <v>271</v>
      </c>
      <c r="Q361" s="191">
        <v>41791</v>
      </c>
      <c r="R361" s="191">
        <v>42521</v>
      </c>
      <c r="T361" s="190" t="s">
        <v>549</v>
      </c>
      <c r="U361" s="194">
        <v>213300</v>
      </c>
      <c r="V361" s="190" t="s">
        <v>1969</v>
      </c>
      <c r="W361" s="190" t="s">
        <v>1968</v>
      </c>
      <c r="X361" s="190" t="s">
        <v>1967</v>
      </c>
      <c r="Y361" s="190" t="s">
        <v>1966</v>
      </c>
      <c r="Z361" s="190" t="s">
        <v>1965</v>
      </c>
      <c r="AA361" s="190" t="s">
        <v>1964</v>
      </c>
      <c r="AB361" s="190" t="s">
        <v>310</v>
      </c>
      <c r="AC361" s="190" t="s">
        <v>4337</v>
      </c>
      <c r="AD361" s="190" t="s">
        <v>325</v>
      </c>
      <c r="AE361" s="190" t="s">
        <v>4336</v>
      </c>
      <c r="AF361" s="190" t="s">
        <v>4335</v>
      </c>
      <c r="AG361" s="193">
        <v>22414</v>
      </c>
      <c r="AH361" s="193">
        <v>23017</v>
      </c>
      <c r="AI361" s="193">
        <v>45431</v>
      </c>
      <c r="AJ361" s="193">
        <v>47</v>
      </c>
      <c r="AK361" s="193">
        <v>190</v>
      </c>
      <c r="AL361" s="193">
        <v>237</v>
      </c>
      <c r="AM361" s="193">
        <v>0</v>
      </c>
      <c r="AN361" s="193">
        <v>0</v>
      </c>
      <c r="AO361" s="193">
        <v>0</v>
      </c>
      <c r="AP361" s="193">
        <v>0</v>
      </c>
      <c r="AQ361" s="193">
        <v>0</v>
      </c>
      <c r="AR361" s="193">
        <v>0</v>
      </c>
      <c r="AS361" s="190" t="s">
        <v>271</v>
      </c>
      <c r="AT361" s="193" t="s">
        <v>271</v>
      </c>
      <c r="AU361" s="193" t="s">
        <v>271</v>
      </c>
      <c r="AV361" s="190" t="s">
        <v>271</v>
      </c>
      <c r="AW361" s="193" t="s">
        <v>271</v>
      </c>
      <c r="AX361" s="193" t="s">
        <v>271</v>
      </c>
      <c r="AY361" s="190" t="s">
        <v>271</v>
      </c>
      <c r="AZ361" s="193" t="s">
        <v>271</v>
      </c>
      <c r="BA361" s="193" t="s">
        <v>271</v>
      </c>
      <c r="BB361" s="190" t="s">
        <v>271</v>
      </c>
      <c r="BC361" s="193" t="s">
        <v>271</v>
      </c>
      <c r="BD361" s="193" t="s">
        <v>271</v>
      </c>
      <c r="BE361" s="190" t="s">
        <v>271</v>
      </c>
      <c r="BF361" s="193" t="s">
        <v>271</v>
      </c>
      <c r="BG361" s="193" t="s">
        <v>271</v>
      </c>
      <c r="BH361" s="190" t="s">
        <v>271</v>
      </c>
      <c r="BI361" s="193" t="s">
        <v>271</v>
      </c>
      <c r="BJ361" s="193" t="s">
        <v>271</v>
      </c>
      <c r="BK361" s="190" t="s">
        <v>271</v>
      </c>
      <c r="BL361" s="193" t="s">
        <v>271</v>
      </c>
      <c r="BM361" s="193" t="s">
        <v>271</v>
      </c>
      <c r="BN361" s="190" t="s">
        <v>271</v>
      </c>
      <c r="BO361" s="193" t="s">
        <v>271</v>
      </c>
      <c r="BP361" s="193" t="s">
        <v>271</v>
      </c>
      <c r="BQ361" s="190" t="s">
        <v>271</v>
      </c>
      <c r="BR361" s="193" t="s">
        <v>271</v>
      </c>
      <c r="BS361" s="193" t="s">
        <v>271</v>
      </c>
      <c r="BT361" s="190" t="s">
        <v>271</v>
      </c>
      <c r="BU361" s="193" t="s">
        <v>271</v>
      </c>
      <c r="BV361" s="193" t="s">
        <v>271</v>
      </c>
      <c r="BW361" s="193">
        <v>22414</v>
      </c>
      <c r="BX361" s="193">
        <v>23017</v>
      </c>
      <c r="BY361" s="193">
        <v>45431</v>
      </c>
      <c r="BZ361" s="193">
        <v>47</v>
      </c>
      <c r="CA361" s="193">
        <v>190</v>
      </c>
      <c r="CB361" s="193">
        <v>237</v>
      </c>
      <c r="CC361" s="190" t="s">
        <v>271</v>
      </c>
      <c r="CD361" s="193" t="s">
        <v>271</v>
      </c>
      <c r="CE361" s="193" t="s">
        <v>271</v>
      </c>
      <c r="CF361" s="190" t="s">
        <v>287</v>
      </c>
      <c r="CG361" s="193">
        <v>237</v>
      </c>
      <c r="CH361" s="193">
        <v>45431</v>
      </c>
      <c r="CI361" s="190" t="s">
        <v>271</v>
      </c>
      <c r="CJ361" s="193" t="s">
        <v>271</v>
      </c>
      <c r="CK361" s="193" t="s">
        <v>271</v>
      </c>
      <c r="CL361" s="190" t="s">
        <v>271</v>
      </c>
      <c r="CM361" s="193" t="s">
        <v>271</v>
      </c>
      <c r="CN361" s="193" t="s">
        <v>271</v>
      </c>
      <c r="CO361" s="190" t="s">
        <v>271</v>
      </c>
      <c r="CP361" s="193" t="s">
        <v>271</v>
      </c>
      <c r="CQ361" s="193" t="s">
        <v>271</v>
      </c>
      <c r="CR361" s="190" t="s">
        <v>271</v>
      </c>
      <c r="CS361" s="193" t="s">
        <v>271</v>
      </c>
      <c r="CT361" s="193" t="s">
        <v>271</v>
      </c>
      <c r="CU361" s="190" t="s">
        <v>271</v>
      </c>
      <c r="CV361" s="193" t="s">
        <v>271</v>
      </c>
      <c r="CW361" s="193" t="s">
        <v>271</v>
      </c>
      <c r="CX361" s="190" t="s">
        <v>271</v>
      </c>
      <c r="CY361" s="193" t="s">
        <v>271</v>
      </c>
      <c r="CZ361" s="193" t="s">
        <v>271</v>
      </c>
      <c r="DA361" s="190" t="s">
        <v>271</v>
      </c>
      <c r="DB361" s="193" t="s">
        <v>271</v>
      </c>
      <c r="DC361" s="193" t="s">
        <v>271</v>
      </c>
      <c r="DD361" s="190" t="s">
        <v>271</v>
      </c>
      <c r="DE361" s="193" t="s">
        <v>271</v>
      </c>
      <c r="DF361" s="193" t="s">
        <v>271</v>
      </c>
      <c r="DG361" s="190" t="s">
        <v>271</v>
      </c>
      <c r="DH361" s="193" t="s">
        <v>271</v>
      </c>
      <c r="DI361" s="193" t="s">
        <v>271</v>
      </c>
      <c r="DJ361" s="190" t="s">
        <v>287</v>
      </c>
      <c r="DK361" s="193">
        <v>237</v>
      </c>
      <c r="DL361" s="193">
        <v>45431</v>
      </c>
      <c r="DM361" s="190" t="s">
        <v>287</v>
      </c>
      <c r="DN361" s="193">
        <v>237</v>
      </c>
      <c r="DO361" s="193">
        <v>45431</v>
      </c>
      <c r="DP361" s="190" t="s">
        <v>271</v>
      </c>
      <c r="DQ361" s="193" t="s">
        <v>271</v>
      </c>
      <c r="DR361" s="193" t="s">
        <v>271</v>
      </c>
      <c r="DS361" s="190" t="s">
        <v>271</v>
      </c>
      <c r="DT361" s="193" t="s">
        <v>271</v>
      </c>
      <c r="DU361" s="193" t="s">
        <v>271</v>
      </c>
      <c r="DV361" s="190" t="s">
        <v>271</v>
      </c>
      <c r="DW361" s="193" t="s">
        <v>271</v>
      </c>
      <c r="DX361" s="193" t="s">
        <v>271</v>
      </c>
      <c r="DY361" s="190" t="s">
        <v>655</v>
      </c>
      <c r="DZ361" s="190" t="s">
        <v>272</v>
      </c>
      <c r="EA361" s="190" t="s">
        <v>695</v>
      </c>
      <c r="EB361" s="190" t="s">
        <v>354</v>
      </c>
      <c r="EC361" s="190" t="s">
        <v>297</v>
      </c>
      <c r="ED361" s="190" t="s">
        <v>271</v>
      </c>
      <c r="EE361" s="190" t="s">
        <v>271</v>
      </c>
      <c r="EF361" s="190" t="s">
        <v>4334</v>
      </c>
      <c r="EG361" s="190" t="s">
        <v>285</v>
      </c>
      <c r="EH361" s="190" t="s">
        <v>284</v>
      </c>
      <c r="EI361" s="190" t="s">
        <v>319</v>
      </c>
      <c r="EJ361" s="190" t="s">
        <v>246</v>
      </c>
      <c r="EK361" s="190" t="s">
        <v>1765</v>
      </c>
      <c r="EL361" s="190" t="s">
        <v>272</v>
      </c>
      <c r="EM361" s="190" t="s">
        <v>271</v>
      </c>
      <c r="EN361" s="190" t="s">
        <v>297</v>
      </c>
      <c r="EO361" s="190" t="s">
        <v>271</v>
      </c>
      <c r="EP361" s="190" t="s">
        <v>305</v>
      </c>
      <c r="EQ361" s="190">
        <v>1</v>
      </c>
      <c r="ER361" s="190" t="s">
        <v>349</v>
      </c>
      <c r="ES361" s="190" t="s">
        <v>272</v>
      </c>
      <c r="ET361" s="190" t="s">
        <v>271</v>
      </c>
      <c r="EU361" s="190" t="s">
        <v>272</v>
      </c>
      <c r="EV361" s="190" t="s">
        <v>271</v>
      </c>
      <c r="EW361" s="190" t="s">
        <v>601</v>
      </c>
      <c r="EX361" s="190">
        <v>2</v>
      </c>
      <c r="EY361" s="190" t="s">
        <v>278</v>
      </c>
      <c r="EZ361" s="190" t="s">
        <v>267</v>
      </c>
      <c r="FA361" s="190" t="s">
        <v>260</v>
      </c>
      <c r="FB361" s="193">
        <v>2</v>
      </c>
      <c r="FC361" s="190" t="s">
        <v>1357</v>
      </c>
      <c r="FD361" s="190" t="s">
        <v>442</v>
      </c>
      <c r="FE361" s="190" t="s">
        <v>271</v>
      </c>
      <c r="FF361" s="190" t="s">
        <v>263</v>
      </c>
      <c r="FG361" s="190" t="s">
        <v>4333</v>
      </c>
      <c r="FH361" s="190" t="s">
        <v>4332</v>
      </c>
      <c r="FI361" s="190" t="s">
        <v>4331</v>
      </c>
      <c r="FJ361" s="190" t="s">
        <v>4330</v>
      </c>
      <c r="FK361" s="190" t="s">
        <v>4329</v>
      </c>
      <c r="FL361" s="190" t="s">
        <v>4328</v>
      </c>
      <c r="FM361" s="190" t="s">
        <v>4327</v>
      </c>
      <c r="FN361" s="190" t="s">
        <v>4326</v>
      </c>
      <c r="FO361" s="190" t="s">
        <v>4325</v>
      </c>
      <c r="FP361" s="190" t="s">
        <v>271</v>
      </c>
      <c r="FQ361" s="193">
        <v>45431</v>
      </c>
      <c r="FR361" s="193">
        <v>237</v>
      </c>
      <c r="FS361" s="190" t="s">
        <v>297</v>
      </c>
      <c r="FT361" s="190" t="s">
        <v>297</v>
      </c>
      <c r="FU361" s="190" t="s">
        <v>297</v>
      </c>
      <c r="FV361" s="190" t="s">
        <v>297</v>
      </c>
      <c r="FW361" s="190" t="s">
        <v>297</v>
      </c>
      <c r="FX361" s="190" t="s">
        <v>297</v>
      </c>
      <c r="FY361" s="190" t="s">
        <v>297</v>
      </c>
      <c r="FZ361" s="190" t="s">
        <v>297</v>
      </c>
      <c r="GA361" s="190" t="s">
        <v>272</v>
      </c>
      <c r="GB361" s="190" t="s">
        <v>272</v>
      </c>
      <c r="GC361" s="190" t="s">
        <v>297</v>
      </c>
      <c r="GD361" s="190" t="s">
        <v>297</v>
      </c>
      <c r="GE361" s="190" t="s">
        <v>272</v>
      </c>
    </row>
    <row r="362" spans="1:187" x14ac:dyDescent="0.3">
      <c r="A362" s="190" t="s">
        <v>372</v>
      </c>
      <c r="B362" s="190">
        <v>2986</v>
      </c>
      <c r="C362" s="190" t="s">
        <v>76</v>
      </c>
      <c r="D362" s="190" t="s">
        <v>239</v>
      </c>
      <c r="E362" s="190" t="s">
        <v>4324</v>
      </c>
      <c r="F362" s="190" t="s">
        <v>4323</v>
      </c>
      <c r="G362" s="190" t="s">
        <v>3876</v>
      </c>
      <c r="H362" s="190" t="s">
        <v>369</v>
      </c>
      <c r="I362" s="190" t="s">
        <v>544</v>
      </c>
      <c r="J362" s="190" t="s">
        <v>4156</v>
      </c>
      <c r="K362" s="190" t="s">
        <v>271</v>
      </c>
      <c r="L362" s="190" t="s">
        <v>271</v>
      </c>
      <c r="M362" s="190" t="s">
        <v>271</v>
      </c>
      <c r="N362" s="190" t="s">
        <v>271</v>
      </c>
      <c r="O362" s="190" t="s">
        <v>271</v>
      </c>
      <c r="P362" s="190" t="s">
        <v>271</v>
      </c>
      <c r="Q362" s="191">
        <v>42461</v>
      </c>
      <c r="R362" s="191">
        <v>43008</v>
      </c>
      <c r="T362" s="190" t="s">
        <v>452</v>
      </c>
      <c r="U362" s="194">
        <v>641176.46</v>
      </c>
      <c r="V362" s="190" t="s">
        <v>4311</v>
      </c>
      <c r="W362" s="190" t="s">
        <v>4310</v>
      </c>
      <c r="X362" s="190" t="s">
        <v>4309</v>
      </c>
      <c r="Y362" s="190" t="s">
        <v>4308</v>
      </c>
      <c r="Z362" s="190" t="s">
        <v>4307</v>
      </c>
      <c r="AA362" s="190" t="s">
        <v>4306</v>
      </c>
      <c r="AB362" s="190" t="s">
        <v>448</v>
      </c>
      <c r="AC362" s="190" t="s">
        <v>4322</v>
      </c>
      <c r="AD362" s="190" t="s">
        <v>325</v>
      </c>
      <c r="AE362" s="190" t="s">
        <v>4321</v>
      </c>
      <c r="AF362" s="190" t="s">
        <v>4320</v>
      </c>
      <c r="AG362" s="193">
        <v>7929</v>
      </c>
      <c r="AH362" s="193">
        <v>7620</v>
      </c>
      <c r="AI362" s="193">
        <v>15549</v>
      </c>
      <c r="AJ362" s="193">
        <v>1082</v>
      </c>
      <c r="AK362" s="193">
        <v>1148</v>
      </c>
      <c r="AL362" s="193">
        <v>2230</v>
      </c>
      <c r="AM362" s="193">
        <v>0</v>
      </c>
      <c r="AN362" s="193">
        <v>0</v>
      </c>
      <c r="AO362" s="193">
        <v>0</v>
      </c>
      <c r="AP362" s="193">
        <v>59</v>
      </c>
      <c r="AQ362" s="193">
        <v>54</v>
      </c>
      <c r="AR362" s="193">
        <v>111</v>
      </c>
      <c r="AS362" s="190" t="s">
        <v>271</v>
      </c>
      <c r="AT362" s="193" t="s">
        <v>271</v>
      </c>
      <c r="AU362" s="193" t="s">
        <v>271</v>
      </c>
      <c r="AV362" s="190" t="s">
        <v>287</v>
      </c>
      <c r="AW362" s="193">
        <v>46</v>
      </c>
      <c r="AX362" s="193">
        <v>0</v>
      </c>
      <c r="AY362" s="190" t="s">
        <v>287</v>
      </c>
      <c r="AZ362" s="193">
        <v>65</v>
      </c>
      <c r="BA362" s="193">
        <v>0</v>
      </c>
      <c r="BB362" s="190" t="s">
        <v>271</v>
      </c>
      <c r="BC362" s="193" t="s">
        <v>271</v>
      </c>
      <c r="BD362" s="193" t="s">
        <v>271</v>
      </c>
      <c r="BE362" s="190" t="s">
        <v>271</v>
      </c>
      <c r="BF362" s="193" t="s">
        <v>271</v>
      </c>
      <c r="BG362" s="193" t="s">
        <v>271</v>
      </c>
      <c r="BH362" s="190" t="s">
        <v>271</v>
      </c>
      <c r="BI362" s="193" t="s">
        <v>271</v>
      </c>
      <c r="BJ362" s="193" t="s">
        <v>271</v>
      </c>
      <c r="BK362" s="190" t="s">
        <v>271</v>
      </c>
      <c r="BL362" s="193" t="s">
        <v>271</v>
      </c>
      <c r="BM362" s="193" t="s">
        <v>271</v>
      </c>
      <c r="BN362" s="190" t="s">
        <v>271</v>
      </c>
      <c r="BO362" s="193" t="s">
        <v>271</v>
      </c>
      <c r="BP362" s="193" t="s">
        <v>271</v>
      </c>
      <c r="BQ362" s="190" t="s">
        <v>271</v>
      </c>
      <c r="BR362" s="193" t="s">
        <v>271</v>
      </c>
      <c r="BS362" s="193" t="s">
        <v>271</v>
      </c>
      <c r="BT362" s="190" t="s">
        <v>271</v>
      </c>
      <c r="BU362" s="193" t="s">
        <v>271</v>
      </c>
      <c r="BV362" s="193" t="s">
        <v>271</v>
      </c>
      <c r="BW362" s="193">
        <v>0</v>
      </c>
      <c r="BX362" s="193">
        <v>0</v>
      </c>
      <c r="BY362" s="193">
        <v>0</v>
      </c>
      <c r="BZ362" s="193">
        <v>0</v>
      </c>
      <c r="CA362" s="193">
        <v>0</v>
      </c>
      <c r="CB362" s="193">
        <v>0</v>
      </c>
      <c r="CC362" s="190" t="s">
        <v>271</v>
      </c>
      <c r="CD362" s="193" t="s">
        <v>271</v>
      </c>
      <c r="CE362" s="193" t="s">
        <v>271</v>
      </c>
      <c r="CF362" s="190" t="s">
        <v>271</v>
      </c>
      <c r="CG362" s="193" t="s">
        <v>271</v>
      </c>
      <c r="CH362" s="193" t="s">
        <v>271</v>
      </c>
      <c r="CI362" s="190" t="s">
        <v>271</v>
      </c>
      <c r="CJ362" s="193" t="s">
        <v>271</v>
      </c>
      <c r="CK362" s="193" t="s">
        <v>271</v>
      </c>
      <c r="CL362" s="190" t="s">
        <v>271</v>
      </c>
      <c r="CM362" s="193" t="s">
        <v>271</v>
      </c>
      <c r="CN362" s="193" t="s">
        <v>271</v>
      </c>
      <c r="CO362" s="190" t="s">
        <v>271</v>
      </c>
      <c r="CP362" s="193" t="s">
        <v>271</v>
      </c>
      <c r="CQ362" s="193" t="s">
        <v>271</v>
      </c>
      <c r="CR362" s="190" t="s">
        <v>271</v>
      </c>
      <c r="CS362" s="193" t="s">
        <v>271</v>
      </c>
      <c r="CT362" s="193" t="s">
        <v>271</v>
      </c>
      <c r="CU362" s="190" t="s">
        <v>271</v>
      </c>
      <c r="CV362" s="193" t="s">
        <v>271</v>
      </c>
      <c r="CW362" s="193" t="s">
        <v>271</v>
      </c>
      <c r="CX362" s="190" t="s">
        <v>271</v>
      </c>
      <c r="CY362" s="193" t="s">
        <v>271</v>
      </c>
      <c r="CZ362" s="193" t="s">
        <v>271</v>
      </c>
      <c r="DA362" s="190" t="s">
        <v>271</v>
      </c>
      <c r="DB362" s="193" t="s">
        <v>271</v>
      </c>
      <c r="DC362" s="193" t="s">
        <v>271</v>
      </c>
      <c r="DD362" s="190" t="s">
        <v>271</v>
      </c>
      <c r="DE362" s="193" t="s">
        <v>271</v>
      </c>
      <c r="DF362" s="193" t="s">
        <v>271</v>
      </c>
      <c r="DG362" s="190" t="s">
        <v>271</v>
      </c>
      <c r="DH362" s="193" t="s">
        <v>271</v>
      </c>
      <c r="DI362" s="193" t="s">
        <v>271</v>
      </c>
      <c r="DJ362" s="190" t="s">
        <v>271</v>
      </c>
      <c r="DK362" s="193" t="s">
        <v>271</v>
      </c>
      <c r="DL362" s="193" t="s">
        <v>271</v>
      </c>
      <c r="DM362" s="190" t="s">
        <v>271</v>
      </c>
      <c r="DN362" s="193" t="s">
        <v>271</v>
      </c>
      <c r="DO362" s="193" t="s">
        <v>271</v>
      </c>
      <c r="DP362" s="190" t="s">
        <v>271</v>
      </c>
      <c r="DQ362" s="193" t="s">
        <v>271</v>
      </c>
      <c r="DR362" s="193" t="s">
        <v>271</v>
      </c>
      <c r="DS362" s="190" t="s">
        <v>271</v>
      </c>
      <c r="DT362" s="193" t="s">
        <v>271</v>
      </c>
      <c r="DU362" s="193" t="s">
        <v>271</v>
      </c>
      <c r="DV362" s="190" t="s">
        <v>271</v>
      </c>
      <c r="DW362" s="193" t="s">
        <v>271</v>
      </c>
      <c r="DX362" s="193" t="s">
        <v>271</v>
      </c>
      <c r="DY362" s="190" t="s">
        <v>356</v>
      </c>
      <c r="DZ362" s="190" t="s">
        <v>297</v>
      </c>
      <c r="EA362" s="190" t="s">
        <v>271</v>
      </c>
      <c r="EB362" s="190" t="s">
        <v>271</v>
      </c>
      <c r="EC362" s="190" t="s">
        <v>297</v>
      </c>
      <c r="ED362" s="190" t="s">
        <v>271</v>
      </c>
      <c r="EE362" s="190" t="s">
        <v>271</v>
      </c>
      <c r="EF362" s="190" t="s">
        <v>4319</v>
      </c>
      <c r="EG362" s="190" t="s">
        <v>321</v>
      </c>
      <c r="EH362" s="190" t="s">
        <v>284</v>
      </c>
      <c r="EI362" s="190" t="s">
        <v>319</v>
      </c>
      <c r="EJ362" s="190" t="s">
        <v>246</v>
      </c>
      <c r="EK362" s="190" t="s">
        <v>1765</v>
      </c>
      <c r="EL362" s="190" t="s">
        <v>297</v>
      </c>
      <c r="EM362" s="190" t="s">
        <v>297</v>
      </c>
      <c r="EN362" s="190" t="s">
        <v>297</v>
      </c>
      <c r="EO362" s="190" t="s">
        <v>297</v>
      </c>
      <c r="EP362" s="190" t="s">
        <v>305</v>
      </c>
      <c r="EQ362" s="190" t="s">
        <v>271</v>
      </c>
      <c r="ER362" s="190" t="s">
        <v>349</v>
      </c>
      <c r="ES362" s="190" t="s">
        <v>272</v>
      </c>
      <c r="ET362" s="190" t="s">
        <v>272</v>
      </c>
      <c r="EU362" s="190" t="s">
        <v>272</v>
      </c>
      <c r="EV362" s="190" t="s">
        <v>272</v>
      </c>
      <c r="EW362" s="190" t="s">
        <v>303</v>
      </c>
      <c r="EX362" s="190">
        <v>4</v>
      </c>
      <c r="EY362" s="190" t="s">
        <v>278</v>
      </c>
      <c r="EZ362" s="190" t="s">
        <v>267</v>
      </c>
      <c r="FA362" s="190" t="s">
        <v>258</v>
      </c>
      <c r="FB362" s="193">
        <v>3</v>
      </c>
      <c r="FC362" s="190" t="s">
        <v>537</v>
      </c>
      <c r="FD362" s="190" t="s">
        <v>348</v>
      </c>
      <c r="FE362" s="190" t="s">
        <v>1357</v>
      </c>
      <c r="FF362" s="190" t="s">
        <v>263</v>
      </c>
      <c r="FG362" s="190" t="s">
        <v>4318</v>
      </c>
      <c r="FH362" s="190" t="s">
        <v>4317</v>
      </c>
      <c r="FI362" s="190" t="s">
        <v>4316</v>
      </c>
      <c r="FJ362" s="190" t="s">
        <v>271</v>
      </c>
      <c r="FK362" s="190" t="s">
        <v>271</v>
      </c>
      <c r="FL362" s="190" t="s">
        <v>4315</v>
      </c>
      <c r="FM362" s="190" t="s">
        <v>271</v>
      </c>
      <c r="FN362" s="190" t="s">
        <v>271</v>
      </c>
      <c r="FO362" s="190" t="s">
        <v>4314</v>
      </c>
      <c r="FP362" s="190" t="s">
        <v>271</v>
      </c>
      <c r="FQ362" s="193">
        <v>0</v>
      </c>
      <c r="FR362" s="193">
        <v>111</v>
      </c>
      <c r="FS362" s="190" t="s">
        <v>297</v>
      </c>
      <c r="FT362" s="190" t="s">
        <v>271</v>
      </c>
      <c r="FU362" s="190" t="s">
        <v>297</v>
      </c>
      <c r="FV362" s="190" t="s">
        <v>271</v>
      </c>
      <c r="FW362" s="190" t="s">
        <v>271</v>
      </c>
      <c r="FX362" s="190" t="s">
        <v>271</v>
      </c>
      <c r="FY362" s="190" t="s">
        <v>271</v>
      </c>
      <c r="FZ362" s="190" t="s">
        <v>271</v>
      </c>
      <c r="GA362" s="190" t="s">
        <v>271</v>
      </c>
      <c r="GB362" s="190" t="s">
        <v>271</v>
      </c>
      <c r="GC362" s="190" t="s">
        <v>271</v>
      </c>
      <c r="GD362" s="190" t="s">
        <v>271</v>
      </c>
      <c r="GE362" s="190" t="s">
        <v>272</v>
      </c>
    </row>
    <row r="363" spans="1:187" x14ac:dyDescent="0.3">
      <c r="A363" s="190" t="s">
        <v>372</v>
      </c>
      <c r="B363" s="190">
        <v>2987</v>
      </c>
      <c r="C363" s="190" t="s">
        <v>76</v>
      </c>
      <c r="D363" s="190" t="s">
        <v>239</v>
      </c>
      <c r="E363" s="190" t="s">
        <v>4313</v>
      </c>
      <c r="F363" s="190" t="s">
        <v>4312</v>
      </c>
      <c r="G363" s="190" t="s">
        <v>3876</v>
      </c>
      <c r="H363" s="190" t="s">
        <v>369</v>
      </c>
      <c r="I363" s="190" t="s">
        <v>544</v>
      </c>
      <c r="J363" s="190" t="s">
        <v>4156</v>
      </c>
      <c r="K363" s="190" t="s">
        <v>271</v>
      </c>
      <c r="L363" s="190" t="s">
        <v>271</v>
      </c>
      <c r="M363" s="190" t="s">
        <v>271</v>
      </c>
      <c r="N363" s="190" t="s">
        <v>271</v>
      </c>
      <c r="O363" s="190" t="s">
        <v>271</v>
      </c>
      <c r="P363" s="190" t="s">
        <v>271</v>
      </c>
      <c r="Q363" s="191">
        <v>42005</v>
      </c>
      <c r="R363" s="191">
        <v>42369</v>
      </c>
      <c r="T363" s="190" t="s">
        <v>452</v>
      </c>
      <c r="U363" s="194">
        <v>114363.84</v>
      </c>
      <c r="V363" s="190" t="s">
        <v>4311</v>
      </c>
      <c r="W363" s="190" t="s">
        <v>4310</v>
      </c>
      <c r="X363" s="190" t="s">
        <v>4309</v>
      </c>
      <c r="Y363" s="190" t="s">
        <v>4308</v>
      </c>
      <c r="Z363" s="190" t="s">
        <v>4307</v>
      </c>
      <c r="AA363" s="190" t="s">
        <v>4306</v>
      </c>
      <c r="AB363" s="190" t="s">
        <v>291</v>
      </c>
      <c r="AC363" s="190" t="s">
        <v>4305</v>
      </c>
      <c r="AD363" s="190" t="s">
        <v>325</v>
      </c>
      <c r="AE363" s="190" t="s">
        <v>4304</v>
      </c>
      <c r="AF363" s="190" t="s">
        <v>4303</v>
      </c>
      <c r="AG363" s="193">
        <v>751</v>
      </c>
      <c r="AH363" s="193">
        <v>7093</v>
      </c>
      <c r="AI363" s="193">
        <v>7844</v>
      </c>
      <c r="AJ363" s="193">
        <v>746</v>
      </c>
      <c r="AK363" s="193">
        <v>726</v>
      </c>
      <c r="AL363" s="193">
        <v>1472</v>
      </c>
      <c r="AM363" s="193">
        <v>0</v>
      </c>
      <c r="AN363" s="193">
        <v>0</v>
      </c>
      <c r="AO363" s="193">
        <v>0</v>
      </c>
      <c r="AP363" s="193">
        <v>573</v>
      </c>
      <c r="AQ363" s="193">
        <v>738</v>
      </c>
      <c r="AR363" s="193">
        <v>1311</v>
      </c>
      <c r="AS363" s="190" t="s">
        <v>271</v>
      </c>
      <c r="AT363" s="193" t="s">
        <v>271</v>
      </c>
      <c r="AU363" s="193" t="s">
        <v>271</v>
      </c>
      <c r="AV363" s="190" t="s">
        <v>287</v>
      </c>
      <c r="AW363" s="193">
        <v>30</v>
      </c>
      <c r="AX363" s="193">
        <v>187</v>
      </c>
      <c r="AY363" s="190" t="s">
        <v>287</v>
      </c>
      <c r="AZ363" s="193">
        <v>879</v>
      </c>
      <c r="BA363" s="193">
        <v>4726</v>
      </c>
      <c r="BB363" s="190" t="s">
        <v>271</v>
      </c>
      <c r="BC363" s="193" t="s">
        <v>271</v>
      </c>
      <c r="BD363" s="193" t="s">
        <v>271</v>
      </c>
      <c r="BE363" s="190" t="s">
        <v>271</v>
      </c>
      <c r="BF363" s="193" t="s">
        <v>271</v>
      </c>
      <c r="BG363" s="193" t="s">
        <v>271</v>
      </c>
      <c r="BH363" s="190" t="s">
        <v>287</v>
      </c>
      <c r="BI363" s="193">
        <v>879</v>
      </c>
      <c r="BJ363" s="193">
        <v>0</v>
      </c>
      <c r="BK363" s="190" t="s">
        <v>271</v>
      </c>
      <c r="BL363" s="193" t="s">
        <v>271</v>
      </c>
      <c r="BM363" s="193" t="s">
        <v>271</v>
      </c>
      <c r="BN363" s="190" t="s">
        <v>271</v>
      </c>
      <c r="BO363" s="193" t="s">
        <v>271</v>
      </c>
      <c r="BP363" s="193" t="s">
        <v>271</v>
      </c>
      <c r="BQ363" s="190" t="s">
        <v>271</v>
      </c>
      <c r="BR363" s="193" t="s">
        <v>271</v>
      </c>
      <c r="BS363" s="193" t="s">
        <v>271</v>
      </c>
      <c r="BT363" s="190" t="s">
        <v>271</v>
      </c>
      <c r="BU363" s="193" t="s">
        <v>271</v>
      </c>
      <c r="BV363" s="193" t="s">
        <v>271</v>
      </c>
      <c r="BW363" s="193">
        <v>0</v>
      </c>
      <c r="BX363" s="193">
        <v>0</v>
      </c>
      <c r="BY363" s="193">
        <v>0</v>
      </c>
      <c r="BZ363" s="193">
        <v>573</v>
      </c>
      <c r="CA363" s="193">
        <v>738</v>
      </c>
      <c r="CB363" s="193">
        <v>1311</v>
      </c>
      <c r="CC363" s="190" t="s">
        <v>287</v>
      </c>
      <c r="CD363" s="193">
        <v>60</v>
      </c>
      <c r="CE363" s="193">
        <v>0</v>
      </c>
      <c r="CF363" s="190" t="s">
        <v>287</v>
      </c>
      <c r="CG363" s="193">
        <v>180</v>
      </c>
      <c r="CH363" s="193">
        <v>350</v>
      </c>
      <c r="CI363" s="190" t="s">
        <v>271</v>
      </c>
      <c r="CJ363" s="193" t="s">
        <v>271</v>
      </c>
      <c r="CK363" s="193" t="s">
        <v>271</v>
      </c>
      <c r="CL363" s="190" t="s">
        <v>287</v>
      </c>
      <c r="CM363" s="193">
        <v>1113</v>
      </c>
      <c r="CN363" s="193">
        <v>0</v>
      </c>
      <c r="CO363" s="190" t="s">
        <v>271</v>
      </c>
      <c r="CP363" s="193" t="s">
        <v>271</v>
      </c>
      <c r="CQ363" s="193" t="s">
        <v>271</v>
      </c>
      <c r="CR363" s="190" t="s">
        <v>287</v>
      </c>
      <c r="CS363" s="193">
        <v>110</v>
      </c>
      <c r="CT363" s="193">
        <v>0</v>
      </c>
      <c r="CU363" s="190" t="s">
        <v>271</v>
      </c>
      <c r="CV363" s="193" t="s">
        <v>271</v>
      </c>
      <c r="CW363" s="193" t="s">
        <v>271</v>
      </c>
      <c r="CX363" s="190" t="s">
        <v>271</v>
      </c>
      <c r="CY363" s="193" t="s">
        <v>271</v>
      </c>
      <c r="CZ363" s="193" t="s">
        <v>271</v>
      </c>
      <c r="DA363" s="190" t="s">
        <v>271</v>
      </c>
      <c r="DB363" s="193" t="s">
        <v>271</v>
      </c>
      <c r="DC363" s="193" t="s">
        <v>271</v>
      </c>
      <c r="DD363" s="190" t="s">
        <v>271</v>
      </c>
      <c r="DE363" s="193" t="s">
        <v>271</v>
      </c>
      <c r="DF363" s="193" t="s">
        <v>271</v>
      </c>
      <c r="DG363" s="190" t="s">
        <v>287</v>
      </c>
      <c r="DH363" s="193">
        <v>36</v>
      </c>
      <c r="DI363" s="193">
        <v>0</v>
      </c>
      <c r="DJ363" s="190" t="s">
        <v>287</v>
      </c>
      <c r="DK363" s="193">
        <v>180</v>
      </c>
      <c r="DL363" s="193">
        <v>0</v>
      </c>
      <c r="DM363" s="190" t="s">
        <v>287</v>
      </c>
      <c r="DN363" s="193">
        <v>180</v>
      </c>
      <c r="DO363" s="193">
        <v>0</v>
      </c>
      <c r="DP363" s="190" t="s">
        <v>271</v>
      </c>
      <c r="DQ363" s="193" t="s">
        <v>271</v>
      </c>
      <c r="DR363" s="193" t="s">
        <v>271</v>
      </c>
      <c r="DS363" s="190" t="s">
        <v>287</v>
      </c>
      <c r="DT363" s="193">
        <v>60</v>
      </c>
      <c r="DU363" s="193">
        <v>0</v>
      </c>
      <c r="DV363" s="190" t="s">
        <v>271</v>
      </c>
      <c r="DW363" s="193" t="s">
        <v>271</v>
      </c>
      <c r="DX363" s="193" t="s">
        <v>271</v>
      </c>
      <c r="DY363" s="190" t="s">
        <v>356</v>
      </c>
      <c r="DZ363" s="190" t="s">
        <v>272</v>
      </c>
      <c r="EA363" s="190" t="s">
        <v>750</v>
      </c>
      <c r="EB363" s="190" t="s">
        <v>286</v>
      </c>
      <c r="EC363" s="190" t="s">
        <v>272</v>
      </c>
      <c r="ED363" s="190" t="s">
        <v>539</v>
      </c>
      <c r="EE363" s="190" t="s">
        <v>307</v>
      </c>
      <c r="EF363" s="190" t="s">
        <v>4302</v>
      </c>
      <c r="EG363" s="190" t="s">
        <v>321</v>
      </c>
      <c r="EH363" s="190" t="s">
        <v>380</v>
      </c>
      <c r="EI363" s="190" t="s">
        <v>319</v>
      </c>
      <c r="EJ363" s="190" t="s">
        <v>246</v>
      </c>
      <c r="EK363" s="190" t="s">
        <v>379</v>
      </c>
      <c r="EL363" s="190" t="s">
        <v>272</v>
      </c>
      <c r="EM363" s="190" t="s">
        <v>297</v>
      </c>
      <c r="EN363" s="190" t="s">
        <v>272</v>
      </c>
      <c r="EO363" s="190" t="s">
        <v>272</v>
      </c>
      <c r="EP363" s="190" t="s">
        <v>464</v>
      </c>
      <c r="EQ363" s="190">
        <v>3</v>
      </c>
      <c r="ER363" s="190" t="s">
        <v>349</v>
      </c>
      <c r="ES363" s="190" t="s">
        <v>272</v>
      </c>
      <c r="ET363" s="190" t="s">
        <v>272</v>
      </c>
      <c r="EU363" s="190" t="s">
        <v>272</v>
      </c>
      <c r="EV363" s="190" t="s">
        <v>272</v>
      </c>
      <c r="EW363" s="190" t="s">
        <v>303</v>
      </c>
      <c r="EX363" s="190">
        <v>4</v>
      </c>
      <c r="EY363" s="190" t="s">
        <v>278</v>
      </c>
      <c r="EZ363" s="190" t="s">
        <v>266</v>
      </c>
      <c r="FA363" s="190" t="s">
        <v>258</v>
      </c>
      <c r="FB363" s="193">
        <v>3</v>
      </c>
      <c r="FC363" s="190" t="s">
        <v>1357</v>
      </c>
      <c r="FD363" s="190" t="s">
        <v>537</v>
      </c>
      <c r="FE363" s="190" t="s">
        <v>348</v>
      </c>
      <c r="FF363" s="190" t="s">
        <v>263</v>
      </c>
      <c r="FG363" s="190" t="s">
        <v>4301</v>
      </c>
      <c r="FH363" s="190" t="s">
        <v>4300</v>
      </c>
      <c r="FI363" s="190" t="s">
        <v>4299</v>
      </c>
      <c r="FJ363" s="190" t="s">
        <v>4298</v>
      </c>
      <c r="FK363" s="190" t="s">
        <v>271</v>
      </c>
      <c r="FL363" s="190" t="s">
        <v>4297</v>
      </c>
      <c r="FM363" s="190" t="s">
        <v>4296</v>
      </c>
      <c r="FN363" s="190" t="s">
        <v>4295</v>
      </c>
      <c r="FO363" s="190" t="s">
        <v>4294</v>
      </c>
      <c r="FP363" s="190" t="s">
        <v>4293</v>
      </c>
      <c r="FQ363" s="193">
        <v>0</v>
      </c>
      <c r="FR363" s="193">
        <v>1311</v>
      </c>
      <c r="FS363" s="190" t="s">
        <v>271</v>
      </c>
      <c r="FT363" s="190" t="s">
        <v>271</v>
      </c>
      <c r="FU363" s="190" t="s">
        <v>272</v>
      </c>
      <c r="FV363" s="190" t="s">
        <v>272</v>
      </c>
      <c r="FW363" s="190" t="s">
        <v>271</v>
      </c>
      <c r="FX363" s="190" t="s">
        <v>271</v>
      </c>
      <c r="FY363" s="190" t="s">
        <v>271</v>
      </c>
      <c r="FZ363" s="190" t="s">
        <v>271</v>
      </c>
      <c r="GA363" s="190" t="s">
        <v>272</v>
      </c>
      <c r="GB363" s="190" t="s">
        <v>271</v>
      </c>
      <c r="GC363" s="190" t="s">
        <v>272</v>
      </c>
      <c r="GD363" s="190" t="s">
        <v>271</v>
      </c>
      <c r="GE363" s="190" t="s">
        <v>272</v>
      </c>
    </row>
    <row r="364" spans="1:187" x14ac:dyDescent="0.3">
      <c r="A364" s="190" t="s">
        <v>372</v>
      </c>
      <c r="B364" s="190">
        <v>2982</v>
      </c>
      <c r="C364" s="190" t="s">
        <v>76</v>
      </c>
      <c r="D364" s="190" t="s">
        <v>239</v>
      </c>
      <c r="E364" s="190" t="s">
        <v>1972</v>
      </c>
      <c r="F364" s="190" t="s">
        <v>1971</v>
      </c>
      <c r="G364" s="190" t="s">
        <v>1337</v>
      </c>
      <c r="H364" s="190" t="s">
        <v>369</v>
      </c>
      <c r="I364" s="190" t="s">
        <v>1543</v>
      </c>
      <c r="J364" s="190" t="s">
        <v>1970</v>
      </c>
      <c r="K364" s="190" t="s">
        <v>271</v>
      </c>
      <c r="L364" s="190" t="s">
        <v>271</v>
      </c>
      <c r="M364" s="190" t="s">
        <v>271</v>
      </c>
      <c r="N364" s="190" t="s">
        <v>271</v>
      </c>
      <c r="O364" s="190" t="s">
        <v>271</v>
      </c>
      <c r="P364" s="190" t="s">
        <v>271</v>
      </c>
      <c r="Q364" s="191">
        <v>40268</v>
      </c>
      <c r="R364" s="191">
        <v>42460</v>
      </c>
      <c r="T364" s="190" t="s">
        <v>549</v>
      </c>
      <c r="U364" s="194">
        <v>10607600</v>
      </c>
      <c r="V364" s="190" t="s">
        <v>1969</v>
      </c>
      <c r="W364" s="190" t="s">
        <v>1968</v>
      </c>
      <c r="X364" s="190" t="s">
        <v>1967</v>
      </c>
      <c r="Y364" s="190" t="s">
        <v>1966</v>
      </c>
      <c r="Z364" s="190" t="s">
        <v>1965</v>
      </c>
      <c r="AA364" s="190" t="s">
        <v>1964</v>
      </c>
      <c r="AB364" s="190" t="s">
        <v>310</v>
      </c>
      <c r="AC364" s="190" t="s">
        <v>1963</v>
      </c>
      <c r="AD364" s="190" t="s">
        <v>325</v>
      </c>
      <c r="AE364" s="190" t="s">
        <v>1962</v>
      </c>
      <c r="AF364" s="190" t="s">
        <v>1961</v>
      </c>
      <c r="AG364" s="193">
        <v>0</v>
      </c>
      <c r="AH364" s="193">
        <v>0</v>
      </c>
      <c r="AI364" s="193">
        <v>0</v>
      </c>
      <c r="AJ364" s="193">
        <v>12100</v>
      </c>
      <c r="AK364" s="193">
        <v>12100</v>
      </c>
      <c r="AL364" s="193">
        <v>24200</v>
      </c>
      <c r="AM364" s="193">
        <v>0</v>
      </c>
      <c r="AN364" s="193">
        <v>0</v>
      </c>
      <c r="AO364" s="193">
        <v>0</v>
      </c>
      <c r="AP364" s="193">
        <v>0</v>
      </c>
      <c r="AQ364" s="193">
        <v>0</v>
      </c>
      <c r="AR364" s="193">
        <v>0</v>
      </c>
      <c r="AS364" s="190" t="s">
        <v>271</v>
      </c>
      <c r="AT364" s="193" t="s">
        <v>271</v>
      </c>
      <c r="AU364" s="193" t="s">
        <v>271</v>
      </c>
      <c r="AV364" s="190" t="s">
        <v>271</v>
      </c>
      <c r="AW364" s="193" t="s">
        <v>271</v>
      </c>
      <c r="AX364" s="193" t="s">
        <v>271</v>
      </c>
      <c r="AY364" s="190" t="s">
        <v>271</v>
      </c>
      <c r="AZ364" s="193" t="s">
        <v>271</v>
      </c>
      <c r="BA364" s="193" t="s">
        <v>271</v>
      </c>
      <c r="BB364" s="190" t="s">
        <v>271</v>
      </c>
      <c r="BC364" s="193" t="s">
        <v>271</v>
      </c>
      <c r="BD364" s="193" t="s">
        <v>271</v>
      </c>
      <c r="BE364" s="190" t="s">
        <v>271</v>
      </c>
      <c r="BF364" s="193" t="s">
        <v>271</v>
      </c>
      <c r="BG364" s="193" t="s">
        <v>271</v>
      </c>
      <c r="BH364" s="190" t="s">
        <v>271</v>
      </c>
      <c r="BI364" s="193" t="s">
        <v>271</v>
      </c>
      <c r="BJ364" s="193" t="s">
        <v>271</v>
      </c>
      <c r="BK364" s="190" t="s">
        <v>271</v>
      </c>
      <c r="BL364" s="193" t="s">
        <v>271</v>
      </c>
      <c r="BM364" s="193" t="s">
        <v>271</v>
      </c>
      <c r="BN364" s="190" t="s">
        <v>271</v>
      </c>
      <c r="BO364" s="193" t="s">
        <v>271</v>
      </c>
      <c r="BP364" s="193" t="s">
        <v>271</v>
      </c>
      <c r="BQ364" s="190" t="s">
        <v>271</v>
      </c>
      <c r="BR364" s="193" t="s">
        <v>271</v>
      </c>
      <c r="BS364" s="193" t="s">
        <v>271</v>
      </c>
      <c r="BT364" s="190" t="s">
        <v>271</v>
      </c>
      <c r="BU364" s="193" t="s">
        <v>271</v>
      </c>
      <c r="BV364" s="193" t="s">
        <v>271</v>
      </c>
      <c r="BW364" s="193">
        <v>0</v>
      </c>
      <c r="BX364" s="193">
        <v>0</v>
      </c>
      <c r="BY364" s="193">
        <v>0</v>
      </c>
      <c r="BZ364" s="193">
        <v>15651</v>
      </c>
      <c r="CA364" s="193">
        <v>12874</v>
      </c>
      <c r="CB364" s="193">
        <v>28525</v>
      </c>
      <c r="CC364" s="190" t="s">
        <v>271</v>
      </c>
      <c r="CD364" s="193" t="s">
        <v>271</v>
      </c>
      <c r="CE364" s="193" t="s">
        <v>271</v>
      </c>
      <c r="CF364" s="190" t="s">
        <v>287</v>
      </c>
      <c r="CG364" s="193">
        <v>629</v>
      </c>
      <c r="CH364" s="193">
        <v>0</v>
      </c>
      <c r="CI364" s="190" t="s">
        <v>271</v>
      </c>
      <c r="CJ364" s="193" t="s">
        <v>271</v>
      </c>
      <c r="CK364" s="193" t="s">
        <v>271</v>
      </c>
      <c r="CL364" s="190" t="s">
        <v>271</v>
      </c>
      <c r="CM364" s="193" t="s">
        <v>271</v>
      </c>
      <c r="CN364" s="193" t="s">
        <v>271</v>
      </c>
      <c r="CO364" s="190" t="s">
        <v>287</v>
      </c>
      <c r="CP364" s="193">
        <v>3644</v>
      </c>
      <c r="CQ364" s="193">
        <v>0</v>
      </c>
      <c r="CR364" s="190" t="s">
        <v>271</v>
      </c>
      <c r="CS364" s="193" t="s">
        <v>271</v>
      </c>
      <c r="CT364" s="193" t="s">
        <v>271</v>
      </c>
      <c r="CU364" s="190" t="s">
        <v>287</v>
      </c>
      <c r="CV364" s="193">
        <v>8224</v>
      </c>
      <c r="CW364" s="193">
        <v>0</v>
      </c>
      <c r="CX364" s="190" t="s">
        <v>271</v>
      </c>
      <c r="CY364" s="193" t="s">
        <v>271</v>
      </c>
      <c r="CZ364" s="193" t="s">
        <v>271</v>
      </c>
      <c r="DA364" s="190" t="s">
        <v>287</v>
      </c>
      <c r="DB364" s="193">
        <v>555</v>
      </c>
      <c r="DC364" s="193">
        <v>0</v>
      </c>
      <c r="DD364" s="190" t="s">
        <v>287</v>
      </c>
      <c r="DE364" s="193">
        <v>3826</v>
      </c>
      <c r="DF364" s="193">
        <v>0</v>
      </c>
      <c r="DG364" s="190" t="s">
        <v>271</v>
      </c>
      <c r="DH364" s="193" t="s">
        <v>271</v>
      </c>
      <c r="DI364" s="193" t="s">
        <v>271</v>
      </c>
      <c r="DJ364" s="190" t="s">
        <v>271</v>
      </c>
      <c r="DK364" s="193" t="s">
        <v>271</v>
      </c>
      <c r="DL364" s="193" t="s">
        <v>271</v>
      </c>
      <c r="DM364" s="190" t="s">
        <v>287</v>
      </c>
      <c r="DN364" s="193">
        <v>1240</v>
      </c>
      <c r="DO364" s="193">
        <v>0</v>
      </c>
      <c r="DP364" s="190" t="s">
        <v>271</v>
      </c>
      <c r="DQ364" s="193" t="s">
        <v>271</v>
      </c>
      <c r="DR364" s="193" t="s">
        <v>271</v>
      </c>
      <c r="DS364" s="190" t="s">
        <v>287</v>
      </c>
      <c r="DT364" s="193">
        <v>10407</v>
      </c>
      <c r="DU364" s="193">
        <v>0</v>
      </c>
      <c r="DV364" s="190" t="s">
        <v>271</v>
      </c>
      <c r="DW364" s="193" t="s">
        <v>271</v>
      </c>
      <c r="DX364" s="193" t="s">
        <v>271</v>
      </c>
      <c r="DY364" s="190" t="s">
        <v>356</v>
      </c>
      <c r="DZ364" s="190" t="s">
        <v>272</v>
      </c>
      <c r="EA364" s="190" t="s">
        <v>323</v>
      </c>
      <c r="EB364" s="190" t="s">
        <v>286</v>
      </c>
      <c r="EC364" s="190" t="s">
        <v>297</v>
      </c>
      <c r="ED364" s="190" t="s">
        <v>271</v>
      </c>
      <c r="EE364" s="190" t="s">
        <v>271</v>
      </c>
      <c r="EF364" s="190" t="s">
        <v>1960</v>
      </c>
      <c r="EG364" s="190" t="s">
        <v>321</v>
      </c>
      <c r="EH364" s="190" t="s">
        <v>320</v>
      </c>
      <c r="EI364" s="190" t="s">
        <v>319</v>
      </c>
      <c r="EJ364" s="190" t="s">
        <v>245</v>
      </c>
      <c r="EK364" s="190" t="s">
        <v>351</v>
      </c>
      <c r="EL364" s="190" t="s">
        <v>272</v>
      </c>
      <c r="EM364" s="190" t="s">
        <v>272</v>
      </c>
      <c r="EN364" s="190" t="s">
        <v>272</v>
      </c>
      <c r="EO364" s="190" t="s">
        <v>272</v>
      </c>
      <c r="EP364" s="190" t="s">
        <v>350</v>
      </c>
      <c r="EQ364" s="190">
        <v>4</v>
      </c>
      <c r="ER364" s="190" t="s">
        <v>349</v>
      </c>
      <c r="ES364" s="190" t="s">
        <v>272</v>
      </c>
      <c r="ET364" s="190" t="s">
        <v>272</v>
      </c>
      <c r="EU364" s="190" t="s">
        <v>272</v>
      </c>
      <c r="EV364" s="190" t="s">
        <v>272</v>
      </c>
      <c r="EW364" s="190" t="s">
        <v>303</v>
      </c>
      <c r="EX364" s="190">
        <v>4</v>
      </c>
      <c r="EY364" s="190" t="s">
        <v>278</v>
      </c>
      <c r="EZ364" s="190" t="s">
        <v>267</v>
      </c>
      <c r="FA364" s="190" t="s">
        <v>258</v>
      </c>
      <c r="FB364" s="193">
        <v>0</v>
      </c>
      <c r="FC364" s="190" t="s">
        <v>348</v>
      </c>
      <c r="FD364" s="190" t="s">
        <v>1357</v>
      </c>
      <c r="FE364" s="190" t="s">
        <v>442</v>
      </c>
      <c r="FF364" s="190" t="s">
        <v>263</v>
      </c>
      <c r="FG364" s="190" t="s">
        <v>1959</v>
      </c>
      <c r="FH364" s="190" t="s">
        <v>1958</v>
      </c>
      <c r="FI364" s="190" t="s">
        <v>1957</v>
      </c>
      <c r="FJ364" s="190" t="s">
        <v>1956</v>
      </c>
      <c r="FK364" s="190" t="s">
        <v>1955</v>
      </c>
      <c r="FL364" s="190" t="s">
        <v>1954</v>
      </c>
      <c r="FM364" s="190" t="s">
        <v>1953</v>
      </c>
      <c r="FN364" s="190" t="s">
        <v>1952</v>
      </c>
      <c r="FO364" s="190" t="s">
        <v>1951</v>
      </c>
      <c r="FP364" s="190" t="s">
        <v>1950</v>
      </c>
      <c r="FQ364" s="193">
        <v>0</v>
      </c>
      <c r="FR364" s="193">
        <v>28525</v>
      </c>
      <c r="FS364" s="190" t="s">
        <v>271</v>
      </c>
      <c r="FT364" s="190" t="s">
        <v>271</v>
      </c>
      <c r="FU364" s="190" t="s">
        <v>271</v>
      </c>
      <c r="FV364" s="190" t="s">
        <v>271</v>
      </c>
      <c r="FW364" s="190" t="s">
        <v>271</v>
      </c>
      <c r="FX364" s="190" t="s">
        <v>271</v>
      </c>
      <c r="FY364" s="190" t="s">
        <v>271</v>
      </c>
      <c r="FZ364" s="190" t="s">
        <v>271</v>
      </c>
      <c r="GA364" s="190" t="s">
        <v>272</v>
      </c>
      <c r="GB364" s="190" t="s">
        <v>272</v>
      </c>
      <c r="GC364" s="190" t="s">
        <v>271</v>
      </c>
      <c r="GD364" s="190" t="s">
        <v>271</v>
      </c>
      <c r="GE364" s="190" t="s">
        <v>272</v>
      </c>
    </row>
    <row r="365" spans="1:187" x14ac:dyDescent="0.3">
      <c r="A365" s="190" t="s">
        <v>372</v>
      </c>
      <c r="B365" s="190">
        <v>3000</v>
      </c>
      <c r="C365" s="190" t="s">
        <v>80</v>
      </c>
      <c r="D365" s="190" t="s">
        <v>240</v>
      </c>
      <c r="E365" s="190" t="s">
        <v>11067</v>
      </c>
      <c r="F365" s="190" t="s">
        <v>11066</v>
      </c>
      <c r="G365" s="190" t="s">
        <v>4028</v>
      </c>
      <c r="H365" s="190" t="s">
        <v>1104</v>
      </c>
      <c r="I365" s="190" t="s">
        <v>301</v>
      </c>
      <c r="J365" s="190" t="s">
        <v>11065</v>
      </c>
      <c r="K365" s="190" t="s">
        <v>301</v>
      </c>
      <c r="L365" s="190" t="s">
        <v>271</v>
      </c>
      <c r="M365" s="190" t="s">
        <v>11064</v>
      </c>
      <c r="N365" s="190" t="s">
        <v>271</v>
      </c>
      <c r="O365" s="190" t="s">
        <v>271</v>
      </c>
      <c r="P365" s="190" t="s">
        <v>271</v>
      </c>
      <c r="Q365" s="191">
        <v>42275</v>
      </c>
      <c r="R365" s="191">
        <v>42335</v>
      </c>
      <c r="T365" s="190" t="s">
        <v>574</v>
      </c>
      <c r="U365" s="194">
        <v>174000</v>
      </c>
      <c r="V365" s="190" t="s">
        <v>11063</v>
      </c>
      <c r="W365" s="190" t="s">
        <v>11062</v>
      </c>
      <c r="X365" s="190" t="s">
        <v>11061</v>
      </c>
      <c r="Y365" s="190" t="s">
        <v>4922</v>
      </c>
      <c r="Z365" s="190" t="s">
        <v>4921</v>
      </c>
      <c r="AA365" s="190" t="s">
        <v>4920</v>
      </c>
      <c r="AB365" s="190" t="s">
        <v>448</v>
      </c>
      <c r="AC365" s="190" t="s">
        <v>11060</v>
      </c>
      <c r="AD365" s="190" t="s">
        <v>325</v>
      </c>
      <c r="AE365" s="190" t="s">
        <v>11059</v>
      </c>
      <c r="AF365" s="190" t="s">
        <v>11058</v>
      </c>
      <c r="AG365" s="193" t="s">
        <v>271</v>
      </c>
      <c r="AH365" s="193" t="s">
        <v>271</v>
      </c>
      <c r="AI365" s="193" t="s">
        <v>271</v>
      </c>
      <c r="AJ365" s="193" t="s">
        <v>271</v>
      </c>
      <c r="AK365" s="193" t="s">
        <v>271</v>
      </c>
      <c r="AL365" s="193" t="s">
        <v>271</v>
      </c>
      <c r="AM365" s="193">
        <v>0</v>
      </c>
      <c r="AN365" s="193">
        <v>0</v>
      </c>
      <c r="AO365" s="193">
        <v>0</v>
      </c>
      <c r="AP365" s="193">
        <v>17312</v>
      </c>
      <c r="AQ365" s="193">
        <v>18108</v>
      </c>
      <c r="AR365" s="193">
        <v>35420</v>
      </c>
      <c r="AS365" s="190" t="s">
        <v>271</v>
      </c>
      <c r="AT365" s="193" t="s">
        <v>271</v>
      </c>
      <c r="AU365" s="193" t="s">
        <v>271</v>
      </c>
      <c r="AV365" s="190" t="s">
        <v>271</v>
      </c>
      <c r="AW365" s="193" t="s">
        <v>271</v>
      </c>
      <c r="AX365" s="193" t="s">
        <v>271</v>
      </c>
      <c r="AY365" s="190" t="s">
        <v>287</v>
      </c>
      <c r="AZ365" s="193">
        <v>5151</v>
      </c>
      <c r="BA365" s="193">
        <v>0</v>
      </c>
      <c r="BB365" s="190" t="s">
        <v>271</v>
      </c>
      <c r="BC365" s="193" t="s">
        <v>271</v>
      </c>
      <c r="BD365" s="193" t="s">
        <v>271</v>
      </c>
      <c r="BE365" s="190" t="s">
        <v>271</v>
      </c>
      <c r="BF365" s="193" t="s">
        <v>271</v>
      </c>
      <c r="BG365" s="193" t="s">
        <v>271</v>
      </c>
      <c r="BH365" s="190" t="s">
        <v>287</v>
      </c>
      <c r="BI365" s="193">
        <v>1000</v>
      </c>
      <c r="BJ365" s="193">
        <v>0</v>
      </c>
      <c r="BK365" s="190" t="s">
        <v>271</v>
      </c>
      <c r="BL365" s="193" t="s">
        <v>271</v>
      </c>
      <c r="BM365" s="193" t="s">
        <v>271</v>
      </c>
      <c r="BN365" s="190" t="s">
        <v>271</v>
      </c>
      <c r="BO365" s="193" t="s">
        <v>271</v>
      </c>
      <c r="BP365" s="193" t="s">
        <v>271</v>
      </c>
      <c r="BQ365" s="190" t="s">
        <v>271</v>
      </c>
      <c r="BR365" s="193" t="s">
        <v>271</v>
      </c>
      <c r="BS365" s="193" t="s">
        <v>271</v>
      </c>
      <c r="BT365" s="190" t="s">
        <v>287</v>
      </c>
      <c r="BU365" s="193">
        <v>30269</v>
      </c>
      <c r="BV365" s="193">
        <v>0</v>
      </c>
      <c r="BW365" s="193">
        <v>0</v>
      </c>
      <c r="BX365" s="193">
        <v>0</v>
      </c>
      <c r="BY365" s="193">
        <v>0</v>
      </c>
      <c r="BZ365" s="193">
        <v>0</v>
      </c>
      <c r="CA365" s="193">
        <v>0</v>
      </c>
      <c r="CB365" s="193">
        <v>0</v>
      </c>
      <c r="CC365" s="190" t="s">
        <v>271</v>
      </c>
      <c r="CD365" s="193" t="s">
        <v>271</v>
      </c>
      <c r="CE365" s="193" t="s">
        <v>271</v>
      </c>
      <c r="CF365" s="190" t="s">
        <v>271</v>
      </c>
      <c r="CG365" s="193" t="s">
        <v>271</v>
      </c>
      <c r="CH365" s="193" t="s">
        <v>271</v>
      </c>
      <c r="CI365" s="190" t="s">
        <v>271</v>
      </c>
      <c r="CJ365" s="193" t="s">
        <v>271</v>
      </c>
      <c r="CK365" s="193" t="s">
        <v>271</v>
      </c>
      <c r="CL365" s="190" t="s">
        <v>271</v>
      </c>
      <c r="CM365" s="193" t="s">
        <v>271</v>
      </c>
      <c r="CN365" s="193" t="s">
        <v>271</v>
      </c>
      <c r="CO365" s="190" t="s">
        <v>271</v>
      </c>
      <c r="CP365" s="193" t="s">
        <v>271</v>
      </c>
      <c r="CQ365" s="193" t="s">
        <v>271</v>
      </c>
      <c r="CR365" s="190" t="s">
        <v>271</v>
      </c>
      <c r="CS365" s="193" t="s">
        <v>271</v>
      </c>
      <c r="CT365" s="193" t="s">
        <v>271</v>
      </c>
      <c r="CU365" s="190" t="s">
        <v>271</v>
      </c>
      <c r="CV365" s="193" t="s">
        <v>271</v>
      </c>
      <c r="CW365" s="193" t="s">
        <v>271</v>
      </c>
      <c r="CX365" s="190" t="s">
        <v>271</v>
      </c>
      <c r="CY365" s="193" t="s">
        <v>271</v>
      </c>
      <c r="CZ365" s="193" t="s">
        <v>271</v>
      </c>
      <c r="DA365" s="190" t="s">
        <v>271</v>
      </c>
      <c r="DB365" s="193" t="s">
        <v>271</v>
      </c>
      <c r="DC365" s="193" t="s">
        <v>271</v>
      </c>
      <c r="DD365" s="190" t="s">
        <v>271</v>
      </c>
      <c r="DE365" s="193" t="s">
        <v>271</v>
      </c>
      <c r="DF365" s="193" t="s">
        <v>271</v>
      </c>
      <c r="DG365" s="190" t="s">
        <v>271</v>
      </c>
      <c r="DH365" s="193" t="s">
        <v>271</v>
      </c>
      <c r="DI365" s="193" t="s">
        <v>271</v>
      </c>
      <c r="DJ365" s="190" t="s">
        <v>271</v>
      </c>
      <c r="DK365" s="193" t="s">
        <v>271</v>
      </c>
      <c r="DL365" s="193" t="s">
        <v>271</v>
      </c>
      <c r="DM365" s="190" t="s">
        <v>271</v>
      </c>
      <c r="DN365" s="193" t="s">
        <v>271</v>
      </c>
      <c r="DO365" s="193" t="s">
        <v>271</v>
      </c>
      <c r="DP365" s="190" t="s">
        <v>271</v>
      </c>
      <c r="DQ365" s="193" t="s">
        <v>271</v>
      </c>
      <c r="DR365" s="193" t="s">
        <v>271</v>
      </c>
      <c r="DS365" s="190" t="s">
        <v>271</v>
      </c>
      <c r="DT365" s="193" t="s">
        <v>271</v>
      </c>
      <c r="DU365" s="193" t="s">
        <v>271</v>
      </c>
      <c r="DV365" s="190" t="s">
        <v>271</v>
      </c>
      <c r="DW365" s="193" t="s">
        <v>271</v>
      </c>
      <c r="DX365" s="193" t="s">
        <v>271</v>
      </c>
      <c r="DY365" s="190" t="s">
        <v>655</v>
      </c>
      <c r="DZ365" s="190" t="s">
        <v>297</v>
      </c>
      <c r="EA365" s="190" t="s">
        <v>271</v>
      </c>
      <c r="EB365" s="190" t="s">
        <v>271</v>
      </c>
      <c r="EC365" s="190" t="s">
        <v>297</v>
      </c>
      <c r="ED365" s="190" t="s">
        <v>271</v>
      </c>
      <c r="EE365" s="190" t="s">
        <v>271</v>
      </c>
      <c r="EF365" s="190" t="s">
        <v>11057</v>
      </c>
      <c r="EG365" s="190" t="s">
        <v>321</v>
      </c>
      <c r="EH365" s="190" t="s">
        <v>380</v>
      </c>
      <c r="EI365" s="190" t="s">
        <v>283</v>
      </c>
      <c r="EJ365" s="190" t="s">
        <v>246</v>
      </c>
      <c r="EK365" s="190" t="s">
        <v>379</v>
      </c>
      <c r="EL365" s="190" t="s">
        <v>272</v>
      </c>
      <c r="EM365" s="190" t="s">
        <v>272</v>
      </c>
      <c r="EN365" s="190" t="s">
        <v>272</v>
      </c>
      <c r="EO365" s="190" t="s">
        <v>272</v>
      </c>
      <c r="EP365" s="190" t="s">
        <v>378</v>
      </c>
      <c r="EQ365" s="190">
        <v>4</v>
      </c>
      <c r="ER365" s="190" t="s">
        <v>349</v>
      </c>
      <c r="ES365" s="190" t="s">
        <v>272</v>
      </c>
      <c r="ET365" s="190" t="s">
        <v>272</v>
      </c>
      <c r="EU365" s="190" t="s">
        <v>272</v>
      </c>
      <c r="EV365" s="190" t="s">
        <v>272</v>
      </c>
      <c r="EW365" s="190" t="s">
        <v>303</v>
      </c>
      <c r="EX365" s="190">
        <v>4</v>
      </c>
      <c r="EY365" s="190" t="s">
        <v>278</v>
      </c>
      <c r="EZ365" s="190" t="s">
        <v>266</v>
      </c>
      <c r="FA365" s="190" t="s">
        <v>260</v>
      </c>
      <c r="FB365" s="193">
        <v>1</v>
      </c>
      <c r="FC365" s="190" t="s">
        <v>442</v>
      </c>
      <c r="FD365" s="190" t="s">
        <v>271</v>
      </c>
      <c r="FE365" s="190" t="s">
        <v>271</v>
      </c>
      <c r="FF365" s="190" t="s">
        <v>262</v>
      </c>
      <c r="FG365" s="190" t="s">
        <v>11056</v>
      </c>
      <c r="FH365" s="190" t="s">
        <v>271</v>
      </c>
      <c r="FI365" s="190" t="s">
        <v>11055</v>
      </c>
      <c r="FJ365" s="190" t="s">
        <v>11054</v>
      </c>
      <c r="FK365" s="190" t="s">
        <v>11053</v>
      </c>
      <c r="FL365" s="190" t="s">
        <v>11052</v>
      </c>
      <c r="FM365" s="190" t="s">
        <v>11051</v>
      </c>
      <c r="FN365" s="190" t="s">
        <v>271</v>
      </c>
      <c r="FO365" s="190" t="s">
        <v>271</v>
      </c>
      <c r="FP365" s="190" t="s">
        <v>271</v>
      </c>
      <c r="FQ365" s="193">
        <v>0</v>
      </c>
      <c r="FR365" s="193">
        <v>35420</v>
      </c>
      <c r="FS365" s="190" t="s">
        <v>271</v>
      </c>
      <c r="FT365" s="190" t="s">
        <v>271</v>
      </c>
      <c r="FU365" s="190" t="s">
        <v>272</v>
      </c>
      <c r="FV365" s="190" t="s">
        <v>272</v>
      </c>
      <c r="FW365" s="190" t="s">
        <v>271</v>
      </c>
      <c r="FX365" s="190" t="s">
        <v>271</v>
      </c>
      <c r="FY365" s="190" t="s">
        <v>271</v>
      </c>
      <c r="FZ365" s="190" t="s">
        <v>271</v>
      </c>
      <c r="GA365" s="190" t="s">
        <v>271</v>
      </c>
      <c r="GB365" s="190" t="s">
        <v>271</v>
      </c>
      <c r="GC365" s="190" t="s">
        <v>271</v>
      </c>
      <c r="GD365" s="190" t="s">
        <v>271</v>
      </c>
      <c r="GE365" s="190" t="s">
        <v>297</v>
      </c>
    </row>
    <row r="366" spans="1:187" x14ac:dyDescent="0.3">
      <c r="A366" s="190" t="s">
        <v>372</v>
      </c>
      <c r="B366" s="190">
        <v>3011</v>
      </c>
      <c r="C366" s="190" t="s">
        <v>80</v>
      </c>
      <c r="D366" s="190" t="s">
        <v>240</v>
      </c>
      <c r="E366" s="190" t="s">
        <v>11050</v>
      </c>
      <c r="F366" s="190" t="s">
        <v>11049</v>
      </c>
      <c r="G366" s="190" t="s">
        <v>4028</v>
      </c>
      <c r="H366" s="190" t="s">
        <v>1272</v>
      </c>
      <c r="I366" s="190" t="s">
        <v>4945</v>
      </c>
      <c r="J366" s="190" t="s">
        <v>4945</v>
      </c>
      <c r="K366" s="190" t="s">
        <v>271</v>
      </c>
      <c r="L366" s="190" t="s">
        <v>271</v>
      </c>
      <c r="M366" s="190" t="s">
        <v>271</v>
      </c>
      <c r="N366" s="190" t="s">
        <v>271</v>
      </c>
      <c r="O366" s="190" t="s">
        <v>271</v>
      </c>
      <c r="P366" s="190" t="s">
        <v>271</v>
      </c>
      <c r="Q366" s="191">
        <v>41927</v>
      </c>
      <c r="R366" s="191">
        <v>42308</v>
      </c>
      <c r="S366" s="191">
        <v>42825</v>
      </c>
      <c r="T366" s="190" t="s">
        <v>592</v>
      </c>
      <c r="U366" s="194">
        <v>31400000</v>
      </c>
      <c r="V366" s="190" t="s">
        <v>10966</v>
      </c>
      <c r="W366" s="190" t="s">
        <v>10965</v>
      </c>
      <c r="X366" s="190" t="s">
        <v>10964</v>
      </c>
      <c r="Y366" s="190" t="s">
        <v>10963</v>
      </c>
      <c r="Z366" s="190" t="s">
        <v>10962</v>
      </c>
      <c r="AA366" s="190" t="s">
        <v>10961</v>
      </c>
      <c r="AB366" s="190" t="s">
        <v>310</v>
      </c>
      <c r="AC366" s="190" t="s">
        <v>11048</v>
      </c>
      <c r="AD366" s="190" t="s">
        <v>325</v>
      </c>
      <c r="AE366" s="190" t="s">
        <v>11047</v>
      </c>
      <c r="AF366" s="190" t="s">
        <v>11046</v>
      </c>
      <c r="AG366" s="193">
        <v>0</v>
      </c>
      <c r="AH366" s="193">
        <v>0</v>
      </c>
      <c r="AI366" s="193">
        <v>0</v>
      </c>
      <c r="AJ366" s="193">
        <v>1678664</v>
      </c>
      <c r="AK366" s="193">
        <v>865405</v>
      </c>
      <c r="AL366" s="193">
        <v>2544069</v>
      </c>
      <c r="AM366" s="193">
        <v>0</v>
      </c>
      <c r="AN366" s="193">
        <v>0</v>
      </c>
      <c r="AO366" s="193">
        <v>0</v>
      </c>
      <c r="AP366" s="193">
        <v>0</v>
      </c>
      <c r="AQ366" s="193">
        <v>0</v>
      </c>
      <c r="AR366" s="193">
        <v>0</v>
      </c>
      <c r="AS366" s="190" t="s">
        <v>271</v>
      </c>
      <c r="AT366" s="193" t="s">
        <v>271</v>
      </c>
      <c r="AU366" s="193" t="s">
        <v>271</v>
      </c>
      <c r="AV366" s="190" t="s">
        <v>271</v>
      </c>
      <c r="AW366" s="193" t="s">
        <v>271</v>
      </c>
      <c r="AX366" s="193" t="s">
        <v>271</v>
      </c>
      <c r="AY366" s="190" t="s">
        <v>271</v>
      </c>
      <c r="AZ366" s="193" t="s">
        <v>271</v>
      </c>
      <c r="BA366" s="193" t="s">
        <v>271</v>
      </c>
      <c r="BB366" s="190" t="s">
        <v>271</v>
      </c>
      <c r="BC366" s="193" t="s">
        <v>271</v>
      </c>
      <c r="BD366" s="193" t="s">
        <v>271</v>
      </c>
      <c r="BE366" s="190" t="s">
        <v>271</v>
      </c>
      <c r="BF366" s="193" t="s">
        <v>271</v>
      </c>
      <c r="BG366" s="193" t="s">
        <v>271</v>
      </c>
      <c r="BH366" s="190" t="s">
        <v>271</v>
      </c>
      <c r="BI366" s="193" t="s">
        <v>271</v>
      </c>
      <c r="BJ366" s="193" t="s">
        <v>271</v>
      </c>
      <c r="BK366" s="190" t="s">
        <v>271</v>
      </c>
      <c r="BL366" s="193" t="s">
        <v>271</v>
      </c>
      <c r="BM366" s="193" t="s">
        <v>271</v>
      </c>
      <c r="BN366" s="190" t="s">
        <v>271</v>
      </c>
      <c r="BO366" s="193" t="s">
        <v>271</v>
      </c>
      <c r="BP366" s="193" t="s">
        <v>271</v>
      </c>
      <c r="BQ366" s="190" t="s">
        <v>271</v>
      </c>
      <c r="BR366" s="193" t="s">
        <v>271</v>
      </c>
      <c r="BS366" s="193" t="s">
        <v>271</v>
      </c>
      <c r="BT366" s="190" t="s">
        <v>271</v>
      </c>
      <c r="BU366" s="193" t="s">
        <v>271</v>
      </c>
      <c r="BV366" s="193" t="s">
        <v>271</v>
      </c>
      <c r="BW366" s="193">
        <v>0</v>
      </c>
      <c r="BX366" s="193">
        <v>0</v>
      </c>
      <c r="BY366" s="193">
        <v>0</v>
      </c>
      <c r="BZ366" s="193">
        <v>0</v>
      </c>
      <c r="CA366" s="193">
        <v>0</v>
      </c>
      <c r="CB366" s="193">
        <v>0</v>
      </c>
      <c r="CC366" s="190" t="s">
        <v>271</v>
      </c>
      <c r="CD366" s="193" t="s">
        <v>271</v>
      </c>
      <c r="CE366" s="193" t="s">
        <v>271</v>
      </c>
      <c r="CF366" s="190" t="s">
        <v>271</v>
      </c>
      <c r="CG366" s="193" t="s">
        <v>271</v>
      </c>
      <c r="CH366" s="193" t="s">
        <v>271</v>
      </c>
      <c r="CI366" s="190" t="s">
        <v>271</v>
      </c>
      <c r="CJ366" s="193" t="s">
        <v>271</v>
      </c>
      <c r="CK366" s="193" t="s">
        <v>271</v>
      </c>
      <c r="CL366" s="190" t="s">
        <v>271</v>
      </c>
      <c r="CM366" s="193" t="s">
        <v>271</v>
      </c>
      <c r="CN366" s="193" t="s">
        <v>271</v>
      </c>
      <c r="CO366" s="190" t="s">
        <v>271</v>
      </c>
      <c r="CP366" s="193" t="s">
        <v>271</v>
      </c>
      <c r="CQ366" s="193" t="s">
        <v>271</v>
      </c>
      <c r="CR366" s="190" t="s">
        <v>271</v>
      </c>
      <c r="CS366" s="193" t="s">
        <v>271</v>
      </c>
      <c r="CT366" s="193" t="s">
        <v>271</v>
      </c>
      <c r="CU366" s="190" t="s">
        <v>271</v>
      </c>
      <c r="CV366" s="193" t="s">
        <v>271</v>
      </c>
      <c r="CW366" s="193" t="s">
        <v>271</v>
      </c>
      <c r="CX366" s="190" t="s">
        <v>271</v>
      </c>
      <c r="CY366" s="193" t="s">
        <v>271</v>
      </c>
      <c r="CZ366" s="193" t="s">
        <v>271</v>
      </c>
      <c r="DA366" s="190" t="s">
        <v>271</v>
      </c>
      <c r="DB366" s="193" t="s">
        <v>271</v>
      </c>
      <c r="DC366" s="193" t="s">
        <v>271</v>
      </c>
      <c r="DD366" s="190" t="s">
        <v>287</v>
      </c>
      <c r="DE366" s="193">
        <v>0</v>
      </c>
      <c r="DF366" s="193">
        <v>0</v>
      </c>
      <c r="DG366" s="190" t="s">
        <v>271</v>
      </c>
      <c r="DH366" s="193" t="s">
        <v>271</v>
      </c>
      <c r="DI366" s="193" t="s">
        <v>271</v>
      </c>
      <c r="DJ366" s="190" t="s">
        <v>271</v>
      </c>
      <c r="DK366" s="193" t="s">
        <v>271</v>
      </c>
      <c r="DL366" s="193" t="s">
        <v>271</v>
      </c>
      <c r="DM366" s="190" t="s">
        <v>271</v>
      </c>
      <c r="DN366" s="193" t="s">
        <v>271</v>
      </c>
      <c r="DO366" s="193" t="s">
        <v>271</v>
      </c>
      <c r="DP366" s="190" t="s">
        <v>287</v>
      </c>
      <c r="DQ366" s="193">
        <v>0</v>
      </c>
      <c r="DR366" s="193">
        <v>0</v>
      </c>
      <c r="DS366" s="190" t="s">
        <v>271</v>
      </c>
      <c r="DT366" s="193" t="s">
        <v>271</v>
      </c>
      <c r="DU366" s="193" t="s">
        <v>271</v>
      </c>
      <c r="DV366" s="190" t="s">
        <v>271</v>
      </c>
      <c r="DW366" s="193" t="s">
        <v>271</v>
      </c>
      <c r="DX366" s="193" t="s">
        <v>271</v>
      </c>
      <c r="DY366" s="190" t="s">
        <v>356</v>
      </c>
      <c r="DZ366" s="190" t="s">
        <v>272</v>
      </c>
      <c r="EA366" s="190" t="s">
        <v>694</v>
      </c>
      <c r="EB366" s="190" t="s">
        <v>286</v>
      </c>
      <c r="EC366" s="190" t="s">
        <v>272</v>
      </c>
      <c r="ED366" s="190" t="s">
        <v>694</v>
      </c>
      <c r="EE366" s="190" t="s">
        <v>307</v>
      </c>
      <c r="EF366" s="190" t="s">
        <v>271</v>
      </c>
      <c r="EG366" s="190" t="s">
        <v>285</v>
      </c>
      <c r="EH366" s="190" t="s">
        <v>284</v>
      </c>
      <c r="EI366" s="190" t="s">
        <v>319</v>
      </c>
      <c r="EJ366" s="190" t="s">
        <v>246</v>
      </c>
      <c r="EK366" s="190" t="s">
        <v>379</v>
      </c>
      <c r="EL366" s="190" t="s">
        <v>272</v>
      </c>
      <c r="EM366" s="190" t="s">
        <v>272</v>
      </c>
      <c r="EN366" s="190" t="s">
        <v>272</v>
      </c>
      <c r="EO366" s="190" t="s">
        <v>272</v>
      </c>
      <c r="EP366" s="190" t="s">
        <v>378</v>
      </c>
      <c r="EQ366" s="190">
        <v>4</v>
      </c>
      <c r="ER366" s="190" t="s">
        <v>349</v>
      </c>
      <c r="ES366" s="190" t="s">
        <v>272</v>
      </c>
      <c r="ET366" s="190" t="s">
        <v>272</v>
      </c>
      <c r="EU366" s="190" t="s">
        <v>272</v>
      </c>
      <c r="EV366" s="190" t="s">
        <v>272</v>
      </c>
      <c r="EW366" s="190" t="s">
        <v>303</v>
      </c>
      <c r="EX366" s="190">
        <v>4</v>
      </c>
      <c r="EY366" s="190" t="s">
        <v>302</v>
      </c>
      <c r="EZ366" s="190" t="s">
        <v>268</v>
      </c>
      <c r="FA366" s="190" t="s">
        <v>257</v>
      </c>
      <c r="FB366" s="193">
        <v>6</v>
      </c>
      <c r="FC366" s="190" t="s">
        <v>348</v>
      </c>
      <c r="FD366" s="190" t="s">
        <v>300</v>
      </c>
      <c r="FE366" s="190" t="s">
        <v>377</v>
      </c>
      <c r="FF366" s="190" t="s">
        <v>262</v>
      </c>
      <c r="FG366" s="190" t="s">
        <v>271</v>
      </c>
      <c r="FH366" s="190" t="s">
        <v>271</v>
      </c>
      <c r="FI366" s="190" t="s">
        <v>271</v>
      </c>
      <c r="FJ366" s="190" t="s">
        <v>271</v>
      </c>
      <c r="FK366" s="190" t="s">
        <v>271</v>
      </c>
      <c r="FL366" s="190" t="s">
        <v>271</v>
      </c>
      <c r="FM366" s="190" t="s">
        <v>271</v>
      </c>
      <c r="FN366" s="190" t="s">
        <v>271</v>
      </c>
      <c r="FO366" s="190" t="s">
        <v>11045</v>
      </c>
      <c r="FP366" s="190" t="s">
        <v>271</v>
      </c>
      <c r="FQ366" s="193">
        <v>0</v>
      </c>
      <c r="FR366" s="193">
        <v>0</v>
      </c>
      <c r="FS366" s="190" t="s">
        <v>297</v>
      </c>
      <c r="FT366" s="190" t="s">
        <v>297</v>
      </c>
      <c r="FU366" s="190" t="s">
        <v>297</v>
      </c>
      <c r="FV366" s="190" t="s">
        <v>297</v>
      </c>
      <c r="FW366" s="190" t="s">
        <v>272</v>
      </c>
      <c r="FX366" s="190" t="s">
        <v>272</v>
      </c>
      <c r="FY366" s="190" t="s">
        <v>297</v>
      </c>
      <c r="FZ366" s="190" t="s">
        <v>297</v>
      </c>
      <c r="GA366" s="190" t="s">
        <v>297</v>
      </c>
      <c r="GB366" s="190" t="s">
        <v>297</v>
      </c>
      <c r="GC366" s="190" t="s">
        <v>297</v>
      </c>
      <c r="GD366" s="190" t="s">
        <v>297</v>
      </c>
      <c r="GE366" s="190" t="s">
        <v>297</v>
      </c>
    </row>
    <row r="367" spans="1:187" x14ac:dyDescent="0.3">
      <c r="A367" s="190" t="s">
        <v>372</v>
      </c>
      <c r="B367" s="190">
        <v>3014</v>
      </c>
      <c r="C367" s="190" t="s">
        <v>80</v>
      </c>
      <c r="D367" s="190" t="s">
        <v>240</v>
      </c>
      <c r="E367" s="190" t="s">
        <v>11044</v>
      </c>
      <c r="F367" s="190" t="s">
        <v>11043</v>
      </c>
      <c r="G367" s="190" t="s">
        <v>4028</v>
      </c>
      <c r="H367" s="190" t="s">
        <v>1272</v>
      </c>
      <c r="I367" s="190" t="s">
        <v>301</v>
      </c>
      <c r="J367" s="190" t="s">
        <v>11042</v>
      </c>
      <c r="K367" s="190" t="s">
        <v>271</v>
      </c>
      <c r="L367" s="190" t="s">
        <v>271</v>
      </c>
      <c r="M367" s="190" t="s">
        <v>271</v>
      </c>
      <c r="N367" s="190" t="s">
        <v>271</v>
      </c>
      <c r="O367" s="190" t="s">
        <v>271</v>
      </c>
      <c r="P367" s="190" t="s">
        <v>271</v>
      </c>
      <c r="Q367" s="191">
        <v>41821</v>
      </c>
      <c r="R367" s="191">
        <v>42551</v>
      </c>
      <c r="T367" s="190" t="s">
        <v>366</v>
      </c>
      <c r="U367" s="194">
        <v>140820</v>
      </c>
      <c r="V367" s="190" t="s">
        <v>11012</v>
      </c>
      <c r="W367" s="190" t="s">
        <v>11041</v>
      </c>
      <c r="X367" s="190" t="s">
        <v>11010</v>
      </c>
      <c r="Y367" s="190" t="s">
        <v>271</v>
      </c>
      <c r="Z367" s="190" t="s">
        <v>271</v>
      </c>
      <c r="AA367" s="190" t="s">
        <v>271</v>
      </c>
      <c r="AB367" s="190" t="s">
        <v>310</v>
      </c>
      <c r="AC367" s="190" t="s">
        <v>11040</v>
      </c>
      <c r="AD367" s="190" t="s">
        <v>325</v>
      </c>
      <c r="AE367" s="190" t="s">
        <v>11039</v>
      </c>
      <c r="AF367" s="190" t="s">
        <v>11038</v>
      </c>
      <c r="AG367" s="193">
        <v>0</v>
      </c>
      <c r="AH367" s="193">
        <v>0</v>
      </c>
      <c r="AI367" s="193">
        <v>0</v>
      </c>
      <c r="AJ367" s="193">
        <v>4560</v>
      </c>
      <c r="AK367" s="193">
        <v>5002</v>
      </c>
      <c r="AL367" s="193">
        <v>9562</v>
      </c>
      <c r="AM367" s="193">
        <v>0</v>
      </c>
      <c r="AN367" s="193">
        <v>0</v>
      </c>
      <c r="AO367" s="193">
        <v>0</v>
      </c>
      <c r="AP367" s="193">
        <v>0</v>
      </c>
      <c r="AQ367" s="193">
        <v>0</v>
      </c>
      <c r="AR367" s="193">
        <v>0</v>
      </c>
      <c r="AS367" s="190" t="s">
        <v>271</v>
      </c>
      <c r="AT367" s="193" t="s">
        <v>271</v>
      </c>
      <c r="AU367" s="193" t="s">
        <v>271</v>
      </c>
      <c r="AV367" s="190" t="s">
        <v>271</v>
      </c>
      <c r="AW367" s="193" t="s">
        <v>271</v>
      </c>
      <c r="AX367" s="193" t="s">
        <v>271</v>
      </c>
      <c r="AY367" s="190" t="s">
        <v>271</v>
      </c>
      <c r="AZ367" s="193" t="s">
        <v>271</v>
      </c>
      <c r="BA367" s="193" t="s">
        <v>271</v>
      </c>
      <c r="BB367" s="190" t="s">
        <v>271</v>
      </c>
      <c r="BC367" s="193" t="s">
        <v>271</v>
      </c>
      <c r="BD367" s="193" t="s">
        <v>271</v>
      </c>
      <c r="BE367" s="190" t="s">
        <v>271</v>
      </c>
      <c r="BF367" s="193" t="s">
        <v>271</v>
      </c>
      <c r="BG367" s="193" t="s">
        <v>271</v>
      </c>
      <c r="BH367" s="190" t="s">
        <v>271</v>
      </c>
      <c r="BI367" s="193" t="s">
        <v>271</v>
      </c>
      <c r="BJ367" s="193" t="s">
        <v>271</v>
      </c>
      <c r="BK367" s="190" t="s">
        <v>271</v>
      </c>
      <c r="BL367" s="193" t="s">
        <v>271</v>
      </c>
      <c r="BM367" s="193" t="s">
        <v>271</v>
      </c>
      <c r="BN367" s="190" t="s">
        <v>271</v>
      </c>
      <c r="BO367" s="193" t="s">
        <v>271</v>
      </c>
      <c r="BP367" s="193" t="s">
        <v>271</v>
      </c>
      <c r="BQ367" s="190" t="s">
        <v>271</v>
      </c>
      <c r="BR367" s="193" t="s">
        <v>271</v>
      </c>
      <c r="BS367" s="193" t="s">
        <v>271</v>
      </c>
      <c r="BT367" s="190" t="s">
        <v>271</v>
      </c>
      <c r="BU367" s="193" t="s">
        <v>271</v>
      </c>
      <c r="BV367" s="193" t="s">
        <v>271</v>
      </c>
      <c r="BW367" s="193">
        <v>0</v>
      </c>
      <c r="BX367" s="193">
        <v>0</v>
      </c>
      <c r="BY367" s="193">
        <v>1568</v>
      </c>
      <c r="BZ367" s="193">
        <v>201</v>
      </c>
      <c r="CA367" s="193">
        <v>321</v>
      </c>
      <c r="CB367" s="193">
        <v>521</v>
      </c>
      <c r="CC367" s="190" t="s">
        <v>271</v>
      </c>
      <c r="CD367" s="193" t="s">
        <v>271</v>
      </c>
      <c r="CE367" s="193" t="s">
        <v>271</v>
      </c>
      <c r="CF367" s="190" t="s">
        <v>271</v>
      </c>
      <c r="CG367" s="193" t="s">
        <v>271</v>
      </c>
      <c r="CH367" s="193" t="s">
        <v>271</v>
      </c>
      <c r="CI367" s="190" t="s">
        <v>271</v>
      </c>
      <c r="CJ367" s="193" t="s">
        <v>271</v>
      </c>
      <c r="CK367" s="193" t="s">
        <v>271</v>
      </c>
      <c r="CL367" s="190" t="s">
        <v>271</v>
      </c>
      <c r="CM367" s="193" t="s">
        <v>271</v>
      </c>
      <c r="CN367" s="193" t="s">
        <v>271</v>
      </c>
      <c r="CO367" s="190" t="s">
        <v>271</v>
      </c>
      <c r="CP367" s="193" t="s">
        <v>271</v>
      </c>
      <c r="CQ367" s="193" t="s">
        <v>271</v>
      </c>
      <c r="CR367" s="190" t="s">
        <v>271</v>
      </c>
      <c r="CS367" s="193" t="s">
        <v>271</v>
      </c>
      <c r="CT367" s="193" t="s">
        <v>271</v>
      </c>
      <c r="CU367" s="190" t="s">
        <v>271</v>
      </c>
      <c r="CV367" s="193" t="s">
        <v>271</v>
      </c>
      <c r="CW367" s="193" t="s">
        <v>271</v>
      </c>
      <c r="CX367" s="190" t="s">
        <v>271</v>
      </c>
      <c r="CY367" s="193" t="s">
        <v>271</v>
      </c>
      <c r="CZ367" s="193" t="s">
        <v>271</v>
      </c>
      <c r="DA367" s="190" t="s">
        <v>271</v>
      </c>
      <c r="DB367" s="193" t="s">
        <v>271</v>
      </c>
      <c r="DC367" s="193" t="s">
        <v>271</v>
      </c>
      <c r="DD367" s="190" t="s">
        <v>287</v>
      </c>
      <c r="DE367" s="193">
        <v>521</v>
      </c>
      <c r="DF367" s="193">
        <v>1568</v>
      </c>
      <c r="DG367" s="190" t="s">
        <v>271</v>
      </c>
      <c r="DH367" s="193" t="s">
        <v>271</v>
      </c>
      <c r="DI367" s="193" t="s">
        <v>271</v>
      </c>
      <c r="DJ367" s="190" t="s">
        <v>271</v>
      </c>
      <c r="DK367" s="193" t="s">
        <v>271</v>
      </c>
      <c r="DL367" s="193" t="s">
        <v>271</v>
      </c>
      <c r="DM367" s="190" t="s">
        <v>271</v>
      </c>
      <c r="DN367" s="193" t="s">
        <v>271</v>
      </c>
      <c r="DO367" s="193" t="s">
        <v>271</v>
      </c>
      <c r="DP367" s="190" t="s">
        <v>271</v>
      </c>
      <c r="DQ367" s="193" t="s">
        <v>271</v>
      </c>
      <c r="DR367" s="193" t="s">
        <v>271</v>
      </c>
      <c r="DS367" s="190" t="s">
        <v>271</v>
      </c>
      <c r="DT367" s="193" t="s">
        <v>271</v>
      </c>
      <c r="DU367" s="193" t="s">
        <v>271</v>
      </c>
      <c r="DV367" s="190" t="s">
        <v>271</v>
      </c>
      <c r="DW367" s="193" t="s">
        <v>271</v>
      </c>
      <c r="DX367" s="193" t="s">
        <v>271</v>
      </c>
      <c r="DY367" s="190" t="s">
        <v>655</v>
      </c>
      <c r="DZ367" s="190" t="s">
        <v>297</v>
      </c>
      <c r="EA367" s="190" t="s">
        <v>271</v>
      </c>
      <c r="EB367" s="190" t="s">
        <v>271</v>
      </c>
      <c r="EC367" s="190" t="s">
        <v>297</v>
      </c>
      <c r="ED367" s="190" t="s">
        <v>271</v>
      </c>
      <c r="EE367" s="190" t="s">
        <v>271</v>
      </c>
      <c r="EF367" s="190" t="s">
        <v>271</v>
      </c>
      <c r="EG367" s="190" t="s">
        <v>321</v>
      </c>
      <c r="EH367" s="190" t="s">
        <v>380</v>
      </c>
      <c r="EI367" s="190" t="s">
        <v>319</v>
      </c>
      <c r="EJ367" s="190" t="s">
        <v>246</v>
      </c>
      <c r="EK367" s="190" t="s">
        <v>379</v>
      </c>
      <c r="EL367" s="190" t="s">
        <v>272</v>
      </c>
      <c r="EM367" s="190" t="s">
        <v>271</v>
      </c>
      <c r="EN367" s="190" t="s">
        <v>272</v>
      </c>
      <c r="EO367" s="190" t="s">
        <v>271</v>
      </c>
      <c r="EP367" s="190" t="s">
        <v>464</v>
      </c>
      <c r="EQ367" s="190">
        <v>2</v>
      </c>
      <c r="ER367" s="190" t="s">
        <v>692</v>
      </c>
      <c r="ES367" s="190" t="s">
        <v>271</v>
      </c>
      <c r="ET367" s="190" t="s">
        <v>271</v>
      </c>
      <c r="EU367" s="190" t="s">
        <v>271</v>
      </c>
      <c r="EV367" s="190" t="s">
        <v>271</v>
      </c>
      <c r="EW367" s="190" t="s">
        <v>691</v>
      </c>
      <c r="EX367" s="190" t="s">
        <v>271</v>
      </c>
      <c r="EY367" s="190" t="s">
        <v>278</v>
      </c>
      <c r="EZ367" s="190" t="s">
        <v>268</v>
      </c>
      <c r="FA367" s="190" t="s">
        <v>259</v>
      </c>
      <c r="FB367" s="193">
        <v>0</v>
      </c>
      <c r="FC367" s="190" t="s">
        <v>271</v>
      </c>
      <c r="FD367" s="190" t="s">
        <v>271</v>
      </c>
      <c r="FE367" s="190" t="s">
        <v>271</v>
      </c>
      <c r="FF367" s="190" t="s">
        <v>263</v>
      </c>
      <c r="FG367" s="190" t="s">
        <v>271</v>
      </c>
      <c r="FH367" s="190" t="s">
        <v>271</v>
      </c>
      <c r="FI367" s="190" t="s">
        <v>11037</v>
      </c>
      <c r="FJ367" s="190" t="s">
        <v>11036</v>
      </c>
      <c r="FK367" s="190" t="s">
        <v>11035</v>
      </c>
      <c r="FL367" s="190" t="s">
        <v>271</v>
      </c>
      <c r="FM367" s="190" t="s">
        <v>271</v>
      </c>
      <c r="FN367" s="190" t="s">
        <v>271</v>
      </c>
      <c r="FO367" s="190" t="s">
        <v>11034</v>
      </c>
      <c r="FP367" s="190" t="s">
        <v>271</v>
      </c>
      <c r="FQ367" s="193">
        <v>1568</v>
      </c>
      <c r="FR367" s="193">
        <v>521</v>
      </c>
      <c r="FS367" s="190" t="s">
        <v>271</v>
      </c>
      <c r="FT367" s="190" t="s">
        <v>271</v>
      </c>
      <c r="FU367" s="190" t="s">
        <v>271</v>
      </c>
      <c r="FV367" s="190" t="s">
        <v>271</v>
      </c>
      <c r="FW367" s="190" t="s">
        <v>271</v>
      </c>
      <c r="FX367" s="190" t="s">
        <v>271</v>
      </c>
      <c r="FY367" s="190" t="s">
        <v>271</v>
      </c>
      <c r="FZ367" s="190" t="s">
        <v>271</v>
      </c>
      <c r="GA367" s="190" t="s">
        <v>271</v>
      </c>
      <c r="GB367" s="190" t="s">
        <v>271</v>
      </c>
      <c r="GC367" s="190" t="s">
        <v>271</v>
      </c>
      <c r="GD367" s="190" t="s">
        <v>271</v>
      </c>
      <c r="GE367" s="190" t="s">
        <v>271</v>
      </c>
    </row>
    <row r="368" spans="1:187" x14ac:dyDescent="0.3">
      <c r="A368" s="190" t="s">
        <v>372</v>
      </c>
      <c r="B368" s="190">
        <v>3015</v>
      </c>
      <c r="C368" s="190" t="s">
        <v>80</v>
      </c>
      <c r="D368" s="190" t="s">
        <v>240</v>
      </c>
      <c r="E368" s="190" t="s">
        <v>11033</v>
      </c>
      <c r="F368" s="190" t="s">
        <v>11032</v>
      </c>
      <c r="G368" s="190" t="s">
        <v>4028</v>
      </c>
      <c r="H368" s="190" t="s">
        <v>1272</v>
      </c>
      <c r="I368" s="190" t="s">
        <v>301</v>
      </c>
      <c r="J368" s="190" t="s">
        <v>9268</v>
      </c>
      <c r="K368" s="190" t="s">
        <v>271</v>
      </c>
      <c r="L368" s="190" t="s">
        <v>271</v>
      </c>
      <c r="M368" s="190" t="s">
        <v>271</v>
      </c>
      <c r="N368" s="190" t="s">
        <v>271</v>
      </c>
      <c r="O368" s="190" t="s">
        <v>271</v>
      </c>
      <c r="P368" s="190" t="s">
        <v>271</v>
      </c>
      <c r="Q368" s="191">
        <v>41334</v>
      </c>
      <c r="R368" s="191">
        <v>42063</v>
      </c>
      <c r="S368" s="191">
        <v>42886</v>
      </c>
      <c r="T368" s="190" t="s">
        <v>549</v>
      </c>
      <c r="U368" s="194">
        <v>2013500</v>
      </c>
      <c r="V368" s="190" t="s">
        <v>4992</v>
      </c>
      <c r="W368" s="190" t="s">
        <v>5111</v>
      </c>
      <c r="X368" s="190" t="s">
        <v>4991</v>
      </c>
      <c r="Y368" s="190" t="s">
        <v>11031</v>
      </c>
      <c r="Z368" s="190" t="s">
        <v>364</v>
      </c>
      <c r="AA368" s="190" t="s">
        <v>11030</v>
      </c>
      <c r="AB368" s="190" t="s">
        <v>310</v>
      </c>
      <c r="AC368" s="190" t="s">
        <v>11029</v>
      </c>
      <c r="AD368" s="190" t="s">
        <v>325</v>
      </c>
      <c r="AE368" s="190" t="s">
        <v>11028</v>
      </c>
      <c r="AF368" s="190" t="s">
        <v>11027</v>
      </c>
      <c r="AG368" s="193">
        <v>505466</v>
      </c>
      <c r="AH368" s="193">
        <v>356189</v>
      </c>
      <c r="AI368" s="193">
        <v>861655</v>
      </c>
      <c r="AJ368" s="193">
        <v>107599</v>
      </c>
      <c r="AK368" s="193">
        <v>75824</v>
      </c>
      <c r="AL368" s="193">
        <v>183422</v>
      </c>
      <c r="AM368" s="193" t="s">
        <v>271</v>
      </c>
      <c r="AN368" s="193" t="s">
        <v>271</v>
      </c>
      <c r="AO368" s="193">
        <v>0</v>
      </c>
      <c r="AP368" s="193" t="s">
        <v>271</v>
      </c>
      <c r="AQ368" s="193" t="s">
        <v>271</v>
      </c>
      <c r="AR368" s="193">
        <v>0</v>
      </c>
      <c r="AS368" s="190" t="s">
        <v>271</v>
      </c>
      <c r="AT368" s="193" t="s">
        <v>271</v>
      </c>
      <c r="AU368" s="193" t="s">
        <v>271</v>
      </c>
      <c r="AV368" s="190" t="s">
        <v>271</v>
      </c>
      <c r="AW368" s="193" t="s">
        <v>271</v>
      </c>
      <c r="AX368" s="193" t="s">
        <v>271</v>
      </c>
      <c r="AY368" s="190" t="s">
        <v>271</v>
      </c>
      <c r="AZ368" s="193" t="s">
        <v>271</v>
      </c>
      <c r="BA368" s="193" t="s">
        <v>271</v>
      </c>
      <c r="BB368" s="190" t="s">
        <v>271</v>
      </c>
      <c r="BC368" s="193" t="s">
        <v>271</v>
      </c>
      <c r="BD368" s="193" t="s">
        <v>271</v>
      </c>
      <c r="BE368" s="190" t="s">
        <v>271</v>
      </c>
      <c r="BF368" s="193" t="s">
        <v>271</v>
      </c>
      <c r="BG368" s="193" t="s">
        <v>271</v>
      </c>
      <c r="BH368" s="190" t="s">
        <v>271</v>
      </c>
      <c r="BI368" s="193" t="s">
        <v>271</v>
      </c>
      <c r="BJ368" s="193" t="s">
        <v>271</v>
      </c>
      <c r="BK368" s="190" t="s">
        <v>271</v>
      </c>
      <c r="BL368" s="193" t="s">
        <v>271</v>
      </c>
      <c r="BM368" s="193" t="s">
        <v>271</v>
      </c>
      <c r="BN368" s="190" t="s">
        <v>271</v>
      </c>
      <c r="BO368" s="193" t="s">
        <v>271</v>
      </c>
      <c r="BP368" s="193" t="s">
        <v>271</v>
      </c>
      <c r="BQ368" s="190" t="s">
        <v>271</v>
      </c>
      <c r="BR368" s="193" t="s">
        <v>271</v>
      </c>
      <c r="BS368" s="193" t="s">
        <v>271</v>
      </c>
      <c r="BT368" s="190" t="s">
        <v>271</v>
      </c>
      <c r="BU368" s="193" t="s">
        <v>271</v>
      </c>
      <c r="BV368" s="193" t="s">
        <v>271</v>
      </c>
      <c r="BW368" s="193">
        <v>505466</v>
      </c>
      <c r="BX368" s="193">
        <v>356189</v>
      </c>
      <c r="BY368" s="193">
        <v>861655</v>
      </c>
      <c r="BZ368" s="193">
        <v>107599</v>
      </c>
      <c r="CA368" s="193">
        <v>75824</v>
      </c>
      <c r="CB368" s="193">
        <v>183422</v>
      </c>
      <c r="CC368" s="190" t="s">
        <v>271</v>
      </c>
      <c r="CD368" s="193" t="s">
        <v>271</v>
      </c>
      <c r="CE368" s="193" t="s">
        <v>271</v>
      </c>
      <c r="CF368" s="190" t="s">
        <v>271</v>
      </c>
      <c r="CG368" s="193" t="s">
        <v>271</v>
      </c>
      <c r="CH368" s="193" t="s">
        <v>271</v>
      </c>
      <c r="CI368" s="190" t="s">
        <v>271</v>
      </c>
      <c r="CJ368" s="193" t="s">
        <v>271</v>
      </c>
      <c r="CK368" s="193" t="s">
        <v>271</v>
      </c>
      <c r="CL368" s="190" t="s">
        <v>271</v>
      </c>
      <c r="CM368" s="193" t="s">
        <v>271</v>
      </c>
      <c r="CN368" s="193" t="s">
        <v>271</v>
      </c>
      <c r="CO368" s="190" t="s">
        <v>271</v>
      </c>
      <c r="CP368" s="193" t="s">
        <v>271</v>
      </c>
      <c r="CQ368" s="193" t="s">
        <v>271</v>
      </c>
      <c r="CR368" s="190" t="s">
        <v>271</v>
      </c>
      <c r="CS368" s="193" t="s">
        <v>271</v>
      </c>
      <c r="CT368" s="193" t="s">
        <v>271</v>
      </c>
      <c r="CU368" s="190" t="s">
        <v>287</v>
      </c>
      <c r="CV368" s="193">
        <v>183422</v>
      </c>
      <c r="CW368" s="193">
        <v>861655</v>
      </c>
      <c r="CX368" s="190" t="s">
        <v>271</v>
      </c>
      <c r="CY368" s="193" t="s">
        <v>271</v>
      </c>
      <c r="CZ368" s="193" t="s">
        <v>271</v>
      </c>
      <c r="DA368" s="190" t="s">
        <v>287</v>
      </c>
      <c r="DB368" s="193">
        <v>480</v>
      </c>
      <c r="DC368" s="193">
        <v>20000</v>
      </c>
      <c r="DD368" s="190" t="s">
        <v>271</v>
      </c>
      <c r="DE368" s="193" t="s">
        <v>271</v>
      </c>
      <c r="DF368" s="193" t="s">
        <v>271</v>
      </c>
      <c r="DG368" s="190" t="s">
        <v>271</v>
      </c>
      <c r="DH368" s="193" t="s">
        <v>271</v>
      </c>
      <c r="DI368" s="193" t="s">
        <v>271</v>
      </c>
      <c r="DJ368" s="190" t="s">
        <v>271</v>
      </c>
      <c r="DK368" s="193" t="s">
        <v>271</v>
      </c>
      <c r="DL368" s="193" t="s">
        <v>271</v>
      </c>
      <c r="DM368" s="190" t="s">
        <v>271</v>
      </c>
      <c r="DN368" s="193" t="s">
        <v>271</v>
      </c>
      <c r="DO368" s="193" t="s">
        <v>271</v>
      </c>
      <c r="DP368" s="190" t="s">
        <v>271</v>
      </c>
      <c r="DQ368" s="193" t="s">
        <v>271</v>
      </c>
      <c r="DR368" s="193" t="s">
        <v>271</v>
      </c>
      <c r="DS368" s="190" t="s">
        <v>271</v>
      </c>
      <c r="DT368" s="193" t="s">
        <v>271</v>
      </c>
      <c r="DU368" s="193" t="s">
        <v>271</v>
      </c>
      <c r="DV368" s="190" t="s">
        <v>271</v>
      </c>
      <c r="DW368" s="193" t="s">
        <v>271</v>
      </c>
      <c r="DX368" s="193" t="s">
        <v>271</v>
      </c>
      <c r="DY368" s="190" t="s">
        <v>356</v>
      </c>
      <c r="DZ368" s="190" t="s">
        <v>272</v>
      </c>
      <c r="EA368" s="190" t="s">
        <v>539</v>
      </c>
      <c r="EB368" s="190" t="s">
        <v>307</v>
      </c>
      <c r="EC368" s="190" t="s">
        <v>272</v>
      </c>
      <c r="ED368" s="190" t="s">
        <v>355</v>
      </c>
      <c r="EE368" s="190" t="s">
        <v>426</v>
      </c>
      <c r="EF368" s="190" t="s">
        <v>11026</v>
      </c>
      <c r="EG368" s="190" t="s">
        <v>321</v>
      </c>
      <c r="EH368" s="190" t="s">
        <v>284</v>
      </c>
      <c r="EI368" s="190" t="s">
        <v>483</v>
      </c>
      <c r="EJ368" s="190" t="s">
        <v>246</v>
      </c>
      <c r="EK368" s="190" t="s">
        <v>351</v>
      </c>
      <c r="EL368" s="190" t="s">
        <v>272</v>
      </c>
      <c r="EM368" s="190" t="s">
        <v>272</v>
      </c>
      <c r="EN368" s="190" t="s">
        <v>272</v>
      </c>
      <c r="EO368" s="190" t="s">
        <v>297</v>
      </c>
      <c r="EP368" s="190" t="s">
        <v>281</v>
      </c>
      <c r="EQ368" s="190">
        <v>3</v>
      </c>
      <c r="ER368" s="190" t="s">
        <v>349</v>
      </c>
      <c r="ES368" s="190" t="s">
        <v>272</v>
      </c>
      <c r="ET368" s="190" t="s">
        <v>272</v>
      </c>
      <c r="EU368" s="190" t="s">
        <v>297</v>
      </c>
      <c r="EV368" s="190" t="s">
        <v>297</v>
      </c>
      <c r="EW368" s="190" t="s">
        <v>601</v>
      </c>
      <c r="EX368" s="190">
        <v>2</v>
      </c>
      <c r="EY368" s="190" t="s">
        <v>318</v>
      </c>
      <c r="EZ368" s="190" t="s">
        <v>268</v>
      </c>
      <c r="FA368" s="190" t="s">
        <v>260</v>
      </c>
      <c r="FB368" s="193">
        <v>5</v>
      </c>
      <c r="FC368" s="190" t="s">
        <v>276</v>
      </c>
      <c r="FD368" s="190" t="s">
        <v>271</v>
      </c>
      <c r="FE368" s="190" t="s">
        <v>271</v>
      </c>
      <c r="FF368" s="190" t="s">
        <v>264</v>
      </c>
      <c r="FG368" s="190" t="s">
        <v>271</v>
      </c>
      <c r="FH368" s="190" t="s">
        <v>271</v>
      </c>
      <c r="FI368" s="190" t="s">
        <v>11025</v>
      </c>
      <c r="FJ368" s="190" t="s">
        <v>11024</v>
      </c>
      <c r="FK368" s="190" t="s">
        <v>11023</v>
      </c>
      <c r="FL368" s="190" t="s">
        <v>11022</v>
      </c>
      <c r="FM368" s="190" t="s">
        <v>11021</v>
      </c>
      <c r="FN368" s="190" t="s">
        <v>11020</v>
      </c>
      <c r="FO368" s="190" t="s">
        <v>11019</v>
      </c>
      <c r="FP368" s="190" t="s">
        <v>11018</v>
      </c>
      <c r="FQ368" s="193">
        <v>861655</v>
      </c>
      <c r="FR368" s="193">
        <v>183422</v>
      </c>
      <c r="FS368" s="190" t="s">
        <v>297</v>
      </c>
      <c r="FT368" s="190" t="s">
        <v>271</v>
      </c>
      <c r="FU368" s="190" t="s">
        <v>297</v>
      </c>
      <c r="FV368" s="190" t="s">
        <v>271</v>
      </c>
      <c r="FW368" s="190" t="s">
        <v>297</v>
      </c>
      <c r="FX368" s="190" t="s">
        <v>271</v>
      </c>
      <c r="FY368" s="190" t="s">
        <v>297</v>
      </c>
      <c r="FZ368" s="190" t="s">
        <v>271</v>
      </c>
      <c r="GA368" s="190" t="s">
        <v>272</v>
      </c>
      <c r="GB368" s="190" t="s">
        <v>271</v>
      </c>
      <c r="GC368" s="190" t="s">
        <v>297</v>
      </c>
      <c r="GD368" s="190" t="s">
        <v>271</v>
      </c>
      <c r="GE368" s="190" t="s">
        <v>297</v>
      </c>
    </row>
    <row r="369" spans="1:187" x14ac:dyDescent="0.3">
      <c r="A369" s="190" t="s">
        <v>372</v>
      </c>
      <c r="B369" s="190">
        <v>3017</v>
      </c>
      <c r="C369" s="190" t="s">
        <v>80</v>
      </c>
      <c r="D369" s="190" t="s">
        <v>240</v>
      </c>
      <c r="E369" s="190" t="s">
        <v>11017</v>
      </c>
      <c r="F369" s="190" t="s">
        <v>11016</v>
      </c>
      <c r="G369" s="190" t="s">
        <v>4028</v>
      </c>
      <c r="H369" s="190" t="s">
        <v>1272</v>
      </c>
      <c r="I369" s="190" t="s">
        <v>4945</v>
      </c>
      <c r="J369" s="190" t="s">
        <v>4945</v>
      </c>
      <c r="K369" s="190" t="s">
        <v>271</v>
      </c>
      <c r="L369" s="190" t="s">
        <v>271</v>
      </c>
      <c r="M369" s="190" t="s">
        <v>271</v>
      </c>
      <c r="N369" s="190" t="s">
        <v>271</v>
      </c>
      <c r="O369" s="190" t="s">
        <v>271</v>
      </c>
      <c r="P369" s="190" t="s">
        <v>271</v>
      </c>
      <c r="Q369" s="191">
        <v>41918</v>
      </c>
      <c r="R369" s="191">
        <v>43008</v>
      </c>
      <c r="T369" s="190" t="s">
        <v>592</v>
      </c>
      <c r="U369" s="194">
        <v>999986</v>
      </c>
      <c r="V369" s="190" t="s">
        <v>11015</v>
      </c>
      <c r="W369" s="190" t="s">
        <v>11014</v>
      </c>
      <c r="X369" s="190" t="s">
        <v>11013</v>
      </c>
      <c r="Y369" s="190" t="s">
        <v>11012</v>
      </c>
      <c r="Z369" s="190" t="s">
        <v>11011</v>
      </c>
      <c r="AA369" s="190" t="s">
        <v>11010</v>
      </c>
      <c r="AB369" s="190" t="s">
        <v>310</v>
      </c>
      <c r="AC369" s="190" t="s">
        <v>11009</v>
      </c>
      <c r="AD369" s="190" t="s">
        <v>289</v>
      </c>
      <c r="AE369" s="190" t="s">
        <v>11008</v>
      </c>
      <c r="AF369" s="190" t="s">
        <v>11007</v>
      </c>
      <c r="AG369" s="193" t="s">
        <v>271</v>
      </c>
      <c r="AH369" s="193" t="s">
        <v>271</v>
      </c>
      <c r="AI369" s="193" t="s">
        <v>271</v>
      </c>
      <c r="AJ369" s="193" t="s">
        <v>271</v>
      </c>
      <c r="AK369" s="193" t="s">
        <v>271</v>
      </c>
      <c r="AL369" s="193" t="s">
        <v>271</v>
      </c>
      <c r="AM369" s="193" t="s">
        <v>271</v>
      </c>
      <c r="AN369" s="193" t="s">
        <v>271</v>
      </c>
      <c r="AO369" s="193">
        <v>0</v>
      </c>
      <c r="AP369" s="193" t="s">
        <v>271</v>
      </c>
      <c r="AQ369" s="193" t="s">
        <v>271</v>
      </c>
      <c r="AR369" s="193">
        <v>0</v>
      </c>
      <c r="AS369" s="190" t="s">
        <v>271</v>
      </c>
      <c r="AT369" s="193" t="s">
        <v>271</v>
      </c>
      <c r="AU369" s="193" t="s">
        <v>271</v>
      </c>
      <c r="AV369" s="190" t="s">
        <v>271</v>
      </c>
      <c r="AW369" s="193" t="s">
        <v>271</v>
      </c>
      <c r="AX369" s="193" t="s">
        <v>271</v>
      </c>
      <c r="AY369" s="190" t="s">
        <v>271</v>
      </c>
      <c r="AZ369" s="193" t="s">
        <v>271</v>
      </c>
      <c r="BA369" s="193" t="s">
        <v>271</v>
      </c>
      <c r="BB369" s="190" t="s">
        <v>271</v>
      </c>
      <c r="BC369" s="193" t="s">
        <v>271</v>
      </c>
      <c r="BD369" s="193" t="s">
        <v>271</v>
      </c>
      <c r="BE369" s="190" t="s">
        <v>271</v>
      </c>
      <c r="BF369" s="193" t="s">
        <v>271</v>
      </c>
      <c r="BG369" s="193" t="s">
        <v>271</v>
      </c>
      <c r="BH369" s="190" t="s">
        <v>271</v>
      </c>
      <c r="BI369" s="193" t="s">
        <v>271</v>
      </c>
      <c r="BJ369" s="193" t="s">
        <v>271</v>
      </c>
      <c r="BK369" s="190" t="s">
        <v>271</v>
      </c>
      <c r="BL369" s="193" t="s">
        <v>271</v>
      </c>
      <c r="BM369" s="193" t="s">
        <v>271</v>
      </c>
      <c r="BN369" s="190" t="s">
        <v>271</v>
      </c>
      <c r="BO369" s="193" t="s">
        <v>271</v>
      </c>
      <c r="BP369" s="193" t="s">
        <v>271</v>
      </c>
      <c r="BQ369" s="190" t="s">
        <v>271</v>
      </c>
      <c r="BR369" s="193" t="s">
        <v>271</v>
      </c>
      <c r="BS369" s="193" t="s">
        <v>271</v>
      </c>
      <c r="BT369" s="190" t="s">
        <v>271</v>
      </c>
      <c r="BU369" s="193" t="s">
        <v>271</v>
      </c>
      <c r="BV369" s="193" t="s">
        <v>271</v>
      </c>
      <c r="BW369" s="193" t="s">
        <v>271</v>
      </c>
      <c r="BX369" s="193" t="s">
        <v>271</v>
      </c>
      <c r="BY369" s="193">
        <v>0</v>
      </c>
      <c r="BZ369" s="193" t="s">
        <v>271</v>
      </c>
      <c r="CA369" s="193" t="s">
        <v>271</v>
      </c>
      <c r="CB369" s="193">
        <v>0</v>
      </c>
      <c r="CC369" s="190" t="s">
        <v>271</v>
      </c>
      <c r="CD369" s="193" t="s">
        <v>271</v>
      </c>
      <c r="CE369" s="193" t="s">
        <v>271</v>
      </c>
      <c r="CF369" s="190" t="s">
        <v>271</v>
      </c>
      <c r="CG369" s="193" t="s">
        <v>271</v>
      </c>
      <c r="CH369" s="193" t="s">
        <v>271</v>
      </c>
      <c r="CI369" s="190" t="s">
        <v>271</v>
      </c>
      <c r="CJ369" s="193" t="s">
        <v>271</v>
      </c>
      <c r="CK369" s="193" t="s">
        <v>271</v>
      </c>
      <c r="CL369" s="190" t="s">
        <v>271</v>
      </c>
      <c r="CM369" s="193" t="s">
        <v>271</v>
      </c>
      <c r="CN369" s="193" t="s">
        <v>271</v>
      </c>
      <c r="CO369" s="190" t="s">
        <v>271</v>
      </c>
      <c r="CP369" s="193" t="s">
        <v>271</v>
      </c>
      <c r="CQ369" s="193" t="s">
        <v>271</v>
      </c>
      <c r="CR369" s="190" t="s">
        <v>271</v>
      </c>
      <c r="CS369" s="193" t="s">
        <v>271</v>
      </c>
      <c r="CT369" s="193" t="s">
        <v>271</v>
      </c>
      <c r="CU369" s="190" t="s">
        <v>287</v>
      </c>
      <c r="CV369" s="193">
        <v>0</v>
      </c>
      <c r="CW369" s="193">
        <v>0</v>
      </c>
      <c r="CX369" s="190" t="s">
        <v>271</v>
      </c>
      <c r="CY369" s="193" t="s">
        <v>271</v>
      </c>
      <c r="CZ369" s="193" t="s">
        <v>271</v>
      </c>
      <c r="DA369" s="190" t="s">
        <v>271</v>
      </c>
      <c r="DB369" s="193" t="s">
        <v>271</v>
      </c>
      <c r="DC369" s="193" t="s">
        <v>271</v>
      </c>
      <c r="DD369" s="190" t="s">
        <v>287</v>
      </c>
      <c r="DE369" s="193">
        <v>0</v>
      </c>
      <c r="DF369" s="193">
        <v>0</v>
      </c>
      <c r="DG369" s="190" t="s">
        <v>271</v>
      </c>
      <c r="DH369" s="193" t="s">
        <v>271</v>
      </c>
      <c r="DI369" s="193" t="s">
        <v>271</v>
      </c>
      <c r="DJ369" s="190" t="s">
        <v>271</v>
      </c>
      <c r="DK369" s="193" t="s">
        <v>271</v>
      </c>
      <c r="DL369" s="193" t="s">
        <v>271</v>
      </c>
      <c r="DM369" s="190" t="s">
        <v>271</v>
      </c>
      <c r="DN369" s="193" t="s">
        <v>271</v>
      </c>
      <c r="DO369" s="193" t="s">
        <v>271</v>
      </c>
      <c r="DP369" s="190" t="s">
        <v>287</v>
      </c>
      <c r="DQ369" s="193">
        <v>0</v>
      </c>
      <c r="DR369" s="193">
        <v>0</v>
      </c>
      <c r="DS369" s="190" t="s">
        <v>271</v>
      </c>
      <c r="DT369" s="193" t="s">
        <v>271</v>
      </c>
      <c r="DU369" s="193" t="s">
        <v>271</v>
      </c>
      <c r="DV369" s="190" t="s">
        <v>271</v>
      </c>
      <c r="DW369" s="193" t="s">
        <v>271</v>
      </c>
      <c r="DX369" s="193" t="s">
        <v>271</v>
      </c>
      <c r="DY369" s="190" t="s">
        <v>356</v>
      </c>
      <c r="DZ369" s="190" t="s">
        <v>297</v>
      </c>
      <c r="EA369" s="190" t="s">
        <v>271</v>
      </c>
      <c r="EB369" s="190" t="s">
        <v>271</v>
      </c>
      <c r="EC369" s="190" t="s">
        <v>297</v>
      </c>
      <c r="ED369" s="190" t="s">
        <v>271</v>
      </c>
      <c r="EE369" s="190" t="s">
        <v>271</v>
      </c>
      <c r="EF369" s="190" t="s">
        <v>271</v>
      </c>
      <c r="EG369" s="190" t="s">
        <v>285</v>
      </c>
      <c r="EH369" s="190" t="s">
        <v>380</v>
      </c>
      <c r="EI369" s="190" t="s">
        <v>319</v>
      </c>
      <c r="EJ369" s="190" t="s">
        <v>246</v>
      </c>
      <c r="EK369" s="190" t="s">
        <v>351</v>
      </c>
      <c r="EL369" s="190" t="s">
        <v>272</v>
      </c>
      <c r="EM369" s="190" t="s">
        <v>272</v>
      </c>
      <c r="EN369" s="190" t="s">
        <v>272</v>
      </c>
      <c r="EO369" s="190" t="s">
        <v>272</v>
      </c>
      <c r="EP369" s="190" t="s">
        <v>350</v>
      </c>
      <c r="EQ369" s="190">
        <v>4</v>
      </c>
      <c r="ER369" s="190" t="s">
        <v>404</v>
      </c>
      <c r="ES369" s="190" t="s">
        <v>272</v>
      </c>
      <c r="ET369" s="190" t="s">
        <v>272</v>
      </c>
      <c r="EU369" s="190" t="s">
        <v>272</v>
      </c>
      <c r="EV369" s="190" t="s">
        <v>297</v>
      </c>
      <c r="EW369" s="190" t="s">
        <v>281</v>
      </c>
      <c r="EX369" s="190">
        <v>3</v>
      </c>
      <c r="EY369" s="190" t="s">
        <v>318</v>
      </c>
      <c r="EZ369" s="190" t="s">
        <v>268</v>
      </c>
      <c r="FA369" s="190" t="s">
        <v>260</v>
      </c>
      <c r="FB369" s="193">
        <v>1</v>
      </c>
      <c r="FC369" s="190" t="s">
        <v>537</v>
      </c>
      <c r="FD369" s="190" t="s">
        <v>271</v>
      </c>
      <c r="FE369" s="190" t="s">
        <v>271</v>
      </c>
      <c r="FF369" s="190" t="s">
        <v>263</v>
      </c>
      <c r="FG369" s="190" t="s">
        <v>271</v>
      </c>
      <c r="FH369" s="190" t="s">
        <v>271</v>
      </c>
      <c r="FI369" s="190" t="s">
        <v>11006</v>
      </c>
      <c r="FJ369" s="190" t="s">
        <v>11005</v>
      </c>
      <c r="FK369" s="190" t="s">
        <v>11004</v>
      </c>
      <c r="FL369" s="190" t="s">
        <v>11003</v>
      </c>
      <c r="FM369" s="190" t="s">
        <v>271</v>
      </c>
      <c r="FN369" s="190" t="s">
        <v>271</v>
      </c>
      <c r="FO369" s="190" t="s">
        <v>11002</v>
      </c>
      <c r="FP369" s="190" t="s">
        <v>271</v>
      </c>
      <c r="FQ369" s="193">
        <v>0</v>
      </c>
      <c r="FR369" s="193">
        <v>0</v>
      </c>
      <c r="FS369" s="190" t="s">
        <v>272</v>
      </c>
      <c r="FT369" s="190" t="s">
        <v>297</v>
      </c>
      <c r="FU369" s="190" t="s">
        <v>271</v>
      </c>
      <c r="FV369" s="190" t="s">
        <v>271</v>
      </c>
      <c r="FW369" s="190" t="s">
        <v>272</v>
      </c>
      <c r="FX369" s="190" t="s">
        <v>297</v>
      </c>
      <c r="FY369" s="190" t="s">
        <v>271</v>
      </c>
      <c r="FZ369" s="190" t="s">
        <v>271</v>
      </c>
      <c r="GA369" s="190" t="s">
        <v>272</v>
      </c>
      <c r="GB369" s="190" t="s">
        <v>297</v>
      </c>
      <c r="GC369" s="190" t="s">
        <v>271</v>
      </c>
      <c r="GD369" s="190" t="s">
        <v>271</v>
      </c>
      <c r="GE369" s="190" t="s">
        <v>297</v>
      </c>
    </row>
    <row r="370" spans="1:187" x14ac:dyDescent="0.3">
      <c r="A370" s="190" t="s">
        <v>372</v>
      </c>
      <c r="B370" s="190">
        <v>3018</v>
      </c>
      <c r="C370" s="190" t="s">
        <v>80</v>
      </c>
      <c r="D370" s="190" t="s">
        <v>240</v>
      </c>
      <c r="E370" s="190" t="s">
        <v>11001</v>
      </c>
      <c r="F370" s="190" t="s">
        <v>11000</v>
      </c>
      <c r="G370" s="190" t="s">
        <v>4028</v>
      </c>
      <c r="H370" s="190" t="s">
        <v>1272</v>
      </c>
      <c r="I370" s="190" t="s">
        <v>4945</v>
      </c>
      <c r="J370" s="190" t="s">
        <v>4945</v>
      </c>
      <c r="K370" s="190" t="s">
        <v>271</v>
      </c>
      <c r="L370" s="190" t="s">
        <v>271</v>
      </c>
      <c r="M370" s="190" t="s">
        <v>271</v>
      </c>
      <c r="N370" s="190" t="s">
        <v>271</v>
      </c>
      <c r="O370" s="190" t="s">
        <v>271</v>
      </c>
      <c r="P370" s="190" t="s">
        <v>271</v>
      </c>
      <c r="Q370" s="191">
        <v>41964</v>
      </c>
      <c r="R370" s="191">
        <v>43039</v>
      </c>
      <c r="T370" s="190" t="s">
        <v>366</v>
      </c>
      <c r="U370" s="194">
        <v>6299343</v>
      </c>
      <c r="V370" s="190" t="s">
        <v>10966</v>
      </c>
      <c r="W370" s="190" t="s">
        <v>10965</v>
      </c>
      <c r="X370" s="190" t="s">
        <v>10964</v>
      </c>
      <c r="Y370" s="190" t="s">
        <v>10963</v>
      </c>
      <c r="Z370" s="190" t="s">
        <v>10962</v>
      </c>
      <c r="AA370" s="190" t="s">
        <v>10961</v>
      </c>
      <c r="AB370" s="190" t="s">
        <v>310</v>
      </c>
      <c r="AC370" s="190" t="s">
        <v>10999</v>
      </c>
      <c r="AD370" s="190" t="s">
        <v>325</v>
      </c>
      <c r="AE370" s="190" t="s">
        <v>10998</v>
      </c>
      <c r="AF370" s="190" t="s">
        <v>10997</v>
      </c>
      <c r="AG370" s="193" t="s">
        <v>271</v>
      </c>
      <c r="AH370" s="193" t="s">
        <v>271</v>
      </c>
      <c r="AI370" s="193" t="s">
        <v>271</v>
      </c>
      <c r="AJ370" s="193" t="s">
        <v>271</v>
      </c>
      <c r="AK370" s="193" t="s">
        <v>271</v>
      </c>
      <c r="AL370" s="193" t="s">
        <v>271</v>
      </c>
      <c r="AM370" s="193" t="s">
        <v>271</v>
      </c>
      <c r="AN370" s="193" t="s">
        <v>271</v>
      </c>
      <c r="AO370" s="193">
        <v>0</v>
      </c>
      <c r="AP370" s="193" t="s">
        <v>271</v>
      </c>
      <c r="AQ370" s="193" t="s">
        <v>271</v>
      </c>
      <c r="AR370" s="193">
        <v>0</v>
      </c>
      <c r="AS370" s="190" t="s">
        <v>271</v>
      </c>
      <c r="AT370" s="193" t="s">
        <v>271</v>
      </c>
      <c r="AU370" s="193" t="s">
        <v>271</v>
      </c>
      <c r="AV370" s="190" t="s">
        <v>271</v>
      </c>
      <c r="AW370" s="193" t="s">
        <v>271</v>
      </c>
      <c r="AX370" s="193" t="s">
        <v>271</v>
      </c>
      <c r="AY370" s="190" t="s">
        <v>271</v>
      </c>
      <c r="AZ370" s="193" t="s">
        <v>271</v>
      </c>
      <c r="BA370" s="193" t="s">
        <v>271</v>
      </c>
      <c r="BB370" s="190" t="s">
        <v>271</v>
      </c>
      <c r="BC370" s="193" t="s">
        <v>271</v>
      </c>
      <c r="BD370" s="193" t="s">
        <v>271</v>
      </c>
      <c r="BE370" s="190" t="s">
        <v>271</v>
      </c>
      <c r="BF370" s="193" t="s">
        <v>271</v>
      </c>
      <c r="BG370" s="193" t="s">
        <v>271</v>
      </c>
      <c r="BH370" s="190" t="s">
        <v>271</v>
      </c>
      <c r="BI370" s="193" t="s">
        <v>271</v>
      </c>
      <c r="BJ370" s="193" t="s">
        <v>271</v>
      </c>
      <c r="BK370" s="190" t="s">
        <v>271</v>
      </c>
      <c r="BL370" s="193" t="s">
        <v>271</v>
      </c>
      <c r="BM370" s="193" t="s">
        <v>271</v>
      </c>
      <c r="BN370" s="190" t="s">
        <v>271</v>
      </c>
      <c r="BO370" s="193" t="s">
        <v>271</v>
      </c>
      <c r="BP370" s="193" t="s">
        <v>271</v>
      </c>
      <c r="BQ370" s="190" t="s">
        <v>271</v>
      </c>
      <c r="BR370" s="193" t="s">
        <v>271</v>
      </c>
      <c r="BS370" s="193" t="s">
        <v>271</v>
      </c>
      <c r="BT370" s="190" t="s">
        <v>271</v>
      </c>
      <c r="BU370" s="193" t="s">
        <v>271</v>
      </c>
      <c r="BV370" s="193" t="s">
        <v>271</v>
      </c>
      <c r="BW370" s="193" t="s">
        <v>271</v>
      </c>
      <c r="BX370" s="193" t="s">
        <v>271</v>
      </c>
      <c r="BY370" s="193">
        <v>0</v>
      </c>
      <c r="BZ370" s="193" t="s">
        <v>271</v>
      </c>
      <c r="CA370" s="193" t="s">
        <v>271</v>
      </c>
      <c r="CB370" s="193">
        <v>0</v>
      </c>
      <c r="CC370" s="190" t="s">
        <v>271</v>
      </c>
      <c r="CD370" s="193" t="s">
        <v>271</v>
      </c>
      <c r="CE370" s="193" t="s">
        <v>271</v>
      </c>
      <c r="CF370" s="190" t="s">
        <v>271</v>
      </c>
      <c r="CG370" s="193" t="s">
        <v>271</v>
      </c>
      <c r="CH370" s="193" t="s">
        <v>271</v>
      </c>
      <c r="CI370" s="190" t="s">
        <v>271</v>
      </c>
      <c r="CJ370" s="193" t="s">
        <v>271</v>
      </c>
      <c r="CK370" s="193" t="s">
        <v>271</v>
      </c>
      <c r="CL370" s="190" t="s">
        <v>271</v>
      </c>
      <c r="CM370" s="193" t="s">
        <v>271</v>
      </c>
      <c r="CN370" s="193" t="s">
        <v>271</v>
      </c>
      <c r="CO370" s="190" t="s">
        <v>271</v>
      </c>
      <c r="CP370" s="193" t="s">
        <v>271</v>
      </c>
      <c r="CQ370" s="193" t="s">
        <v>271</v>
      </c>
      <c r="CR370" s="190" t="s">
        <v>271</v>
      </c>
      <c r="CS370" s="193" t="s">
        <v>271</v>
      </c>
      <c r="CT370" s="193" t="s">
        <v>271</v>
      </c>
      <c r="CU370" s="190" t="s">
        <v>271</v>
      </c>
      <c r="CV370" s="193" t="s">
        <v>271</v>
      </c>
      <c r="CW370" s="193" t="s">
        <v>271</v>
      </c>
      <c r="CX370" s="190" t="s">
        <v>271</v>
      </c>
      <c r="CY370" s="193" t="s">
        <v>271</v>
      </c>
      <c r="CZ370" s="193" t="s">
        <v>271</v>
      </c>
      <c r="DA370" s="190" t="s">
        <v>271</v>
      </c>
      <c r="DB370" s="193" t="s">
        <v>271</v>
      </c>
      <c r="DC370" s="193" t="s">
        <v>271</v>
      </c>
      <c r="DD370" s="190" t="s">
        <v>287</v>
      </c>
      <c r="DE370" s="193">
        <v>0</v>
      </c>
      <c r="DF370" s="193">
        <v>0</v>
      </c>
      <c r="DG370" s="190" t="s">
        <v>271</v>
      </c>
      <c r="DH370" s="193" t="s">
        <v>271</v>
      </c>
      <c r="DI370" s="193" t="s">
        <v>271</v>
      </c>
      <c r="DJ370" s="190" t="s">
        <v>271</v>
      </c>
      <c r="DK370" s="193" t="s">
        <v>271</v>
      </c>
      <c r="DL370" s="193" t="s">
        <v>271</v>
      </c>
      <c r="DM370" s="190" t="s">
        <v>271</v>
      </c>
      <c r="DN370" s="193" t="s">
        <v>271</v>
      </c>
      <c r="DO370" s="193" t="s">
        <v>271</v>
      </c>
      <c r="DP370" s="190" t="s">
        <v>271</v>
      </c>
      <c r="DQ370" s="193" t="s">
        <v>271</v>
      </c>
      <c r="DR370" s="193" t="s">
        <v>271</v>
      </c>
      <c r="DS370" s="190" t="s">
        <v>271</v>
      </c>
      <c r="DT370" s="193" t="s">
        <v>271</v>
      </c>
      <c r="DU370" s="193" t="s">
        <v>271</v>
      </c>
      <c r="DV370" s="190" t="s">
        <v>271</v>
      </c>
      <c r="DW370" s="193" t="s">
        <v>271</v>
      </c>
      <c r="DX370" s="193" t="s">
        <v>271</v>
      </c>
      <c r="DY370" s="190" t="s">
        <v>356</v>
      </c>
      <c r="DZ370" s="190" t="s">
        <v>297</v>
      </c>
      <c r="EA370" s="190" t="s">
        <v>271</v>
      </c>
      <c r="EB370" s="190" t="s">
        <v>271</v>
      </c>
      <c r="EC370" s="190" t="s">
        <v>272</v>
      </c>
      <c r="ED370" s="190" t="s">
        <v>695</v>
      </c>
      <c r="EE370" s="190" t="s">
        <v>307</v>
      </c>
      <c r="EF370" s="190" t="s">
        <v>271</v>
      </c>
      <c r="EG370" s="190" t="s">
        <v>285</v>
      </c>
      <c r="EH370" s="190" t="s">
        <v>284</v>
      </c>
      <c r="EI370" s="190" t="s">
        <v>319</v>
      </c>
      <c r="EJ370" s="190" t="s">
        <v>246</v>
      </c>
      <c r="EK370" s="190" t="s">
        <v>379</v>
      </c>
      <c r="EL370" s="190" t="s">
        <v>272</v>
      </c>
      <c r="EM370" s="190" t="s">
        <v>272</v>
      </c>
      <c r="EN370" s="190" t="s">
        <v>272</v>
      </c>
      <c r="EO370" s="190" t="s">
        <v>272</v>
      </c>
      <c r="EP370" s="190" t="s">
        <v>378</v>
      </c>
      <c r="EQ370" s="190">
        <v>4</v>
      </c>
      <c r="ER370" s="190" t="s">
        <v>349</v>
      </c>
      <c r="ES370" s="190" t="s">
        <v>272</v>
      </c>
      <c r="ET370" s="190" t="s">
        <v>272</v>
      </c>
      <c r="EU370" s="190" t="s">
        <v>272</v>
      </c>
      <c r="EV370" s="190" t="s">
        <v>272</v>
      </c>
      <c r="EW370" s="190" t="s">
        <v>303</v>
      </c>
      <c r="EX370" s="190">
        <v>4</v>
      </c>
      <c r="EY370" s="190" t="s">
        <v>302</v>
      </c>
      <c r="EZ370" s="190" t="s">
        <v>268</v>
      </c>
      <c r="FA370" s="190" t="s">
        <v>257</v>
      </c>
      <c r="FB370" s="193">
        <v>2</v>
      </c>
      <c r="FC370" s="190" t="s">
        <v>377</v>
      </c>
      <c r="FD370" s="190" t="s">
        <v>348</v>
      </c>
      <c r="FE370" s="190" t="s">
        <v>271</v>
      </c>
      <c r="FF370" s="190" t="s">
        <v>262</v>
      </c>
      <c r="FG370" s="190" t="s">
        <v>271</v>
      </c>
      <c r="FH370" s="190" t="s">
        <v>271</v>
      </c>
      <c r="FI370" s="190" t="s">
        <v>10996</v>
      </c>
      <c r="FJ370" s="190" t="s">
        <v>10995</v>
      </c>
      <c r="FK370" s="190" t="s">
        <v>10994</v>
      </c>
      <c r="FL370" s="190" t="s">
        <v>10993</v>
      </c>
      <c r="FM370" s="190" t="s">
        <v>10992</v>
      </c>
      <c r="FN370" s="190" t="s">
        <v>10991</v>
      </c>
      <c r="FO370" s="190" t="s">
        <v>10990</v>
      </c>
      <c r="FP370" s="190" t="s">
        <v>10989</v>
      </c>
      <c r="FQ370" s="193">
        <v>0</v>
      </c>
      <c r="FR370" s="193">
        <v>0</v>
      </c>
      <c r="FS370" s="190" t="s">
        <v>297</v>
      </c>
      <c r="FT370" s="190" t="s">
        <v>297</v>
      </c>
      <c r="FU370" s="190" t="s">
        <v>297</v>
      </c>
      <c r="FV370" s="190" t="s">
        <v>297</v>
      </c>
      <c r="FW370" s="190" t="s">
        <v>297</v>
      </c>
      <c r="FX370" s="190" t="s">
        <v>297</v>
      </c>
      <c r="FY370" s="190" t="s">
        <v>297</v>
      </c>
      <c r="FZ370" s="190" t="s">
        <v>297</v>
      </c>
      <c r="GA370" s="190" t="s">
        <v>297</v>
      </c>
      <c r="GB370" s="190" t="s">
        <v>297</v>
      </c>
      <c r="GC370" s="190" t="s">
        <v>297</v>
      </c>
      <c r="GD370" s="190" t="s">
        <v>297</v>
      </c>
      <c r="GE370" s="190" t="s">
        <v>297</v>
      </c>
    </row>
    <row r="371" spans="1:187" x14ac:dyDescent="0.3">
      <c r="A371" s="190" t="s">
        <v>372</v>
      </c>
      <c r="B371" s="190">
        <v>3022</v>
      </c>
      <c r="C371" s="190" t="s">
        <v>80</v>
      </c>
      <c r="D371" s="190" t="s">
        <v>240</v>
      </c>
      <c r="E371" s="190" t="s">
        <v>10988</v>
      </c>
      <c r="F371" s="190" t="s">
        <v>10987</v>
      </c>
      <c r="G371" s="190" t="s">
        <v>4028</v>
      </c>
      <c r="H371" s="190" t="s">
        <v>1272</v>
      </c>
      <c r="I371" s="190" t="s">
        <v>4945</v>
      </c>
      <c r="J371" s="190" t="s">
        <v>4945</v>
      </c>
      <c r="K371" s="190" t="s">
        <v>271</v>
      </c>
      <c r="L371" s="190" t="s">
        <v>271</v>
      </c>
      <c r="M371" s="190" t="s">
        <v>271</v>
      </c>
      <c r="N371" s="190" t="s">
        <v>271</v>
      </c>
      <c r="O371" s="190" t="s">
        <v>271</v>
      </c>
      <c r="P371" s="190" t="s">
        <v>271</v>
      </c>
      <c r="Q371" s="191">
        <v>41964</v>
      </c>
      <c r="R371" s="191">
        <v>42551</v>
      </c>
      <c r="S371" s="191">
        <v>42916</v>
      </c>
      <c r="T371" s="190" t="s">
        <v>592</v>
      </c>
      <c r="U371" s="194">
        <v>999580</v>
      </c>
      <c r="V371" s="190" t="s">
        <v>10966</v>
      </c>
      <c r="W371" s="190" t="s">
        <v>10965</v>
      </c>
      <c r="X371" s="190" t="s">
        <v>10964</v>
      </c>
      <c r="Y371" s="190" t="s">
        <v>10963</v>
      </c>
      <c r="Z371" s="190" t="s">
        <v>10962</v>
      </c>
      <c r="AA371" s="190" t="s">
        <v>10961</v>
      </c>
      <c r="AB371" s="190" t="s">
        <v>310</v>
      </c>
      <c r="AC371" s="190" t="s">
        <v>10986</v>
      </c>
      <c r="AD371" s="190" t="s">
        <v>325</v>
      </c>
      <c r="AE371" s="190" t="s">
        <v>10985</v>
      </c>
      <c r="AF371" s="190" t="s">
        <v>10984</v>
      </c>
      <c r="AG371" s="193">
        <v>19616183</v>
      </c>
      <c r="AH371" s="193">
        <v>39935692</v>
      </c>
      <c r="AI371" s="193">
        <v>62425807</v>
      </c>
      <c r="AJ371" s="193">
        <v>0</v>
      </c>
      <c r="AK371" s="193">
        <v>0</v>
      </c>
      <c r="AL371" s="193">
        <v>0</v>
      </c>
      <c r="AM371" s="193" t="s">
        <v>271</v>
      </c>
      <c r="AN371" s="193" t="s">
        <v>271</v>
      </c>
      <c r="AO371" s="193">
        <v>0</v>
      </c>
      <c r="AP371" s="193" t="s">
        <v>271</v>
      </c>
      <c r="AQ371" s="193" t="s">
        <v>271</v>
      </c>
      <c r="AR371" s="193">
        <v>0</v>
      </c>
      <c r="AS371" s="190" t="s">
        <v>271</v>
      </c>
      <c r="AT371" s="193" t="s">
        <v>271</v>
      </c>
      <c r="AU371" s="193" t="s">
        <v>271</v>
      </c>
      <c r="AV371" s="190" t="s">
        <v>271</v>
      </c>
      <c r="AW371" s="193" t="s">
        <v>271</v>
      </c>
      <c r="AX371" s="193" t="s">
        <v>271</v>
      </c>
      <c r="AY371" s="190" t="s">
        <v>271</v>
      </c>
      <c r="AZ371" s="193" t="s">
        <v>271</v>
      </c>
      <c r="BA371" s="193" t="s">
        <v>271</v>
      </c>
      <c r="BB371" s="190" t="s">
        <v>271</v>
      </c>
      <c r="BC371" s="193" t="s">
        <v>271</v>
      </c>
      <c r="BD371" s="193" t="s">
        <v>271</v>
      </c>
      <c r="BE371" s="190" t="s">
        <v>271</v>
      </c>
      <c r="BF371" s="193" t="s">
        <v>271</v>
      </c>
      <c r="BG371" s="193" t="s">
        <v>271</v>
      </c>
      <c r="BH371" s="190" t="s">
        <v>271</v>
      </c>
      <c r="BI371" s="193" t="s">
        <v>271</v>
      </c>
      <c r="BJ371" s="193" t="s">
        <v>271</v>
      </c>
      <c r="BK371" s="190" t="s">
        <v>271</v>
      </c>
      <c r="BL371" s="193" t="s">
        <v>271</v>
      </c>
      <c r="BM371" s="193" t="s">
        <v>271</v>
      </c>
      <c r="BN371" s="190" t="s">
        <v>271</v>
      </c>
      <c r="BO371" s="193" t="s">
        <v>271</v>
      </c>
      <c r="BP371" s="193" t="s">
        <v>271</v>
      </c>
      <c r="BQ371" s="190" t="s">
        <v>271</v>
      </c>
      <c r="BR371" s="193" t="s">
        <v>271</v>
      </c>
      <c r="BS371" s="193" t="s">
        <v>271</v>
      </c>
      <c r="BT371" s="190" t="s">
        <v>271</v>
      </c>
      <c r="BU371" s="193" t="s">
        <v>271</v>
      </c>
      <c r="BV371" s="193" t="s">
        <v>271</v>
      </c>
      <c r="BW371" s="193" t="s">
        <v>271</v>
      </c>
      <c r="BX371" s="193" t="s">
        <v>271</v>
      </c>
      <c r="BY371" s="193">
        <v>0</v>
      </c>
      <c r="BZ371" s="193" t="s">
        <v>271</v>
      </c>
      <c r="CA371" s="193" t="s">
        <v>271</v>
      </c>
      <c r="CB371" s="193">
        <v>0</v>
      </c>
      <c r="CC371" s="190" t="s">
        <v>271</v>
      </c>
      <c r="CD371" s="193" t="s">
        <v>271</v>
      </c>
      <c r="CE371" s="193" t="s">
        <v>271</v>
      </c>
      <c r="CF371" s="190" t="s">
        <v>271</v>
      </c>
      <c r="CG371" s="193" t="s">
        <v>271</v>
      </c>
      <c r="CH371" s="193" t="s">
        <v>271</v>
      </c>
      <c r="CI371" s="190" t="s">
        <v>271</v>
      </c>
      <c r="CJ371" s="193" t="s">
        <v>271</v>
      </c>
      <c r="CK371" s="193" t="s">
        <v>271</v>
      </c>
      <c r="CL371" s="190" t="s">
        <v>271</v>
      </c>
      <c r="CM371" s="193" t="s">
        <v>271</v>
      </c>
      <c r="CN371" s="193" t="s">
        <v>271</v>
      </c>
      <c r="CO371" s="190" t="s">
        <v>271</v>
      </c>
      <c r="CP371" s="193" t="s">
        <v>271</v>
      </c>
      <c r="CQ371" s="193" t="s">
        <v>271</v>
      </c>
      <c r="CR371" s="190" t="s">
        <v>271</v>
      </c>
      <c r="CS371" s="193" t="s">
        <v>271</v>
      </c>
      <c r="CT371" s="193" t="s">
        <v>271</v>
      </c>
      <c r="CU371" s="190" t="s">
        <v>271</v>
      </c>
      <c r="CV371" s="193" t="s">
        <v>271</v>
      </c>
      <c r="CW371" s="193" t="s">
        <v>271</v>
      </c>
      <c r="CX371" s="190" t="s">
        <v>271</v>
      </c>
      <c r="CY371" s="193" t="s">
        <v>271</v>
      </c>
      <c r="CZ371" s="193" t="s">
        <v>271</v>
      </c>
      <c r="DA371" s="190" t="s">
        <v>271</v>
      </c>
      <c r="DB371" s="193" t="s">
        <v>271</v>
      </c>
      <c r="DC371" s="193" t="s">
        <v>271</v>
      </c>
      <c r="DD371" s="190" t="s">
        <v>271</v>
      </c>
      <c r="DE371" s="193" t="s">
        <v>271</v>
      </c>
      <c r="DF371" s="193" t="s">
        <v>271</v>
      </c>
      <c r="DG371" s="190" t="s">
        <v>271</v>
      </c>
      <c r="DH371" s="193" t="s">
        <v>271</v>
      </c>
      <c r="DI371" s="193" t="s">
        <v>271</v>
      </c>
      <c r="DJ371" s="190" t="s">
        <v>271</v>
      </c>
      <c r="DK371" s="193" t="s">
        <v>271</v>
      </c>
      <c r="DL371" s="193" t="s">
        <v>271</v>
      </c>
      <c r="DM371" s="190" t="s">
        <v>271</v>
      </c>
      <c r="DN371" s="193" t="s">
        <v>271</v>
      </c>
      <c r="DO371" s="193" t="s">
        <v>271</v>
      </c>
      <c r="DP371" s="190" t="s">
        <v>287</v>
      </c>
      <c r="DQ371" s="193">
        <v>0</v>
      </c>
      <c r="DR371" s="193">
        <v>0</v>
      </c>
      <c r="DS371" s="190" t="s">
        <v>271</v>
      </c>
      <c r="DT371" s="193" t="s">
        <v>271</v>
      </c>
      <c r="DU371" s="193" t="s">
        <v>271</v>
      </c>
      <c r="DV371" s="190" t="s">
        <v>271</v>
      </c>
      <c r="DW371" s="193" t="s">
        <v>271</v>
      </c>
      <c r="DX371" s="193" t="s">
        <v>271</v>
      </c>
      <c r="DY371" s="190" t="s">
        <v>356</v>
      </c>
      <c r="DZ371" s="190" t="s">
        <v>297</v>
      </c>
      <c r="EA371" s="190" t="s">
        <v>271</v>
      </c>
      <c r="EB371" s="190" t="s">
        <v>271</v>
      </c>
      <c r="EC371" s="190" t="s">
        <v>297</v>
      </c>
      <c r="ED371" s="190" t="s">
        <v>271</v>
      </c>
      <c r="EE371" s="190" t="s">
        <v>271</v>
      </c>
      <c r="EF371" s="190" t="s">
        <v>271</v>
      </c>
      <c r="EG371" s="190" t="s">
        <v>285</v>
      </c>
      <c r="EH371" s="190" t="s">
        <v>284</v>
      </c>
      <c r="EI371" s="190" t="s">
        <v>319</v>
      </c>
      <c r="EJ371" s="190" t="s">
        <v>246</v>
      </c>
      <c r="EK371" s="190" t="s">
        <v>379</v>
      </c>
      <c r="EL371" s="190" t="s">
        <v>272</v>
      </c>
      <c r="EM371" s="190" t="s">
        <v>272</v>
      </c>
      <c r="EN371" s="190" t="s">
        <v>272</v>
      </c>
      <c r="EO371" s="190" t="s">
        <v>272</v>
      </c>
      <c r="EP371" s="190" t="s">
        <v>378</v>
      </c>
      <c r="EQ371" s="190">
        <v>4</v>
      </c>
      <c r="ER371" s="190" t="s">
        <v>349</v>
      </c>
      <c r="ES371" s="190" t="s">
        <v>272</v>
      </c>
      <c r="ET371" s="190" t="s">
        <v>272</v>
      </c>
      <c r="EU371" s="190" t="s">
        <v>272</v>
      </c>
      <c r="EV371" s="190" t="s">
        <v>272</v>
      </c>
      <c r="EW371" s="190" t="s">
        <v>303</v>
      </c>
      <c r="EX371" s="190">
        <v>4</v>
      </c>
      <c r="EY371" s="190" t="s">
        <v>302</v>
      </c>
      <c r="EZ371" s="190" t="s">
        <v>268</v>
      </c>
      <c r="FA371" s="190" t="s">
        <v>257</v>
      </c>
      <c r="FB371" s="193">
        <v>0</v>
      </c>
      <c r="FC371" s="190" t="s">
        <v>300</v>
      </c>
      <c r="FD371" s="190" t="s">
        <v>482</v>
      </c>
      <c r="FE371" s="190" t="s">
        <v>348</v>
      </c>
      <c r="FF371" s="190" t="s">
        <v>264</v>
      </c>
      <c r="FG371" s="190" t="s">
        <v>271</v>
      </c>
      <c r="FH371" s="190" t="s">
        <v>10983</v>
      </c>
      <c r="FI371" s="190" t="s">
        <v>10982</v>
      </c>
      <c r="FJ371" s="190" t="s">
        <v>10981</v>
      </c>
      <c r="FK371" s="190" t="s">
        <v>10980</v>
      </c>
      <c r="FL371" s="190" t="s">
        <v>10979</v>
      </c>
      <c r="FM371" s="190" t="s">
        <v>10978</v>
      </c>
      <c r="FN371" s="190" t="s">
        <v>10977</v>
      </c>
      <c r="FO371" s="190" t="s">
        <v>10976</v>
      </c>
      <c r="FP371" s="190" t="s">
        <v>10975</v>
      </c>
      <c r="FQ371" s="193">
        <v>0</v>
      </c>
      <c r="FR371" s="193">
        <v>0</v>
      </c>
      <c r="FS371" s="190" t="s">
        <v>297</v>
      </c>
      <c r="FT371" s="190" t="s">
        <v>297</v>
      </c>
      <c r="FU371" s="190" t="s">
        <v>297</v>
      </c>
      <c r="FV371" s="190" t="s">
        <v>297</v>
      </c>
      <c r="FW371" s="190" t="s">
        <v>272</v>
      </c>
      <c r="FX371" s="190" t="s">
        <v>297</v>
      </c>
      <c r="FY371" s="190" t="s">
        <v>297</v>
      </c>
      <c r="FZ371" s="190" t="s">
        <v>297</v>
      </c>
      <c r="GA371" s="190" t="s">
        <v>297</v>
      </c>
      <c r="GB371" s="190" t="s">
        <v>297</v>
      </c>
      <c r="GC371" s="190" t="s">
        <v>297</v>
      </c>
      <c r="GD371" s="190" t="s">
        <v>297</v>
      </c>
      <c r="GE371" s="190" t="s">
        <v>297</v>
      </c>
    </row>
    <row r="372" spans="1:187" x14ac:dyDescent="0.3">
      <c r="A372" s="190" t="s">
        <v>372</v>
      </c>
      <c r="B372" s="190">
        <v>3023</v>
      </c>
      <c r="C372" s="190" t="s">
        <v>80</v>
      </c>
      <c r="D372" s="190" t="s">
        <v>240</v>
      </c>
      <c r="E372" s="190" t="s">
        <v>10974</v>
      </c>
      <c r="F372" s="190" t="s">
        <v>10973</v>
      </c>
      <c r="G372" s="190" t="s">
        <v>4028</v>
      </c>
      <c r="H372" s="190" t="s">
        <v>1272</v>
      </c>
      <c r="I372" s="190" t="s">
        <v>4945</v>
      </c>
      <c r="J372" s="190" t="s">
        <v>4945</v>
      </c>
      <c r="K372" s="190" t="s">
        <v>271</v>
      </c>
      <c r="L372" s="190" t="s">
        <v>271</v>
      </c>
      <c r="M372" s="190" t="s">
        <v>271</v>
      </c>
      <c r="N372" s="190" t="s">
        <v>271</v>
      </c>
      <c r="O372" s="190" t="s">
        <v>271</v>
      </c>
      <c r="P372" s="190" t="s">
        <v>271</v>
      </c>
      <c r="Q372" s="191">
        <v>41592</v>
      </c>
      <c r="R372" s="191">
        <v>43039</v>
      </c>
      <c r="T372" s="190" t="s">
        <v>366</v>
      </c>
      <c r="U372" s="194">
        <v>17233282</v>
      </c>
      <c r="V372" s="190" t="s">
        <v>10966</v>
      </c>
      <c r="W372" s="190" t="s">
        <v>10965</v>
      </c>
      <c r="X372" s="190" t="s">
        <v>10964</v>
      </c>
      <c r="Y372" s="190" t="s">
        <v>10963</v>
      </c>
      <c r="Z372" s="190" t="s">
        <v>10962</v>
      </c>
      <c r="AA372" s="190" t="s">
        <v>10961</v>
      </c>
      <c r="AB372" s="190" t="s">
        <v>310</v>
      </c>
      <c r="AC372" s="190" t="s">
        <v>10972</v>
      </c>
      <c r="AD372" s="190" t="s">
        <v>325</v>
      </c>
      <c r="AE372" s="190" t="s">
        <v>10971</v>
      </c>
      <c r="AF372" s="190" t="s">
        <v>10970</v>
      </c>
      <c r="AG372" s="193">
        <v>15716022</v>
      </c>
      <c r="AH372" s="193">
        <v>17067333</v>
      </c>
      <c r="AI372" s="193">
        <v>32783355</v>
      </c>
      <c r="AJ372" s="193">
        <v>7688</v>
      </c>
      <c r="AK372" s="193">
        <v>8348</v>
      </c>
      <c r="AL372" s="193">
        <v>16036</v>
      </c>
      <c r="AM372" s="193" t="s">
        <v>271</v>
      </c>
      <c r="AN372" s="193" t="s">
        <v>271</v>
      </c>
      <c r="AO372" s="193">
        <v>0</v>
      </c>
      <c r="AP372" s="193" t="s">
        <v>271</v>
      </c>
      <c r="AQ372" s="193" t="s">
        <v>271</v>
      </c>
      <c r="AR372" s="193">
        <v>0</v>
      </c>
      <c r="AS372" s="190" t="s">
        <v>271</v>
      </c>
      <c r="AT372" s="193" t="s">
        <v>271</v>
      </c>
      <c r="AU372" s="193" t="s">
        <v>271</v>
      </c>
      <c r="AV372" s="190" t="s">
        <v>271</v>
      </c>
      <c r="AW372" s="193" t="s">
        <v>271</v>
      </c>
      <c r="AX372" s="193" t="s">
        <v>271</v>
      </c>
      <c r="AY372" s="190" t="s">
        <v>271</v>
      </c>
      <c r="AZ372" s="193" t="s">
        <v>271</v>
      </c>
      <c r="BA372" s="193" t="s">
        <v>271</v>
      </c>
      <c r="BB372" s="190" t="s">
        <v>271</v>
      </c>
      <c r="BC372" s="193" t="s">
        <v>271</v>
      </c>
      <c r="BD372" s="193" t="s">
        <v>271</v>
      </c>
      <c r="BE372" s="190" t="s">
        <v>271</v>
      </c>
      <c r="BF372" s="193" t="s">
        <v>271</v>
      </c>
      <c r="BG372" s="193" t="s">
        <v>271</v>
      </c>
      <c r="BH372" s="190" t="s">
        <v>271</v>
      </c>
      <c r="BI372" s="193" t="s">
        <v>271</v>
      </c>
      <c r="BJ372" s="193" t="s">
        <v>271</v>
      </c>
      <c r="BK372" s="190" t="s">
        <v>271</v>
      </c>
      <c r="BL372" s="193" t="s">
        <v>271</v>
      </c>
      <c r="BM372" s="193" t="s">
        <v>271</v>
      </c>
      <c r="BN372" s="190" t="s">
        <v>271</v>
      </c>
      <c r="BO372" s="193" t="s">
        <v>271</v>
      </c>
      <c r="BP372" s="193" t="s">
        <v>271</v>
      </c>
      <c r="BQ372" s="190" t="s">
        <v>271</v>
      </c>
      <c r="BR372" s="193" t="s">
        <v>271</v>
      </c>
      <c r="BS372" s="193" t="s">
        <v>271</v>
      </c>
      <c r="BT372" s="190" t="s">
        <v>271</v>
      </c>
      <c r="BU372" s="193" t="s">
        <v>271</v>
      </c>
      <c r="BV372" s="193" t="s">
        <v>271</v>
      </c>
      <c r="BW372" s="193">
        <v>15716022</v>
      </c>
      <c r="BX372" s="193">
        <v>17067333</v>
      </c>
      <c r="BY372" s="193">
        <v>32783355</v>
      </c>
      <c r="BZ372" s="193">
        <v>2751</v>
      </c>
      <c r="CA372" s="193">
        <v>3798</v>
      </c>
      <c r="CB372" s="193">
        <v>6549</v>
      </c>
      <c r="CC372" s="190" t="s">
        <v>271</v>
      </c>
      <c r="CD372" s="193" t="s">
        <v>271</v>
      </c>
      <c r="CE372" s="193" t="s">
        <v>271</v>
      </c>
      <c r="CF372" s="190" t="s">
        <v>271</v>
      </c>
      <c r="CG372" s="193" t="s">
        <v>271</v>
      </c>
      <c r="CH372" s="193" t="s">
        <v>271</v>
      </c>
      <c r="CI372" s="190" t="s">
        <v>271</v>
      </c>
      <c r="CJ372" s="193" t="s">
        <v>271</v>
      </c>
      <c r="CK372" s="193" t="s">
        <v>271</v>
      </c>
      <c r="CL372" s="190" t="s">
        <v>271</v>
      </c>
      <c r="CM372" s="193" t="s">
        <v>271</v>
      </c>
      <c r="CN372" s="193" t="s">
        <v>271</v>
      </c>
      <c r="CO372" s="190" t="s">
        <v>271</v>
      </c>
      <c r="CP372" s="193" t="s">
        <v>271</v>
      </c>
      <c r="CQ372" s="193" t="s">
        <v>271</v>
      </c>
      <c r="CR372" s="190" t="s">
        <v>271</v>
      </c>
      <c r="CS372" s="193" t="s">
        <v>271</v>
      </c>
      <c r="CT372" s="193" t="s">
        <v>271</v>
      </c>
      <c r="CU372" s="190" t="s">
        <v>271</v>
      </c>
      <c r="CV372" s="193" t="s">
        <v>271</v>
      </c>
      <c r="CW372" s="193" t="s">
        <v>271</v>
      </c>
      <c r="CX372" s="190" t="s">
        <v>271</v>
      </c>
      <c r="CY372" s="193" t="s">
        <v>271</v>
      </c>
      <c r="CZ372" s="193" t="s">
        <v>271</v>
      </c>
      <c r="DA372" s="190" t="s">
        <v>271</v>
      </c>
      <c r="DB372" s="193" t="s">
        <v>271</v>
      </c>
      <c r="DC372" s="193" t="s">
        <v>271</v>
      </c>
      <c r="DD372" s="190" t="s">
        <v>287</v>
      </c>
      <c r="DE372" s="193">
        <v>6549</v>
      </c>
      <c r="DF372" s="193">
        <v>32783355</v>
      </c>
      <c r="DG372" s="190" t="s">
        <v>271</v>
      </c>
      <c r="DH372" s="193" t="s">
        <v>271</v>
      </c>
      <c r="DI372" s="193" t="s">
        <v>271</v>
      </c>
      <c r="DJ372" s="190" t="s">
        <v>271</v>
      </c>
      <c r="DK372" s="193" t="s">
        <v>271</v>
      </c>
      <c r="DL372" s="193" t="s">
        <v>271</v>
      </c>
      <c r="DM372" s="190" t="s">
        <v>271</v>
      </c>
      <c r="DN372" s="193" t="s">
        <v>271</v>
      </c>
      <c r="DO372" s="193" t="s">
        <v>271</v>
      </c>
      <c r="DP372" s="190" t="s">
        <v>271</v>
      </c>
      <c r="DQ372" s="193" t="s">
        <v>271</v>
      </c>
      <c r="DR372" s="193" t="s">
        <v>271</v>
      </c>
      <c r="DS372" s="190" t="s">
        <v>271</v>
      </c>
      <c r="DT372" s="193" t="s">
        <v>271</v>
      </c>
      <c r="DU372" s="193" t="s">
        <v>271</v>
      </c>
      <c r="DV372" s="190" t="s">
        <v>271</v>
      </c>
      <c r="DW372" s="193" t="s">
        <v>271</v>
      </c>
      <c r="DX372" s="193" t="s">
        <v>271</v>
      </c>
      <c r="DY372" s="190" t="s">
        <v>356</v>
      </c>
      <c r="DZ372" s="190" t="s">
        <v>272</v>
      </c>
      <c r="EA372" s="190" t="s">
        <v>750</v>
      </c>
      <c r="EB372" s="190" t="s">
        <v>286</v>
      </c>
      <c r="EC372" s="190" t="s">
        <v>272</v>
      </c>
      <c r="ED372" s="190" t="s">
        <v>695</v>
      </c>
      <c r="EE372" s="190" t="s">
        <v>307</v>
      </c>
      <c r="EF372" s="190" t="s">
        <v>10969</v>
      </c>
      <c r="EG372" s="190" t="s">
        <v>285</v>
      </c>
      <c r="EH372" s="190" t="s">
        <v>284</v>
      </c>
      <c r="EI372" s="190" t="s">
        <v>483</v>
      </c>
      <c r="EJ372" s="190" t="s">
        <v>246</v>
      </c>
      <c r="EK372" s="190" t="s">
        <v>379</v>
      </c>
      <c r="EL372" s="190" t="s">
        <v>272</v>
      </c>
      <c r="EM372" s="190" t="s">
        <v>272</v>
      </c>
      <c r="EN372" s="190" t="s">
        <v>272</v>
      </c>
      <c r="EO372" s="190" t="s">
        <v>272</v>
      </c>
      <c r="EP372" s="190" t="s">
        <v>378</v>
      </c>
      <c r="EQ372" s="190">
        <v>4</v>
      </c>
      <c r="ER372" s="190" t="s">
        <v>349</v>
      </c>
      <c r="ES372" s="190" t="s">
        <v>272</v>
      </c>
      <c r="ET372" s="190" t="s">
        <v>272</v>
      </c>
      <c r="EU372" s="190" t="s">
        <v>272</v>
      </c>
      <c r="EV372" s="190" t="s">
        <v>272</v>
      </c>
      <c r="EW372" s="190" t="s">
        <v>303</v>
      </c>
      <c r="EX372" s="190">
        <v>4</v>
      </c>
      <c r="EY372" s="190" t="s">
        <v>302</v>
      </c>
      <c r="EZ372" s="190" t="s">
        <v>268</v>
      </c>
      <c r="FA372" s="190" t="s">
        <v>259</v>
      </c>
      <c r="FB372" s="193">
        <v>2</v>
      </c>
      <c r="FC372" s="190" t="s">
        <v>348</v>
      </c>
      <c r="FD372" s="190" t="s">
        <v>537</v>
      </c>
      <c r="FE372" s="190" t="s">
        <v>271</v>
      </c>
      <c r="FF372" s="190" t="s">
        <v>262</v>
      </c>
      <c r="FG372" s="190" t="s">
        <v>271</v>
      </c>
      <c r="FH372" s="190" t="s">
        <v>271</v>
      </c>
      <c r="FI372" s="190" t="s">
        <v>271</v>
      </c>
      <c r="FJ372" s="190" t="s">
        <v>271</v>
      </c>
      <c r="FK372" s="190" t="s">
        <v>271</v>
      </c>
      <c r="FL372" s="190" t="s">
        <v>271</v>
      </c>
      <c r="FM372" s="190" t="s">
        <v>271</v>
      </c>
      <c r="FN372" s="190" t="s">
        <v>271</v>
      </c>
      <c r="FO372" s="190" t="s">
        <v>271</v>
      </c>
      <c r="FP372" s="190" t="s">
        <v>271</v>
      </c>
      <c r="FQ372" s="193">
        <v>32783355</v>
      </c>
      <c r="FR372" s="193">
        <v>6549</v>
      </c>
      <c r="FS372" s="190" t="s">
        <v>297</v>
      </c>
      <c r="FT372" s="190" t="s">
        <v>297</v>
      </c>
      <c r="FU372" s="190" t="s">
        <v>297</v>
      </c>
      <c r="FV372" s="190" t="s">
        <v>297</v>
      </c>
      <c r="FW372" s="190" t="s">
        <v>297</v>
      </c>
      <c r="FX372" s="190" t="s">
        <v>297</v>
      </c>
      <c r="FY372" s="190" t="s">
        <v>297</v>
      </c>
      <c r="FZ372" s="190" t="s">
        <v>297</v>
      </c>
      <c r="GA372" s="190" t="s">
        <v>297</v>
      </c>
      <c r="GB372" s="190" t="s">
        <v>297</v>
      </c>
      <c r="GC372" s="190" t="s">
        <v>297</v>
      </c>
      <c r="GD372" s="190" t="s">
        <v>297</v>
      </c>
      <c r="GE372" s="190" t="s">
        <v>297</v>
      </c>
    </row>
    <row r="373" spans="1:187" x14ac:dyDescent="0.3">
      <c r="A373" s="190" t="s">
        <v>372</v>
      </c>
      <c r="B373" s="190">
        <v>3024</v>
      </c>
      <c r="C373" s="190" t="s">
        <v>80</v>
      </c>
      <c r="D373" s="190" t="s">
        <v>240</v>
      </c>
      <c r="E373" s="190" t="s">
        <v>10968</v>
      </c>
      <c r="F373" s="190" t="s">
        <v>10967</v>
      </c>
      <c r="G373" s="190" t="s">
        <v>4028</v>
      </c>
      <c r="H373" s="190" t="s">
        <v>1272</v>
      </c>
      <c r="I373" s="190" t="s">
        <v>4945</v>
      </c>
      <c r="J373" s="190" t="s">
        <v>4945</v>
      </c>
      <c r="K373" s="190" t="s">
        <v>271</v>
      </c>
      <c r="L373" s="190" t="s">
        <v>271</v>
      </c>
      <c r="M373" s="190" t="s">
        <v>271</v>
      </c>
      <c r="N373" s="190" t="s">
        <v>271</v>
      </c>
      <c r="O373" s="190" t="s">
        <v>271</v>
      </c>
      <c r="P373" s="190" t="s">
        <v>271</v>
      </c>
      <c r="Q373" s="191">
        <v>41497</v>
      </c>
      <c r="R373" s="191">
        <v>43039</v>
      </c>
      <c r="S373" s="191">
        <v>43404</v>
      </c>
      <c r="T373" s="190" t="s">
        <v>592</v>
      </c>
      <c r="U373" s="194">
        <v>47152968</v>
      </c>
      <c r="V373" s="190" t="s">
        <v>10966</v>
      </c>
      <c r="W373" s="190" t="s">
        <v>10965</v>
      </c>
      <c r="X373" s="190" t="s">
        <v>10964</v>
      </c>
      <c r="Y373" s="190" t="s">
        <v>10963</v>
      </c>
      <c r="Z373" s="190" t="s">
        <v>10962</v>
      </c>
      <c r="AA373" s="190" t="s">
        <v>10961</v>
      </c>
      <c r="AB373" s="190" t="s">
        <v>310</v>
      </c>
      <c r="AC373" s="190" t="s">
        <v>10960</v>
      </c>
      <c r="AD373" s="190" t="s">
        <v>325</v>
      </c>
      <c r="AE373" s="190" t="s">
        <v>10959</v>
      </c>
      <c r="AF373" s="190" t="s">
        <v>10958</v>
      </c>
      <c r="AG373" s="193">
        <v>12333330</v>
      </c>
      <c r="AH373" s="193">
        <v>34936270</v>
      </c>
      <c r="AI373" s="193">
        <v>47269600</v>
      </c>
      <c r="AJ373" s="193">
        <v>0</v>
      </c>
      <c r="AK373" s="193">
        <v>0</v>
      </c>
      <c r="AL373" s="193">
        <v>0</v>
      </c>
      <c r="AM373" s="193">
        <v>0</v>
      </c>
      <c r="AN373" s="193">
        <v>0</v>
      </c>
      <c r="AO373" s="193">
        <v>0</v>
      </c>
      <c r="AP373" s="193">
        <v>0</v>
      </c>
      <c r="AQ373" s="193">
        <v>0</v>
      </c>
      <c r="AR373" s="193">
        <v>0</v>
      </c>
      <c r="AS373" s="190" t="s">
        <v>271</v>
      </c>
      <c r="AT373" s="193" t="s">
        <v>271</v>
      </c>
      <c r="AU373" s="193" t="s">
        <v>271</v>
      </c>
      <c r="AV373" s="190" t="s">
        <v>271</v>
      </c>
      <c r="AW373" s="193" t="s">
        <v>271</v>
      </c>
      <c r="AX373" s="193" t="s">
        <v>271</v>
      </c>
      <c r="AY373" s="190" t="s">
        <v>271</v>
      </c>
      <c r="AZ373" s="193" t="s">
        <v>271</v>
      </c>
      <c r="BA373" s="193" t="s">
        <v>271</v>
      </c>
      <c r="BB373" s="190" t="s">
        <v>271</v>
      </c>
      <c r="BC373" s="193" t="s">
        <v>271</v>
      </c>
      <c r="BD373" s="193" t="s">
        <v>271</v>
      </c>
      <c r="BE373" s="190" t="s">
        <v>271</v>
      </c>
      <c r="BF373" s="193" t="s">
        <v>271</v>
      </c>
      <c r="BG373" s="193" t="s">
        <v>271</v>
      </c>
      <c r="BH373" s="190" t="s">
        <v>271</v>
      </c>
      <c r="BI373" s="193" t="s">
        <v>271</v>
      </c>
      <c r="BJ373" s="193" t="s">
        <v>271</v>
      </c>
      <c r="BK373" s="190" t="s">
        <v>271</v>
      </c>
      <c r="BL373" s="193" t="s">
        <v>271</v>
      </c>
      <c r="BM373" s="193" t="s">
        <v>271</v>
      </c>
      <c r="BN373" s="190" t="s">
        <v>271</v>
      </c>
      <c r="BO373" s="193" t="s">
        <v>271</v>
      </c>
      <c r="BP373" s="193" t="s">
        <v>271</v>
      </c>
      <c r="BQ373" s="190" t="s">
        <v>271</v>
      </c>
      <c r="BR373" s="193" t="s">
        <v>271</v>
      </c>
      <c r="BS373" s="193" t="s">
        <v>271</v>
      </c>
      <c r="BT373" s="190" t="s">
        <v>271</v>
      </c>
      <c r="BU373" s="193" t="s">
        <v>271</v>
      </c>
      <c r="BV373" s="193" t="s">
        <v>271</v>
      </c>
      <c r="BW373" s="193">
        <v>0</v>
      </c>
      <c r="BX373" s="193">
        <v>0</v>
      </c>
      <c r="BY373" s="193">
        <v>0</v>
      </c>
      <c r="BZ373" s="193">
        <v>0</v>
      </c>
      <c r="CA373" s="193">
        <v>0</v>
      </c>
      <c r="CB373" s="193">
        <v>0</v>
      </c>
      <c r="CC373" s="190" t="s">
        <v>271</v>
      </c>
      <c r="CD373" s="193" t="s">
        <v>271</v>
      </c>
      <c r="CE373" s="193" t="s">
        <v>271</v>
      </c>
      <c r="CF373" s="190" t="s">
        <v>271</v>
      </c>
      <c r="CG373" s="193" t="s">
        <v>271</v>
      </c>
      <c r="CH373" s="193" t="s">
        <v>271</v>
      </c>
      <c r="CI373" s="190" t="s">
        <v>271</v>
      </c>
      <c r="CJ373" s="193" t="s">
        <v>271</v>
      </c>
      <c r="CK373" s="193" t="s">
        <v>271</v>
      </c>
      <c r="CL373" s="190" t="s">
        <v>271</v>
      </c>
      <c r="CM373" s="193" t="s">
        <v>271</v>
      </c>
      <c r="CN373" s="193" t="s">
        <v>271</v>
      </c>
      <c r="CO373" s="190" t="s">
        <v>271</v>
      </c>
      <c r="CP373" s="193" t="s">
        <v>271</v>
      </c>
      <c r="CQ373" s="193" t="s">
        <v>271</v>
      </c>
      <c r="CR373" s="190" t="s">
        <v>271</v>
      </c>
      <c r="CS373" s="193" t="s">
        <v>271</v>
      </c>
      <c r="CT373" s="193" t="s">
        <v>271</v>
      </c>
      <c r="CU373" s="190" t="s">
        <v>271</v>
      </c>
      <c r="CV373" s="193" t="s">
        <v>271</v>
      </c>
      <c r="CW373" s="193" t="s">
        <v>271</v>
      </c>
      <c r="CX373" s="190" t="s">
        <v>271</v>
      </c>
      <c r="CY373" s="193" t="s">
        <v>271</v>
      </c>
      <c r="CZ373" s="193" t="s">
        <v>271</v>
      </c>
      <c r="DA373" s="190" t="s">
        <v>271</v>
      </c>
      <c r="DB373" s="193" t="s">
        <v>271</v>
      </c>
      <c r="DC373" s="193" t="s">
        <v>271</v>
      </c>
      <c r="DD373" s="190" t="s">
        <v>287</v>
      </c>
      <c r="DE373" s="193">
        <v>0</v>
      </c>
      <c r="DF373" s="193">
        <v>0</v>
      </c>
      <c r="DG373" s="190" t="s">
        <v>271</v>
      </c>
      <c r="DH373" s="193" t="s">
        <v>271</v>
      </c>
      <c r="DI373" s="193" t="s">
        <v>271</v>
      </c>
      <c r="DJ373" s="190" t="s">
        <v>271</v>
      </c>
      <c r="DK373" s="193" t="s">
        <v>271</v>
      </c>
      <c r="DL373" s="193" t="s">
        <v>271</v>
      </c>
      <c r="DM373" s="190" t="s">
        <v>271</v>
      </c>
      <c r="DN373" s="193" t="s">
        <v>271</v>
      </c>
      <c r="DO373" s="193" t="s">
        <v>271</v>
      </c>
      <c r="DP373" s="190" t="s">
        <v>287</v>
      </c>
      <c r="DQ373" s="193">
        <v>0</v>
      </c>
      <c r="DR373" s="193">
        <v>0</v>
      </c>
      <c r="DS373" s="190" t="s">
        <v>271</v>
      </c>
      <c r="DT373" s="193" t="s">
        <v>271</v>
      </c>
      <c r="DU373" s="193" t="s">
        <v>271</v>
      </c>
      <c r="DV373" s="190" t="s">
        <v>271</v>
      </c>
      <c r="DW373" s="193" t="s">
        <v>271</v>
      </c>
      <c r="DX373" s="193" t="s">
        <v>271</v>
      </c>
      <c r="DY373" s="190" t="s">
        <v>356</v>
      </c>
      <c r="DZ373" s="190" t="s">
        <v>297</v>
      </c>
      <c r="EA373" s="190" t="s">
        <v>271</v>
      </c>
      <c r="EB373" s="190" t="s">
        <v>271</v>
      </c>
      <c r="EC373" s="190" t="s">
        <v>297</v>
      </c>
      <c r="ED373" s="190" t="s">
        <v>271</v>
      </c>
      <c r="EE373" s="190" t="s">
        <v>271</v>
      </c>
      <c r="EF373" s="190" t="s">
        <v>271</v>
      </c>
      <c r="EG373" s="190" t="s">
        <v>285</v>
      </c>
      <c r="EH373" s="190" t="s">
        <v>284</v>
      </c>
      <c r="EI373" s="190" t="s">
        <v>319</v>
      </c>
      <c r="EJ373" s="190" t="s">
        <v>246</v>
      </c>
      <c r="EK373" s="190" t="s">
        <v>379</v>
      </c>
      <c r="EL373" s="190" t="s">
        <v>272</v>
      </c>
      <c r="EM373" s="190" t="s">
        <v>272</v>
      </c>
      <c r="EN373" s="190" t="s">
        <v>272</v>
      </c>
      <c r="EO373" s="190" t="s">
        <v>272</v>
      </c>
      <c r="EP373" s="190" t="s">
        <v>378</v>
      </c>
      <c r="EQ373" s="190">
        <v>4</v>
      </c>
      <c r="ER373" s="190" t="s">
        <v>349</v>
      </c>
      <c r="ES373" s="190" t="s">
        <v>272</v>
      </c>
      <c r="ET373" s="190" t="s">
        <v>272</v>
      </c>
      <c r="EU373" s="190" t="s">
        <v>272</v>
      </c>
      <c r="EV373" s="190" t="s">
        <v>272</v>
      </c>
      <c r="EW373" s="190" t="s">
        <v>303</v>
      </c>
      <c r="EX373" s="190">
        <v>4</v>
      </c>
      <c r="EY373" s="190" t="s">
        <v>302</v>
      </c>
      <c r="EZ373" s="190" t="s">
        <v>268</v>
      </c>
      <c r="FA373" s="190" t="s">
        <v>257</v>
      </c>
      <c r="FB373" s="193">
        <v>4</v>
      </c>
      <c r="FC373" s="190" t="s">
        <v>300</v>
      </c>
      <c r="FD373" s="190" t="s">
        <v>348</v>
      </c>
      <c r="FE373" s="190" t="s">
        <v>377</v>
      </c>
      <c r="FF373" s="190" t="s">
        <v>262</v>
      </c>
      <c r="FG373" s="190" t="s">
        <v>271</v>
      </c>
      <c r="FH373" s="190" t="s">
        <v>10957</v>
      </c>
      <c r="FI373" s="190" t="s">
        <v>10956</v>
      </c>
      <c r="FJ373" s="190" t="s">
        <v>10955</v>
      </c>
      <c r="FK373" s="190" t="s">
        <v>10954</v>
      </c>
      <c r="FL373" s="190" t="s">
        <v>10953</v>
      </c>
      <c r="FM373" s="190" t="s">
        <v>10952</v>
      </c>
      <c r="FN373" s="190" t="s">
        <v>10951</v>
      </c>
      <c r="FO373" s="190" t="s">
        <v>10950</v>
      </c>
      <c r="FP373" s="190" t="s">
        <v>10949</v>
      </c>
      <c r="FQ373" s="193">
        <v>0</v>
      </c>
      <c r="FR373" s="193">
        <v>0</v>
      </c>
      <c r="FS373" s="190" t="s">
        <v>297</v>
      </c>
      <c r="FT373" s="190" t="s">
        <v>271</v>
      </c>
      <c r="FU373" s="190" t="s">
        <v>297</v>
      </c>
      <c r="FV373" s="190" t="s">
        <v>271</v>
      </c>
      <c r="FW373" s="190" t="s">
        <v>272</v>
      </c>
      <c r="FX373" s="190" t="s">
        <v>272</v>
      </c>
      <c r="FY373" s="190" t="s">
        <v>297</v>
      </c>
      <c r="FZ373" s="190" t="s">
        <v>271</v>
      </c>
      <c r="GA373" s="190" t="s">
        <v>297</v>
      </c>
      <c r="GB373" s="190" t="s">
        <v>271</v>
      </c>
      <c r="GC373" s="190" t="s">
        <v>297</v>
      </c>
      <c r="GD373" s="190" t="s">
        <v>271</v>
      </c>
      <c r="GE373" s="190" t="s">
        <v>297</v>
      </c>
    </row>
    <row r="374" spans="1:187" x14ac:dyDescent="0.3">
      <c r="A374" s="190" t="s">
        <v>372</v>
      </c>
      <c r="B374" s="190">
        <v>3028</v>
      </c>
      <c r="C374" s="190" t="s">
        <v>80</v>
      </c>
      <c r="D374" s="190" t="s">
        <v>240</v>
      </c>
      <c r="E374" s="190" t="s">
        <v>10948</v>
      </c>
      <c r="F374" s="190" t="s">
        <v>10947</v>
      </c>
      <c r="G374" s="190" t="s">
        <v>4028</v>
      </c>
      <c r="H374" s="190" t="s">
        <v>1104</v>
      </c>
      <c r="I374" s="190" t="s">
        <v>301</v>
      </c>
      <c r="J374" s="190" t="s">
        <v>10946</v>
      </c>
      <c r="K374" s="190" t="s">
        <v>271</v>
      </c>
      <c r="L374" s="190" t="s">
        <v>271</v>
      </c>
      <c r="M374" s="190" t="s">
        <v>271</v>
      </c>
      <c r="N374" s="190" t="s">
        <v>271</v>
      </c>
      <c r="O374" s="190" t="s">
        <v>271</v>
      </c>
      <c r="P374" s="190" t="s">
        <v>271</v>
      </c>
      <c r="Q374" s="191">
        <v>41791</v>
      </c>
      <c r="R374" s="191">
        <v>42704</v>
      </c>
      <c r="T374" s="190" t="s">
        <v>366</v>
      </c>
      <c r="U374" s="194">
        <v>350570</v>
      </c>
      <c r="V374" s="190" t="s">
        <v>10945</v>
      </c>
      <c r="W374" s="190" t="s">
        <v>10944</v>
      </c>
      <c r="X374" s="190" t="s">
        <v>4991</v>
      </c>
      <c r="Y374" s="190" t="s">
        <v>10943</v>
      </c>
      <c r="Z374" s="190" t="s">
        <v>799</v>
      </c>
      <c r="AA374" s="190" t="s">
        <v>10942</v>
      </c>
      <c r="AB374" s="190" t="s">
        <v>310</v>
      </c>
      <c r="AC374" s="190" t="s">
        <v>10941</v>
      </c>
      <c r="AD374" s="190" t="s">
        <v>325</v>
      </c>
      <c r="AE374" s="190" t="s">
        <v>10940</v>
      </c>
      <c r="AF374" s="190" t="s">
        <v>10939</v>
      </c>
      <c r="AG374" s="193">
        <v>5000</v>
      </c>
      <c r="AH374" s="193">
        <v>1000</v>
      </c>
      <c r="AI374" s="193">
        <v>10000</v>
      </c>
      <c r="AJ374" s="193">
        <v>504</v>
      </c>
      <c r="AK374" s="193">
        <v>0</v>
      </c>
      <c r="AL374" s="193">
        <v>504</v>
      </c>
      <c r="AM374" s="193">
        <v>0</v>
      </c>
      <c r="AN374" s="193">
        <v>0</v>
      </c>
      <c r="AO374" s="193">
        <v>0</v>
      </c>
      <c r="AP374" s="193">
        <v>0</v>
      </c>
      <c r="AQ374" s="193">
        <v>0</v>
      </c>
      <c r="AR374" s="193">
        <v>0</v>
      </c>
      <c r="AS374" s="190" t="s">
        <v>271</v>
      </c>
      <c r="AT374" s="193" t="s">
        <v>271</v>
      </c>
      <c r="AU374" s="193" t="s">
        <v>271</v>
      </c>
      <c r="AV374" s="190" t="s">
        <v>271</v>
      </c>
      <c r="AW374" s="193" t="s">
        <v>271</v>
      </c>
      <c r="AX374" s="193" t="s">
        <v>271</v>
      </c>
      <c r="AY374" s="190" t="s">
        <v>271</v>
      </c>
      <c r="AZ374" s="193" t="s">
        <v>271</v>
      </c>
      <c r="BA374" s="193" t="s">
        <v>271</v>
      </c>
      <c r="BB374" s="190" t="s">
        <v>271</v>
      </c>
      <c r="BC374" s="193" t="s">
        <v>271</v>
      </c>
      <c r="BD374" s="193" t="s">
        <v>271</v>
      </c>
      <c r="BE374" s="190" t="s">
        <v>271</v>
      </c>
      <c r="BF374" s="193" t="s">
        <v>271</v>
      </c>
      <c r="BG374" s="193" t="s">
        <v>271</v>
      </c>
      <c r="BH374" s="190" t="s">
        <v>271</v>
      </c>
      <c r="BI374" s="193" t="s">
        <v>271</v>
      </c>
      <c r="BJ374" s="193" t="s">
        <v>271</v>
      </c>
      <c r="BK374" s="190" t="s">
        <v>271</v>
      </c>
      <c r="BL374" s="193" t="s">
        <v>271</v>
      </c>
      <c r="BM374" s="193" t="s">
        <v>271</v>
      </c>
      <c r="BN374" s="190" t="s">
        <v>271</v>
      </c>
      <c r="BO374" s="193" t="s">
        <v>271</v>
      </c>
      <c r="BP374" s="193" t="s">
        <v>271</v>
      </c>
      <c r="BQ374" s="190" t="s">
        <v>271</v>
      </c>
      <c r="BR374" s="193" t="s">
        <v>271</v>
      </c>
      <c r="BS374" s="193" t="s">
        <v>271</v>
      </c>
      <c r="BT374" s="190" t="s">
        <v>271</v>
      </c>
      <c r="BU374" s="193" t="s">
        <v>271</v>
      </c>
      <c r="BV374" s="193" t="s">
        <v>271</v>
      </c>
      <c r="BW374" s="193">
        <v>5000</v>
      </c>
      <c r="BX374" s="193">
        <v>1000</v>
      </c>
      <c r="BY374" s="193">
        <v>6000</v>
      </c>
      <c r="BZ374" s="193">
        <v>504</v>
      </c>
      <c r="CA374" s="193">
        <v>0</v>
      </c>
      <c r="CB374" s="193">
        <v>504</v>
      </c>
      <c r="CC374" s="190" t="s">
        <v>287</v>
      </c>
      <c r="CD374" s="193">
        <v>504</v>
      </c>
      <c r="CE374" s="193">
        <v>1000</v>
      </c>
      <c r="CF374" s="190" t="s">
        <v>271</v>
      </c>
      <c r="CG374" s="193" t="s">
        <v>271</v>
      </c>
      <c r="CH374" s="193" t="s">
        <v>271</v>
      </c>
      <c r="CI374" s="190" t="s">
        <v>271</v>
      </c>
      <c r="CJ374" s="193" t="s">
        <v>271</v>
      </c>
      <c r="CK374" s="193" t="s">
        <v>271</v>
      </c>
      <c r="CL374" s="190" t="s">
        <v>271</v>
      </c>
      <c r="CM374" s="193" t="s">
        <v>271</v>
      </c>
      <c r="CN374" s="193" t="s">
        <v>271</v>
      </c>
      <c r="CO374" s="190" t="s">
        <v>287</v>
      </c>
      <c r="CP374" s="193">
        <v>504</v>
      </c>
      <c r="CQ374" s="193">
        <v>1000</v>
      </c>
      <c r="CR374" s="190" t="s">
        <v>271</v>
      </c>
      <c r="CS374" s="193" t="s">
        <v>271</v>
      </c>
      <c r="CT374" s="193" t="s">
        <v>271</v>
      </c>
      <c r="CU374" s="190" t="s">
        <v>287</v>
      </c>
      <c r="CV374" s="193">
        <v>504</v>
      </c>
      <c r="CW374" s="193">
        <v>1000</v>
      </c>
      <c r="CX374" s="190" t="s">
        <v>271</v>
      </c>
      <c r="CY374" s="193" t="s">
        <v>271</v>
      </c>
      <c r="CZ374" s="193" t="s">
        <v>271</v>
      </c>
      <c r="DA374" s="190" t="s">
        <v>287</v>
      </c>
      <c r="DB374" s="193">
        <v>504</v>
      </c>
      <c r="DC374" s="193">
        <v>1000</v>
      </c>
      <c r="DD374" s="190" t="s">
        <v>271</v>
      </c>
      <c r="DE374" s="193" t="s">
        <v>271</v>
      </c>
      <c r="DF374" s="193" t="s">
        <v>271</v>
      </c>
      <c r="DG374" s="190" t="s">
        <v>271</v>
      </c>
      <c r="DH374" s="193" t="s">
        <v>271</v>
      </c>
      <c r="DI374" s="193" t="s">
        <v>271</v>
      </c>
      <c r="DJ374" s="190" t="s">
        <v>271</v>
      </c>
      <c r="DK374" s="193" t="s">
        <v>271</v>
      </c>
      <c r="DL374" s="193" t="s">
        <v>271</v>
      </c>
      <c r="DM374" s="190" t="s">
        <v>287</v>
      </c>
      <c r="DN374" s="193">
        <v>504</v>
      </c>
      <c r="DO374" s="193">
        <v>0</v>
      </c>
      <c r="DP374" s="190" t="s">
        <v>271</v>
      </c>
      <c r="DQ374" s="193" t="s">
        <v>271</v>
      </c>
      <c r="DR374" s="193" t="s">
        <v>271</v>
      </c>
      <c r="DS374" s="190" t="s">
        <v>287</v>
      </c>
      <c r="DT374" s="193">
        <v>504</v>
      </c>
      <c r="DU374" s="193">
        <v>0</v>
      </c>
      <c r="DV374" s="190" t="s">
        <v>287</v>
      </c>
      <c r="DW374" s="193">
        <v>504</v>
      </c>
      <c r="DX374" s="193">
        <v>0</v>
      </c>
      <c r="DY374" s="190" t="s">
        <v>356</v>
      </c>
      <c r="DZ374" s="190" t="s">
        <v>297</v>
      </c>
      <c r="EA374" s="190" t="s">
        <v>271</v>
      </c>
      <c r="EB374" s="190" t="s">
        <v>271</v>
      </c>
      <c r="EC374" s="190" t="s">
        <v>272</v>
      </c>
      <c r="ED374" s="190" t="s">
        <v>694</v>
      </c>
      <c r="EE374" s="190" t="s">
        <v>307</v>
      </c>
      <c r="EF374" s="190" t="s">
        <v>271</v>
      </c>
      <c r="EG374" s="190" t="s">
        <v>352</v>
      </c>
      <c r="EH374" s="190" t="s">
        <v>380</v>
      </c>
      <c r="EI374" s="190" t="s">
        <v>483</v>
      </c>
      <c r="EJ374" s="190" t="s">
        <v>246</v>
      </c>
      <c r="EK374" s="190" t="s">
        <v>351</v>
      </c>
      <c r="EL374" s="190" t="s">
        <v>272</v>
      </c>
      <c r="EM374" s="190" t="s">
        <v>272</v>
      </c>
      <c r="EN374" s="190" t="s">
        <v>272</v>
      </c>
      <c r="EO374" s="190" t="s">
        <v>272</v>
      </c>
      <c r="EP374" s="190" t="s">
        <v>350</v>
      </c>
      <c r="EQ374" s="190">
        <v>4</v>
      </c>
      <c r="ER374" s="190" t="s">
        <v>404</v>
      </c>
      <c r="ES374" s="190" t="s">
        <v>272</v>
      </c>
      <c r="ET374" s="190" t="s">
        <v>272</v>
      </c>
      <c r="EU374" s="190" t="s">
        <v>297</v>
      </c>
      <c r="EV374" s="190" t="s">
        <v>297</v>
      </c>
      <c r="EW374" s="190" t="s">
        <v>281</v>
      </c>
      <c r="EX374" s="190">
        <v>2</v>
      </c>
      <c r="EY374" s="190" t="s">
        <v>302</v>
      </c>
      <c r="EZ374" s="190" t="s">
        <v>266</v>
      </c>
      <c r="FA374" s="190" t="s">
        <v>259</v>
      </c>
      <c r="FB374" s="193">
        <v>0</v>
      </c>
      <c r="FC374" s="190" t="s">
        <v>271</v>
      </c>
      <c r="FD374" s="190" t="s">
        <v>271</v>
      </c>
      <c r="FE374" s="190" t="s">
        <v>271</v>
      </c>
      <c r="FF374" s="190" t="s">
        <v>264</v>
      </c>
      <c r="FG374" s="190" t="s">
        <v>10938</v>
      </c>
      <c r="FH374" s="190" t="s">
        <v>10937</v>
      </c>
      <c r="FI374" s="190" t="s">
        <v>10936</v>
      </c>
      <c r="FJ374" s="190" t="s">
        <v>10935</v>
      </c>
      <c r="FK374" s="190" t="s">
        <v>10934</v>
      </c>
      <c r="FL374" s="190" t="s">
        <v>10933</v>
      </c>
      <c r="FM374" s="190" t="s">
        <v>10932</v>
      </c>
      <c r="FN374" s="190" t="s">
        <v>10931</v>
      </c>
      <c r="FO374" s="190" t="s">
        <v>10930</v>
      </c>
      <c r="FP374" s="190" t="s">
        <v>10929</v>
      </c>
      <c r="FQ374" s="193">
        <v>6000</v>
      </c>
      <c r="FR374" s="193">
        <v>504</v>
      </c>
      <c r="FS374" s="190" t="s">
        <v>297</v>
      </c>
      <c r="FT374" s="190" t="s">
        <v>271</v>
      </c>
      <c r="FU374" s="190" t="s">
        <v>297</v>
      </c>
      <c r="FV374" s="190" t="s">
        <v>271</v>
      </c>
      <c r="FW374" s="190" t="s">
        <v>297</v>
      </c>
      <c r="FX374" s="190" t="s">
        <v>271</v>
      </c>
      <c r="FY374" s="190" t="s">
        <v>297</v>
      </c>
      <c r="FZ374" s="190" t="s">
        <v>271</v>
      </c>
      <c r="GA374" s="190" t="s">
        <v>297</v>
      </c>
      <c r="GB374" s="190" t="s">
        <v>271</v>
      </c>
      <c r="GC374" s="190" t="s">
        <v>272</v>
      </c>
      <c r="GD374" s="190" t="s">
        <v>272</v>
      </c>
      <c r="GE374" s="190" t="s">
        <v>297</v>
      </c>
    </row>
    <row r="375" spans="1:187" x14ac:dyDescent="0.3">
      <c r="A375" s="190" t="s">
        <v>372</v>
      </c>
      <c r="B375" s="190">
        <v>3030</v>
      </c>
      <c r="C375" s="190" t="s">
        <v>80</v>
      </c>
      <c r="D375" s="190" t="s">
        <v>240</v>
      </c>
      <c r="E375" s="190" t="s">
        <v>10928</v>
      </c>
      <c r="F375" s="190" t="s">
        <v>10927</v>
      </c>
      <c r="G375" s="190" t="s">
        <v>4028</v>
      </c>
      <c r="H375" s="190" t="s">
        <v>1272</v>
      </c>
      <c r="I375" s="190" t="s">
        <v>301</v>
      </c>
      <c r="J375" s="190" t="s">
        <v>9268</v>
      </c>
      <c r="K375" s="190" t="s">
        <v>271</v>
      </c>
      <c r="L375" s="190" t="s">
        <v>271</v>
      </c>
      <c r="M375" s="190" t="s">
        <v>271</v>
      </c>
      <c r="N375" s="190" t="s">
        <v>271</v>
      </c>
      <c r="O375" s="190" t="s">
        <v>271</v>
      </c>
      <c r="P375" s="190" t="s">
        <v>271</v>
      </c>
      <c r="Q375" s="191">
        <v>41518</v>
      </c>
      <c r="R375" s="191">
        <v>42247</v>
      </c>
      <c r="T375" s="190" t="s">
        <v>391</v>
      </c>
      <c r="U375" s="194">
        <v>974868</v>
      </c>
      <c r="V375" s="190" t="s">
        <v>10926</v>
      </c>
      <c r="W375" s="190" t="s">
        <v>364</v>
      </c>
      <c r="X375" s="190" t="s">
        <v>4288</v>
      </c>
      <c r="Y375" s="190" t="s">
        <v>4966</v>
      </c>
      <c r="Z375" s="190" t="s">
        <v>4965</v>
      </c>
      <c r="AA375" s="190" t="s">
        <v>4964</v>
      </c>
      <c r="AB375" s="190" t="s">
        <v>310</v>
      </c>
      <c r="AC375" s="190" t="s">
        <v>10925</v>
      </c>
      <c r="AD375" s="190" t="s">
        <v>325</v>
      </c>
      <c r="AE375" s="190" t="s">
        <v>10924</v>
      </c>
      <c r="AF375" s="190" t="s">
        <v>10923</v>
      </c>
      <c r="AG375" s="193">
        <v>74661</v>
      </c>
      <c r="AH375" s="193">
        <v>71739</v>
      </c>
      <c r="AI375" s="193">
        <v>146400</v>
      </c>
      <c r="AJ375" s="193">
        <v>19317</v>
      </c>
      <c r="AK375" s="193">
        <v>17037</v>
      </c>
      <c r="AL375" s="193">
        <v>36354</v>
      </c>
      <c r="AM375" s="193">
        <v>0</v>
      </c>
      <c r="AN375" s="193">
        <v>0</v>
      </c>
      <c r="AO375" s="193">
        <v>0</v>
      </c>
      <c r="AP375" s="193">
        <v>0</v>
      </c>
      <c r="AQ375" s="193">
        <v>0</v>
      </c>
      <c r="AR375" s="193">
        <v>0</v>
      </c>
      <c r="AS375" s="190" t="s">
        <v>271</v>
      </c>
      <c r="AT375" s="193" t="s">
        <v>271</v>
      </c>
      <c r="AU375" s="193" t="s">
        <v>271</v>
      </c>
      <c r="AV375" s="190" t="s">
        <v>271</v>
      </c>
      <c r="AW375" s="193" t="s">
        <v>271</v>
      </c>
      <c r="AX375" s="193" t="s">
        <v>271</v>
      </c>
      <c r="AY375" s="190" t="s">
        <v>271</v>
      </c>
      <c r="AZ375" s="193" t="s">
        <v>271</v>
      </c>
      <c r="BA375" s="193" t="s">
        <v>271</v>
      </c>
      <c r="BB375" s="190" t="s">
        <v>271</v>
      </c>
      <c r="BC375" s="193" t="s">
        <v>271</v>
      </c>
      <c r="BD375" s="193" t="s">
        <v>271</v>
      </c>
      <c r="BE375" s="190" t="s">
        <v>271</v>
      </c>
      <c r="BF375" s="193" t="s">
        <v>271</v>
      </c>
      <c r="BG375" s="193" t="s">
        <v>271</v>
      </c>
      <c r="BH375" s="190" t="s">
        <v>271</v>
      </c>
      <c r="BI375" s="193" t="s">
        <v>271</v>
      </c>
      <c r="BJ375" s="193" t="s">
        <v>271</v>
      </c>
      <c r="BK375" s="190" t="s">
        <v>271</v>
      </c>
      <c r="BL375" s="193" t="s">
        <v>271</v>
      </c>
      <c r="BM375" s="193" t="s">
        <v>271</v>
      </c>
      <c r="BN375" s="190" t="s">
        <v>271</v>
      </c>
      <c r="BO375" s="193" t="s">
        <v>271</v>
      </c>
      <c r="BP375" s="193" t="s">
        <v>271</v>
      </c>
      <c r="BQ375" s="190" t="s">
        <v>271</v>
      </c>
      <c r="BR375" s="193" t="s">
        <v>271</v>
      </c>
      <c r="BS375" s="193" t="s">
        <v>271</v>
      </c>
      <c r="BT375" s="190" t="s">
        <v>271</v>
      </c>
      <c r="BU375" s="193" t="s">
        <v>271</v>
      </c>
      <c r="BV375" s="193" t="s">
        <v>271</v>
      </c>
      <c r="BW375" s="193">
        <v>74661</v>
      </c>
      <c r="BX375" s="193">
        <v>71739</v>
      </c>
      <c r="BY375" s="193">
        <v>146400</v>
      </c>
      <c r="BZ375" s="193">
        <v>19317</v>
      </c>
      <c r="CA375" s="193">
        <v>17037</v>
      </c>
      <c r="CB375" s="193">
        <v>36354</v>
      </c>
      <c r="CC375" s="190" t="s">
        <v>287</v>
      </c>
      <c r="CD375" s="193">
        <v>2649</v>
      </c>
      <c r="CE375" s="193">
        <v>12980</v>
      </c>
      <c r="CF375" s="190" t="s">
        <v>271</v>
      </c>
      <c r="CG375" s="193" t="s">
        <v>271</v>
      </c>
      <c r="CH375" s="193" t="s">
        <v>271</v>
      </c>
      <c r="CI375" s="190" t="s">
        <v>271</v>
      </c>
      <c r="CJ375" s="193" t="s">
        <v>271</v>
      </c>
      <c r="CK375" s="193" t="s">
        <v>271</v>
      </c>
      <c r="CL375" s="190" t="s">
        <v>271</v>
      </c>
      <c r="CM375" s="193" t="s">
        <v>271</v>
      </c>
      <c r="CN375" s="193" t="s">
        <v>271</v>
      </c>
      <c r="CO375" s="190" t="s">
        <v>287</v>
      </c>
      <c r="CP375" s="193">
        <v>5790</v>
      </c>
      <c r="CQ375" s="193">
        <v>26055</v>
      </c>
      <c r="CR375" s="190" t="s">
        <v>287</v>
      </c>
      <c r="CS375" s="193">
        <v>22321</v>
      </c>
      <c r="CT375" s="193">
        <v>82142</v>
      </c>
      <c r="CU375" s="190" t="s">
        <v>271</v>
      </c>
      <c r="CV375" s="193" t="s">
        <v>271</v>
      </c>
      <c r="CW375" s="193" t="s">
        <v>271</v>
      </c>
      <c r="CX375" s="190" t="s">
        <v>271</v>
      </c>
      <c r="CY375" s="193" t="s">
        <v>271</v>
      </c>
      <c r="CZ375" s="193" t="s">
        <v>271</v>
      </c>
      <c r="DA375" s="190" t="s">
        <v>271</v>
      </c>
      <c r="DB375" s="193" t="s">
        <v>271</v>
      </c>
      <c r="DC375" s="193" t="s">
        <v>271</v>
      </c>
      <c r="DD375" s="190" t="s">
        <v>271</v>
      </c>
      <c r="DE375" s="193" t="s">
        <v>271</v>
      </c>
      <c r="DF375" s="193" t="s">
        <v>271</v>
      </c>
      <c r="DG375" s="190" t="s">
        <v>271</v>
      </c>
      <c r="DH375" s="193" t="s">
        <v>271</v>
      </c>
      <c r="DI375" s="193" t="s">
        <v>271</v>
      </c>
      <c r="DJ375" s="190" t="s">
        <v>271</v>
      </c>
      <c r="DK375" s="193" t="s">
        <v>271</v>
      </c>
      <c r="DL375" s="193" t="s">
        <v>271</v>
      </c>
      <c r="DM375" s="190" t="s">
        <v>271</v>
      </c>
      <c r="DN375" s="193" t="s">
        <v>271</v>
      </c>
      <c r="DO375" s="193" t="s">
        <v>271</v>
      </c>
      <c r="DP375" s="190" t="s">
        <v>271</v>
      </c>
      <c r="DQ375" s="193" t="s">
        <v>271</v>
      </c>
      <c r="DR375" s="193" t="s">
        <v>271</v>
      </c>
      <c r="DS375" s="190" t="s">
        <v>271</v>
      </c>
      <c r="DT375" s="193" t="s">
        <v>271</v>
      </c>
      <c r="DU375" s="193" t="s">
        <v>271</v>
      </c>
      <c r="DV375" s="190" t="s">
        <v>287</v>
      </c>
      <c r="DW375" s="193">
        <v>5594</v>
      </c>
      <c r="DX375" s="193">
        <v>25223</v>
      </c>
      <c r="DY375" s="190" t="s">
        <v>356</v>
      </c>
      <c r="DZ375" s="190" t="s">
        <v>297</v>
      </c>
      <c r="EA375" s="190" t="s">
        <v>271</v>
      </c>
      <c r="EB375" s="190" t="s">
        <v>271</v>
      </c>
      <c r="EC375" s="190" t="s">
        <v>297</v>
      </c>
      <c r="ED375" s="190" t="s">
        <v>271</v>
      </c>
      <c r="EE375" s="190" t="s">
        <v>271</v>
      </c>
      <c r="EF375" s="190" t="s">
        <v>10922</v>
      </c>
      <c r="EG375" s="190" t="s">
        <v>321</v>
      </c>
      <c r="EH375" s="190" t="s">
        <v>380</v>
      </c>
      <c r="EI375" s="190" t="s">
        <v>483</v>
      </c>
      <c r="EJ375" s="190" t="s">
        <v>245</v>
      </c>
      <c r="EK375" s="190" t="s">
        <v>379</v>
      </c>
      <c r="EL375" s="190" t="s">
        <v>272</v>
      </c>
      <c r="EM375" s="190" t="s">
        <v>272</v>
      </c>
      <c r="EN375" s="190" t="s">
        <v>272</v>
      </c>
      <c r="EO375" s="190" t="s">
        <v>272</v>
      </c>
      <c r="EP375" s="190" t="s">
        <v>378</v>
      </c>
      <c r="EQ375" s="190">
        <v>4</v>
      </c>
      <c r="ER375" s="190" t="s">
        <v>349</v>
      </c>
      <c r="ES375" s="190" t="s">
        <v>272</v>
      </c>
      <c r="ET375" s="190" t="s">
        <v>272</v>
      </c>
      <c r="EU375" s="190" t="s">
        <v>272</v>
      </c>
      <c r="EV375" s="190" t="s">
        <v>272</v>
      </c>
      <c r="EW375" s="190" t="s">
        <v>303</v>
      </c>
      <c r="EX375" s="190">
        <v>4</v>
      </c>
      <c r="EY375" s="190" t="s">
        <v>318</v>
      </c>
      <c r="EZ375" s="190" t="s">
        <v>266</v>
      </c>
      <c r="FA375" s="190" t="s">
        <v>260</v>
      </c>
      <c r="FB375" s="193">
        <v>4</v>
      </c>
      <c r="FC375" s="190" t="s">
        <v>442</v>
      </c>
      <c r="FD375" s="190" t="s">
        <v>276</v>
      </c>
      <c r="FE375" s="190" t="s">
        <v>537</v>
      </c>
      <c r="FF375" s="190" t="s">
        <v>263</v>
      </c>
      <c r="FG375" s="190" t="s">
        <v>10921</v>
      </c>
      <c r="FH375" s="190" t="s">
        <v>271</v>
      </c>
      <c r="FI375" s="190" t="s">
        <v>10920</v>
      </c>
      <c r="FJ375" s="190" t="s">
        <v>10919</v>
      </c>
      <c r="FK375" s="190" t="s">
        <v>10918</v>
      </c>
      <c r="FL375" s="190" t="s">
        <v>10917</v>
      </c>
      <c r="FM375" s="190" t="s">
        <v>10916</v>
      </c>
      <c r="FN375" s="190" t="s">
        <v>10915</v>
      </c>
      <c r="FO375" s="190" t="s">
        <v>10914</v>
      </c>
      <c r="FP375" s="190" t="s">
        <v>10913</v>
      </c>
      <c r="FQ375" s="193">
        <v>146400</v>
      </c>
      <c r="FR375" s="193">
        <v>36354</v>
      </c>
      <c r="FS375" s="190" t="s">
        <v>272</v>
      </c>
      <c r="FT375" s="190" t="s">
        <v>272</v>
      </c>
      <c r="FU375" s="190" t="s">
        <v>271</v>
      </c>
      <c r="FV375" s="190" t="s">
        <v>271</v>
      </c>
      <c r="FW375" s="190" t="s">
        <v>271</v>
      </c>
      <c r="FX375" s="190" t="s">
        <v>271</v>
      </c>
      <c r="FY375" s="190" t="s">
        <v>271</v>
      </c>
      <c r="FZ375" s="190" t="s">
        <v>271</v>
      </c>
      <c r="GA375" s="190" t="s">
        <v>272</v>
      </c>
      <c r="GB375" s="190" t="s">
        <v>272</v>
      </c>
      <c r="GC375" s="190" t="s">
        <v>272</v>
      </c>
      <c r="GD375" s="190" t="s">
        <v>272</v>
      </c>
      <c r="GE375" s="190" t="s">
        <v>272</v>
      </c>
    </row>
    <row r="376" spans="1:187" x14ac:dyDescent="0.3">
      <c r="A376" s="190" t="s">
        <v>372</v>
      </c>
      <c r="B376" s="190">
        <v>3031</v>
      </c>
      <c r="C376" s="190" t="s">
        <v>80</v>
      </c>
      <c r="D376" s="190" t="s">
        <v>240</v>
      </c>
      <c r="E376" s="190" t="s">
        <v>10912</v>
      </c>
      <c r="F376" s="190" t="s">
        <v>10911</v>
      </c>
      <c r="G376" s="190" t="s">
        <v>4028</v>
      </c>
      <c r="H376" s="190" t="s">
        <v>1104</v>
      </c>
      <c r="I376" s="190" t="s">
        <v>301</v>
      </c>
      <c r="J376" s="190" t="s">
        <v>10910</v>
      </c>
      <c r="K376" s="190" t="s">
        <v>271</v>
      </c>
      <c r="L376" s="190" t="s">
        <v>271</v>
      </c>
      <c r="M376" s="190" t="s">
        <v>271</v>
      </c>
      <c r="N376" s="190" t="s">
        <v>271</v>
      </c>
      <c r="O376" s="190" t="s">
        <v>271</v>
      </c>
      <c r="P376" s="190" t="s">
        <v>271</v>
      </c>
      <c r="Q376" s="191">
        <v>42050</v>
      </c>
      <c r="R376" s="191">
        <v>42490</v>
      </c>
      <c r="T376" s="190" t="s">
        <v>549</v>
      </c>
      <c r="U376" s="194">
        <v>230000</v>
      </c>
      <c r="V376" s="190" t="s">
        <v>8253</v>
      </c>
      <c r="W376" s="190" t="s">
        <v>10896</v>
      </c>
      <c r="X376" s="190" t="s">
        <v>4920</v>
      </c>
      <c r="Y376" s="190" t="s">
        <v>10895</v>
      </c>
      <c r="Z376" s="190" t="s">
        <v>10894</v>
      </c>
      <c r="AA376" s="190" t="s">
        <v>10893</v>
      </c>
      <c r="AB376" s="190" t="s">
        <v>310</v>
      </c>
      <c r="AC376" s="190" t="s">
        <v>10909</v>
      </c>
      <c r="AD376" s="190" t="s">
        <v>325</v>
      </c>
      <c r="AE376" s="190" t="s">
        <v>10908</v>
      </c>
      <c r="AF376" s="190" t="s">
        <v>10907</v>
      </c>
      <c r="AG376" s="193">
        <v>4000</v>
      </c>
      <c r="AH376" s="193">
        <v>0</v>
      </c>
      <c r="AI376" s="193">
        <v>4000</v>
      </c>
      <c r="AJ376" s="193">
        <v>1018</v>
      </c>
      <c r="AK376" s="193">
        <v>0</v>
      </c>
      <c r="AL376" s="193">
        <v>1018</v>
      </c>
      <c r="AM376" s="193">
        <v>0</v>
      </c>
      <c r="AN376" s="193">
        <v>0</v>
      </c>
      <c r="AO376" s="193">
        <v>0</v>
      </c>
      <c r="AP376" s="193">
        <v>0</v>
      </c>
      <c r="AQ376" s="193">
        <v>0</v>
      </c>
      <c r="AR376" s="193">
        <v>0</v>
      </c>
      <c r="AS376" s="190" t="s">
        <v>271</v>
      </c>
      <c r="AT376" s="193" t="s">
        <v>271</v>
      </c>
      <c r="AU376" s="193" t="s">
        <v>271</v>
      </c>
      <c r="AV376" s="190" t="s">
        <v>271</v>
      </c>
      <c r="AW376" s="193" t="s">
        <v>271</v>
      </c>
      <c r="AX376" s="193" t="s">
        <v>271</v>
      </c>
      <c r="AY376" s="190" t="s">
        <v>271</v>
      </c>
      <c r="AZ376" s="193" t="s">
        <v>271</v>
      </c>
      <c r="BA376" s="193" t="s">
        <v>271</v>
      </c>
      <c r="BB376" s="190" t="s">
        <v>271</v>
      </c>
      <c r="BC376" s="193" t="s">
        <v>271</v>
      </c>
      <c r="BD376" s="193" t="s">
        <v>271</v>
      </c>
      <c r="BE376" s="190" t="s">
        <v>271</v>
      </c>
      <c r="BF376" s="193" t="s">
        <v>271</v>
      </c>
      <c r="BG376" s="193" t="s">
        <v>271</v>
      </c>
      <c r="BH376" s="190" t="s">
        <v>271</v>
      </c>
      <c r="BI376" s="193" t="s">
        <v>271</v>
      </c>
      <c r="BJ376" s="193" t="s">
        <v>271</v>
      </c>
      <c r="BK376" s="190" t="s">
        <v>271</v>
      </c>
      <c r="BL376" s="193" t="s">
        <v>271</v>
      </c>
      <c r="BM376" s="193" t="s">
        <v>271</v>
      </c>
      <c r="BN376" s="190" t="s">
        <v>271</v>
      </c>
      <c r="BO376" s="193" t="s">
        <v>271</v>
      </c>
      <c r="BP376" s="193" t="s">
        <v>271</v>
      </c>
      <c r="BQ376" s="190" t="s">
        <v>271</v>
      </c>
      <c r="BR376" s="193" t="s">
        <v>271</v>
      </c>
      <c r="BS376" s="193" t="s">
        <v>271</v>
      </c>
      <c r="BT376" s="190" t="s">
        <v>271</v>
      </c>
      <c r="BU376" s="193" t="s">
        <v>271</v>
      </c>
      <c r="BV376" s="193" t="s">
        <v>271</v>
      </c>
      <c r="BW376" s="193">
        <v>4000</v>
      </c>
      <c r="BX376" s="193">
        <v>0</v>
      </c>
      <c r="BY376" s="193">
        <v>4000</v>
      </c>
      <c r="BZ376" s="193">
        <v>1018</v>
      </c>
      <c r="CA376" s="193">
        <v>0</v>
      </c>
      <c r="CB376" s="193">
        <v>1018</v>
      </c>
      <c r="CC376" s="190" t="s">
        <v>287</v>
      </c>
      <c r="CD376" s="193">
        <v>1018</v>
      </c>
      <c r="CE376" s="193">
        <v>4000</v>
      </c>
      <c r="CF376" s="190" t="s">
        <v>287</v>
      </c>
      <c r="CG376" s="193">
        <v>1018</v>
      </c>
      <c r="CH376" s="193">
        <v>4000</v>
      </c>
      <c r="CI376" s="190" t="s">
        <v>271</v>
      </c>
      <c r="CJ376" s="193" t="s">
        <v>271</v>
      </c>
      <c r="CK376" s="193" t="s">
        <v>271</v>
      </c>
      <c r="CL376" s="190" t="s">
        <v>271</v>
      </c>
      <c r="CM376" s="193" t="s">
        <v>271</v>
      </c>
      <c r="CN376" s="193" t="s">
        <v>271</v>
      </c>
      <c r="CO376" s="190" t="s">
        <v>271</v>
      </c>
      <c r="CP376" s="193" t="s">
        <v>271</v>
      </c>
      <c r="CQ376" s="193" t="s">
        <v>271</v>
      </c>
      <c r="CR376" s="190" t="s">
        <v>271</v>
      </c>
      <c r="CS376" s="193" t="s">
        <v>271</v>
      </c>
      <c r="CT376" s="193" t="s">
        <v>271</v>
      </c>
      <c r="CU376" s="190" t="s">
        <v>287</v>
      </c>
      <c r="CV376" s="193">
        <v>1018</v>
      </c>
      <c r="CW376" s="193">
        <v>4000</v>
      </c>
      <c r="CX376" s="190" t="s">
        <v>287</v>
      </c>
      <c r="CY376" s="193">
        <v>1018</v>
      </c>
      <c r="CZ376" s="193">
        <v>4000</v>
      </c>
      <c r="DA376" s="190" t="s">
        <v>271</v>
      </c>
      <c r="DB376" s="193" t="s">
        <v>271</v>
      </c>
      <c r="DC376" s="193" t="s">
        <v>271</v>
      </c>
      <c r="DD376" s="190" t="s">
        <v>271</v>
      </c>
      <c r="DE376" s="193" t="s">
        <v>271</v>
      </c>
      <c r="DF376" s="193" t="s">
        <v>271</v>
      </c>
      <c r="DG376" s="190" t="s">
        <v>271</v>
      </c>
      <c r="DH376" s="193" t="s">
        <v>271</v>
      </c>
      <c r="DI376" s="193" t="s">
        <v>271</v>
      </c>
      <c r="DJ376" s="190" t="s">
        <v>287</v>
      </c>
      <c r="DK376" s="193">
        <v>1018</v>
      </c>
      <c r="DL376" s="193">
        <v>4000</v>
      </c>
      <c r="DM376" s="190" t="s">
        <v>287</v>
      </c>
      <c r="DN376" s="193">
        <v>1018</v>
      </c>
      <c r="DO376" s="193">
        <v>4000</v>
      </c>
      <c r="DP376" s="190" t="s">
        <v>271</v>
      </c>
      <c r="DQ376" s="193" t="s">
        <v>271</v>
      </c>
      <c r="DR376" s="193" t="s">
        <v>271</v>
      </c>
      <c r="DS376" s="190" t="s">
        <v>271</v>
      </c>
      <c r="DT376" s="193" t="s">
        <v>271</v>
      </c>
      <c r="DU376" s="193" t="s">
        <v>271</v>
      </c>
      <c r="DV376" s="190" t="s">
        <v>287</v>
      </c>
      <c r="DW376" s="193">
        <v>1018</v>
      </c>
      <c r="DX376" s="193">
        <v>4000</v>
      </c>
      <c r="DY376" s="190" t="s">
        <v>356</v>
      </c>
      <c r="DZ376" s="190" t="s">
        <v>297</v>
      </c>
      <c r="EA376" s="190" t="s">
        <v>271</v>
      </c>
      <c r="EB376" s="190" t="s">
        <v>271</v>
      </c>
      <c r="EC376" s="190" t="s">
        <v>297</v>
      </c>
      <c r="ED376" s="190" t="s">
        <v>271</v>
      </c>
      <c r="EE376" s="190" t="s">
        <v>271</v>
      </c>
      <c r="EF376" s="190" t="s">
        <v>10906</v>
      </c>
      <c r="EG376" s="190" t="s">
        <v>321</v>
      </c>
      <c r="EH376" s="190" t="s">
        <v>380</v>
      </c>
      <c r="EI376" s="190" t="s">
        <v>283</v>
      </c>
      <c r="EJ376" s="190" t="s">
        <v>245</v>
      </c>
      <c r="EK376" s="190" t="s">
        <v>379</v>
      </c>
      <c r="EL376" s="190" t="s">
        <v>272</v>
      </c>
      <c r="EM376" s="190" t="s">
        <v>272</v>
      </c>
      <c r="EN376" s="190" t="s">
        <v>272</v>
      </c>
      <c r="EO376" s="190" t="s">
        <v>272</v>
      </c>
      <c r="EP376" s="190" t="s">
        <v>378</v>
      </c>
      <c r="EQ376" s="190">
        <v>4</v>
      </c>
      <c r="ER376" s="190" t="s">
        <v>349</v>
      </c>
      <c r="ES376" s="190" t="s">
        <v>272</v>
      </c>
      <c r="ET376" s="190" t="s">
        <v>272</v>
      </c>
      <c r="EU376" s="190" t="s">
        <v>272</v>
      </c>
      <c r="EV376" s="190" t="s">
        <v>272</v>
      </c>
      <c r="EW376" s="190" t="s">
        <v>303</v>
      </c>
      <c r="EX376" s="190">
        <v>4</v>
      </c>
      <c r="EY376" s="190" t="s">
        <v>278</v>
      </c>
      <c r="EZ376" s="190" t="s">
        <v>267</v>
      </c>
      <c r="FA376" s="190" t="s">
        <v>259</v>
      </c>
      <c r="FB376" s="193">
        <v>0</v>
      </c>
      <c r="FC376" s="190" t="s">
        <v>271</v>
      </c>
      <c r="FD376" s="190" t="s">
        <v>271</v>
      </c>
      <c r="FE376" s="190" t="s">
        <v>271</v>
      </c>
      <c r="FF376" s="190" t="s">
        <v>271</v>
      </c>
      <c r="FG376" s="190" t="s">
        <v>271</v>
      </c>
      <c r="FH376" s="190" t="s">
        <v>271</v>
      </c>
      <c r="FI376" s="190" t="s">
        <v>10905</v>
      </c>
      <c r="FJ376" s="190" t="s">
        <v>10904</v>
      </c>
      <c r="FK376" s="190" t="s">
        <v>10903</v>
      </c>
      <c r="FL376" s="190" t="s">
        <v>10902</v>
      </c>
      <c r="FM376" s="190" t="s">
        <v>10901</v>
      </c>
      <c r="FN376" s="190" t="s">
        <v>10900</v>
      </c>
      <c r="FO376" s="190" t="s">
        <v>271</v>
      </c>
      <c r="FP376" s="190" t="s">
        <v>10899</v>
      </c>
      <c r="FQ376" s="193">
        <v>4000</v>
      </c>
      <c r="FR376" s="193">
        <v>1018</v>
      </c>
      <c r="FS376" s="190" t="s">
        <v>297</v>
      </c>
      <c r="FT376" s="190" t="s">
        <v>297</v>
      </c>
      <c r="FU376" s="190" t="s">
        <v>297</v>
      </c>
      <c r="FV376" s="190" t="s">
        <v>297</v>
      </c>
      <c r="FW376" s="190" t="s">
        <v>297</v>
      </c>
      <c r="FX376" s="190" t="s">
        <v>297</v>
      </c>
      <c r="FY376" s="190" t="s">
        <v>297</v>
      </c>
      <c r="FZ376" s="190" t="s">
        <v>297</v>
      </c>
      <c r="GA376" s="190" t="s">
        <v>272</v>
      </c>
      <c r="GB376" s="190" t="s">
        <v>272</v>
      </c>
      <c r="GC376" s="190" t="s">
        <v>272</v>
      </c>
      <c r="GD376" s="190" t="s">
        <v>272</v>
      </c>
      <c r="GE376" s="190" t="s">
        <v>272</v>
      </c>
    </row>
    <row r="377" spans="1:187" x14ac:dyDescent="0.3">
      <c r="A377" s="190" t="s">
        <v>372</v>
      </c>
      <c r="B377" s="190">
        <v>3032</v>
      </c>
      <c r="C377" s="190" t="s">
        <v>80</v>
      </c>
      <c r="D377" s="190" t="s">
        <v>240</v>
      </c>
      <c r="E377" s="190" t="s">
        <v>10898</v>
      </c>
      <c r="F377" s="190" t="s">
        <v>10897</v>
      </c>
      <c r="G377" s="190" t="s">
        <v>4028</v>
      </c>
      <c r="H377" s="190" t="s">
        <v>1272</v>
      </c>
      <c r="I377" s="190" t="s">
        <v>4945</v>
      </c>
      <c r="J377" s="190" t="s">
        <v>4945</v>
      </c>
      <c r="K377" s="190" t="s">
        <v>271</v>
      </c>
      <c r="L377" s="190" t="s">
        <v>271</v>
      </c>
      <c r="M377" s="190" t="s">
        <v>271</v>
      </c>
      <c r="N377" s="190" t="s">
        <v>271</v>
      </c>
      <c r="O377" s="190" t="s">
        <v>271</v>
      </c>
      <c r="P377" s="190" t="s">
        <v>271</v>
      </c>
      <c r="Q377" s="191">
        <v>40864</v>
      </c>
      <c r="R377" s="191">
        <v>42460</v>
      </c>
      <c r="S377" s="191">
        <v>42825</v>
      </c>
      <c r="T377" s="190" t="s">
        <v>549</v>
      </c>
      <c r="U377" s="194">
        <v>2980000</v>
      </c>
      <c r="V377" s="190" t="s">
        <v>8253</v>
      </c>
      <c r="W377" s="190" t="s">
        <v>10896</v>
      </c>
      <c r="X377" s="190" t="s">
        <v>4920</v>
      </c>
      <c r="Y377" s="190" t="s">
        <v>10895</v>
      </c>
      <c r="Z377" s="190" t="s">
        <v>10894</v>
      </c>
      <c r="AA377" s="190" t="s">
        <v>10893</v>
      </c>
      <c r="AB377" s="190" t="s">
        <v>310</v>
      </c>
      <c r="AC377" s="190" t="s">
        <v>10892</v>
      </c>
      <c r="AD377" s="190" t="s">
        <v>325</v>
      </c>
      <c r="AE377" s="190" t="s">
        <v>10891</v>
      </c>
      <c r="AF377" s="190" t="s">
        <v>10890</v>
      </c>
      <c r="AG377" s="193">
        <v>26000</v>
      </c>
      <c r="AH377" s="193">
        <v>22000</v>
      </c>
      <c r="AI377" s="193">
        <v>48000</v>
      </c>
      <c r="AJ377" s="193">
        <v>13006</v>
      </c>
      <c r="AK377" s="193">
        <v>0</v>
      </c>
      <c r="AL377" s="193">
        <v>13006</v>
      </c>
      <c r="AM377" s="193" t="s">
        <v>271</v>
      </c>
      <c r="AN377" s="193" t="s">
        <v>271</v>
      </c>
      <c r="AO377" s="193">
        <v>0</v>
      </c>
      <c r="AP377" s="193" t="s">
        <v>271</v>
      </c>
      <c r="AQ377" s="193" t="s">
        <v>271</v>
      </c>
      <c r="AR377" s="193">
        <v>0</v>
      </c>
      <c r="AS377" s="190" t="s">
        <v>271</v>
      </c>
      <c r="AT377" s="193" t="s">
        <v>271</v>
      </c>
      <c r="AU377" s="193" t="s">
        <v>271</v>
      </c>
      <c r="AV377" s="190" t="s">
        <v>271</v>
      </c>
      <c r="AW377" s="193" t="s">
        <v>271</v>
      </c>
      <c r="AX377" s="193" t="s">
        <v>271</v>
      </c>
      <c r="AY377" s="190" t="s">
        <v>271</v>
      </c>
      <c r="AZ377" s="193" t="s">
        <v>271</v>
      </c>
      <c r="BA377" s="193" t="s">
        <v>271</v>
      </c>
      <c r="BB377" s="190" t="s">
        <v>271</v>
      </c>
      <c r="BC377" s="193" t="s">
        <v>271</v>
      </c>
      <c r="BD377" s="193" t="s">
        <v>271</v>
      </c>
      <c r="BE377" s="190" t="s">
        <v>271</v>
      </c>
      <c r="BF377" s="193" t="s">
        <v>271</v>
      </c>
      <c r="BG377" s="193" t="s">
        <v>271</v>
      </c>
      <c r="BH377" s="190" t="s">
        <v>271</v>
      </c>
      <c r="BI377" s="193" t="s">
        <v>271</v>
      </c>
      <c r="BJ377" s="193" t="s">
        <v>271</v>
      </c>
      <c r="BK377" s="190" t="s">
        <v>271</v>
      </c>
      <c r="BL377" s="193" t="s">
        <v>271</v>
      </c>
      <c r="BM377" s="193" t="s">
        <v>271</v>
      </c>
      <c r="BN377" s="190" t="s">
        <v>271</v>
      </c>
      <c r="BO377" s="193" t="s">
        <v>271</v>
      </c>
      <c r="BP377" s="193" t="s">
        <v>271</v>
      </c>
      <c r="BQ377" s="190" t="s">
        <v>271</v>
      </c>
      <c r="BR377" s="193" t="s">
        <v>271</v>
      </c>
      <c r="BS377" s="193" t="s">
        <v>271</v>
      </c>
      <c r="BT377" s="190" t="s">
        <v>271</v>
      </c>
      <c r="BU377" s="193" t="s">
        <v>271</v>
      </c>
      <c r="BV377" s="193" t="s">
        <v>271</v>
      </c>
      <c r="BW377" s="193">
        <v>23500</v>
      </c>
      <c r="BX377" s="193">
        <v>24500</v>
      </c>
      <c r="BY377" s="193">
        <v>48000</v>
      </c>
      <c r="BZ377" s="193">
        <v>13006</v>
      </c>
      <c r="CA377" s="193">
        <v>0</v>
      </c>
      <c r="CB377" s="193">
        <v>13006</v>
      </c>
      <c r="CC377" s="190" t="s">
        <v>287</v>
      </c>
      <c r="CD377" s="193">
        <v>13006</v>
      </c>
      <c r="CE377" s="193">
        <v>48000</v>
      </c>
      <c r="CF377" s="190" t="s">
        <v>287</v>
      </c>
      <c r="CG377" s="193">
        <v>13006</v>
      </c>
      <c r="CH377" s="193">
        <v>48000</v>
      </c>
      <c r="CI377" s="190" t="s">
        <v>271</v>
      </c>
      <c r="CJ377" s="193" t="s">
        <v>271</v>
      </c>
      <c r="CK377" s="193" t="s">
        <v>271</v>
      </c>
      <c r="CL377" s="190" t="s">
        <v>271</v>
      </c>
      <c r="CM377" s="193" t="s">
        <v>271</v>
      </c>
      <c r="CN377" s="193" t="s">
        <v>271</v>
      </c>
      <c r="CO377" s="190" t="s">
        <v>271</v>
      </c>
      <c r="CP377" s="193" t="s">
        <v>271</v>
      </c>
      <c r="CQ377" s="193" t="s">
        <v>271</v>
      </c>
      <c r="CR377" s="190" t="s">
        <v>271</v>
      </c>
      <c r="CS377" s="193" t="s">
        <v>271</v>
      </c>
      <c r="CT377" s="193" t="s">
        <v>271</v>
      </c>
      <c r="CU377" s="190" t="s">
        <v>287</v>
      </c>
      <c r="CV377" s="193">
        <v>8000</v>
      </c>
      <c r="CW377" s="193">
        <v>32000</v>
      </c>
      <c r="CX377" s="190" t="s">
        <v>287</v>
      </c>
      <c r="CY377" s="193">
        <v>13006</v>
      </c>
      <c r="CZ377" s="193">
        <v>48000</v>
      </c>
      <c r="DA377" s="190" t="s">
        <v>271</v>
      </c>
      <c r="DB377" s="193" t="s">
        <v>271</v>
      </c>
      <c r="DC377" s="193" t="s">
        <v>271</v>
      </c>
      <c r="DD377" s="190" t="s">
        <v>271</v>
      </c>
      <c r="DE377" s="193" t="s">
        <v>271</v>
      </c>
      <c r="DF377" s="193" t="s">
        <v>271</v>
      </c>
      <c r="DG377" s="190" t="s">
        <v>271</v>
      </c>
      <c r="DH377" s="193" t="s">
        <v>271</v>
      </c>
      <c r="DI377" s="193" t="s">
        <v>271</v>
      </c>
      <c r="DJ377" s="190" t="s">
        <v>287</v>
      </c>
      <c r="DK377" s="193">
        <v>13006</v>
      </c>
      <c r="DL377" s="193">
        <v>48000</v>
      </c>
      <c r="DM377" s="190" t="s">
        <v>287</v>
      </c>
      <c r="DN377" s="193">
        <v>8000</v>
      </c>
      <c r="DO377" s="193">
        <v>32000</v>
      </c>
      <c r="DP377" s="190" t="s">
        <v>271</v>
      </c>
      <c r="DQ377" s="193" t="s">
        <v>271</v>
      </c>
      <c r="DR377" s="193" t="s">
        <v>271</v>
      </c>
      <c r="DS377" s="190" t="s">
        <v>271</v>
      </c>
      <c r="DT377" s="193" t="s">
        <v>271</v>
      </c>
      <c r="DU377" s="193" t="s">
        <v>271</v>
      </c>
      <c r="DV377" s="190" t="s">
        <v>287</v>
      </c>
      <c r="DW377" s="193">
        <v>8000</v>
      </c>
      <c r="DX377" s="193">
        <v>32000</v>
      </c>
      <c r="DY377" s="190" t="s">
        <v>356</v>
      </c>
      <c r="DZ377" s="190" t="s">
        <v>272</v>
      </c>
      <c r="EA377" s="190" t="s">
        <v>355</v>
      </c>
      <c r="EB377" s="190" t="s">
        <v>307</v>
      </c>
      <c r="EC377" s="190" t="s">
        <v>272</v>
      </c>
      <c r="ED377" s="190" t="s">
        <v>539</v>
      </c>
      <c r="EE377" s="190" t="s">
        <v>426</v>
      </c>
      <c r="EF377" s="190" t="s">
        <v>10889</v>
      </c>
      <c r="EG377" s="190" t="s">
        <v>321</v>
      </c>
      <c r="EH377" s="190" t="s">
        <v>380</v>
      </c>
      <c r="EI377" s="190" t="s">
        <v>319</v>
      </c>
      <c r="EJ377" s="190" t="s">
        <v>245</v>
      </c>
      <c r="EK377" s="190" t="s">
        <v>351</v>
      </c>
      <c r="EL377" s="190" t="s">
        <v>272</v>
      </c>
      <c r="EM377" s="190" t="s">
        <v>272</v>
      </c>
      <c r="EN377" s="190" t="s">
        <v>272</v>
      </c>
      <c r="EO377" s="190" t="s">
        <v>272</v>
      </c>
      <c r="EP377" s="190" t="s">
        <v>350</v>
      </c>
      <c r="EQ377" s="190">
        <v>4</v>
      </c>
      <c r="ER377" s="190" t="s">
        <v>349</v>
      </c>
      <c r="ES377" s="190" t="s">
        <v>272</v>
      </c>
      <c r="ET377" s="190" t="s">
        <v>272</v>
      </c>
      <c r="EU377" s="190" t="s">
        <v>272</v>
      </c>
      <c r="EV377" s="190" t="s">
        <v>272</v>
      </c>
      <c r="EW377" s="190" t="s">
        <v>303</v>
      </c>
      <c r="EX377" s="190">
        <v>4</v>
      </c>
      <c r="EY377" s="190" t="s">
        <v>318</v>
      </c>
      <c r="EZ377" s="190" t="s">
        <v>266</v>
      </c>
      <c r="FA377" s="190" t="s">
        <v>258</v>
      </c>
      <c r="FB377" s="193">
        <v>7</v>
      </c>
      <c r="FC377" s="190" t="s">
        <v>276</v>
      </c>
      <c r="FD377" s="190" t="s">
        <v>348</v>
      </c>
      <c r="FE377" s="190" t="s">
        <v>376</v>
      </c>
      <c r="FF377" s="190" t="s">
        <v>263</v>
      </c>
      <c r="FG377" s="190" t="s">
        <v>10888</v>
      </c>
      <c r="FH377" s="190" t="s">
        <v>10887</v>
      </c>
      <c r="FI377" s="190" t="s">
        <v>10886</v>
      </c>
      <c r="FJ377" s="190" t="s">
        <v>10885</v>
      </c>
      <c r="FK377" s="190" t="s">
        <v>10884</v>
      </c>
      <c r="FL377" s="190" t="s">
        <v>10883</v>
      </c>
      <c r="FM377" s="190" t="s">
        <v>10882</v>
      </c>
      <c r="FN377" s="190" t="s">
        <v>10881</v>
      </c>
      <c r="FO377" s="190" t="s">
        <v>10880</v>
      </c>
      <c r="FP377" s="190" t="s">
        <v>10879</v>
      </c>
      <c r="FQ377" s="193">
        <v>48000</v>
      </c>
      <c r="FR377" s="193">
        <v>13006</v>
      </c>
      <c r="FS377" s="190" t="s">
        <v>297</v>
      </c>
      <c r="FT377" s="190" t="s">
        <v>297</v>
      </c>
      <c r="FU377" s="190" t="s">
        <v>297</v>
      </c>
      <c r="FV377" s="190" t="s">
        <v>297</v>
      </c>
      <c r="FW377" s="190" t="s">
        <v>297</v>
      </c>
      <c r="FX377" s="190" t="s">
        <v>297</v>
      </c>
      <c r="FY377" s="190" t="s">
        <v>297</v>
      </c>
      <c r="FZ377" s="190" t="s">
        <v>297</v>
      </c>
      <c r="GA377" s="190" t="s">
        <v>272</v>
      </c>
      <c r="GB377" s="190" t="s">
        <v>272</v>
      </c>
      <c r="GC377" s="190" t="s">
        <v>272</v>
      </c>
      <c r="GD377" s="190" t="s">
        <v>272</v>
      </c>
      <c r="GE377" s="190" t="s">
        <v>272</v>
      </c>
    </row>
    <row r="378" spans="1:187" x14ac:dyDescent="0.3">
      <c r="A378" s="190" t="s">
        <v>372</v>
      </c>
      <c r="B378" s="190">
        <v>2998</v>
      </c>
      <c r="C378" s="190" t="s">
        <v>80</v>
      </c>
      <c r="D378" s="190" t="s">
        <v>240</v>
      </c>
      <c r="E378" s="190" t="s">
        <v>8298</v>
      </c>
      <c r="F378" s="190" t="s">
        <v>8297</v>
      </c>
      <c r="G378" s="190" t="s">
        <v>4001</v>
      </c>
      <c r="H378" s="190" t="s">
        <v>1272</v>
      </c>
      <c r="I378" s="190" t="s">
        <v>301</v>
      </c>
      <c r="J378" s="190" t="s">
        <v>8296</v>
      </c>
      <c r="K378" s="190" t="s">
        <v>271</v>
      </c>
      <c r="L378" s="190" t="s">
        <v>271</v>
      </c>
      <c r="M378" s="190" t="s">
        <v>271</v>
      </c>
      <c r="N378" s="190" t="s">
        <v>271</v>
      </c>
      <c r="O378" s="190" t="s">
        <v>271</v>
      </c>
      <c r="P378" s="190" t="s">
        <v>271</v>
      </c>
      <c r="Q378" s="191">
        <v>42095</v>
      </c>
      <c r="R378" s="191">
        <v>42231</v>
      </c>
      <c r="S378" s="191">
        <v>42301</v>
      </c>
      <c r="T378" s="190" t="s">
        <v>452</v>
      </c>
      <c r="U378" s="194">
        <v>0</v>
      </c>
      <c r="V378" s="190" t="s">
        <v>5335</v>
      </c>
      <c r="W378" s="190" t="s">
        <v>5334</v>
      </c>
      <c r="X378" s="190" t="s">
        <v>5333</v>
      </c>
      <c r="Y378" s="190" t="s">
        <v>271</v>
      </c>
      <c r="Z378" s="190" t="s">
        <v>271</v>
      </c>
      <c r="AA378" s="190" t="s">
        <v>271</v>
      </c>
      <c r="AB378" s="190" t="s">
        <v>448</v>
      </c>
      <c r="AC378" s="190" t="s">
        <v>8295</v>
      </c>
      <c r="AD378" s="190" t="s">
        <v>325</v>
      </c>
      <c r="AE378" s="190" t="s">
        <v>8294</v>
      </c>
      <c r="AF378" s="190" t="s">
        <v>8293</v>
      </c>
      <c r="AG378" s="193" t="s">
        <v>271</v>
      </c>
      <c r="AH378" s="193" t="s">
        <v>271</v>
      </c>
      <c r="AI378" s="193" t="s">
        <v>271</v>
      </c>
      <c r="AJ378" s="193" t="s">
        <v>271</v>
      </c>
      <c r="AK378" s="193" t="s">
        <v>271</v>
      </c>
      <c r="AL378" s="193" t="s">
        <v>271</v>
      </c>
      <c r="AM378" s="193">
        <v>0</v>
      </c>
      <c r="AN378" s="193">
        <v>0</v>
      </c>
      <c r="AO378" s="193">
        <v>0</v>
      </c>
      <c r="AP378" s="193">
        <v>0</v>
      </c>
      <c r="AQ378" s="193">
        <v>0</v>
      </c>
      <c r="AR378" s="193">
        <v>0</v>
      </c>
      <c r="AS378" s="190" t="s">
        <v>271</v>
      </c>
      <c r="AT378" s="193" t="s">
        <v>271</v>
      </c>
      <c r="AU378" s="193" t="s">
        <v>271</v>
      </c>
      <c r="AV378" s="190" t="s">
        <v>271</v>
      </c>
      <c r="AW378" s="193" t="s">
        <v>271</v>
      </c>
      <c r="AX378" s="193" t="s">
        <v>271</v>
      </c>
      <c r="AY378" s="190" t="s">
        <v>271</v>
      </c>
      <c r="AZ378" s="193" t="s">
        <v>271</v>
      </c>
      <c r="BA378" s="193" t="s">
        <v>271</v>
      </c>
      <c r="BB378" s="190" t="s">
        <v>271</v>
      </c>
      <c r="BC378" s="193" t="s">
        <v>271</v>
      </c>
      <c r="BD378" s="193" t="s">
        <v>271</v>
      </c>
      <c r="BE378" s="190" t="s">
        <v>271</v>
      </c>
      <c r="BF378" s="193" t="s">
        <v>271</v>
      </c>
      <c r="BG378" s="193" t="s">
        <v>271</v>
      </c>
      <c r="BH378" s="190" t="s">
        <v>271</v>
      </c>
      <c r="BI378" s="193" t="s">
        <v>271</v>
      </c>
      <c r="BJ378" s="193" t="s">
        <v>271</v>
      </c>
      <c r="BK378" s="190" t="s">
        <v>271</v>
      </c>
      <c r="BL378" s="193" t="s">
        <v>271</v>
      </c>
      <c r="BM378" s="193" t="s">
        <v>271</v>
      </c>
      <c r="BN378" s="190" t="s">
        <v>271</v>
      </c>
      <c r="BO378" s="193" t="s">
        <v>271</v>
      </c>
      <c r="BP378" s="193" t="s">
        <v>271</v>
      </c>
      <c r="BQ378" s="190" t="s">
        <v>287</v>
      </c>
      <c r="BR378" s="193">
        <v>0</v>
      </c>
      <c r="BS378" s="193">
        <v>0</v>
      </c>
      <c r="BT378" s="190" t="s">
        <v>271</v>
      </c>
      <c r="BU378" s="193" t="s">
        <v>271</v>
      </c>
      <c r="BV378" s="193" t="s">
        <v>271</v>
      </c>
      <c r="BW378" s="193">
        <v>0</v>
      </c>
      <c r="BX378" s="193">
        <v>0</v>
      </c>
      <c r="BY378" s="193">
        <v>0</v>
      </c>
      <c r="BZ378" s="193">
        <v>0</v>
      </c>
      <c r="CA378" s="193">
        <v>0</v>
      </c>
      <c r="CB378" s="193">
        <v>0</v>
      </c>
      <c r="CC378" s="190" t="s">
        <v>271</v>
      </c>
      <c r="CD378" s="193" t="s">
        <v>271</v>
      </c>
      <c r="CE378" s="193" t="s">
        <v>271</v>
      </c>
      <c r="CF378" s="190" t="s">
        <v>271</v>
      </c>
      <c r="CG378" s="193" t="s">
        <v>271</v>
      </c>
      <c r="CH378" s="193" t="s">
        <v>271</v>
      </c>
      <c r="CI378" s="190" t="s">
        <v>271</v>
      </c>
      <c r="CJ378" s="193" t="s">
        <v>271</v>
      </c>
      <c r="CK378" s="193" t="s">
        <v>271</v>
      </c>
      <c r="CL378" s="190" t="s">
        <v>271</v>
      </c>
      <c r="CM378" s="193" t="s">
        <v>271</v>
      </c>
      <c r="CN378" s="193" t="s">
        <v>271</v>
      </c>
      <c r="CO378" s="190" t="s">
        <v>271</v>
      </c>
      <c r="CP378" s="193" t="s">
        <v>271</v>
      </c>
      <c r="CQ378" s="193" t="s">
        <v>271</v>
      </c>
      <c r="CR378" s="190" t="s">
        <v>271</v>
      </c>
      <c r="CS378" s="193" t="s">
        <v>271</v>
      </c>
      <c r="CT378" s="193" t="s">
        <v>271</v>
      </c>
      <c r="CU378" s="190" t="s">
        <v>271</v>
      </c>
      <c r="CV378" s="193" t="s">
        <v>271</v>
      </c>
      <c r="CW378" s="193" t="s">
        <v>271</v>
      </c>
      <c r="CX378" s="190" t="s">
        <v>271</v>
      </c>
      <c r="CY378" s="193" t="s">
        <v>271</v>
      </c>
      <c r="CZ378" s="193" t="s">
        <v>271</v>
      </c>
      <c r="DA378" s="190" t="s">
        <v>271</v>
      </c>
      <c r="DB378" s="193" t="s">
        <v>271</v>
      </c>
      <c r="DC378" s="193" t="s">
        <v>271</v>
      </c>
      <c r="DD378" s="190" t="s">
        <v>271</v>
      </c>
      <c r="DE378" s="193" t="s">
        <v>271</v>
      </c>
      <c r="DF378" s="193" t="s">
        <v>271</v>
      </c>
      <c r="DG378" s="190" t="s">
        <v>271</v>
      </c>
      <c r="DH378" s="193" t="s">
        <v>271</v>
      </c>
      <c r="DI378" s="193" t="s">
        <v>271</v>
      </c>
      <c r="DJ378" s="190" t="s">
        <v>271</v>
      </c>
      <c r="DK378" s="193" t="s">
        <v>271</v>
      </c>
      <c r="DL378" s="193" t="s">
        <v>271</v>
      </c>
      <c r="DM378" s="190" t="s">
        <v>271</v>
      </c>
      <c r="DN378" s="193" t="s">
        <v>271</v>
      </c>
      <c r="DO378" s="193" t="s">
        <v>271</v>
      </c>
      <c r="DP378" s="190" t="s">
        <v>271</v>
      </c>
      <c r="DQ378" s="193" t="s">
        <v>271</v>
      </c>
      <c r="DR378" s="193" t="s">
        <v>271</v>
      </c>
      <c r="DS378" s="190" t="s">
        <v>271</v>
      </c>
      <c r="DT378" s="193" t="s">
        <v>271</v>
      </c>
      <c r="DU378" s="193" t="s">
        <v>271</v>
      </c>
      <c r="DV378" s="190" t="s">
        <v>271</v>
      </c>
      <c r="DW378" s="193" t="s">
        <v>271</v>
      </c>
      <c r="DX378" s="193" t="s">
        <v>271</v>
      </c>
      <c r="DY378" s="190" t="s">
        <v>356</v>
      </c>
      <c r="DZ378" s="190" t="s">
        <v>297</v>
      </c>
      <c r="EA378" s="190" t="s">
        <v>271</v>
      </c>
      <c r="EB378" s="190" t="s">
        <v>271</v>
      </c>
      <c r="EC378" s="190" t="s">
        <v>297</v>
      </c>
      <c r="ED378" s="190" t="s">
        <v>271</v>
      </c>
      <c r="EE378" s="190" t="s">
        <v>271</v>
      </c>
      <c r="EF378" s="190" t="s">
        <v>8292</v>
      </c>
      <c r="EG378" s="190" t="s">
        <v>321</v>
      </c>
      <c r="EH378" s="190" t="s">
        <v>284</v>
      </c>
      <c r="EI378" s="190" t="s">
        <v>283</v>
      </c>
      <c r="EJ378" s="190" t="s">
        <v>246</v>
      </c>
      <c r="EK378" s="190" t="s">
        <v>379</v>
      </c>
      <c r="EL378" s="190" t="s">
        <v>272</v>
      </c>
      <c r="EM378" s="190" t="s">
        <v>272</v>
      </c>
      <c r="EN378" s="190" t="s">
        <v>272</v>
      </c>
      <c r="EO378" s="190" t="s">
        <v>272</v>
      </c>
      <c r="EP378" s="190" t="s">
        <v>378</v>
      </c>
      <c r="EQ378" s="190">
        <v>4</v>
      </c>
      <c r="ER378" s="190" t="s">
        <v>349</v>
      </c>
      <c r="ES378" s="190" t="s">
        <v>272</v>
      </c>
      <c r="ET378" s="190" t="s">
        <v>271</v>
      </c>
      <c r="EU378" s="190" t="s">
        <v>272</v>
      </c>
      <c r="EV378" s="190" t="s">
        <v>272</v>
      </c>
      <c r="EW378" s="190" t="s">
        <v>303</v>
      </c>
      <c r="EX378" s="190">
        <v>3</v>
      </c>
      <c r="EY378" s="190" t="s">
        <v>318</v>
      </c>
      <c r="EZ378" s="190" t="s">
        <v>268</v>
      </c>
      <c r="FA378" s="190" t="s">
        <v>257</v>
      </c>
      <c r="FB378" s="193">
        <v>0</v>
      </c>
      <c r="FC378" s="190" t="s">
        <v>271</v>
      </c>
      <c r="FD378" s="190" t="s">
        <v>271</v>
      </c>
      <c r="FE378" s="190" t="s">
        <v>271</v>
      </c>
      <c r="FF378" s="190" t="s">
        <v>263</v>
      </c>
      <c r="FG378" s="190" t="s">
        <v>8291</v>
      </c>
      <c r="FH378" s="190" t="s">
        <v>271</v>
      </c>
      <c r="FI378" s="190" t="s">
        <v>8290</v>
      </c>
      <c r="FJ378" s="190" t="s">
        <v>8289</v>
      </c>
      <c r="FK378" s="190" t="s">
        <v>8288</v>
      </c>
      <c r="FL378" s="190" t="s">
        <v>8287</v>
      </c>
      <c r="FM378" s="190" t="s">
        <v>8286</v>
      </c>
      <c r="FN378" s="190" t="s">
        <v>8285</v>
      </c>
      <c r="FO378" s="190" t="s">
        <v>271</v>
      </c>
      <c r="FP378" s="190" t="s">
        <v>8284</v>
      </c>
      <c r="FQ378" s="193">
        <v>0</v>
      </c>
      <c r="FR378" s="193">
        <v>0</v>
      </c>
      <c r="FS378" s="190" t="s">
        <v>271</v>
      </c>
      <c r="FT378" s="190" t="s">
        <v>271</v>
      </c>
      <c r="FU378" s="190" t="s">
        <v>297</v>
      </c>
      <c r="FV378" s="190" t="s">
        <v>297</v>
      </c>
      <c r="FW378" s="190" t="s">
        <v>271</v>
      </c>
      <c r="FX378" s="190" t="s">
        <v>271</v>
      </c>
      <c r="FY378" s="190" t="s">
        <v>271</v>
      </c>
      <c r="FZ378" s="190" t="s">
        <v>271</v>
      </c>
      <c r="GA378" s="190" t="s">
        <v>271</v>
      </c>
      <c r="GB378" s="190" t="s">
        <v>271</v>
      </c>
      <c r="GC378" s="190" t="s">
        <v>271</v>
      </c>
      <c r="GD378" s="190" t="s">
        <v>271</v>
      </c>
      <c r="GE378" s="190" t="s">
        <v>271</v>
      </c>
    </row>
    <row r="379" spans="1:187" x14ac:dyDescent="0.3">
      <c r="A379" s="190" t="s">
        <v>372</v>
      </c>
      <c r="B379" s="190">
        <v>2999</v>
      </c>
      <c r="C379" s="190" t="s">
        <v>80</v>
      </c>
      <c r="D379" s="190" t="s">
        <v>240</v>
      </c>
      <c r="E379" s="190" t="s">
        <v>271</v>
      </c>
      <c r="F379" s="190" t="s">
        <v>8283</v>
      </c>
      <c r="G379" s="190" t="s">
        <v>4001</v>
      </c>
      <c r="H379" s="190" t="s">
        <v>301</v>
      </c>
      <c r="I379" s="190" t="s">
        <v>301</v>
      </c>
      <c r="J379" s="190" t="s">
        <v>8282</v>
      </c>
      <c r="K379" s="190" t="s">
        <v>301</v>
      </c>
      <c r="L379" s="190" t="s">
        <v>271</v>
      </c>
      <c r="M379" s="190" t="s">
        <v>8281</v>
      </c>
      <c r="N379" s="190" t="s">
        <v>271</v>
      </c>
      <c r="O379" s="190" t="s">
        <v>271</v>
      </c>
      <c r="P379" s="190" t="s">
        <v>271</v>
      </c>
      <c r="Q379" s="191">
        <v>42325</v>
      </c>
      <c r="R379" s="191">
        <v>42390</v>
      </c>
      <c r="T379" s="190" t="s">
        <v>452</v>
      </c>
      <c r="U379" s="194">
        <v>147281</v>
      </c>
      <c r="V379" s="190" t="s">
        <v>8280</v>
      </c>
      <c r="W379" s="190" t="s">
        <v>4965</v>
      </c>
      <c r="X379" s="190" t="s">
        <v>4964</v>
      </c>
      <c r="Y379" s="190" t="s">
        <v>8238</v>
      </c>
      <c r="Z379" s="190" t="s">
        <v>5028</v>
      </c>
      <c r="AA379" s="190" t="s">
        <v>5027</v>
      </c>
      <c r="AB379" s="190" t="s">
        <v>448</v>
      </c>
      <c r="AC379" s="190" t="s">
        <v>8279</v>
      </c>
      <c r="AD379" s="190" t="s">
        <v>325</v>
      </c>
      <c r="AE379" s="190" t="s">
        <v>8278</v>
      </c>
      <c r="AF379" s="190" t="s">
        <v>8277</v>
      </c>
      <c r="AG379" s="193">
        <v>4305</v>
      </c>
      <c r="AH379" s="193">
        <v>4363</v>
      </c>
      <c r="AI379" s="193">
        <v>8668</v>
      </c>
      <c r="AJ379" s="193">
        <v>1645</v>
      </c>
      <c r="AK379" s="193">
        <v>0</v>
      </c>
      <c r="AL379" s="193">
        <v>1645</v>
      </c>
      <c r="AM379" s="193">
        <v>4305</v>
      </c>
      <c r="AN379" s="193">
        <v>4363</v>
      </c>
      <c r="AO379" s="193">
        <v>8668</v>
      </c>
      <c r="AP379" s="193">
        <v>1645</v>
      </c>
      <c r="AQ379" s="193">
        <v>0</v>
      </c>
      <c r="AR379" s="193">
        <v>1645</v>
      </c>
      <c r="AS379" s="190" t="s">
        <v>271</v>
      </c>
      <c r="AT379" s="193" t="s">
        <v>271</v>
      </c>
      <c r="AU379" s="193" t="s">
        <v>271</v>
      </c>
      <c r="AV379" s="190" t="s">
        <v>271</v>
      </c>
      <c r="AW379" s="193" t="s">
        <v>271</v>
      </c>
      <c r="AX379" s="193" t="s">
        <v>271</v>
      </c>
      <c r="AY379" s="190" t="s">
        <v>287</v>
      </c>
      <c r="AZ379" s="193">
        <v>1645</v>
      </c>
      <c r="BA379" s="193">
        <v>8668</v>
      </c>
      <c r="BB379" s="190" t="s">
        <v>271</v>
      </c>
      <c r="BC379" s="193" t="s">
        <v>271</v>
      </c>
      <c r="BD379" s="193" t="s">
        <v>271</v>
      </c>
      <c r="BE379" s="190" t="s">
        <v>271</v>
      </c>
      <c r="BF379" s="193" t="s">
        <v>271</v>
      </c>
      <c r="BG379" s="193" t="s">
        <v>271</v>
      </c>
      <c r="BH379" s="190" t="s">
        <v>271</v>
      </c>
      <c r="BI379" s="193" t="s">
        <v>271</v>
      </c>
      <c r="BJ379" s="193" t="s">
        <v>271</v>
      </c>
      <c r="BK379" s="190" t="s">
        <v>271</v>
      </c>
      <c r="BL379" s="193" t="s">
        <v>271</v>
      </c>
      <c r="BM379" s="193" t="s">
        <v>271</v>
      </c>
      <c r="BN379" s="190" t="s">
        <v>271</v>
      </c>
      <c r="BO379" s="193" t="s">
        <v>271</v>
      </c>
      <c r="BP379" s="193" t="s">
        <v>271</v>
      </c>
      <c r="BQ379" s="190" t="s">
        <v>287</v>
      </c>
      <c r="BR379" s="193">
        <v>1645</v>
      </c>
      <c r="BS379" s="193">
        <v>8668</v>
      </c>
      <c r="BT379" s="190" t="s">
        <v>287</v>
      </c>
      <c r="BU379" s="193">
        <v>1645</v>
      </c>
      <c r="BV379" s="193">
        <v>8668</v>
      </c>
      <c r="BW379" s="193">
        <v>0</v>
      </c>
      <c r="BX379" s="193">
        <v>0</v>
      </c>
      <c r="BY379" s="193">
        <v>0</v>
      </c>
      <c r="BZ379" s="193">
        <v>0</v>
      </c>
      <c r="CA379" s="193">
        <v>0</v>
      </c>
      <c r="CB379" s="193">
        <v>0</v>
      </c>
      <c r="CC379" s="190" t="s">
        <v>271</v>
      </c>
      <c r="CD379" s="193" t="s">
        <v>271</v>
      </c>
      <c r="CE379" s="193" t="s">
        <v>271</v>
      </c>
      <c r="CF379" s="190" t="s">
        <v>271</v>
      </c>
      <c r="CG379" s="193" t="s">
        <v>271</v>
      </c>
      <c r="CH379" s="193" t="s">
        <v>271</v>
      </c>
      <c r="CI379" s="190" t="s">
        <v>271</v>
      </c>
      <c r="CJ379" s="193" t="s">
        <v>271</v>
      </c>
      <c r="CK379" s="193" t="s">
        <v>271</v>
      </c>
      <c r="CL379" s="190" t="s">
        <v>271</v>
      </c>
      <c r="CM379" s="193" t="s">
        <v>271</v>
      </c>
      <c r="CN379" s="193" t="s">
        <v>271</v>
      </c>
      <c r="CO379" s="190" t="s">
        <v>271</v>
      </c>
      <c r="CP379" s="193" t="s">
        <v>271</v>
      </c>
      <c r="CQ379" s="193" t="s">
        <v>271</v>
      </c>
      <c r="CR379" s="190" t="s">
        <v>271</v>
      </c>
      <c r="CS379" s="193" t="s">
        <v>271</v>
      </c>
      <c r="CT379" s="193" t="s">
        <v>271</v>
      </c>
      <c r="CU379" s="190" t="s">
        <v>271</v>
      </c>
      <c r="CV379" s="193" t="s">
        <v>271</v>
      </c>
      <c r="CW379" s="193" t="s">
        <v>271</v>
      </c>
      <c r="CX379" s="190" t="s">
        <v>271</v>
      </c>
      <c r="CY379" s="193" t="s">
        <v>271</v>
      </c>
      <c r="CZ379" s="193" t="s">
        <v>271</v>
      </c>
      <c r="DA379" s="190" t="s">
        <v>271</v>
      </c>
      <c r="DB379" s="193" t="s">
        <v>271</v>
      </c>
      <c r="DC379" s="193" t="s">
        <v>271</v>
      </c>
      <c r="DD379" s="190" t="s">
        <v>271</v>
      </c>
      <c r="DE379" s="193" t="s">
        <v>271</v>
      </c>
      <c r="DF379" s="193" t="s">
        <v>271</v>
      </c>
      <c r="DG379" s="190" t="s">
        <v>271</v>
      </c>
      <c r="DH379" s="193" t="s">
        <v>271</v>
      </c>
      <c r="DI379" s="193" t="s">
        <v>271</v>
      </c>
      <c r="DJ379" s="190" t="s">
        <v>271</v>
      </c>
      <c r="DK379" s="193" t="s">
        <v>271</v>
      </c>
      <c r="DL379" s="193" t="s">
        <v>271</v>
      </c>
      <c r="DM379" s="190" t="s">
        <v>271</v>
      </c>
      <c r="DN379" s="193" t="s">
        <v>271</v>
      </c>
      <c r="DO379" s="193" t="s">
        <v>271</v>
      </c>
      <c r="DP379" s="190" t="s">
        <v>271</v>
      </c>
      <c r="DQ379" s="193" t="s">
        <v>271</v>
      </c>
      <c r="DR379" s="193" t="s">
        <v>271</v>
      </c>
      <c r="DS379" s="190" t="s">
        <v>271</v>
      </c>
      <c r="DT379" s="193" t="s">
        <v>271</v>
      </c>
      <c r="DU379" s="193" t="s">
        <v>271</v>
      </c>
      <c r="DV379" s="190" t="s">
        <v>271</v>
      </c>
      <c r="DW379" s="193" t="s">
        <v>271</v>
      </c>
      <c r="DX379" s="193" t="s">
        <v>271</v>
      </c>
      <c r="DY379" s="190" t="s">
        <v>356</v>
      </c>
      <c r="DZ379" s="190" t="s">
        <v>272</v>
      </c>
      <c r="EA379" s="190" t="s">
        <v>323</v>
      </c>
      <c r="EB379" s="190" t="s">
        <v>286</v>
      </c>
      <c r="EC379" s="190" t="s">
        <v>272</v>
      </c>
      <c r="ED379" s="190" t="s">
        <v>750</v>
      </c>
      <c r="EE379" s="190" t="s">
        <v>307</v>
      </c>
      <c r="EF379" s="190" t="s">
        <v>271</v>
      </c>
      <c r="EG379" s="190" t="s">
        <v>352</v>
      </c>
      <c r="EH379" s="190" t="s">
        <v>284</v>
      </c>
      <c r="EI379" s="190" t="s">
        <v>319</v>
      </c>
      <c r="EJ379" s="190" t="s">
        <v>246</v>
      </c>
      <c r="EK379" s="190" t="s">
        <v>351</v>
      </c>
      <c r="EL379" s="190" t="s">
        <v>297</v>
      </c>
      <c r="EM379" s="190" t="s">
        <v>272</v>
      </c>
      <c r="EN379" s="190" t="s">
        <v>272</v>
      </c>
      <c r="EO379" s="190" t="s">
        <v>272</v>
      </c>
      <c r="EP379" s="190" t="s">
        <v>281</v>
      </c>
      <c r="EQ379" s="190">
        <v>3</v>
      </c>
      <c r="ER379" s="190" t="s">
        <v>349</v>
      </c>
      <c r="ES379" s="190" t="s">
        <v>272</v>
      </c>
      <c r="ET379" s="190" t="s">
        <v>272</v>
      </c>
      <c r="EU379" s="190" t="s">
        <v>272</v>
      </c>
      <c r="EV379" s="190" t="s">
        <v>272</v>
      </c>
      <c r="EW379" s="190" t="s">
        <v>303</v>
      </c>
      <c r="EX379" s="190">
        <v>4</v>
      </c>
      <c r="EY379" s="190" t="s">
        <v>318</v>
      </c>
      <c r="EZ379" s="190" t="s">
        <v>268</v>
      </c>
      <c r="FA379" s="190" t="s">
        <v>260</v>
      </c>
      <c r="FB379" s="193">
        <v>1</v>
      </c>
      <c r="FC379" s="190" t="s">
        <v>276</v>
      </c>
      <c r="FD379" s="190" t="s">
        <v>271</v>
      </c>
      <c r="FE379" s="190" t="s">
        <v>271</v>
      </c>
      <c r="FF379" s="190" t="s">
        <v>263</v>
      </c>
      <c r="FG379" s="190" t="s">
        <v>8276</v>
      </c>
      <c r="FH379" s="190" t="s">
        <v>8276</v>
      </c>
      <c r="FI379" s="190" t="s">
        <v>8275</v>
      </c>
      <c r="FJ379" s="190" t="s">
        <v>8274</v>
      </c>
      <c r="FK379" s="190" t="s">
        <v>8273</v>
      </c>
      <c r="FL379" s="190" t="s">
        <v>8272</v>
      </c>
      <c r="FM379" s="190" t="s">
        <v>8271</v>
      </c>
      <c r="FN379" s="190" t="s">
        <v>8270</v>
      </c>
      <c r="FO379" s="190" t="s">
        <v>8269</v>
      </c>
      <c r="FP379" s="190" t="s">
        <v>8268</v>
      </c>
      <c r="FQ379" s="193">
        <v>8668</v>
      </c>
      <c r="FR379" s="193">
        <v>1645</v>
      </c>
      <c r="FS379" s="190" t="s">
        <v>297</v>
      </c>
      <c r="FT379" s="190" t="s">
        <v>297</v>
      </c>
      <c r="FU379" s="190" t="s">
        <v>272</v>
      </c>
      <c r="FV379" s="190" t="s">
        <v>272</v>
      </c>
      <c r="FW379" s="190" t="s">
        <v>297</v>
      </c>
      <c r="FX379" s="190" t="s">
        <v>297</v>
      </c>
      <c r="FY379" s="190" t="s">
        <v>297</v>
      </c>
      <c r="FZ379" s="190" t="s">
        <v>297</v>
      </c>
      <c r="GA379" s="190" t="s">
        <v>297</v>
      </c>
      <c r="GB379" s="190" t="s">
        <v>297</v>
      </c>
      <c r="GC379" s="190" t="s">
        <v>297</v>
      </c>
      <c r="GD379" s="190" t="s">
        <v>297</v>
      </c>
      <c r="GE379" s="190" t="s">
        <v>297</v>
      </c>
    </row>
    <row r="380" spans="1:187" x14ac:dyDescent="0.3">
      <c r="A380" s="190" t="s">
        <v>372</v>
      </c>
      <c r="B380" s="190">
        <v>3020</v>
      </c>
      <c r="C380" s="190" t="s">
        <v>80</v>
      </c>
      <c r="D380" s="190" t="s">
        <v>240</v>
      </c>
      <c r="E380" s="190" t="s">
        <v>8267</v>
      </c>
      <c r="F380" s="190" t="s">
        <v>8266</v>
      </c>
      <c r="G380" s="190" t="s">
        <v>4001</v>
      </c>
      <c r="H380" s="190" t="s">
        <v>369</v>
      </c>
      <c r="I380" s="190" t="s">
        <v>1514</v>
      </c>
      <c r="J380" s="190" t="s">
        <v>8134</v>
      </c>
      <c r="K380" s="190" t="s">
        <v>271</v>
      </c>
      <c r="L380" s="190" t="s">
        <v>271</v>
      </c>
      <c r="M380" s="190" t="s">
        <v>271</v>
      </c>
      <c r="N380" s="190" t="s">
        <v>271</v>
      </c>
      <c r="O380" s="190" t="s">
        <v>271</v>
      </c>
      <c r="P380" s="190" t="s">
        <v>271</v>
      </c>
      <c r="Q380" s="191">
        <v>39842</v>
      </c>
      <c r="R380" s="191">
        <v>42444</v>
      </c>
      <c r="T380" s="190" t="s">
        <v>592</v>
      </c>
      <c r="U380" s="194">
        <v>50211300</v>
      </c>
      <c r="V380" s="190" t="s">
        <v>8265</v>
      </c>
      <c r="W380" s="190" t="s">
        <v>8264</v>
      </c>
      <c r="X380" s="190" t="s">
        <v>8263</v>
      </c>
      <c r="Y380" s="190" t="s">
        <v>271</v>
      </c>
      <c r="Z380" s="190" t="s">
        <v>271</v>
      </c>
      <c r="AA380" s="190" t="s">
        <v>271</v>
      </c>
      <c r="AB380" s="190" t="s">
        <v>310</v>
      </c>
      <c r="AC380" s="190" t="s">
        <v>8262</v>
      </c>
      <c r="AD380" s="190" t="s">
        <v>325</v>
      </c>
      <c r="AE380" s="190" t="s">
        <v>8261</v>
      </c>
      <c r="AF380" s="190" t="s">
        <v>8260</v>
      </c>
      <c r="AG380" s="193">
        <v>39264749</v>
      </c>
      <c r="AH380" s="193">
        <v>20078808</v>
      </c>
      <c r="AI380" s="193">
        <v>59343557</v>
      </c>
      <c r="AJ380" s="193">
        <v>29248110</v>
      </c>
      <c r="AK380" s="193">
        <v>10016639</v>
      </c>
      <c r="AL380" s="193">
        <v>39264749</v>
      </c>
      <c r="AM380" s="193">
        <v>0</v>
      </c>
      <c r="AN380" s="193">
        <v>0</v>
      </c>
      <c r="AO380" s="193">
        <v>0</v>
      </c>
      <c r="AP380" s="193">
        <v>0</v>
      </c>
      <c r="AQ380" s="193">
        <v>0</v>
      </c>
      <c r="AR380" s="193">
        <v>0</v>
      </c>
      <c r="AS380" s="190" t="s">
        <v>271</v>
      </c>
      <c r="AT380" s="193" t="s">
        <v>271</v>
      </c>
      <c r="AU380" s="193" t="s">
        <v>271</v>
      </c>
      <c r="AV380" s="190" t="s">
        <v>271</v>
      </c>
      <c r="AW380" s="193" t="s">
        <v>271</v>
      </c>
      <c r="AX380" s="193" t="s">
        <v>271</v>
      </c>
      <c r="AY380" s="190" t="s">
        <v>271</v>
      </c>
      <c r="AZ380" s="193" t="s">
        <v>271</v>
      </c>
      <c r="BA380" s="193" t="s">
        <v>271</v>
      </c>
      <c r="BB380" s="190" t="s">
        <v>271</v>
      </c>
      <c r="BC380" s="193" t="s">
        <v>271</v>
      </c>
      <c r="BD380" s="193" t="s">
        <v>271</v>
      </c>
      <c r="BE380" s="190" t="s">
        <v>271</v>
      </c>
      <c r="BF380" s="193" t="s">
        <v>271</v>
      </c>
      <c r="BG380" s="193" t="s">
        <v>271</v>
      </c>
      <c r="BH380" s="190" t="s">
        <v>271</v>
      </c>
      <c r="BI380" s="193" t="s">
        <v>271</v>
      </c>
      <c r="BJ380" s="193" t="s">
        <v>271</v>
      </c>
      <c r="BK380" s="190" t="s">
        <v>271</v>
      </c>
      <c r="BL380" s="193" t="s">
        <v>271</v>
      </c>
      <c r="BM380" s="193" t="s">
        <v>271</v>
      </c>
      <c r="BN380" s="190" t="s">
        <v>271</v>
      </c>
      <c r="BO380" s="193" t="s">
        <v>271</v>
      </c>
      <c r="BP380" s="193" t="s">
        <v>271</v>
      </c>
      <c r="BQ380" s="190" t="s">
        <v>271</v>
      </c>
      <c r="BR380" s="193" t="s">
        <v>271</v>
      </c>
      <c r="BS380" s="193" t="s">
        <v>271</v>
      </c>
      <c r="BT380" s="190" t="s">
        <v>271</v>
      </c>
      <c r="BU380" s="193" t="s">
        <v>271</v>
      </c>
      <c r="BV380" s="193" t="s">
        <v>271</v>
      </c>
      <c r="BW380" s="193">
        <v>39264750</v>
      </c>
      <c r="BX380" s="193">
        <v>20078808</v>
      </c>
      <c r="BY380" s="193">
        <v>59343557</v>
      </c>
      <c r="BZ380" s="193">
        <v>29248110</v>
      </c>
      <c r="CA380" s="193">
        <v>10016639</v>
      </c>
      <c r="CB380" s="193">
        <v>39264749</v>
      </c>
      <c r="CC380" s="190" t="s">
        <v>271</v>
      </c>
      <c r="CD380" s="193" t="s">
        <v>271</v>
      </c>
      <c r="CE380" s="193" t="s">
        <v>271</v>
      </c>
      <c r="CF380" s="190" t="s">
        <v>271</v>
      </c>
      <c r="CG380" s="193" t="s">
        <v>271</v>
      </c>
      <c r="CH380" s="193" t="s">
        <v>271</v>
      </c>
      <c r="CI380" s="190" t="s">
        <v>271</v>
      </c>
      <c r="CJ380" s="193" t="s">
        <v>271</v>
      </c>
      <c r="CK380" s="193" t="s">
        <v>271</v>
      </c>
      <c r="CL380" s="190" t="s">
        <v>271</v>
      </c>
      <c r="CM380" s="193" t="s">
        <v>271</v>
      </c>
      <c r="CN380" s="193" t="s">
        <v>271</v>
      </c>
      <c r="CO380" s="190" t="s">
        <v>271</v>
      </c>
      <c r="CP380" s="193" t="s">
        <v>271</v>
      </c>
      <c r="CQ380" s="193" t="s">
        <v>271</v>
      </c>
      <c r="CR380" s="190" t="s">
        <v>271</v>
      </c>
      <c r="CS380" s="193" t="s">
        <v>271</v>
      </c>
      <c r="CT380" s="193" t="s">
        <v>271</v>
      </c>
      <c r="CU380" s="195" t="s">
        <v>287</v>
      </c>
      <c r="CV380" s="196">
        <v>14400000</v>
      </c>
      <c r="CW380" s="196" t="s">
        <v>271</v>
      </c>
      <c r="CX380" s="190" t="s">
        <v>271</v>
      </c>
      <c r="CY380" s="193" t="s">
        <v>271</v>
      </c>
      <c r="CZ380" s="193" t="s">
        <v>271</v>
      </c>
      <c r="DA380" s="190" t="s">
        <v>271</v>
      </c>
      <c r="DB380" s="193" t="s">
        <v>271</v>
      </c>
      <c r="DC380" s="193" t="s">
        <v>271</v>
      </c>
      <c r="DD380" s="190" t="s">
        <v>287</v>
      </c>
      <c r="DE380" s="193">
        <v>20078808</v>
      </c>
      <c r="DF380" s="193">
        <v>10016639</v>
      </c>
      <c r="DG380" s="190" t="s">
        <v>271</v>
      </c>
      <c r="DH380" s="193" t="s">
        <v>271</v>
      </c>
      <c r="DI380" s="193" t="s">
        <v>271</v>
      </c>
      <c r="DJ380" s="190" t="s">
        <v>271</v>
      </c>
      <c r="DK380" s="193" t="s">
        <v>271</v>
      </c>
      <c r="DL380" s="193" t="s">
        <v>271</v>
      </c>
      <c r="DM380" s="190" t="s">
        <v>271</v>
      </c>
      <c r="DN380" s="193" t="s">
        <v>271</v>
      </c>
      <c r="DO380" s="193" t="s">
        <v>271</v>
      </c>
      <c r="DP380" s="190" t="s">
        <v>287</v>
      </c>
      <c r="DQ380" s="193">
        <v>39264749</v>
      </c>
      <c r="DR380" s="193">
        <v>29248110</v>
      </c>
      <c r="DS380" s="190" t="s">
        <v>271</v>
      </c>
      <c r="DT380" s="193" t="s">
        <v>271</v>
      </c>
      <c r="DU380" s="193" t="s">
        <v>271</v>
      </c>
      <c r="DV380" s="190" t="s">
        <v>271</v>
      </c>
      <c r="DW380" s="193" t="s">
        <v>271</v>
      </c>
      <c r="DX380" s="193" t="s">
        <v>271</v>
      </c>
      <c r="DY380" s="190" t="s">
        <v>356</v>
      </c>
      <c r="DZ380" s="190" t="s">
        <v>297</v>
      </c>
      <c r="EA380" s="190" t="s">
        <v>271</v>
      </c>
      <c r="EB380" s="190" t="s">
        <v>271</v>
      </c>
      <c r="EC380" s="190" t="s">
        <v>297</v>
      </c>
      <c r="ED380" s="190" t="s">
        <v>271</v>
      </c>
      <c r="EE380" s="190" t="s">
        <v>271</v>
      </c>
      <c r="EF380" s="190" t="s">
        <v>271</v>
      </c>
      <c r="EG380" s="190" t="s">
        <v>285</v>
      </c>
      <c r="EH380" s="190" t="s">
        <v>320</v>
      </c>
      <c r="EI380" s="190" t="s">
        <v>319</v>
      </c>
      <c r="EJ380" s="190" t="s">
        <v>244</v>
      </c>
      <c r="EK380" s="190" t="s">
        <v>379</v>
      </c>
      <c r="EL380" s="190" t="s">
        <v>272</v>
      </c>
      <c r="EM380" s="190" t="s">
        <v>272</v>
      </c>
      <c r="EN380" s="190" t="s">
        <v>272</v>
      </c>
      <c r="EO380" s="190" t="s">
        <v>272</v>
      </c>
      <c r="EP380" s="190" t="s">
        <v>378</v>
      </c>
      <c r="EQ380" s="190">
        <v>4</v>
      </c>
      <c r="ER380" s="190" t="s">
        <v>349</v>
      </c>
      <c r="ES380" s="190" t="s">
        <v>272</v>
      </c>
      <c r="ET380" s="190" t="s">
        <v>272</v>
      </c>
      <c r="EU380" s="190" t="s">
        <v>272</v>
      </c>
      <c r="EV380" s="190" t="s">
        <v>272</v>
      </c>
      <c r="EW380" s="190" t="s">
        <v>303</v>
      </c>
      <c r="EX380" s="190">
        <v>4</v>
      </c>
      <c r="EY380" s="190" t="s">
        <v>302</v>
      </c>
      <c r="EZ380" s="190" t="s">
        <v>268</v>
      </c>
      <c r="FA380" s="190" t="s">
        <v>259</v>
      </c>
      <c r="FB380" s="193">
        <v>3</v>
      </c>
      <c r="FC380" s="190" t="s">
        <v>348</v>
      </c>
      <c r="FD380" s="190" t="s">
        <v>300</v>
      </c>
      <c r="FE380" s="190" t="s">
        <v>271</v>
      </c>
      <c r="FF380" s="190" t="s">
        <v>262</v>
      </c>
      <c r="FG380" s="190" t="s">
        <v>271</v>
      </c>
      <c r="FH380" s="190" t="s">
        <v>271</v>
      </c>
      <c r="FI380" s="190" t="s">
        <v>8259</v>
      </c>
      <c r="FJ380" s="190" t="s">
        <v>8258</v>
      </c>
      <c r="FK380" s="190" t="s">
        <v>8257</v>
      </c>
      <c r="FL380" s="190" t="s">
        <v>271</v>
      </c>
      <c r="FM380" s="190" t="s">
        <v>271</v>
      </c>
      <c r="FN380" s="190" t="s">
        <v>271</v>
      </c>
      <c r="FO380" s="190" t="s">
        <v>8256</v>
      </c>
      <c r="FP380" s="190" t="s">
        <v>271</v>
      </c>
      <c r="FQ380" s="193">
        <v>59343557</v>
      </c>
      <c r="FR380" s="193">
        <v>39264749</v>
      </c>
      <c r="FS380" s="190" t="s">
        <v>271</v>
      </c>
      <c r="FT380" s="190" t="s">
        <v>271</v>
      </c>
      <c r="FU380" s="190" t="s">
        <v>271</v>
      </c>
      <c r="FV380" s="190" t="s">
        <v>271</v>
      </c>
      <c r="FW380" s="190" t="s">
        <v>272</v>
      </c>
      <c r="FX380" s="190" t="s">
        <v>272</v>
      </c>
      <c r="FY380" s="190" t="s">
        <v>271</v>
      </c>
      <c r="FZ380" s="190" t="s">
        <v>271</v>
      </c>
      <c r="GA380" s="190" t="s">
        <v>271</v>
      </c>
      <c r="GB380" s="190" t="s">
        <v>271</v>
      </c>
      <c r="GC380" s="190" t="s">
        <v>271</v>
      </c>
      <c r="GD380" s="190" t="s">
        <v>271</v>
      </c>
      <c r="GE380" s="190" t="s">
        <v>271</v>
      </c>
    </row>
    <row r="381" spans="1:187" x14ac:dyDescent="0.3">
      <c r="A381" s="190" t="s">
        <v>372</v>
      </c>
      <c r="B381" s="190">
        <v>3021</v>
      </c>
      <c r="C381" s="190" t="s">
        <v>80</v>
      </c>
      <c r="D381" s="190" t="s">
        <v>240</v>
      </c>
      <c r="E381" s="190" t="s">
        <v>8255</v>
      </c>
      <c r="F381" s="190" t="s">
        <v>8254</v>
      </c>
      <c r="G381" s="190" t="s">
        <v>4001</v>
      </c>
      <c r="H381" s="190" t="s">
        <v>369</v>
      </c>
      <c r="I381" s="190" t="s">
        <v>1514</v>
      </c>
      <c r="J381" s="190" t="s">
        <v>8134</v>
      </c>
      <c r="K381" s="190" t="s">
        <v>271</v>
      </c>
      <c r="L381" s="190" t="s">
        <v>271</v>
      </c>
      <c r="M381" s="190" t="s">
        <v>271</v>
      </c>
      <c r="N381" s="190" t="s">
        <v>271</v>
      </c>
      <c r="O381" s="190" t="s">
        <v>271</v>
      </c>
      <c r="P381" s="190" t="s">
        <v>271</v>
      </c>
      <c r="Q381" s="191">
        <v>42095</v>
      </c>
      <c r="R381" s="191">
        <v>42460</v>
      </c>
      <c r="T381" s="190" t="s">
        <v>592</v>
      </c>
      <c r="U381" s="194">
        <v>192273.61</v>
      </c>
      <c r="V381" s="190" t="s">
        <v>8253</v>
      </c>
      <c r="W381" s="190" t="s">
        <v>4965</v>
      </c>
      <c r="X381" s="190" t="s">
        <v>4920</v>
      </c>
      <c r="Y381" s="190" t="s">
        <v>271</v>
      </c>
      <c r="Z381" s="190" t="s">
        <v>271</v>
      </c>
      <c r="AA381" s="190" t="s">
        <v>271</v>
      </c>
      <c r="AB381" s="190" t="s">
        <v>310</v>
      </c>
      <c r="AC381" s="190" t="s">
        <v>8252</v>
      </c>
      <c r="AD381" s="190" t="s">
        <v>325</v>
      </c>
      <c r="AE381" s="190" t="s">
        <v>8251</v>
      </c>
      <c r="AF381" s="190" t="s">
        <v>8250</v>
      </c>
      <c r="AG381" s="193">
        <v>7865753</v>
      </c>
      <c r="AH381" s="193">
        <v>0</v>
      </c>
      <c r="AI381" s="193">
        <v>7865753</v>
      </c>
      <c r="AJ381" s="193">
        <v>0</v>
      </c>
      <c r="AK381" s="193">
        <v>0</v>
      </c>
      <c r="AL381" s="193">
        <v>0</v>
      </c>
      <c r="AM381" s="193" t="s">
        <v>271</v>
      </c>
      <c r="AN381" s="193" t="s">
        <v>271</v>
      </c>
      <c r="AO381" s="193">
        <v>0</v>
      </c>
      <c r="AP381" s="193" t="s">
        <v>271</v>
      </c>
      <c r="AQ381" s="193" t="s">
        <v>271</v>
      </c>
      <c r="AR381" s="193">
        <v>0</v>
      </c>
      <c r="AS381" s="190" t="s">
        <v>271</v>
      </c>
      <c r="AT381" s="193" t="s">
        <v>271</v>
      </c>
      <c r="AU381" s="193" t="s">
        <v>271</v>
      </c>
      <c r="AV381" s="190" t="s">
        <v>271</v>
      </c>
      <c r="AW381" s="193" t="s">
        <v>271</v>
      </c>
      <c r="AX381" s="193" t="s">
        <v>271</v>
      </c>
      <c r="AY381" s="190" t="s">
        <v>271</v>
      </c>
      <c r="AZ381" s="193" t="s">
        <v>271</v>
      </c>
      <c r="BA381" s="193" t="s">
        <v>271</v>
      </c>
      <c r="BB381" s="190" t="s">
        <v>271</v>
      </c>
      <c r="BC381" s="193" t="s">
        <v>271</v>
      </c>
      <c r="BD381" s="193" t="s">
        <v>271</v>
      </c>
      <c r="BE381" s="190" t="s">
        <v>271</v>
      </c>
      <c r="BF381" s="193" t="s">
        <v>271</v>
      </c>
      <c r="BG381" s="193" t="s">
        <v>271</v>
      </c>
      <c r="BH381" s="190" t="s">
        <v>271</v>
      </c>
      <c r="BI381" s="193" t="s">
        <v>271</v>
      </c>
      <c r="BJ381" s="193" t="s">
        <v>271</v>
      </c>
      <c r="BK381" s="190" t="s">
        <v>271</v>
      </c>
      <c r="BL381" s="193" t="s">
        <v>271</v>
      </c>
      <c r="BM381" s="193" t="s">
        <v>271</v>
      </c>
      <c r="BN381" s="190" t="s">
        <v>271</v>
      </c>
      <c r="BO381" s="193" t="s">
        <v>271</v>
      </c>
      <c r="BP381" s="193" t="s">
        <v>271</v>
      </c>
      <c r="BQ381" s="190" t="s">
        <v>271</v>
      </c>
      <c r="BR381" s="193" t="s">
        <v>271</v>
      </c>
      <c r="BS381" s="193" t="s">
        <v>271</v>
      </c>
      <c r="BT381" s="190" t="s">
        <v>271</v>
      </c>
      <c r="BU381" s="193" t="s">
        <v>271</v>
      </c>
      <c r="BV381" s="193" t="s">
        <v>271</v>
      </c>
      <c r="BW381" s="193">
        <v>7865753</v>
      </c>
      <c r="BX381" s="193">
        <v>0</v>
      </c>
      <c r="BY381" s="193">
        <v>7865753</v>
      </c>
      <c r="BZ381" s="193">
        <v>126626</v>
      </c>
      <c r="CA381" s="193">
        <v>0</v>
      </c>
      <c r="CB381" s="193">
        <v>126626</v>
      </c>
      <c r="CC381" s="190" t="s">
        <v>271</v>
      </c>
      <c r="CD381" s="193" t="s">
        <v>271</v>
      </c>
      <c r="CE381" s="193" t="s">
        <v>271</v>
      </c>
      <c r="CF381" s="190" t="s">
        <v>271</v>
      </c>
      <c r="CG381" s="193" t="s">
        <v>271</v>
      </c>
      <c r="CH381" s="193" t="s">
        <v>271</v>
      </c>
      <c r="CI381" s="190" t="s">
        <v>271</v>
      </c>
      <c r="CJ381" s="193" t="s">
        <v>271</v>
      </c>
      <c r="CK381" s="193" t="s">
        <v>271</v>
      </c>
      <c r="CL381" s="190" t="s">
        <v>271</v>
      </c>
      <c r="CM381" s="193" t="s">
        <v>271</v>
      </c>
      <c r="CN381" s="193" t="s">
        <v>271</v>
      </c>
      <c r="CO381" s="190" t="s">
        <v>271</v>
      </c>
      <c r="CP381" s="193" t="s">
        <v>271</v>
      </c>
      <c r="CQ381" s="193" t="s">
        <v>271</v>
      </c>
      <c r="CR381" s="190" t="s">
        <v>271</v>
      </c>
      <c r="CS381" s="193" t="s">
        <v>271</v>
      </c>
      <c r="CT381" s="193" t="s">
        <v>271</v>
      </c>
      <c r="CU381" s="190" t="s">
        <v>271</v>
      </c>
      <c r="CV381" s="193" t="s">
        <v>271</v>
      </c>
      <c r="CW381" s="193" t="s">
        <v>271</v>
      </c>
      <c r="CX381" s="190" t="s">
        <v>271</v>
      </c>
      <c r="CY381" s="193" t="s">
        <v>271</v>
      </c>
      <c r="CZ381" s="193" t="s">
        <v>271</v>
      </c>
      <c r="DA381" s="190" t="s">
        <v>271</v>
      </c>
      <c r="DB381" s="193" t="s">
        <v>271</v>
      </c>
      <c r="DC381" s="193" t="s">
        <v>271</v>
      </c>
      <c r="DD381" s="190" t="s">
        <v>287</v>
      </c>
      <c r="DE381" s="193">
        <v>0</v>
      </c>
      <c r="DF381" s="193">
        <v>0</v>
      </c>
      <c r="DG381" s="190" t="s">
        <v>271</v>
      </c>
      <c r="DH381" s="193" t="s">
        <v>271</v>
      </c>
      <c r="DI381" s="193" t="s">
        <v>271</v>
      </c>
      <c r="DJ381" s="190" t="s">
        <v>271</v>
      </c>
      <c r="DK381" s="193" t="s">
        <v>271</v>
      </c>
      <c r="DL381" s="193" t="s">
        <v>271</v>
      </c>
      <c r="DM381" s="190" t="s">
        <v>271</v>
      </c>
      <c r="DN381" s="193" t="s">
        <v>271</v>
      </c>
      <c r="DO381" s="193" t="s">
        <v>271</v>
      </c>
      <c r="DP381" s="190" t="s">
        <v>287</v>
      </c>
      <c r="DQ381" s="193">
        <v>0</v>
      </c>
      <c r="DR381" s="193">
        <v>0</v>
      </c>
      <c r="DS381" s="190" t="s">
        <v>287</v>
      </c>
      <c r="DT381" s="193">
        <v>0</v>
      </c>
      <c r="DU381" s="193">
        <v>0</v>
      </c>
      <c r="DV381" s="190" t="s">
        <v>271</v>
      </c>
      <c r="DW381" s="193" t="s">
        <v>271</v>
      </c>
      <c r="DX381" s="193" t="s">
        <v>271</v>
      </c>
      <c r="DY381" s="190" t="s">
        <v>655</v>
      </c>
      <c r="DZ381" s="190" t="s">
        <v>297</v>
      </c>
      <c r="EA381" s="190" t="s">
        <v>271</v>
      </c>
      <c r="EB381" s="190" t="s">
        <v>271</v>
      </c>
      <c r="EC381" s="190" t="s">
        <v>297</v>
      </c>
      <c r="ED381" s="190" t="s">
        <v>271</v>
      </c>
      <c r="EE381" s="190" t="s">
        <v>271</v>
      </c>
      <c r="EF381" s="190" t="s">
        <v>8249</v>
      </c>
      <c r="EG381" s="190" t="s">
        <v>352</v>
      </c>
      <c r="EH381" s="190" t="s">
        <v>284</v>
      </c>
      <c r="EI381" s="190" t="s">
        <v>319</v>
      </c>
      <c r="EJ381" s="190" t="s">
        <v>246</v>
      </c>
      <c r="EK381" s="190" t="s">
        <v>379</v>
      </c>
      <c r="EL381" s="190" t="s">
        <v>297</v>
      </c>
      <c r="EM381" s="190" t="s">
        <v>272</v>
      </c>
      <c r="EN381" s="190" t="s">
        <v>272</v>
      </c>
      <c r="EO381" s="190" t="s">
        <v>297</v>
      </c>
      <c r="EP381" s="190" t="s">
        <v>464</v>
      </c>
      <c r="EQ381" s="190">
        <v>2</v>
      </c>
      <c r="ER381" s="190" t="s">
        <v>349</v>
      </c>
      <c r="ES381" s="190" t="s">
        <v>297</v>
      </c>
      <c r="ET381" s="190" t="s">
        <v>297</v>
      </c>
      <c r="EU381" s="190" t="s">
        <v>297</v>
      </c>
      <c r="EV381" s="190" t="s">
        <v>297</v>
      </c>
      <c r="EW381" s="190" t="s">
        <v>691</v>
      </c>
      <c r="EX381" s="190">
        <v>0</v>
      </c>
      <c r="EY381" s="190" t="s">
        <v>302</v>
      </c>
      <c r="EZ381" s="190" t="s">
        <v>268</v>
      </c>
      <c r="FA381" s="190" t="s">
        <v>260</v>
      </c>
      <c r="FB381" s="193">
        <v>0</v>
      </c>
      <c r="FC381" s="190" t="s">
        <v>537</v>
      </c>
      <c r="FD381" s="190" t="s">
        <v>271</v>
      </c>
      <c r="FE381" s="190" t="s">
        <v>271</v>
      </c>
      <c r="FF381" s="190" t="s">
        <v>262</v>
      </c>
      <c r="FG381" s="190" t="s">
        <v>8248</v>
      </c>
      <c r="FH381" s="190" t="s">
        <v>271</v>
      </c>
      <c r="FI381" s="190" t="s">
        <v>8247</v>
      </c>
      <c r="FJ381" s="190" t="s">
        <v>8246</v>
      </c>
      <c r="FK381" s="190" t="s">
        <v>8245</v>
      </c>
      <c r="FL381" s="190" t="s">
        <v>8244</v>
      </c>
      <c r="FM381" s="190" t="s">
        <v>8243</v>
      </c>
      <c r="FN381" s="190" t="s">
        <v>271</v>
      </c>
      <c r="FO381" s="190" t="s">
        <v>8242</v>
      </c>
      <c r="FP381" s="190" t="s">
        <v>271</v>
      </c>
      <c r="FQ381" s="193">
        <v>7865753</v>
      </c>
      <c r="FR381" s="193">
        <v>126626</v>
      </c>
      <c r="FS381" s="190" t="s">
        <v>297</v>
      </c>
      <c r="FT381" s="190" t="s">
        <v>297</v>
      </c>
      <c r="FU381" s="190" t="s">
        <v>297</v>
      </c>
      <c r="FV381" s="190" t="s">
        <v>297</v>
      </c>
      <c r="FW381" s="190" t="s">
        <v>272</v>
      </c>
      <c r="FX381" s="190" t="s">
        <v>297</v>
      </c>
      <c r="FY381" s="190" t="s">
        <v>297</v>
      </c>
      <c r="FZ381" s="190" t="s">
        <v>297</v>
      </c>
      <c r="GA381" s="190" t="s">
        <v>297</v>
      </c>
      <c r="GB381" s="190" t="s">
        <v>297</v>
      </c>
      <c r="GC381" s="190" t="s">
        <v>297</v>
      </c>
      <c r="GD381" s="190" t="s">
        <v>297</v>
      </c>
      <c r="GE381" s="190" t="s">
        <v>297</v>
      </c>
    </row>
    <row r="382" spans="1:187" x14ac:dyDescent="0.3">
      <c r="A382" s="190" t="s">
        <v>372</v>
      </c>
      <c r="B382" s="190">
        <v>3025</v>
      </c>
      <c r="C382" s="190" t="s">
        <v>80</v>
      </c>
      <c r="D382" s="190" t="s">
        <v>240</v>
      </c>
      <c r="E382" s="190" t="s">
        <v>8241</v>
      </c>
      <c r="F382" s="190" t="s">
        <v>8240</v>
      </c>
      <c r="G382" s="190" t="s">
        <v>4001</v>
      </c>
      <c r="H382" s="190" t="s">
        <v>1104</v>
      </c>
      <c r="I382" s="190" t="s">
        <v>301</v>
      </c>
      <c r="J382" s="190" t="s">
        <v>4996</v>
      </c>
      <c r="K382" s="190" t="s">
        <v>271</v>
      </c>
      <c r="L382" s="190" t="s">
        <v>271</v>
      </c>
      <c r="M382" s="190" t="s">
        <v>271</v>
      </c>
      <c r="N382" s="190" t="s">
        <v>271</v>
      </c>
      <c r="O382" s="190" t="s">
        <v>271</v>
      </c>
      <c r="P382" s="190" t="s">
        <v>271</v>
      </c>
      <c r="Q382" s="191">
        <v>41456</v>
      </c>
      <c r="R382" s="191">
        <v>42369</v>
      </c>
      <c r="S382" s="191">
        <v>42460</v>
      </c>
      <c r="T382" s="190" t="s">
        <v>391</v>
      </c>
      <c r="U382" s="194">
        <v>648696</v>
      </c>
      <c r="V382" s="190" t="s">
        <v>8239</v>
      </c>
      <c r="W382" s="190" t="s">
        <v>4965</v>
      </c>
      <c r="X382" s="190" t="s">
        <v>4964</v>
      </c>
      <c r="Y382" s="190" t="s">
        <v>8238</v>
      </c>
      <c r="Z382" s="190" t="s">
        <v>5028</v>
      </c>
      <c r="AA382" s="190" t="s">
        <v>5027</v>
      </c>
      <c r="AB382" s="190" t="s">
        <v>310</v>
      </c>
      <c r="AC382" s="190" t="s">
        <v>8237</v>
      </c>
      <c r="AD382" s="190" t="s">
        <v>325</v>
      </c>
      <c r="AE382" s="190" t="s">
        <v>8236</v>
      </c>
      <c r="AF382" s="190" t="s">
        <v>8235</v>
      </c>
      <c r="AG382" s="193">
        <v>84500</v>
      </c>
      <c r="AH382" s="193">
        <v>84500</v>
      </c>
      <c r="AI382" s="193">
        <v>169000</v>
      </c>
      <c r="AJ382" s="193">
        <v>33800</v>
      </c>
      <c r="AK382" s="193">
        <v>0</v>
      </c>
      <c r="AL382" s="193">
        <v>33800</v>
      </c>
      <c r="AM382" s="193">
        <v>0</v>
      </c>
      <c r="AN382" s="193">
        <v>0</v>
      </c>
      <c r="AO382" s="193">
        <v>0</v>
      </c>
      <c r="AP382" s="193">
        <v>0</v>
      </c>
      <c r="AQ382" s="193">
        <v>0</v>
      </c>
      <c r="AR382" s="193">
        <v>0</v>
      </c>
      <c r="AS382" s="190" t="s">
        <v>271</v>
      </c>
      <c r="AT382" s="193" t="s">
        <v>271</v>
      </c>
      <c r="AU382" s="193" t="s">
        <v>271</v>
      </c>
      <c r="AV382" s="190" t="s">
        <v>271</v>
      </c>
      <c r="AW382" s="193" t="s">
        <v>271</v>
      </c>
      <c r="AX382" s="193" t="s">
        <v>271</v>
      </c>
      <c r="AY382" s="190" t="s">
        <v>271</v>
      </c>
      <c r="AZ382" s="193" t="s">
        <v>271</v>
      </c>
      <c r="BA382" s="193" t="s">
        <v>271</v>
      </c>
      <c r="BB382" s="190" t="s">
        <v>271</v>
      </c>
      <c r="BC382" s="193" t="s">
        <v>271</v>
      </c>
      <c r="BD382" s="193" t="s">
        <v>271</v>
      </c>
      <c r="BE382" s="190" t="s">
        <v>271</v>
      </c>
      <c r="BF382" s="193" t="s">
        <v>271</v>
      </c>
      <c r="BG382" s="193" t="s">
        <v>271</v>
      </c>
      <c r="BH382" s="190" t="s">
        <v>271</v>
      </c>
      <c r="BI382" s="193" t="s">
        <v>271</v>
      </c>
      <c r="BJ382" s="193" t="s">
        <v>271</v>
      </c>
      <c r="BK382" s="190" t="s">
        <v>271</v>
      </c>
      <c r="BL382" s="193" t="s">
        <v>271</v>
      </c>
      <c r="BM382" s="193" t="s">
        <v>271</v>
      </c>
      <c r="BN382" s="190" t="s">
        <v>271</v>
      </c>
      <c r="BO382" s="193" t="s">
        <v>271</v>
      </c>
      <c r="BP382" s="193" t="s">
        <v>271</v>
      </c>
      <c r="BQ382" s="190" t="s">
        <v>271</v>
      </c>
      <c r="BR382" s="193" t="s">
        <v>271</v>
      </c>
      <c r="BS382" s="193" t="s">
        <v>271</v>
      </c>
      <c r="BT382" s="190" t="s">
        <v>271</v>
      </c>
      <c r="BU382" s="193" t="s">
        <v>271</v>
      </c>
      <c r="BV382" s="193" t="s">
        <v>271</v>
      </c>
      <c r="BW382" s="193">
        <v>28500</v>
      </c>
      <c r="BX382" s="193">
        <v>28500</v>
      </c>
      <c r="BY382" s="193">
        <v>57000</v>
      </c>
      <c r="BZ382" s="193">
        <v>11800</v>
      </c>
      <c r="CA382" s="193">
        <v>0</v>
      </c>
      <c r="CB382" s="193">
        <v>11800</v>
      </c>
      <c r="CC382" s="190" t="s">
        <v>271</v>
      </c>
      <c r="CD382" s="193" t="s">
        <v>271</v>
      </c>
      <c r="CE382" s="193" t="s">
        <v>271</v>
      </c>
      <c r="CF382" s="190" t="s">
        <v>271</v>
      </c>
      <c r="CG382" s="193" t="s">
        <v>271</v>
      </c>
      <c r="CH382" s="193" t="s">
        <v>271</v>
      </c>
      <c r="CI382" s="190" t="s">
        <v>271</v>
      </c>
      <c r="CJ382" s="193" t="s">
        <v>271</v>
      </c>
      <c r="CK382" s="193" t="s">
        <v>271</v>
      </c>
      <c r="CL382" s="190" t="s">
        <v>271</v>
      </c>
      <c r="CM382" s="193" t="s">
        <v>271</v>
      </c>
      <c r="CN382" s="193" t="s">
        <v>271</v>
      </c>
      <c r="CO382" s="190" t="s">
        <v>287</v>
      </c>
      <c r="CP382" s="193">
        <v>0</v>
      </c>
      <c r="CQ382" s="193">
        <v>0</v>
      </c>
      <c r="CR382" s="190" t="s">
        <v>287</v>
      </c>
      <c r="CS382" s="193">
        <v>11800</v>
      </c>
      <c r="CT382" s="193">
        <v>57000</v>
      </c>
      <c r="CU382" s="190" t="s">
        <v>271</v>
      </c>
      <c r="CV382" s="193" t="s">
        <v>271</v>
      </c>
      <c r="CW382" s="193" t="s">
        <v>271</v>
      </c>
      <c r="CX382" s="190" t="s">
        <v>271</v>
      </c>
      <c r="CY382" s="193" t="s">
        <v>271</v>
      </c>
      <c r="CZ382" s="193" t="s">
        <v>271</v>
      </c>
      <c r="DA382" s="190" t="s">
        <v>271</v>
      </c>
      <c r="DB382" s="193" t="s">
        <v>271</v>
      </c>
      <c r="DC382" s="193" t="s">
        <v>271</v>
      </c>
      <c r="DD382" s="190" t="s">
        <v>271</v>
      </c>
      <c r="DE382" s="193" t="s">
        <v>271</v>
      </c>
      <c r="DF382" s="193" t="s">
        <v>271</v>
      </c>
      <c r="DG382" s="190" t="s">
        <v>271</v>
      </c>
      <c r="DH382" s="193" t="s">
        <v>271</v>
      </c>
      <c r="DI382" s="193" t="s">
        <v>271</v>
      </c>
      <c r="DJ382" s="190" t="s">
        <v>271</v>
      </c>
      <c r="DK382" s="193" t="s">
        <v>271</v>
      </c>
      <c r="DL382" s="193" t="s">
        <v>271</v>
      </c>
      <c r="DM382" s="190" t="s">
        <v>287</v>
      </c>
      <c r="DN382" s="193">
        <v>11800</v>
      </c>
      <c r="DO382" s="193">
        <v>57000</v>
      </c>
      <c r="DP382" s="190" t="s">
        <v>271</v>
      </c>
      <c r="DQ382" s="193" t="s">
        <v>271</v>
      </c>
      <c r="DR382" s="193" t="s">
        <v>271</v>
      </c>
      <c r="DS382" s="190" t="s">
        <v>271</v>
      </c>
      <c r="DT382" s="193" t="s">
        <v>271</v>
      </c>
      <c r="DU382" s="193" t="s">
        <v>271</v>
      </c>
      <c r="DV382" s="190" t="s">
        <v>287</v>
      </c>
      <c r="DW382" s="193">
        <v>11800</v>
      </c>
      <c r="DX382" s="193">
        <v>57000</v>
      </c>
      <c r="DY382" s="190" t="s">
        <v>356</v>
      </c>
      <c r="DZ382" s="190" t="s">
        <v>272</v>
      </c>
      <c r="EA382" s="190" t="s">
        <v>355</v>
      </c>
      <c r="EB382" s="190" t="s">
        <v>307</v>
      </c>
      <c r="EC382" s="190" t="s">
        <v>297</v>
      </c>
      <c r="ED382" s="190" t="s">
        <v>271</v>
      </c>
      <c r="EE382" s="190" t="s">
        <v>271</v>
      </c>
      <c r="EF382" s="190" t="s">
        <v>8234</v>
      </c>
      <c r="EG382" s="190" t="s">
        <v>321</v>
      </c>
      <c r="EH382" s="190" t="s">
        <v>320</v>
      </c>
      <c r="EI382" s="190" t="s">
        <v>283</v>
      </c>
      <c r="EJ382" s="190" t="s">
        <v>246</v>
      </c>
      <c r="EK382" s="190" t="s">
        <v>351</v>
      </c>
      <c r="EL382" s="190" t="s">
        <v>272</v>
      </c>
      <c r="EM382" s="190" t="s">
        <v>272</v>
      </c>
      <c r="EN382" s="190" t="s">
        <v>272</v>
      </c>
      <c r="EO382" s="190" t="s">
        <v>272</v>
      </c>
      <c r="EP382" s="190" t="s">
        <v>350</v>
      </c>
      <c r="EQ382" s="190">
        <v>4</v>
      </c>
      <c r="ER382" s="190" t="s">
        <v>404</v>
      </c>
      <c r="ES382" s="190" t="s">
        <v>297</v>
      </c>
      <c r="ET382" s="190" t="s">
        <v>272</v>
      </c>
      <c r="EU382" s="190" t="s">
        <v>272</v>
      </c>
      <c r="EV382" s="190" t="s">
        <v>272</v>
      </c>
      <c r="EW382" s="190" t="s">
        <v>281</v>
      </c>
      <c r="EX382" s="190">
        <v>3</v>
      </c>
      <c r="EY382" s="190" t="s">
        <v>318</v>
      </c>
      <c r="EZ382" s="190" t="s">
        <v>266</v>
      </c>
      <c r="FA382" s="190" t="s">
        <v>260</v>
      </c>
      <c r="FB382" s="193">
        <v>3</v>
      </c>
      <c r="FC382" s="190" t="s">
        <v>300</v>
      </c>
      <c r="FD382" s="190" t="s">
        <v>276</v>
      </c>
      <c r="FE382" s="190" t="s">
        <v>442</v>
      </c>
      <c r="FF382" s="190" t="s">
        <v>262</v>
      </c>
      <c r="FG382" s="190" t="s">
        <v>271</v>
      </c>
      <c r="FH382" s="190" t="s">
        <v>271</v>
      </c>
      <c r="FI382" s="190" t="s">
        <v>8233</v>
      </c>
      <c r="FJ382" s="190" t="s">
        <v>8232</v>
      </c>
      <c r="FK382" s="190" t="s">
        <v>271</v>
      </c>
      <c r="FL382" s="190" t="s">
        <v>8231</v>
      </c>
      <c r="FM382" s="190" t="s">
        <v>8230</v>
      </c>
      <c r="FN382" s="190" t="s">
        <v>8229</v>
      </c>
      <c r="FO382" s="190" t="s">
        <v>271</v>
      </c>
      <c r="FP382" s="190" t="s">
        <v>8228</v>
      </c>
      <c r="FQ382" s="193">
        <v>57000</v>
      </c>
      <c r="FR382" s="193">
        <v>11800</v>
      </c>
      <c r="FS382" s="190" t="s">
        <v>297</v>
      </c>
      <c r="FT382" s="190" t="s">
        <v>297</v>
      </c>
      <c r="FU382" s="190" t="s">
        <v>297</v>
      </c>
      <c r="FV382" s="190" t="s">
        <v>297</v>
      </c>
      <c r="FW382" s="190" t="s">
        <v>297</v>
      </c>
      <c r="FX382" s="190" t="s">
        <v>297</v>
      </c>
      <c r="FY382" s="190" t="s">
        <v>297</v>
      </c>
      <c r="FZ382" s="190" t="s">
        <v>297</v>
      </c>
      <c r="GA382" s="190" t="s">
        <v>272</v>
      </c>
      <c r="GB382" s="190" t="s">
        <v>297</v>
      </c>
      <c r="GC382" s="190" t="s">
        <v>272</v>
      </c>
      <c r="GD382" s="190" t="s">
        <v>272</v>
      </c>
      <c r="GE382" s="190" t="s">
        <v>297</v>
      </c>
    </row>
    <row r="383" spans="1:187" x14ac:dyDescent="0.3">
      <c r="A383" s="190" t="s">
        <v>372</v>
      </c>
      <c r="B383" s="190">
        <v>3038</v>
      </c>
      <c r="C383" s="190" t="s">
        <v>80</v>
      </c>
      <c r="D383" s="190" t="s">
        <v>240</v>
      </c>
      <c r="E383" s="190" t="s">
        <v>8227</v>
      </c>
      <c r="F383" s="190" t="s">
        <v>8226</v>
      </c>
      <c r="G383" s="190" t="s">
        <v>4001</v>
      </c>
      <c r="H383" s="190" t="s">
        <v>369</v>
      </c>
      <c r="I383" s="190" t="s">
        <v>1514</v>
      </c>
      <c r="J383" s="190" t="s">
        <v>8134</v>
      </c>
      <c r="K383" s="190" t="s">
        <v>271</v>
      </c>
      <c r="L383" s="190" t="s">
        <v>271</v>
      </c>
      <c r="M383" s="190" t="s">
        <v>271</v>
      </c>
      <c r="N383" s="190" t="s">
        <v>271</v>
      </c>
      <c r="O383" s="190" t="s">
        <v>271</v>
      </c>
      <c r="P383" s="190" t="s">
        <v>271</v>
      </c>
      <c r="Q383" s="191">
        <v>42461</v>
      </c>
      <c r="R383" s="191">
        <v>42735</v>
      </c>
      <c r="T383" s="190" t="s">
        <v>366</v>
      </c>
      <c r="U383" s="194">
        <v>75903</v>
      </c>
      <c r="V383" s="190" t="s">
        <v>8225</v>
      </c>
      <c r="W383" s="190" t="s">
        <v>918</v>
      </c>
      <c r="X383" s="190" t="s">
        <v>8224</v>
      </c>
      <c r="Y383" s="190" t="s">
        <v>271</v>
      </c>
      <c r="Z383" s="190" t="s">
        <v>271</v>
      </c>
      <c r="AA383" s="190" t="s">
        <v>271</v>
      </c>
      <c r="AB383" s="190" t="s">
        <v>310</v>
      </c>
      <c r="AC383" s="190" t="s">
        <v>8223</v>
      </c>
      <c r="AD383" s="190" t="s">
        <v>325</v>
      </c>
      <c r="AE383" s="190" t="s">
        <v>8222</v>
      </c>
      <c r="AF383" s="190" t="s">
        <v>8221</v>
      </c>
      <c r="AG383" s="193" t="s">
        <v>271</v>
      </c>
      <c r="AH383" s="193" t="s">
        <v>271</v>
      </c>
      <c r="AI383" s="193" t="s">
        <v>271</v>
      </c>
      <c r="AJ383" s="193" t="s">
        <v>271</v>
      </c>
      <c r="AK383" s="193" t="s">
        <v>271</v>
      </c>
      <c r="AL383" s="193" t="s">
        <v>271</v>
      </c>
      <c r="AM383" s="193">
        <v>0</v>
      </c>
      <c r="AN383" s="193">
        <v>0</v>
      </c>
      <c r="AO383" s="193">
        <v>0</v>
      </c>
      <c r="AP383" s="193">
        <v>0</v>
      </c>
      <c r="AQ383" s="193">
        <v>0</v>
      </c>
      <c r="AR383" s="193">
        <v>0</v>
      </c>
      <c r="AS383" s="190" t="s">
        <v>271</v>
      </c>
      <c r="AT383" s="193" t="s">
        <v>271</v>
      </c>
      <c r="AU383" s="193" t="s">
        <v>271</v>
      </c>
      <c r="AV383" s="190" t="s">
        <v>271</v>
      </c>
      <c r="AW383" s="193" t="s">
        <v>271</v>
      </c>
      <c r="AX383" s="193" t="s">
        <v>271</v>
      </c>
      <c r="AY383" s="190" t="s">
        <v>271</v>
      </c>
      <c r="AZ383" s="193" t="s">
        <v>271</v>
      </c>
      <c r="BA383" s="193" t="s">
        <v>271</v>
      </c>
      <c r="BB383" s="190" t="s">
        <v>271</v>
      </c>
      <c r="BC383" s="193" t="s">
        <v>271</v>
      </c>
      <c r="BD383" s="193" t="s">
        <v>271</v>
      </c>
      <c r="BE383" s="190" t="s">
        <v>271</v>
      </c>
      <c r="BF383" s="193" t="s">
        <v>271</v>
      </c>
      <c r="BG383" s="193" t="s">
        <v>271</v>
      </c>
      <c r="BH383" s="190" t="s">
        <v>271</v>
      </c>
      <c r="BI383" s="193" t="s">
        <v>271</v>
      </c>
      <c r="BJ383" s="193" t="s">
        <v>271</v>
      </c>
      <c r="BK383" s="190" t="s">
        <v>271</v>
      </c>
      <c r="BL383" s="193" t="s">
        <v>271</v>
      </c>
      <c r="BM383" s="193" t="s">
        <v>271</v>
      </c>
      <c r="BN383" s="190" t="s">
        <v>271</v>
      </c>
      <c r="BO383" s="193" t="s">
        <v>271</v>
      </c>
      <c r="BP383" s="193" t="s">
        <v>271</v>
      </c>
      <c r="BQ383" s="190" t="s">
        <v>271</v>
      </c>
      <c r="BR383" s="193" t="s">
        <v>271</v>
      </c>
      <c r="BS383" s="193" t="s">
        <v>271</v>
      </c>
      <c r="BT383" s="190" t="s">
        <v>271</v>
      </c>
      <c r="BU383" s="193" t="s">
        <v>271</v>
      </c>
      <c r="BV383" s="193" t="s">
        <v>271</v>
      </c>
      <c r="BW383" s="193">
        <v>0</v>
      </c>
      <c r="BX383" s="193">
        <v>0</v>
      </c>
      <c r="BY383" s="193">
        <v>0</v>
      </c>
      <c r="BZ383" s="193">
        <v>0</v>
      </c>
      <c r="CA383" s="193">
        <v>0</v>
      </c>
      <c r="CB383" s="193">
        <v>0</v>
      </c>
      <c r="CC383" s="190" t="s">
        <v>271</v>
      </c>
      <c r="CD383" s="193" t="s">
        <v>271</v>
      </c>
      <c r="CE383" s="193" t="s">
        <v>271</v>
      </c>
      <c r="CF383" s="190" t="s">
        <v>271</v>
      </c>
      <c r="CG383" s="193" t="s">
        <v>271</v>
      </c>
      <c r="CH383" s="193" t="s">
        <v>271</v>
      </c>
      <c r="CI383" s="190" t="s">
        <v>271</v>
      </c>
      <c r="CJ383" s="193" t="s">
        <v>271</v>
      </c>
      <c r="CK383" s="193" t="s">
        <v>271</v>
      </c>
      <c r="CL383" s="190" t="s">
        <v>271</v>
      </c>
      <c r="CM383" s="193" t="s">
        <v>271</v>
      </c>
      <c r="CN383" s="193" t="s">
        <v>271</v>
      </c>
      <c r="CO383" s="190" t="s">
        <v>271</v>
      </c>
      <c r="CP383" s="193" t="s">
        <v>271</v>
      </c>
      <c r="CQ383" s="193" t="s">
        <v>271</v>
      </c>
      <c r="CR383" s="190" t="s">
        <v>271</v>
      </c>
      <c r="CS383" s="193" t="s">
        <v>271</v>
      </c>
      <c r="CT383" s="193" t="s">
        <v>271</v>
      </c>
      <c r="CU383" s="190" t="s">
        <v>271</v>
      </c>
      <c r="CV383" s="193" t="s">
        <v>271</v>
      </c>
      <c r="CW383" s="193" t="s">
        <v>271</v>
      </c>
      <c r="CX383" s="190" t="s">
        <v>271</v>
      </c>
      <c r="CY383" s="193" t="s">
        <v>271</v>
      </c>
      <c r="CZ383" s="193" t="s">
        <v>271</v>
      </c>
      <c r="DA383" s="190" t="s">
        <v>271</v>
      </c>
      <c r="DB383" s="193" t="s">
        <v>271</v>
      </c>
      <c r="DC383" s="193" t="s">
        <v>271</v>
      </c>
      <c r="DD383" s="190" t="s">
        <v>271</v>
      </c>
      <c r="DE383" s="193" t="s">
        <v>271</v>
      </c>
      <c r="DF383" s="193" t="s">
        <v>271</v>
      </c>
      <c r="DG383" s="190" t="s">
        <v>271</v>
      </c>
      <c r="DH383" s="193" t="s">
        <v>271</v>
      </c>
      <c r="DI383" s="193" t="s">
        <v>271</v>
      </c>
      <c r="DJ383" s="190" t="s">
        <v>271</v>
      </c>
      <c r="DK383" s="193" t="s">
        <v>271</v>
      </c>
      <c r="DL383" s="193" t="s">
        <v>271</v>
      </c>
      <c r="DM383" s="190" t="s">
        <v>271</v>
      </c>
      <c r="DN383" s="193" t="s">
        <v>271</v>
      </c>
      <c r="DO383" s="193" t="s">
        <v>271</v>
      </c>
      <c r="DP383" s="190" t="s">
        <v>271</v>
      </c>
      <c r="DQ383" s="193" t="s">
        <v>271</v>
      </c>
      <c r="DR383" s="193" t="s">
        <v>271</v>
      </c>
      <c r="DS383" s="190" t="s">
        <v>271</v>
      </c>
      <c r="DT383" s="193" t="s">
        <v>271</v>
      </c>
      <c r="DU383" s="193" t="s">
        <v>271</v>
      </c>
      <c r="DV383" s="190" t="s">
        <v>287</v>
      </c>
      <c r="DW383" s="193">
        <v>0</v>
      </c>
      <c r="DX383" s="193">
        <v>0</v>
      </c>
      <c r="DY383" s="190" t="s">
        <v>356</v>
      </c>
      <c r="DZ383" s="190" t="s">
        <v>297</v>
      </c>
      <c r="EA383" s="190" t="s">
        <v>271</v>
      </c>
      <c r="EB383" s="190" t="s">
        <v>271</v>
      </c>
      <c r="EC383" s="190" t="s">
        <v>297</v>
      </c>
      <c r="ED383" s="190" t="s">
        <v>271</v>
      </c>
      <c r="EE383" s="190" t="s">
        <v>271</v>
      </c>
      <c r="EF383" s="190" t="s">
        <v>8220</v>
      </c>
      <c r="EG383" s="190" t="s">
        <v>321</v>
      </c>
      <c r="EH383" s="190" t="s">
        <v>284</v>
      </c>
      <c r="EI383" s="190" t="s">
        <v>319</v>
      </c>
      <c r="EJ383" s="190" t="s">
        <v>246</v>
      </c>
      <c r="EK383" s="190" t="s">
        <v>271</v>
      </c>
      <c r="EL383" s="190" t="s">
        <v>271</v>
      </c>
      <c r="EM383" s="190" t="s">
        <v>271</v>
      </c>
      <c r="EN383" s="190" t="s">
        <v>271</v>
      </c>
      <c r="EO383" s="190" t="s">
        <v>271</v>
      </c>
      <c r="EP383" s="190" t="s">
        <v>271</v>
      </c>
      <c r="EQ383" s="190" t="s">
        <v>271</v>
      </c>
      <c r="ER383" s="190" t="s">
        <v>271</v>
      </c>
      <c r="ES383" s="190" t="s">
        <v>271</v>
      </c>
      <c r="ET383" s="190" t="s">
        <v>271</v>
      </c>
      <c r="EU383" s="190" t="s">
        <v>271</v>
      </c>
      <c r="EV383" s="190" t="s">
        <v>271</v>
      </c>
      <c r="EW383" s="190" t="s">
        <v>271</v>
      </c>
      <c r="EX383" s="190" t="s">
        <v>271</v>
      </c>
      <c r="EY383" s="190" t="s">
        <v>271</v>
      </c>
      <c r="EZ383" s="190" t="s">
        <v>271</v>
      </c>
      <c r="FA383" s="190" t="s">
        <v>271</v>
      </c>
      <c r="FB383" s="193">
        <v>0</v>
      </c>
      <c r="FC383" s="190" t="s">
        <v>271</v>
      </c>
      <c r="FD383" s="190" t="s">
        <v>271</v>
      </c>
      <c r="FE383" s="190" t="s">
        <v>271</v>
      </c>
      <c r="FF383" s="190" t="s">
        <v>271</v>
      </c>
      <c r="FG383" s="190" t="s">
        <v>271</v>
      </c>
      <c r="FH383" s="190" t="s">
        <v>271</v>
      </c>
      <c r="FI383" s="190" t="s">
        <v>271</v>
      </c>
      <c r="FJ383" s="190" t="s">
        <v>271</v>
      </c>
      <c r="FK383" s="190" t="s">
        <v>271</v>
      </c>
      <c r="FL383" s="190" t="s">
        <v>271</v>
      </c>
      <c r="FM383" s="190" t="s">
        <v>271</v>
      </c>
      <c r="FN383" s="190" t="s">
        <v>271</v>
      </c>
      <c r="FO383" s="190" t="s">
        <v>271</v>
      </c>
      <c r="FP383" s="190" t="s">
        <v>271</v>
      </c>
      <c r="FQ383" s="193">
        <v>0</v>
      </c>
      <c r="FR383" s="193">
        <v>0</v>
      </c>
      <c r="FS383" s="190" t="s">
        <v>271</v>
      </c>
      <c r="FT383" s="190" t="s">
        <v>271</v>
      </c>
      <c r="FU383" s="190" t="s">
        <v>271</v>
      </c>
      <c r="FV383" s="190" t="s">
        <v>271</v>
      </c>
      <c r="FW383" s="190" t="s">
        <v>271</v>
      </c>
      <c r="FX383" s="190" t="s">
        <v>271</v>
      </c>
      <c r="FY383" s="190" t="s">
        <v>271</v>
      </c>
      <c r="FZ383" s="190" t="s">
        <v>271</v>
      </c>
      <c r="GA383" s="190" t="s">
        <v>271</v>
      </c>
      <c r="GB383" s="190" t="s">
        <v>271</v>
      </c>
      <c r="GC383" s="190" t="s">
        <v>271</v>
      </c>
      <c r="GD383" s="190" t="s">
        <v>271</v>
      </c>
      <c r="GE383" s="190" t="s">
        <v>271</v>
      </c>
    </row>
    <row r="384" spans="1:187" x14ac:dyDescent="0.3">
      <c r="A384" s="190" t="s">
        <v>372</v>
      </c>
      <c r="B384" s="190">
        <v>2992</v>
      </c>
      <c r="C384" s="190" t="s">
        <v>80</v>
      </c>
      <c r="D384" s="190" t="s">
        <v>240</v>
      </c>
      <c r="E384" s="190" t="s">
        <v>5338</v>
      </c>
      <c r="F384" s="190" t="s">
        <v>5337</v>
      </c>
      <c r="G384" s="190" t="s">
        <v>4909</v>
      </c>
      <c r="H384" s="190" t="s">
        <v>301</v>
      </c>
      <c r="I384" s="190" t="s">
        <v>301</v>
      </c>
      <c r="J384" s="190" t="s">
        <v>5336</v>
      </c>
      <c r="K384" s="190" t="s">
        <v>271</v>
      </c>
      <c r="L384" s="190" t="s">
        <v>271</v>
      </c>
      <c r="M384" s="190" t="s">
        <v>271</v>
      </c>
      <c r="N384" s="190" t="s">
        <v>271</v>
      </c>
      <c r="O384" s="190" t="s">
        <v>271</v>
      </c>
      <c r="P384" s="190" t="s">
        <v>271</v>
      </c>
      <c r="Q384" s="191">
        <v>42287</v>
      </c>
      <c r="R384" s="191">
        <v>42292</v>
      </c>
      <c r="T384" s="190" t="s">
        <v>452</v>
      </c>
      <c r="U384" s="194">
        <v>0</v>
      </c>
      <c r="V384" s="190" t="s">
        <v>5335</v>
      </c>
      <c r="W384" s="190" t="s">
        <v>5334</v>
      </c>
      <c r="X384" s="190" t="s">
        <v>5333</v>
      </c>
      <c r="Y384" s="190" t="s">
        <v>271</v>
      </c>
      <c r="Z384" s="190" t="s">
        <v>271</v>
      </c>
      <c r="AA384" s="190" t="s">
        <v>271</v>
      </c>
      <c r="AB384" s="190" t="s">
        <v>448</v>
      </c>
      <c r="AC384" s="190" t="s">
        <v>5332</v>
      </c>
      <c r="AD384" s="190" t="s">
        <v>325</v>
      </c>
      <c r="AE384" s="190" t="s">
        <v>5331</v>
      </c>
      <c r="AF384" s="190" t="s">
        <v>5330</v>
      </c>
      <c r="AG384" s="193">
        <v>0</v>
      </c>
      <c r="AH384" s="193">
        <v>0</v>
      </c>
      <c r="AI384" s="193">
        <v>0</v>
      </c>
      <c r="AJ384" s="193">
        <v>2618</v>
      </c>
      <c r="AK384" s="193">
        <v>2713</v>
      </c>
      <c r="AL384" s="193">
        <v>5331</v>
      </c>
      <c r="AM384" s="193">
        <v>0</v>
      </c>
      <c r="AN384" s="193">
        <v>0</v>
      </c>
      <c r="AO384" s="193">
        <v>0</v>
      </c>
      <c r="AP384" s="193">
        <v>2618</v>
      </c>
      <c r="AQ384" s="193">
        <v>2713</v>
      </c>
      <c r="AR384" s="193">
        <v>5331</v>
      </c>
      <c r="AS384" s="190" t="s">
        <v>271</v>
      </c>
      <c r="AT384" s="193" t="s">
        <v>271</v>
      </c>
      <c r="AU384" s="193" t="s">
        <v>271</v>
      </c>
      <c r="AV384" s="190" t="s">
        <v>271</v>
      </c>
      <c r="AW384" s="193" t="s">
        <v>271</v>
      </c>
      <c r="AX384" s="193" t="s">
        <v>271</v>
      </c>
      <c r="AY384" s="190" t="s">
        <v>271</v>
      </c>
      <c r="AZ384" s="193" t="s">
        <v>271</v>
      </c>
      <c r="BA384" s="193" t="s">
        <v>271</v>
      </c>
      <c r="BB384" s="190" t="s">
        <v>271</v>
      </c>
      <c r="BC384" s="193" t="s">
        <v>271</v>
      </c>
      <c r="BD384" s="193" t="s">
        <v>271</v>
      </c>
      <c r="BE384" s="190" t="s">
        <v>271</v>
      </c>
      <c r="BF384" s="193" t="s">
        <v>271</v>
      </c>
      <c r="BG384" s="193" t="s">
        <v>271</v>
      </c>
      <c r="BH384" s="190" t="s">
        <v>271</v>
      </c>
      <c r="BI384" s="193" t="s">
        <v>271</v>
      </c>
      <c r="BJ384" s="193" t="s">
        <v>271</v>
      </c>
      <c r="BK384" s="190" t="s">
        <v>271</v>
      </c>
      <c r="BL384" s="193" t="s">
        <v>271</v>
      </c>
      <c r="BM384" s="193" t="s">
        <v>271</v>
      </c>
      <c r="BN384" s="190" t="s">
        <v>271</v>
      </c>
      <c r="BO384" s="193" t="s">
        <v>271</v>
      </c>
      <c r="BP384" s="193" t="s">
        <v>271</v>
      </c>
      <c r="BQ384" s="190" t="s">
        <v>271</v>
      </c>
      <c r="BR384" s="193" t="s">
        <v>271</v>
      </c>
      <c r="BS384" s="193" t="s">
        <v>271</v>
      </c>
      <c r="BT384" s="190" t="s">
        <v>287</v>
      </c>
      <c r="BU384" s="193">
        <v>5331</v>
      </c>
      <c r="BV384" s="193">
        <v>0</v>
      </c>
      <c r="BW384" s="193">
        <v>0</v>
      </c>
      <c r="BX384" s="193">
        <v>0</v>
      </c>
      <c r="BY384" s="193">
        <v>0</v>
      </c>
      <c r="BZ384" s="193">
        <v>0</v>
      </c>
      <c r="CA384" s="193">
        <v>0</v>
      </c>
      <c r="CB384" s="193">
        <v>0</v>
      </c>
      <c r="CC384" s="190" t="s">
        <v>271</v>
      </c>
      <c r="CD384" s="193" t="s">
        <v>271</v>
      </c>
      <c r="CE384" s="193" t="s">
        <v>271</v>
      </c>
      <c r="CF384" s="190" t="s">
        <v>271</v>
      </c>
      <c r="CG384" s="193" t="s">
        <v>271</v>
      </c>
      <c r="CH384" s="193" t="s">
        <v>271</v>
      </c>
      <c r="CI384" s="190" t="s">
        <v>271</v>
      </c>
      <c r="CJ384" s="193" t="s">
        <v>271</v>
      </c>
      <c r="CK384" s="193" t="s">
        <v>271</v>
      </c>
      <c r="CL384" s="190" t="s">
        <v>271</v>
      </c>
      <c r="CM384" s="193" t="s">
        <v>271</v>
      </c>
      <c r="CN384" s="193" t="s">
        <v>271</v>
      </c>
      <c r="CO384" s="190" t="s">
        <v>271</v>
      </c>
      <c r="CP384" s="193" t="s">
        <v>271</v>
      </c>
      <c r="CQ384" s="193" t="s">
        <v>271</v>
      </c>
      <c r="CR384" s="190" t="s">
        <v>271</v>
      </c>
      <c r="CS384" s="193" t="s">
        <v>271</v>
      </c>
      <c r="CT384" s="193" t="s">
        <v>271</v>
      </c>
      <c r="CU384" s="190" t="s">
        <v>271</v>
      </c>
      <c r="CV384" s="193" t="s">
        <v>271</v>
      </c>
      <c r="CW384" s="193" t="s">
        <v>271</v>
      </c>
      <c r="CX384" s="190" t="s">
        <v>271</v>
      </c>
      <c r="CY384" s="193" t="s">
        <v>271</v>
      </c>
      <c r="CZ384" s="193" t="s">
        <v>271</v>
      </c>
      <c r="DA384" s="190" t="s">
        <v>271</v>
      </c>
      <c r="DB384" s="193" t="s">
        <v>271</v>
      </c>
      <c r="DC384" s="193" t="s">
        <v>271</v>
      </c>
      <c r="DD384" s="190" t="s">
        <v>271</v>
      </c>
      <c r="DE384" s="193" t="s">
        <v>271</v>
      </c>
      <c r="DF384" s="193" t="s">
        <v>271</v>
      </c>
      <c r="DG384" s="190" t="s">
        <v>271</v>
      </c>
      <c r="DH384" s="193" t="s">
        <v>271</v>
      </c>
      <c r="DI384" s="193" t="s">
        <v>271</v>
      </c>
      <c r="DJ384" s="190" t="s">
        <v>271</v>
      </c>
      <c r="DK384" s="193" t="s">
        <v>271</v>
      </c>
      <c r="DL384" s="193" t="s">
        <v>271</v>
      </c>
      <c r="DM384" s="190" t="s">
        <v>271</v>
      </c>
      <c r="DN384" s="193" t="s">
        <v>271</v>
      </c>
      <c r="DO384" s="193" t="s">
        <v>271</v>
      </c>
      <c r="DP384" s="190" t="s">
        <v>271</v>
      </c>
      <c r="DQ384" s="193" t="s">
        <v>271</v>
      </c>
      <c r="DR384" s="193" t="s">
        <v>271</v>
      </c>
      <c r="DS384" s="190" t="s">
        <v>271</v>
      </c>
      <c r="DT384" s="193" t="s">
        <v>271</v>
      </c>
      <c r="DU384" s="193" t="s">
        <v>271</v>
      </c>
      <c r="DV384" s="190" t="s">
        <v>271</v>
      </c>
      <c r="DW384" s="193" t="s">
        <v>271</v>
      </c>
      <c r="DX384" s="193" t="s">
        <v>271</v>
      </c>
      <c r="DY384" s="190" t="s">
        <v>655</v>
      </c>
      <c r="DZ384" s="190" t="s">
        <v>297</v>
      </c>
      <c r="EA384" s="190" t="s">
        <v>271</v>
      </c>
      <c r="EB384" s="190" t="s">
        <v>271</v>
      </c>
      <c r="EC384" s="190" t="s">
        <v>297</v>
      </c>
      <c r="ED384" s="190" t="s">
        <v>271</v>
      </c>
      <c r="EE384" s="190" t="s">
        <v>271</v>
      </c>
      <c r="EF384" s="190" t="s">
        <v>271</v>
      </c>
      <c r="EG384" s="190" t="s">
        <v>352</v>
      </c>
      <c r="EH384" s="190" t="s">
        <v>284</v>
      </c>
      <c r="EI384" s="190" t="s">
        <v>283</v>
      </c>
      <c r="EJ384" s="190" t="s">
        <v>246</v>
      </c>
      <c r="EK384" s="190" t="s">
        <v>379</v>
      </c>
      <c r="EL384" s="190" t="s">
        <v>272</v>
      </c>
      <c r="EM384" s="190" t="s">
        <v>272</v>
      </c>
      <c r="EN384" s="190" t="s">
        <v>272</v>
      </c>
      <c r="EO384" s="190" t="s">
        <v>272</v>
      </c>
      <c r="EP384" s="190" t="s">
        <v>378</v>
      </c>
      <c r="EQ384" s="190">
        <v>4</v>
      </c>
      <c r="ER384" s="190" t="s">
        <v>349</v>
      </c>
      <c r="ES384" s="190" t="s">
        <v>272</v>
      </c>
      <c r="ET384" s="190" t="s">
        <v>272</v>
      </c>
      <c r="EU384" s="190" t="s">
        <v>297</v>
      </c>
      <c r="EV384" s="190" t="s">
        <v>272</v>
      </c>
      <c r="EW384" s="190" t="s">
        <v>303</v>
      </c>
      <c r="EX384" s="190">
        <v>3</v>
      </c>
      <c r="EY384" s="190" t="s">
        <v>302</v>
      </c>
      <c r="EZ384" s="190" t="s">
        <v>268</v>
      </c>
      <c r="FA384" s="190" t="s">
        <v>257</v>
      </c>
      <c r="FB384" s="193">
        <v>1</v>
      </c>
      <c r="FC384" s="190" t="s">
        <v>276</v>
      </c>
      <c r="FD384" s="190" t="s">
        <v>271</v>
      </c>
      <c r="FE384" s="190" t="s">
        <v>271</v>
      </c>
      <c r="FF384" s="190" t="s">
        <v>262</v>
      </c>
      <c r="FG384" s="190" t="s">
        <v>271</v>
      </c>
      <c r="FH384" s="190" t="s">
        <v>271</v>
      </c>
      <c r="FI384" s="190" t="s">
        <v>5329</v>
      </c>
      <c r="FJ384" s="190" t="s">
        <v>5328</v>
      </c>
      <c r="FK384" s="190" t="s">
        <v>5327</v>
      </c>
      <c r="FL384" s="190" t="s">
        <v>5326</v>
      </c>
      <c r="FM384" s="190" t="s">
        <v>5325</v>
      </c>
      <c r="FN384" s="190" t="s">
        <v>5324</v>
      </c>
      <c r="FO384" s="190" t="s">
        <v>271</v>
      </c>
      <c r="FP384" s="190" t="s">
        <v>271</v>
      </c>
      <c r="FQ384" s="193">
        <v>0</v>
      </c>
      <c r="FR384" s="193">
        <v>5331</v>
      </c>
      <c r="FS384" s="190" t="s">
        <v>271</v>
      </c>
      <c r="FT384" s="190" t="s">
        <v>271</v>
      </c>
      <c r="FU384" s="190" t="s">
        <v>272</v>
      </c>
      <c r="FV384" s="190" t="s">
        <v>272</v>
      </c>
      <c r="FW384" s="190" t="s">
        <v>271</v>
      </c>
      <c r="FX384" s="190" t="s">
        <v>271</v>
      </c>
      <c r="FY384" s="190" t="s">
        <v>271</v>
      </c>
      <c r="FZ384" s="190" t="s">
        <v>271</v>
      </c>
      <c r="GA384" s="190" t="s">
        <v>271</v>
      </c>
      <c r="GB384" s="190" t="s">
        <v>271</v>
      </c>
      <c r="GC384" s="190" t="s">
        <v>271</v>
      </c>
      <c r="GD384" s="190" t="s">
        <v>271</v>
      </c>
      <c r="GE384" s="190" t="s">
        <v>271</v>
      </c>
    </row>
    <row r="385" spans="1:187" x14ac:dyDescent="0.3">
      <c r="A385" s="190" t="s">
        <v>372</v>
      </c>
      <c r="B385" s="190">
        <v>2993</v>
      </c>
      <c r="C385" s="190" t="s">
        <v>80</v>
      </c>
      <c r="D385" s="190" t="s">
        <v>240</v>
      </c>
      <c r="E385" s="190" t="s">
        <v>5323</v>
      </c>
      <c r="F385" s="190" t="s">
        <v>5322</v>
      </c>
      <c r="G385" s="190" t="s">
        <v>4909</v>
      </c>
      <c r="H385" s="190" t="s">
        <v>1272</v>
      </c>
      <c r="I385" s="190" t="s">
        <v>4945</v>
      </c>
      <c r="J385" s="190" t="s">
        <v>5321</v>
      </c>
      <c r="K385" s="190" t="s">
        <v>271</v>
      </c>
      <c r="L385" s="190" t="s">
        <v>271</v>
      </c>
      <c r="M385" s="190" t="s">
        <v>271</v>
      </c>
      <c r="N385" s="190" t="s">
        <v>271</v>
      </c>
      <c r="O385" s="190" t="s">
        <v>271</v>
      </c>
      <c r="P385" s="190" t="s">
        <v>271</v>
      </c>
      <c r="Q385" s="191">
        <v>41948</v>
      </c>
      <c r="R385" s="191">
        <v>42312</v>
      </c>
      <c r="T385" s="190" t="s">
        <v>1332</v>
      </c>
      <c r="U385" s="194">
        <v>500000</v>
      </c>
      <c r="V385" s="190" t="s">
        <v>4966</v>
      </c>
      <c r="W385" s="190" t="s">
        <v>4965</v>
      </c>
      <c r="X385" s="190" t="s">
        <v>4964</v>
      </c>
      <c r="Y385" s="190" t="s">
        <v>5320</v>
      </c>
      <c r="Z385" s="190" t="s">
        <v>918</v>
      </c>
      <c r="AA385" s="190" t="s">
        <v>5319</v>
      </c>
      <c r="AB385" s="190" t="s">
        <v>448</v>
      </c>
      <c r="AC385" s="190" t="s">
        <v>5318</v>
      </c>
      <c r="AD385" s="190" t="s">
        <v>325</v>
      </c>
      <c r="AE385" s="190" t="s">
        <v>5317</v>
      </c>
      <c r="AF385" s="190" t="s">
        <v>5316</v>
      </c>
      <c r="AG385" s="193">
        <v>4895</v>
      </c>
      <c r="AH385" s="193">
        <v>4662</v>
      </c>
      <c r="AI385" s="193">
        <v>9557</v>
      </c>
      <c r="AJ385" s="193">
        <v>1015</v>
      </c>
      <c r="AK385" s="193">
        <v>1108</v>
      </c>
      <c r="AL385" s="193">
        <v>2123</v>
      </c>
      <c r="AM385" s="193">
        <v>4895</v>
      </c>
      <c r="AN385" s="193">
        <v>4662</v>
      </c>
      <c r="AO385" s="193">
        <v>9557</v>
      </c>
      <c r="AP385" s="193">
        <v>1015</v>
      </c>
      <c r="AQ385" s="193">
        <v>1108</v>
      </c>
      <c r="AR385" s="193">
        <v>2123</v>
      </c>
      <c r="AS385" s="190" t="s">
        <v>271</v>
      </c>
      <c r="AT385" s="193" t="s">
        <v>271</v>
      </c>
      <c r="AU385" s="193" t="s">
        <v>271</v>
      </c>
      <c r="AV385" s="190" t="s">
        <v>271</v>
      </c>
      <c r="AW385" s="193" t="s">
        <v>271</v>
      </c>
      <c r="AX385" s="193" t="s">
        <v>271</v>
      </c>
      <c r="AY385" s="190" t="s">
        <v>271</v>
      </c>
      <c r="AZ385" s="193" t="s">
        <v>271</v>
      </c>
      <c r="BA385" s="193" t="s">
        <v>271</v>
      </c>
      <c r="BB385" s="190" t="s">
        <v>271</v>
      </c>
      <c r="BC385" s="193" t="s">
        <v>271</v>
      </c>
      <c r="BD385" s="193" t="s">
        <v>271</v>
      </c>
      <c r="BE385" s="190" t="s">
        <v>271</v>
      </c>
      <c r="BF385" s="193" t="s">
        <v>271</v>
      </c>
      <c r="BG385" s="193" t="s">
        <v>271</v>
      </c>
      <c r="BH385" s="190" t="s">
        <v>287</v>
      </c>
      <c r="BI385" s="193">
        <v>500</v>
      </c>
      <c r="BJ385" s="193">
        <v>2311</v>
      </c>
      <c r="BK385" s="190" t="s">
        <v>271</v>
      </c>
      <c r="BL385" s="193" t="s">
        <v>271</v>
      </c>
      <c r="BM385" s="193" t="s">
        <v>271</v>
      </c>
      <c r="BN385" s="190" t="s">
        <v>271</v>
      </c>
      <c r="BO385" s="193" t="s">
        <v>271</v>
      </c>
      <c r="BP385" s="193" t="s">
        <v>271</v>
      </c>
      <c r="BQ385" s="190" t="s">
        <v>287</v>
      </c>
      <c r="BR385" s="193">
        <v>690</v>
      </c>
      <c r="BS385" s="193">
        <v>3276</v>
      </c>
      <c r="BT385" s="190" t="s">
        <v>287</v>
      </c>
      <c r="BU385" s="193">
        <v>933</v>
      </c>
      <c r="BV385" s="193">
        <v>3970</v>
      </c>
      <c r="BW385" s="193">
        <v>0</v>
      </c>
      <c r="BX385" s="193">
        <v>0</v>
      </c>
      <c r="BY385" s="193">
        <v>0</v>
      </c>
      <c r="BZ385" s="193">
        <v>0</v>
      </c>
      <c r="CA385" s="193">
        <v>0</v>
      </c>
      <c r="CB385" s="193">
        <v>0</v>
      </c>
      <c r="CC385" s="190" t="s">
        <v>271</v>
      </c>
      <c r="CD385" s="193" t="s">
        <v>271</v>
      </c>
      <c r="CE385" s="193" t="s">
        <v>271</v>
      </c>
      <c r="CF385" s="190" t="s">
        <v>271</v>
      </c>
      <c r="CG385" s="193" t="s">
        <v>271</v>
      </c>
      <c r="CH385" s="193" t="s">
        <v>271</v>
      </c>
      <c r="CI385" s="190" t="s">
        <v>271</v>
      </c>
      <c r="CJ385" s="193" t="s">
        <v>271</v>
      </c>
      <c r="CK385" s="193" t="s">
        <v>271</v>
      </c>
      <c r="CL385" s="190" t="s">
        <v>271</v>
      </c>
      <c r="CM385" s="193" t="s">
        <v>271</v>
      </c>
      <c r="CN385" s="193" t="s">
        <v>271</v>
      </c>
      <c r="CO385" s="190" t="s">
        <v>271</v>
      </c>
      <c r="CP385" s="193" t="s">
        <v>271</v>
      </c>
      <c r="CQ385" s="193" t="s">
        <v>271</v>
      </c>
      <c r="CR385" s="190" t="s">
        <v>271</v>
      </c>
      <c r="CS385" s="193" t="s">
        <v>271</v>
      </c>
      <c r="CT385" s="193" t="s">
        <v>271</v>
      </c>
      <c r="CU385" s="190" t="s">
        <v>271</v>
      </c>
      <c r="CV385" s="193" t="s">
        <v>271</v>
      </c>
      <c r="CW385" s="193" t="s">
        <v>271</v>
      </c>
      <c r="CX385" s="190" t="s">
        <v>271</v>
      </c>
      <c r="CY385" s="193" t="s">
        <v>271</v>
      </c>
      <c r="CZ385" s="193" t="s">
        <v>271</v>
      </c>
      <c r="DA385" s="190" t="s">
        <v>271</v>
      </c>
      <c r="DB385" s="193" t="s">
        <v>271</v>
      </c>
      <c r="DC385" s="193" t="s">
        <v>271</v>
      </c>
      <c r="DD385" s="190" t="s">
        <v>271</v>
      </c>
      <c r="DE385" s="193" t="s">
        <v>271</v>
      </c>
      <c r="DF385" s="193" t="s">
        <v>271</v>
      </c>
      <c r="DG385" s="190" t="s">
        <v>271</v>
      </c>
      <c r="DH385" s="193" t="s">
        <v>271</v>
      </c>
      <c r="DI385" s="193" t="s">
        <v>271</v>
      </c>
      <c r="DJ385" s="190" t="s">
        <v>271</v>
      </c>
      <c r="DK385" s="193" t="s">
        <v>271</v>
      </c>
      <c r="DL385" s="193" t="s">
        <v>271</v>
      </c>
      <c r="DM385" s="190" t="s">
        <v>271</v>
      </c>
      <c r="DN385" s="193" t="s">
        <v>271</v>
      </c>
      <c r="DO385" s="193" t="s">
        <v>271</v>
      </c>
      <c r="DP385" s="190" t="s">
        <v>271</v>
      </c>
      <c r="DQ385" s="193" t="s">
        <v>271</v>
      </c>
      <c r="DR385" s="193" t="s">
        <v>271</v>
      </c>
      <c r="DS385" s="190" t="s">
        <v>271</v>
      </c>
      <c r="DT385" s="193" t="s">
        <v>271</v>
      </c>
      <c r="DU385" s="193" t="s">
        <v>271</v>
      </c>
      <c r="DV385" s="190" t="s">
        <v>271</v>
      </c>
      <c r="DW385" s="193" t="s">
        <v>271</v>
      </c>
      <c r="DX385" s="193" t="s">
        <v>271</v>
      </c>
      <c r="DY385" s="190" t="s">
        <v>356</v>
      </c>
      <c r="DZ385" s="190" t="s">
        <v>272</v>
      </c>
      <c r="EA385" s="190" t="s">
        <v>694</v>
      </c>
      <c r="EB385" s="190" t="s">
        <v>286</v>
      </c>
      <c r="EC385" s="190" t="s">
        <v>297</v>
      </c>
      <c r="ED385" s="190" t="s">
        <v>271</v>
      </c>
      <c r="EE385" s="190" t="s">
        <v>271</v>
      </c>
      <c r="EF385" s="190" t="s">
        <v>5315</v>
      </c>
      <c r="EG385" s="190" t="s">
        <v>321</v>
      </c>
      <c r="EH385" s="190" t="s">
        <v>380</v>
      </c>
      <c r="EI385" s="190" t="s">
        <v>319</v>
      </c>
      <c r="EJ385" s="190" t="s">
        <v>245</v>
      </c>
      <c r="EK385" s="190" t="s">
        <v>379</v>
      </c>
      <c r="EL385" s="190" t="s">
        <v>272</v>
      </c>
      <c r="EM385" s="190" t="s">
        <v>272</v>
      </c>
      <c r="EN385" s="190" t="s">
        <v>272</v>
      </c>
      <c r="EO385" s="190" t="s">
        <v>272</v>
      </c>
      <c r="EP385" s="190" t="s">
        <v>378</v>
      </c>
      <c r="EQ385" s="190">
        <v>4</v>
      </c>
      <c r="ER385" s="190" t="s">
        <v>349</v>
      </c>
      <c r="ES385" s="190" t="s">
        <v>272</v>
      </c>
      <c r="ET385" s="190" t="s">
        <v>272</v>
      </c>
      <c r="EU385" s="190" t="s">
        <v>272</v>
      </c>
      <c r="EV385" s="190" t="s">
        <v>272</v>
      </c>
      <c r="EW385" s="190" t="s">
        <v>303</v>
      </c>
      <c r="EX385" s="190">
        <v>4</v>
      </c>
      <c r="EY385" s="190" t="s">
        <v>278</v>
      </c>
      <c r="EZ385" s="190" t="s">
        <v>267</v>
      </c>
      <c r="FA385" s="190" t="s">
        <v>258</v>
      </c>
      <c r="FB385" s="193">
        <v>1</v>
      </c>
      <c r="FC385" s="190" t="s">
        <v>442</v>
      </c>
      <c r="FD385" s="190" t="s">
        <v>271</v>
      </c>
      <c r="FE385" s="190" t="s">
        <v>271</v>
      </c>
      <c r="FF385" s="190" t="s">
        <v>262</v>
      </c>
      <c r="FG385" s="190" t="s">
        <v>271</v>
      </c>
      <c r="FH385" s="190" t="s">
        <v>5314</v>
      </c>
      <c r="FI385" s="190" t="s">
        <v>5313</v>
      </c>
      <c r="FJ385" s="190" t="s">
        <v>5312</v>
      </c>
      <c r="FK385" s="190" t="s">
        <v>5311</v>
      </c>
      <c r="FL385" s="190" t="s">
        <v>5310</v>
      </c>
      <c r="FM385" s="190" t="s">
        <v>5309</v>
      </c>
      <c r="FN385" s="190" t="s">
        <v>5308</v>
      </c>
      <c r="FO385" s="190" t="s">
        <v>271</v>
      </c>
      <c r="FP385" s="190" t="s">
        <v>271</v>
      </c>
      <c r="FQ385" s="193">
        <v>9557</v>
      </c>
      <c r="FR385" s="193">
        <v>2123</v>
      </c>
      <c r="FS385" s="190" t="s">
        <v>271</v>
      </c>
      <c r="FT385" s="190" t="s">
        <v>271</v>
      </c>
      <c r="FU385" s="190" t="s">
        <v>272</v>
      </c>
      <c r="FV385" s="190" t="s">
        <v>272</v>
      </c>
      <c r="FW385" s="190" t="s">
        <v>271</v>
      </c>
      <c r="FX385" s="190" t="s">
        <v>271</v>
      </c>
      <c r="FY385" s="190" t="s">
        <v>271</v>
      </c>
      <c r="FZ385" s="190" t="s">
        <v>271</v>
      </c>
      <c r="GA385" s="190" t="s">
        <v>272</v>
      </c>
      <c r="GB385" s="190" t="s">
        <v>272</v>
      </c>
      <c r="GC385" s="190" t="s">
        <v>271</v>
      </c>
      <c r="GD385" s="190" t="s">
        <v>271</v>
      </c>
      <c r="GE385" s="190" t="s">
        <v>272</v>
      </c>
    </row>
    <row r="386" spans="1:187" x14ac:dyDescent="0.3">
      <c r="A386" s="190" t="s">
        <v>372</v>
      </c>
      <c r="B386" s="190">
        <v>2994</v>
      </c>
      <c r="C386" s="190" t="s">
        <v>80</v>
      </c>
      <c r="D386" s="190" t="s">
        <v>240</v>
      </c>
      <c r="E386" s="190" t="s">
        <v>5307</v>
      </c>
      <c r="F386" s="190" t="s">
        <v>5306</v>
      </c>
      <c r="G386" s="190" t="s">
        <v>4909</v>
      </c>
      <c r="H386" s="190" t="s">
        <v>1104</v>
      </c>
      <c r="I386" s="190" t="s">
        <v>301</v>
      </c>
      <c r="J386" s="190" t="s">
        <v>5305</v>
      </c>
      <c r="K386" s="190" t="s">
        <v>271</v>
      </c>
      <c r="L386" s="190" t="s">
        <v>271</v>
      </c>
      <c r="M386" s="190" t="s">
        <v>271</v>
      </c>
      <c r="N386" s="190" t="s">
        <v>271</v>
      </c>
      <c r="O386" s="190" t="s">
        <v>271</v>
      </c>
      <c r="P386" s="190" t="s">
        <v>271</v>
      </c>
      <c r="Q386" s="191">
        <v>42250</v>
      </c>
      <c r="R386" s="191">
        <v>42615</v>
      </c>
      <c r="T386" s="190" t="s">
        <v>452</v>
      </c>
      <c r="U386" s="194">
        <v>34470.300000000003</v>
      </c>
      <c r="V386" s="190" t="s">
        <v>4992</v>
      </c>
      <c r="W386" s="190" t="s">
        <v>5156</v>
      </c>
      <c r="X386" s="190" t="s">
        <v>4991</v>
      </c>
      <c r="Y386" s="190" t="s">
        <v>271</v>
      </c>
      <c r="Z386" s="190" t="s">
        <v>271</v>
      </c>
      <c r="AA386" s="190" t="s">
        <v>271</v>
      </c>
      <c r="AB386" s="190" t="s">
        <v>291</v>
      </c>
      <c r="AC386" s="190" t="s">
        <v>5304</v>
      </c>
      <c r="AD386" s="190" t="s">
        <v>325</v>
      </c>
      <c r="AE386" s="190" t="s">
        <v>5303</v>
      </c>
      <c r="AF386" s="190" t="s">
        <v>5302</v>
      </c>
      <c r="AG386" s="193">
        <v>4607422</v>
      </c>
      <c r="AH386" s="193">
        <v>4982231</v>
      </c>
      <c r="AI386" s="193">
        <v>9589653</v>
      </c>
      <c r="AJ386" s="193">
        <v>0</v>
      </c>
      <c r="AK386" s="193">
        <v>0</v>
      </c>
      <c r="AL386" s="193">
        <v>0</v>
      </c>
      <c r="AM386" s="193">
        <v>4607422</v>
      </c>
      <c r="AN386" s="193">
        <v>4982231</v>
      </c>
      <c r="AO386" s="193">
        <v>9589653</v>
      </c>
      <c r="AP386" s="193">
        <v>0</v>
      </c>
      <c r="AQ386" s="193">
        <v>0</v>
      </c>
      <c r="AR386" s="193">
        <v>0</v>
      </c>
      <c r="AS386" s="190" t="s">
        <v>271</v>
      </c>
      <c r="AT386" s="193" t="s">
        <v>271</v>
      </c>
      <c r="AU386" s="193" t="s">
        <v>271</v>
      </c>
      <c r="AV386" s="190" t="s">
        <v>271</v>
      </c>
      <c r="AW386" s="193" t="s">
        <v>271</v>
      </c>
      <c r="AX386" s="193" t="s">
        <v>271</v>
      </c>
      <c r="AY386" s="190" t="s">
        <v>271</v>
      </c>
      <c r="AZ386" s="193" t="s">
        <v>271</v>
      </c>
      <c r="BA386" s="193" t="s">
        <v>271</v>
      </c>
      <c r="BB386" s="190" t="s">
        <v>271</v>
      </c>
      <c r="BC386" s="193" t="s">
        <v>271</v>
      </c>
      <c r="BD386" s="193" t="s">
        <v>271</v>
      </c>
      <c r="BE386" s="190" t="s">
        <v>271</v>
      </c>
      <c r="BF386" s="193" t="s">
        <v>271</v>
      </c>
      <c r="BG386" s="193" t="s">
        <v>271</v>
      </c>
      <c r="BH386" s="190" t="s">
        <v>287</v>
      </c>
      <c r="BI386" s="193">
        <v>0</v>
      </c>
      <c r="BJ386" s="193">
        <v>0</v>
      </c>
      <c r="BK386" s="190" t="s">
        <v>271</v>
      </c>
      <c r="BL386" s="193" t="s">
        <v>271</v>
      </c>
      <c r="BM386" s="193" t="s">
        <v>271</v>
      </c>
      <c r="BN386" s="190" t="s">
        <v>271</v>
      </c>
      <c r="BO386" s="193" t="s">
        <v>271</v>
      </c>
      <c r="BP386" s="193" t="s">
        <v>271</v>
      </c>
      <c r="BQ386" s="190" t="s">
        <v>271</v>
      </c>
      <c r="BR386" s="193" t="s">
        <v>271</v>
      </c>
      <c r="BS386" s="193" t="s">
        <v>271</v>
      </c>
      <c r="BT386" s="190" t="s">
        <v>271</v>
      </c>
      <c r="BU386" s="193" t="s">
        <v>271</v>
      </c>
      <c r="BV386" s="193" t="s">
        <v>271</v>
      </c>
      <c r="BW386" s="193">
        <v>0</v>
      </c>
      <c r="BX386" s="193">
        <v>0</v>
      </c>
      <c r="BY386" s="193">
        <v>0</v>
      </c>
      <c r="BZ386" s="193">
        <v>0</v>
      </c>
      <c r="CA386" s="193">
        <v>0</v>
      </c>
      <c r="CB386" s="193">
        <v>0</v>
      </c>
      <c r="CC386" s="190" t="s">
        <v>271</v>
      </c>
      <c r="CD386" s="193" t="s">
        <v>271</v>
      </c>
      <c r="CE386" s="193" t="s">
        <v>271</v>
      </c>
      <c r="CF386" s="190" t="s">
        <v>271</v>
      </c>
      <c r="CG386" s="193" t="s">
        <v>271</v>
      </c>
      <c r="CH386" s="193" t="s">
        <v>271</v>
      </c>
      <c r="CI386" s="190" t="s">
        <v>271</v>
      </c>
      <c r="CJ386" s="193" t="s">
        <v>271</v>
      </c>
      <c r="CK386" s="193" t="s">
        <v>271</v>
      </c>
      <c r="CL386" s="190" t="s">
        <v>271</v>
      </c>
      <c r="CM386" s="193" t="s">
        <v>271</v>
      </c>
      <c r="CN386" s="193" t="s">
        <v>271</v>
      </c>
      <c r="CO386" s="190" t="s">
        <v>271</v>
      </c>
      <c r="CP386" s="193" t="s">
        <v>271</v>
      </c>
      <c r="CQ386" s="193" t="s">
        <v>271</v>
      </c>
      <c r="CR386" s="190" t="s">
        <v>287</v>
      </c>
      <c r="CS386" s="193">
        <v>0</v>
      </c>
      <c r="CT386" s="193">
        <v>0</v>
      </c>
      <c r="CU386" s="190" t="s">
        <v>271</v>
      </c>
      <c r="CV386" s="193" t="s">
        <v>271</v>
      </c>
      <c r="CW386" s="193" t="s">
        <v>271</v>
      </c>
      <c r="CX386" s="190" t="s">
        <v>271</v>
      </c>
      <c r="CY386" s="193" t="s">
        <v>271</v>
      </c>
      <c r="CZ386" s="193" t="s">
        <v>271</v>
      </c>
      <c r="DA386" s="190" t="s">
        <v>287</v>
      </c>
      <c r="DB386" s="193">
        <v>0</v>
      </c>
      <c r="DC386" s="193">
        <v>0</v>
      </c>
      <c r="DD386" s="190" t="s">
        <v>271</v>
      </c>
      <c r="DE386" s="193" t="s">
        <v>271</v>
      </c>
      <c r="DF386" s="193" t="s">
        <v>271</v>
      </c>
      <c r="DG386" s="190" t="s">
        <v>271</v>
      </c>
      <c r="DH386" s="193" t="s">
        <v>271</v>
      </c>
      <c r="DI386" s="193" t="s">
        <v>271</v>
      </c>
      <c r="DJ386" s="190" t="s">
        <v>271</v>
      </c>
      <c r="DK386" s="193" t="s">
        <v>271</v>
      </c>
      <c r="DL386" s="193" t="s">
        <v>271</v>
      </c>
      <c r="DM386" s="190" t="s">
        <v>287</v>
      </c>
      <c r="DN386" s="193">
        <v>0</v>
      </c>
      <c r="DO386" s="193">
        <v>0</v>
      </c>
      <c r="DP386" s="190" t="s">
        <v>271</v>
      </c>
      <c r="DQ386" s="193" t="s">
        <v>271</v>
      </c>
      <c r="DR386" s="193" t="s">
        <v>271</v>
      </c>
      <c r="DS386" s="190" t="s">
        <v>271</v>
      </c>
      <c r="DT386" s="193" t="s">
        <v>271</v>
      </c>
      <c r="DU386" s="193" t="s">
        <v>271</v>
      </c>
      <c r="DV386" s="190" t="s">
        <v>271</v>
      </c>
      <c r="DW386" s="193" t="s">
        <v>271</v>
      </c>
      <c r="DX386" s="193" t="s">
        <v>271</v>
      </c>
      <c r="DY386" s="190" t="s">
        <v>655</v>
      </c>
      <c r="DZ386" s="190" t="s">
        <v>297</v>
      </c>
      <c r="EA386" s="190" t="s">
        <v>271</v>
      </c>
      <c r="EB386" s="190" t="s">
        <v>271</v>
      </c>
      <c r="EC386" s="190" t="s">
        <v>271</v>
      </c>
      <c r="ED386" s="190" t="s">
        <v>271</v>
      </c>
      <c r="EE386" s="190" t="s">
        <v>271</v>
      </c>
      <c r="EF386" s="190" t="s">
        <v>271</v>
      </c>
      <c r="EG386" s="190" t="s">
        <v>321</v>
      </c>
      <c r="EH386" s="190" t="s">
        <v>284</v>
      </c>
      <c r="EI386" s="190" t="s">
        <v>319</v>
      </c>
      <c r="EJ386" s="190" t="s">
        <v>246</v>
      </c>
      <c r="EK386" s="190" t="s">
        <v>379</v>
      </c>
      <c r="EL386" s="190" t="s">
        <v>272</v>
      </c>
      <c r="EM386" s="190" t="s">
        <v>272</v>
      </c>
      <c r="EN386" s="190" t="s">
        <v>272</v>
      </c>
      <c r="EO386" s="190" t="s">
        <v>272</v>
      </c>
      <c r="EP386" s="190" t="s">
        <v>378</v>
      </c>
      <c r="EQ386" s="190">
        <v>4</v>
      </c>
      <c r="ER386" s="190" t="s">
        <v>349</v>
      </c>
      <c r="ES386" s="190" t="s">
        <v>272</v>
      </c>
      <c r="ET386" s="190" t="s">
        <v>272</v>
      </c>
      <c r="EU386" s="190" t="s">
        <v>272</v>
      </c>
      <c r="EV386" s="190" t="s">
        <v>272</v>
      </c>
      <c r="EW386" s="190" t="s">
        <v>303</v>
      </c>
      <c r="EX386" s="190">
        <v>4</v>
      </c>
      <c r="EY386" s="190" t="s">
        <v>318</v>
      </c>
      <c r="EZ386" s="190" t="s">
        <v>268</v>
      </c>
      <c r="FA386" s="190" t="s">
        <v>257</v>
      </c>
      <c r="FB386" s="193">
        <v>3</v>
      </c>
      <c r="FC386" s="190" t="s">
        <v>276</v>
      </c>
      <c r="FD386" s="190" t="s">
        <v>348</v>
      </c>
      <c r="FE386" s="190" t="s">
        <v>271</v>
      </c>
      <c r="FF386" s="190" t="s">
        <v>263</v>
      </c>
      <c r="FG386" s="190" t="s">
        <v>271</v>
      </c>
      <c r="FH386" s="190" t="s">
        <v>5301</v>
      </c>
      <c r="FI386" s="190" t="s">
        <v>5300</v>
      </c>
      <c r="FJ386" s="190" t="s">
        <v>5299</v>
      </c>
      <c r="FK386" s="190" t="s">
        <v>5298</v>
      </c>
      <c r="FL386" s="190" t="s">
        <v>5297</v>
      </c>
      <c r="FM386" s="190" t="s">
        <v>5296</v>
      </c>
      <c r="FN386" s="190" t="s">
        <v>271</v>
      </c>
      <c r="FO386" s="190" t="s">
        <v>5295</v>
      </c>
      <c r="FP386" s="190" t="s">
        <v>271</v>
      </c>
      <c r="FQ386" s="193">
        <v>9589653</v>
      </c>
      <c r="FR386" s="193">
        <v>0</v>
      </c>
      <c r="FS386" s="190" t="s">
        <v>271</v>
      </c>
      <c r="FT386" s="190" t="s">
        <v>271</v>
      </c>
      <c r="FU386" s="190" t="s">
        <v>271</v>
      </c>
      <c r="FV386" s="190" t="s">
        <v>271</v>
      </c>
      <c r="FW386" s="190" t="s">
        <v>271</v>
      </c>
      <c r="FX386" s="190" t="s">
        <v>271</v>
      </c>
      <c r="FY386" s="190" t="s">
        <v>271</v>
      </c>
      <c r="FZ386" s="190" t="s">
        <v>271</v>
      </c>
      <c r="GA386" s="190" t="s">
        <v>271</v>
      </c>
      <c r="GB386" s="190" t="s">
        <v>271</v>
      </c>
      <c r="GC386" s="190" t="s">
        <v>271</v>
      </c>
      <c r="GD386" s="190" t="s">
        <v>271</v>
      </c>
      <c r="GE386" s="190" t="s">
        <v>271</v>
      </c>
    </row>
    <row r="387" spans="1:187" x14ac:dyDescent="0.3">
      <c r="A387" s="190" t="s">
        <v>372</v>
      </c>
      <c r="B387" s="190">
        <v>2995</v>
      </c>
      <c r="C387" s="190" t="s">
        <v>80</v>
      </c>
      <c r="D387" s="190" t="s">
        <v>240</v>
      </c>
      <c r="E387" s="190" t="s">
        <v>5294</v>
      </c>
      <c r="F387" s="190" t="s">
        <v>5293</v>
      </c>
      <c r="G387" s="190" t="s">
        <v>4909</v>
      </c>
      <c r="H387" s="190" t="s">
        <v>1272</v>
      </c>
      <c r="I387" s="190" t="s">
        <v>301</v>
      </c>
      <c r="J387" s="190" t="s">
        <v>5292</v>
      </c>
      <c r="K387" s="190" t="s">
        <v>271</v>
      </c>
      <c r="L387" s="190" t="s">
        <v>271</v>
      </c>
      <c r="M387" s="190" t="s">
        <v>271</v>
      </c>
      <c r="N387" s="190" t="s">
        <v>271</v>
      </c>
      <c r="O387" s="190" t="s">
        <v>271</v>
      </c>
      <c r="P387" s="190" t="s">
        <v>271</v>
      </c>
      <c r="Q387" s="191">
        <v>42522</v>
      </c>
      <c r="R387" s="191">
        <v>42582</v>
      </c>
      <c r="T387" s="190" t="s">
        <v>1332</v>
      </c>
      <c r="U387" s="194">
        <v>16116</v>
      </c>
      <c r="V387" s="190" t="s">
        <v>4966</v>
      </c>
      <c r="W387" s="190" t="s">
        <v>4965</v>
      </c>
      <c r="X387" s="190" t="s">
        <v>4964</v>
      </c>
      <c r="Y387" s="190" t="s">
        <v>5029</v>
      </c>
      <c r="Z387" s="190" t="s">
        <v>5028</v>
      </c>
      <c r="AA387" s="190" t="s">
        <v>5027</v>
      </c>
      <c r="AB387" s="190" t="s">
        <v>448</v>
      </c>
      <c r="AC387" s="190" t="s">
        <v>5291</v>
      </c>
      <c r="AD387" s="190" t="s">
        <v>325</v>
      </c>
      <c r="AE387" s="190" t="s">
        <v>5290</v>
      </c>
      <c r="AF387" s="190" t="s">
        <v>5289</v>
      </c>
      <c r="AG387" s="193">
        <v>3000</v>
      </c>
      <c r="AH387" s="193">
        <v>3800</v>
      </c>
      <c r="AI387" s="193">
        <v>6800</v>
      </c>
      <c r="AJ387" s="193">
        <v>660</v>
      </c>
      <c r="AK387" s="193">
        <v>840</v>
      </c>
      <c r="AL387" s="193">
        <v>1500</v>
      </c>
      <c r="AM387" s="193">
        <v>3000</v>
      </c>
      <c r="AN387" s="193">
        <v>3800</v>
      </c>
      <c r="AO387" s="193">
        <v>6800</v>
      </c>
      <c r="AP387" s="193">
        <v>660</v>
      </c>
      <c r="AQ387" s="193">
        <v>840</v>
      </c>
      <c r="AR387" s="193">
        <v>1500</v>
      </c>
      <c r="AS387" s="190" t="s">
        <v>271</v>
      </c>
      <c r="AT387" s="193" t="s">
        <v>271</v>
      </c>
      <c r="AU387" s="193" t="s">
        <v>271</v>
      </c>
      <c r="AV387" s="190" t="s">
        <v>271</v>
      </c>
      <c r="AW387" s="193" t="s">
        <v>271</v>
      </c>
      <c r="AX387" s="193" t="s">
        <v>271</v>
      </c>
      <c r="AY387" s="190" t="s">
        <v>271</v>
      </c>
      <c r="AZ387" s="193" t="s">
        <v>271</v>
      </c>
      <c r="BA387" s="193" t="s">
        <v>271</v>
      </c>
      <c r="BB387" s="190" t="s">
        <v>271</v>
      </c>
      <c r="BC387" s="193" t="s">
        <v>271</v>
      </c>
      <c r="BD387" s="193" t="s">
        <v>271</v>
      </c>
      <c r="BE387" s="190" t="s">
        <v>271</v>
      </c>
      <c r="BF387" s="193" t="s">
        <v>271</v>
      </c>
      <c r="BG387" s="193" t="s">
        <v>271</v>
      </c>
      <c r="BH387" s="190" t="s">
        <v>271</v>
      </c>
      <c r="BI387" s="193" t="s">
        <v>271</v>
      </c>
      <c r="BJ387" s="193" t="s">
        <v>271</v>
      </c>
      <c r="BK387" s="190" t="s">
        <v>271</v>
      </c>
      <c r="BL387" s="193" t="s">
        <v>271</v>
      </c>
      <c r="BM387" s="193" t="s">
        <v>271</v>
      </c>
      <c r="BN387" s="190" t="s">
        <v>271</v>
      </c>
      <c r="BO387" s="193" t="s">
        <v>271</v>
      </c>
      <c r="BP387" s="193" t="s">
        <v>271</v>
      </c>
      <c r="BQ387" s="190" t="s">
        <v>271</v>
      </c>
      <c r="BR387" s="193" t="s">
        <v>271</v>
      </c>
      <c r="BS387" s="193" t="s">
        <v>271</v>
      </c>
      <c r="BT387" s="190" t="s">
        <v>287</v>
      </c>
      <c r="BU387" s="193">
        <v>1500</v>
      </c>
      <c r="BV387" s="193">
        <v>6800</v>
      </c>
      <c r="BW387" s="193">
        <v>0</v>
      </c>
      <c r="BX387" s="193">
        <v>0</v>
      </c>
      <c r="BY387" s="193">
        <v>0</v>
      </c>
      <c r="BZ387" s="193">
        <v>0</v>
      </c>
      <c r="CA387" s="193">
        <v>0</v>
      </c>
      <c r="CB387" s="193">
        <v>0</v>
      </c>
      <c r="CC387" s="190" t="s">
        <v>271</v>
      </c>
      <c r="CD387" s="193" t="s">
        <v>271</v>
      </c>
      <c r="CE387" s="193" t="s">
        <v>271</v>
      </c>
      <c r="CF387" s="190" t="s">
        <v>271</v>
      </c>
      <c r="CG387" s="193" t="s">
        <v>271</v>
      </c>
      <c r="CH387" s="193" t="s">
        <v>271</v>
      </c>
      <c r="CI387" s="190" t="s">
        <v>271</v>
      </c>
      <c r="CJ387" s="193" t="s">
        <v>271</v>
      </c>
      <c r="CK387" s="193" t="s">
        <v>271</v>
      </c>
      <c r="CL387" s="190" t="s">
        <v>271</v>
      </c>
      <c r="CM387" s="193" t="s">
        <v>271</v>
      </c>
      <c r="CN387" s="193" t="s">
        <v>271</v>
      </c>
      <c r="CO387" s="190" t="s">
        <v>271</v>
      </c>
      <c r="CP387" s="193" t="s">
        <v>271</v>
      </c>
      <c r="CQ387" s="193" t="s">
        <v>271</v>
      </c>
      <c r="CR387" s="190" t="s">
        <v>271</v>
      </c>
      <c r="CS387" s="193" t="s">
        <v>271</v>
      </c>
      <c r="CT387" s="193" t="s">
        <v>271</v>
      </c>
      <c r="CU387" s="190" t="s">
        <v>271</v>
      </c>
      <c r="CV387" s="193" t="s">
        <v>271</v>
      </c>
      <c r="CW387" s="193" t="s">
        <v>271</v>
      </c>
      <c r="CX387" s="190" t="s">
        <v>271</v>
      </c>
      <c r="CY387" s="193" t="s">
        <v>271</v>
      </c>
      <c r="CZ387" s="193" t="s">
        <v>271</v>
      </c>
      <c r="DA387" s="190" t="s">
        <v>271</v>
      </c>
      <c r="DB387" s="193" t="s">
        <v>271</v>
      </c>
      <c r="DC387" s="193" t="s">
        <v>271</v>
      </c>
      <c r="DD387" s="190" t="s">
        <v>271</v>
      </c>
      <c r="DE387" s="193" t="s">
        <v>271</v>
      </c>
      <c r="DF387" s="193" t="s">
        <v>271</v>
      </c>
      <c r="DG387" s="190" t="s">
        <v>271</v>
      </c>
      <c r="DH387" s="193" t="s">
        <v>271</v>
      </c>
      <c r="DI387" s="193" t="s">
        <v>271</v>
      </c>
      <c r="DJ387" s="190" t="s">
        <v>271</v>
      </c>
      <c r="DK387" s="193" t="s">
        <v>271</v>
      </c>
      <c r="DL387" s="193" t="s">
        <v>271</v>
      </c>
      <c r="DM387" s="190" t="s">
        <v>271</v>
      </c>
      <c r="DN387" s="193" t="s">
        <v>271</v>
      </c>
      <c r="DO387" s="193" t="s">
        <v>271</v>
      </c>
      <c r="DP387" s="190" t="s">
        <v>271</v>
      </c>
      <c r="DQ387" s="193" t="s">
        <v>271</v>
      </c>
      <c r="DR387" s="193" t="s">
        <v>271</v>
      </c>
      <c r="DS387" s="190" t="s">
        <v>271</v>
      </c>
      <c r="DT387" s="193" t="s">
        <v>271</v>
      </c>
      <c r="DU387" s="193" t="s">
        <v>271</v>
      </c>
      <c r="DV387" s="190" t="s">
        <v>271</v>
      </c>
      <c r="DW387" s="193" t="s">
        <v>271</v>
      </c>
      <c r="DX387" s="193" t="s">
        <v>271</v>
      </c>
      <c r="DY387" s="190" t="s">
        <v>655</v>
      </c>
      <c r="DZ387" s="190" t="s">
        <v>297</v>
      </c>
      <c r="EA387" s="190" t="s">
        <v>271</v>
      </c>
      <c r="EB387" s="190" t="s">
        <v>271</v>
      </c>
      <c r="EC387" s="190" t="s">
        <v>297</v>
      </c>
      <c r="ED387" s="190" t="s">
        <v>271</v>
      </c>
      <c r="EE387" s="190" t="s">
        <v>271</v>
      </c>
      <c r="EF387" s="190" t="s">
        <v>271</v>
      </c>
      <c r="EG387" s="190" t="s">
        <v>352</v>
      </c>
      <c r="EH387" s="190" t="s">
        <v>284</v>
      </c>
      <c r="EI387" s="190" t="s">
        <v>283</v>
      </c>
      <c r="EJ387" s="190" t="s">
        <v>246</v>
      </c>
      <c r="EK387" s="190" t="s">
        <v>379</v>
      </c>
      <c r="EL387" s="190" t="s">
        <v>272</v>
      </c>
      <c r="EM387" s="190" t="s">
        <v>272</v>
      </c>
      <c r="EN387" s="190" t="s">
        <v>272</v>
      </c>
      <c r="EO387" s="190" t="s">
        <v>272</v>
      </c>
      <c r="EP387" s="190" t="s">
        <v>378</v>
      </c>
      <c r="EQ387" s="190">
        <v>4</v>
      </c>
      <c r="ER387" s="190" t="s">
        <v>349</v>
      </c>
      <c r="ES387" s="190" t="s">
        <v>272</v>
      </c>
      <c r="ET387" s="190" t="s">
        <v>297</v>
      </c>
      <c r="EU387" s="190" t="s">
        <v>297</v>
      </c>
      <c r="EV387" s="190" t="s">
        <v>272</v>
      </c>
      <c r="EW387" s="190" t="s">
        <v>601</v>
      </c>
      <c r="EX387" s="190">
        <v>2</v>
      </c>
      <c r="EY387" s="190" t="s">
        <v>318</v>
      </c>
      <c r="EZ387" s="190" t="s">
        <v>266</v>
      </c>
      <c r="FA387" s="190" t="s">
        <v>258</v>
      </c>
      <c r="FB387" s="193">
        <v>1</v>
      </c>
      <c r="FC387" s="190" t="s">
        <v>442</v>
      </c>
      <c r="FD387" s="190" t="s">
        <v>271</v>
      </c>
      <c r="FE387" s="190" t="s">
        <v>271</v>
      </c>
      <c r="FF387" s="190" t="s">
        <v>262</v>
      </c>
      <c r="FG387" s="190" t="s">
        <v>271</v>
      </c>
      <c r="FH387" s="190" t="s">
        <v>271</v>
      </c>
      <c r="FI387" s="190" t="s">
        <v>5288</v>
      </c>
      <c r="FJ387" s="190" t="s">
        <v>5287</v>
      </c>
      <c r="FK387" s="190" t="s">
        <v>5286</v>
      </c>
      <c r="FL387" s="190" t="s">
        <v>5285</v>
      </c>
      <c r="FM387" s="190" t="s">
        <v>5284</v>
      </c>
      <c r="FN387" s="190" t="s">
        <v>5283</v>
      </c>
      <c r="FO387" s="190" t="s">
        <v>5282</v>
      </c>
      <c r="FP387" s="190" t="s">
        <v>5281</v>
      </c>
      <c r="FQ387" s="193">
        <v>6800</v>
      </c>
      <c r="FR387" s="193">
        <v>1500</v>
      </c>
      <c r="FS387" s="190" t="s">
        <v>271</v>
      </c>
      <c r="FT387" s="190" t="s">
        <v>271</v>
      </c>
      <c r="FU387" s="190" t="s">
        <v>272</v>
      </c>
      <c r="FV387" s="190" t="s">
        <v>272</v>
      </c>
      <c r="FW387" s="190" t="s">
        <v>271</v>
      </c>
      <c r="FX387" s="190" t="s">
        <v>271</v>
      </c>
      <c r="FY387" s="190" t="s">
        <v>271</v>
      </c>
      <c r="FZ387" s="190" t="s">
        <v>271</v>
      </c>
      <c r="GA387" s="190" t="s">
        <v>271</v>
      </c>
      <c r="GB387" s="190" t="s">
        <v>271</v>
      </c>
      <c r="GC387" s="190" t="s">
        <v>271</v>
      </c>
      <c r="GD387" s="190" t="s">
        <v>271</v>
      </c>
      <c r="GE387" s="190" t="s">
        <v>297</v>
      </c>
    </row>
    <row r="388" spans="1:187" x14ac:dyDescent="0.3">
      <c r="A388" s="190" t="s">
        <v>372</v>
      </c>
      <c r="B388" s="190">
        <v>2996</v>
      </c>
      <c r="C388" s="190" t="s">
        <v>80</v>
      </c>
      <c r="D388" s="190" t="s">
        <v>240</v>
      </c>
      <c r="E388" s="190" t="s">
        <v>5280</v>
      </c>
      <c r="F388" s="190" t="s">
        <v>5279</v>
      </c>
      <c r="G388" s="190" t="s">
        <v>4909</v>
      </c>
      <c r="H388" s="190" t="s">
        <v>301</v>
      </c>
      <c r="I388" s="190" t="s">
        <v>301</v>
      </c>
      <c r="J388" s="190" t="s">
        <v>5278</v>
      </c>
      <c r="K388" s="190" t="s">
        <v>271</v>
      </c>
      <c r="L388" s="190" t="s">
        <v>271</v>
      </c>
      <c r="M388" s="190" t="s">
        <v>271</v>
      </c>
      <c r="N388" s="190" t="s">
        <v>271</v>
      </c>
      <c r="O388" s="190" t="s">
        <v>271</v>
      </c>
      <c r="P388" s="190" t="s">
        <v>271</v>
      </c>
      <c r="Q388" s="191">
        <v>42476</v>
      </c>
      <c r="R388" s="191">
        <v>42505</v>
      </c>
      <c r="T388" s="190" t="s">
        <v>452</v>
      </c>
      <c r="U388" s="194">
        <v>2238.8000000000002</v>
      </c>
      <c r="V388" s="190" t="s">
        <v>5277</v>
      </c>
      <c r="W388" s="190" t="s">
        <v>5276</v>
      </c>
      <c r="X388" s="190" t="s">
        <v>5275</v>
      </c>
      <c r="Y388" s="190" t="s">
        <v>271</v>
      </c>
      <c r="Z388" s="190" t="s">
        <v>271</v>
      </c>
      <c r="AA388" s="190" t="s">
        <v>271</v>
      </c>
      <c r="AB388" s="190" t="s">
        <v>448</v>
      </c>
      <c r="AC388" s="190" t="s">
        <v>5274</v>
      </c>
      <c r="AD388" s="190" t="s">
        <v>325</v>
      </c>
      <c r="AE388" s="190" t="s">
        <v>5273</v>
      </c>
      <c r="AF388" s="190" t="s">
        <v>5272</v>
      </c>
      <c r="AG388" s="193">
        <v>0</v>
      </c>
      <c r="AH388" s="193">
        <v>0</v>
      </c>
      <c r="AI388" s="193">
        <v>0</v>
      </c>
      <c r="AJ388" s="193">
        <v>1303</v>
      </c>
      <c r="AK388" s="193">
        <v>1447</v>
      </c>
      <c r="AL388" s="193">
        <v>2750</v>
      </c>
      <c r="AM388" s="193">
        <v>0</v>
      </c>
      <c r="AN388" s="193">
        <v>0</v>
      </c>
      <c r="AO388" s="193">
        <v>0</v>
      </c>
      <c r="AP388" s="193">
        <v>1303</v>
      </c>
      <c r="AQ388" s="193">
        <v>1447</v>
      </c>
      <c r="AR388" s="193">
        <v>2750</v>
      </c>
      <c r="AS388" s="190" t="s">
        <v>271</v>
      </c>
      <c r="AT388" s="193" t="s">
        <v>271</v>
      </c>
      <c r="AU388" s="193" t="s">
        <v>271</v>
      </c>
      <c r="AV388" s="190" t="s">
        <v>271</v>
      </c>
      <c r="AW388" s="193" t="s">
        <v>271</v>
      </c>
      <c r="AX388" s="193" t="s">
        <v>271</v>
      </c>
      <c r="AY388" s="190" t="s">
        <v>271</v>
      </c>
      <c r="AZ388" s="193" t="s">
        <v>271</v>
      </c>
      <c r="BA388" s="193" t="s">
        <v>271</v>
      </c>
      <c r="BB388" s="190" t="s">
        <v>271</v>
      </c>
      <c r="BC388" s="193" t="s">
        <v>271</v>
      </c>
      <c r="BD388" s="193" t="s">
        <v>271</v>
      </c>
      <c r="BE388" s="190" t="s">
        <v>271</v>
      </c>
      <c r="BF388" s="193" t="s">
        <v>271</v>
      </c>
      <c r="BG388" s="193" t="s">
        <v>271</v>
      </c>
      <c r="BH388" s="190" t="s">
        <v>271</v>
      </c>
      <c r="BI388" s="193" t="s">
        <v>271</v>
      </c>
      <c r="BJ388" s="193" t="s">
        <v>271</v>
      </c>
      <c r="BK388" s="190" t="s">
        <v>271</v>
      </c>
      <c r="BL388" s="193" t="s">
        <v>271</v>
      </c>
      <c r="BM388" s="193" t="s">
        <v>271</v>
      </c>
      <c r="BN388" s="190" t="s">
        <v>271</v>
      </c>
      <c r="BO388" s="193" t="s">
        <v>271</v>
      </c>
      <c r="BP388" s="193" t="s">
        <v>271</v>
      </c>
      <c r="BQ388" s="190" t="s">
        <v>271</v>
      </c>
      <c r="BR388" s="193" t="s">
        <v>271</v>
      </c>
      <c r="BS388" s="193" t="s">
        <v>271</v>
      </c>
      <c r="BT388" s="190" t="s">
        <v>287</v>
      </c>
      <c r="BU388" s="193">
        <v>2750</v>
      </c>
      <c r="BV388" s="193">
        <v>0</v>
      </c>
      <c r="BW388" s="193">
        <v>0</v>
      </c>
      <c r="BX388" s="193">
        <v>0</v>
      </c>
      <c r="BY388" s="193">
        <v>0</v>
      </c>
      <c r="BZ388" s="193">
        <v>0</v>
      </c>
      <c r="CA388" s="193">
        <v>0</v>
      </c>
      <c r="CB388" s="193">
        <v>0</v>
      </c>
      <c r="CC388" s="190" t="s">
        <v>271</v>
      </c>
      <c r="CD388" s="193" t="s">
        <v>271</v>
      </c>
      <c r="CE388" s="193" t="s">
        <v>271</v>
      </c>
      <c r="CF388" s="190" t="s">
        <v>271</v>
      </c>
      <c r="CG388" s="193" t="s">
        <v>271</v>
      </c>
      <c r="CH388" s="193" t="s">
        <v>271</v>
      </c>
      <c r="CI388" s="190" t="s">
        <v>271</v>
      </c>
      <c r="CJ388" s="193" t="s">
        <v>271</v>
      </c>
      <c r="CK388" s="193" t="s">
        <v>271</v>
      </c>
      <c r="CL388" s="190" t="s">
        <v>271</v>
      </c>
      <c r="CM388" s="193" t="s">
        <v>271</v>
      </c>
      <c r="CN388" s="193" t="s">
        <v>271</v>
      </c>
      <c r="CO388" s="190" t="s">
        <v>271</v>
      </c>
      <c r="CP388" s="193" t="s">
        <v>271</v>
      </c>
      <c r="CQ388" s="193" t="s">
        <v>271</v>
      </c>
      <c r="CR388" s="190" t="s">
        <v>271</v>
      </c>
      <c r="CS388" s="193" t="s">
        <v>271</v>
      </c>
      <c r="CT388" s="193" t="s">
        <v>271</v>
      </c>
      <c r="CU388" s="190" t="s">
        <v>271</v>
      </c>
      <c r="CV388" s="193" t="s">
        <v>271</v>
      </c>
      <c r="CW388" s="193" t="s">
        <v>271</v>
      </c>
      <c r="CX388" s="190" t="s">
        <v>271</v>
      </c>
      <c r="CY388" s="193" t="s">
        <v>271</v>
      </c>
      <c r="CZ388" s="193" t="s">
        <v>271</v>
      </c>
      <c r="DA388" s="190" t="s">
        <v>271</v>
      </c>
      <c r="DB388" s="193" t="s">
        <v>271</v>
      </c>
      <c r="DC388" s="193" t="s">
        <v>271</v>
      </c>
      <c r="DD388" s="190" t="s">
        <v>271</v>
      </c>
      <c r="DE388" s="193" t="s">
        <v>271</v>
      </c>
      <c r="DF388" s="193" t="s">
        <v>271</v>
      </c>
      <c r="DG388" s="190" t="s">
        <v>271</v>
      </c>
      <c r="DH388" s="193" t="s">
        <v>271</v>
      </c>
      <c r="DI388" s="193" t="s">
        <v>271</v>
      </c>
      <c r="DJ388" s="190" t="s">
        <v>271</v>
      </c>
      <c r="DK388" s="193" t="s">
        <v>271</v>
      </c>
      <c r="DL388" s="193" t="s">
        <v>271</v>
      </c>
      <c r="DM388" s="190" t="s">
        <v>271</v>
      </c>
      <c r="DN388" s="193" t="s">
        <v>271</v>
      </c>
      <c r="DO388" s="193" t="s">
        <v>271</v>
      </c>
      <c r="DP388" s="190" t="s">
        <v>271</v>
      </c>
      <c r="DQ388" s="193" t="s">
        <v>271</v>
      </c>
      <c r="DR388" s="193" t="s">
        <v>271</v>
      </c>
      <c r="DS388" s="190" t="s">
        <v>271</v>
      </c>
      <c r="DT388" s="193" t="s">
        <v>271</v>
      </c>
      <c r="DU388" s="193" t="s">
        <v>271</v>
      </c>
      <c r="DV388" s="190" t="s">
        <v>271</v>
      </c>
      <c r="DW388" s="193" t="s">
        <v>271</v>
      </c>
      <c r="DX388" s="193" t="s">
        <v>271</v>
      </c>
      <c r="DY388" s="190" t="s">
        <v>655</v>
      </c>
      <c r="DZ388" s="190" t="s">
        <v>272</v>
      </c>
      <c r="EA388" s="190" t="s">
        <v>308</v>
      </c>
      <c r="EB388" s="190" t="s">
        <v>307</v>
      </c>
      <c r="EC388" s="190" t="s">
        <v>297</v>
      </c>
      <c r="ED388" s="190" t="s">
        <v>271</v>
      </c>
      <c r="EE388" s="190" t="s">
        <v>271</v>
      </c>
      <c r="EF388" s="190" t="s">
        <v>271</v>
      </c>
      <c r="EG388" s="190" t="s">
        <v>352</v>
      </c>
      <c r="EH388" s="190" t="s">
        <v>284</v>
      </c>
      <c r="EI388" s="190" t="s">
        <v>283</v>
      </c>
      <c r="EJ388" s="190" t="s">
        <v>246</v>
      </c>
      <c r="EK388" s="190" t="s">
        <v>379</v>
      </c>
      <c r="EL388" s="190" t="s">
        <v>272</v>
      </c>
      <c r="EM388" s="190" t="s">
        <v>272</v>
      </c>
      <c r="EN388" s="190" t="s">
        <v>272</v>
      </c>
      <c r="EO388" s="190" t="s">
        <v>272</v>
      </c>
      <c r="EP388" s="190" t="s">
        <v>378</v>
      </c>
      <c r="EQ388" s="190">
        <v>4</v>
      </c>
      <c r="ER388" s="190" t="s">
        <v>692</v>
      </c>
      <c r="ES388" s="190" t="s">
        <v>271</v>
      </c>
      <c r="ET388" s="190" t="s">
        <v>271</v>
      </c>
      <c r="EU388" s="190" t="s">
        <v>271</v>
      </c>
      <c r="EV388" s="190" t="s">
        <v>271</v>
      </c>
      <c r="EW388" s="190" t="s">
        <v>691</v>
      </c>
      <c r="EX388" s="190" t="s">
        <v>271</v>
      </c>
      <c r="EY388" s="190" t="s">
        <v>302</v>
      </c>
      <c r="EZ388" s="190" t="s">
        <v>268</v>
      </c>
      <c r="FA388" s="190" t="s">
        <v>260</v>
      </c>
      <c r="FB388" s="193">
        <v>1</v>
      </c>
      <c r="FC388" s="190" t="s">
        <v>276</v>
      </c>
      <c r="FD388" s="190" t="s">
        <v>271</v>
      </c>
      <c r="FE388" s="190" t="s">
        <v>271</v>
      </c>
      <c r="FF388" s="190" t="s">
        <v>262</v>
      </c>
      <c r="FG388" s="190" t="s">
        <v>271</v>
      </c>
      <c r="FH388" s="190" t="s">
        <v>271</v>
      </c>
      <c r="FI388" s="190" t="s">
        <v>5271</v>
      </c>
      <c r="FJ388" s="190" t="s">
        <v>5270</v>
      </c>
      <c r="FK388" s="190" t="s">
        <v>5269</v>
      </c>
      <c r="FL388" s="190" t="s">
        <v>271</v>
      </c>
      <c r="FM388" s="190" t="s">
        <v>271</v>
      </c>
      <c r="FN388" s="190" t="s">
        <v>271</v>
      </c>
      <c r="FO388" s="190" t="s">
        <v>271</v>
      </c>
      <c r="FP388" s="190" t="s">
        <v>271</v>
      </c>
      <c r="FQ388" s="193">
        <v>0</v>
      </c>
      <c r="FR388" s="193">
        <v>2750</v>
      </c>
      <c r="FS388" s="190" t="s">
        <v>271</v>
      </c>
      <c r="FT388" s="190" t="s">
        <v>271</v>
      </c>
      <c r="FU388" s="190" t="s">
        <v>272</v>
      </c>
      <c r="FV388" s="190" t="s">
        <v>272</v>
      </c>
      <c r="FW388" s="190" t="s">
        <v>271</v>
      </c>
      <c r="FX388" s="190" t="s">
        <v>271</v>
      </c>
      <c r="FY388" s="190" t="s">
        <v>271</v>
      </c>
      <c r="FZ388" s="190" t="s">
        <v>271</v>
      </c>
      <c r="GA388" s="190" t="s">
        <v>271</v>
      </c>
      <c r="GB388" s="190" t="s">
        <v>271</v>
      </c>
      <c r="GC388" s="190" t="s">
        <v>271</v>
      </c>
      <c r="GD388" s="190" t="s">
        <v>271</v>
      </c>
      <c r="GE388" s="190" t="s">
        <v>297</v>
      </c>
    </row>
    <row r="389" spans="1:187" x14ac:dyDescent="0.3">
      <c r="A389" s="190" t="s">
        <v>372</v>
      </c>
      <c r="B389" s="190">
        <v>2997</v>
      </c>
      <c r="C389" s="190" t="s">
        <v>80</v>
      </c>
      <c r="D389" s="190" t="s">
        <v>240</v>
      </c>
      <c r="E389" s="190" t="s">
        <v>5268</v>
      </c>
      <c r="F389" s="190" t="s">
        <v>5267</v>
      </c>
      <c r="G389" s="190" t="s">
        <v>4909</v>
      </c>
      <c r="H389" s="190" t="s">
        <v>1104</v>
      </c>
      <c r="I389" s="190" t="s">
        <v>301</v>
      </c>
      <c r="J389" s="190" t="s">
        <v>5266</v>
      </c>
      <c r="K389" s="190" t="s">
        <v>301</v>
      </c>
      <c r="L389" s="190" t="s">
        <v>271</v>
      </c>
      <c r="M389" s="190" t="s">
        <v>1337</v>
      </c>
      <c r="N389" s="190" t="s">
        <v>301</v>
      </c>
      <c r="O389" s="190" t="s">
        <v>271</v>
      </c>
      <c r="P389" s="190" t="s">
        <v>4001</v>
      </c>
      <c r="Q389" s="191">
        <v>42119</v>
      </c>
      <c r="R389" s="191">
        <v>42140</v>
      </c>
      <c r="T389" s="190" t="s">
        <v>452</v>
      </c>
      <c r="U389" s="194">
        <v>0</v>
      </c>
      <c r="V389" s="190" t="s">
        <v>5265</v>
      </c>
      <c r="W389" s="190" t="s">
        <v>5264</v>
      </c>
      <c r="X389" s="190" t="s">
        <v>5263</v>
      </c>
      <c r="Y389" s="190" t="s">
        <v>271</v>
      </c>
      <c r="Z389" s="190" t="s">
        <v>271</v>
      </c>
      <c r="AA389" s="190" t="s">
        <v>271</v>
      </c>
      <c r="AB389" s="190" t="s">
        <v>448</v>
      </c>
      <c r="AC389" s="190" t="s">
        <v>5262</v>
      </c>
      <c r="AD389" s="190" t="s">
        <v>301</v>
      </c>
      <c r="AE389" s="190" t="s">
        <v>5261</v>
      </c>
      <c r="AF389" s="190" t="s">
        <v>4112</v>
      </c>
      <c r="AG389" s="193">
        <v>0</v>
      </c>
      <c r="AH389" s="193">
        <v>0</v>
      </c>
      <c r="AI389" s="193">
        <v>0</v>
      </c>
      <c r="AJ389" s="193">
        <v>6200</v>
      </c>
      <c r="AK389" s="193">
        <v>6300</v>
      </c>
      <c r="AL389" s="193">
        <v>12500</v>
      </c>
      <c r="AM389" s="193">
        <v>0</v>
      </c>
      <c r="AN389" s="193">
        <v>0</v>
      </c>
      <c r="AO389" s="193">
        <v>0</v>
      </c>
      <c r="AP389" s="193">
        <v>6200</v>
      </c>
      <c r="AQ389" s="193">
        <v>6300</v>
      </c>
      <c r="AR389" s="193">
        <v>12500</v>
      </c>
      <c r="AS389" s="190" t="s">
        <v>271</v>
      </c>
      <c r="AT389" s="193" t="s">
        <v>271</v>
      </c>
      <c r="AU389" s="193" t="s">
        <v>271</v>
      </c>
      <c r="AV389" s="190" t="s">
        <v>271</v>
      </c>
      <c r="AW389" s="193" t="s">
        <v>271</v>
      </c>
      <c r="AX389" s="193" t="s">
        <v>271</v>
      </c>
      <c r="AY389" s="190" t="s">
        <v>271</v>
      </c>
      <c r="AZ389" s="193" t="s">
        <v>271</v>
      </c>
      <c r="BA389" s="193" t="s">
        <v>271</v>
      </c>
      <c r="BB389" s="190" t="s">
        <v>271</v>
      </c>
      <c r="BC389" s="193" t="s">
        <v>271</v>
      </c>
      <c r="BD389" s="193" t="s">
        <v>271</v>
      </c>
      <c r="BE389" s="190" t="s">
        <v>271</v>
      </c>
      <c r="BF389" s="193" t="s">
        <v>271</v>
      </c>
      <c r="BG389" s="193" t="s">
        <v>271</v>
      </c>
      <c r="BH389" s="190" t="s">
        <v>271</v>
      </c>
      <c r="BI389" s="193" t="s">
        <v>271</v>
      </c>
      <c r="BJ389" s="193" t="s">
        <v>271</v>
      </c>
      <c r="BK389" s="190" t="s">
        <v>271</v>
      </c>
      <c r="BL389" s="193" t="s">
        <v>271</v>
      </c>
      <c r="BM389" s="193" t="s">
        <v>271</v>
      </c>
      <c r="BN389" s="190" t="s">
        <v>271</v>
      </c>
      <c r="BO389" s="193" t="s">
        <v>271</v>
      </c>
      <c r="BP389" s="193" t="s">
        <v>271</v>
      </c>
      <c r="BQ389" s="190" t="s">
        <v>287</v>
      </c>
      <c r="BR389" s="193">
        <v>12500</v>
      </c>
      <c r="BS389" s="193">
        <v>0</v>
      </c>
      <c r="BT389" s="190" t="s">
        <v>287</v>
      </c>
      <c r="BU389" s="193">
        <v>12500</v>
      </c>
      <c r="BV389" s="193">
        <v>0</v>
      </c>
      <c r="BW389" s="193" t="s">
        <v>271</v>
      </c>
      <c r="BX389" s="193" t="s">
        <v>271</v>
      </c>
      <c r="BY389" s="193">
        <v>0</v>
      </c>
      <c r="BZ389" s="193" t="s">
        <v>271</v>
      </c>
      <c r="CA389" s="193" t="s">
        <v>271</v>
      </c>
      <c r="CB389" s="193">
        <v>0</v>
      </c>
      <c r="CC389" s="190" t="s">
        <v>271</v>
      </c>
      <c r="CD389" s="193" t="s">
        <v>271</v>
      </c>
      <c r="CE389" s="193" t="s">
        <v>271</v>
      </c>
      <c r="CF389" s="190" t="s">
        <v>271</v>
      </c>
      <c r="CG389" s="193" t="s">
        <v>271</v>
      </c>
      <c r="CH389" s="193" t="s">
        <v>271</v>
      </c>
      <c r="CI389" s="190" t="s">
        <v>271</v>
      </c>
      <c r="CJ389" s="193" t="s">
        <v>271</v>
      </c>
      <c r="CK389" s="193" t="s">
        <v>271</v>
      </c>
      <c r="CL389" s="190" t="s">
        <v>271</v>
      </c>
      <c r="CM389" s="193" t="s">
        <v>271</v>
      </c>
      <c r="CN389" s="193" t="s">
        <v>271</v>
      </c>
      <c r="CO389" s="190" t="s">
        <v>271</v>
      </c>
      <c r="CP389" s="193" t="s">
        <v>271</v>
      </c>
      <c r="CQ389" s="193" t="s">
        <v>271</v>
      </c>
      <c r="CR389" s="190" t="s">
        <v>271</v>
      </c>
      <c r="CS389" s="193" t="s">
        <v>271</v>
      </c>
      <c r="CT389" s="193" t="s">
        <v>271</v>
      </c>
      <c r="CU389" s="190" t="s">
        <v>271</v>
      </c>
      <c r="CV389" s="193" t="s">
        <v>271</v>
      </c>
      <c r="CW389" s="193" t="s">
        <v>271</v>
      </c>
      <c r="CX389" s="190" t="s">
        <v>271</v>
      </c>
      <c r="CY389" s="193" t="s">
        <v>271</v>
      </c>
      <c r="CZ389" s="193" t="s">
        <v>271</v>
      </c>
      <c r="DA389" s="190" t="s">
        <v>271</v>
      </c>
      <c r="DB389" s="193" t="s">
        <v>271</v>
      </c>
      <c r="DC389" s="193" t="s">
        <v>271</v>
      </c>
      <c r="DD389" s="190" t="s">
        <v>271</v>
      </c>
      <c r="DE389" s="193" t="s">
        <v>271</v>
      </c>
      <c r="DF389" s="193" t="s">
        <v>271</v>
      </c>
      <c r="DG389" s="190" t="s">
        <v>271</v>
      </c>
      <c r="DH389" s="193" t="s">
        <v>271</v>
      </c>
      <c r="DI389" s="193" t="s">
        <v>271</v>
      </c>
      <c r="DJ389" s="190" t="s">
        <v>271</v>
      </c>
      <c r="DK389" s="193" t="s">
        <v>271</v>
      </c>
      <c r="DL389" s="193" t="s">
        <v>271</v>
      </c>
      <c r="DM389" s="190" t="s">
        <v>271</v>
      </c>
      <c r="DN389" s="193" t="s">
        <v>271</v>
      </c>
      <c r="DO389" s="193" t="s">
        <v>271</v>
      </c>
      <c r="DP389" s="190" t="s">
        <v>271</v>
      </c>
      <c r="DQ389" s="193" t="s">
        <v>271</v>
      </c>
      <c r="DR389" s="193" t="s">
        <v>271</v>
      </c>
      <c r="DS389" s="190" t="s">
        <v>271</v>
      </c>
      <c r="DT389" s="193" t="s">
        <v>271</v>
      </c>
      <c r="DU389" s="193" t="s">
        <v>271</v>
      </c>
      <c r="DV389" s="190" t="s">
        <v>271</v>
      </c>
      <c r="DW389" s="193" t="s">
        <v>271</v>
      </c>
      <c r="DX389" s="193" t="s">
        <v>271</v>
      </c>
      <c r="DY389" s="190" t="s">
        <v>1295</v>
      </c>
      <c r="DZ389" s="190" t="s">
        <v>297</v>
      </c>
      <c r="EA389" s="190" t="s">
        <v>271</v>
      </c>
      <c r="EB389" s="190" t="s">
        <v>271</v>
      </c>
      <c r="EC389" s="190" t="s">
        <v>297</v>
      </c>
      <c r="ED389" s="190" t="s">
        <v>271</v>
      </c>
      <c r="EE389" s="190" t="s">
        <v>271</v>
      </c>
      <c r="EF389" s="190" t="s">
        <v>271</v>
      </c>
      <c r="EG389" s="190" t="s">
        <v>352</v>
      </c>
      <c r="EH389" s="190" t="s">
        <v>284</v>
      </c>
      <c r="EI389" s="190" t="s">
        <v>283</v>
      </c>
      <c r="EJ389" s="190" t="s">
        <v>246</v>
      </c>
      <c r="EK389" s="190" t="s">
        <v>379</v>
      </c>
      <c r="EL389" s="190" t="s">
        <v>272</v>
      </c>
      <c r="EM389" s="190" t="s">
        <v>272</v>
      </c>
      <c r="EN389" s="190" t="s">
        <v>272</v>
      </c>
      <c r="EO389" s="190" t="s">
        <v>297</v>
      </c>
      <c r="EP389" s="190" t="s">
        <v>464</v>
      </c>
      <c r="EQ389" s="190">
        <v>3</v>
      </c>
      <c r="ER389" s="190" t="s">
        <v>692</v>
      </c>
      <c r="ES389" s="190" t="s">
        <v>297</v>
      </c>
      <c r="ET389" s="190" t="s">
        <v>272</v>
      </c>
      <c r="EU389" s="190" t="s">
        <v>272</v>
      </c>
      <c r="EV389" s="190" t="s">
        <v>297</v>
      </c>
      <c r="EW389" s="190" t="s">
        <v>691</v>
      </c>
      <c r="EX389" s="190">
        <v>2</v>
      </c>
      <c r="EY389" s="190" t="s">
        <v>302</v>
      </c>
      <c r="EZ389" s="190" t="s">
        <v>268</v>
      </c>
      <c r="FA389" s="190" t="s">
        <v>259</v>
      </c>
      <c r="FB389" s="193">
        <v>0</v>
      </c>
      <c r="FC389" s="190" t="s">
        <v>271</v>
      </c>
      <c r="FD389" s="190" t="s">
        <v>271</v>
      </c>
      <c r="FE389" s="190" t="s">
        <v>271</v>
      </c>
      <c r="FF389" s="190" t="s">
        <v>262</v>
      </c>
      <c r="FG389" s="190" t="s">
        <v>271</v>
      </c>
      <c r="FH389" s="190" t="s">
        <v>271</v>
      </c>
      <c r="FI389" s="190" t="s">
        <v>271</v>
      </c>
      <c r="FJ389" s="190" t="s">
        <v>271</v>
      </c>
      <c r="FK389" s="190" t="s">
        <v>271</v>
      </c>
      <c r="FL389" s="190" t="s">
        <v>5260</v>
      </c>
      <c r="FM389" s="190" t="s">
        <v>5259</v>
      </c>
      <c r="FN389" s="190" t="s">
        <v>271</v>
      </c>
      <c r="FO389" s="190" t="s">
        <v>271</v>
      </c>
      <c r="FP389" s="190" t="s">
        <v>271</v>
      </c>
      <c r="FQ389" s="193">
        <v>0</v>
      </c>
      <c r="FR389" s="193">
        <v>12500</v>
      </c>
      <c r="FS389" s="190" t="s">
        <v>271</v>
      </c>
      <c r="FT389" s="190" t="s">
        <v>271</v>
      </c>
      <c r="FU389" s="190" t="s">
        <v>272</v>
      </c>
      <c r="FV389" s="190" t="s">
        <v>272</v>
      </c>
      <c r="FW389" s="190" t="s">
        <v>271</v>
      </c>
      <c r="FX389" s="190" t="s">
        <v>271</v>
      </c>
      <c r="FY389" s="190" t="s">
        <v>271</v>
      </c>
      <c r="FZ389" s="190" t="s">
        <v>271</v>
      </c>
      <c r="GA389" s="190" t="s">
        <v>271</v>
      </c>
      <c r="GB389" s="190" t="s">
        <v>271</v>
      </c>
      <c r="GC389" s="190" t="s">
        <v>271</v>
      </c>
      <c r="GD389" s="190" t="s">
        <v>271</v>
      </c>
      <c r="GE389" s="190" t="s">
        <v>271</v>
      </c>
    </row>
    <row r="390" spans="1:187" x14ac:dyDescent="0.3">
      <c r="A390" s="190" t="s">
        <v>372</v>
      </c>
      <c r="B390" s="190">
        <v>3001</v>
      </c>
      <c r="C390" s="190" t="s">
        <v>80</v>
      </c>
      <c r="D390" s="190" t="s">
        <v>240</v>
      </c>
      <c r="E390" s="190" t="s">
        <v>5258</v>
      </c>
      <c r="F390" s="190" t="s">
        <v>5257</v>
      </c>
      <c r="G390" s="190" t="s">
        <v>4909</v>
      </c>
      <c r="H390" s="190" t="s">
        <v>514</v>
      </c>
      <c r="I390" s="190" t="s">
        <v>513</v>
      </c>
      <c r="J390" s="190" t="s">
        <v>512</v>
      </c>
      <c r="K390" s="190" t="s">
        <v>271</v>
      </c>
      <c r="L390" s="190" t="s">
        <v>271</v>
      </c>
      <c r="M390" s="190" t="s">
        <v>271</v>
      </c>
      <c r="N390" s="190" t="s">
        <v>271</v>
      </c>
      <c r="O390" s="190" t="s">
        <v>271</v>
      </c>
      <c r="P390" s="190" t="s">
        <v>271</v>
      </c>
      <c r="Q390" s="191">
        <v>42125</v>
      </c>
      <c r="R390" s="191">
        <v>42490</v>
      </c>
      <c r="T390" s="190" t="s">
        <v>366</v>
      </c>
      <c r="U390" s="194">
        <v>81750</v>
      </c>
      <c r="V390" s="190" t="s">
        <v>5227</v>
      </c>
      <c r="W390" s="190" t="s">
        <v>4984</v>
      </c>
      <c r="X390" s="190" t="s">
        <v>5226</v>
      </c>
      <c r="Y390" s="190" t="s">
        <v>5225</v>
      </c>
      <c r="Z390" s="190" t="s">
        <v>918</v>
      </c>
      <c r="AA390" s="190" t="s">
        <v>5224</v>
      </c>
      <c r="AB390" s="190" t="s">
        <v>310</v>
      </c>
      <c r="AC390" s="190" t="s">
        <v>5256</v>
      </c>
      <c r="AD390" s="190" t="s">
        <v>325</v>
      </c>
      <c r="AE390" s="190" t="s">
        <v>5255</v>
      </c>
      <c r="AF390" s="190" t="s">
        <v>5254</v>
      </c>
      <c r="AG390" s="193">
        <v>2382</v>
      </c>
      <c r="AH390" s="193">
        <v>2586</v>
      </c>
      <c r="AI390" s="193">
        <v>4968</v>
      </c>
      <c r="AJ390" s="193">
        <v>11274</v>
      </c>
      <c r="AK390" s="193">
        <v>10123</v>
      </c>
      <c r="AL390" s="193">
        <v>21397</v>
      </c>
      <c r="AM390" s="193">
        <v>0</v>
      </c>
      <c r="AN390" s="193">
        <v>0</v>
      </c>
      <c r="AO390" s="193">
        <v>0</v>
      </c>
      <c r="AP390" s="193">
        <v>0</v>
      </c>
      <c r="AQ390" s="193">
        <v>0</v>
      </c>
      <c r="AR390" s="193">
        <v>0</v>
      </c>
      <c r="AS390" s="190" t="s">
        <v>271</v>
      </c>
      <c r="AT390" s="193" t="s">
        <v>271</v>
      </c>
      <c r="AU390" s="193" t="s">
        <v>271</v>
      </c>
      <c r="AV390" s="190" t="s">
        <v>271</v>
      </c>
      <c r="AW390" s="193" t="s">
        <v>271</v>
      </c>
      <c r="AX390" s="193" t="s">
        <v>271</v>
      </c>
      <c r="AY390" s="190" t="s">
        <v>271</v>
      </c>
      <c r="AZ390" s="193" t="s">
        <v>271</v>
      </c>
      <c r="BA390" s="193" t="s">
        <v>271</v>
      </c>
      <c r="BB390" s="190" t="s">
        <v>271</v>
      </c>
      <c r="BC390" s="193" t="s">
        <v>271</v>
      </c>
      <c r="BD390" s="193" t="s">
        <v>271</v>
      </c>
      <c r="BE390" s="190" t="s">
        <v>271</v>
      </c>
      <c r="BF390" s="193" t="s">
        <v>271</v>
      </c>
      <c r="BG390" s="193" t="s">
        <v>271</v>
      </c>
      <c r="BH390" s="190" t="s">
        <v>271</v>
      </c>
      <c r="BI390" s="193" t="s">
        <v>271</v>
      </c>
      <c r="BJ390" s="193" t="s">
        <v>271</v>
      </c>
      <c r="BK390" s="190" t="s">
        <v>271</v>
      </c>
      <c r="BL390" s="193" t="s">
        <v>271</v>
      </c>
      <c r="BM390" s="193" t="s">
        <v>271</v>
      </c>
      <c r="BN390" s="190" t="s">
        <v>271</v>
      </c>
      <c r="BO390" s="193" t="s">
        <v>271</v>
      </c>
      <c r="BP390" s="193" t="s">
        <v>271</v>
      </c>
      <c r="BQ390" s="190" t="s">
        <v>271</v>
      </c>
      <c r="BR390" s="193" t="s">
        <v>271</v>
      </c>
      <c r="BS390" s="193" t="s">
        <v>271</v>
      </c>
      <c r="BT390" s="190" t="s">
        <v>271</v>
      </c>
      <c r="BU390" s="193" t="s">
        <v>271</v>
      </c>
      <c r="BV390" s="193" t="s">
        <v>271</v>
      </c>
      <c r="BW390" s="193">
        <v>2382</v>
      </c>
      <c r="BX390" s="193">
        <v>2586</v>
      </c>
      <c r="BY390" s="193">
        <v>4968</v>
      </c>
      <c r="BZ390" s="193">
        <v>11274</v>
      </c>
      <c r="CA390" s="193">
        <v>10123</v>
      </c>
      <c r="CB390" s="193">
        <v>21397</v>
      </c>
      <c r="CC390" s="190" t="s">
        <v>271</v>
      </c>
      <c r="CD390" s="193" t="s">
        <v>271</v>
      </c>
      <c r="CE390" s="193" t="s">
        <v>271</v>
      </c>
      <c r="CF390" s="190" t="s">
        <v>271</v>
      </c>
      <c r="CG390" s="193" t="s">
        <v>271</v>
      </c>
      <c r="CH390" s="193" t="s">
        <v>271</v>
      </c>
      <c r="CI390" s="190" t="s">
        <v>271</v>
      </c>
      <c r="CJ390" s="193" t="s">
        <v>271</v>
      </c>
      <c r="CK390" s="193" t="s">
        <v>271</v>
      </c>
      <c r="CL390" s="190" t="s">
        <v>271</v>
      </c>
      <c r="CM390" s="193" t="s">
        <v>271</v>
      </c>
      <c r="CN390" s="193" t="s">
        <v>271</v>
      </c>
      <c r="CO390" s="190" t="s">
        <v>271</v>
      </c>
      <c r="CP390" s="193" t="s">
        <v>271</v>
      </c>
      <c r="CQ390" s="193" t="s">
        <v>271</v>
      </c>
      <c r="CR390" s="190" t="s">
        <v>287</v>
      </c>
      <c r="CS390" s="193">
        <v>21397</v>
      </c>
      <c r="CT390" s="193">
        <v>4968</v>
      </c>
      <c r="CU390" s="190" t="s">
        <v>271</v>
      </c>
      <c r="CV390" s="193" t="s">
        <v>271</v>
      </c>
      <c r="CW390" s="193" t="s">
        <v>271</v>
      </c>
      <c r="CX390" s="190" t="s">
        <v>271</v>
      </c>
      <c r="CY390" s="193" t="s">
        <v>271</v>
      </c>
      <c r="CZ390" s="193" t="s">
        <v>271</v>
      </c>
      <c r="DA390" s="190" t="s">
        <v>287</v>
      </c>
      <c r="DB390" s="193">
        <v>225</v>
      </c>
      <c r="DC390" s="193">
        <v>58</v>
      </c>
      <c r="DD390" s="190" t="s">
        <v>271</v>
      </c>
      <c r="DE390" s="193" t="s">
        <v>271</v>
      </c>
      <c r="DF390" s="193" t="s">
        <v>271</v>
      </c>
      <c r="DG390" s="190" t="s">
        <v>271</v>
      </c>
      <c r="DH390" s="193" t="s">
        <v>271</v>
      </c>
      <c r="DI390" s="193" t="s">
        <v>271</v>
      </c>
      <c r="DJ390" s="190" t="s">
        <v>271</v>
      </c>
      <c r="DK390" s="193" t="s">
        <v>271</v>
      </c>
      <c r="DL390" s="193" t="s">
        <v>271</v>
      </c>
      <c r="DM390" s="190" t="s">
        <v>271</v>
      </c>
      <c r="DN390" s="193" t="s">
        <v>271</v>
      </c>
      <c r="DO390" s="193" t="s">
        <v>271</v>
      </c>
      <c r="DP390" s="190" t="s">
        <v>271</v>
      </c>
      <c r="DQ390" s="193" t="s">
        <v>271</v>
      </c>
      <c r="DR390" s="193" t="s">
        <v>271</v>
      </c>
      <c r="DS390" s="190" t="s">
        <v>271</v>
      </c>
      <c r="DT390" s="193" t="s">
        <v>271</v>
      </c>
      <c r="DU390" s="193" t="s">
        <v>271</v>
      </c>
      <c r="DV390" s="190" t="s">
        <v>271</v>
      </c>
      <c r="DW390" s="193" t="s">
        <v>271</v>
      </c>
      <c r="DX390" s="193" t="s">
        <v>271</v>
      </c>
      <c r="DY390" s="190" t="s">
        <v>356</v>
      </c>
      <c r="DZ390" s="190" t="s">
        <v>272</v>
      </c>
      <c r="EA390" s="190" t="s">
        <v>694</v>
      </c>
      <c r="EB390" s="190" t="s">
        <v>286</v>
      </c>
      <c r="EC390" s="190" t="s">
        <v>297</v>
      </c>
      <c r="ED390" s="190" t="s">
        <v>271</v>
      </c>
      <c r="EE390" s="190" t="s">
        <v>271</v>
      </c>
      <c r="EF390" s="190" t="s">
        <v>5253</v>
      </c>
      <c r="EG390" s="190" t="s">
        <v>321</v>
      </c>
      <c r="EH390" s="190" t="s">
        <v>380</v>
      </c>
      <c r="EI390" s="190" t="s">
        <v>319</v>
      </c>
      <c r="EJ390" s="190" t="s">
        <v>246</v>
      </c>
      <c r="EK390" s="190" t="s">
        <v>379</v>
      </c>
      <c r="EL390" s="190" t="s">
        <v>272</v>
      </c>
      <c r="EM390" s="190" t="s">
        <v>272</v>
      </c>
      <c r="EN390" s="190" t="s">
        <v>272</v>
      </c>
      <c r="EO390" s="190" t="s">
        <v>272</v>
      </c>
      <c r="EP390" s="190" t="s">
        <v>378</v>
      </c>
      <c r="EQ390" s="190">
        <v>4</v>
      </c>
      <c r="ER390" s="190" t="s">
        <v>349</v>
      </c>
      <c r="ES390" s="190" t="s">
        <v>272</v>
      </c>
      <c r="ET390" s="190" t="s">
        <v>272</v>
      </c>
      <c r="EU390" s="190" t="s">
        <v>272</v>
      </c>
      <c r="EV390" s="190" t="s">
        <v>272</v>
      </c>
      <c r="EW390" s="190" t="s">
        <v>303</v>
      </c>
      <c r="EX390" s="190">
        <v>4</v>
      </c>
      <c r="EY390" s="190" t="s">
        <v>278</v>
      </c>
      <c r="EZ390" s="190" t="s">
        <v>268</v>
      </c>
      <c r="FA390" s="190" t="s">
        <v>259</v>
      </c>
      <c r="FB390" s="193">
        <v>2</v>
      </c>
      <c r="FC390" s="190" t="s">
        <v>300</v>
      </c>
      <c r="FD390" s="190" t="s">
        <v>348</v>
      </c>
      <c r="FE390" s="190" t="s">
        <v>271</v>
      </c>
      <c r="FF390" s="190" t="s">
        <v>264</v>
      </c>
      <c r="FG390" s="190" t="s">
        <v>5252</v>
      </c>
      <c r="FH390" s="190" t="s">
        <v>5251</v>
      </c>
      <c r="FI390" s="190" t="s">
        <v>5250</v>
      </c>
      <c r="FJ390" s="190" t="s">
        <v>5249</v>
      </c>
      <c r="FK390" s="190" t="s">
        <v>5248</v>
      </c>
      <c r="FL390" s="190" t="s">
        <v>5247</v>
      </c>
      <c r="FM390" s="190" t="s">
        <v>5246</v>
      </c>
      <c r="FN390" s="190" t="s">
        <v>5245</v>
      </c>
      <c r="FO390" s="190" t="s">
        <v>5244</v>
      </c>
      <c r="FP390" s="190" t="s">
        <v>271</v>
      </c>
      <c r="FQ390" s="193">
        <v>4968</v>
      </c>
      <c r="FR390" s="193">
        <v>21397</v>
      </c>
      <c r="FS390" s="190" t="s">
        <v>297</v>
      </c>
      <c r="FT390" s="190" t="s">
        <v>297</v>
      </c>
      <c r="FU390" s="190" t="s">
        <v>297</v>
      </c>
      <c r="FV390" s="190" t="s">
        <v>297</v>
      </c>
      <c r="FW390" s="190" t="s">
        <v>297</v>
      </c>
      <c r="FX390" s="190" t="s">
        <v>297</v>
      </c>
      <c r="FY390" s="190" t="s">
        <v>297</v>
      </c>
      <c r="FZ390" s="190" t="s">
        <v>297</v>
      </c>
      <c r="GA390" s="190" t="s">
        <v>297</v>
      </c>
      <c r="GB390" s="190" t="s">
        <v>297</v>
      </c>
      <c r="GC390" s="190" t="s">
        <v>297</v>
      </c>
      <c r="GD390" s="190" t="s">
        <v>297</v>
      </c>
      <c r="GE390" s="190" t="s">
        <v>297</v>
      </c>
    </row>
    <row r="391" spans="1:187" x14ac:dyDescent="0.3">
      <c r="A391" s="190" t="s">
        <v>372</v>
      </c>
      <c r="B391" s="190">
        <v>3002</v>
      </c>
      <c r="C391" s="190" t="s">
        <v>80</v>
      </c>
      <c r="D391" s="190" t="s">
        <v>240</v>
      </c>
      <c r="E391" s="190" t="s">
        <v>5243</v>
      </c>
      <c r="F391" s="190" t="s">
        <v>5242</v>
      </c>
      <c r="G391" s="190" t="s">
        <v>4909</v>
      </c>
      <c r="H391" s="190" t="s">
        <v>1272</v>
      </c>
      <c r="I391" s="190" t="s">
        <v>301</v>
      </c>
      <c r="J391" s="190" t="s">
        <v>5241</v>
      </c>
      <c r="K391" s="190" t="s">
        <v>271</v>
      </c>
      <c r="L391" s="190" t="s">
        <v>271</v>
      </c>
      <c r="M391" s="190" t="s">
        <v>271</v>
      </c>
      <c r="N391" s="190" t="s">
        <v>271</v>
      </c>
      <c r="O391" s="190" t="s">
        <v>271</v>
      </c>
      <c r="P391" s="190" t="s">
        <v>271</v>
      </c>
      <c r="Q391" s="191">
        <v>41821</v>
      </c>
      <c r="R391" s="191">
        <v>42673</v>
      </c>
      <c r="T391" s="190" t="s">
        <v>366</v>
      </c>
      <c r="U391" s="194">
        <v>306340</v>
      </c>
      <c r="V391" s="190" t="s">
        <v>5159</v>
      </c>
      <c r="W391" s="190" t="s">
        <v>5158</v>
      </c>
      <c r="X391" s="190" t="s">
        <v>5157</v>
      </c>
      <c r="Y391" s="190" t="s">
        <v>4992</v>
      </c>
      <c r="Z391" s="190" t="s">
        <v>5156</v>
      </c>
      <c r="AA391" s="190" t="s">
        <v>4991</v>
      </c>
      <c r="AB391" s="190" t="s">
        <v>310</v>
      </c>
      <c r="AC391" s="190" t="s">
        <v>5240</v>
      </c>
      <c r="AD391" s="190" t="s">
        <v>325</v>
      </c>
      <c r="AE391" s="190" t="s">
        <v>5207</v>
      </c>
      <c r="AF391" s="190" t="s">
        <v>5239</v>
      </c>
      <c r="AG391" s="193" t="s">
        <v>271</v>
      </c>
      <c r="AH391" s="193" t="s">
        <v>271</v>
      </c>
      <c r="AI391" s="193" t="s">
        <v>271</v>
      </c>
      <c r="AJ391" s="193" t="s">
        <v>271</v>
      </c>
      <c r="AK391" s="193" t="s">
        <v>271</v>
      </c>
      <c r="AL391" s="193" t="s">
        <v>271</v>
      </c>
      <c r="AM391" s="193" t="s">
        <v>271</v>
      </c>
      <c r="AN391" s="193" t="s">
        <v>271</v>
      </c>
      <c r="AO391" s="193">
        <v>0</v>
      </c>
      <c r="AP391" s="193" t="s">
        <v>271</v>
      </c>
      <c r="AQ391" s="193" t="s">
        <v>271</v>
      </c>
      <c r="AR391" s="193">
        <v>0</v>
      </c>
      <c r="AS391" s="190" t="s">
        <v>271</v>
      </c>
      <c r="AT391" s="193" t="s">
        <v>271</v>
      </c>
      <c r="AU391" s="193" t="s">
        <v>271</v>
      </c>
      <c r="AV391" s="190" t="s">
        <v>271</v>
      </c>
      <c r="AW391" s="193" t="s">
        <v>271</v>
      </c>
      <c r="AX391" s="193" t="s">
        <v>271</v>
      </c>
      <c r="AY391" s="190" t="s">
        <v>271</v>
      </c>
      <c r="AZ391" s="193" t="s">
        <v>271</v>
      </c>
      <c r="BA391" s="193" t="s">
        <v>271</v>
      </c>
      <c r="BB391" s="190" t="s">
        <v>271</v>
      </c>
      <c r="BC391" s="193" t="s">
        <v>271</v>
      </c>
      <c r="BD391" s="193" t="s">
        <v>271</v>
      </c>
      <c r="BE391" s="190" t="s">
        <v>271</v>
      </c>
      <c r="BF391" s="193" t="s">
        <v>271</v>
      </c>
      <c r="BG391" s="193" t="s">
        <v>271</v>
      </c>
      <c r="BH391" s="190" t="s">
        <v>271</v>
      </c>
      <c r="BI391" s="193" t="s">
        <v>271</v>
      </c>
      <c r="BJ391" s="193" t="s">
        <v>271</v>
      </c>
      <c r="BK391" s="190" t="s">
        <v>271</v>
      </c>
      <c r="BL391" s="193" t="s">
        <v>271</v>
      </c>
      <c r="BM391" s="193" t="s">
        <v>271</v>
      </c>
      <c r="BN391" s="190" t="s">
        <v>271</v>
      </c>
      <c r="BO391" s="193" t="s">
        <v>271</v>
      </c>
      <c r="BP391" s="193" t="s">
        <v>271</v>
      </c>
      <c r="BQ391" s="190" t="s">
        <v>271</v>
      </c>
      <c r="BR391" s="193" t="s">
        <v>271</v>
      </c>
      <c r="BS391" s="193" t="s">
        <v>271</v>
      </c>
      <c r="BT391" s="190" t="s">
        <v>271</v>
      </c>
      <c r="BU391" s="193" t="s">
        <v>271</v>
      </c>
      <c r="BV391" s="193" t="s">
        <v>271</v>
      </c>
      <c r="BW391" s="193" t="s">
        <v>271</v>
      </c>
      <c r="BX391" s="193" t="s">
        <v>271</v>
      </c>
      <c r="BY391" s="193">
        <v>0</v>
      </c>
      <c r="BZ391" s="193" t="s">
        <v>271</v>
      </c>
      <c r="CA391" s="193" t="s">
        <v>271</v>
      </c>
      <c r="CB391" s="193">
        <v>0</v>
      </c>
      <c r="CC391" s="190" t="s">
        <v>271</v>
      </c>
      <c r="CD391" s="193" t="s">
        <v>271</v>
      </c>
      <c r="CE391" s="193" t="s">
        <v>271</v>
      </c>
      <c r="CF391" s="190" t="s">
        <v>271</v>
      </c>
      <c r="CG391" s="193" t="s">
        <v>271</v>
      </c>
      <c r="CH391" s="193" t="s">
        <v>271</v>
      </c>
      <c r="CI391" s="190" t="s">
        <v>271</v>
      </c>
      <c r="CJ391" s="193" t="s">
        <v>271</v>
      </c>
      <c r="CK391" s="193" t="s">
        <v>271</v>
      </c>
      <c r="CL391" s="190" t="s">
        <v>271</v>
      </c>
      <c r="CM391" s="193" t="s">
        <v>271</v>
      </c>
      <c r="CN391" s="193" t="s">
        <v>271</v>
      </c>
      <c r="CO391" s="190" t="s">
        <v>271</v>
      </c>
      <c r="CP391" s="193" t="s">
        <v>271</v>
      </c>
      <c r="CQ391" s="193" t="s">
        <v>271</v>
      </c>
      <c r="CR391" s="190" t="s">
        <v>287</v>
      </c>
      <c r="CS391" s="193">
        <v>0</v>
      </c>
      <c r="CT391" s="193">
        <v>0</v>
      </c>
      <c r="CU391" s="190" t="s">
        <v>271</v>
      </c>
      <c r="CV391" s="193" t="s">
        <v>271</v>
      </c>
      <c r="CW391" s="193" t="s">
        <v>271</v>
      </c>
      <c r="CX391" s="190" t="s">
        <v>271</v>
      </c>
      <c r="CY391" s="193" t="s">
        <v>271</v>
      </c>
      <c r="CZ391" s="193" t="s">
        <v>271</v>
      </c>
      <c r="DA391" s="190" t="s">
        <v>287</v>
      </c>
      <c r="DB391" s="193">
        <v>0</v>
      </c>
      <c r="DC391" s="193">
        <v>0</v>
      </c>
      <c r="DD391" s="190" t="s">
        <v>271</v>
      </c>
      <c r="DE391" s="193" t="s">
        <v>271</v>
      </c>
      <c r="DF391" s="193" t="s">
        <v>271</v>
      </c>
      <c r="DG391" s="190" t="s">
        <v>271</v>
      </c>
      <c r="DH391" s="193" t="s">
        <v>271</v>
      </c>
      <c r="DI391" s="193" t="s">
        <v>271</v>
      </c>
      <c r="DJ391" s="190" t="s">
        <v>271</v>
      </c>
      <c r="DK391" s="193" t="s">
        <v>271</v>
      </c>
      <c r="DL391" s="193" t="s">
        <v>271</v>
      </c>
      <c r="DM391" s="190" t="s">
        <v>287</v>
      </c>
      <c r="DN391" s="193">
        <v>0</v>
      </c>
      <c r="DO391" s="193">
        <v>0</v>
      </c>
      <c r="DP391" s="190" t="s">
        <v>271</v>
      </c>
      <c r="DQ391" s="193" t="s">
        <v>271</v>
      </c>
      <c r="DR391" s="193" t="s">
        <v>271</v>
      </c>
      <c r="DS391" s="190" t="s">
        <v>271</v>
      </c>
      <c r="DT391" s="193" t="s">
        <v>271</v>
      </c>
      <c r="DU391" s="193" t="s">
        <v>271</v>
      </c>
      <c r="DV391" s="190" t="s">
        <v>271</v>
      </c>
      <c r="DW391" s="193" t="s">
        <v>271</v>
      </c>
      <c r="DX391" s="193" t="s">
        <v>271</v>
      </c>
      <c r="DY391" s="190" t="s">
        <v>356</v>
      </c>
      <c r="DZ391" s="190" t="s">
        <v>272</v>
      </c>
      <c r="EA391" s="190" t="s">
        <v>427</v>
      </c>
      <c r="EB391" s="190" t="s">
        <v>307</v>
      </c>
      <c r="EC391" s="190" t="s">
        <v>272</v>
      </c>
      <c r="ED391" s="190" t="s">
        <v>427</v>
      </c>
      <c r="EE391" s="190" t="s">
        <v>426</v>
      </c>
      <c r="EF391" s="190" t="s">
        <v>5238</v>
      </c>
      <c r="EG391" s="190" t="s">
        <v>321</v>
      </c>
      <c r="EH391" s="190" t="s">
        <v>284</v>
      </c>
      <c r="EI391" s="190" t="s">
        <v>283</v>
      </c>
      <c r="EJ391" s="190" t="s">
        <v>246</v>
      </c>
      <c r="EK391" s="190" t="s">
        <v>351</v>
      </c>
      <c r="EL391" s="190" t="s">
        <v>272</v>
      </c>
      <c r="EM391" s="190" t="s">
        <v>272</v>
      </c>
      <c r="EN391" s="190" t="s">
        <v>272</v>
      </c>
      <c r="EO391" s="190" t="s">
        <v>272</v>
      </c>
      <c r="EP391" s="190" t="s">
        <v>350</v>
      </c>
      <c r="EQ391" s="190">
        <v>4</v>
      </c>
      <c r="ER391" s="190" t="s">
        <v>349</v>
      </c>
      <c r="ES391" s="190" t="s">
        <v>272</v>
      </c>
      <c r="ET391" s="190" t="s">
        <v>272</v>
      </c>
      <c r="EU391" s="190" t="s">
        <v>272</v>
      </c>
      <c r="EV391" s="190" t="s">
        <v>297</v>
      </c>
      <c r="EW391" s="190" t="s">
        <v>303</v>
      </c>
      <c r="EX391" s="190">
        <v>3</v>
      </c>
      <c r="EY391" s="190" t="s">
        <v>318</v>
      </c>
      <c r="EZ391" s="190" t="s">
        <v>268</v>
      </c>
      <c r="FA391" s="190" t="s">
        <v>259</v>
      </c>
      <c r="FB391" s="193">
        <v>1</v>
      </c>
      <c r="FC391" s="190" t="s">
        <v>348</v>
      </c>
      <c r="FD391" s="190" t="s">
        <v>271</v>
      </c>
      <c r="FE391" s="190" t="s">
        <v>271</v>
      </c>
      <c r="FF391" s="190" t="s">
        <v>262</v>
      </c>
      <c r="FG391" s="190" t="s">
        <v>271</v>
      </c>
      <c r="FH391" s="190" t="s">
        <v>5237</v>
      </c>
      <c r="FI391" s="190" t="s">
        <v>5236</v>
      </c>
      <c r="FJ391" s="190" t="s">
        <v>5235</v>
      </c>
      <c r="FK391" s="190" t="s">
        <v>5234</v>
      </c>
      <c r="FL391" s="190" t="s">
        <v>5233</v>
      </c>
      <c r="FM391" s="190" t="s">
        <v>5166</v>
      </c>
      <c r="FN391" s="190" t="s">
        <v>5232</v>
      </c>
      <c r="FO391" s="190" t="s">
        <v>5231</v>
      </c>
      <c r="FP391" s="190" t="s">
        <v>271</v>
      </c>
      <c r="FQ391" s="193">
        <v>0</v>
      </c>
      <c r="FR391" s="193">
        <v>0</v>
      </c>
      <c r="FS391" s="190" t="s">
        <v>271</v>
      </c>
      <c r="FT391" s="190" t="s">
        <v>271</v>
      </c>
      <c r="FU391" s="190" t="s">
        <v>271</v>
      </c>
      <c r="FV391" s="190" t="s">
        <v>271</v>
      </c>
      <c r="FW391" s="190" t="s">
        <v>271</v>
      </c>
      <c r="FX391" s="190" t="s">
        <v>271</v>
      </c>
      <c r="FY391" s="190" t="s">
        <v>271</v>
      </c>
      <c r="FZ391" s="190" t="s">
        <v>271</v>
      </c>
      <c r="GA391" s="190" t="s">
        <v>271</v>
      </c>
      <c r="GB391" s="190" t="s">
        <v>271</v>
      </c>
      <c r="GC391" s="190" t="s">
        <v>271</v>
      </c>
      <c r="GD391" s="190" t="s">
        <v>271</v>
      </c>
      <c r="GE391" s="190" t="s">
        <v>271</v>
      </c>
    </row>
    <row r="392" spans="1:187" x14ac:dyDescent="0.3">
      <c r="A392" s="190" t="s">
        <v>372</v>
      </c>
      <c r="B392" s="190">
        <v>3003</v>
      </c>
      <c r="C392" s="190" t="s">
        <v>80</v>
      </c>
      <c r="D392" s="190" t="s">
        <v>240</v>
      </c>
      <c r="E392" s="190" t="s">
        <v>5230</v>
      </c>
      <c r="F392" s="190" t="s">
        <v>5229</v>
      </c>
      <c r="G392" s="190" t="s">
        <v>4909</v>
      </c>
      <c r="H392" s="190" t="s">
        <v>1272</v>
      </c>
      <c r="I392" s="190" t="s">
        <v>301</v>
      </c>
      <c r="J392" s="190" t="s">
        <v>5228</v>
      </c>
      <c r="K392" s="190" t="s">
        <v>271</v>
      </c>
      <c r="L392" s="190" t="s">
        <v>271</v>
      </c>
      <c r="M392" s="190" t="s">
        <v>271</v>
      </c>
      <c r="N392" s="190" t="s">
        <v>271</v>
      </c>
      <c r="O392" s="190" t="s">
        <v>271</v>
      </c>
      <c r="P392" s="190" t="s">
        <v>271</v>
      </c>
      <c r="Q392" s="191">
        <v>42339</v>
      </c>
      <c r="R392" s="191">
        <v>42643</v>
      </c>
      <c r="S392" s="191">
        <v>43008</v>
      </c>
      <c r="T392" s="190" t="s">
        <v>366</v>
      </c>
      <c r="U392" s="194">
        <v>118874.04</v>
      </c>
      <c r="V392" s="190" t="s">
        <v>5227</v>
      </c>
      <c r="W392" s="190" t="s">
        <v>4984</v>
      </c>
      <c r="X392" s="190" t="s">
        <v>5226</v>
      </c>
      <c r="Y392" s="190" t="s">
        <v>5225</v>
      </c>
      <c r="Z392" s="190" t="s">
        <v>918</v>
      </c>
      <c r="AA392" s="190" t="s">
        <v>5224</v>
      </c>
      <c r="AB392" s="190" t="s">
        <v>310</v>
      </c>
      <c r="AC392" s="190" t="s">
        <v>5223</v>
      </c>
      <c r="AD392" s="190" t="s">
        <v>325</v>
      </c>
      <c r="AE392" s="190" t="s">
        <v>5222</v>
      </c>
      <c r="AF392" s="190" t="s">
        <v>5221</v>
      </c>
      <c r="AG392" s="193">
        <v>0</v>
      </c>
      <c r="AH392" s="193">
        <v>0</v>
      </c>
      <c r="AI392" s="193">
        <v>0</v>
      </c>
      <c r="AJ392" s="193">
        <v>3035</v>
      </c>
      <c r="AK392" s="193">
        <v>803</v>
      </c>
      <c r="AL392" s="193">
        <v>3838</v>
      </c>
      <c r="AM392" s="193">
        <v>0</v>
      </c>
      <c r="AN392" s="193">
        <v>0</v>
      </c>
      <c r="AO392" s="193">
        <v>0</v>
      </c>
      <c r="AP392" s="193">
        <v>0</v>
      </c>
      <c r="AQ392" s="193">
        <v>0</v>
      </c>
      <c r="AR392" s="193">
        <v>0</v>
      </c>
      <c r="AS392" s="190" t="s">
        <v>271</v>
      </c>
      <c r="AT392" s="193" t="s">
        <v>271</v>
      </c>
      <c r="AU392" s="193" t="s">
        <v>271</v>
      </c>
      <c r="AV392" s="190" t="s">
        <v>271</v>
      </c>
      <c r="AW392" s="193" t="s">
        <v>271</v>
      </c>
      <c r="AX392" s="193" t="s">
        <v>271</v>
      </c>
      <c r="AY392" s="190" t="s">
        <v>271</v>
      </c>
      <c r="AZ392" s="193" t="s">
        <v>271</v>
      </c>
      <c r="BA392" s="193" t="s">
        <v>271</v>
      </c>
      <c r="BB392" s="190" t="s">
        <v>271</v>
      </c>
      <c r="BC392" s="193" t="s">
        <v>271</v>
      </c>
      <c r="BD392" s="193" t="s">
        <v>271</v>
      </c>
      <c r="BE392" s="190" t="s">
        <v>271</v>
      </c>
      <c r="BF392" s="193" t="s">
        <v>271</v>
      </c>
      <c r="BG392" s="193" t="s">
        <v>271</v>
      </c>
      <c r="BH392" s="190" t="s">
        <v>271</v>
      </c>
      <c r="BI392" s="193" t="s">
        <v>271</v>
      </c>
      <c r="BJ392" s="193" t="s">
        <v>271</v>
      </c>
      <c r="BK392" s="190" t="s">
        <v>271</v>
      </c>
      <c r="BL392" s="193" t="s">
        <v>271</v>
      </c>
      <c r="BM392" s="193" t="s">
        <v>271</v>
      </c>
      <c r="BN392" s="190" t="s">
        <v>271</v>
      </c>
      <c r="BO392" s="193" t="s">
        <v>271</v>
      </c>
      <c r="BP392" s="193" t="s">
        <v>271</v>
      </c>
      <c r="BQ392" s="190" t="s">
        <v>271</v>
      </c>
      <c r="BR392" s="193" t="s">
        <v>271</v>
      </c>
      <c r="BS392" s="193" t="s">
        <v>271</v>
      </c>
      <c r="BT392" s="190" t="s">
        <v>271</v>
      </c>
      <c r="BU392" s="193" t="s">
        <v>271</v>
      </c>
      <c r="BV392" s="193" t="s">
        <v>271</v>
      </c>
      <c r="BW392" s="193">
        <v>702</v>
      </c>
      <c r="BX392" s="193">
        <v>1235</v>
      </c>
      <c r="BY392" s="193">
        <v>1937</v>
      </c>
      <c r="BZ392" s="193">
        <v>795</v>
      </c>
      <c r="CA392" s="193">
        <v>34</v>
      </c>
      <c r="CB392" s="193">
        <v>829</v>
      </c>
      <c r="CC392" s="190" t="s">
        <v>271</v>
      </c>
      <c r="CD392" s="193" t="s">
        <v>271</v>
      </c>
      <c r="CE392" s="193" t="s">
        <v>271</v>
      </c>
      <c r="CF392" s="190" t="s">
        <v>271</v>
      </c>
      <c r="CG392" s="193" t="s">
        <v>271</v>
      </c>
      <c r="CH392" s="193" t="s">
        <v>271</v>
      </c>
      <c r="CI392" s="190" t="s">
        <v>271</v>
      </c>
      <c r="CJ392" s="193" t="s">
        <v>271</v>
      </c>
      <c r="CK392" s="193" t="s">
        <v>271</v>
      </c>
      <c r="CL392" s="190" t="s">
        <v>271</v>
      </c>
      <c r="CM392" s="193" t="s">
        <v>271</v>
      </c>
      <c r="CN392" s="193" t="s">
        <v>271</v>
      </c>
      <c r="CO392" s="190" t="s">
        <v>271</v>
      </c>
      <c r="CP392" s="193" t="s">
        <v>271</v>
      </c>
      <c r="CQ392" s="193" t="s">
        <v>271</v>
      </c>
      <c r="CR392" s="190" t="s">
        <v>287</v>
      </c>
      <c r="CS392" s="193">
        <v>829</v>
      </c>
      <c r="CT392" s="193">
        <v>1937</v>
      </c>
      <c r="CU392" s="190" t="s">
        <v>271</v>
      </c>
      <c r="CV392" s="193" t="s">
        <v>271</v>
      </c>
      <c r="CW392" s="193" t="s">
        <v>271</v>
      </c>
      <c r="CX392" s="190" t="s">
        <v>271</v>
      </c>
      <c r="CY392" s="193" t="s">
        <v>271</v>
      </c>
      <c r="CZ392" s="193" t="s">
        <v>271</v>
      </c>
      <c r="DA392" s="190" t="s">
        <v>271</v>
      </c>
      <c r="DB392" s="193" t="s">
        <v>271</v>
      </c>
      <c r="DC392" s="193" t="s">
        <v>271</v>
      </c>
      <c r="DD392" s="190" t="s">
        <v>271</v>
      </c>
      <c r="DE392" s="193" t="s">
        <v>271</v>
      </c>
      <c r="DF392" s="193" t="s">
        <v>271</v>
      </c>
      <c r="DG392" s="190" t="s">
        <v>271</v>
      </c>
      <c r="DH392" s="193" t="s">
        <v>271</v>
      </c>
      <c r="DI392" s="193" t="s">
        <v>271</v>
      </c>
      <c r="DJ392" s="190" t="s">
        <v>271</v>
      </c>
      <c r="DK392" s="193" t="s">
        <v>271</v>
      </c>
      <c r="DL392" s="193" t="s">
        <v>271</v>
      </c>
      <c r="DM392" s="190" t="s">
        <v>271</v>
      </c>
      <c r="DN392" s="193" t="s">
        <v>271</v>
      </c>
      <c r="DO392" s="193" t="s">
        <v>271</v>
      </c>
      <c r="DP392" s="190" t="s">
        <v>271</v>
      </c>
      <c r="DQ392" s="193" t="s">
        <v>271</v>
      </c>
      <c r="DR392" s="193" t="s">
        <v>271</v>
      </c>
      <c r="DS392" s="190" t="s">
        <v>271</v>
      </c>
      <c r="DT392" s="193" t="s">
        <v>271</v>
      </c>
      <c r="DU392" s="193" t="s">
        <v>271</v>
      </c>
      <c r="DV392" s="190" t="s">
        <v>271</v>
      </c>
      <c r="DW392" s="193" t="s">
        <v>271</v>
      </c>
      <c r="DX392" s="193" t="s">
        <v>271</v>
      </c>
      <c r="DY392" s="190" t="s">
        <v>356</v>
      </c>
      <c r="DZ392" s="190" t="s">
        <v>272</v>
      </c>
      <c r="EA392" s="190" t="s">
        <v>750</v>
      </c>
      <c r="EB392" s="190" t="s">
        <v>307</v>
      </c>
      <c r="EC392" s="190" t="s">
        <v>297</v>
      </c>
      <c r="ED392" s="190" t="s">
        <v>271</v>
      </c>
      <c r="EE392" s="190" t="s">
        <v>271</v>
      </c>
      <c r="EF392" s="190" t="s">
        <v>5220</v>
      </c>
      <c r="EG392" s="190" t="s">
        <v>321</v>
      </c>
      <c r="EH392" s="190" t="s">
        <v>380</v>
      </c>
      <c r="EI392" s="190" t="s">
        <v>319</v>
      </c>
      <c r="EJ392" s="190" t="s">
        <v>246</v>
      </c>
      <c r="EK392" s="190" t="s">
        <v>379</v>
      </c>
      <c r="EL392" s="190" t="s">
        <v>272</v>
      </c>
      <c r="EM392" s="190" t="s">
        <v>272</v>
      </c>
      <c r="EN392" s="190" t="s">
        <v>272</v>
      </c>
      <c r="EO392" s="190" t="s">
        <v>272</v>
      </c>
      <c r="EP392" s="190" t="s">
        <v>378</v>
      </c>
      <c r="EQ392" s="190">
        <v>4</v>
      </c>
      <c r="ER392" s="190" t="s">
        <v>349</v>
      </c>
      <c r="ES392" s="190" t="s">
        <v>272</v>
      </c>
      <c r="ET392" s="190" t="s">
        <v>272</v>
      </c>
      <c r="EU392" s="190" t="s">
        <v>272</v>
      </c>
      <c r="EV392" s="190" t="s">
        <v>272</v>
      </c>
      <c r="EW392" s="190" t="s">
        <v>303</v>
      </c>
      <c r="EX392" s="190">
        <v>4</v>
      </c>
      <c r="EY392" s="190" t="s">
        <v>278</v>
      </c>
      <c r="EZ392" s="190" t="s">
        <v>268</v>
      </c>
      <c r="FA392" s="190" t="s">
        <v>259</v>
      </c>
      <c r="FB392" s="193">
        <v>2</v>
      </c>
      <c r="FC392" s="190" t="s">
        <v>348</v>
      </c>
      <c r="FD392" s="190" t="s">
        <v>276</v>
      </c>
      <c r="FE392" s="190" t="s">
        <v>271</v>
      </c>
      <c r="FF392" s="190" t="s">
        <v>264</v>
      </c>
      <c r="FG392" s="190" t="s">
        <v>5219</v>
      </c>
      <c r="FH392" s="190" t="s">
        <v>271</v>
      </c>
      <c r="FI392" s="190" t="s">
        <v>5218</v>
      </c>
      <c r="FJ392" s="190" t="s">
        <v>5217</v>
      </c>
      <c r="FK392" s="190" t="s">
        <v>5216</v>
      </c>
      <c r="FL392" s="190" t="s">
        <v>5215</v>
      </c>
      <c r="FM392" s="190" t="s">
        <v>5214</v>
      </c>
      <c r="FN392" s="190" t="s">
        <v>5213</v>
      </c>
      <c r="FO392" s="190" t="s">
        <v>5212</v>
      </c>
      <c r="FP392" s="190" t="s">
        <v>271</v>
      </c>
      <c r="FQ392" s="193">
        <v>1937</v>
      </c>
      <c r="FR392" s="193">
        <v>829</v>
      </c>
      <c r="FS392" s="190" t="s">
        <v>297</v>
      </c>
      <c r="FT392" s="190" t="s">
        <v>297</v>
      </c>
      <c r="FU392" s="190" t="s">
        <v>297</v>
      </c>
      <c r="FV392" s="190" t="s">
        <v>297</v>
      </c>
      <c r="FW392" s="190" t="s">
        <v>297</v>
      </c>
      <c r="FX392" s="190" t="s">
        <v>297</v>
      </c>
      <c r="FY392" s="190" t="s">
        <v>297</v>
      </c>
      <c r="FZ392" s="190" t="s">
        <v>297</v>
      </c>
      <c r="GA392" s="190" t="s">
        <v>297</v>
      </c>
      <c r="GB392" s="190" t="s">
        <v>297</v>
      </c>
      <c r="GC392" s="190" t="s">
        <v>297</v>
      </c>
      <c r="GD392" s="190" t="s">
        <v>297</v>
      </c>
      <c r="GE392" s="190" t="s">
        <v>297</v>
      </c>
    </row>
    <row r="393" spans="1:187" x14ac:dyDescent="0.3">
      <c r="A393" s="190" t="s">
        <v>372</v>
      </c>
      <c r="B393" s="190">
        <v>3004</v>
      </c>
      <c r="C393" s="190" t="s">
        <v>80</v>
      </c>
      <c r="D393" s="190" t="s">
        <v>240</v>
      </c>
      <c r="E393" s="190" t="s">
        <v>5211</v>
      </c>
      <c r="F393" s="190" t="s">
        <v>5210</v>
      </c>
      <c r="G393" s="190" t="s">
        <v>4909</v>
      </c>
      <c r="H393" s="190" t="s">
        <v>1272</v>
      </c>
      <c r="I393" s="190" t="s">
        <v>301</v>
      </c>
      <c r="J393" s="190" t="s">
        <v>5209</v>
      </c>
      <c r="K393" s="190" t="s">
        <v>271</v>
      </c>
      <c r="L393" s="190" t="s">
        <v>271</v>
      </c>
      <c r="M393" s="190" t="s">
        <v>271</v>
      </c>
      <c r="N393" s="190" t="s">
        <v>271</v>
      </c>
      <c r="O393" s="190" t="s">
        <v>271</v>
      </c>
      <c r="P393" s="190" t="s">
        <v>271</v>
      </c>
      <c r="Q393" s="191">
        <v>41821</v>
      </c>
      <c r="R393" s="191">
        <v>42185</v>
      </c>
      <c r="S393" s="191">
        <v>42886</v>
      </c>
      <c r="T393" s="190" t="s">
        <v>366</v>
      </c>
      <c r="U393" s="194">
        <v>150000</v>
      </c>
      <c r="V393" s="190" t="s">
        <v>5159</v>
      </c>
      <c r="W393" s="190" t="s">
        <v>5158</v>
      </c>
      <c r="X393" s="190" t="s">
        <v>5157</v>
      </c>
      <c r="Y393" s="190" t="s">
        <v>4992</v>
      </c>
      <c r="Z393" s="190" t="s">
        <v>5156</v>
      </c>
      <c r="AA393" s="190" t="s">
        <v>4991</v>
      </c>
      <c r="AB393" s="190" t="s">
        <v>310</v>
      </c>
      <c r="AC393" s="190" t="s">
        <v>5208</v>
      </c>
      <c r="AD393" s="190" t="s">
        <v>325</v>
      </c>
      <c r="AE393" s="190" t="s">
        <v>5207</v>
      </c>
      <c r="AF393" s="190" t="s">
        <v>5206</v>
      </c>
      <c r="AG393" s="193">
        <v>220370</v>
      </c>
      <c r="AH393" s="193">
        <v>233480</v>
      </c>
      <c r="AI393" s="193">
        <v>453850</v>
      </c>
      <c r="AJ393" s="193">
        <v>37307</v>
      </c>
      <c r="AK393" s="193">
        <v>36048</v>
      </c>
      <c r="AL393" s="193">
        <v>73355</v>
      </c>
      <c r="AM393" s="193" t="s">
        <v>271</v>
      </c>
      <c r="AN393" s="193" t="s">
        <v>271</v>
      </c>
      <c r="AO393" s="193">
        <v>0</v>
      </c>
      <c r="AP393" s="193" t="s">
        <v>271</v>
      </c>
      <c r="AQ393" s="193" t="s">
        <v>271</v>
      </c>
      <c r="AR393" s="193">
        <v>0</v>
      </c>
      <c r="AS393" s="190" t="s">
        <v>271</v>
      </c>
      <c r="AT393" s="193" t="s">
        <v>271</v>
      </c>
      <c r="AU393" s="193" t="s">
        <v>271</v>
      </c>
      <c r="AV393" s="190" t="s">
        <v>271</v>
      </c>
      <c r="AW393" s="193" t="s">
        <v>271</v>
      </c>
      <c r="AX393" s="193" t="s">
        <v>271</v>
      </c>
      <c r="AY393" s="190" t="s">
        <v>271</v>
      </c>
      <c r="AZ393" s="193" t="s">
        <v>271</v>
      </c>
      <c r="BA393" s="193" t="s">
        <v>271</v>
      </c>
      <c r="BB393" s="190" t="s">
        <v>271</v>
      </c>
      <c r="BC393" s="193" t="s">
        <v>271</v>
      </c>
      <c r="BD393" s="193" t="s">
        <v>271</v>
      </c>
      <c r="BE393" s="190" t="s">
        <v>271</v>
      </c>
      <c r="BF393" s="193" t="s">
        <v>271</v>
      </c>
      <c r="BG393" s="193" t="s">
        <v>271</v>
      </c>
      <c r="BH393" s="190" t="s">
        <v>271</v>
      </c>
      <c r="BI393" s="193" t="s">
        <v>271</v>
      </c>
      <c r="BJ393" s="193" t="s">
        <v>271</v>
      </c>
      <c r="BK393" s="190" t="s">
        <v>271</v>
      </c>
      <c r="BL393" s="193" t="s">
        <v>271</v>
      </c>
      <c r="BM393" s="193" t="s">
        <v>271</v>
      </c>
      <c r="BN393" s="190" t="s">
        <v>271</v>
      </c>
      <c r="BO393" s="193" t="s">
        <v>271</v>
      </c>
      <c r="BP393" s="193" t="s">
        <v>271</v>
      </c>
      <c r="BQ393" s="190" t="s">
        <v>271</v>
      </c>
      <c r="BR393" s="193" t="s">
        <v>271</v>
      </c>
      <c r="BS393" s="193" t="s">
        <v>271</v>
      </c>
      <c r="BT393" s="190" t="s">
        <v>271</v>
      </c>
      <c r="BU393" s="193" t="s">
        <v>271</v>
      </c>
      <c r="BV393" s="193" t="s">
        <v>271</v>
      </c>
      <c r="BW393" s="193">
        <v>220370</v>
      </c>
      <c r="BX393" s="193">
        <v>233480</v>
      </c>
      <c r="BY393" s="193">
        <v>453850</v>
      </c>
      <c r="BZ393" s="193">
        <v>37307</v>
      </c>
      <c r="CA393" s="193">
        <v>36048</v>
      </c>
      <c r="CB393" s="193">
        <v>73355</v>
      </c>
      <c r="CC393" s="190" t="s">
        <v>271</v>
      </c>
      <c r="CD393" s="193" t="s">
        <v>271</v>
      </c>
      <c r="CE393" s="193" t="s">
        <v>271</v>
      </c>
      <c r="CF393" s="190" t="s">
        <v>271</v>
      </c>
      <c r="CG393" s="193" t="s">
        <v>271</v>
      </c>
      <c r="CH393" s="193" t="s">
        <v>271</v>
      </c>
      <c r="CI393" s="190" t="s">
        <v>271</v>
      </c>
      <c r="CJ393" s="193" t="s">
        <v>271</v>
      </c>
      <c r="CK393" s="193" t="s">
        <v>271</v>
      </c>
      <c r="CL393" s="190" t="s">
        <v>271</v>
      </c>
      <c r="CM393" s="193" t="s">
        <v>271</v>
      </c>
      <c r="CN393" s="193" t="s">
        <v>271</v>
      </c>
      <c r="CO393" s="190" t="s">
        <v>271</v>
      </c>
      <c r="CP393" s="193" t="s">
        <v>271</v>
      </c>
      <c r="CQ393" s="193" t="s">
        <v>271</v>
      </c>
      <c r="CR393" s="190" t="s">
        <v>287</v>
      </c>
      <c r="CS393" s="193">
        <v>73355</v>
      </c>
      <c r="CT393" s="193">
        <v>453850</v>
      </c>
      <c r="CU393" s="190" t="s">
        <v>271</v>
      </c>
      <c r="CV393" s="193" t="s">
        <v>271</v>
      </c>
      <c r="CW393" s="193" t="s">
        <v>271</v>
      </c>
      <c r="CX393" s="190" t="s">
        <v>271</v>
      </c>
      <c r="CY393" s="193" t="s">
        <v>271</v>
      </c>
      <c r="CZ393" s="193" t="s">
        <v>271</v>
      </c>
      <c r="DA393" s="190" t="s">
        <v>287</v>
      </c>
      <c r="DB393" s="193">
        <v>73355</v>
      </c>
      <c r="DC393" s="193">
        <v>453850</v>
      </c>
      <c r="DD393" s="190" t="s">
        <v>271</v>
      </c>
      <c r="DE393" s="193" t="s">
        <v>271</v>
      </c>
      <c r="DF393" s="193" t="s">
        <v>271</v>
      </c>
      <c r="DG393" s="190" t="s">
        <v>271</v>
      </c>
      <c r="DH393" s="193" t="s">
        <v>271</v>
      </c>
      <c r="DI393" s="193" t="s">
        <v>271</v>
      </c>
      <c r="DJ393" s="190" t="s">
        <v>271</v>
      </c>
      <c r="DK393" s="193" t="s">
        <v>271</v>
      </c>
      <c r="DL393" s="193" t="s">
        <v>271</v>
      </c>
      <c r="DM393" s="190" t="s">
        <v>287</v>
      </c>
      <c r="DN393" s="193">
        <v>73355</v>
      </c>
      <c r="DO393" s="193">
        <v>453850</v>
      </c>
      <c r="DP393" s="190" t="s">
        <v>271</v>
      </c>
      <c r="DQ393" s="193" t="s">
        <v>271</v>
      </c>
      <c r="DR393" s="193" t="s">
        <v>271</v>
      </c>
      <c r="DS393" s="190" t="s">
        <v>271</v>
      </c>
      <c r="DT393" s="193" t="s">
        <v>271</v>
      </c>
      <c r="DU393" s="193" t="s">
        <v>271</v>
      </c>
      <c r="DV393" s="190" t="s">
        <v>271</v>
      </c>
      <c r="DW393" s="193" t="s">
        <v>271</v>
      </c>
      <c r="DX393" s="193" t="s">
        <v>271</v>
      </c>
      <c r="DY393" s="190" t="s">
        <v>356</v>
      </c>
      <c r="DZ393" s="190" t="s">
        <v>272</v>
      </c>
      <c r="EA393" s="190" t="s">
        <v>427</v>
      </c>
      <c r="EB393" s="190" t="s">
        <v>307</v>
      </c>
      <c r="EC393" s="190" t="s">
        <v>272</v>
      </c>
      <c r="ED393" s="190" t="s">
        <v>427</v>
      </c>
      <c r="EE393" s="190" t="s">
        <v>426</v>
      </c>
      <c r="EF393" s="190" t="s">
        <v>5205</v>
      </c>
      <c r="EG393" s="190" t="s">
        <v>321</v>
      </c>
      <c r="EH393" s="190" t="s">
        <v>284</v>
      </c>
      <c r="EI393" s="190" t="s">
        <v>283</v>
      </c>
      <c r="EJ393" s="190" t="s">
        <v>246</v>
      </c>
      <c r="EK393" s="190" t="s">
        <v>351</v>
      </c>
      <c r="EL393" s="190" t="s">
        <v>272</v>
      </c>
      <c r="EM393" s="190" t="s">
        <v>272</v>
      </c>
      <c r="EN393" s="190" t="s">
        <v>272</v>
      </c>
      <c r="EO393" s="190" t="s">
        <v>272</v>
      </c>
      <c r="EP393" s="190" t="s">
        <v>350</v>
      </c>
      <c r="EQ393" s="190">
        <v>4</v>
      </c>
      <c r="ER393" s="190" t="s">
        <v>404</v>
      </c>
      <c r="ES393" s="190" t="s">
        <v>272</v>
      </c>
      <c r="ET393" s="190" t="s">
        <v>272</v>
      </c>
      <c r="EU393" s="190" t="s">
        <v>272</v>
      </c>
      <c r="EV393" s="190" t="s">
        <v>272</v>
      </c>
      <c r="EW393" s="190" t="s">
        <v>279</v>
      </c>
      <c r="EX393" s="190">
        <v>4</v>
      </c>
      <c r="EY393" s="190" t="s">
        <v>318</v>
      </c>
      <c r="EZ393" s="190" t="s">
        <v>268</v>
      </c>
      <c r="FA393" s="190" t="s">
        <v>259</v>
      </c>
      <c r="FB393" s="193">
        <v>1</v>
      </c>
      <c r="FC393" s="190" t="s">
        <v>348</v>
      </c>
      <c r="FD393" s="190" t="s">
        <v>271</v>
      </c>
      <c r="FE393" s="190" t="s">
        <v>271</v>
      </c>
      <c r="FF393" s="190" t="s">
        <v>262</v>
      </c>
      <c r="FG393" s="190" t="s">
        <v>271</v>
      </c>
      <c r="FH393" s="190" t="s">
        <v>5204</v>
      </c>
      <c r="FI393" s="190" t="s">
        <v>5203</v>
      </c>
      <c r="FJ393" s="190" t="s">
        <v>5202</v>
      </c>
      <c r="FK393" s="190" t="s">
        <v>5201</v>
      </c>
      <c r="FL393" s="190" t="s">
        <v>5200</v>
      </c>
      <c r="FM393" s="190" t="s">
        <v>5199</v>
      </c>
      <c r="FN393" s="190" t="s">
        <v>5198</v>
      </c>
      <c r="FO393" s="190" t="s">
        <v>5197</v>
      </c>
      <c r="FP393" s="190" t="s">
        <v>271</v>
      </c>
      <c r="FQ393" s="193">
        <v>453850</v>
      </c>
      <c r="FR393" s="193">
        <v>73355</v>
      </c>
      <c r="FS393" s="190" t="s">
        <v>271</v>
      </c>
      <c r="FT393" s="190" t="s">
        <v>271</v>
      </c>
      <c r="FU393" s="190" t="s">
        <v>271</v>
      </c>
      <c r="FV393" s="190" t="s">
        <v>271</v>
      </c>
      <c r="FW393" s="190" t="s">
        <v>271</v>
      </c>
      <c r="FX393" s="190" t="s">
        <v>271</v>
      </c>
      <c r="FY393" s="190" t="s">
        <v>271</v>
      </c>
      <c r="FZ393" s="190" t="s">
        <v>271</v>
      </c>
      <c r="GA393" s="190" t="s">
        <v>271</v>
      </c>
      <c r="GB393" s="190" t="s">
        <v>271</v>
      </c>
      <c r="GC393" s="190" t="s">
        <v>271</v>
      </c>
      <c r="GD393" s="190" t="s">
        <v>271</v>
      </c>
      <c r="GE393" s="190" t="s">
        <v>271</v>
      </c>
    </row>
    <row r="394" spans="1:187" x14ac:dyDescent="0.3">
      <c r="A394" s="190" t="s">
        <v>372</v>
      </c>
      <c r="B394" s="190">
        <v>3005</v>
      </c>
      <c r="C394" s="190" t="s">
        <v>80</v>
      </c>
      <c r="D394" s="190" t="s">
        <v>240</v>
      </c>
      <c r="E394" s="190" t="s">
        <v>5196</v>
      </c>
      <c r="F394" s="190" t="s">
        <v>5195</v>
      </c>
      <c r="G394" s="190" t="s">
        <v>4909</v>
      </c>
      <c r="H394" s="190" t="s">
        <v>369</v>
      </c>
      <c r="I394" s="190" t="s">
        <v>523</v>
      </c>
      <c r="J394" s="190" t="s">
        <v>5194</v>
      </c>
      <c r="K394" s="190" t="s">
        <v>271</v>
      </c>
      <c r="L394" s="190" t="s">
        <v>271</v>
      </c>
      <c r="M394" s="190" t="s">
        <v>271</v>
      </c>
      <c r="N394" s="190" t="s">
        <v>271</v>
      </c>
      <c r="O394" s="190" t="s">
        <v>271</v>
      </c>
      <c r="P394" s="190" t="s">
        <v>271</v>
      </c>
      <c r="Q394" s="191">
        <v>41845</v>
      </c>
      <c r="R394" s="191">
        <v>43305</v>
      </c>
      <c r="T394" s="190" t="s">
        <v>366</v>
      </c>
      <c r="U394" s="194">
        <v>2400000</v>
      </c>
      <c r="V394" s="190" t="s">
        <v>5193</v>
      </c>
      <c r="W394" s="190" t="s">
        <v>2912</v>
      </c>
      <c r="X394" s="190" t="s">
        <v>5192</v>
      </c>
      <c r="Y394" s="190" t="s">
        <v>5159</v>
      </c>
      <c r="Z394" s="190" t="s">
        <v>5191</v>
      </c>
      <c r="AA394" s="190" t="s">
        <v>5157</v>
      </c>
      <c r="AB394" s="190" t="s">
        <v>310</v>
      </c>
      <c r="AC394" s="190" t="s">
        <v>5190</v>
      </c>
      <c r="AD394" s="190" t="s">
        <v>325</v>
      </c>
      <c r="AE394" s="190" t="s">
        <v>5189</v>
      </c>
      <c r="AF394" s="190" t="s">
        <v>5188</v>
      </c>
      <c r="AG394" s="193" t="s">
        <v>271</v>
      </c>
      <c r="AH394" s="193" t="s">
        <v>271</v>
      </c>
      <c r="AI394" s="193" t="s">
        <v>271</v>
      </c>
      <c r="AJ394" s="193" t="s">
        <v>271</v>
      </c>
      <c r="AK394" s="193" t="s">
        <v>271</v>
      </c>
      <c r="AL394" s="193" t="s">
        <v>271</v>
      </c>
      <c r="AM394" s="193" t="s">
        <v>271</v>
      </c>
      <c r="AN394" s="193" t="s">
        <v>271</v>
      </c>
      <c r="AO394" s="193">
        <v>0</v>
      </c>
      <c r="AP394" s="193" t="s">
        <v>271</v>
      </c>
      <c r="AQ394" s="193" t="s">
        <v>271</v>
      </c>
      <c r="AR394" s="193">
        <v>0</v>
      </c>
      <c r="AS394" s="190" t="s">
        <v>271</v>
      </c>
      <c r="AT394" s="193" t="s">
        <v>271</v>
      </c>
      <c r="AU394" s="193" t="s">
        <v>271</v>
      </c>
      <c r="AV394" s="190" t="s">
        <v>271</v>
      </c>
      <c r="AW394" s="193" t="s">
        <v>271</v>
      </c>
      <c r="AX394" s="193" t="s">
        <v>271</v>
      </c>
      <c r="AY394" s="190" t="s">
        <v>271</v>
      </c>
      <c r="AZ394" s="193" t="s">
        <v>271</v>
      </c>
      <c r="BA394" s="193" t="s">
        <v>271</v>
      </c>
      <c r="BB394" s="190" t="s">
        <v>271</v>
      </c>
      <c r="BC394" s="193" t="s">
        <v>271</v>
      </c>
      <c r="BD394" s="193" t="s">
        <v>271</v>
      </c>
      <c r="BE394" s="190" t="s">
        <v>271</v>
      </c>
      <c r="BF394" s="193" t="s">
        <v>271</v>
      </c>
      <c r="BG394" s="193" t="s">
        <v>271</v>
      </c>
      <c r="BH394" s="190" t="s">
        <v>271</v>
      </c>
      <c r="BI394" s="193" t="s">
        <v>271</v>
      </c>
      <c r="BJ394" s="193" t="s">
        <v>271</v>
      </c>
      <c r="BK394" s="190" t="s">
        <v>271</v>
      </c>
      <c r="BL394" s="193" t="s">
        <v>271</v>
      </c>
      <c r="BM394" s="193" t="s">
        <v>271</v>
      </c>
      <c r="BN394" s="190" t="s">
        <v>271</v>
      </c>
      <c r="BO394" s="193" t="s">
        <v>271</v>
      </c>
      <c r="BP394" s="193" t="s">
        <v>271</v>
      </c>
      <c r="BQ394" s="190" t="s">
        <v>271</v>
      </c>
      <c r="BR394" s="193" t="s">
        <v>271</v>
      </c>
      <c r="BS394" s="193" t="s">
        <v>271</v>
      </c>
      <c r="BT394" s="190" t="s">
        <v>271</v>
      </c>
      <c r="BU394" s="193" t="s">
        <v>271</v>
      </c>
      <c r="BV394" s="193" t="s">
        <v>271</v>
      </c>
      <c r="BW394" s="193">
        <v>10530</v>
      </c>
      <c r="BX394" s="193">
        <v>10970</v>
      </c>
      <c r="BY394" s="193">
        <v>21500</v>
      </c>
      <c r="BZ394" s="193">
        <v>9873</v>
      </c>
      <c r="CA394" s="193">
        <v>8672</v>
      </c>
      <c r="CB394" s="193">
        <v>18545</v>
      </c>
      <c r="CC394" s="190" t="s">
        <v>271</v>
      </c>
      <c r="CD394" s="193" t="s">
        <v>271</v>
      </c>
      <c r="CE394" s="193" t="s">
        <v>271</v>
      </c>
      <c r="CF394" s="190" t="s">
        <v>271</v>
      </c>
      <c r="CG394" s="193" t="s">
        <v>271</v>
      </c>
      <c r="CH394" s="193" t="s">
        <v>271</v>
      </c>
      <c r="CI394" s="190" t="s">
        <v>271</v>
      </c>
      <c r="CJ394" s="193" t="s">
        <v>271</v>
      </c>
      <c r="CK394" s="193" t="s">
        <v>271</v>
      </c>
      <c r="CL394" s="190" t="s">
        <v>271</v>
      </c>
      <c r="CM394" s="193" t="s">
        <v>271</v>
      </c>
      <c r="CN394" s="193" t="s">
        <v>271</v>
      </c>
      <c r="CO394" s="190" t="s">
        <v>271</v>
      </c>
      <c r="CP394" s="193" t="s">
        <v>271</v>
      </c>
      <c r="CQ394" s="193" t="s">
        <v>271</v>
      </c>
      <c r="CR394" s="190" t="s">
        <v>287</v>
      </c>
      <c r="CS394" s="193">
        <v>18545</v>
      </c>
      <c r="CT394" s="193">
        <v>21500</v>
      </c>
      <c r="CU394" s="190" t="s">
        <v>271</v>
      </c>
      <c r="CV394" s="193" t="s">
        <v>271</v>
      </c>
      <c r="CW394" s="193" t="s">
        <v>271</v>
      </c>
      <c r="CX394" s="190" t="s">
        <v>271</v>
      </c>
      <c r="CY394" s="193" t="s">
        <v>271</v>
      </c>
      <c r="CZ394" s="193" t="s">
        <v>271</v>
      </c>
      <c r="DA394" s="190" t="s">
        <v>287</v>
      </c>
      <c r="DB394" s="193">
        <v>18545</v>
      </c>
      <c r="DC394" s="193">
        <v>21500</v>
      </c>
      <c r="DD394" s="190" t="s">
        <v>271</v>
      </c>
      <c r="DE394" s="193" t="s">
        <v>271</v>
      </c>
      <c r="DF394" s="193" t="s">
        <v>271</v>
      </c>
      <c r="DG394" s="190" t="s">
        <v>271</v>
      </c>
      <c r="DH394" s="193" t="s">
        <v>271</v>
      </c>
      <c r="DI394" s="193" t="s">
        <v>271</v>
      </c>
      <c r="DJ394" s="190" t="s">
        <v>271</v>
      </c>
      <c r="DK394" s="193" t="s">
        <v>271</v>
      </c>
      <c r="DL394" s="193" t="s">
        <v>271</v>
      </c>
      <c r="DM394" s="190" t="s">
        <v>287</v>
      </c>
      <c r="DN394" s="193">
        <v>18545</v>
      </c>
      <c r="DO394" s="193">
        <v>21500</v>
      </c>
      <c r="DP394" s="190" t="s">
        <v>271</v>
      </c>
      <c r="DQ394" s="193" t="s">
        <v>271</v>
      </c>
      <c r="DR394" s="193" t="s">
        <v>271</v>
      </c>
      <c r="DS394" s="190" t="s">
        <v>271</v>
      </c>
      <c r="DT394" s="193" t="s">
        <v>271</v>
      </c>
      <c r="DU394" s="193" t="s">
        <v>271</v>
      </c>
      <c r="DV394" s="190" t="s">
        <v>271</v>
      </c>
      <c r="DW394" s="193" t="s">
        <v>271</v>
      </c>
      <c r="DX394" s="193" t="s">
        <v>271</v>
      </c>
      <c r="DY394" s="190" t="s">
        <v>356</v>
      </c>
      <c r="DZ394" s="190" t="s">
        <v>272</v>
      </c>
      <c r="EA394" s="190" t="s">
        <v>427</v>
      </c>
      <c r="EB394" s="190" t="s">
        <v>307</v>
      </c>
      <c r="EC394" s="190" t="s">
        <v>272</v>
      </c>
      <c r="ED394" s="190" t="s">
        <v>427</v>
      </c>
      <c r="EE394" s="190" t="s">
        <v>426</v>
      </c>
      <c r="EF394" s="190" t="s">
        <v>5187</v>
      </c>
      <c r="EG394" s="190" t="s">
        <v>321</v>
      </c>
      <c r="EH394" s="190" t="s">
        <v>320</v>
      </c>
      <c r="EI394" s="190" t="s">
        <v>319</v>
      </c>
      <c r="EJ394" s="190" t="s">
        <v>245</v>
      </c>
      <c r="EK394" s="190" t="s">
        <v>351</v>
      </c>
      <c r="EL394" s="190" t="s">
        <v>272</v>
      </c>
      <c r="EM394" s="190" t="s">
        <v>272</v>
      </c>
      <c r="EN394" s="190" t="s">
        <v>272</v>
      </c>
      <c r="EO394" s="190" t="s">
        <v>272</v>
      </c>
      <c r="EP394" s="190" t="s">
        <v>350</v>
      </c>
      <c r="EQ394" s="190">
        <v>4</v>
      </c>
      <c r="ER394" s="190" t="s">
        <v>349</v>
      </c>
      <c r="ES394" s="190" t="s">
        <v>272</v>
      </c>
      <c r="ET394" s="190" t="s">
        <v>272</v>
      </c>
      <c r="EU394" s="190" t="s">
        <v>272</v>
      </c>
      <c r="EV394" s="190" t="s">
        <v>272</v>
      </c>
      <c r="EW394" s="190" t="s">
        <v>303</v>
      </c>
      <c r="EX394" s="190">
        <v>4</v>
      </c>
      <c r="EY394" s="190" t="s">
        <v>278</v>
      </c>
      <c r="EZ394" s="190" t="s">
        <v>268</v>
      </c>
      <c r="FA394" s="190" t="s">
        <v>258</v>
      </c>
      <c r="FB394" s="193">
        <v>5</v>
      </c>
      <c r="FC394" s="190" t="s">
        <v>348</v>
      </c>
      <c r="FD394" s="190" t="s">
        <v>376</v>
      </c>
      <c r="FE394" s="190" t="s">
        <v>276</v>
      </c>
      <c r="FF394" s="190" t="s">
        <v>264</v>
      </c>
      <c r="FG394" s="190" t="s">
        <v>5186</v>
      </c>
      <c r="FH394" s="190" t="s">
        <v>271</v>
      </c>
      <c r="FI394" s="190" t="s">
        <v>5185</v>
      </c>
      <c r="FJ394" s="190" t="s">
        <v>5184</v>
      </c>
      <c r="FK394" s="190" t="s">
        <v>5183</v>
      </c>
      <c r="FL394" s="190" t="s">
        <v>5182</v>
      </c>
      <c r="FM394" s="190" t="s">
        <v>5181</v>
      </c>
      <c r="FN394" s="190" t="s">
        <v>5180</v>
      </c>
      <c r="FO394" s="190" t="s">
        <v>5179</v>
      </c>
      <c r="FP394" s="190" t="s">
        <v>5178</v>
      </c>
      <c r="FQ394" s="193">
        <v>21500</v>
      </c>
      <c r="FR394" s="193">
        <v>18545</v>
      </c>
      <c r="FS394" s="190" t="s">
        <v>271</v>
      </c>
      <c r="FT394" s="190" t="s">
        <v>271</v>
      </c>
      <c r="FU394" s="190" t="s">
        <v>271</v>
      </c>
      <c r="FV394" s="190" t="s">
        <v>271</v>
      </c>
      <c r="FW394" s="190" t="s">
        <v>271</v>
      </c>
      <c r="FX394" s="190" t="s">
        <v>271</v>
      </c>
      <c r="FY394" s="190" t="s">
        <v>271</v>
      </c>
      <c r="FZ394" s="190" t="s">
        <v>271</v>
      </c>
      <c r="GA394" s="190" t="s">
        <v>271</v>
      </c>
      <c r="GB394" s="190" t="s">
        <v>271</v>
      </c>
      <c r="GC394" s="190" t="s">
        <v>271</v>
      </c>
      <c r="GD394" s="190" t="s">
        <v>271</v>
      </c>
      <c r="GE394" s="190" t="s">
        <v>272</v>
      </c>
    </row>
    <row r="395" spans="1:187" x14ac:dyDescent="0.3">
      <c r="A395" s="190" t="s">
        <v>372</v>
      </c>
      <c r="B395" s="190">
        <v>3006</v>
      </c>
      <c r="C395" s="190" t="s">
        <v>80</v>
      </c>
      <c r="D395" s="190" t="s">
        <v>240</v>
      </c>
      <c r="E395" s="190" t="s">
        <v>5177</v>
      </c>
      <c r="F395" s="190" t="s">
        <v>5176</v>
      </c>
      <c r="G395" s="190" t="s">
        <v>4909</v>
      </c>
      <c r="H395" s="190" t="s">
        <v>1272</v>
      </c>
      <c r="I395" s="190" t="s">
        <v>301</v>
      </c>
      <c r="J395" s="190" t="s">
        <v>5175</v>
      </c>
      <c r="K395" s="190" t="s">
        <v>271</v>
      </c>
      <c r="L395" s="190" t="s">
        <v>271</v>
      </c>
      <c r="M395" s="190" t="s">
        <v>271</v>
      </c>
      <c r="N395" s="190" t="s">
        <v>271</v>
      </c>
      <c r="O395" s="190" t="s">
        <v>271</v>
      </c>
      <c r="P395" s="190" t="s">
        <v>271</v>
      </c>
      <c r="Q395" s="191">
        <v>42095</v>
      </c>
      <c r="R395" s="191">
        <v>42460</v>
      </c>
      <c r="S395" s="191">
        <v>42825</v>
      </c>
      <c r="T395" s="190" t="s">
        <v>366</v>
      </c>
      <c r="U395" s="194">
        <v>105536.92</v>
      </c>
      <c r="V395" s="190" t="s">
        <v>5159</v>
      </c>
      <c r="W395" s="190" t="s">
        <v>5158</v>
      </c>
      <c r="X395" s="190" t="s">
        <v>5157</v>
      </c>
      <c r="Y395" s="190" t="s">
        <v>4992</v>
      </c>
      <c r="Z395" s="190" t="s">
        <v>5156</v>
      </c>
      <c r="AA395" s="190" t="s">
        <v>4991</v>
      </c>
      <c r="AB395" s="190" t="s">
        <v>310</v>
      </c>
      <c r="AC395" s="190" t="s">
        <v>5174</v>
      </c>
      <c r="AD395" s="190" t="s">
        <v>325</v>
      </c>
      <c r="AE395" s="190" t="s">
        <v>5173</v>
      </c>
      <c r="AF395" s="190" t="s">
        <v>5172</v>
      </c>
      <c r="AG395" s="193">
        <v>27242</v>
      </c>
      <c r="AH395" s="193">
        <v>25591</v>
      </c>
      <c r="AI395" s="193">
        <v>52833</v>
      </c>
      <c r="AJ395" s="193">
        <v>1831</v>
      </c>
      <c r="AK395" s="193">
        <v>1763</v>
      </c>
      <c r="AL395" s="193">
        <v>3594</v>
      </c>
      <c r="AM395" s="193" t="s">
        <v>271</v>
      </c>
      <c r="AN395" s="193" t="s">
        <v>271</v>
      </c>
      <c r="AO395" s="193">
        <v>0</v>
      </c>
      <c r="AP395" s="193" t="s">
        <v>271</v>
      </c>
      <c r="AQ395" s="193" t="s">
        <v>271</v>
      </c>
      <c r="AR395" s="193">
        <v>0</v>
      </c>
      <c r="AS395" s="190" t="s">
        <v>271</v>
      </c>
      <c r="AT395" s="193" t="s">
        <v>271</v>
      </c>
      <c r="AU395" s="193" t="s">
        <v>271</v>
      </c>
      <c r="AV395" s="190" t="s">
        <v>271</v>
      </c>
      <c r="AW395" s="193" t="s">
        <v>271</v>
      </c>
      <c r="AX395" s="193" t="s">
        <v>271</v>
      </c>
      <c r="AY395" s="190" t="s">
        <v>271</v>
      </c>
      <c r="AZ395" s="193" t="s">
        <v>271</v>
      </c>
      <c r="BA395" s="193" t="s">
        <v>271</v>
      </c>
      <c r="BB395" s="190" t="s">
        <v>271</v>
      </c>
      <c r="BC395" s="193" t="s">
        <v>271</v>
      </c>
      <c r="BD395" s="193" t="s">
        <v>271</v>
      </c>
      <c r="BE395" s="190" t="s">
        <v>271</v>
      </c>
      <c r="BF395" s="193" t="s">
        <v>271</v>
      </c>
      <c r="BG395" s="193" t="s">
        <v>271</v>
      </c>
      <c r="BH395" s="190" t="s">
        <v>271</v>
      </c>
      <c r="BI395" s="193" t="s">
        <v>271</v>
      </c>
      <c r="BJ395" s="193" t="s">
        <v>271</v>
      </c>
      <c r="BK395" s="190" t="s">
        <v>271</v>
      </c>
      <c r="BL395" s="193" t="s">
        <v>271</v>
      </c>
      <c r="BM395" s="193" t="s">
        <v>271</v>
      </c>
      <c r="BN395" s="190" t="s">
        <v>271</v>
      </c>
      <c r="BO395" s="193" t="s">
        <v>271</v>
      </c>
      <c r="BP395" s="193" t="s">
        <v>271</v>
      </c>
      <c r="BQ395" s="190" t="s">
        <v>271</v>
      </c>
      <c r="BR395" s="193" t="s">
        <v>271</v>
      </c>
      <c r="BS395" s="193" t="s">
        <v>271</v>
      </c>
      <c r="BT395" s="190" t="s">
        <v>271</v>
      </c>
      <c r="BU395" s="193" t="s">
        <v>271</v>
      </c>
      <c r="BV395" s="193" t="s">
        <v>271</v>
      </c>
      <c r="BW395" s="193" t="s">
        <v>271</v>
      </c>
      <c r="BX395" s="193" t="s">
        <v>271</v>
      </c>
      <c r="BY395" s="193">
        <v>0</v>
      </c>
      <c r="BZ395" s="193" t="s">
        <v>271</v>
      </c>
      <c r="CA395" s="193" t="s">
        <v>271</v>
      </c>
      <c r="CB395" s="193">
        <v>0</v>
      </c>
      <c r="CC395" s="190" t="s">
        <v>271</v>
      </c>
      <c r="CD395" s="193" t="s">
        <v>271</v>
      </c>
      <c r="CE395" s="193" t="s">
        <v>271</v>
      </c>
      <c r="CF395" s="190" t="s">
        <v>271</v>
      </c>
      <c r="CG395" s="193" t="s">
        <v>271</v>
      </c>
      <c r="CH395" s="193" t="s">
        <v>271</v>
      </c>
      <c r="CI395" s="190" t="s">
        <v>271</v>
      </c>
      <c r="CJ395" s="193" t="s">
        <v>271</v>
      </c>
      <c r="CK395" s="193" t="s">
        <v>271</v>
      </c>
      <c r="CL395" s="190" t="s">
        <v>271</v>
      </c>
      <c r="CM395" s="193" t="s">
        <v>271</v>
      </c>
      <c r="CN395" s="193" t="s">
        <v>271</v>
      </c>
      <c r="CO395" s="190" t="s">
        <v>271</v>
      </c>
      <c r="CP395" s="193" t="s">
        <v>271</v>
      </c>
      <c r="CQ395" s="193" t="s">
        <v>271</v>
      </c>
      <c r="CR395" s="190" t="s">
        <v>287</v>
      </c>
      <c r="CS395" s="193">
        <v>0</v>
      </c>
      <c r="CT395" s="193">
        <v>0</v>
      </c>
      <c r="CU395" s="190" t="s">
        <v>271</v>
      </c>
      <c r="CV395" s="193" t="s">
        <v>271</v>
      </c>
      <c r="CW395" s="193" t="s">
        <v>271</v>
      </c>
      <c r="CX395" s="190" t="s">
        <v>271</v>
      </c>
      <c r="CY395" s="193" t="s">
        <v>271</v>
      </c>
      <c r="CZ395" s="193" t="s">
        <v>271</v>
      </c>
      <c r="DA395" s="190" t="s">
        <v>287</v>
      </c>
      <c r="DB395" s="193">
        <v>0</v>
      </c>
      <c r="DC395" s="193">
        <v>0</v>
      </c>
      <c r="DD395" s="190" t="s">
        <v>271</v>
      </c>
      <c r="DE395" s="193" t="s">
        <v>271</v>
      </c>
      <c r="DF395" s="193" t="s">
        <v>271</v>
      </c>
      <c r="DG395" s="190" t="s">
        <v>271</v>
      </c>
      <c r="DH395" s="193" t="s">
        <v>271</v>
      </c>
      <c r="DI395" s="193" t="s">
        <v>271</v>
      </c>
      <c r="DJ395" s="190" t="s">
        <v>271</v>
      </c>
      <c r="DK395" s="193" t="s">
        <v>271</v>
      </c>
      <c r="DL395" s="193" t="s">
        <v>271</v>
      </c>
      <c r="DM395" s="190" t="s">
        <v>271</v>
      </c>
      <c r="DN395" s="193" t="s">
        <v>271</v>
      </c>
      <c r="DO395" s="193" t="s">
        <v>271</v>
      </c>
      <c r="DP395" s="190" t="s">
        <v>271</v>
      </c>
      <c r="DQ395" s="193" t="s">
        <v>271</v>
      </c>
      <c r="DR395" s="193" t="s">
        <v>271</v>
      </c>
      <c r="DS395" s="190" t="s">
        <v>271</v>
      </c>
      <c r="DT395" s="193" t="s">
        <v>271</v>
      </c>
      <c r="DU395" s="193" t="s">
        <v>271</v>
      </c>
      <c r="DV395" s="190" t="s">
        <v>271</v>
      </c>
      <c r="DW395" s="193" t="s">
        <v>271</v>
      </c>
      <c r="DX395" s="193" t="s">
        <v>271</v>
      </c>
      <c r="DY395" s="190" t="s">
        <v>356</v>
      </c>
      <c r="DZ395" s="190" t="s">
        <v>297</v>
      </c>
      <c r="EA395" s="190" t="s">
        <v>271</v>
      </c>
      <c r="EB395" s="190" t="s">
        <v>271</v>
      </c>
      <c r="EC395" s="190" t="s">
        <v>297</v>
      </c>
      <c r="ED395" s="190" t="s">
        <v>271</v>
      </c>
      <c r="EE395" s="190" t="s">
        <v>271</v>
      </c>
      <c r="EF395" s="190" t="s">
        <v>271</v>
      </c>
      <c r="EG395" s="190" t="s">
        <v>321</v>
      </c>
      <c r="EH395" s="190" t="s">
        <v>284</v>
      </c>
      <c r="EI395" s="190" t="s">
        <v>283</v>
      </c>
      <c r="EJ395" s="190" t="s">
        <v>246</v>
      </c>
      <c r="EK395" s="190" t="s">
        <v>351</v>
      </c>
      <c r="EL395" s="190" t="s">
        <v>272</v>
      </c>
      <c r="EM395" s="190" t="s">
        <v>272</v>
      </c>
      <c r="EN395" s="190" t="s">
        <v>272</v>
      </c>
      <c r="EO395" s="190" t="s">
        <v>272</v>
      </c>
      <c r="EP395" s="190" t="s">
        <v>350</v>
      </c>
      <c r="EQ395" s="190">
        <v>4</v>
      </c>
      <c r="ER395" s="190" t="s">
        <v>349</v>
      </c>
      <c r="ES395" s="190" t="s">
        <v>272</v>
      </c>
      <c r="ET395" s="190" t="s">
        <v>272</v>
      </c>
      <c r="EU395" s="190" t="s">
        <v>272</v>
      </c>
      <c r="EV395" s="190" t="s">
        <v>297</v>
      </c>
      <c r="EW395" s="190" t="s">
        <v>303</v>
      </c>
      <c r="EX395" s="190">
        <v>3</v>
      </c>
      <c r="EY395" s="190" t="s">
        <v>318</v>
      </c>
      <c r="EZ395" s="190" t="s">
        <v>268</v>
      </c>
      <c r="FA395" s="190" t="s">
        <v>259</v>
      </c>
      <c r="FB395" s="193">
        <v>1</v>
      </c>
      <c r="FC395" s="190" t="s">
        <v>348</v>
      </c>
      <c r="FD395" s="190" t="s">
        <v>271</v>
      </c>
      <c r="FE395" s="190" t="s">
        <v>271</v>
      </c>
      <c r="FF395" s="190" t="s">
        <v>262</v>
      </c>
      <c r="FG395" s="190" t="s">
        <v>271</v>
      </c>
      <c r="FH395" s="190" t="s">
        <v>5171</v>
      </c>
      <c r="FI395" s="190" t="s">
        <v>5170</v>
      </c>
      <c r="FJ395" s="190" t="s">
        <v>5169</v>
      </c>
      <c r="FK395" s="190" t="s">
        <v>5168</v>
      </c>
      <c r="FL395" s="190" t="s">
        <v>5167</v>
      </c>
      <c r="FM395" s="190" t="s">
        <v>5166</v>
      </c>
      <c r="FN395" s="190" t="s">
        <v>5165</v>
      </c>
      <c r="FO395" s="190" t="s">
        <v>5164</v>
      </c>
      <c r="FP395" s="190" t="s">
        <v>5163</v>
      </c>
      <c r="FQ395" s="193">
        <v>0</v>
      </c>
      <c r="FR395" s="193">
        <v>0</v>
      </c>
      <c r="FS395" s="190" t="s">
        <v>271</v>
      </c>
      <c r="FT395" s="190" t="s">
        <v>271</v>
      </c>
      <c r="FU395" s="190" t="s">
        <v>271</v>
      </c>
      <c r="FV395" s="190" t="s">
        <v>271</v>
      </c>
      <c r="FW395" s="190" t="s">
        <v>271</v>
      </c>
      <c r="FX395" s="190" t="s">
        <v>271</v>
      </c>
      <c r="FY395" s="190" t="s">
        <v>271</v>
      </c>
      <c r="FZ395" s="190" t="s">
        <v>271</v>
      </c>
      <c r="GA395" s="190" t="s">
        <v>271</v>
      </c>
      <c r="GB395" s="190" t="s">
        <v>271</v>
      </c>
      <c r="GC395" s="190" t="s">
        <v>271</v>
      </c>
      <c r="GD395" s="190" t="s">
        <v>271</v>
      </c>
      <c r="GE395" s="190" t="s">
        <v>271</v>
      </c>
    </row>
    <row r="396" spans="1:187" x14ac:dyDescent="0.3">
      <c r="A396" s="190" t="s">
        <v>372</v>
      </c>
      <c r="B396" s="190">
        <v>3007</v>
      </c>
      <c r="C396" s="190" t="s">
        <v>80</v>
      </c>
      <c r="D396" s="190" t="s">
        <v>240</v>
      </c>
      <c r="E396" s="190" t="s">
        <v>5162</v>
      </c>
      <c r="F396" s="190" t="s">
        <v>5161</v>
      </c>
      <c r="G396" s="190" t="s">
        <v>4909</v>
      </c>
      <c r="H396" s="190" t="s">
        <v>369</v>
      </c>
      <c r="I396" s="190" t="s">
        <v>523</v>
      </c>
      <c r="J396" s="190" t="s">
        <v>4967</v>
      </c>
      <c r="K396" s="190" t="s">
        <v>1104</v>
      </c>
      <c r="L396" s="190" t="s">
        <v>271</v>
      </c>
      <c r="M396" s="190" t="s">
        <v>5160</v>
      </c>
      <c r="N396" s="190" t="s">
        <v>271</v>
      </c>
      <c r="O396" s="190" t="s">
        <v>271</v>
      </c>
      <c r="P396" s="190" t="s">
        <v>271</v>
      </c>
      <c r="Q396" s="191">
        <v>42186</v>
      </c>
      <c r="R396" s="191">
        <v>42916</v>
      </c>
      <c r="T396" s="190" t="s">
        <v>366</v>
      </c>
      <c r="U396" s="194">
        <v>261404</v>
      </c>
      <c r="V396" s="190" t="s">
        <v>5159</v>
      </c>
      <c r="W396" s="190" t="s">
        <v>5158</v>
      </c>
      <c r="X396" s="190" t="s">
        <v>5157</v>
      </c>
      <c r="Y396" s="190" t="s">
        <v>4992</v>
      </c>
      <c r="Z396" s="190" t="s">
        <v>5156</v>
      </c>
      <c r="AA396" s="190" t="s">
        <v>4991</v>
      </c>
      <c r="AB396" s="190" t="s">
        <v>310</v>
      </c>
      <c r="AC396" s="190" t="s">
        <v>5155</v>
      </c>
      <c r="AD396" s="190" t="s">
        <v>325</v>
      </c>
      <c r="AE396" s="190" t="s">
        <v>5154</v>
      </c>
      <c r="AF396" s="190" t="s">
        <v>5153</v>
      </c>
      <c r="AG396" s="193">
        <v>410</v>
      </c>
      <c r="AH396" s="193">
        <v>606</v>
      </c>
      <c r="AI396" s="193">
        <v>1016</v>
      </c>
      <c r="AJ396" s="193">
        <v>202</v>
      </c>
      <c r="AK396" s="193">
        <v>0</v>
      </c>
      <c r="AL396" s="193">
        <v>202</v>
      </c>
      <c r="AM396" s="193" t="s">
        <v>271</v>
      </c>
      <c r="AN396" s="193" t="s">
        <v>271</v>
      </c>
      <c r="AO396" s="193">
        <v>0</v>
      </c>
      <c r="AP396" s="193" t="s">
        <v>271</v>
      </c>
      <c r="AQ396" s="193" t="s">
        <v>271</v>
      </c>
      <c r="AR396" s="193">
        <v>0</v>
      </c>
      <c r="AS396" s="190" t="s">
        <v>271</v>
      </c>
      <c r="AT396" s="193" t="s">
        <v>271</v>
      </c>
      <c r="AU396" s="193" t="s">
        <v>271</v>
      </c>
      <c r="AV396" s="190" t="s">
        <v>271</v>
      </c>
      <c r="AW396" s="193" t="s">
        <v>271</v>
      </c>
      <c r="AX396" s="193" t="s">
        <v>271</v>
      </c>
      <c r="AY396" s="190" t="s">
        <v>271</v>
      </c>
      <c r="AZ396" s="193" t="s">
        <v>271</v>
      </c>
      <c r="BA396" s="193" t="s">
        <v>271</v>
      </c>
      <c r="BB396" s="190" t="s">
        <v>271</v>
      </c>
      <c r="BC396" s="193" t="s">
        <v>271</v>
      </c>
      <c r="BD396" s="193" t="s">
        <v>271</v>
      </c>
      <c r="BE396" s="190" t="s">
        <v>271</v>
      </c>
      <c r="BF396" s="193" t="s">
        <v>271</v>
      </c>
      <c r="BG396" s="193" t="s">
        <v>271</v>
      </c>
      <c r="BH396" s="190" t="s">
        <v>271</v>
      </c>
      <c r="BI396" s="193" t="s">
        <v>271</v>
      </c>
      <c r="BJ396" s="193" t="s">
        <v>271</v>
      </c>
      <c r="BK396" s="190" t="s">
        <v>271</v>
      </c>
      <c r="BL396" s="193" t="s">
        <v>271</v>
      </c>
      <c r="BM396" s="193" t="s">
        <v>271</v>
      </c>
      <c r="BN396" s="190" t="s">
        <v>271</v>
      </c>
      <c r="BO396" s="193" t="s">
        <v>271</v>
      </c>
      <c r="BP396" s="193" t="s">
        <v>271</v>
      </c>
      <c r="BQ396" s="190" t="s">
        <v>271</v>
      </c>
      <c r="BR396" s="193" t="s">
        <v>271</v>
      </c>
      <c r="BS396" s="193" t="s">
        <v>271</v>
      </c>
      <c r="BT396" s="190" t="s">
        <v>271</v>
      </c>
      <c r="BU396" s="193" t="s">
        <v>271</v>
      </c>
      <c r="BV396" s="193" t="s">
        <v>271</v>
      </c>
      <c r="BW396" s="193">
        <v>410</v>
      </c>
      <c r="BX396" s="193">
        <v>606</v>
      </c>
      <c r="BY396" s="193">
        <v>1016</v>
      </c>
      <c r="BZ396" s="193">
        <v>202</v>
      </c>
      <c r="CA396" s="193">
        <v>0</v>
      </c>
      <c r="CB396" s="193">
        <v>202</v>
      </c>
      <c r="CC396" s="190" t="s">
        <v>271</v>
      </c>
      <c r="CD396" s="193" t="s">
        <v>271</v>
      </c>
      <c r="CE396" s="193" t="s">
        <v>271</v>
      </c>
      <c r="CF396" s="190" t="s">
        <v>271</v>
      </c>
      <c r="CG396" s="193" t="s">
        <v>271</v>
      </c>
      <c r="CH396" s="193" t="s">
        <v>271</v>
      </c>
      <c r="CI396" s="190" t="s">
        <v>271</v>
      </c>
      <c r="CJ396" s="193" t="s">
        <v>271</v>
      </c>
      <c r="CK396" s="193" t="s">
        <v>271</v>
      </c>
      <c r="CL396" s="190" t="s">
        <v>271</v>
      </c>
      <c r="CM396" s="193" t="s">
        <v>271</v>
      </c>
      <c r="CN396" s="193" t="s">
        <v>271</v>
      </c>
      <c r="CO396" s="190" t="s">
        <v>271</v>
      </c>
      <c r="CP396" s="193" t="s">
        <v>271</v>
      </c>
      <c r="CQ396" s="193" t="s">
        <v>271</v>
      </c>
      <c r="CR396" s="190" t="s">
        <v>287</v>
      </c>
      <c r="CS396" s="193">
        <v>202</v>
      </c>
      <c r="CT396" s="193">
        <v>1016</v>
      </c>
      <c r="CU396" s="190" t="s">
        <v>271</v>
      </c>
      <c r="CV396" s="193" t="s">
        <v>271</v>
      </c>
      <c r="CW396" s="193" t="s">
        <v>271</v>
      </c>
      <c r="CX396" s="190" t="s">
        <v>271</v>
      </c>
      <c r="CY396" s="193" t="s">
        <v>271</v>
      </c>
      <c r="CZ396" s="193" t="s">
        <v>271</v>
      </c>
      <c r="DA396" s="190" t="s">
        <v>287</v>
      </c>
      <c r="DB396" s="193">
        <v>202</v>
      </c>
      <c r="DC396" s="193">
        <v>1016</v>
      </c>
      <c r="DD396" s="190" t="s">
        <v>271</v>
      </c>
      <c r="DE396" s="193" t="s">
        <v>271</v>
      </c>
      <c r="DF396" s="193" t="s">
        <v>271</v>
      </c>
      <c r="DG396" s="190" t="s">
        <v>271</v>
      </c>
      <c r="DH396" s="193" t="s">
        <v>271</v>
      </c>
      <c r="DI396" s="193" t="s">
        <v>271</v>
      </c>
      <c r="DJ396" s="190" t="s">
        <v>271</v>
      </c>
      <c r="DK396" s="193" t="s">
        <v>271</v>
      </c>
      <c r="DL396" s="193" t="s">
        <v>271</v>
      </c>
      <c r="DM396" s="190" t="s">
        <v>287</v>
      </c>
      <c r="DN396" s="193">
        <v>202</v>
      </c>
      <c r="DO396" s="193">
        <v>1016</v>
      </c>
      <c r="DP396" s="190" t="s">
        <v>271</v>
      </c>
      <c r="DQ396" s="193" t="s">
        <v>271</v>
      </c>
      <c r="DR396" s="193" t="s">
        <v>271</v>
      </c>
      <c r="DS396" s="190" t="s">
        <v>271</v>
      </c>
      <c r="DT396" s="193" t="s">
        <v>271</v>
      </c>
      <c r="DU396" s="193" t="s">
        <v>271</v>
      </c>
      <c r="DV396" s="190" t="s">
        <v>271</v>
      </c>
      <c r="DW396" s="193" t="s">
        <v>271</v>
      </c>
      <c r="DX396" s="193" t="s">
        <v>271</v>
      </c>
      <c r="DY396" s="190" t="s">
        <v>812</v>
      </c>
      <c r="DZ396" s="190" t="s">
        <v>272</v>
      </c>
      <c r="EA396" s="190" t="s">
        <v>427</v>
      </c>
      <c r="EB396" s="190" t="s">
        <v>307</v>
      </c>
      <c r="EC396" s="190" t="s">
        <v>297</v>
      </c>
      <c r="ED396" s="190" t="s">
        <v>271</v>
      </c>
      <c r="EE396" s="190" t="s">
        <v>271</v>
      </c>
      <c r="EF396" s="190" t="s">
        <v>5152</v>
      </c>
      <c r="EG396" s="190" t="s">
        <v>321</v>
      </c>
      <c r="EH396" s="190" t="s">
        <v>284</v>
      </c>
      <c r="EI396" s="190" t="s">
        <v>283</v>
      </c>
      <c r="EJ396" s="190" t="s">
        <v>246</v>
      </c>
      <c r="EK396" s="190" t="s">
        <v>351</v>
      </c>
      <c r="EL396" s="190" t="s">
        <v>272</v>
      </c>
      <c r="EM396" s="190" t="s">
        <v>272</v>
      </c>
      <c r="EN396" s="190" t="s">
        <v>272</v>
      </c>
      <c r="EO396" s="190" t="s">
        <v>297</v>
      </c>
      <c r="EP396" s="190" t="s">
        <v>281</v>
      </c>
      <c r="EQ396" s="190">
        <v>3</v>
      </c>
      <c r="ER396" s="190" t="s">
        <v>349</v>
      </c>
      <c r="ES396" s="190" t="s">
        <v>272</v>
      </c>
      <c r="ET396" s="190" t="s">
        <v>272</v>
      </c>
      <c r="EU396" s="190" t="s">
        <v>272</v>
      </c>
      <c r="EV396" s="190" t="s">
        <v>297</v>
      </c>
      <c r="EW396" s="190" t="s">
        <v>303</v>
      </c>
      <c r="EX396" s="190">
        <v>3</v>
      </c>
      <c r="EY396" s="190" t="s">
        <v>318</v>
      </c>
      <c r="EZ396" s="190" t="s">
        <v>268</v>
      </c>
      <c r="FA396" s="190" t="s">
        <v>260</v>
      </c>
      <c r="FB396" s="193">
        <v>1</v>
      </c>
      <c r="FC396" s="190" t="s">
        <v>276</v>
      </c>
      <c r="FD396" s="190" t="s">
        <v>271</v>
      </c>
      <c r="FE396" s="190" t="s">
        <v>271</v>
      </c>
      <c r="FF396" s="190" t="s">
        <v>264</v>
      </c>
      <c r="FG396" s="190" t="s">
        <v>5151</v>
      </c>
      <c r="FH396" s="190" t="s">
        <v>5150</v>
      </c>
      <c r="FI396" s="190" t="s">
        <v>5149</v>
      </c>
      <c r="FJ396" s="190" t="s">
        <v>5148</v>
      </c>
      <c r="FK396" s="190" t="s">
        <v>5147</v>
      </c>
      <c r="FL396" s="190" t="s">
        <v>5146</v>
      </c>
      <c r="FM396" s="190" t="s">
        <v>5145</v>
      </c>
      <c r="FN396" s="190" t="s">
        <v>5144</v>
      </c>
      <c r="FO396" s="190" t="s">
        <v>5143</v>
      </c>
      <c r="FP396" s="190" t="s">
        <v>271</v>
      </c>
      <c r="FQ396" s="193">
        <v>1016</v>
      </c>
      <c r="FR396" s="193">
        <v>202</v>
      </c>
      <c r="FS396" s="190" t="s">
        <v>271</v>
      </c>
      <c r="FT396" s="190" t="s">
        <v>271</v>
      </c>
      <c r="FU396" s="190" t="s">
        <v>271</v>
      </c>
      <c r="FV396" s="190" t="s">
        <v>271</v>
      </c>
      <c r="FW396" s="190" t="s">
        <v>271</v>
      </c>
      <c r="FX396" s="190" t="s">
        <v>271</v>
      </c>
      <c r="FY396" s="190" t="s">
        <v>271</v>
      </c>
      <c r="FZ396" s="190" t="s">
        <v>271</v>
      </c>
      <c r="GA396" s="190" t="s">
        <v>271</v>
      </c>
      <c r="GB396" s="190" t="s">
        <v>271</v>
      </c>
      <c r="GC396" s="190" t="s">
        <v>271</v>
      </c>
      <c r="GD396" s="190" t="s">
        <v>271</v>
      </c>
      <c r="GE396" s="190" t="s">
        <v>271</v>
      </c>
    </row>
    <row r="397" spans="1:187" x14ac:dyDescent="0.3">
      <c r="A397" s="190" t="s">
        <v>372</v>
      </c>
      <c r="B397" s="190">
        <v>3008</v>
      </c>
      <c r="C397" s="190" t="s">
        <v>80</v>
      </c>
      <c r="D397" s="190" t="s">
        <v>240</v>
      </c>
      <c r="E397" s="190" t="s">
        <v>5142</v>
      </c>
      <c r="F397" s="190" t="s">
        <v>5141</v>
      </c>
      <c r="G397" s="190" t="s">
        <v>4909</v>
      </c>
      <c r="H397" s="190" t="s">
        <v>514</v>
      </c>
      <c r="I397" s="190" t="s">
        <v>953</v>
      </c>
      <c r="J397" s="190" t="s">
        <v>5140</v>
      </c>
      <c r="K397" s="190" t="s">
        <v>271</v>
      </c>
      <c r="L397" s="190" t="s">
        <v>271</v>
      </c>
      <c r="M397" s="190" t="s">
        <v>271</v>
      </c>
      <c r="N397" s="190" t="s">
        <v>271</v>
      </c>
      <c r="O397" s="190" t="s">
        <v>271</v>
      </c>
      <c r="P397" s="190" t="s">
        <v>271</v>
      </c>
      <c r="Q397" s="191">
        <v>40269</v>
      </c>
      <c r="R397" s="191">
        <v>42277</v>
      </c>
      <c r="S397" s="191">
        <v>43100</v>
      </c>
      <c r="T397" s="190" t="s">
        <v>366</v>
      </c>
      <c r="U397" s="194">
        <v>2596270</v>
      </c>
      <c r="V397" s="190" t="s">
        <v>5139</v>
      </c>
      <c r="W397" s="190" t="s">
        <v>364</v>
      </c>
      <c r="X397" s="190" t="s">
        <v>5138</v>
      </c>
      <c r="Y397" s="190" t="s">
        <v>5137</v>
      </c>
      <c r="Z397" s="190" t="s">
        <v>4965</v>
      </c>
      <c r="AA397" s="190" t="s">
        <v>4920</v>
      </c>
      <c r="AB397" s="190" t="s">
        <v>310</v>
      </c>
      <c r="AC397" s="190" t="s">
        <v>5136</v>
      </c>
      <c r="AD397" s="190" t="s">
        <v>325</v>
      </c>
      <c r="AE397" s="190" t="s">
        <v>5135</v>
      </c>
      <c r="AF397" s="190" t="s">
        <v>5134</v>
      </c>
      <c r="AG397" s="193">
        <v>1243860</v>
      </c>
      <c r="AH397" s="193">
        <v>1865790</v>
      </c>
      <c r="AI397" s="193">
        <v>2177200</v>
      </c>
      <c r="AJ397" s="193">
        <v>28418</v>
      </c>
      <c r="AK397" s="193">
        <v>42620</v>
      </c>
      <c r="AL397" s="193">
        <v>71038</v>
      </c>
      <c r="AM397" s="193" t="s">
        <v>271</v>
      </c>
      <c r="AN397" s="193" t="s">
        <v>271</v>
      </c>
      <c r="AO397" s="193">
        <v>0</v>
      </c>
      <c r="AP397" s="193" t="s">
        <v>271</v>
      </c>
      <c r="AQ397" s="193" t="s">
        <v>271</v>
      </c>
      <c r="AR397" s="193">
        <v>0</v>
      </c>
      <c r="AS397" s="190" t="s">
        <v>271</v>
      </c>
      <c r="AT397" s="193" t="s">
        <v>271</v>
      </c>
      <c r="AU397" s="193" t="s">
        <v>271</v>
      </c>
      <c r="AV397" s="190" t="s">
        <v>271</v>
      </c>
      <c r="AW397" s="193" t="s">
        <v>271</v>
      </c>
      <c r="AX397" s="193" t="s">
        <v>271</v>
      </c>
      <c r="AY397" s="190" t="s">
        <v>271</v>
      </c>
      <c r="AZ397" s="193" t="s">
        <v>271</v>
      </c>
      <c r="BA397" s="193" t="s">
        <v>271</v>
      </c>
      <c r="BB397" s="190" t="s">
        <v>271</v>
      </c>
      <c r="BC397" s="193" t="s">
        <v>271</v>
      </c>
      <c r="BD397" s="193" t="s">
        <v>271</v>
      </c>
      <c r="BE397" s="190" t="s">
        <v>271</v>
      </c>
      <c r="BF397" s="193" t="s">
        <v>271</v>
      </c>
      <c r="BG397" s="193" t="s">
        <v>271</v>
      </c>
      <c r="BH397" s="190" t="s">
        <v>271</v>
      </c>
      <c r="BI397" s="193" t="s">
        <v>271</v>
      </c>
      <c r="BJ397" s="193" t="s">
        <v>271</v>
      </c>
      <c r="BK397" s="190" t="s">
        <v>271</v>
      </c>
      <c r="BL397" s="193" t="s">
        <v>271</v>
      </c>
      <c r="BM397" s="193" t="s">
        <v>271</v>
      </c>
      <c r="BN397" s="190" t="s">
        <v>271</v>
      </c>
      <c r="BO397" s="193" t="s">
        <v>271</v>
      </c>
      <c r="BP397" s="193" t="s">
        <v>271</v>
      </c>
      <c r="BQ397" s="190" t="s">
        <v>271</v>
      </c>
      <c r="BR397" s="193" t="s">
        <v>271</v>
      </c>
      <c r="BS397" s="193" t="s">
        <v>271</v>
      </c>
      <c r="BT397" s="190" t="s">
        <v>271</v>
      </c>
      <c r="BU397" s="193" t="s">
        <v>271</v>
      </c>
      <c r="BV397" s="193" t="s">
        <v>271</v>
      </c>
      <c r="BW397" s="193">
        <v>244400</v>
      </c>
      <c r="BX397" s="193">
        <v>366600</v>
      </c>
      <c r="BY397" s="193">
        <v>611000</v>
      </c>
      <c r="BZ397" s="193">
        <v>3876</v>
      </c>
      <c r="CA397" s="193">
        <v>6179</v>
      </c>
      <c r="CB397" s="193">
        <v>10055</v>
      </c>
      <c r="CC397" s="190" t="s">
        <v>271</v>
      </c>
      <c r="CD397" s="193" t="s">
        <v>271</v>
      </c>
      <c r="CE397" s="193" t="s">
        <v>271</v>
      </c>
      <c r="CF397" s="190" t="s">
        <v>271</v>
      </c>
      <c r="CG397" s="193" t="s">
        <v>271</v>
      </c>
      <c r="CH397" s="193" t="s">
        <v>271</v>
      </c>
      <c r="CI397" s="190" t="s">
        <v>271</v>
      </c>
      <c r="CJ397" s="193" t="s">
        <v>271</v>
      </c>
      <c r="CK397" s="193" t="s">
        <v>271</v>
      </c>
      <c r="CL397" s="190" t="s">
        <v>271</v>
      </c>
      <c r="CM397" s="193" t="s">
        <v>271</v>
      </c>
      <c r="CN397" s="193" t="s">
        <v>271</v>
      </c>
      <c r="CO397" s="190" t="s">
        <v>271</v>
      </c>
      <c r="CP397" s="193" t="s">
        <v>271</v>
      </c>
      <c r="CQ397" s="193" t="s">
        <v>271</v>
      </c>
      <c r="CR397" s="190" t="s">
        <v>271</v>
      </c>
      <c r="CS397" s="193" t="s">
        <v>271</v>
      </c>
      <c r="CT397" s="193" t="s">
        <v>271</v>
      </c>
      <c r="CU397" s="190" t="s">
        <v>271</v>
      </c>
      <c r="CV397" s="193" t="s">
        <v>271</v>
      </c>
      <c r="CW397" s="193" t="s">
        <v>271</v>
      </c>
      <c r="CX397" s="190" t="s">
        <v>271</v>
      </c>
      <c r="CY397" s="193" t="s">
        <v>271</v>
      </c>
      <c r="CZ397" s="193" t="s">
        <v>271</v>
      </c>
      <c r="DA397" s="190" t="s">
        <v>271</v>
      </c>
      <c r="DB397" s="193" t="s">
        <v>271</v>
      </c>
      <c r="DC397" s="193" t="s">
        <v>271</v>
      </c>
      <c r="DD397" s="190" t="s">
        <v>287</v>
      </c>
      <c r="DE397" s="193">
        <v>10055</v>
      </c>
      <c r="DF397" s="193">
        <v>611000</v>
      </c>
      <c r="DG397" s="190" t="s">
        <v>271</v>
      </c>
      <c r="DH397" s="193" t="s">
        <v>271</v>
      </c>
      <c r="DI397" s="193" t="s">
        <v>271</v>
      </c>
      <c r="DJ397" s="190" t="s">
        <v>271</v>
      </c>
      <c r="DK397" s="193" t="s">
        <v>271</v>
      </c>
      <c r="DL397" s="193" t="s">
        <v>271</v>
      </c>
      <c r="DM397" s="190" t="s">
        <v>271</v>
      </c>
      <c r="DN397" s="193" t="s">
        <v>271</v>
      </c>
      <c r="DO397" s="193" t="s">
        <v>271</v>
      </c>
      <c r="DP397" s="190" t="s">
        <v>271</v>
      </c>
      <c r="DQ397" s="193" t="s">
        <v>271</v>
      </c>
      <c r="DR397" s="193" t="s">
        <v>271</v>
      </c>
      <c r="DS397" s="190" t="s">
        <v>271</v>
      </c>
      <c r="DT397" s="193" t="s">
        <v>271</v>
      </c>
      <c r="DU397" s="193" t="s">
        <v>271</v>
      </c>
      <c r="DV397" s="190" t="s">
        <v>271</v>
      </c>
      <c r="DW397" s="193" t="s">
        <v>271</v>
      </c>
      <c r="DX397" s="193" t="s">
        <v>271</v>
      </c>
      <c r="DY397" s="190" t="s">
        <v>356</v>
      </c>
      <c r="DZ397" s="190" t="s">
        <v>297</v>
      </c>
      <c r="EA397" s="190" t="s">
        <v>271</v>
      </c>
      <c r="EB397" s="190" t="s">
        <v>271</v>
      </c>
      <c r="EC397" s="190" t="s">
        <v>297</v>
      </c>
      <c r="ED397" s="190" t="s">
        <v>271</v>
      </c>
      <c r="EE397" s="190" t="s">
        <v>271</v>
      </c>
      <c r="EF397" s="190" t="s">
        <v>271</v>
      </c>
      <c r="EG397" s="190" t="s">
        <v>321</v>
      </c>
      <c r="EH397" s="190" t="s">
        <v>284</v>
      </c>
      <c r="EI397" s="190" t="s">
        <v>319</v>
      </c>
      <c r="EJ397" s="190" t="s">
        <v>246</v>
      </c>
      <c r="EK397" s="190" t="s">
        <v>351</v>
      </c>
      <c r="EL397" s="190" t="s">
        <v>297</v>
      </c>
      <c r="EM397" s="190" t="s">
        <v>272</v>
      </c>
      <c r="EN397" s="190" t="s">
        <v>272</v>
      </c>
      <c r="EO397" s="190" t="s">
        <v>272</v>
      </c>
      <c r="EP397" s="190" t="s">
        <v>281</v>
      </c>
      <c r="EQ397" s="190">
        <v>3</v>
      </c>
      <c r="ER397" s="190" t="s">
        <v>349</v>
      </c>
      <c r="ES397" s="190" t="s">
        <v>297</v>
      </c>
      <c r="ET397" s="190" t="s">
        <v>272</v>
      </c>
      <c r="EU397" s="190" t="s">
        <v>272</v>
      </c>
      <c r="EV397" s="190" t="s">
        <v>272</v>
      </c>
      <c r="EW397" s="190" t="s">
        <v>303</v>
      </c>
      <c r="EX397" s="190">
        <v>3</v>
      </c>
      <c r="EY397" s="190" t="s">
        <v>278</v>
      </c>
      <c r="EZ397" s="190" t="s">
        <v>268</v>
      </c>
      <c r="FA397" s="190" t="s">
        <v>257</v>
      </c>
      <c r="FB397" s="193">
        <v>7</v>
      </c>
      <c r="FC397" s="190" t="s">
        <v>276</v>
      </c>
      <c r="FD397" s="190" t="s">
        <v>271</v>
      </c>
      <c r="FE397" s="190" t="s">
        <v>271</v>
      </c>
      <c r="FF397" s="190" t="s">
        <v>262</v>
      </c>
      <c r="FG397" s="190" t="s">
        <v>271</v>
      </c>
      <c r="FH397" s="190" t="s">
        <v>271</v>
      </c>
      <c r="FI397" s="190" t="s">
        <v>5133</v>
      </c>
      <c r="FJ397" s="190" t="s">
        <v>5132</v>
      </c>
      <c r="FK397" s="190" t="s">
        <v>5131</v>
      </c>
      <c r="FL397" s="190" t="s">
        <v>271</v>
      </c>
      <c r="FM397" s="190" t="s">
        <v>271</v>
      </c>
      <c r="FN397" s="190" t="s">
        <v>271</v>
      </c>
      <c r="FO397" s="190" t="s">
        <v>271</v>
      </c>
      <c r="FP397" s="190" t="s">
        <v>271</v>
      </c>
      <c r="FQ397" s="193">
        <v>611000</v>
      </c>
      <c r="FR397" s="193">
        <v>10055</v>
      </c>
      <c r="FS397" s="190" t="s">
        <v>297</v>
      </c>
      <c r="FT397" s="190" t="s">
        <v>297</v>
      </c>
      <c r="FU397" s="190" t="s">
        <v>297</v>
      </c>
      <c r="FV397" s="190" t="s">
        <v>297</v>
      </c>
      <c r="FW397" s="190" t="s">
        <v>297</v>
      </c>
      <c r="FX397" s="190" t="s">
        <v>297</v>
      </c>
      <c r="FY397" s="190" t="s">
        <v>297</v>
      </c>
      <c r="FZ397" s="190" t="s">
        <v>297</v>
      </c>
      <c r="GA397" s="190" t="s">
        <v>297</v>
      </c>
      <c r="GB397" s="190" t="s">
        <v>297</v>
      </c>
      <c r="GC397" s="190" t="s">
        <v>297</v>
      </c>
      <c r="GD397" s="190" t="s">
        <v>297</v>
      </c>
      <c r="GE397" s="190" t="s">
        <v>271</v>
      </c>
    </row>
    <row r="398" spans="1:187" x14ac:dyDescent="0.3">
      <c r="A398" s="190" t="s">
        <v>372</v>
      </c>
      <c r="B398" s="190">
        <v>3009</v>
      </c>
      <c r="C398" s="190" t="s">
        <v>80</v>
      </c>
      <c r="D398" s="190" t="s">
        <v>240</v>
      </c>
      <c r="E398" s="190" t="s">
        <v>5130</v>
      </c>
      <c r="F398" s="190" t="s">
        <v>5129</v>
      </c>
      <c r="G398" s="190" t="s">
        <v>4909</v>
      </c>
      <c r="H398" s="190" t="s">
        <v>1104</v>
      </c>
      <c r="I398" s="190" t="s">
        <v>301</v>
      </c>
      <c r="J398" s="190" t="s">
        <v>5128</v>
      </c>
      <c r="K398" s="190" t="s">
        <v>271</v>
      </c>
      <c r="L398" s="190" t="s">
        <v>271</v>
      </c>
      <c r="M398" s="190" t="s">
        <v>271</v>
      </c>
      <c r="N398" s="190" t="s">
        <v>271</v>
      </c>
      <c r="O398" s="190" t="s">
        <v>271</v>
      </c>
      <c r="P398" s="190" t="s">
        <v>271</v>
      </c>
      <c r="Q398" s="191">
        <v>41364</v>
      </c>
      <c r="R398" s="191">
        <v>42520</v>
      </c>
      <c r="T398" s="190" t="s">
        <v>366</v>
      </c>
      <c r="U398" s="194">
        <v>72504.25</v>
      </c>
      <c r="V398" s="190" t="s">
        <v>5127</v>
      </c>
      <c r="W398" s="190" t="s">
        <v>4965</v>
      </c>
      <c r="X398" s="190" t="s">
        <v>4991</v>
      </c>
      <c r="Y398" s="190" t="s">
        <v>5126</v>
      </c>
      <c r="Z398" s="190" t="s">
        <v>364</v>
      </c>
      <c r="AA398" s="190" t="s">
        <v>5125</v>
      </c>
      <c r="AB398" s="190" t="s">
        <v>310</v>
      </c>
      <c r="AC398" s="190" t="s">
        <v>5124</v>
      </c>
      <c r="AD398" s="190" t="s">
        <v>325</v>
      </c>
      <c r="AE398" s="190" t="s">
        <v>5123</v>
      </c>
      <c r="AF398" s="190" t="s">
        <v>5122</v>
      </c>
      <c r="AG398" s="193">
        <v>1178348</v>
      </c>
      <c r="AH398" s="193">
        <v>1178168</v>
      </c>
      <c r="AI398" s="193">
        <v>2356516</v>
      </c>
      <c r="AJ398" s="193">
        <v>118</v>
      </c>
      <c r="AK398" s="193">
        <v>135</v>
      </c>
      <c r="AL398" s="193">
        <v>253</v>
      </c>
      <c r="AM398" s="193" t="s">
        <v>271</v>
      </c>
      <c r="AN398" s="193" t="s">
        <v>271</v>
      </c>
      <c r="AO398" s="193">
        <v>0</v>
      </c>
      <c r="AP398" s="193" t="s">
        <v>271</v>
      </c>
      <c r="AQ398" s="193" t="s">
        <v>271</v>
      </c>
      <c r="AR398" s="193">
        <v>0</v>
      </c>
      <c r="AS398" s="190" t="s">
        <v>271</v>
      </c>
      <c r="AT398" s="193" t="s">
        <v>271</v>
      </c>
      <c r="AU398" s="193" t="s">
        <v>271</v>
      </c>
      <c r="AV398" s="190" t="s">
        <v>271</v>
      </c>
      <c r="AW398" s="193" t="s">
        <v>271</v>
      </c>
      <c r="AX398" s="193" t="s">
        <v>271</v>
      </c>
      <c r="AY398" s="190" t="s">
        <v>271</v>
      </c>
      <c r="AZ398" s="193" t="s">
        <v>271</v>
      </c>
      <c r="BA398" s="193" t="s">
        <v>271</v>
      </c>
      <c r="BB398" s="190" t="s">
        <v>271</v>
      </c>
      <c r="BC398" s="193" t="s">
        <v>271</v>
      </c>
      <c r="BD398" s="193" t="s">
        <v>271</v>
      </c>
      <c r="BE398" s="190" t="s">
        <v>271</v>
      </c>
      <c r="BF398" s="193" t="s">
        <v>271</v>
      </c>
      <c r="BG398" s="193" t="s">
        <v>271</v>
      </c>
      <c r="BH398" s="190" t="s">
        <v>271</v>
      </c>
      <c r="BI398" s="193" t="s">
        <v>271</v>
      </c>
      <c r="BJ398" s="193" t="s">
        <v>271</v>
      </c>
      <c r="BK398" s="190" t="s">
        <v>271</v>
      </c>
      <c r="BL398" s="193" t="s">
        <v>271</v>
      </c>
      <c r="BM398" s="193" t="s">
        <v>271</v>
      </c>
      <c r="BN398" s="190" t="s">
        <v>271</v>
      </c>
      <c r="BO398" s="193" t="s">
        <v>271</v>
      </c>
      <c r="BP398" s="193" t="s">
        <v>271</v>
      </c>
      <c r="BQ398" s="190" t="s">
        <v>271</v>
      </c>
      <c r="BR398" s="193" t="s">
        <v>271</v>
      </c>
      <c r="BS398" s="193" t="s">
        <v>271</v>
      </c>
      <c r="BT398" s="190" t="s">
        <v>271</v>
      </c>
      <c r="BU398" s="193" t="s">
        <v>271</v>
      </c>
      <c r="BV398" s="193" t="s">
        <v>271</v>
      </c>
      <c r="BW398" s="193">
        <v>1178348</v>
      </c>
      <c r="BX398" s="193">
        <v>1178168</v>
      </c>
      <c r="BY398" s="193">
        <v>2356516</v>
      </c>
      <c r="BZ398" s="193">
        <v>118</v>
      </c>
      <c r="CA398" s="193">
        <v>135</v>
      </c>
      <c r="CB398" s="193">
        <v>253</v>
      </c>
      <c r="CC398" s="190" t="s">
        <v>271</v>
      </c>
      <c r="CD398" s="193" t="s">
        <v>271</v>
      </c>
      <c r="CE398" s="193" t="s">
        <v>271</v>
      </c>
      <c r="CF398" s="190" t="s">
        <v>271</v>
      </c>
      <c r="CG398" s="193" t="s">
        <v>271</v>
      </c>
      <c r="CH398" s="193" t="s">
        <v>271</v>
      </c>
      <c r="CI398" s="190" t="s">
        <v>271</v>
      </c>
      <c r="CJ398" s="193" t="s">
        <v>271</v>
      </c>
      <c r="CK398" s="193" t="s">
        <v>271</v>
      </c>
      <c r="CL398" s="190" t="s">
        <v>271</v>
      </c>
      <c r="CM398" s="193" t="s">
        <v>271</v>
      </c>
      <c r="CN398" s="193" t="s">
        <v>271</v>
      </c>
      <c r="CO398" s="190" t="s">
        <v>271</v>
      </c>
      <c r="CP398" s="193" t="s">
        <v>271</v>
      </c>
      <c r="CQ398" s="193" t="s">
        <v>271</v>
      </c>
      <c r="CR398" s="190" t="s">
        <v>271</v>
      </c>
      <c r="CS398" s="193" t="s">
        <v>271</v>
      </c>
      <c r="CT398" s="193" t="s">
        <v>271</v>
      </c>
      <c r="CU398" s="190" t="s">
        <v>287</v>
      </c>
      <c r="CV398" s="193">
        <v>253</v>
      </c>
      <c r="CW398" s="193">
        <v>2356516</v>
      </c>
      <c r="CX398" s="190" t="s">
        <v>271</v>
      </c>
      <c r="CY398" s="193" t="s">
        <v>271</v>
      </c>
      <c r="CZ398" s="193" t="s">
        <v>271</v>
      </c>
      <c r="DA398" s="190" t="s">
        <v>271</v>
      </c>
      <c r="DB398" s="193" t="s">
        <v>271</v>
      </c>
      <c r="DC398" s="193" t="s">
        <v>271</v>
      </c>
      <c r="DD398" s="190" t="s">
        <v>287</v>
      </c>
      <c r="DE398" s="193">
        <v>253</v>
      </c>
      <c r="DF398" s="193">
        <v>2356516</v>
      </c>
      <c r="DG398" s="190" t="s">
        <v>271</v>
      </c>
      <c r="DH398" s="193" t="s">
        <v>271</v>
      </c>
      <c r="DI398" s="193" t="s">
        <v>271</v>
      </c>
      <c r="DJ398" s="190" t="s">
        <v>271</v>
      </c>
      <c r="DK398" s="193" t="s">
        <v>271</v>
      </c>
      <c r="DL398" s="193" t="s">
        <v>271</v>
      </c>
      <c r="DM398" s="190" t="s">
        <v>271</v>
      </c>
      <c r="DN398" s="193" t="s">
        <v>271</v>
      </c>
      <c r="DO398" s="193" t="s">
        <v>271</v>
      </c>
      <c r="DP398" s="190" t="s">
        <v>271</v>
      </c>
      <c r="DQ398" s="193" t="s">
        <v>271</v>
      </c>
      <c r="DR398" s="193" t="s">
        <v>271</v>
      </c>
      <c r="DS398" s="190" t="s">
        <v>271</v>
      </c>
      <c r="DT398" s="193" t="s">
        <v>271</v>
      </c>
      <c r="DU398" s="193" t="s">
        <v>271</v>
      </c>
      <c r="DV398" s="190" t="s">
        <v>271</v>
      </c>
      <c r="DW398" s="193" t="s">
        <v>271</v>
      </c>
      <c r="DX398" s="193" t="s">
        <v>271</v>
      </c>
      <c r="DY398" s="190" t="s">
        <v>655</v>
      </c>
      <c r="DZ398" s="190" t="s">
        <v>297</v>
      </c>
      <c r="EA398" s="190" t="s">
        <v>271</v>
      </c>
      <c r="EB398" s="190" t="s">
        <v>271</v>
      </c>
      <c r="EC398" s="190" t="s">
        <v>297</v>
      </c>
      <c r="ED398" s="190" t="s">
        <v>271</v>
      </c>
      <c r="EE398" s="190" t="s">
        <v>271</v>
      </c>
      <c r="EF398" s="190" t="s">
        <v>271</v>
      </c>
      <c r="EG398" s="190" t="s">
        <v>321</v>
      </c>
      <c r="EH398" s="190" t="s">
        <v>380</v>
      </c>
      <c r="EI398" s="190" t="s">
        <v>283</v>
      </c>
      <c r="EJ398" s="190" t="s">
        <v>246</v>
      </c>
      <c r="EK398" s="190" t="s">
        <v>379</v>
      </c>
      <c r="EL398" s="190" t="s">
        <v>272</v>
      </c>
      <c r="EM398" s="190" t="s">
        <v>297</v>
      </c>
      <c r="EN398" s="190" t="s">
        <v>272</v>
      </c>
      <c r="EO398" s="190" t="s">
        <v>272</v>
      </c>
      <c r="EP398" s="190" t="s">
        <v>464</v>
      </c>
      <c r="EQ398" s="190">
        <v>3</v>
      </c>
      <c r="ER398" s="190" t="s">
        <v>349</v>
      </c>
      <c r="ES398" s="190" t="s">
        <v>272</v>
      </c>
      <c r="ET398" s="190" t="s">
        <v>272</v>
      </c>
      <c r="EU398" s="190" t="s">
        <v>272</v>
      </c>
      <c r="EV398" s="190" t="s">
        <v>297</v>
      </c>
      <c r="EW398" s="190" t="s">
        <v>303</v>
      </c>
      <c r="EX398" s="190">
        <v>3</v>
      </c>
      <c r="EY398" s="190" t="s">
        <v>302</v>
      </c>
      <c r="EZ398" s="190" t="s">
        <v>268</v>
      </c>
      <c r="FA398" s="190" t="s">
        <v>260</v>
      </c>
      <c r="FB398" s="193">
        <v>1</v>
      </c>
      <c r="FC398" s="190" t="s">
        <v>276</v>
      </c>
      <c r="FD398" s="190" t="s">
        <v>271</v>
      </c>
      <c r="FE398" s="190" t="s">
        <v>271</v>
      </c>
      <c r="FF398" s="190" t="s">
        <v>264</v>
      </c>
      <c r="FG398" s="190" t="s">
        <v>5121</v>
      </c>
      <c r="FH398" s="190" t="s">
        <v>271</v>
      </c>
      <c r="FI398" s="190" t="s">
        <v>5120</v>
      </c>
      <c r="FJ398" s="190" t="s">
        <v>5119</v>
      </c>
      <c r="FK398" s="190" t="s">
        <v>5118</v>
      </c>
      <c r="FL398" s="190" t="s">
        <v>5117</v>
      </c>
      <c r="FM398" s="190" t="s">
        <v>5116</v>
      </c>
      <c r="FN398" s="190" t="s">
        <v>5115</v>
      </c>
      <c r="FO398" s="190" t="s">
        <v>271</v>
      </c>
      <c r="FP398" s="190" t="s">
        <v>271</v>
      </c>
      <c r="FQ398" s="193">
        <v>2356516</v>
      </c>
      <c r="FR398" s="193">
        <v>253</v>
      </c>
      <c r="FS398" s="190" t="s">
        <v>271</v>
      </c>
      <c r="FT398" s="190" t="s">
        <v>271</v>
      </c>
      <c r="FU398" s="190" t="s">
        <v>271</v>
      </c>
      <c r="FV398" s="190" t="s">
        <v>271</v>
      </c>
      <c r="FW398" s="190" t="s">
        <v>271</v>
      </c>
      <c r="FX398" s="190" t="s">
        <v>271</v>
      </c>
      <c r="FY398" s="190" t="s">
        <v>271</v>
      </c>
      <c r="FZ398" s="190" t="s">
        <v>271</v>
      </c>
      <c r="GA398" s="190" t="s">
        <v>272</v>
      </c>
      <c r="GB398" s="190" t="s">
        <v>271</v>
      </c>
      <c r="GC398" s="190" t="s">
        <v>271</v>
      </c>
      <c r="GD398" s="190" t="s">
        <v>271</v>
      </c>
      <c r="GE398" s="190" t="s">
        <v>271</v>
      </c>
    </row>
    <row r="399" spans="1:187" x14ac:dyDescent="0.3">
      <c r="A399" s="190" t="s">
        <v>372</v>
      </c>
      <c r="B399" s="190">
        <v>3010</v>
      </c>
      <c r="C399" s="190" t="s">
        <v>80</v>
      </c>
      <c r="D399" s="190" t="s">
        <v>240</v>
      </c>
      <c r="E399" s="190" t="s">
        <v>5114</v>
      </c>
      <c r="F399" s="190" t="s">
        <v>5113</v>
      </c>
      <c r="G399" s="190" t="s">
        <v>4909</v>
      </c>
      <c r="H399" s="190" t="s">
        <v>1104</v>
      </c>
      <c r="I399" s="190" t="s">
        <v>301</v>
      </c>
      <c r="J399" s="190" t="s">
        <v>5112</v>
      </c>
      <c r="K399" s="190" t="s">
        <v>271</v>
      </c>
      <c r="L399" s="190" t="s">
        <v>271</v>
      </c>
      <c r="M399" s="190" t="s">
        <v>271</v>
      </c>
      <c r="N399" s="190" t="s">
        <v>271</v>
      </c>
      <c r="O399" s="190" t="s">
        <v>271</v>
      </c>
      <c r="P399" s="190" t="s">
        <v>271</v>
      </c>
      <c r="Q399" s="191">
        <v>42323</v>
      </c>
      <c r="R399" s="191">
        <v>42658</v>
      </c>
      <c r="T399" s="190" t="s">
        <v>1679</v>
      </c>
      <c r="U399" s="194">
        <v>0</v>
      </c>
      <c r="V399" s="190" t="s">
        <v>4992</v>
      </c>
      <c r="W399" s="190" t="s">
        <v>5111</v>
      </c>
      <c r="X399" s="190" t="s">
        <v>4991</v>
      </c>
      <c r="Y399" s="190" t="s">
        <v>271</v>
      </c>
      <c r="Z399" s="190" t="s">
        <v>271</v>
      </c>
      <c r="AA399" s="190" t="s">
        <v>271</v>
      </c>
      <c r="AB399" s="190" t="s">
        <v>310</v>
      </c>
      <c r="AC399" s="190" t="s">
        <v>5110</v>
      </c>
      <c r="AD399" s="190" t="s">
        <v>325</v>
      </c>
      <c r="AE399" s="190" t="s">
        <v>5109</v>
      </c>
      <c r="AF399" s="190" t="s">
        <v>5108</v>
      </c>
      <c r="AG399" s="193">
        <v>15297</v>
      </c>
      <c r="AH399" s="193">
        <v>17091</v>
      </c>
      <c r="AI399" s="193">
        <v>32388</v>
      </c>
      <c r="AJ399" s="193">
        <v>770</v>
      </c>
      <c r="AK399" s="193">
        <v>515</v>
      </c>
      <c r="AL399" s="193">
        <v>1285</v>
      </c>
      <c r="AM399" s="193">
        <v>0</v>
      </c>
      <c r="AN399" s="193">
        <v>0</v>
      </c>
      <c r="AO399" s="193">
        <v>0</v>
      </c>
      <c r="AP399" s="193">
        <v>0</v>
      </c>
      <c r="AQ399" s="193">
        <v>0</v>
      </c>
      <c r="AR399" s="193">
        <v>0</v>
      </c>
      <c r="AS399" s="190" t="s">
        <v>271</v>
      </c>
      <c r="AT399" s="193" t="s">
        <v>271</v>
      </c>
      <c r="AU399" s="193" t="s">
        <v>271</v>
      </c>
      <c r="AV399" s="190" t="s">
        <v>271</v>
      </c>
      <c r="AW399" s="193" t="s">
        <v>271</v>
      </c>
      <c r="AX399" s="193" t="s">
        <v>271</v>
      </c>
      <c r="AY399" s="190" t="s">
        <v>271</v>
      </c>
      <c r="AZ399" s="193" t="s">
        <v>271</v>
      </c>
      <c r="BA399" s="193" t="s">
        <v>271</v>
      </c>
      <c r="BB399" s="190" t="s">
        <v>271</v>
      </c>
      <c r="BC399" s="193" t="s">
        <v>271</v>
      </c>
      <c r="BD399" s="193" t="s">
        <v>271</v>
      </c>
      <c r="BE399" s="190" t="s">
        <v>271</v>
      </c>
      <c r="BF399" s="193" t="s">
        <v>271</v>
      </c>
      <c r="BG399" s="193" t="s">
        <v>271</v>
      </c>
      <c r="BH399" s="190" t="s">
        <v>271</v>
      </c>
      <c r="BI399" s="193" t="s">
        <v>271</v>
      </c>
      <c r="BJ399" s="193" t="s">
        <v>271</v>
      </c>
      <c r="BK399" s="190" t="s">
        <v>271</v>
      </c>
      <c r="BL399" s="193" t="s">
        <v>271</v>
      </c>
      <c r="BM399" s="193" t="s">
        <v>271</v>
      </c>
      <c r="BN399" s="190" t="s">
        <v>271</v>
      </c>
      <c r="BO399" s="193" t="s">
        <v>271</v>
      </c>
      <c r="BP399" s="193" t="s">
        <v>271</v>
      </c>
      <c r="BQ399" s="190" t="s">
        <v>271</v>
      </c>
      <c r="BR399" s="193" t="s">
        <v>271</v>
      </c>
      <c r="BS399" s="193" t="s">
        <v>271</v>
      </c>
      <c r="BT399" s="190" t="s">
        <v>271</v>
      </c>
      <c r="BU399" s="193" t="s">
        <v>271</v>
      </c>
      <c r="BV399" s="193" t="s">
        <v>271</v>
      </c>
      <c r="BW399" s="193">
        <v>15297</v>
      </c>
      <c r="BX399" s="193">
        <v>17091</v>
      </c>
      <c r="BY399" s="193">
        <v>32388</v>
      </c>
      <c r="BZ399" s="193">
        <v>770</v>
      </c>
      <c r="CA399" s="193">
        <v>515</v>
      </c>
      <c r="CB399" s="193">
        <v>1285</v>
      </c>
      <c r="CC399" s="190" t="s">
        <v>271</v>
      </c>
      <c r="CD399" s="193" t="s">
        <v>271</v>
      </c>
      <c r="CE399" s="193" t="s">
        <v>271</v>
      </c>
      <c r="CF399" s="190" t="s">
        <v>271</v>
      </c>
      <c r="CG399" s="193" t="s">
        <v>271</v>
      </c>
      <c r="CH399" s="193" t="s">
        <v>271</v>
      </c>
      <c r="CI399" s="190" t="s">
        <v>271</v>
      </c>
      <c r="CJ399" s="193" t="s">
        <v>271</v>
      </c>
      <c r="CK399" s="193" t="s">
        <v>271</v>
      </c>
      <c r="CL399" s="190" t="s">
        <v>271</v>
      </c>
      <c r="CM399" s="193" t="s">
        <v>271</v>
      </c>
      <c r="CN399" s="193" t="s">
        <v>271</v>
      </c>
      <c r="CO399" s="190" t="s">
        <v>271</v>
      </c>
      <c r="CP399" s="193" t="s">
        <v>271</v>
      </c>
      <c r="CQ399" s="193" t="s">
        <v>271</v>
      </c>
      <c r="CR399" s="190" t="s">
        <v>271</v>
      </c>
      <c r="CS399" s="193" t="s">
        <v>271</v>
      </c>
      <c r="CT399" s="193" t="s">
        <v>271</v>
      </c>
      <c r="CU399" s="190" t="s">
        <v>271</v>
      </c>
      <c r="CV399" s="193" t="s">
        <v>271</v>
      </c>
      <c r="CW399" s="193" t="s">
        <v>271</v>
      </c>
      <c r="CX399" s="190" t="s">
        <v>287</v>
      </c>
      <c r="CY399" s="193">
        <v>0</v>
      </c>
      <c r="CZ399" s="193">
        <v>0</v>
      </c>
      <c r="DA399" s="190" t="s">
        <v>271</v>
      </c>
      <c r="DB399" s="193" t="s">
        <v>271</v>
      </c>
      <c r="DC399" s="193" t="s">
        <v>271</v>
      </c>
      <c r="DD399" s="190" t="s">
        <v>271</v>
      </c>
      <c r="DE399" s="193" t="s">
        <v>271</v>
      </c>
      <c r="DF399" s="193" t="s">
        <v>271</v>
      </c>
      <c r="DG399" s="190" t="s">
        <v>271</v>
      </c>
      <c r="DH399" s="193" t="s">
        <v>271</v>
      </c>
      <c r="DI399" s="193" t="s">
        <v>271</v>
      </c>
      <c r="DJ399" s="190" t="s">
        <v>271</v>
      </c>
      <c r="DK399" s="193" t="s">
        <v>271</v>
      </c>
      <c r="DL399" s="193" t="s">
        <v>271</v>
      </c>
      <c r="DM399" s="190" t="s">
        <v>271</v>
      </c>
      <c r="DN399" s="193" t="s">
        <v>271</v>
      </c>
      <c r="DO399" s="193" t="s">
        <v>271</v>
      </c>
      <c r="DP399" s="190" t="s">
        <v>287</v>
      </c>
      <c r="DQ399" s="193">
        <v>1285</v>
      </c>
      <c r="DR399" s="193">
        <v>32388</v>
      </c>
      <c r="DS399" s="190" t="s">
        <v>271</v>
      </c>
      <c r="DT399" s="193" t="s">
        <v>271</v>
      </c>
      <c r="DU399" s="193" t="s">
        <v>271</v>
      </c>
      <c r="DV399" s="190" t="s">
        <v>271</v>
      </c>
      <c r="DW399" s="193" t="s">
        <v>271</v>
      </c>
      <c r="DX399" s="193" t="s">
        <v>271</v>
      </c>
      <c r="DY399" s="190" t="s">
        <v>1295</v>
      </c>
      <c r="DZ399" s="190" t="s">
        <v>297</v>
      </c>
      <c r="EA399" s="190" t="s">
        <v>271</v>
      </c>
      <c r="EB399" s="190" t="s">
        <v>271</v>
      </c>
      <c r="EC399" s="190" t="s">
        <v>297</v>
      </c>
      <c r="ED399" s="190" t="s">
        <v>271</v>
      </c>
      <c r="EE399" s="190" t="s">
        <v>271</v>
      </c>
      <c r="EF399" s="190" t="s">
        <v>5107</v>
      </c>
      <c r="EG399" s="190" t="s">
        <v>321</v>
      </c>
      <c r="EH399" s="190" t="s">
        <v>380</v>
      </c>
      <c r="EI399" s="190" t="s">
        <v>319</v>
      </c>
      <c r="EJ399" s="190" t="s">
        <v>245</v>
      </c>
      <c r="EK399" s="190" t="s">
        <v>351</v>
      </c>
      <c r="EL399" s="190" t="s">
        <v>272</v>
      </c>
      <c r="EM399" s="190" t="s">
        <v>272</v>
      </c>
      <c r="EN399" s="190" t="s">
        <v>272</v>
      </c>
      <c r="EO399" s="190" t="s">
        <v>272</v>
      </c>
      <c r="EP399" s="190" t="s">
        <v>350</v>
      </c>
      <c r="EQ399" s="190">
        <v>4</v>
      </c>
      <c r="ER399" s="190" t="s">
        <v>349</v>
      </c>
      <c r="ES399" s="190" t="s">
        <v>297</v>
      </c>
      <c r="ET399" s="190" t="s">
        <v>272</v>
      </c>
      <c r="EU399" s="190" t="s">
        <v>272</v>
      </c>
      <c r="EV399" s="190" t="s">
        <v>297</v>
      </c>
      <c r="EW399" s="190" t="s">
        <v>601</v>
      </c>
      <c r="EX399" s="190">
        <v>2</v>
      </c>
      <c r="EY399" s="190" t="s">
        <v>302</v>
      </c>
      <c r="EZ399" s="190" t="s">
        <v>268</v>
      </c>
      <c r="FA399" s="190" t="s">
        <v>260</v>
      </c>
      <c r="FB399" s="193">
        <v>1</v>
      </c>
      <c r="FC399" s="190" t="s">
        <v>442</v>
      </c>
      <c r="FD399" s="190" t="s">
        <v>271</v>
      </c>
      <c r="FE399" s="190" t="s">
        <v>271</v>
      </c>
      <c r="FF399" s="190" t="s">
        <v>264</v>
      </c>
      <c r="FG399" s="190" t="s">
        <v>5106</v>
      </c>
      <c r="FH399" s="190" t="s">
        <v>5105</v>
      </c>
      <c r="FI399" s="190" t="s">
        <v>5104</v>
      </c>
      <c r="FJ399" s="190" t="s">
        <v>5103</v>
      </c>
      <c r="FK399" s="190" t="s">
        <v>5102</v>
      </c>
      <c r="FL399" s="190" t="s">
        <v>5101</v>
      </c>
      <c r="FM399" s="190" t="s">
        <v>5100</v>
      </c>
      <c r="FN399" s="190" t="s">
        <v>5099</v>
      </c>
      <c r="FO399" s="190" t="s">
        <v>5098</v>
      </c>
      <c r="FP399" s="190" t="s">
        <v>5097</v>
      </c>
      <c r="FQ399" s="193">
        <v>32388</v>
      </c>
      <c r="FR399" s="193">
        <v>1285</v>
      </c>
      <c r="FS399" s="190" t="s">
        <v>297</v>
      </c>
      <c r="FT399" s="190" t="s">
        <v>297</v>
      </c>
      <c r="FU399" s="190" t="s">
        <v>297</v>
      </c>
      <c r="FV399" s="190" t="s">
        <v>271</v>
      </c>
      <c r="FW399" s="190" t="s">
        <v>272</v>
      </c>
      <c r="FX399" s="190" t="s">
        <v>297</v>
      </c>
      <c r="FY399" s="190" t="s">
        <v>272</v>
      </c>
      <c r="FZ399" s="190" t="s">
        <v>297</v>
      </c>
      <c r="GA399" s="190" t="s">
        <v>297</v>
      </c>
      <c r="GB399" s="190" t="s">
        <v>297</v>
      </c>
      <c r="GC399" s="190" t="s">
        <v>297</v>
      </c>
      <c r="GD399" s="190" t="s">
        <v>297</v>
      </c>
      <c r="GE399" s="190" t="s">
        <v>297</v>
      </c>
    </row>
    <row r="400" spans="1:187" x14ac:dyDescent="0.3">
      <c r="A400" s="190" t="s">
        <v>372</v>
      </c>
      <c r="B400" s="190">
        <v>3012</v>
      </c>
      <c r="C400" s="190" t="s">
        <v>80</v>
      </c>
      <c r="D400" s="190" t="s">
        <v>240</v>
      </c>
      <c r="E400" s="190" t="s">
        <v>5096</v>
      </c>
      <c r="F400" s="190" t="s">
        <v>5095</v>
      </c>
      <c r="G400" s="190" t="s">
        <v>4909</v>
      </c>
      <c r="H400" s="190" t="s">
        <v>1104</v>
      </c>
      <c r="I400" s="190" t="s">
        <v>301</v>
      </c>
      <c r="J400" s="190" t="s">
        <v>5094</v>
      </c>
      <c r="K400" s="190" t="s">
        <v>271</v>
      </c>
      <c r="L400" s="190" t="s">
        <v>271</v>
      </c>
      <c r="M400" s="190" t="s">
        <v>271</v>
      </c>
      <c r="N400" s="190" t="s">
        <v>271</v>
      </c>
      <c r="O400" s="190" t="s">
        <v>271</v>
      </c>
      <c r="P400" s="190" t="s">
        <v>271</v>
      </c>
      <c r="Q400" s="191">
        <v>42461</v>
      </c>
      <c r="R400" s="191">
        <v>42825</v>
      </c>
      <c r="T400" s="190" t="s">
        <v>366</v>
      </c>
      <c r="U400" s="194">
        <v>440000</v>
      </c>
      <c r="V400" s="190" t="s">
        <v>5093</v>
      </c>
      <c r="W400" s="190" t="s">
        <v>834</v>
      </c>
      <c r="X400" s="190" t="s">
        <v>5092</v>
      </c>
      <c r="Y400" s="190" t="s">
        <v>271</v>
      </c>
      <c r="Z400" s="190" t="s">
        <v>271</v>
      </c>
      <c r="AA400" s="190" t="s">
        <v>271</v>
      </c>
      <c r="AB400" s="190" t="s">
        <v>310</v>
      </c>
      <c r="AC400" s="190" t="s">
        <v>5091</v>
      </c>
      <c r="AD400" s="190" t="s">
        <v>325</v>
      </c>
      <c r="AE400" s="190" t="s">
        <v>5090</v>
      </c>
      <c r="AF400" s="190" t="s">
        <v>5089</v>
      </c>
      <c r="AG400" s="193">
        <v>275065</v>
      </c>
      <c r="AH400" s="193">
        <v>285155</v>
      </c>
      <c r="AI400" s="193">
        <v>560220</v>
      </c>
      <c r="AJ400" s="193">
        <v>600</v>
      </c>
      <c r="AK400" s="193">
        <v>0</v>
      </c>
      <c r="AL400" s="193">
        <v>600</v>
      </c>
      <c r="AM400" s="193" t="s">
        <v>271</v>
      </c>
      <c r="AN400" s="193" t="s">
        <v>271</v>
      </c>
      <c r="AO400" s="193">
        <v>0</v>
      </c>
      <c r="AP400" s="193" t="s">
        <v>271</v>
      </c>
      <c r="AQ400" s="193" t="s">
        <v>271</v>
      </c>
      <c r="AR400" s="193">
        <v>0</v>
      </c>
      <c r="AS400" s="190" t="s">
        <v>271</v>
      </c>
      <c r="AT400" s="193" t="s">
        <v>271</v>
      </c>
      <c r="AU400" s="193" t="s">
        <v>271</v>
      </c>
      <c r="AV400" s="190" t="s">
        <v>271</v>
      </c>
      <c r="AW400" s="193" t="s">
        <v>271</v>
      </c>
      <c r="AX400" s="193" t="s">
        <v>271</v>
      </c>
      <c r="AY400" s="190" t="s">
        <v>271</v>
      </c>
      <c r="AZ400" s="193" t="s">
        <v>271</v>
      </c>
      <c r="BA400" s="193" t="s">
        <v>271</v>
      </c>
      <c r="BB400" s="190" t="s">
        <v>271</v>
      </c>
      <c r="BC400" s="193" t="s">
        <v>271</v>
      </c>
      <c r="BD400" s="193" t="s">
        <v>271</v>
      </c>
      <c r="BE400" s="190" t="s">
        <v>271</v>
      </c>
      <c r="BF400" s="193" t="s">
        <v>271</v>
      </c>
      <c r="BG400" s="193" t="s">
        <v>271</v>
      </c>
      <c r="BH400" s="190" t="s">
        <v>271</v>
      </c>
      <c r="BI400" s="193" t="s">
        <v>271</v>
      </c>
      <c r="BJ400" s="193" t="s">
        <v>271</v>
      </c>
      <c r="BK400" s="190" t="s">
        <v>271</v>
      </c>
      <c r="BL400" s="193" t="s">
        <v>271</v>
      </c>
      <c r="BM400" s="193" t="s">
        <v>271</v>
      </c>
      <c r="BN400" s="190" t="s">
        <v>271</v>
      </c>
      <c r="BO400" s="193" t="s">
        <v>271</v>
      </c>
      <c r="BP400" s="193" t="s">
        <v>271</v>
      </c>
      <c r="BQ400" s="190" t="s">
        <v>271</v>
      </c>
      <c r="BR400" s="193" t="s">
        <v>271</v>
      </c>
      <c r="BS400" s="193" t="s">
        <v>271</v>
      </c>
      <c r="BT400" s="190" t="s">
        <v>271</v>
      </c>
      <c r="BU400" s="193" t="s">
        <v>271</v>
      </c>
      <c r="BV400" s="193" t="s">
        <v>271</v>
      </c>
      <c r="BW400" s="193" t="s">
        <v>271</v>
      </c>
      <c r="BX400" s="193" t="s">
        <v>271</v>
      </c>
      <c r="BY400" s="193">
        <v>0</v>
      </c>
      <c r="BZ400" s="193" t="s">
        <v>271</v>
      </c>
      <c r="CA400" s="193" t="s">
        <v>271</v>
      </c>
      <c r="CB400" s="193">
        <v>0</v>
      </c>
      <c r="CC400" s="190" t="s">
        <v>271</v>
      </c>
      <c r="CD400" s="193" t="s">
        <v>271</v>
      </c>
      <c r="CE400" s="193" t="s">
        <v>271</v>
      </c>
      <c r="CF400" s="190" t="s">
        <v>271</v>
      </c>
      <c r="CG400" s="193" t="s">
        <v>271</v>
      </c>
      <c r="CH400" s="193" t="s">
        <v>271</v>
      </c>
      <c r="CI400" s="190" t="s">
        <v>271</v>
      </c>
      <c r="CJ400" s="193" t="s">
        <v>271</v>
      </c>
      <c r="CK400" s="193" t="s">
        <v>271</v>
      </c>
      <c r="CL400" s="190" t="s">
        <v>271</v>
      </c>
      <c r="CM400" s="193" t="s">
        <v>271</v>
      </c>
      <c r="CN400" s="193" t="s">
        <v>271</v>
      </c>
      <c r="CO400" s="190" t="s">
        <v>271</v>
      </c>
      <c r="CP400" s="193" t="s">
        <v>271</v>
      </c>
      <c r="CQ400" s="193" t="s">
        <v>271</v>
      </c>
      <c r="CR400" s="190" t="s">
        <v>287</v>
      </c>
      <c r="CS400" s="193">
        <v>0</v>
      </c>
      <c r="CT400" s="193">
        <v>0</v>
      </c>
      <c r="CU400" s="190" t="s">
        <v>271</v>
      </c>
      <c r="CV400" s="193" t="s">
        <v>271</v>
      </c>
      <c r="CW400" s="193" t="s">
        <v>271</v>
      </c>
      <c r="CX400" s="190" t="s">
        <v>271</v>
      </c>
      <c r="CY400" s="193" t="s">
        <v>271</v>
      </c>
      <c r="CZ400" s="193" t="s">
        <v>271</v>
      </c>
      <c r="DA400" s="190" t="s">
        <v>287</v>
      </c>
      <c r="DB400" s="193">
        <v>0</v>
      </c>
      <c r="DC400" s="193">
        <v>0</v>
      </c>
      <c r="DD400" s="190" t="s">
        <v>287</v>
      </c>
      <c r="DE400" s="193">
        <v>0</v>
      </c>
      <c r="DF400" s="193">
        <v>0</v>
      </c>
      <c r="DG400" s="190" t="s">
        <v>271</v>
      </c>
      <c r="DH400" s="193" t="s">
        <v>271</v>
      </c>
      <c r="DI400" s="193" t="s">
        <v>271</v>
      </c>
      <c r="DJ400" s="190" t="s">
        <v>271</v>
      </c>
      <c r="DK400" s="193" t="s">
        <v>271</v>
      </c>
      <c r="DL400" s="193" t="s">
        <v>271</v>
      </c>
      <c r="DM400" s="190" t="s">
        <v>271</v>
      </c>
      <c r="DN400" s="193" t="s">
        <v>271</v>
      </c>
      <c r="DO400" s="193" t="s">
        <v>271</v>
      </c>
      <c r="DP400" s="190" t="s">
        <v>287</v>
      </c>
      <c r="DQ400" s="193">
        <v>0</v>
      </c>
      <c r="DR400" s="193">
        <v>0</v>
      </c>
      <c r="DS400" s="190" t="s">
        <v>271</v>
      </c>
      <c r="DT400" s="193" t="s">
        <v>271</v>
      </c>
      <c r="DU400" s="193" t="s">
        <v>271</v>
      </c>
      <c r="DV400" s="190" t="s">
        <v>271</v>
      </c>
      <c r="DW400" s="193" t="s">
        <v>271</v>
      </c>
      <c r="DX400" s="193" t="s">
        <v>271</v>
      </c>
      <c r="DY400" s="190" t="s">
        <v>356</v>
      </c>
      <c r="DZ400" s="190" t="s">
        <v>297</v>
      </c>
      <c r="EA400" s="190" t="s">
        <v>271</v>
      </c>
      <c r="EB400" s="190" t="s">
        <v>271</v>
      </c>
      <c r="EC400" s="190" t="s">
        <v>272</v>
      </c>
      <c r="ED400" s="190" t="s">
        <v>785</v>
      </c>
      <c r="EE400" s="190" t="s">
        <v>307</v>
      </c>
      <c r="EF400" s="190" t="s">
        <v>5088</v>
      </c>
      <c r="EG400" s="190" t="s">
        <v>352</v>
      </c>
      <c r="EH400" s="190" t="s">
        <v>284</v>
      </c>
      <c r="EI400" s="190" t="s">
        <v>283</v>
      </c>
      <c r="EJ400" s="190" t="s">
        <v>246</v>
      </c>
      <c r="EK400" s="190" t="s">
        <v>379</v>
      </c>
      <c r="EL400" s="190" t="s">
        <v>272</v>
      </c>
      <c r="EM400" s="190" t="s">
        <v>297</v>
      </c>
      <c r="EN400" s="190" t="s">
        <v>272</v>
      </c>
      <c r="EO400" s="190" t="s">
        <v>297</v>
      </c>
      <c r="EP400" s="190" t="s">
        <v>464</v>
      </c>
      <c r="EQ400" s="190">
        <v>2</v>
      </c>
      <c r="ER400" s="190" t="s">
        <v>349</v>
      </c>
      <c r="ES400" s="190" t="s">
        <v>272</v>
      </c>
      <c r="ET400" s="190" t="s">
        <v>272</v>
      </c>
      <c r="EU400" s="190" t="s">
        <v>272</v>
      </c>
      <c r="EV400" s="190" t="s">
        <v>272</v>
      </c>
      <c r="EW400" s="190" t="s">
        <v>303</v>
      </c>
      <c r="EX400" s="190">
        <v>4</v>
      </c>
      <c r="EY400" s="190" t="s">
        <v>302</v>
      </c>
      <c r="EZ400" s="190" t="s">
        <v>268</v>
      </c>
      <c r="FA400" s="190" t="s">
        <v>257</v>
      </c>
      <c r="FB400" s="193">
        <v>1</v>
      </c>
      <c r="FC400" s="190" t="s">
        <v>276</v>
      </c>
      <c r="FD400" s="190" t="s">
        <v>348</v>
      </c>
      <c r="FE400" s="190" t="s">
        <v>271</v>
      </c>
      <c r="FF400" s="190" t="s">
        <v>262</v>
      </c>
      <c r="FG400" s="190" t="s">
        <v>271</v>
      </c>
      <c r="FH400" s="190" t="s">
        <v>271</v>
      </c>
      <c r="FI400" s="190" t="s">
        <v>5087</v>
      </c>
      <c r="FJ400" s="190" t="s">
        <v>5086</v>
      </c>
      <c r="FK400" s="190" t="s">
        <v>5085</v>
      </c>
      <c r="FL400" s="190" t="s">
        <v>271</v>
      </c>
      <c r="FM400" s="190" t="s">
        <v>271</v>
      </c>
      <c r="FN400" s="190" t="s">
        <v>271</v>
      </c>
      <c r="FO400" s="190" t="s">
        <v>271</v>
      </c>
      <c r="FP400" s="190" t="s">
        <v>5084</v>
      </c>
      <c r="FQ400" s="193">
        <v>0</v>
      </c>
      <c r="FR400" s="193">
        <v>0</v>
      </c>
      <c r="FS400" s="190" t="s">
        <v>297</v>
      </c>
      <c r="FT400" s="190" t="s">
        <v>297</v>
      </c>
      <c r="FU400" s="190" t="s">
        <v>297</v>
      </c>
      <c r="FV400" s="190" t="s">
        <v>297</v>
      </c>
      <c r="FW400" s="190" t="s">
        <v>297</v>
      </c>
      <c r="FX400" s="190" t="s">
        <v>297</v>
      </c>
      <c r="FY400" s="190" t="s">
        <v>297</v>
      </c>
      <c r="FZ400" s="190" t="s">
        <v>297</v>
      </c>
      <c r="GA400" s="190" t="s">
        <v>297</v>
      </c>
      <c r="GB400" s="190" t="s">
        <v>297</v>
      </c>
      <c r="GC400" s="190" t="s">
        <v>297</v>
      </c>
      <c r="GD400" s="190" t="s">
        <v>297</v>
      </c>
      <c r="GE400" s="190" t="s">
        <v>297</v>
      </c>
    </row>
    <row r="401" spans="1:187" x14ac:dyDescent="0.3">
      <c r="A401" s="190" t="s">
        <v>372</v>
      </c>
      <c r="B401" s="190">
        <v>3013</v>
      </c>
      <c r="C401" s="190" t="s">
        <v>80</v>
      </c>
      <c r="D401" s="190" t="s">
        <v>240</v>
      </c>
      <c r="E401" s="190" t="s">
        <v>5083</v>
      </c>
      <c r="F401" s="190" t="s">
        <v>5082</v>
      </c>
      <c r="G401" s="190" t="s">
        <v>4909</v>
      </c>
      <c r="H401" s="190" t="s">
        <v>1272</v>
      </c>
      <c r="I401" s="190" t="s">
        <v>301</v>
      </c>
      <c r="J401" s="190" t="s">
        <v>5081</v>
      </c>
      <c r="K401" s="190" t="s">
        <v>271</v>
      </c>
      <c r="L401" s="190" t="s">
        <v>271</v>
      </c>
      <c r="M401" s="190" t="s">
        <v>271</v>
      </c>
      <c r="N401" s="190" t="s">
        <v>271</v>
      </c>
      <c r="O401" s="190" t="s">
        <v>271</v>
      </c>
      <c r="P401" s="190" t="s">
        <v>271</v>
      </c>
      <c r="Q401" s="191">
        <v>40940</v>
      </c>
      <c r="R401" s="191">
        <v>41943</v>
      </c>
      <c r="S401" s="191">
        <v>42369</v>
      </c>
      <c r="T401" s="190" t="s">
        <v>592</v>
      </c>
      <c r="U401" s="194">
        <v>1520513</v>
      </c>
      <c r="V401" s="190" t="s">
        <v>4992</v>
      </c>
      <c r="W401" s="190" t="s">
        <v>5080</v>
      </c>
      <c r="X401" s="190" t="s">
        <v>4991</v>
      </c>
      <c r="Y401" s="190" t="s">
        <v>5079</v>
      </c>
      <c r="Z401" s="190" t="s">
        <v>5078</v>
      </c>
      <c r="AA401" s="190" t="s">
        <v>5077</v>
      </c>
      <c r="AB401" s="190" t="s">
        <v>310</v>
      </c>
      <c r="AC401" s="190" t="s">
        <v>5076</v>
      </c>
      <c r="AD401" s="190" t="s">
        <v>325</v>
      </c>
      <c r="AE401" s="190" t="s">
        <v>5075</v>
      </c>
      <c r="AF401" s="190" t="s">
        <v>5074</v>
      </c>
      <c r="AG401" s="193">
        <v>1932000</v>
      </c>
      <c r="AH401" s="193">
        <v>150000</v>
      </c>
      <c r="AI401" s="193">
        <v>2082000</v>
      </c>
      <c r="AJ401" s="193">
        <v>1100</v>
      </c>
      <c r="AK401" s="193">
        <v>0</v>
      </c>
      <c r="AL401" s="193">
        <v>1100</v>
      </c>
      <c r="AM401" s="193" t="s">
        <v>271</v>
      </c>
      <c r="AN401" s="193" t="s">
        <v>271</v>
      </c>
      <c r="AO401" s="193">
        <v>0</v>
      </c>
      <c r="AP401" s="193" t="s">
        <v>271</v>
      </c>
      <c r="AQ401" s="193" t="s">
        <v>271</v>
      </c>
      <c r="AR401" s="193">
        <v>0</v>
      </c>
      <c r="AS401" s="190" t="s">
        <v>271</v>
      </c>
      <c r="AT401" s="193" t="s">
        <v>271</v>
      </c>
      <c r="AU401" s="193" t="s">
        <v>271</v>
      </c>
      <c r="AV401" s="190" t="s">
        <v>271</v>
      </c>
      <c r="AW401" s="193" t="s">
        <v>271</v>
      </c>
      <c r="AX401" s="193" t="s">
        <v>271</v>
      </c>
      <c r="AY401" s="190" t="s">
        <v>271</v>
      </c>
      <c r="AZ401" s="193" t="s">
        <v>271</v>
      </c>
      <c r="BA401" s="193" t="s">
        <v>271</v>
      </c>
      <c r="BB401" s="190" t="s">
        <v>271</v>
      </c>
      <c r="BC401" s="193" t="s">
        <v>271</v>
      </c>
      <c r="BD401" s="193" t="s">
        <v>271</v>
      </c>
      <c r="BE401" s="190" t="s">
        <v>271</v>
      </c>
      <c r="BF401" s="193" t="s">
        <v>271</v>
      </c>
      <c r="BG401" s="193" t="s">
        <v>271</v>
      </c>
      <c r="BH401" s="190" t="s">
        <v>271</v>
      </c>
      <c r="BI401" s="193" t="s">
        <v>271</v>
      </c>
      <c r="BJ401" s="193" t="s">
        <v>271</v>
      </c>
      <c r="BK401" s="190" t="s">
        <v>271</v>
      </c>
      <c r="BL401" s="193" t="s">
        <v>271</v>
      </c>
      <c r="BM401" s="193" t="s">
        <v>271</v>
      </c>
      <c r="BN401" s="190" t="s">
        <v>271</v>
      </c>
      <c r="BO401" s="193" t="s">
        <v>271</v>
      </c>
      <c r="BP401" s="193" t="s">
        <v>271</v>
      </c>
      <c r="BQ401" s="190" t="s">
        <v>271</v>
      </c>
      <c r="BR401" s="193" t="s">
        <v>271</v>
      </c>
      <c r="BS401" s="193" t="s">
        <v>271</v>
      </c>
      <c r="BT401" s="190" t="s">
        <v>271</v>
      </c>
      <c r="BU401" s="193" t="s">
        <v>271</v>
      </c>
      <c r="BV401" s="193" t="s">
        <v>271</v>
      </c>
      <c r="BW401" s="193">
        <v>1932000</v>
      </c>
      <c r="BX401" s="193">
        <v>150000</v>
      </c>
      <c r="BY401" s="193">
        <v>2082000</v>
      </c>
      <c r="BZ401" s="193">
        <v>1100</v>
      </c>
      <c r="CA401" s="193">
        <v>0</v>
      </c>
      <c r="CB401" s="193">
        <v>1100</v>
      </c>
      <c r="CC401" s="190" t="s">
        <v>271</v>
      </c>
      <c r="CD401" s="193" t="s">
        <v>271</v>
      </c>
      <c r="CE401" s="193" t="s">
        <v>271</v>
      </c>
      <c r="CF401" s="190" t="s">
        <v>271</v>
      </c>
      <c r="CG401" s="193" t="s">
        <v>271</v>
      </c>
      <c r="CH401" s="193" t="s">
        <v>271</v>
      </c>
      <c r="CI401" s="190" t="s">
        <v>271</v>
      </c>
      <c r="CJ401" s="193" t="s">
        <v>271</v>
      </c>
      <c r="CK401" s="193" t="s">
        <v>271</v>
      </c>
      <c r="CL401" s="190" t="s">
        <v>271</v>
      </c>
      <c r="CM401" s="193" t="s">
        <v>271</v>
      </c>
      <c r="CN401" s="193" t="s">
        <v>271</v>
      </c>
      <c r="CO401" s="190" t="s">
        <v>271</v>
      </c>
      <c r="CP401" s="193" t="s">
        <v>271</v>
      </c>
      <c r="CQ401" s="193" t="s">
        <v>271</v>
      </c>
      <c r="CR401" s="190" t="s">
        <v>271</v>
      </c>
      <c r="CS401" s="193" t="s">
        <v>271</v>
      </c>
      <c r="CT401" s="193" t="s">
        <v>271</v>
      </c>
      <c r="CU401" s="190" t="s">
        <v>271</v>
      </c>
      <c r="CV401" s="193" t="s">
        <v>271</v>
      </c>
      <c r="CW401" s="193" t="s">
        <v>271</v>
      </c>
      <c r="CX401" s="190" t="s">
        <v>271</v>
      </c>
      <c r="CY401" s="193" t="s">
        <v>271</v>
      </c>
      <c r="CZ401" s="193" t="s">
        <v>271</v>
      </c>
      <c r="DA401" s="190" t="s">
        <v>271</v>
      </c>
      <c r="DB401" s="193" t="s">
        <v>271</v>
      </c>
      <c r="DC401" s="193" t="s">
        <v>271</v>
      </c>
      <c r="DD401" s="190" t="s">
        <v>271</v>
      </c>
      <c r="DE401" s="193" t="s">
        <v>271</v>
      </c>
      <c r="DF401" s="193" t="s">
        <v>271</v>
      </c>
      <c r="DG401" s="190" t="s">
        <v>271</v>
      </c>
      <c r="DH401" s="193" t="s">
        <v>271</v>
      </c>
      <c r="DI401" s="193" t="s">
        <v>271</v>
      </c>
      <c r="DJ401" s="190" t="s">
        <v>271</v>
      </c>
      <c r="DK401" s="193" t="s">
        <v>271</v>
      </c>
      <c r="DL401" s="193" t="s">
        <v>271</v>
      </c>
      <c r="DM401" s="190" t="s">
        <v>271</v>
      </c>
      <c r="DN401" s="193" t="s">
        <v>271</v>
      </c>
      <c r="DO401" s="193" t="s">
        <v>271</v>
      </c>
      <c r="DP401" s="190" t="s">
        <v>287</v>
      </c>
      <c r="DQ401" s="193">
        <v>1100</v>
      </c>
      <c r="DR401" s="193">
        <v>2082000</v>
      </c>
      <c r="DS401" s="190" t="s">
        <v>271</v>
      </c>
      <c r="DT401" s="193" t="s">
        <v>271</v>
      </c>
      <c r="DU401" s="193" t="s">
        <v>271</v>
      </c>
      <c r="DV401" s="190" t="s">
        <v>271</v>
      </c>
      <c r="DW401" s="193" t="s">
        <v>271</v>
      </c>
      <c r="DX401" s="193" t="s">
        <v>271</v>
      </c>
      <c r="DY401" s="190" t="s">
        <v>655</v>
      </c>
      <c r="DZ401" s="190" t="s">
        <v>297</v>
      </c>
      <c r="EA401" s="190" t="s">
        <v>271</v>
      </c>
      <c r="EB401" s="190" t="s">
        <v>271</v>
      </c>
      <c r="EC401" s="190" t="s">
        <v>297</v>
      </c>
      <c r="ED401" s="190" t="s">
        <v>271</v>
      </c>
      <c r="EE401" s="190" t="s">
        <v>271</v>
      </c>
      <c r="EF401" s="190" t="s">
        <v>5073</v>
      </c>
      <c r="EG401" s="190" t="s">
        <v>321</v>
      </c>
      <c r="EH401" s="190" t="s">
        <v>380</v>
      </c>
      <c r="EI401" s="190" t="s">
        <v>319</v>
      </c>
      <c r="EJ401" s="190" t="s">
        <v>246</v>
      </c>
      <c r="EK401" s="190" t="s">
        <v>379</v>
      </c>
      <c r="EL401" s="190" t="s">
        <v>272</v>
      </c>
      <c r="EM401" s="190" t="s">
        <v>272</v>
      </c>
      <c r="EN401" s="190" t="s">
        <v>272</v>
      </c>
      <c r="EO401" s="190" t="s">
        <v>297</v>
      </c>
      <c r="EP401" s="190" t="s">
        <v>464</v>
      </c>
      <c r="EQ401" s="190">
        <v>3</v>
      </c>
      <c r="ER401" s="190" t="s">
        <v>692</v>
      </c>
      <c r="ES401" s="190" t="s">
        <v>297</v>
      </c>
      <c r="ET401" s="190" t="s">
        <v>272</v>
      </c>
      <c r="EU401" s="190" t="s">
        <v>297</v>
      </c>
      <c r="EV401" s="190" t="s">
        <v>272</v>
      </c>
      <c r="EW401" s="190" t="s">
        <v>691</v>
      </c>
      <c r="EX401" s="190">
        <v>2</v>
      </c>
      <c r="EY401" s="190" t="s">
        <v>302</v>
      </c>
      <c r="EZ401" s="190" t="s">
        <v>268</v>
      </c>
      <c r="FA401" s="190" t="s">
        <v>260</v>
      </c>
      <c r="FB401" s="193">
        <v>0</v>
      </c>
      <c r="FC401" s="190" t="s">
        <v>537</v>
      </c>
      <c r="FD401" s="190" t="s">
        <v>348</v>
      </c>
      <c r="FE401" s="190" t="s">
        <v>271</v>
      </c>
      <c r="FF401" s="190" t="s">
        <v>262</v>
      </c>
      <c r="FG401" s="190" t="s">
        <v>271</v>
      </c>
      <c r="FH401" s="190" t="s">
        <v>5072</v>
      </c>
      <c r="FI401" s="190" t="s">
        <v>5071</v>
      </c>
      <c r="FJ401" s="190" t="s">
        <v>5070</v>
      </c>
      <c r="FK401" s="190" t="s">
        <v>5069</v>
      </c>
      <c r="FL401" s="190" t="s">
        <v>5068</v>
      </c>
      <c r="FM401" s="190" t="s">
        <v>5067</v>
      </c>
      <c r="FN401" s="190" t="s">
        <v>5066</v>
      </c>
      <c r="FO401" s="190" t="s">
        <v>5065</v>
      </c>
      <c r="FP401" s="190" t="s">
        <v>5064</v>
      </c>
      <c r="FQ401" s="193">
        <v>2082000</v>
      </c>
      <c r="FR401" s="193">
        <v>1100</v>
      </c>
      <c r="FS401" s="190" t="s">
        <v>271</v>
      </c>
      <c r="FT401" s="190" t="s">
        <v>271</v>
      </c>
      <c r="FU401" s="190" t="s">
        <v>271</v>
      </c>
      <c r="FV401" s="190" t="s">
        <v>271</v>
      </c>
      <c r="FW401" s="190" t="s">
        <v>272</v>
      </c>
      <c r="FX401" s="190" t="s">
        <v>297</v>
      </c>
      <c r="FY401" s="190" t="s">
        <v>271</v>
      </c>
      <c r="FZ401" s="190" t="s">
        <v>271</v>
      </c>
      <c r="GA401" s="190" t="s">
        <v>271</v>
      </c>
      <c r="GB401" s="190" t="s">
        <v>271</v>
      </c>
      <c r="GC401" s="190" t="s">
        <v>271</v>
      </c>
      <c r="GD401" s="190" t="s">
        <v>271</v>
      </c>
      <c r="GE401" s="190" t="s">
        <v>297</v>
      </c>
    </row>
    <row r="402" spans="1:187" x14ac:dyDescent="0.3">
      <c r="A402" s="190" t="s">
        <v>372</v>
      </c>
      <c r="B402" s="190">
        <v>3016</v>
      </c>
      <c r="C402" s="190" t="s">
        <v>80</v>
      </c>
      <c r="D402" s="190" t="s">
        <v>240</v>
      </c>
      <c r="E402" s="190" t="s">
        <v>5063</v>
      </c>
      <c r="F402" s="190" t="s">
        <v>5062</v>
      </c>
      <c r="G402" s="190" t="s">
        <v>4909</v>
      </c>
      <c r="H402" s="190" t="s">
        <v>1104</v>
      </c>
      <c r="I402" s="190" t="s">
        <v>301</v>
      </c>
      <c r="J402" s="190" t="s">
        <v>5061</v>
      </c>
      <c r="K402" s="190" t="s">
        <v>271</v>
      </c>
      <c r="L402" s="190" t="s">
        <v>271</v>
      </c>
      <c r="M402" s="190" t="s">
        <v>271</v>
      </c>
      <c r="N402" s="190" t="s">
        <v>271</v>
      </c>
      <c r="O402" s="190" t="s">
        <v>271</v>
      </c>
      <c r="P402" s="190" t="s">
        <v>271</v>
      </c>
      <c r="Q402" s="191">
        <v>42278</v>
      </c>
      <c r="R402" s="191">
        <v>43008</v>
      </c>
      <c r="T402" s="190" t="s">
        <v>592</v>
      </c>
      <c r="U402" s="194">
        <v>325000</v>
      </c>
      <c r="V402" s="190" t="s">
        <v>5060</v>
      </c>
      <c r="W402" s="190" t="s">
        <v>364</v>
      </c>
      <c r="X402" s="190" t="s">
        <v>5059</v>
      </c>
      <c r="Y402" s="190" t="s">
        <v>271</v>
      </c>
      <c r="Z402" s="190" t="s">
        <v>271</v>
      </c>
      <c r="AA402" s="190" t="s">
        <v>271</v>
      </c>
      <c r="AB402" s="190" t="s">
        <v>310</v>
      </c>
      <c r="AC402" s="190" t="s">
        <v>5058</v>
      </c>
      <c r="AD402" s="190" t="s">
        <v>325</v>
      </c>
      <c r="AE402" s="190" t="s">
        <v>5057</v>
      </c>
      <c r="AF402" s="190" t="s">
        <v>5056</v>
      </c>
      <c r="AG402" s="193">
        <v>71914</v>
      </c>
      <c r="AH402" s="193">
        <v>81887</v>
      </c>
      <c r="AI402" s="193">
        <v>153801</v>
      </c>
      <c r="AJ402" s="193">
        <v>22000</v>
      </c>
      <c r="AK402" s="193">
        <v>0</v>
      </c>
      <c r="AL402" s="193">
        <v>22000</v>
      </c>
      <c r="AM402" s="193" t="s">
        <v>271</v>
      </c>
      <c r="AN402" s="193" t="s">
        <v>271</v>
      </c>
      <c r="AO402" s="193">
        <v>0</v>
      </c>
      <c r="AP402" s="193" t="s">
        <v>271</v>
      </c>
      <c r="AQ402" s="193" t="s">
        <v>271</v>
      </c>
      <c r="AR402" s="193">
        <v>0</v>
      </c>
      <c r="AS402" s="190" t="s">
        <v>271</v>
      </c>
      <c r="AT402" s="193" t="s">
        <v>271</v>
      </c>
      <c r="AU402" s="193" t="s">
        <v>271</v>
      </c>
      <c r="AV402" s="190" t="s">
        <v>271</v>
      </c>
      <c r="AW402" s="193" t="s">
        <v>271</v>
      </c>
      <c r="AX402" s="193" t="s">
        <v>271</v>
      </c>
      <c r="AY402" s="190" t="s">
        <v>271</v>
      </c>
      <c r="AZ402" s="193" t="s">
        <v>271</v>
      </c>
      <c r="BA402" s="193" t="s">
        <v>271</v>
      </c>
      <c r="BB402" s="190" t="s">
        <v>271</v>
      </c>
      <c r="BC402" s="193" t="s">
        <v>271</v>
      </c>
      <c r="BD402" s="193" t="s">
        <v>271</v>
      </c>
      <c r="BE402" s="190" t="s">
        <v>271</v>
      </c>
      <c r="BF402" s="193" t="s">
        <v>271</v>
      </c>
      <c r="BG402" s="193" t="s">
        <v>271</v>
      </c>
      <c r="BH402" s="190" t="s">
        <v>271</v>
      </c>
      <c r="BI402" s="193" t="s">
        <v>271</v>
      </c>
      <c r="BJ402" s="193" t="s">
        <v>271</v>
      </c>
      <c r="BK402" s="190" t="s">
        <v>271</v>
      </c>
      <c r="BL402" s="193" t="s">
        <v>271</v>
      </c>
      <c r="BM402" s="193" t="s">
        <v>271</v>
      </c>
      <c r="BN402" s="190" t="s">
        <v>271</v>
      </c>
      <c r="BO402" s="193" t="s">
        <v>271</v>
      </c>
      <c r="BP402" s="193" t="s">
        <v>271</v>
      </c>
      <c r="BQ402" s="190" t="s">
        <v>271</v>
      </c>
      <c r="BR402" s="193" t="s">
        <v>271</v>
      </c>
      <c r="BS402" s="193" t="s">
        <v>271</v>
      </c>
      <c r="BT402" s="190" t="s">
        <v>271</v>
      </c>
      <c r="BU402" s="193" t="s">
        <v>271</v>
      </c>
      <c r="BV402" s="193" t="s">
        <v>271</v>
      </c>
      <c r="BW402" s="193">
        <v>1045</v>
      </c>
      <c r="BX402" s="193">
        <v>1195</v>
      </c>
      <c r="BY402" s="193">
        <v>2240</v>
      </c>
      <c r="BZ402" s="193">
        <v>857</v>
      </c>
      <c r="CA402" s="193">
        <v>0</v>
      </c>
      <c r="CB402" s="193">
        <v>857</v>
      </c>
      <c r="CC402" s="190" t="s">
        <v>271</v>
      </c>
      <c r="CD402" s="193" t="s">
        <v>271</v>
      </c>
      <c r="CE402" s="193" t="s">
        <v>271</v>
      </c>
      <c r="CF402" s="190" t="s">
        <v>271</v>
      </c>
      <c r="CG402" s="193" t="s">
        <v>271</v>
      </c>
      <c r="CH402" s="193" t="s">
        <v>271</v>
      </c>
      <c r="CI402" s="190" t="s">
        <v>271</v>
      </c>
      <c r="CJ402" s="193" t="s">
        <v>271</v>
      </c>
      <c r="CK402" s="193" t="s">
        <v>271</v>
      </c>
      <c r="CL402" s="190" t="s">
        <v>271</v>
      </c>
      <c r="CM402" s="193" t="s">
        <v>271</v>
      </c>
      <c r="CN402" s="193" t="s">
        <v>271</v>
      </c>
      <c r="CO402" s="190" t="s">
        <v>271</v>
      </c>
      <c r="CP402" s="193" t="s">
        <v>271</v>
      </c>
      <c r="CQ402" s="193" t="s">
        <v>271</v>
      </c>
      <c r="CR402" s="190" t="s">
        <v>271</v>
      </c>
      <c r="CS402" s="193" t="s">
        <v>271</v>
      </c>
      <c r="CT402" s="193" t="s">
        <v>271</v>
      </c>
      <c r="CU402" s="190" t="s">
        <v>271</v>
      </c>
      <c r="CV402" s="193" t="s">
        <v>271</v>
      </c>
      <c r="CW402" s="193" t="s">
        <v>271</v>
      </c>
      <c r="CX402" s="190" t="s">
        <v>271</v>
      </c>
      <c r="CY402" s="193" t="s">
        <v>271</v>
      </c>
      <c r="CZ402" s="193" t="s">
        <v>271</v>
      </c>
      <c r="DA402" s="190" t="s">
        <v>271</v>
      </c>
      <c r="DB402" s="193" t="s">
        <v>271</v>
      </c>
      <c r="DC402" s="193" t="s">
        <v>271</v>
      </c>
      <c r="DD402" s="190" t="s">
        <v>287</v>
      </c>
      <c r="DE402" s="193">
        <v>250</v>
      </c>
      <c r="DF402" s="193">
        <v>1250</v>
      </c>
      <c r="DG402" s="190" t="s">
        <v>271</v>
      </c>
      <c r="DH402" s="193" t="s">
        <v>271</v>
      </c>
      <c r="DI402" s="193" t="s">
        <v>271</v>
      </c>
      <c r="DJ402" s="190" t="s">
        <v>271</v>
      </c>
      <c r="DK402" s="193" t="s">
        <v>271</v>
      </c>
      <c r="DL402" s="193" t="s">
        <v>271</v>
      </c>
      <c r="DM402" s="190" t="s">
        <v>271</v>
      </c>
      <c r="DN402" s="193" t="s">
        <v>271</v>
      </c>
      <c r="DO402" s="193" t="s">
        <v>271</v>
      </c>
      <c r="DP402" s="190" t="s">
        <v>287</v>
      </c>
      <c r="DQ402" s="193">
        <v>857</v>
      </c>
      <c r="DR402" s="193">
        <v>2240</v>
      </c>
      <c r="DS402" s="190" t="s">
        <v>271</v>
      </c>
      <c r="DT402" s="193" t="s">
        <v>271</v>
      </c>
      <c r="DU402" s="193" t="s">
        <v>271</v>
      </c>
      <c r="DV402" s="190" t="s">
        <v>271</v>
      </c>
      <c r="DW402" s="193" t="s">
        <v>271</v>
      </c>
      <c r="DX402" s="193" t="s">
        <v>271</v>
      </c>
      <c r="DY402" s="190" t="s">
        <v>356</v>
      </c>
      <c r="DZ402" s="190" t="s">
        <v>272</v>
      </c>
      <c r="EA402" s="190" t="s">
        <v>564</v>
      </c>
      <c r="EB402" s="190" t="s">
        <v>307</v>
      </c>
      <c r="EC402" s="190" t="s">
        <v>297</v>
      </c>
      <c r="ED402" s="190" t="s">
        <v>271</v>
      </c>
      <c r="EE402" s="190" t="s">
        <v>271</v>
      </c>
      <c r="EF402" s="190" t="s">
        <v>271</v>
      </c>
      <c r="EG402" s="190" t="s">
        <v>321</v>
      </c>
      <c r="EH402" s="190" t="s">
        <v>284</v>
      </c>
      <c r="EI402" s="190" t="s">
        <v>483</v>
      </c>
      <c r="EJ402" s="190" t="s">
        <v>245</v>
      </c>
      <c r="EK402" s="190" t="s">
        <v>351</v>
      </c>
      <c r="EL402" s="190" t="s">
        <v>272</v>
      </c>
      <c r="EM402" s="190" t="s">
        <v>272</v>
      </c>
      <c r="EN402" s="190" t="s">
        <v>297</v>
      </c>
      <c r="EO402" s="190" t="s">
        <v>272</v>
      </c>
      <c r="EP402" s="190" t="s">
        <v>281</v>
      </c>
      <c r="EQ402" s="190">
        <v>3</v>
      </c>
      <c r="ER402" s="190" t="s">
        <v>349</v>
      </c>
      <c r="ES402" s="190" t="s">
        <v>272</v>
      </c>
      <c r="ET402" s="190" t="s">
        <v>272</v>
      </c>
      <c r="EU402" s="190" t="s">
        <v>272</v>
      </c>
      <c r="EV402" s="190" t="s">
        <v>297</v>
      </c>
      <c r="EW402" s="190" t="s">
        <v>303</v>
      </c>
      <c r="EX402" s="190">
        <v>3</v>
      </c>
      <c r="EY402" s="190" t="s">
        <v>302</v>
      </c>
      <c r="EZ402" s="190" t="s">
        <v>268</v>
      </c>
      <c r="FA402" s="190" t="s">
        <v>259</v>
      </c>
      <c r="FB402" s="193">
        <v>0</v>
      </c>
      <c r="FC402" s="190" t="s">
        <v>271</v>
      </c>
      <c r="FD402" s="190" t="s">
        <v>271</v>
      </c>
      <c r="FE402" s="190" t="s">
        <v>271</v>
      </c>
      <c r="FF402" s="190" t="s">
        <v>264</v>
      </c>
      <c r="FG402" s="190" t="s">
        <v>5055</v>
      </c>
      <c r="FH402" s="190" t="s">
        <v>5054</v>
      </c>
      <c r="FI402" s="190" t="s">
        <v>5053</v>
      </c>
      <c r="FJ402" s="190" t="s">
        <v>5052</v>
      </c>
      <c r="FK402" s="190" t="s">
        <v>5051</v>
      </c>
      <c r="FL402" s="190" t="s">
        <v>5050</v>
      </c>
      <c r="FM402" s="190" t="s">
        <v>5049</v>
      </c>
      <c r="FN402" s="190" t="s">
        <v>271</v>
      </c>
      <c r="FO402" s="190" t="s">
        <v>271</v>
      </c>
      <c r="FP402" s="190" t="s">
        <v>271</v>
      </c>
      <c r="FQ402" s="193">
        <v>2240</v>
      </c>
      <c r="FR402" s="193">
        <v>857</v>
      </c>
      <c r="FS402" s="190" t="s">
        <v>297</v>
      </c>
      <c r="FT402" s="190" t="s">
        <v>297</v>
      </c>
      <c r="FU402" s="190" t="s">
        <v>297</v>
      </c>
      <c r="FV402" s="190" t="s">
        <v>297</v>
      </c>
      <c r="FW402" s="190" t="s">
        <v>272</v>
      </c>
      <c r="FX402" s="190" t="s">
        <v>272</v>
      </c>
      <c r="FY402" s="190" t="s">
        <v>297</v>
      </c>
      <c r="FZ402" s="190" t="s">
        <v>297</v>
      </c>
      <c r="GA402" s="190" t="s">
        <v>297</v>
      </c>
      <c r="GB402" s="190" t="s">
        <v>297</v>
      </c>
      <c r="GC402" s="190" t="s">
        <v>297</v>
      </c>
      <c r="GD402" s="190" t="s">
        <v>297</v>
      </c>
      <c r="GE402" s="190" t="s">
        <v>297</v>
      </c>
    </row>
    <row r="403" spans="1:187" x14ac:dyDescent="0.3">
      <c r="A403" s="190" t="s">
        <v>372</v>
      </c>
      <c r="B403" s="190">
        <v>3019</v>
      </c>
      <c r="C403" s="190" t="s">
        <v>80</v>
      </c>
      <c r="D403" s="190" t="s">
        <v>240</v>
      </c>
      <c r="E403" s="190" t="s">
        <v>5048</v>
      </c>
      <c r="F403" s="190" t="s">
        <v>5047</v>
      </c>
      <c r="G403" s="190" t="s">
        <v>4909</v>
      </c>
      <c r="H403" s="190" t="s">
        <v>1104</v>
      </c>
      <c r="I403" s="190" t="s">
        <v>301</v>
      </c>
      <c r="J403" s="190" t="s">
        <v>5046</v>
      </c>
      <c r="K403" s="190" t="s">
        <v>271</v>
      </c>
      <c r="L403" s="190" t="s">
        <v>271</v>
      </c>
      <c r="M403" s="190" t="s">
        <v>271</v>
      </c>
      <c r="N403" s="190" t="s">
        <v>271</v>
      </c>
      <c r="O403" s="190" t="s">
        <v>271</v>
      </c>
      <c r="P403" s="190" t="s">
        <v>271</v>
      </c>
      <c r="Q403" s="191">
        <v>41609</v>
      </c>
      <c r="R403" s="191">
        <v>42551</v>
      </c>
      <c r="S403" s="191">
        <v>42916</v>
      </c>
      <c r="T403" s="190" t="s">
        <v>592</v>
      </c>
      <c r="U403" s="194">
        <v>250000</v>
      </c>
      <c r="V403" s="190" t="s">
        <v>5045</v>
      </c>
      <c r="W403" s="190" t="s">
        <v>364</v>
      </c>
      <c r="X403" s="190" t="s">
        <v>5044</v>
      </c>
      <c r="Y403" s="190" t="s">
        <v>271</v>
      </c>
      <c r="Z403" s="190" t="s">
        <v>271</v>
      </c>
      <c r="AA403" s="190" t="s">
        <v>271</v>
      </c>
      <c r="AB403" s="190" t="s">
        <v>310</v>
      </c>
      <c r="AC403" s="190" t="s">
        <v>5043</v>
      </c>
      <c r="AD403" s="190" t="s">
        <v>325</v>
      </c>
      <c r="AE403" s="190" t="s">
        <v>5042</v>
      </c>
      <c r="AF403" s="190" t="s">
        <v>5041</v>
      </c>
      <c r="AG403" s="193">
        <v>245000</v>
      </c>
      <c r="AH403" s="193">
        <v>298000</v>
      </c>
      <c r="AI403" s="193">
        <v>543000</v>
      </c>
      <c r="AJ403" s="193">
        <v>5000</v>
      </c>
      <c r="AK403" s="193">
        <v>2000</v>
      </c>
      <c r="AL403" s="193">
        <v>7000</v>
      </c>
      <c r="AM403" s="193" t="s">
        <v>271</v>
      </c>
      <c r="AN403" s="193" t="s">
        <v>271</v>
      </c>
      <c r="AO403" s="193">
        <v>0</v>
      </c>
      <c r="AP403" s="193" t="s">
        <v>271</v>
      </c>
      <c r="AQ403" s="193" t="s">
        <v>271</v>
      </c>
      <c r="AR403" s="193">
        <v>0</v>
      </c>
      <c r="AS403" s="190" t="s">
        <v>271</v>
      </c>
      <c r="AT403" s="193" t="s">
        <v>271</v>
      </c>
      <c r="AU403" s="193" t="s">
        <v>271</v>
      </c>
      <c r="AV403" s="190" t="s">
        <v>271</v>
      </c>
      <c r="AW403" s="193" t="s">
        <v>271</v>
      </c>
      <c r="AX403" s="193" t="s">
        <v>271</v>
      </c>
      <c r="AY403" s="190" t="s">
        <v>271</v>
      </c>
      <c r="AZ403" s="193" t="s">
        <v>271</v>
      </c>
      <c r="BA403" s="193" t="s">
        <v>271</v>
      </c>
      <c r="BB403" s="190" t="s">
        <v>271</v>
      </c>
      <c r="BC403" s="193" t="s">
        <v>271</v>
      </c>
      <c r="BD403" s="193" t="s">
        <v>271</v>
      </c>
      <c r="BE403" s="190" t="s">
        <v>271</v>
      </c>
      <c r="BF403" s="193" t="s">
        <v>271</v>
      </c>
      <c r="BG403" s="193" t="s">
        <v>271</v>
      </c>
      <c r="BH403" s="190" t="s">
        <v>271</v>
      </c>
      <c r="BI403" s="193" t="s">
        <v>271</v>
      </c>
      <c r="BJ403" s="193" t="s">
        <v>271</v>
      </c>
      <c r="BK403" s="190" t="s">
        <v>271</v>
      </c>
      <c r="BL403" s="193" t="s">
        <v>271</v>
      </c>
      <c r="BM403" s="193" t="s">
        <v>271</v>
      </c>
      <c r="BN403" s="190" t="s">
        <v>271</v>
      </c>
      <c r="BO403" s="193" t="s">
        <v>271</v>
      </c>
      <c r="BP403" s="193" t="s">
        <v>271</v>
      </c>
      <c r="BQ403" s="190" t="s">
        <v>271</v>
      </c>
      <c r="BR403" s="193" t="s">
        <v>271</v>
      </c>
      <c r="BS403" s="193" t="s">
        <v>271</v>
      </c>
      <c r="BT403" s="190" t="s">
        <v>271</v>
      </c>
      <c r="BU403" s="193" t="s">
        <v>271</v>
      </c>
      <c r="BV403" s="193" t="s">
        <v>271</v>
      </c>
      <c r="BW403" s="193">
        <v>136986</v>
      </c>
      <c r="BX403" s="193">
        <v>56302</v>
      </c>
      <c r="BY403" s="193">
        <v>193288</v>
      </c>
      <c r="BZ403" s="193">
        <v>5129</v>
      </c>
      <c r="CA403" s="193">
        <v>489</v>
      </c>
      <c r="CB403" s="193">
        <v>5618</v>
      </c>
      <c r="CC403" s="190" t="s">
        <v>271</v>
      </c>
      <c r="CD403" s="193" t="s">
        <v>271</v>
      </c>
      <c r="CE403" s="193" t="s">
        <v>271</v>
      </c>
      <c r="CF403" s="190" t="s">
        <v>271</v>
      </c>
      <c r="CG403" s="193" t="s">
        <v>271</v>
      </c>
      <c r="CH403" s="193" t="s">
        <v>271</v>
      </c>
      <c r="CI403" s="190" t="s">
        <v>271</v>
      </c>
      <c r="CJ403" s="193" t="s">
        <v>271</v>
      </c>
      <c r="CK403" s="193" t="s">
        <v>271</v>
      </c>
      <c r="CL403" s="190" t="s">
        <v>271</v>
      </c>
      <c r="CM403" s="193" t="s">
        <v>271</v>
      </c>
      <c r="CN403" s="193" t="s">
        <v>271</v>
      </c>
      <c r="CO403" s="190" t="s">
        <v>271</v>
      </c>
      <c r="CP403" s="193" t="s">
        <v>271</v>
      </c>
      <c r="CQ403" s="193" t="s">
        <v>271</v>
      </c>
      <c r="CR403" s="190" t="s">
        <v>271</v>
      </c>
      <c r="CS403" s="193" t="s">
        <v>271</v>
      </c>
      <c r="CT403" s="193" t="s">
        <v>271</v>
      </c>
      <c r="CU403" s="190" t="s">
        <v>271</v>
      </c>
      <c r="CV403" s="193" t="s">
        <v>271</v>
      </c>
      <c r="CW403" s="193" t="s">
        <v>271</v>
      </c>
      <c r="CX403" s="190" t="s">
        <v>271</v>
      </c>
      <c r="CY403" s="193" t="s">
        <v>271</v>
      </c>
      <c r="CZ403" s="193" t="s">
        <v>271</v>
      </c>
      <c r="DA403" s="190" t="s">
        <v>287</v>
      </c>
      <c r="DB403" s="193">
        <v>5618</v>
      </c>
      <c r="DC403" s="193">
        <v>193288</v>
      </c>
      <c r="DD403" s="190" t="s">
        <v>271</v>
      </c>
      <c r="DE403" s="193" t="s">
        <v>271</v>
      </c>
      <c r="DF403" s="193" t="s">
        <v>271</v>
      </c>
      <c r="DG403" s="190" t="s">
        <v>271</v>
      </c>
      <c r="DH403" s="193" t="s">
        <v>271</v>
      </c>
      <c r="DI403" s="193" t="s">
        <v>271</v>
      </c>
      <c r="DJ403" s="190" t="s">
        <v>271</v>
      </c>
      <c r="DK403" s="193" t="s">
        <v>271</v>
      </c>
      <c r="DL403" s="193" t="s">
        <v>271</v>
      </c>
      <c r="DM403" s="190" t="s">
        <v>271</v>
      </c>
      <c r="DN403" s="193" t="s">
        <v>271</v>
      </c>
      <c r="DO403" s="193" t="s">
        <v>271</v>
      </c>
      <c r="DP403" s="190" t="s">
        <v>287</v>
      </c>
      <c r="DQ403" s="193">
        <v>5618</v>
      </c>
      <c r="DR403" s="193">
        <v>193288</v>
      </c>
      <c r="DS403" s="190" t="s">
        <v>271</v>
      </c>
      <c r="DT403" s="193" t="s">
        <v>271</v>
      </c>
      <c r="DU403" s="193" t="s">
        <v>271</v>
      </c>
      <c r="DV403" s="190" t="s">
        <v>271</v>
      </c>
      <c r="DW403" s="193" t="s">
        <v>271</v>
      </c>
      <c r="DX403" s="193" t="s">
        <v>271</v>
      </c>
      <c r="DY403" s="190" t="s">
        <v>356</v>
      </c>
      <c r="DZ403" s="190" t="s">
        <v>297</v>
      </c>
      <c r="EA403" s="190" t="s">
        <v>271</v>
      </c>
      <c r="EB403" s="190" t="s">
        <v>271</v>
      </c>
      <c r="EC403" s="190" t="s">
        <v>272</v>
      </c>
      <c r="ED403" s="190" t="s">
        <v>355</v>
      </c>
      <c r="EE403" s="190" t="s">
        <v>426</v>
      </c>
      <c r="EF403" s="190" t="s">
        <v>271</v>
      </c>
      <c r="EG403" s="190" t="s">
        <v>321</v>
      </c>
      <c r="EH403" s="190" t="s">
        <v>284</v>
      </c>
      <c r="EI403" s="190" t="s">
        <v>283</v>
      </c>
      <c r="EJ403" s="190" t="s">
        <v>246</v>
      </c>
      <c r="EK403" s="190" t="s">
        <v>351</v>
      </c>
      <c r="EL403" s="190" t="s">
        <v>272</v>
      </c>
      <c r="EM403" s="190" t="s">
        <v>272</v>
      </c>
      <c r="EN403" s="190" t="s">
        <v>272</v>
      </c>
      <c r="EO403" s="190" t="s">
        <v>297</v>
      </c>
      <c r="EP403" s="190" t="s">
        <v>281</v>
      </c>
      <c r="EQ403" s="190">
        <v>3</v>
      </c>
      <c r="ER403" s="190" t="s">
        <v>349</v>
      </c>
      <c r="ES403" s="190" t="s">
        <v>272</v>
      </c>
      <c r="ET403" s="190" t="s">
        <v>272</v>
      </c>
      <c r="EU403" s="190" t="s">
        <v>272</v>
      </c>
      <c r="EV403" s="190" t="s">
        <v>272</v>
      </c>
      <c r="EW403" s="190" t="s">
        <v>303</v>
      </c>
      <c r="EX403" s="190">
        <v>4</v>
      </c>
      <c r="EY403" s="190" t="s">
        <v>302</v>
      </c>
      <c r="EZ403" s="190" t="s">
        <v>268</v>
      </c>
      <c r="FA403" s="190" t="s">
        <v>259</v>
      </c>
      <c r="FB403" s="193">
        <v>0</v>
      </c>
      <c r="FC403" s="190" t="s">
        <v>271</v>
      </c>
      <c r="FD403" s="190" t="s">
        <v>271</v>
      </c>
      <c r="FE403" s="190" t="s">
        <v>271</v>
      </c>
      <c r="FF403" s="190" t="s">
        <v>262</v>
      </c>
      <c r="FG403" s="190" t="s">
        <v>271</v>
      </c>
      <c r="FH403" s="190" t="s">
        <v>5040</v>
      </c>
      <c r="FI403" s="190" t="s">
        <v>5039</v>
      </c>
      <c r="FJ403" s="190" t="s">
        <v>5038</v>
      </c>
      <c r="FK403" s="190" t="s">
        <v>5037</v>
      </c>
      <c r="FL403" s="190" t="s">
        <v>5036</v>
      </c>
      <c r="FM403" s="190" t="s">
        <v>5035</v>
      </c>
      <c r="FN403" s="190" t="s">
        <v>5034</v>
      </c>
      <c r="FO403" s="190" t="s">
        <v>271</v>
      </c>
      <c r="FP403" s="190" t="s">
        <v>5033</v>
      </c>
      <c r="FQ403" s="193">
        <v>193288</v>
      </c>
      <c r="FR403" s="193">
        <v>5618</v>
      </c>
      <c r="FS403" s="190" t="s">
        <v>297</v>
      </c>
      <c r="FT403" s="190" t="s">
        <v>297</v>
      </c>
      <c r="FU403" s="190" t="s">
        <v>297</v>
      </c>
      <c r="FV403" s="190" t="s">
        <v>297</v>
      </c>
      <c r="FW403" s="190" t="s">
        <v>272</v>
      </c>
      <c r="FX403" s="190" t="s">
        <v>272</v>
      </c>
      <c r="FY403" s="190" t="s">
        <v>297</v>
      </c>
      <c r="FZ403" s="190" t="s">
        <v>297</v>
      </c>
      <c r="GA403" s="190" t="s">
        <v>297</v>
      </c>
      <c r="GB403" s="190" t="s">
        <v>297</v>
      </c>
      <c r="GC403" s="190" t="s">
        <v>297</v>
      </c>
      <c r="GD403" s="190" t="s">
        <v>297</v>
      </c>
      <c r="GE403" s="190" t="s">
        <v>297</v>
      </c>
    </row>
    <row r="404" spans="1:187" x14ac:dyDescent="0.3">
      <c r="A404" s="190" t="s">
        <v>372</v>
      </c>
      <c r="B404" s="190">
        <v>3026</v>
      </c>
      <c r="C404" s="190" t="s">
        <v>80</v>
      </c>
      <c r="D404" s="190" t="s">
        <v>240</v>
      </c>
      <c r="E404" s="190" t="s">
        <v>5032</v>
      </c>
      <c r="F404" s="190" t="s">
        <v>5031</v>
      </c>
      <c r="G404" s="190" t="s">
        <v>4909</v>
      </c>
      <c r="H404" s="190" t="s">
        <v>1272</v>
      </c>
      <c r="I404" s="190" t="s">
        <v>301</v>
      </c>
      <c r="J404" s="190" t="s">
        <v>5030</v>
      </c>
      <c r="K404" s="190" t="s">
        <v>271</v>
      </c>
      <c r="L404" s="190" t="s">
        <v>271</v>
      </c>
      <c r="M404" s="190" t="s">
        <v>271</v>
      </c>
      <c r="N404" s="190" t="s">
        <v>271</v>
      </c>
      <c r="O404" s="190" t="s">
        <v>271</v>
      </c>
      <c r="P404" s="190" t="s">
        <v>271</v>
      </c>
      <c r="Q404" s="191">
        <v>41671</v>
      </c>
      <c r="R404" s="191">
        <v>42035</v>
      </c>
      <c r="S404" s="191">
        <v>42208</v>
      </c>
      <c r="T404" s="190" t="s">
        <v>549</v>
      </c>
      <c r="U404" s="194">
        <v>60439</v>
      </c>
      <c r="V404" s="190" t="s">
        <v>4966</v>
      </c>
      <c r="W404" s="190" t="s">
        <v>4965</v>
      </c>
      <c r="X404" s="190" t="s">
        <v>4964</v>
      </c>
      <c r="Y404" s="190" t="s">
        <v>5029</v>
      </c>
      <c r="Z404" s="190" t="s">
        <v>5028</v>
      </c>
      <c r="AA404" s="190" t="s">
        <v>5027</v>
      </c>
      <c r="AB404" s="190" t="s">
        <v>310</v>
      </c>
      <c r="AC404" s="190" t="s">
        <v>5026</v>
      </c>
      <c r="AD404" s="190" t="s">
        <v>325</v>
      </c>
      <c r="AE404" s="190" t="s">
        <v>5025</v>
      </c>
      <c r="AF404" s="190" t="s">
        <v>5024</v>
      </c>
      <c r="AG404" s="193">
        <v>1087</v>
      </c>
      <c r="AH404" s="193">
        <v>990</v>
      </c>
      <c r="AI404" s="193">
        <v>2077</v>
      </c>
      <c r="AJ404" s="193">
        <v>169</v>
      </c>
      <c r="AK404" s="193">
        <v>331</v>
      </c>
      <c r="AL404" s="193">
        <v>500</v>
      </c>
      <c r="AM404" s="193" t="s">
        <v>271</v>
      </c>
      <c r="AN404" s="193" t="s">
        <v>271</v>
      </c>
      <c r="AO404" s="193">
        <v>0</v>
      </c>
      <c r="AP404" s="193" t="s">
        <v>271</v>
      </c>
      <c r="AQ404" s="193" t="s">
        <v>271</v>
      </c>
      <c r="AR404" s="193">
        <v>0</v>
      </c>
      <c r="AS404" s="190" t="s">
        <v>271</v>
      </c>
      <c r="AT404" s="193" t="s">
        <v>271</v>
      </c>
      <c r="AU404" s="193" t="s">
        <v>271</v>
      </c>
      <c r="AV404" s="190" t="s">
        <v>271</v>
      </c>
      <c r="AW404" s="193" t="s">
        <v>271</v>
      </c>
      <c r="AX404" s="193" t="s">
        <v>271</v>
      </c>
      <c r="AY404" s="190" t="s">
        <v>271</v>
      </c>
      <c r="AZ404" s="193" t="s">
        <v>271</v>
      </c>
      <c r="BA404" s="193" t="s">
        <v>271</v>
      </c>
      <c r="BB404" s="190" t="s">
        <v>271</v>
      </c>
      <c r="BC404" s="193" t="s">
        <v>271</v>
      </c>
      <c r="BD404" s="193" t="s">
        <v>271</v>
      </c>
      <c r="BE404" s="190" t="s">
        <v>271</v>
      </c>
      <c r="BF404" s="193" t="s">
        <v>271</v>
      </c>
      <c r="BG404" s="193" t="s">
        <v>271</v>
      </c>
      <c r="BH404" s="190" t="s">
        <v>271</v>
      </c>
      <c r="BI404" s="193" t="s">
        <v>271</v>
      </c>
      <c r="BJ404" s="193" t="s">
        <v>271</v>
      </c>
      <c r="BK404" s="190" t="s">
        <v>271</v>
      </c>
      <c r="BL404" s="193" t="s">
        <v>271</v>
      </c>
      <c r="BM404" s="193" t="s">
        <v>271</v>
      </c>
      <c r="BN404" s="190" t="s">
        <v>271</v>
      </c>
      <c r="BO404" s="193" t="s">
        <v>271</v>
      </c>
      <c r="BP404" s="193" t="s">
        <v>271</v>
      </c>
      <c r="BQ404" s="190" t="s">
        <v>271</v>
      </c>
      <c r="BR404" s="193" t="s">
        <v>271</v>
      </c>
      <c r="BS404" s="193" t="s">
        <v>271</v>
      </c>
      <c r="BT404" s="190" t="s">
        <v>271</v>
      </c>
      <c r="BU404" s="193" t="s">
        <v>271</v>
      </c>
      <c r="BV404" s="193" t="s">
        <v>271</v>
      </c>
      <c r="BW404" s="193">
        <v>1087</v>
      </c>
      <c r="BX404" s="193">
        <v>990</v>
      </c>
      <c r="BY404" s="193">
        <v>2077</v>
      </c>
      <c r="BZ404" s="193">
        <v>169</v>
      </c>
      <c r="CA404" s="193">
        <v>331</v>
      </c>
      <c r="CB404" s="193">
        <v>500</v>
      </c>
      <c r="CC404" s="190" t="s">
        <v>271</v>
      </c>
      <c r="CD404" s="193" t="s">
        <v>271</v>
      </c>
      <c r="CE404" s="193" t="s">
        <v>271</v>
      </c>
      <c r="CF404" s="190" t="s">
        <v>287</v>
      </c>
      <c r="CG404" s="193">
        <v>500</v>
      </c>
      <c r="CH404" s="193">
        <v>2077</v>
      </c>
      <c r="CI404" s="190" t="s">
        <v>271</v>
      </c>
      <c r="CJ404" s="193" t="s">
        <v>271</v>
      </c>
      <c r="CK404" s="193" t="s">
        <v>271</v>
      </c>
      <c r="CL404" s="190" t="s">
        <v>271</v>
      </c>
      <c r="CM404" s="193" t="s">
        <v>271</v>
      </c>
      <c r="CN404" s="193" t="s">
        <v>271</v>
      </c>
      <c r="CO404" s="190" t="s">
        <v>271</v>
      </c>
      <c r="CP404" s="193" t="s">
        <v>271</v>
      </c>
      <c r="CQ404" s="193" t="s">
        <v>271</v>
      </c>
      <c r="CR404" s="190" t="s">
        <v>271</v>
      </c>
      <c r="CS404" s="193" t="s">
        <v>271</v>
      </c>
      <c r="CT404" s="193" t="s">
        <v>271</v>
      </c>
      <c r="CU404" s="190" t="s">
        <v>271</v>
      </c>
      <c r="CV404" s="193" t="s">
        <v>271</v>
      </c>
      <c r="CW404" s="193" t="s">
        <v>271</v>
      </c>
      <c r="CX404" s="190" t="s">
        <v>271</v>
      </c>
      <c r="CY404" s="193" t="s">
        <v>271</v>
      </c>
      <c r="CZ404" s="193" t="s">
        <v>271</v>
      </c>
      <c r="DA404" s="190" t="s">
        <v>271</v>
      </c>
      <c r="DB404" s="193" t="s">
        <v>271</v>
      </c>
      <c r="DC404" s="193" t="s">
        <v>271</v>
      </c>
      <c r="DD404" s="190" t="s">
        <v>271</v>
      </c>
      <c r="DE404" s="193" t="s">
        <v>271</v>
      </c>
      <c r="DF404" s="193" t="s">
        <v>271</v>
      </c>
      <c r="DG404" s="190" t="s">
        <v>271</v>
      </c>
      <c r="DH404" s="193" t="s">
        <v>271</v>
      </c>
      <c r="DI404" s="193" t="s">
        <v>271</v>
      </c>
      <c r="DJ404" s="190" t="s">
        <v>271</v>
      </c>
      <c r="DK404" s="193" t="s">
        <v>271</v>
      </c>
      <c r="DL404" s="193" t="s">
        <v>271</v>
      </c>
      <c r="DM404" s="190" t="s">
        <v>287</v>
      </c>
      <c r="DN404" s="193">
        <v>500</v>
      </c>
      <c r="DO404" s="193">
        <v>2077</v>
      </c>
      <c r="DP404" s="190" t="s">
        <v>271</v>
      </c>
      <c r="DQ404" s="193" t="s">
        <v>271</v>
      </c>
      <c r="DR404" s="193" t="s">
        <v>271</v>
      </c>
      <c r="DS404" s="190" t="s">
        <v>271</v>
      </c>
      <c r="DT404" s="193" t="s">
        <v>271</v>
      </c>
      <c r="DU404" s="193" t="s">
        <v>271</v>
      </c>
      <c r="DV404" s="190" t="s">
        <v>271</v>
      </c>
      <c r="DW404" s="193" t="s">
        <v>271</v>
      </c>
      <c r="DX404" s="193" t="s">
        <v>271</v>
      </c>
      <c r="DY404" s="190" t="s">
        <v>655</v>
      </c>
      <c r="DZ404" s="190" t="s">
        <v>297</v>
      </c>
      <c r="EA404" s="190" t="s">
        <v>271</v>
      </c>
      <c r="EB404" s="190" t="s">
        <v>271</v>
      </c>
      <c r="EC404" s="190" t="s">
        <v>297</v>
      </c>
      <c r="ED404" s="190" t="s">
        <v>271</v>
      </c>
      <c r="EE404" s="190" t="s">
        <v>271</v>
      </c>
      <c r="EF404" s="190" t="s">
        <v>5023</v>
      </c>
      <c r="EG404" s="190" t="s">
        <v>321</v>
      </c>
      <c r="EH404" s="190" t="s">
        <v>380</v>
      </c>
      <c r="EI404" s="190" t="s">
        <v>283</v>
      </c>
      <c r="EJ404" s="190" t="s">
        <v>246</v>
      </c>
      <c r="EK404" s="190" t="s">
        <v>379</v>
      </c>
      <c r="EL404" s="190" t="s">
        <v>272</v>
      </c>
      <c r="EM404" s="190" t="s">
        <v>272</v>
      </c>
      <c r="EN404" s="190" t="s">
        <v>272</v>
      </c>
      <c r="EO404" s="190" t="s">
        <v>272</v>
      </c>
      <c r="EP404" s="190" t="s">
        <v>378</v>
      </c>
      <c r="EQ404" s="190">
        <v>4</v>
      </c>
      <c r="ER404" s="190" t="s">
        <v>349</v>
      </c>
      <c r="ES404" s="190" t="s">
        <v>272</v>
      </c>
      <c r="ET404" s="190" t="s">
        <v>272</v>
      </c>
      <c r="EU404" s="190" t="s">
        <v>272</v>
      </c>
      <c r="EV404" s="190" t="s">
        <v>272</v>
      </c>
      <c r="EW404" s="190" t="s">
        <v>303</v>
      </c>
      <c r="EX404" s="190">
        <v>4</v>
      </c>
      <c r="EY404" s="190" t="s">
        <v>302</v>
      </c>
      <c r="EZ404" s="190" t="s">
        <v>268</v>
      </c>
      <c r="FA404" s="190" t="s">
        <v>258</v>
      </c>
      <c r="FB404" s="193">
        <v>1</v>
      </c>
      <c r="FC404" s="190" t="s">
        <v>442</v>
      </c>
      <c r="FD404" s="190" t="s">
        <v>271</v>
      </c>
      <c r="FE404" s="190" t="s">
        <v>271</v>
      </c>
      <c r="FF404" s="190" t="s">
        <v>262</v>
      </c>
      <c r="FG404" s="190" t="s">
        <v>271</v>
      </c>
      <c r="FH404" s="190" t="s">
        <v>271</v>
      </c>
      <c r="FI404" s="190" t="s">
        <v>5022</v>
      </c>
      <c r="FJ404" s="190" t="s">
        <v>5021</v>
      </c>
      <c r="FK404" s="190" t="s">
        <v>5020</v>
      </c>
      <c r="FL404" s="190" t="s">
        <v>5019</v>
      </c>
      <c r="FM404" s="190" t="s">
        <v>5018</v>
      </c>
      <c r="FN404" s="190" t="s">
        <v>5017</v>
      </c>
      <c r="FO404" s="190" t="s">
        <v>271</v>
      </c>
      <c r="FP404" s="190" t="s">
        <v>5016</v>
      </c>
      <c r="FQ404" s="193">
        <v>2077</v>
      </c>
      <c r="FR404" s="193">
        <v>500</v>
      </c>
      <c r="FS404" s="190" t="s">
        <v>271</v>
      </c>
      <c r="FT404" s="190" t="s">
        <v>271</v>
      </c>
      <c r="FU404" s="190" t="s">
        <v>271</v>
      </c>
      <c r="FV404" s="190" t="s">
        <v>271</v>
      </c>
      <c r="FW404" s="190" t="s">
        <v>271</v>
      </c>
      <c r="FX404" s="190" t="s">
        <v>271</v>
      </c>
      <c r="FY404" s="190" t="s">
        <v>271</v>
      </c>
      <c r="FZ404" s="190" t="s">
        <v>271</v>
      </c>
      <c r="GA404" s="190" t="s">
        <v>272</v>
      </c>
      <c r="GB404" s="190" t="s">
        <v>272</v>
      </c>
      <c r="GC404" s="190" t="s">
        <v>272</v>
      </c>
      <c r="GD404" s="190" t="s">
        <v>272</v>
      </c>
      <c r="GE404" s="190" t="s">
        <v>297</v>
      </c>
    </row>
    <row r="405" spans="1:187" x14ac:dyDescent="0.3">
      <c r="A405" s="190" t="s">
        <v>372</v>
      </c>
      <c r="B405" s="190">
        <v>3027</v>
      </c>
      <c r="C405" s="190" t="s">
        <v>80</v>
      </c>
      <c r="D405" s="190" t="s">
        <v>240</v>
      </c>
      <c r="E405" s="190" t="s">
        <v>5015</v>
      </c>
      <c r="F405" s="190" t="s">
        <v>5014</v>
      </c>
      <c r="G405" s="190" t="s">
        <v>4909</v>
      </c>
      <c r="H405" s="190" t="s">
        <v>1104</v>
      </c>
      <c r="I405" s="190" t="s">
        <v>301</v>
      </c>
      <c r="J405" s="190" t="s">
        <v>5013</v>
      </c>
      <c r="K405" s="190" t="s">
        <v>271</v>
      </c>
      <c r="L405" s="190" t="s">
        <v>271</v>
      </c>
      <c r="M405" s="190" t="s">
        <v>271</v>
      </c>
      <c r="N405" s="190" t="s">
        <v>271</v>
      </c>
      <c r="O405" s="190" t="s">
        <v>271</v>
      </c>
      <c r="P405" s="190" t="s">
        <v>271</v>
      </c>
      <c r="Q405" s="191">
        <v>42016</v>
      </c>
      <c r="R405" s="191">
        <v>42277</v>
      </c>
      <c r="T405" s="190" t="s">
        <v>366</v>
      </c>
      <c r="U405" s="194">
        <v>34245</v>
      </c>
      <c r="V405" s="190" t="s">
        <v>4995</v>
      </c>
      <c r="W405" s="190" t="s">
        <v>4994</v>
      </c>
      <c r="X405" s="190" t="s">
        <v>4993</v>
      </c>
      <c r="Y405" s="190" t="s">
        <v>4982</v>
      </c>
      <c r="Z405" s="190" t="s">
        <v>5012</v>
      </c>
      <c r="AA405" s="190" t="s">
        <v>4980</v>
      </c>
      <c r="AB405" s="190" t="s">
        <v>310</v>
      </c>
      <c r="AC405" s="190" t="s">
        <v>5011</v>
      </c>
      <c r="AD405" s="190" t="s">
        <v>325</v>
      </c>
      <c r="AE405" s="190" t="s">
        <v>5010</v>
      </c>
      <c r="AF405" s="190" t="s">
        <v>5009</v>
      </c>
      <c r="AG405" s="193" t="s">
        <v>271</v>
      </c>
      <c r="AH405" s="193" t="s">
        <v>271</v>
      </c>
      <c r="AI405" s="193" t="s">
        <v>271</v>
      </c>
      <c r="AJ405" s="193" t="s">
        <v>271</v>
      </c>
      <c r="AK405" s="193" t="s">
        <v>271</v>
      </c>
      <c r="AL405" s="193" t="s">
        <v>271</v>
      </c>
      <c r="AM405" s="193">
        <v>0</v>
      </c>
      <c r="AN405" s="193">
        <v>0</v>
      </c>
      <c r="AO405" s="193">
        <v>0</v>
      </c>
      <c r="AP405" s="193">
        <v>0</v>
      </c>
      <c r="AQ405" s="193">
        <v>0</v>
      </c>
      <c r="AR405" s="193">
        <v>0</v>
      </c>
      <c r="AS405" s="190" t="s">
        <v>271</v>
      </c>
      <c r="AT405" s="193" t="s">
        <v>271</v>
      </c>
      <c r="AU405" s="193" t="s">
        <v>271</v>
      </c>
      <c r="AV405" s="190" t="s">
        <v>271</v>
      </c>
      <c r="AW405" s="193" t="s">
        <v>271</v>
      </c>
      <c r="AX405" s="193" t="s">
        <v>271</v>
      </c>
      <c r="AY405" s="190" t="s">
        <v>271</v>
      </c>
      <c r="AZ405" s="193" t="s">
        <v>271</v>
      </c>
      <c r="BA405" s="193" t="s">
        <v>271</v>
      </c>
      <c r="BB405" s="190" t="s">
        <v>271</v>
      </c>
      <c r="BC405" s="193" t="s">
        <v>271</v>
      </c>
      <c r="BD405" s="193" t="s">
        <v>271</v>
      </c>
      <c r="BE405" s="190" t="s">
        <v>271</v>
      </c>
      <c r="BF405" s="193" t="s">
        <v>271</v>
      </c>
      <c r="BG405" s="193" t="s">
        <v>271</v>
      </c>
      <c r="BH405" s="190" t="s">
        <v>271</v>
      </c>
      <c r="BI405" s="193" t="s">
        <v>271</v>
      </c>
      <c r="BJ405" s="193" t="s">
        <v>271</v>
      </c>
      <c r="BK405" s="190" t="s">
        <v>271</v>
      </c>
      <c r="BL405" s="193" t="s">
        <v>271</v>
      </c>
      <c r="BM405" s="193" t="s">
        <v>271</v>
      </c>
      <c r="BN405" s="190" t="s">
        <v>271</v>
      </c>
      <c r="BO405" s="193" t="s">
        <v>271</v>
      </c>
      <c r="BP405" s="193" t="s">
        <v>271</v>
      </c>
      <c r="BQ405" s="190" t="s">
        <v>271</v>
      </c>
      <c r="BR405" s="193" t="s">
        <v>271</v>
      </c>
      <c r="BS405" s="193" t="s">
        <v>271</v>
      </c>
      <c r="BT405" s="190" t="s">
        <v>271</v>
      </c>
      <c r="BU405" s="193" t="s">
        <v>271</v>
      </c>
      <c r="BV405" s="193" t="s">
        <v>271</v>
      </c>
      <c r="BW405" s="193">
        <v>0</v>
      </c>
      <c r="BX405" s="193">
        <v>0</v>
      </c>
      <c r="BY405" s="193">
        <v>0</v>
      </c>
      <c r="BZ405" s="193">
        <v>0</v>
      </c>
      <c r="CA405" s="193">
        <v>0</v>
      </c>
      <c r="CB405" s="193">
        <v>0</v>
      </c>
      <c r="CC405" s="190" t="s">
        <v>271</v>
      </c>
      <c r="CD405" s="193" t="s">
        <v>271</v>
      </c>
      <c r="CE405" s="193" t="s">
        <v>271</v>
      </c>
      <c r="CF405" s="190" t="s">
        <v>271</v>
      </c>
      <c r="CG405" s="193" t="s">
        <v>271</v>
      </c>
      <c r="CH405" s="193" t="s">
        <v>271</v>
      </c>
      <c r="CI405" s="190" t="s">
        <v>271</v>
      </c>
      <c r="CJ405" s="193" t="s">
        <v>271</v>
      </c>
      <c r="CK405" s="193" t="s">
        <v>271</v>
      </c>
      <c r="CL405" s="190" t="s">
        <v>271</v>
      </c>
      <c r="CM405" s="193" t="s">
        <v>271</v>
      </c>
      <c r="CN405" s="193" t="s">
        <v>271</v>
      </c>
      <c r="CO405" s="190" t="s">
        <v>271</v>
      </c>
      <c r="CP405" s="193" t="s">
        <v>271</v>
      </c>
      <c r="CQ405" s="193" t="s">
        <v>271</v>
      </c>
      <c r="CR405" s="190" t="s">
        <v>271</v>
      </c>
      <c r="CS405" s="193" t="s">
        <v>271</v>
      </c>
      <c r="CT405" s="193" t="s">
        <v>271</v>
      </c>
      <c r="CU405" s="190" t="s">
        <v>271</v>
      </c>
      <c r="CV405" s="193" t="s">
        <v>271</v>
      </c>
      <c r="CW405" s="193" t="s">
        <v>271</v>
      </c>
      <c r="CX405" s="190" t="s">
        <v>271</v>
      </c>
      <c r="CY405" s="193" t="s">
        <v>271</v>
      </c>
      <c r="CZ405" s="193" t="s">
        <v>271</v>
      </c>
      <c r="DA405" s="190" t="s">
        <v>271</v>
      </c>
      <c r="DB405" s="193" t="s">
        <v>271</v>
      </c>
      <c r="DC405" s="193" t="s">
        <v>271</v>
      </c>
      <c r="DD405" s="190" t="s">
        <v>271</v>
      </c>
      <c r="DE405" s="193" t="s">
        <v>271</v>
      </c>
      <c r="DF405" s="193" t="s">
        <v>271</v>
      </c>
      <c r="DG405" s="190" t="s">
        <v>271</v>
      </c>
      <c r="DH405" s="193" t="s">
        <v>271</v>
      </c>
      <c r="DI405" s="193" t="s">
        <v>271</v>
      </c>
      <c r="DJ405" s="190" t="s">
        <v>271</v>
      </c>
      <c r="DK405" s="193" t="s">
        <v>271</v>
      </c>
      <c r="DL405" s="193" t="s">
        <v>271</v>
      </c>
      <c r="DM405" s="190" t="s">
        <v>271</v>
      </c>
      <c r="DN405" s="193" t="s">
        <v>271</v>
      </c>
      <c r="DO405" s="193" t="s">
        <v>271</v>
      </c>
      <c r="DP405" s="190" t="s">
        <v>271</v>
      </c>
      <c r="DQ405" s="193" t="s">
        <v>271</v>
      </c>
      <c r="DR405" s="193" t="s">
        <v>271</v>
      </c>
      <c r="DS405" s="190" t="s">
        <v>271</v>
      </c>
      <c r="DT405" s="193" t="s">
        <v>271</v>
      </c>
      <c r="DU405" s="193" t="s">
        <v>271</v>
      </c>
      <c r="DV405" s="190" t="s">
        <v>287</v>
      </c>
      <c r="DW405" s="193">
        <v>0</v>
      </c>
      <c r="DX405" s="193">
        <v>0</v>
      </c>
      <c r="DY405" s="190" t="s">
        <v>1295</v>
      </c>
      <c r="DZ405" s="190" t="s">
        <v>297</v>
      </c>
      <c r="EA405" s="190" t="s">
        <v>271</v>
      </c>
      <c r="EB405" s="190" t="s">
        <v>271</v>
      </c>
      <c r="EC405" s="190" t="s">
        <v>297</v>
      </c>
      <c r="ED405" s="190" t="s">
        <v>271</v>
      </c>
      <c r="EE405" s="190" t="s">
        <v>271</v>
      </c>
      <c r="EF405" s="190" t="s">
        <v>271</v>
      </c>
      <c r="EG405" s="190" t="s">
        <v>352</v>
      </c>
      <c r="EH405" s="190" t="s">
        <v>284</v>
      </c>
      <c r="EI405" s="190" t="s">
        <v>283</v>
      </c>
      <c r="EJ405" s="190" t="s">
        <v>246</v>
      </c>
      <c r="EK405" s="190" t="s">
        <v>379</v>
      </c>
      <c r="EL405" s="190" t="s">
        <v>271</v>
      </c>
      <c r="EM405" s="190" t="s">
        <v>272</v>
      </c>
      <c r="EN405" s="190" t="s">
        <v>272</v>
      </c>
      <c r="EO405" s="190" t="s">
        <v>271</v>
      </c>
      <c r="EP405" s="190" t="s">
        <v>464</v>
      </c>
      <c r="EQ405" s="190">
        <v>2</v>
      </c>
      <c r="ER405" s="190" t="s">
        <v>692</v>
      </c>
      <c r="ES405" s="190" t="s">
        <v>297</v>
      </c>
      <c r="ET405" s="190" t="s">
        <v>297</v>
      </c>
      <c r="EU405" s="190" t="s">
        <v>297</v>
      </c>
      <c r="EV405" s="190" t="s">
        <v>297</v>
      </c>
      <c r="EW405" s="190" t="s">
        <v>691</v>
      </c>
      <c r="EX405" s="190" t="s">
        <v>271</v>
      </c>
      <c r="EY405" s="190" t="s">
        <v>302</v>
      </c>
      <c r="EZ405" s="190" t="s">
        <v>271</v>
      </c>
      <c r="FA405" s="190" t="s">
        <v>257</v>
      </c>
      <c r="FB405" s="193">
        <v>1</v>
      </c>
      <c r="FC405" s="190" t="s">
        <v>276</v>
      </c>
      <c r="FD405" s="190" t="s">
        <v>271</v>
      </c>
      <c r="FE405" s="190" t="s">
        <v>271</v>
      </c>
      <c r="FF405" s="190" t="s">
        <v>262</v>
      </c>
      <c r="FG405" s="190" t="s">
        <v>271</v>
      </c>
      <c r="FH405" s="190" t="s">
        <v>271</v>
      </c>
      <c r="FI405" s="190" t="s">
        <v>5008</v>
      </c>
      <c r="FJ405" s="190" t="s">
        <v>271</v>
      </c>
      <c r="FK405" s="190" t="s">
        <v>271</v>
      </c>
      <c r="FL405" s="190" t="s">
        <v>271</v>
      </c>
      <c r="FM405" s="190" t="s">
        <v>271</v>
      </c>
      <c r="FN405" s="190" t="s">
        <v>271</v>
      </c>
      <c r="FO405" s="190" t="s">
        <v>271</v>
      </c>
      <c r="FP405" s="190" t="s">
        <v>271</v>
      </c>
      <c r="FQ405" s="193">
        <v>0</v>
      </c>
      <c r="FR405" s="193">
        <v>0</v>
      </c>
      <c r="FS405" s="190" t="s">
        <v>271</v>
      </c>
      <c r="FT405" s="190" t="s">
        <v>271</v>
      </c>
      <c r="FU405" s="190" t="s">
        <v>271</v>
      </c>
      <c r="FV405" s="190" t="s">
        <v>271</v>
      </c>
      <c r="FW405" s="190" t="s">
        <v>271</v>
      </c>
      <c r="FX405" s="190" t="s">
        <v>271</v>
      </c>
      <c r="FY405" s="190" t="s">
        <v>271</v>
      </c>
      <c r="FZ405" s="190" t="s">
        <v>271</v>
      </c>
      <c r="GA405" s="190" t="s">
        <v>271</v>
      </c>
      <c r="GB405" s="190" t="s">
        <v>271</v>
      </c>
      <c r="GC405" s="190" t="s">
        <v>271</v>
      </c>
      <c r="GD405" s="190" t="s">
        <v>271</v>
      </c>
      <c r="GE405" s="190" t="s">
        <v>271</v>
      </c>
    </row>
    <row r="406" spans="1:187" x14ac:dyDescent="0.3">
      <c r="A406" s="190" t="s">
        <v>372</v>
      </c>
      <c r="B406" s="190">
        <v>3029</v>
      </c>
      <c r="C406" s="190" t="s">
        <v>80</v>
      </c>
      <c r="D406" s="190" t="s">
        <v>240</v>
      </c>
      <c r="E406" s="190" t="s">
        <v>5007</v>
      </c>
      <c r="F406" s="190" t="s">
        <v>5006</v>
      </c>
      <c r="G406" s="190" t="s">
        <v>4909</v>
      </c>
      <c r="H406" s="190" t="s">
        <v>369</v>
      </c>
      <c r="I406" s="190" t="s">
        <v>2128</v>
      </c>
      <c r="J406" s="190" t="s">
        <v>2650</v>
      </c>
      <c r="K406" s="190" t="s">
        <v>271</v>
      </c>
      <c r="L406" s="190" t="s">
        <v>271</v>
      </c>
      <c r="M406" s="190" t="s">
        <v>271</v>
      </c>
      <c r="N406" s="190" t="s">
        <v>271</v>
      </c>
      <c r="O406" s="190" t="s">
        <v>271</v>
      </c>
      <c r="P406" s="190" t="s">
        <v>271</v>
      </c>
      <c r="Q406" s="191">
        <v>42370</v>
      </c>
      <c r="R406" s="191">
        <v>43830</v>
      </c>
      <c r="T406" s="190" t="s">
        <v>366</v>
      </c>
      <c r="U406" s="194">
        <v>2800000</v>
      </c>
      <c r="V406" s="190" t="s">
        <v>5005</v>
      </c>
      <c r="W406" s="190" t="s">
        <v>364</v>
      </c>
      <c r="X406" s="190" t="s">
        <v>5004</v>
      </c>
      <c r="Y406" s="190" t="s">
        <v>271</v>
      </c>
      <c r="Z406" s="190" t="s">
        <v>271</v>
      </c>
      <c r="AA406" s="190" t="s">
        <v>271</v>
      </c>
      <c r="AB406" s="190" t="s">
        <v>310</v>
      </c>
      <c r="AC406" s="190" t="s">
        <v>5003</v>
      </c>
      <c r="AD406" s="190" t="s">
        <v>325</v>
      </c>
      <c r="AE406" s="190" t="s">
        <v>5002</v>
      </c>
      <c r="AF406" s="190" t="s">
        <v>5001</v>
      </c>
      <c r="AG406" s="193">
        <v>15000</v>
      </c>
      <c r="AH406" s="193">
        <v>15100</v>
      </c>
      <c r="AI406" s="193">
        <v>30100</v>
      </c>
      <c r="AJ406" s="193">
        <v>10000</v>
      </c>
      <c r="AK406" s="193">
        <v>0</v>
      </c>
      <c r="AL406" s="193">
        <v>10000</v>
      </c>
      <c r="AM406" s="193" t="s">
        <v>271</v>
      </c>
      <c r="AN406" s="193" t="s">
        <v>271</v>
      </c>
      <c r="AO406" s="193">
        <v>0</v>
      </c>
      <c r="AP406" s="193" t="s">
        <v>271</v>
      </c>
      <c r="AQ406" s="193" t="s">
        <v>271</v>
      </c>
      <c r="AR406" s="193">
        <v>0</v>
      </c>
      <c r="AS406" s="190" t="s">
        <v>271</v>
      </c>
      <c r="AT406" s="193" t="s">
        <v>271</v>
      </c>
      <c r="AU406" s="193" t="s">
        <v>271</v>
      </c>
      <c r="AV406" s="190" t="s">
        <v>271</v>
      </c>
      <c r="AW406" s="193" t="s">
        <v>271</v>
      </c>
      <c r="AX406" s="193" t="s">
        <v>271</v>
      </c>
      <c r="AY406" s="190" t="s">
        <v>271</v>
      </c>
      <c r="AZ406" s="193" t="s">
        <v>271</v>
      </c>
      <c r="BA406" s="193" t="s">
        <v>271</v>
      </c>
      <c r="BB406" s="190" t="s">
        <v>271</v>
      </c>
      <c r="BC406" s="193" t="s">
        <v>271</v>
      </c>
      <c r="BD406" s="193" t="s">
        <v>271</v>
      </c>
      <c r="BE406" s="190" t="s">
        <v>271</v>
      </c>
      <c r="BF406" s="193" t="s">
        <v>271</v>
      </c>
      <c r="BG406" s="193" t="s">
        <v>271</v>
      </c>
      <c r="BH406" s="190" t="s">
        <v>271</v>
      </c>
      <c r="BI406" s="193" t="s">
        <v>271</v>
      </c>
      <c r="BJ406" s="193" t="s">
        <v>271</v>
      </c>
      <c r="BK406" s="190" t="s">
        <v>271</v>
      </c>
      <c r="BL406" s="193" t="s">
        <v>271</v>
      </c>
      <c r="BM406" s="193" t="s">
        <v>271</v>
      </c>
      <c r="BN406" s="190" t="s">
        <v>271</v>
      </c>
      <c r="BO406" s="193" t="s">
        <v>271</v>
      </c>
      <c r="BP406" s="193" t="s">
        <v>271</v>
      </c>
      <c r="BQ406" s="190" t="s">
        <v>271</v>
      </c>
      <c r="BR406" s="193" t="s">
        <v>271</v>
      </c>
      <c r="BS406" s="193" t="s">
        <v>271</v>
      </c>
      <c r="BT406" s="190" t="s">
        <v>271</v>
      </c>
      <c r="BU406" s="193" t="s">
        <v>271</v>
      </c>
      <c r="BV406" s="193" t="s">
        <v>271</v>
      </c>
      <c r="BW406" s="193" t="s">
        <v>271</v>
      </c>
      <c r="BX406" s="193" t="s">
        <v>271</v>
      </c>
      <c r="BY406" s="193">
        <v>0</v>
      </c>
      <c r="BZ406" s="193" t="s">
        <v>271</v>
      </c>
      <c r="CA406" s="193" t="s">
        <v>271</v>
      </c>
      <c r="CB406" s="193">
        <v>0</v>
      </c>
      <c r="CC406" s="190" t="s">
        <v>271</v>
      </c>
      <c r="CD406" s="193" t="s">
        <v>271</v>
      </c>
      <c r="CE406" s="193" t="s">
        <v>271</v>
      </c>
      <c r="CF406" s="190" t="s">
        <v>287</v>
      </c>
      <c r="CG406" s="193">
        <v>0</v>
      </c>
      <c r="CH406" s="193">
        <v>0</v>
      </c>
      <c r="CI406" s="190" t="s">
        <v>271</v>
      </c>
      <c r="CJ406" s="193" t="s">
        <v>271</v>
      </c>
      <c r="CK406" s="193" t="s">
        <v>271</v>
      </c>
      <c r="CL406" s="190" t="s">
        <v>271</v>
      </c>
      <c r="CM406" s="193" t="s">
        <v>271</v>
      </c>
      <c r="CN406" s="193" t="s">
        <v>271</v>
      </c>
      <c r="CO406" s="190" t="s">
        <v>271</v>
      </c>
      <c r="CP406" s="193" t="s">
        <v>271</v>
      </c>
      <c r="CQ406" s="193" t="s">
        <v>271</v>
      </c>
      <c r="CR406" s="190" t="s">
        <v>271</v>
      </c>
      <c r="CS406" s="193" t="s">
        <v>271</v>
      </c>
      <c r="CT406" s="193" t="s">
        <v>271</v>
      </c>
      <c r="CU406" s="190" t="s">
        <v>271</v>
      </c>
      <c r="CV406" s="193" t="s">
        <v>271</v>
      </c>
      <c r="CW406" s="193" t="s">
        <v>271</v>
      </c>
      <c r="CX406" s="190" t="s">
        <v>271</v>
      </c>
      <c r="CY406" s="193" t="s">
        <v>271</v>
      </c>
      <c r="CZ406" s="193" t="s">
        <v>271</v>
      </c>
      <c r="DA406" s="190" t="s">
        <v>271</v>
      </c>
      <c r="DB406" s="193" t="s">
        <v>271</v>
      </c>
      <c r="DC406" s="193" t="s">
        <v>271</v>
      </c>
      <c r="DD406" s="190" t="s">
        <v>271</v>
      </c>
      <c r="DE406" s="193" t="s">
        <v>271</v>
      </c>
      <c r="DF406" s="193" t="s">
        <v>271</v>
      </c>
      <c r="DG406" s="190" t="s">
        <v>271</v>
      </c>
      <c r="DH406" s="193" t="s">
        <v>271</v>
      </c>
      <c r="DI406" s="193" t="s">
        <v>271</v>
      </c>
      <c r="DJ406" s="190" t="s">
        <v>271</v>
      </c>
      <c r="DK406" s="193" t="s">
        <v>271</v>
      </c>
      <c r="DL406" s="193" t="s">
        <v>271</v>
      </c>
      <c r="DM406" s="190" t="s">
        <v>271</v>
      </c>
      <c r="DN406" s="193" t="s">
        <v>271</v>
      </c>
      <c r="DO406" s="193" t="s">
        <v>271</v>
      </c>
      <c r="DP406" s="190" t="s">
        <v>271</v>
      </c>
      <c r="DQ406" s="193" t="s">
        <v>271</v>
      </c>
      <c r="DR406" s="193" t="s">
        <v>271</v>
      </c>
      <c r="DS406" s="190" t="s">
        <v>271</v>
      </c>
      <c r="DT406" s="193" t="s">
        <v>271</v>
      </c>
      <c r="DU406" s="193" t="s">
        <v>271</v>
      </c>
      <c r="DV406" s="190" t="s">
        <v>271</v>
      </c>
      <c r="DW406" s="193" t="s">
        <v>271</v>
      </c>
      <c r="DX406" s="193" t="s">
        <v>271</v>
      </c>
      <c r="DY406" s="190" t="s">
        <v>356</v>
      </c>
      <c r="DZ406" s="190" t="s">
        <v>297</v>
      </c>
      <c r="EA406" s="190" t="s">
        <v>271</v>
      </c>
      <c r="EB406" s="190" t="s">
        <v>271</v>
      </c>
      <c r="EC406" s="190" t="s">
        <v>272</v>
      </c>
      <c r="ED406" s="190" t="s">
        <v>308</v>
      </c>
      <c r="EE406" s="190" t="s">
        <v>307</v>
      </c>
      <c r="EF406" s="190" t="s">
        <v>271</v>
      </c>
      <c r="EG406" s="190" t="s">
        <v>352</v>
      </c>
      <c r="EH406" s="190" t="s">
        <v>284</v>
      </c>
      <c r="EI406" s="190" t="s">
        <v>283</v>
      </c>
      <c r="EJ406" s="190" t="s">
        <v>246</v>
      </c>
      <c r="EK406" s="190" t="s">
        <v>351</v>
      </c>
      <c r="EL406" s="190" t="s">
        <v>272</v>
      </c>
      <c r="EM406" s="190" t="s">
        <v>272</v>
      </c>
      <c r="EN406" s="190" t="s">
        <v>297</v>
      </c>
      <c r="EO406" s="190" t="s">
        <v>272</v>
      </c>
      <c r="EP406" s="190" t="s">
        <v>281</v>
      </c>
      <c r="EQ406" s="190">
        <v>3</v>
      </c>
      <c r="ER406" s="190" t="s">
        <v>349</v>
      </c>
      <c r="ES406" s="190" t="s">
        <v>272</v>
      </c>
      <c r="ET406" s="190" t="s">
        <v>272</v>
      </c>
      <c r="EU406" s="190" t="s">
        <v>272</v>
      </c>
      <c r="EV406" s="190" t="s">
        <v>297</v>
      </c>
      <c r="EW406" s="190" t="s">
        <v>303</v>
      </c>
      <c r="EX406" s="190">
        <v>3</v>
      </c>
      <c r="EY406" s="190" t="s">
        <v>302</v>
      </c>
      <c r="EZ406" s="190" t="s">
        <v>268</v>
      </c>
      <c r="FA406" s="190" t="s">
        <v>259</v>
      </c>
      <c r="FB406" s="193">
        <v>0</v>
      </c>
      <c r="FC406" s="190" t="s">
        <v>271</v>
      </c>
      <c r="FD406" s="190" t="s">
        <v>271</v>
      </c>
      <c r="FE406" s="190" t="s">
        <v>271</v>
      </c>
      <c r="FF406" s="190" t="s">
        <v>262</v>
      </c>
      <c r="FG406" s="190" t="s">
        <v>271</v>
      </c>
      <c r="FH406" s="190" t="s">
        <v>271</v>
      </c>
      <c r="FI406" s="190" t="s">
        <v>271</v>
      </c>
      <c r="FJ406" s="190" t="s">
        <v>271</v>
      </c>
      <c r="FK406" s="190" t="s">
        <v>271</v>
      </c>
      <c r="FL406" s="190" t="s">
        <v>271</v>
      </c>
      <c r="FM406" s="190" t="s">
        <v>271</v>
      </c>
      <c r="FN406" s="190" t="s">
        <v>271</v>
      </c>
      <c r="FO406" s="190" t="s">
        <v>5000</v>
      </c>
      <c r="FP406" s="190" t="s">
        <v>4999</v>
      </c>
      <c r="FQ406" s="193">
        <v>0</v>
      </c>
      <c r="FR406" s="193">
        <v>0</v>
      </c>
      <c r="FS406" s="190" t="s">
        <v>271</v>
      </c>
      <c r="FT406" s="190" t="s">
        <v>271</v>
      </c>
      <c r="FU406" s="190" t="s">
        <v>271</v>
      </c>
      <c r="FV406" s="190" t="s">
        <v>271</v>
      </c>
      <c r="FW406" s="190" t="s">
        <v>271</v>
      </c>
      <c r="FX406" s="190" t="s">
        <v>271</v>
      </c>
      <c r="FY406" s="190" t="s">
        <v>271</v>
      </c>
      <c r="FZ406" s="190" t="s">
        <v>271</v>
      </c>
      <c r="GA406" s="190" t="s">
        <v>271</v>
      </c>
      <c r="GB406" s="190" t="s">
        <v>271</v>
      </c>
      <c r="GC406" s="190" t="s">
        <v>271</v>
      </c>
      <c r="GD406" s="190" t="s">
        <v>271</v>
      </c>
      <c r="GE406" s="190" t="s">
        <v>271</v>
      </c>
    </row>
    <row r="407" spans="1:187" x14ac:dyDescent="0.3">
      <c r="A407" s="190" t="s">
        <v>372</v>
      </c>
      <c r="B407" s="190">
        <v>3033</v>
      </c>
      <c r="C407" s="190" t="s">
        <v>80</v>
      </c>
      <c r="D407" s="190" t="s">
        <v>240</v>
      </c>
      <c r="E407" s="190" t="s">
        <v>4998</v>
      </c>
      <c r="F407" s="190" t="s">
        <v>4997</v>
      </c>
      <c r="G407" s="190" t="s">
        <v>4909</v>
      </c>
      <c r="H407" s="190" t="s">
        <v>1104</v>
      </c>
      <c r="I407" s="190" t="s">
        <v>301</v>
      </c>
      <c r="J407" s="190" t="s">
        <v>4996</v>
      </c>
      <c r="K407" s="190" t="s">
        <v>271</v>
      </c>
      <c r="L407" s="190" t="s">
        <v>271</v>
      </c>
      <c r="M407" s="190" t="s">
        <v>271</v>
      </c>
      <c r="N407" s="190" t="s">
        <v>271</v>
      </c>
      <c r="O407" s="190" t="s">
        <v>271</v>
      </c>
      <c r="P407" s="190" t="s">
        <v>271</v>
      </c>
      <c r="Q407" s="191">
        <v>41730</v>
      </c>
      <c r="R407" s="191">
        <v>42369</v>
      </c>
      <c r="T407" s="190" t="s">
        <v>366</v>
      </c>
      <c r="U407" s="194">
        <v>81717</v>
      </c>
      <c r="V407" s="190" t="s">
        <v>4995</v>
      </c>
      <c r="W407" s="190" t="s">
        <v>4994</v>
      </c>
      <c r="X407" s="190" t="s">
        <v>4993</v>
      </c>
      <c r="Y407" s="190" t="s">
        <v>4992</v>
      </c>
      <c r="Z407" s="190" t="s">
        <v>4965</v>
      </c>
      <c r="AA407" s="190" t="s">
        <v>4991</v>
      </c>
      <c r="AB407" s="190" t="s">
        <v>448</v>
      </c>
      <c r="AC407" s="190" t="s">
        <v>4990</v>
      </c>
      <c r="AD407" s="190" t="s">
        <v>325</v>
      </c>
      <c r="AE407" s="190" t="s">
        <v>4989</v>
      </c>
      <c r="AF407" s="190" t="s">
        <v>4988</v>
      </c>
      <c r="AG407" s="193" t="s">
        <v>271</v>
      </c>
      <c r="AH407" s="193" t="s">
        <v>271</v>
      </c>
      <c r="AI407" s="193" t="s">
        <v>271</v>
      </c>
      <c r="AJ407" s="193" t="s">
        <v>271</v>
      </c>
      <c r="AK407" s="193" t="s">
        <v>271</v>
      </c>
      <c r="AL407" s="193" t="s">
        <v>271</v>
      </c>
      <c r="AM407" s="193">
        <v>0</v>
      </c>
      <c r="AN407" s="193">
        <v>0</v>
      </c>
      <c r="AO407" s="193">
        <v>0</v>
      </c>
      <c r="AP407" s="193">
        <v>25</v>
      </c>
      <c r="AQ407" s="193">
        <v>75</v>
      </c>
      <c r="AR407" s="193">
        <v>100</v>
      </c>
      <c r="AS407" s="190" t="s">
        <v>271</v>
      </c>
      <c r="AT407" s="193" t="s">
        <v>271</v>
      </c>
      <c r="AU407" s="193" t="s">
        <v>271</v>
      </c>
      <c r="AV407" s="190" t="s">
        <v>271</v>
      </c>
      <c r="AW407" s="193" t="s">
        <v>271</v>
      </c>
      <c r="AX407" s="193" t="s">
        <v>271</v>
      </c>
      <c r="AY407" s="190" t="s">
        <v>271</v>
      </c>
      <c r="AZ407" s="193" t="s">
        <v>271</v>
      </c>
      <c r="BA407" s="193" t="s">
        <v>271</v>
      </c>
      <c r="BB407" s="190" t="s">
        <v>271</v>
      </c>
      <c r="BC407" s="193" t="s">
        <v>271</v>
      </c>
      <c r="BD407" s="193" t="s">
        <v>271</v>
      </c>
      <c r="BE407" s="190" t="s">
        <v>271</v>
      </c>
      <c r="BF407" s="193" t="s">
        <v>271</v>
      </c>
      <c r="BG407" s="193" t="s">
        <v>271</v>
      </c>
      <c r="BH407" s="190" t="s">
        <v>287</v>
      </c>
      <c r="BI407" s="193">
        <v>0</v>
      </c>
      <c r="BJ407" s="193">
        <v>0</v>
      </c>
      <c r="BK407" s="190" t="s">
        <v>271</v>
      </c>
      <c r="BL407" s="193" t="s">
        <v>271</v>
      </c>
      <c r="BM407" s="193" t="s">
        <v>271</v>
      </c>
      <c r="BN407" s="190" t="s">
        <v>271</v>
      </c>
      <c r="BO407" s="193" t="s">
        <v>271</v>
      </c>
      <c r="BP407" s="193" t="s">
        <v>271</v>
      </c>
      <c r="BQ407" s="190" t="s">
        <v>287</v>
      </c>
      <c r="BR407" s="193">
        <v>0</v>
      </c>
      <c r="BS407" s="193">
        <v>0</v>
      </c>
      <c r="BT407" s="190" t="s">
        <v>271</v>
      </c>
      <c r="BU407" s="193" t="s">
        <v>271</v>
      </c>
      <c r="BV407" s="193" t="s">
        <v>271</v>
      </c>
      <c r="BW407" s="193">
        <v>0</v>
      </c>
      <c r="BX407" s="193">
        <v>0</v>
      </c>
      <c r="BY407" s="193">
        <v>0</v>
      </c>
      <c r="BZ407" s="193">
        <v>0</v>
      </c>
      <c r="CA407" s="193">
        <v>0</v>
      </c>
      <c r="CB407" s="193">
        <v>0</v>
      </c>
      <c r="CC407" s="190" t="s">
        <v>271</v>
      </c>
      <c r="CD407" s="193" t="s">
        <v>271</v>
      </c>
      <c r="CE407" s="193" t="s">
        <v>271</v>
      </c>
      <c r="CF407" s="190" t="s">
        <v>271</v>
      </c>
      <c r="CG407" s="193" t="s">
        <v>271</v>
      </c>
      <c r="CH407" s="193" t="s">
        <v>271</v>
      </c>
      <c r="CI407" s="190" t="s">
        <v>271</v>
      </c>
      <c r="CJ407" s="193" t="s">
        <v>271</v>
      </c>
      <c r="CK407" s="193" t="s">
        <v>271</v>
      </c>
      <c r="CL407" s="190" t="s">
        <v>271</v>
      </c>
      <c r="CM407" s="193" t="s">
        <v>271</v>
      </c>
      <c r="CN407" s="193" t="s">
        <v>271</v>
      </c>
      <c r="CO407" s="190" t="s">
        <v>271</v>
      </c>
      <c r="CP407" s="193" t="s">
        <v>271</v>
      </c>
      <c r="CQ407" s="193" t="s">
        <v>271</v>
      </c>
      <c r="CR407" s="190" t="s">
        <v>271</v>
      </c>
      <c r="CS407" s="193" t="s">
        <v>271</v>
      </c>
      <c r="CT407" s="193" t="s">
        <v>271</v>
      </c>
      <c r="CU407" s="190" t="s">
        <v>271</v>
      </c>
      <c r="CV407" s="193" t="s">
        <v>271</v>
      </c>
      <c r="CW407" s="193" t="s">
        <v>271</v>
      </c>
      <c r="CX407" s="190" t="s">
        <v>271</v>
      </c>
      <c r="CY407" s="193" t="s">
        <v>271</v>
      </c>
      <c r="CZ407" s="193" t="s">
        <v>271</v>
      </c>
      <c r="DA407" s="190" t="s">
        <v>271</v>
      </c>
      <c r="DB407" s="193" t="s">
        <v>271</v>
      </c>
      <c r="DC407" s="193" t="s">
        <v>271</v>
      </c>
      <c r="DD407" s="190" t="s">
        <v>271</v>
      </c>
      <c r="DE407" s="193" t="s">
        <v>271</v>
      </c>
      <c r="DF407" s="193" t="s">
        <v>271</v>
      </c>
      <c r="DG407" s="190" t="s">
        <v>271</v>
      </c>
      <c r="DH407" s="193" t="s">
        <v>271</v>
      </c>
      <c r="DI407" s="193" t="s">
        <v>271</v>
      </c>
      <c r="DJ407" s="190" t="s">
        <v>271</v>
      </c>
      <c r="DK407" s="193" t="s">
        <v>271</v>
      </c>
      <c r="DL407" s="193" t="s">
        <v>271</v>
      </c>
      <c r="DM407" s="190" t="s">
        <v>271</v>
      </c>
      <c r="DN407" s="193" t="s">
        <v>271</v>
      </c>
      <c r="DO407" s="193" t="s">
        <v>271</v>
      </c>
      <c r="DP407" s="190" t="s">
        <v>271</v>
      </c>
      <c r="DQ407" s="193" t="s">
        <v>271</v>
      </c>
      <c r="DR407" s="193" t="s">
        <v>271</v>
      </c>
      <c r="DS407" s="190" t="s">
        <v>271</v>
      </c>
      <c r="DT407" s="193" t="s">
        <v>271</v>
      </c>
      <c r="DU407" s="193" t="s">
        <v>271</v>
      </c>
      <c r="DV407" s="190" t="s">
        <v>271</v>
      </c>
      <c r="DW407" s="193" t="s">
        <v>271</v>
      </c>
      <c r="DX407" s="193" t="s">
        <v>271</v>
      </c>
      <c r="DY407" s="190" t="s">
        <v>1295</v>
      </c>
      <c r="DZ407" s="190" t="s">
        <v>297</v>
      </c>
      <c r="EA407" s="190" t="s">
        <v>271</v>
      </c>
      <c r="EB407" s="190" t="s">
        <v>271</v>
      </c>
      <c r="EC407" s="190" t="s">
        <v>297</v>
      </c>
      <c r="ED407" s="190" t="s">
        <v>271</v>
      </c>
      <c r="EE407" s="190" t="s">
        <v>271</v>
      </c>
      <c r="EF407" s="190" t="s">
        <v>271</v>
      </c>
      <c r="EG407" s="190" t="s">
        <v>352</v>
      </c>
      <c r="EH407" s="190" t="s">
        <v>284</v>
      </c>
      <c r="EI407" s="190" t="s">
        <v>283</v>
      </c>
      <c r="EJ407" s="190" t="s">
        <v>246</v>
      </c>
      <c r="EK407" s="190" t="s">
        <v>379</v>
      </c>
      <c r="EL407" s="190" t="s">
        <v>271</v>
      </c>
      <c r="EM407" s="190" t="s">
        <v>272</v>
      </c>
      <c r="EN407" s="190" t="s">
        <v>272</v>
      </c>
      <c r="EO407" s="190" t="s">
        <v>271</v>
      </c>
      <c r="EP407" s="190" t="s">
        <v>464</v>
      </c>
      <c r="EQ407" s="190">
        <v>2</v>
      </c>
      <c r="ER407" s="190" t="s">
        <v>692</v>
      </c>
      <c r="ES407" s="190" t="s">
        <v>297</v>
      </c>
      <c r="ET407" s="190" t="s">
        <v>297</v>
      </c>
      <c r="EU407" s="190" t="s">
        <v>297</v>
      </c>
      <c r="EV407" s="190" t="s">
        <v>297</v>
      </c>
      <c r="EW407" s="190" t="s">
        <v>691</v>
      </c>
      <c r="EX407" s="190" t="s">
        <v>271</v>
      </c>
      <c r="EY407" s="190" t="s">
        <v>318</v>
      </c>
      <c r="EZ407" s="190" t="s">
        <v>271</v>
      </c>
      <c r="FA407" s="190" t="s">
        <v>257</v>
      </c>
      <c r="FB407" s="193">
        <v>1</v>
      </c>
      <c r="FC407" s="190" t="s">
        <v>276</v>
      </c>
      <c r="FD407" s="190" t="s">
        <v>271</v>
      </c>
      <c r="FE407" s="190" t="s">
        <v>271</v>
      </c>
      <c r="FF407" s="190" t="s">
        <v>262</v>
      </c>
      <c r="FG407" s="190" t="s">
        <v>271</v>
      </c>
      <c r="FH407" s="190" t="s">
        <v>271</v>
      </c>
      <c r="FI407" s="190" t="s">
        <v>271</v>
      </c>
      <c r="FJ407" s="190" t="s">
        <v>271</v>
      </c>
      <c r="FK407" s="190" t="s">
        <v>271</v>
      </c>
      <c r="FL407" s="190" t="s">
        <v>271</v>
      </c>
      <c r="FM407" s="190" t="s">
        <v>271</v>
      </c>
      <c r="FN407" s="190" t="s">
        <v>271</v>
      </c>
      <c r="FO407" s="190" t="s">
        <v>271</v>
      </c>
      <c r="FP407" s="190" t="s">
        <v>271</v>
      </c>
      <c r="FQ407" s="193">
        <v>0</v>
      </c>
      <c r="FR407" s="193">
        <v>100</v>
      </c>
      <c r="FS407" s="190" t="s">
        <v>271</v>
      </c>
      <c r="FT407" s="190" t="s">
        <v>271</v>
      </c>
      <c r="FU407" s="190" t="s">
        <v>272</v>
      </c>
      <c r="FV407" s="190" t="s">
        <v>271</v>
      </c>
      <c r="FW407" s="190" t="s">
        <v>271</v>
      </c>
      <c r="FX407" s="190" t="s">
        <v>271</v>
      </c>
      <c r="FY407" s="190" t="s">
        <v>271</v>
      </c>
      <c r="FZ407" s="190" t="s">
        <v>271</v>
      </c>
      <c r="GA407" s="190" t="s">
        <v>271</v>
      </c>
      <c r="GB407" s="190" t="s">
        <v>271</v>
      </c>
      <c r="GC407" s="190" t="s">
        <v>271</v>
      </c>
      <c r="GD407" s="190" t="s">
        <v>271</v>
      </c>
      <c r="GE407" s="190" t="s">
        <v>271</v>
      </c>
    </row>
    <row r="408" spans="1:187" x14ac:dyDescent="0.3">
      <c r="A408" s="190" t="s">
        <v>372</v>
      </c>
      <c r="B408" s="190">
        <v>3034</v>
      </c>
      <c r="C408" s="190" t="s">
        <v>80</v>
      </c>
      <c r="D408" s="190" t="s">
        <v>240</v>
      </c>
      <c r="E408" s="190" t="s">
        <v>4987</v>
      </c>
      <c r="F408" s="190" t="s">
        <v>4986</v>
      </c>
      <c r="G408" s="190" t="s">
        <v>4909</v>
      </c>
      <c r="H408" s="190" t="s">
        <v>1272</v>
      </c>
      <c r="I408" s="190" t="s">
        <v>4945</v>
      </c>
      <c r="J408" s="190" t="s">
        <v>4945</v>
      </c>
      <c r="K408" s="190" t="s">
        <v>271</v>
      </c>
      <c r="L408" s="190" t="s">
        <v>271</v>
      </c>
      <c r="M408" s="190" t="s">
        <v>271</v>
      </c>
      <c r="N408" s="190" t="s">
        <v>271</v>
      </c>
      <c r="O408" s="190" t="s">
        <v>271</v>
      </c>
      <c r="P408" s="190" t="s">
        <v>271</v>
      </c>
      <c r="Q408" s="191">
        <v>42339</v>
      </c>
      <c r="R408" s="191">
        <v>43799</v>
      </c>
      <c r="T408" s="190" t="s">
        <v>549</v>
      </c>
      <c r="U408" s="194">
        <v>2507765</v>
      </c>
      <c r="V408" s="190" t="s">
        <v>4985</v>
      </c>
      <c r="W408" s="190" t="s">
        <v>4984</v>
      </c>
      <c r="X408" s="190" t="s">
        <v>4983</v>
      </c>
      <c r="Y408" s="190" t="s">
        <v>4982</v>
      </c>
      <c r="Z408" s="190" t="s">
        <v>4981</v>
      </c>
      <c r="AA408" s="190" t="s">
        <v>4980</v>
      </c>
      <c r="AB408" s="190" t="s">
        <v>310</v>
      </c>
      <c r="AC408" s="190" t="s">
        <v>4979</v>
      </c>
      <c r="AD408" s="190" t="s">
        <v>325</v>
      </c>
      <c r="AE408" s="190" t="s">
        <v>4978</v>
      </c>
      <c r="AF408" s="190" t="s">
        <v>4977</v>
      </c>
      <c r="AG408" s="193">
        <v>50000</v>
      </c>
      <c r="AH408" s="193">
        <v>50000</v>
      </c>
      <c r="AI408" s="193">
        <v>100000</v>
      </c>
      <c r="AJ408" s="193">
        <v>10000</v>
      </c>
      <c r="AK408" s="193">
        <v>10000</v>
      </c>
      <c r="AL408" s="193">
        <v>20000</v>
      </c>
      <c r="AM408" s="193" t="s">
        <v>271</v>
      </c>
      <c r="AN408" s="193" t="s">
        <v>271</v>
      </c>
      <c r="AO408" s="193">
        <v>0</v>
      </c>
      <c r="AP408" s="193" t="s">
        <v>271</v>
      </c>
      <c r="AQ408" s="193" t="s">
        <v>271</v>
      </c>
      <c r="AR408" s="193">
        <v>0</v>
      </c>
      <c r="AS408" s="190" t="s">
        <v>271</v>
      </c>
      <c r="AT408" s="193" t="s">
        <v>271</v>
      </c>
      <c r="AU408" s="193" t="s">
        <v>271</v>
      </c>
      <c r="AV408" s="190" t="s">
        <v>271</v>
      </c>
      <c r="AW408" s="193" t="s">
        <v>271</v>
      </c>
      <c r="AX408" s="193" t="s">
        <v>271</v>
      </c>
      <c r="AY408" s="190" t="s">
        <v>271</v>
      </c>
      <c r="AZ408" s="193" t="s">
        <v>271</v>
      </c>
      <c r="BA408" s="193" t="s">
        <v>271</v>
      </c>
      <c r="BB408" s="190" t="s">
        <v>271</v>
      </c>
      <c r="BC408" s="193" t="s">
        <v>271</v>
      </c>
      <c r="BD408" s="193" t="s">
        <v>271</v>
      </c>
      <c r="BE408" s="190" t="s">
        <v>271</v>
      </c>
      <c r="BF408" s="193" t="s">
        <v>271</v>
      </c>
      <c r="BG408" s="193" t="s">
        <v>271</v>
      </c>
      <c r="BH408" s="190" t="s">
        <v>271</v>
      </c>
      <c r="BI408" s="193" t="s">
        <v>271</v>
      </c>
      <c r="BJ408" s="193" t="s">
        <v>271</v>
      </c>
      <c r="BK408" s="190" t="s">
        <v>271</v>
      </c>
      <c r="BL408" s="193" t="s">
        <v>271</v>
      </c>
      <c r="BM408" s="193" t="s">
        <v>271</v>
      </c>
      <c r="BN408" s="190" t="s">
        <v>271</v>
      </c>
      <c r="BO408" s="193" t="s">
        <v>271</v>
      </c>
      <c r="BP408" s="193" t="s">
        <v>271</v>
      </c>
      <c r="BQ408" s="190" t="s">
        <v>271</v>
      </c>
      <c r="BR408" s="193" t="s">
        <v>271</v>
      </c>
      <c r="BS408" s="193" t="s">
        <v>271</v>
      </c>
      <c r="BT408" s="190" t="s">
        <v>271</v>
      </c>
      <c r="BU408" s="193" t="s">
        <v>271</v>
      </c>
      <c r="BV408" s="193" t="s">
        <v>271</v>
      </c>
      <c r="BW408" s="193">
        <v>20</v>
      </c>
      <c r="BX408" s="193">
        <v>20</v>
      </c>
      <c r="BY408" s="193">
        <v>40</v>
      </c>
      <c r="BZ408" s="193">
        <v>50</v>
      </c>
      <c r="CA408" s="193">
        <v>50</v>
      </c>
      <c r="CB408" s="193">
        <v>100</v>
      </c>
      <c r="CC408" s="190" t="s">
        <v>287</v>
      </c>
      <c r="CD408" s="193">
        <v>100</v>
      </c>
      <c r="CE408" s="193">
        <v>40</v>
      </c>
      <c r="CF408" s="190" t="s">
        <v>287</v>
      </c>
      <c r="CG408" s="193">
        <v>0</v>
      </c>
      <c r="CH408" s="193">
        <v>0</v>
      </c>
      <c r="CI408" s="190" t="s">
        <v>271</v>
      </c>
      <c r="CJ408" s="193" t="s">
        <v>271</v>
      </c>
      <c r="CK408" s="193" t="s">
        <v>271</v>
      </c>
      <c r="CL408" s="190" t="s">
        <v>271</v>
      </c>
      <c r="CM408" s="193" t="s">
        <v>271</v>
      </c>
      <c r="CN408" s="193" t="s">
        <v>271</v>
      </c>
      <c r="CO408" s="190" t="s">
        <v>271</v>
      </c>
      <c r="CP408" s="193" t="s">
        <v>271</v>
      </c>
      <c r="CQ408" s="193" t="s">
        <v>271</v>
      </c>
      <c r="CR408" s="190" t="s">
        <v>271</v>
      </c>
      <c r="CS408" s="193" t="s">
        <v>271</v>
      </c>
      <c r="CT408" s="193" t="s">
        <v>271</v>
      </c>
      <c r="CU408" s="190" t="s">
        <v>287</v>
      </c>
      <c r="CV408" s="193">
        <v>100</v>
      </c>
      <c r="CW408" s="193">
        <v>40</v>
      </c>
      <c r="CX408" s="190" t="s">
        <v>271</v>
      </c>
      <c r="CY408" s="193" t="s">
        <v>271</v>
      </c>
      <c r="CZ408" s="193" t="s">
        <v>271</v>
      </c>
      <c r="DA408" s="190" t="s">
        <v>271</v>
      </c>
      <c r="DB408" s="193" t="s">
        <v>271</v>
      </c>
      <c r="DC408" s="193" t="s">
        <v>271</v>
      </c>
      <c r="DD408" s="190" t="s">
        <v>271</v>
      </c>
      <c r="DE408" s="193" t="s">
        <v>271</v>
      </c>
      <c r="DF408" s="193" t="s">
        <v>271</v>
      </c>
      <c r="DG408" s="190" t="s">
        <v>271</v>
      </c>
      <c r="DH408" s="193" t="s">
        <v>271</v>
      </c>
      <c r="DI408" s="193" t="s">
        <v>271</v>
      </c>
      <c r="DJ408" s="190" t="s">
        <v>271</v>
      </c>
      <c r="DK408" s="193" t="s">
        <v>271</v>
      </c>
      <c r="DL408" s="193" t="s">
        <v>271</v>
      </c>
      <c r="DM408" s="190" t="s">
        <v>271</v>
      </c>
      <c r="DN408" s="193" t="s">
        <v>271</v>
      </c>
      <c r="DO408" s="193" t="s">
        <v>271</v>
      </c>
      <c r="DP408" s="190" t="s">
        <v>271</v>
      </c>
      <c r="DQ408" s="193" t="s">
        <v>271</v>
      </c>
      <c r="DR408" s="193" t="s">
        <v>271</v>
      </c>
      <c r="DS408" s="190" t="s">
        <v>271</v>
      </c>
      <c r="DT408" s="193" t="s">
        <v>271</v>
      </c>
      <c r="DU408" s="193" t="s">
        <v>271</v>
      </c>
      <c r="DV408" s="190" t="s">
        <v>287</v>
      </c>
      <c r="DW408" s="193">
        <v>100</v>
      </c>
      <c r="DX408" s="193">
        <v>40</v>
      </c>
      <c r="DY408" s="190" t="s">
        <v>356</v>
      </c>
      <c r="DZ408" s="190" t="s">
        <v>297</v>
      </c>
      <c r="EA408" s="190" t="s">
        <v>271</v>
      </c>
      <c r="EB408" s="190" t="s">
        <v>271</v>
      </c>
      <c r="EC408" s="190" t="s">
        <v>272</v>
      </c>
      <c r="ED408" s="190" t="s">
        <v>323</v>
      </c>
      <c r="EE408" s="190" t="s">
        <v>307</v>
      </c>
      <c r="EF408" s="190" t="s">
        <v>4976</v>
      </c>
      <c r="EG408" s="190" t="s">
        <v>352</v>
      </c>
      <c r="EH408" s="190" t="s">
        <v>284</v>
      </c>
      <c r="EI408" s="190" t="s">
        <v>283</v>
      </c>
      <c r="EJ408" s="190" t="s">
        <v>246</v>
      </c>
      <c r="EK408" s="190" t="s">
        <v>351</v>
      </c>
      <c r="EL408" s="190" t="s">
        <v>272</v>
      </c>
      <c r="EM408" s="190" t="s">
        <v>272</v>
      </c>
      <c r="EN408" s="190" t="s">
        <v>272</v>
      </c>
      <c r="EO408" s="190" t="s">
        <v>297</v>
      </c>
      <c r="EP408" s="190" t="s">
        <v>281</v>
      </c>
      <c r="EQ408" s="190">
        <v>3</v>
      </c>
      <c r="ER408" s="190" t="s">
        <v>349</v>
      </c>
      <c r="ES408" s="190" t="s">
        <v>272</v>
      </c>
      <c r="ET408" s="190" t="s">
        <v>272</v>
      </c>
      <c r="EU408" s="190" t="s">
        <v>272</v>
      </c>
      <c r="EV408" s="190" t="s">
        <v>272</v>
      </c>
      <c r="EW408" s="190" t="s">
        <v>303</v>
      </c>
      <c r="EX408" s="190">
        <v>4</v>
      </c>
      <c r="EY408" s="190" t="s">
        <v>318</v>
      </c>
      <c r="EZ408" s="190" t="s">
        <v>266</v>
      </c>
      <c r="FA408" s="190" t="s">
        <v>259</v>
      </c>
      <c r="FB408" s="193">
        <v>0</v>
      </c>
      <c r="FC408" s="190" t="s">
        <v>271</v>
      </c>
      <c r="FD408" s="190" t="s">
        <v>271</v>
      </c>
      <c r="FE408" s="190" t="s">
        <v>271</v>
      </c>
      <c r="FF408" s="190" t="s">
        <v>263</v>
      </c>
      <c r="FG408" s="190" t="s">
        <v>271</v>
      </c>
      <c r="FH408" s="190" t="s">
        <v>271</v>
      </c>
      <c r="FI408" s="190" t="s">
        <v>4975</v>
      </c>
      <c r="FJ408" s="190" t="s">
        <v>4974</v>
      </c>
      <c r="FK408" s="190" t="s">
        <v>4973</v>
      </c>
      <c r="FL408" s="190" t="s">
        <v>4972</v>
      </c>
      <c r="FM408" s="190" t="s">
        <v>271</v>
      </c>
      <c r="FN408" s="190" t="s">
        <v>271</v>
      </c>
      <c r="FO408" s="190" t="s">
        <v>4971</v>
      </c>
      <c r="FP408" s="190" t="s">
        <v>4970</v>
      </c>
      <c r="FQ408" s="193">
        <v>40</v>
      </c>
      <c r="FR408" s="193">
        <v>100</v>
      </c>
      <c r="FS408" s="190" t="s">
        <v>297</v>
      </c>
      <c r="FT408" s="190" t="s">
        <v>297</v>
      </c>
      <c r="FU408" s="190" t="s">
        <v>297</v>
      </c>
      <c r="FV408" s="190" t="s">
        <v>297</v>
      </c>
      <c r="FW408" s="190" t="s">
        <v>297</v>
      </c>
      <c r="FX408" s="190" t="s">
        <v>297</v>
      </c>
      <c r="FY408" s="190" t="s">
        <v>297</v>
      </c>
      <c r="FZ408" s="190" t="s">
        <v>297</v>
      </c>
      <c r="GA408" s="190" t="s">
        <v>272</v>
      </c>
      <c r="GB408" s="190" t="s">
        <v>297</v>
      </c>
      <c r="GC408" s="190" t="s">
        <v>272</v>
      </c>
      <c r="GD408" s="190" t="s">
        <v>297</v>
      </c>
      <c r="GE408" s="190" t="s">
        <v>297</v>
      </c>
    </row>
    <row r="409" spans="1:187" x14ac:dyDescent="0.3">
      <c r="A409" s="190" t="s">
        <v>372</v>
      </c>
      <c r="B409" s="190">
        <v>3035</v>
      </c>
      <c r="C409" s="190" t="s">
        <v>80</v>
      </c>
      <c r="D409" s="190" t="s">
        <v>240</v>
      </c>
      <c r="E409" s="190" t="s">
        <v>4969</v>
      </c>
      <c r="F409" s="190" t="s">
        <v>4968</v>
      </c>
      <c r="G409" s="190" t="s">
        <v>4909</v>
      </c>
      <c r="H409" s="190" t="s">
        <v>369</v>
      </c>
      <c r="I409" s="190" t="s">
        <v>523</v>
      </c>
      <c r="J409" s="190" t="s">
        <v>4967</v>
      </c>
      <c r="K409" s="190" t="s">
        <v>271</v>
      </c>
      <c r="L409" s="190" t="s">
        <v>271</v>
      </c>
      <c r="M409" s="190" t="s">
        <v>271</v>
      </c>
      <c r="N409" s="190" t="s">
        <v>271</v>
      </c>
      <c r="O409" s="190" t="s">
        <v>271</v>
      </c>
      <c r="P409" s="190" t="s">
        <v>271</v>
      </c>
      <c r="Q409" s="191">
        <v>41180</v>
      </c>
      <c r="R409" s="191">
        <v>42274</v>
      </c>
      <c r="S409" s="191">
        <v>42735</v>
      </c>
      <c r="T409" s="190" t="s">
        <v>391</v>
      </c>
      <c r="U409" s="194">
        <v>1497973</v>
      </c>
      <c r="V409" s="190" t="s">
        <v>4966</v>
      </c>
      <c r="W409" s="190" t="s">
        <v>4965</v>
      </c>
      <c r="X409" s="190" t="s">
        <v>4964</v>
      </c>
      <c r="Y409" s="190" t="s">
        <v>4963</v>
      </c>
      <c r="Z409" s="190" t="s">
        <v>4962</v>
      </c>
      <c r="AA409" s="190" t="s">
        <v>4961</v>
      </c>
      <c r="AB409" s="190" t="s">
        <v>310</v>
      </c>
      <c r="AC409" s="190" t="s">
        <v>4960</v>
      </c>
      <c r="AD409" s="190" t="s">
        <v>325</v>
      </c>
      <c r="AE409" s="190" t="s">
        <v>4959</v>
      </c>
      <c r="AF409" s="190" t="s">
        <v>4958</v>
      </c>
      <c r="AG409" s="193">
        <v>10125</v>
      </c>
      <c r="AH409" s="193">
        <v>3870</v>
      </c>
      <c r="AI409" s="193">
        <v>13995</v>
      </c>
      <c r="AJ409" s="193">
        <v>210</v>
      </c>
      <c r="AK409" s="193">
        <v>30</v>
      </c>
      <c r="AL409" s="193">
        <v>240</v>
      </c>
      <c r="AM409" s="193">
        <v>0</v>
      </c>
      <c r="AN409" s="193">
        <v>0</v>
      </c>
      <c r="AO409" s="193">
        <v>0</v>
      </c>
      <c r="AP409" s="193">
        <v>0</v>
      </c>
      <c r="AQ409" s="193">
        <v>0</v>
      </c>
      <c r="AR409" s="193">
        <v>0</v>
      </c>
      <c r="AS409" s="190" t="s">
        <v>271</v>
      </c>
      <c r="AT409" s="193" t="s">
        <v>271</v>
      </c>
      <c r="AU409" s="193" t="s">
        <v>271</v>
      </c>
      <c r="AV409" s="190" t="s">
        <v>271</v>
      </c>
      <c r="AW409" s="193" t="s">
        <v>271</v>
      </c>
      <c r="AX409" s="193" t="s">
        <v>271</v>
      </c>
      <c r="AY409" s="190" t="s">
        <v>271</v>
      </c>
      <c r="AZ409" s="193" t="s">
        <v>271</v>
      </c>
      <c r="BA409" s="193" t="s">
        <v>271</v>
      </c>
      <c r="BB409" s="190" t="s">
        <v>271</v>
      </c>
      <c r="BC409" s="193" t="s">
        <v>271</v>
      </c>
      <c r="BD409" s="193" t="s">
        <v>271</v>
      </c>
      <c r="BE409" s="190" t="s">
        <v>271</v>
      </c>
      <c r="BF409" s="193" t="s">
        <v>271</v>
      </c>
      <c r="BG409" s="193" t="s">
        <v>271</v>
      </c>
      <c r="BH409" s="190" t="s">
        <v>271</v>
      </c>
      <c r="BI409" s="193" t="s">
        <v>271</v>
      </c>
      <c r="BJ409" s="193" t="s">
        <v>271</v>
      </c>
      <c r="BK409" s="190" t="s">
        <v>271</v>
      </c>
      <c r="BL409" s="193" t="s">
        <v>271</v>
      </c>
      <c r="BM409" s="193" t="s">
        <v>271</v>
      </c>
      <c r="BN409" s="190" t="s">
        <v>271</v>
      </c>
      <c r="BO409" s="193" t="s">
        <v>271</v>
      </c>
      <c r="BP409" s="193" t="s">
        <v>271</v>
      </c>
      <c r="BQ409" s="190" t="s">
        <v>271</v>
      </c>
      <c r="BR409" s="193" t="s">
        <v>271</v>
      </c>
      <c r="BS409" s="193" t="s">
        <v>271</v>
      </c>
      <c r="BT409" s="190" t="s">
        <v>271</v>
      </c>
      <c r="BU409" s="193" t="s">
        <v>271</v>
      </c>
      <c r="BV409" s="193" t="s">
        <v>271</v>
      </c>
      <c r="BW409" s="193">
        <v>10125</v>
      </c>
      <c r="BX409" s="193">
        <v>3870</v>
      </c>
      <c r="BY409" s="193">
        <v>13995</v>
      </c>
      <c r="BZ409" s="193">
        <v>210</v>
      </c>
      <c r="CA409" s="193">
        <v>30</v>
      </c>
      <c r="CB409" s="193">
        <v>240</v>
      </c>
      <c r="CC409" s="190" t="s">
        <v>271</v>
      </c>
      <c r="CD409" s="193" t="s">
        <v>271</v>
      </c>
      <c r="CE409" s="193" t="s">
        <v>271</v>
      </c>
      <c r="CF409" s="190" t="s">
        <v>271</v>
      </c>
      <c r="CG409" s="193" t="s">
        <v>271</v>
      </c>
      <c r="CH409" s="193" t="s">
        <v>271</v>
      </c>
      <c r="CI409" s="190" t="s">
        <v>271</v>
      </c>
      <c r="CJ409" s="193" t="s">
        <v>271</v>
      </c>
      <c r="CK409" s="193" t="s">
        <v>271</v>
      </c>
      <c r="CL409" s="190" t="s">
        <v>271</v>
      </c>
      <c r="CM409" s="193" t="s">
        <v>271</v>
      </c>
      <c r="CN409" s="193" t="s">
        <v>271</v>
      </c>
      <c r="CO409" s="190" t="s">
        <v>287</v>
      </c>
      <c r="CP409" s="193">
        <v>210</v>
      </c>
      <c r="CQ409" s="193">
        <v>13995</v>
      </c>
      <c r="CR409" s="190" t="s">
        <v>271</v>
      </c>
      <c r="CS409" s="193" t="s">
        <v>271</v>
      </c>
      <c r="CT409" s="193" t="s">
        <v>271</v>
      </c>
      <c r="CU409" s="190" t="s">
        <v>271</v>
      </c>
      <c r="CV409" s="193" t="s">
        <v>271</v>
      </c>
      <c r="CW409" s="193" t="s">
        <v>271</v>
      </c>
      <c r="CX409" s="190" t="s">
        <v>271</v>
      </c>
      <c r="CY409" s="193" t="s">
        <v>271</v>
      </c>
      <c r="CZ409" s="193" t="s">
        <v>271</v>
      </c>
      <c r="DA409" s="190" t="s">
        <v>271</v>
      </c>
      <c r="DB409" s="193" t="s">
        <v>271</v>
      </c>
      <c r="DC409" s="193" t="s">
        <v>271</v>
      </c>
      <c r="DD409" s="190" t="s">
        <v>271</v>
      </c>
      <c r="DE409" s="193" t="s">
        <v>271</v>
      </c>
      <c r="DF409" s="193" t="s">
        <v>271</v>
      </c>
      <c r="DG409" s="190" t="s">
        <v>271</v>
      </c>
      <c r="DH409" s="193" t="s">
        <v>271</v>
      </c>
      <c r="DI409" s="193" t="s">
        <v>271</v>
      </c>
      <c r="DJ409" s="190" t="s">
        <v>271</v>
      </c>
      <c r="DK409" s="193" t="s">
        <v>271</v>
      </c>
      <c r="DL409" s="193" t="s">
        <v>271</v>
      </c>
      <c r="DM409" s="190" t="s">
        <v>287</v>
      </c>
      <c r="DN409" s="193">
        <v>106</v>
      </c>
      <c r="DO409" s="193">
        <v>13995</v>
      </c>
      <c r="DP409" s="190" t="s">
        <v>271</v>
      </c>
      <c r="DQ409" s="193" t="s">
        <v>271</v>
      </c>
      <c r="DR409" s="193" t="s">
        <v>271</v>
      </c>
      <c r="DS409" s="190" t="s">
        <v>271</v>
      </c>
      <c r="DT409" s="193" t="s">
        <v>271</v>
      </c>
      <c r="DU409" s="193" t="s">
        <v>271</v>
      </c>
      <c r="DV409" s="190" t="s">
        <v>287</v>
      </c>
      <c r="DW409" s="193">
        <v>210</v>
      </c>
      <c r="DX409" s="193">
        <v>13995</v>
      </c>
      <c r="DY409" s="190" t="s">
        <v>356</v>
      </c>
      <c r="DZ409" s="190" t="s">
        <v>297</v>
      </c>
      <c r="EA409" s="190" t="s">
        <v>271</v>
      </c>
      <c r="EB409" s="190" t="s">
        <v>271</v>
      </c>
      <c r="EC409" s="190" t="s">
        <v>272</v>
      </c>
      <c r="ED409" s="190" t="s">
        <v>750</v>
      </c>
      <c r="EE409" s="190" t="s">
        <v>307</v>
      </c>
      <c r="EF409" s="190" t="s">
        <v>4957</v>
      </c>
      <c r="EG409" s="190" t="s">
        <v>352</v>
      </c>
      <c r="EH409" s="190" t="s">
        <v>380</v>
      </c>
      <c r="EI409" s="190" t="s">
        <v>283</v>
      </c>
      <c r="EJ409" s="190" t="s">
        <v>244</v>
      </c>
      <c r="EK409" s="190" t="s">
        <v>351</v>
      </c>
      <c r="EL409" s="190" t="s">
        <v>272</v>
      </c>
      <c r="EM409" s="190" t="s">
        <v>272</v>
      </c>
      <c r="EN409" s="190" t="s">
        <v>272</v>
      </c>
      <c r="EO409" s="190" t="s">
        <v>272</v>
      </c>
      <c r="EP409" s="190" t="s">
        <v>350</v>
      </c>
      <c r="EQ409" s="190">
        <v>4</v>
      </c>
      <c r="ER409" s="190" t="s">
        <v>404</v>
      </c>
      <c r="ES409" s="190" t="s">
        <v>272</v>
      </c>
      <c r="ET409" s="190" t="s">
        <v>272</v>
      </c>
      <c r="EU409" s="190" t="s">
        <v>272</v>
      </c>
      <c r="EV409" s="190" t="s">
        <v>272</v>
      </c>
      <c r="EW409" s="190" t="s">
        <v>279</v>
      </c>
      <c r="EX409" s="190">
        <v>4</v>
      </c>
      <c r="EY409" s="190" t="s">
        <v>318</v>
      </c>
      <c r="EZ409" s="190" t="s">
        <v>268</v>
      </c>
      <c r="FA409" s="190" t="s">
        <v>257</v>
      </c>
      <c r="FB409" s="193">
        <v>1</v>
      </c>
      <c r="FC409" s="190" t="s">
        <v>376</v>
      </c>
      <c r="FD409" s="190" t="s">
        <v>271</v>
      </c>
      <c r="FE409" s="190" t="s">
        <v>271</v>
      </c>
      <c r="FF409" s="190" t="s">
        <v>264</v>
      </c>
      <c r="FG409" s="190" t="s">
        <v>271</v>
      </c>
      <c r="FH409" s="190" t="s">
        <v>4956</v>
      </c>
      <c r="FI409" s="190" t="s">
        <v>4955</v>
      </c>
      <c r="FJ409" s="190" t="s">
        <v>4954</v>
      </c>
      <c r="FK409" s="190" t="s">
        <v>4953</v>
      </c>
      <c r="FL409" s="190" t="s">
        <v>4952</v>
      </c>
      <c r="FM409" s="190" t="s">
        <v>4951</v>
      </c>
      <c r="FN409" s="190" t="s">
        <v>4950</v>
      </c>
      <c r="FO409" s="190" t="s">
        <v>4949</v>
      </c>
      <c r="FP409" s="190" t="s">
        <v>4948</v>
      </c>
      <c r="FQ409" s="193">
        <v>13995</v>
      </c>
      <c r="FR409" s="193">
        <v>240</v>
      </c>
      <c r="FS409" s="190" t="s">
        <v>297</v>
      </c>
      <c r="FT409" s="190" t="s">
        <v>297</v>
      </c>
      <c r="FU409" s="190" t="s">
        <v>297</v>
      </c>
      <c r="FV409" s="190" t="s">
        <v>297</v>
      </c>
      <c r="FW409" s="190" t="s">
        <v>297</v>
      </c>
      <c r="FX409" s="190" t="s">
        <v>297</v>
      </c>
      <c r="FY409" s="190" t="s">
        <v>297</v>
      </c>
      <c r="FZ409" s="190" t="s">
        <v>297</v>
      </c>
      <c r="GA409" s="190" t="s">
        <v>297</v>
      </c>
      <c r="GB409" s="190" t="s">
        <v>297</v>
      </c>
      <c r="GC409" s="190" t="s">
        <v>272</v>
      </c>
      <c r="GD409" s="190" t="s">
        <v>272</v>
      </c>
      <c r="GE409" s="190" t="s">
        <v>272</v>
      </c>
    </row>
    <row r="410" spans="1:187" x14ac:dyDescent="0.3">
      <c r="A410" s="190" t="s">
        <v>372</v>
      </c>
      <c r="B410" s="190">
        <v>3037</v>
      </c>
      <c r="C410" s="190" t="s">
        <v>80</v>
      </c>
      <c r="D410" s="190" t="s">
        <v>240</v>
      </c>
      <c r="E410" s="190" t="s">
        <v>4947</v>
      </c>
      <c r="F410" s="190" t="s">
        <v>4946</v>
      </c>
      <c r="G410" s="190" t="s">
        <v>4909</v>
      </c>
      <c r="H410" s="190" t="s">
        <v>1272</v>
      </c>
      <c r="I410" s="190" t="s">
        <v>4945</v>
      </c>
      <c r="J410" s="190" t="s">
        <v>4945</v>
      </c>
      <c r="K410" s="190" t="s">
        <v>271</v>
      </c>
      <c r="L410" s="190" t="s">
        <v>271</v>
      </c>
      <c r="M410" s="190" t="s">
        <v>271</v>
      </c>
      <c r="N410" s="190" t="s">
        <v>271</v>
      </c>
      <c r="O410" s="190" t="s">
        <v>271</v>
      </c>
      <c r="P410" s="190" t="s">
        <v>271</v>
      </c>
      <c r="Q410" s="191">
        <v>41760</v>
      </c>
      <c r="R410" s="191">
        <v>42735</v>
      </c>
      <c r="T410" s="190" t="s">
        <v>471</v>
      </c>
      <c r="U410" s="194">
        <v>44994</v>
      </c>
      <c r="V410" s="190" t="s">
        <v>4925</v>
      </c>
      <c r="W410" s="190" t="s">
        <v>4944</v>
      </c>
      <c r="X410" s="190" t="s">
        <v>4923</v>
      </c>
      <c r="Y410" s="190" t="s">
        <v>4943</v>
      </c>
      <c r="Z410" s="190" t="s">
        <v>4942</v>
      </c>
      <c r="AA410" s="190" t="s">
        <v>4941</v>
      </c>
      <c r="AB410" s="190" t="s">
        <v>310</v>
      </c>
      <c r="AC410" s="190" t="s">
        <v>4940</v>
      </c>
      <c r="AD410" s="190" t="s">
        <v>325</v>
      </c>
      <c r="AE410" s="190" t="s">
        <v>4939</v>
      </c>
      <c r="AF410" s="190" t="s">
        <v>4938</v>
      </c>
      <c r="AG410" s="193" t="s">
        <v>271</v>
      </c>
      <c r="AH410" s="193" t="s">
        <v>271</v>
      </c>
      <c r="AI410" s="193" t="s">
        <v>271</v>
      </c>
      <c r="AJ410" s="193" t="s">
        <v>271</v>
      </c>
      <c r="AK410" s="193" t="s">
        <v>271</v>
      </c>
      <c r="AL410" s="193" t="s">
        <v>271</v>
      </c>
      <c r="AM410" s="193" t="s">
        <v>271</v>
      </c>
      <c r="AN410" s="193" t="s">
        <v>271</v>
      </c>
      <c r="AO410" s="193">
        <v>0</v>
      </c>
      <c r="AP410" s="193" t="s">
        <v>271</v>
      </c>
      <c r="AQ410" s="193" t="s">
        <v>271</v>
      </c>
      <c r="AR410" s="193">
        <v>0</v>
      </c>
      <c r="AS410" s="190" t="s">
        <v>271</v>
      </c>
      <c r="AT410" s="193" t="s">
        <v>271</v>
      </c>
      <c r="AU410" s="193" t="s">
        <v>271</v>
      </c>
      <c r="AV410" s="190" t="s">
        <v>271</v>
      </c>
      <c r="AW410" s="193" t="s">
        <v>271</v>
      </c>
      <c r="AX410" s="193" t="s">
        <v>271</v>
      </c>
      <c r="AY410" s="190" t="s">
        <v>271</v>
      </c>
      <c r="AZ410" s="193" t="s">
        <v>271</v>
      </c>
      <c r="BA410" s="193" t="s">
        <v>271</v>
      </c>
      <c r="BB410" s="190" t="s">
        <v>271</v>
      </c>
      <c r="BC410" s="193" t="s">
        <v>271</v>
      </c>
      <c r="BD410" s="193" t="s">
        <v>271</v>
      </c>
      <c r="BE410" s="190" t="s">
        <v>271</v>
      </c>
      <c r="BF410" s="193" t="s">
        <v>271</v>
      </c>
      <c r="BG410" s="193" t="s">
        <v>271</v>
      </c>
      <c r="BH410" s="190" t="s">
        <v>271</v>
      </c>
      <c r="BI410" s="193" t="s">
        <v>271</v>
      </c>
      <c r="BJ410" s="193" t="s">
        <v>271</v>
      </c>
      <c r="BK410" s="190" t="s">
        <v>271</v>
      </c>
      <c r="BL410" s="193" t="s">
        <v>271</v>
      </c>
      <c r="BM410" s="193" t="s">
        <v>271</v>
      </c>
      <c r="BN410" s="190" t="s">
        <v>271</v>
      </c>
      <c r="BO410" s="193" t="s">
        <v>271</v>
      </c>
      <c r="BP410" s="193" t="s">
        <v>271</v>
      </c>
      <c r="BQ410" s="190" t="s">
        <v>271</v>
      </c>
      <c r="BR410" s="193" t="s">
        <v>271</v>
      </c>
      <c r="BS410" s="193" t="s">
        <v>271</v>
      </c>
      <c r="BT410" s="190" t="s">
        <v>271</v>
      </c>
      <c r="BU410" s="193" t="s">
        <v>271</v>
      </c>
      <c r="BV410" s="193" t="s">
        <v>271</v>
      </c>
      <c r="BW410" s="193">
        <v>0</v>
      </c>
      <c r="BX410" s="193">
        <v>0</v>
      </c>
      <c r="BY410" s="193">
        <v>0</v>
      </c>
      <c r="BZ410" s="193">
        <v>350</v>
      </c>
      <c r="CA410" s="193">
        <v>200</v>
      </c>
      <c r="CB410" s="193">
        <v>500</v>
      </c>
      <c r="CC410" s="190" t="s">
        <v>271</v>
      </c>
      <c r="CD410" s="193" t="s">
        <v>271</v>
      </c>
      <c r="CE410" s="193" t="s">
        <v>271</v>
      </c>
      <c r="CF410" s="190" t="s">
        <v>271</v>
      </c>
      <c r="CG410" s="193" t="s">
        <v>271</v>
      </c>
      <c r="CH410" s="193" t="s">
        <v>271</v>
      </c>
      <c r="CI410" s="190" t="s">
        <v>271</v>
      </c>
      <c r="CJ410" s="193" t="s">
        <v>271</v>
      </c>
      <c r="CK410" s="193" t="s">
        <v>271</v>
      </c>
      <c r="CL410" s="190" t="s">
        <v>271</v>
      </c>
      <c r="CM410" s="193" t="s">
        <v>271</v>
      </c>
      <c r="CN410" s="193" t="s">
        <v>271</v>
      </c>
      <c r="CO410" s="190" t="s">
        <v>271</v>
      </c>
      <c r="CP410" s="193" t="s">
        <v>271</v>
      </c>
      <c r="CQ410" s="193" t="s">
        <v>271</v>
      </c>
      <c r="CR410" s="190" t="s">
        <v>271</v>
      </c>
      <c r="CS410" s="193" t="s">
        <v>271</v>
      </c>
      <c r="CT410" s="193" t="s">
        <v>271</v>
      </c>
      <c r="CU410" s="190" t="s">
        <v>271</v>
      </c>
      <c r="CV410" s="193" t="s">
        <v>271</v>
      </c>
      <c r="CW410" s="193" t="s">
        <v>271</v>
      </c>
      <c r="CX410" s="190" t="s">
        <v>287</v>
      </c>
      <c r="CY410" s="193">
        <v>550</v>
      </c>
      <c r="CZ410" s="193">
        <v>0</v>
      </c>
      <c r="DA410" s="190" t="s">
        <v>271</v>
      </c>
      <c r="DB410" s="193" t="s">
        <v>271</v>
      </c>
      <c r="DC410" s="193" t="s">
        <v>271</v>
      </c>
      <c r="DD410" s="190" t="s">
        <v>271</v>
      </c>
      <c r="DE410" s="193" t="s">
        <v>271</v>
      </c>
      <c r="DF410" s="193" t="s">
        <v>271</v>
      </c>
      <c r="DG410" s="190" t="s">
        <v>271</v>
      </c>
      <c r="DH410" s="193" t="s">
        <v>271</v>
      </c>
      <c r="DI410" s="193" t="s">
        <v>271</v>
      </c>
      <c r="DJ410" s="190" t="s">
        <v>271</v>
      </c>
      <c r="DK410" s="193" t="s">
        <v>271</v>
      </c>
      <c r="DL410" s="193" t="s">
        <v>271</v>
      </c>
      <c r="DM410" s="190" t="s">
        <v>271</v>
      </c>
      <c r="DN410" s="193" t="s">
        <v>271</v>
      </c>
      <c r="DO410" s="193" t="s">
        <v>271</v>
      </c>
      <c r="DP410" s="190" t="s">
        <v>271</v>
      </c>
      <c r="DQ410" s="193" t="s">
        <v>271</v>
      </c>
      <c r="DR410" s="193" t="s">
        <v>271</v>
      </c>
      <c r="DS410" s="190" t="s">
        <v>271</v>
      </c>
      <c r="DT410" s="193" t="s">
        <v>271</v>
      </c>
      <c r="DU410" s="193" t="s">
        <v>271</v>
      </c>
      <c r="DV410" s="190" t="s">
        <v>271</v>
      </c>
      <c r="DW410" s="193" t="s">
        <v>271</v>
      </c>
      <c r="DX410" s="193" t="s">
        <v>271</v>
      </c>
      <c r="DY410" s="190" t="s">
        <v>655</v>
      </c>
      <c r="DZ410" s="190" t="s">
        <v>297</v>
      </c>
      <c r="EA410" s="190" t="s">
        <v>271</v>
      </c>
      <c r="EB410" s="190" t="s">
        <v>271</v>
      </c>
      <c r="EC410" s="190" t="s">
        <v>297</v>
      </c>
      <c r="ED410" s="190" t="s">
        <v>271</v>
      </c>
      <c r="EE410" s="190" t="s">
        <v>271</v>
      </c>
      <c r="EF410" s="190" t="s">
        <v>271</v>
      </c>
      <c r="EG410" s="190" t="s">
        <v>285</v>
      </c>
      <c r="EH410" s="190" t="s">
        <v>284</v>
      </c>
      <c r="EI410" s="190" t="s">
        <v>283</v>
      </c>
      <c r="EJ410" s="190" t="s">
        <v>244</v>
      </c>
      <c r="EK410" s="190" t="s">
        <v>351</v>
      </c>
      <c r="EL410" s="190" t="s">
        <v>272</v>
      </c>
      <c r="EM410" s="190" t="s">
        <v>272</v>
      </c>
      <c r="EN410" s="190" t="s">
        <v>272</v>
      </c>
      <c r="EO410" s="190" t="s">
        <v>297</v>
      </c>
      <c r="EP410" s="190" t="s">
        <v>281</v>
      </c>
      <c r="EQ410" s="190">
        <v>3</v>
      </c>
      <c r="ER410" s="190" t="s">
        <v>404</v>
      </c>
      <c r="ES410" s="190" t="s">
        <v>272</v>
      </c>
      <c r="ET410" s="190" t="s">
        <v>272</v>
      </c>
      <c r="EU410" s="190" t="s">
        <v>272</v>
      </c>
      <c r="EV410" s="190" t="s">
        <v>297</v>
      </c>
      <c r="EW410" s="190" t="s">
        <v>281</v>
      </c>
      <c r="EX410" s="190">
        <v>3</v>
      </c>
      <c r="EY410" s="190" t="s">
        <v>302</v>
      </c>
      <c r="EZ410" s="190" t="s">
        <v>268</v>
      </c>
      <c r="FA410" s="190" t="s">
        <v>260</v>
      </c>
      <c r="FB410" s="193">
        <v>1</v>
      </c>
      <c r="FC410" s="190" t="s">
        <v>276</v>
      </c>
      <c r="FD410" s="190" t="s">
        <v>271</v>
      </c>
      <c r="FE410" s="190" t="s">
        <v>271</v>
      </c>
      <c r="FF410" s="190" t="s">
        <v>262</v>
      </c>
      <c r="FG410" s="190" t="s">
        <v>271</v>
      </c>
      <c r="FH410" s="190" t="s">
        <v>4937</v>
      </c>
      <c r="FI410" s="190" t="s">
        <v>4936</v>
      </c>
      <c r="FJ410" s="190" t="s">
        <v>4935</v>
      </c>
      <c r="FK410" s="190" t="s">
        <v>4934</v>
      </c>
      <c r="FL410" s="190" t="s">
        <v>4933</v>
      </c>
      <c r="FM410" s="190" t="s">
        <v>4932</v>
      </c>
      <c r="FN410" s="190" t="s">
        <v>4931</v>
      </c>
      <c r="FO410" s="190" t="s">
        <v>4930</v>
      </c>
      <c r="FP410" s="190" t="s">
        <v>4929</v>
      </c>
      <c r="FQ410" s="193">
        <v>0</v>
      </c>
      <c r="FR410" s="193">
        <v>500</v>
      </c>
      <c r="FS410" s="190" t="s">
        <v>271</v>
      </c>
      <c r="FT410" s="190" t="s">
        <v>271</v>
      </c>
      <c r="FU410" s="190" t="s">
        <v>271</v>
      </c>
      <c r="FV410" s="190" t="s">
        <v>271</v>
      </c>
      <c r="FW410" s="190" t="s">
        <v>271</v>
      </c>
      <c r="FX410" s="190" t="s">
        <v>271</v>
      </c>
      <c r="FY410" s="190" t="s">
        <v>272</v>
      </c>
      <c r="FZ410" s="190" t="s">
        <v>297</v>
      </c>
      <c r="GA410" s="190" t="s">
        <v>271</v>
      </c>
      <c r="GB410" s="190" t="s">
        <v>271</v>
      </c>
      <c r="GC410" s="190" t="s">
        <v>271</v>
      </c>
      <c r="GD410" s="190" t="s">
        <v>271</v>
      </c>
      <c r="GE410" s="190" t="s">
        <v>297</v>
      </c>
    </row>
    <row r="411" spans="1:187" x14ac:dyDescent="0.3">
      <c r="A411" s="190" t="s">
        <v>372</v>
      </c>
      <c r="B411" s="190">
        <v>3039</v>
      </c>
      <c r="C411" s="190" t="s">
        <v>80</v>
      </c>
      <c r="D411" s="190" t="s">
        <v>240</v>
      </c>
      <c r="E411" s="190" t="s">
        <v>4928</v>
      </c>
      <c r="F411" s="190" t="s">
        <v>4927</v>
      </c>
      <c r="G411" s="190" t="s">
        <v>4909</v>
      </c>
      <c r="H411" s="190" t="s">
        <v>1104</v>
      </c>
      <c r="I411" s="190" t="s">
        <v>301</v>
      </c>
      <c r="J411" s="190" t="s">
        <v>4926</v>
      </c>
      <c r="K411" s="190" t="s">
        <v>271</v>
      </c>
      <c r="L411" s="190" t="s">
        <v>271</v>
      </c>
      <c r="M411" s="190" t="s">
        <v>271</v>
      </c>
      <c r="N411" s="190" t="s">
        <v>271</v>
      </c>
      <c r="O411" s="190" t="s">
        <v>271</v>
      </c>
      <c r="P411" s="190" t="s">
        <v>271</v>
      </c>
      <c r="Q411" s="191">
        <v>41290</v>
      </c>
      <c r="R411" s="191">
        <v>42277</v>
      </c>
      <c r="S411" s="191">
        <v>42369</v>
      </c>
      <c r="T411" s="190" t="s">
        <v>366</v>
      </c>
      <c r="U411" s="194">
        <v>120000</v>
      </c>
      <c r="V411" s="190" t="s">
        <v>4925</v>
      </c>
      <c r="W411" s="190" t="s">
        <v>4924</v>
      </c>
      <c r="X411" s="190" t="s">
        <v>4923</v>
      </c>
      <c r="Y411" s="190" t="s">
        <v>4922</v>
      </c>
      <c r="Z411" s="190" t="s">
        <v>4921</v>
      </c>
      <c r="AA411" s="190" t="s">
        <v>4920</v>
      </c>
      <c r="AB411" s="190" t="s">
        <v>310</v>
      </c>
      <c r="AC411" s="190" t="s">
        <v>4919</v>
      </c>
      <c r="AD411" s="190" t="s">
        <v>325</v>
      </c>
      <c r="AE411" s="190" t="s">
        <v>4918</v>
      </c>
      <c r="AF411" s="190" t="s">
        <v>4917</v>
      </c>
      <c r="AG411" s="193" t="s">
        <v>271</v>
      </c>
      <c r="AH411" s="193" t="s">
        <v>271</v>
      </c>
      <c r="AI411" s="193" t="s">
        <v>271</v>
      </c>
      <c r="AJ411" s="193" t="s">
        <v>271</v>
      </c>
      <c r="AK411" s="193" t="s">
        <v>271</v>
      </c>
      <c r="AL411" s="193" t="s">
        <v>271</v>
      </c>
      <c r="AM411" s="193" t="s">
        <v>271</v>
      </c>
      <c r="AN411" s="193" t="s">
        <v>271</v>
      </c>
      <c r="AO411" s="193">
        <v>0</v>
      </c>
      <c r="AP411" s="193" t="s">
        <v>271</v>
      </c>
      <c r="AQ411" s="193" t="s">
        <v>271</v>
      </c>
      <c r="AR411" s="193">
        <v>0</v>
      </c>
      <c r="AS411" s="190" t="s">
        <v>271</v>
      </c>
      <c r="AT411" s="193" t="s">
        <v>271</v>
      </c>
      <c r="AU411" s="193" t="s">
        <v>271</v>
      </c>
      <c r="AV411" s="190" t="s">
        <v>271</v>
      </c>
      <c r="AW411" s="193" t="s">
        <v>271</v>
      </c>
      <c r="AX411" s="193" t="s">
        <v>271</v>
      </c>
      <c r="AY411" s="190" t="s">
        <v>271</v>
      </c>
      <c r="AZ411" s="193" t="s">
        <v>271</v>
      </c>
      <c r="BA411" s="193" t="s">
        <v>271</v>
      </c>
      <c r="BB411" s="190" t="s">
        <v>271</v>
      </c>
      <c r="BC411" s="193" t="s">
        <v>271</v>
      </c>
      <c r="BD411" s="193" t="s">
        <v>271</v>
      </c>
      <c r="BE411" s="190" t="s">
        <v>271</v>
      </c>
      <c r="BF411" s="193" t="s">
        <v>271</v>
      </c>
      <c r="BG411" s="193" t="s">
        <v>271</v>
      </c>
      <c r="BH411" s="190" t="s">
        <v>271</v>
      </c>
      <c r="BI411" s="193" t="s">
        <v>271</v>
      </c>
      <c r="BJ411" s="193" t="s">
        <v>271</v>
      </c>
      <c r="BK411" s="190" t="s">
        <v>271</v>
      </c>
      <c r="BL411" s="193" t="s">
        <v>271</v>
      </c>
      <c r="BM411" s="193" t="s">
        <v>271</v>
      </c>
      <c r="BN411" s="190" t="s">
        <v>271</v>
      </c>
      <c r="BO411" s="193" t="s">
        <v>271</v>
      </c>
      <c r="BP411" s="193" t="s">
        <v>271</v>
      </c>
      <c r="BQ411" s="190" t="s">
        <v>271</v>
      </c>
      <c r="BR411" s="193" t="s">
        <v>271</v>
      </c>
      <c r="BS411" s="193" t="s">
        <v>271</v>
      </c>
      <c r="BT411" s="190" t="s">
        <v>271</v>
      </c>
      <c r="BU411" s="193" t="s">
        <v>271</v>
      </c>
      <c r="BV411" s="193" t="s">
        <v>271</v>
      </c>
      <c r="BW411" s="193">
        <v>7706</v>
      </c>
      <c r="BX411" s="193">
        <v>2624</v>
      </c>
      <c r="BY411" s="193">
        <v>10330</v>
      </c>
      <c r="BZ411" s="193">
        <v>0</v>
      </c>
      <c r="CA411" s="193">
        <v>0</v>
      </c>
      <c r="CB411" s="193">
        <v>0</v>
      </c>
      <c r="CC411" s="190" t="s">
        <v>271</v>
      </c>
      <c r="CD411" s="193" t="s">
        <v>271</v>
      </c>
      <c r="CE411" s="193" t="s">
        <v>271</v>
      </c>
      <c r="CF411" s="190" t="s">
        <v>271</v>
      </c>
      <c r="CG411" s="193" t="s">
        <v>271</v>
      </c>
      <c r="CH411" s="193" t="s">
        <v>271</v>
      </c>
      <c r="CI411" s="190" t="s">
        <v>271</v>
      </c>
      <c r="CJ411" s="193" t="s">
        <v>271</v>
      </c>
      <c r="CK411" s="193" t="s">
        <v>271</v>
      </c>
      <c r="CL411" s="190" t="s">
        <v>271</v>
      </c>
      <c r="CM411" s="193" t="s">
        <v>271</v>
      </c>
      <c r="CN411" s="193" t="s">
        <v>271</v>
      </c>
      <c r="CO411" s="190" t="s">
        <v>271</v>
      </c>
      <c r="CP411" s="193" t="s">
        <v>271</v>
      </c>
      <c r="CQ411" s="193" t="s">
        <v>271</v>
      </c>
      <c r="CR411" s="190" t="s">
        <v>271</v>
      </c>
      <c r="CS411" s="193" t="s">
        <v>271</v>
      </c>
      <c r="CT411" s="193" t="s">
        <v>271</v>
      </c>
      <c r="CU411" s="190" t="s">
        <v>271</v>
      </c>
      <c r="CV411" s="193" t="s">
        <v>271</v>
      </c>
      <c r="CW411" s="193" t="s">
        <v>271</v>
      </c>
      <c r="CX411" s="190" t="s">
        <v>271</v>
      </c>
      <c r="CY411" s="193" t="s">
        <v>271</v>
      </c>
      <c r="CZ411" s="193" t="s">
        <v>271</v>
      </c>
      <c r="DA411" s="190" t="s">
        <v>287</v>
      </c>
      <c r="DB411" s="193">
        <v>0</v>
      </c>
      <c r="DC411" s="193">
        <v>10330</v>
      </c>
      <c r="DD411" s="190" t="s">
        <v>271</v>
      </c>
      <c r="DE411" s="193" t="s">
        <v>271</v>
      </c>
      <c r="DF411" s="193" t="s">
        <v>271</v>
      </c>
      <c r="DG411" s="190" t="s">
        <v>271</v>
      </c>
      <c r="DH411" s="193" t="s">
        <v>271</v>
      </c>
      <c r="DI411" s="193" t="s">
        <v>271</v>
      </c>
      <c r="DJ411" s="190" t="s">
        <v>271</v>
      </c>
      <c r="DK411" s="193" t="s">
        <v>271</v>
      </c>
      <c r="DL411" s="193" t="s">
        <v>271</v>
      </c>
      <c r="DM411" s="190" t="s">
        <v>271</v>
      </c>
      <c r="DN411" s="193" t="s">
        <v>271</v>
      </c>
      <c r="DO411" s="193" t="s">
        <v>271</v>
      </c>
      <c r="DP411" s="190" t="s">
        <v>271</v>
      </c>
      <c r="DQ411" s="193" t="s">
        <v>271</v>
      </c>
      <c r="DR411" s="193" t="s">
        <v>271</v>
      </c>
      <c r="DS411" s="190" t="s">
        <v>271</v>
      </c>
      <c r="DT411" s="193" t="s">
        <v>271</v>
      </c>
      <c r="DU411" s="193" t="s">
        <v>271</v>
      </c>
      <c r="DV411" s="190" t="s">
        <v>271</v>
      </c>
      <c r="DW411" s="193" t="s">
        <v>271</v>
      </c>
      <c r="DX411" s="193" t="s">
        <v>271</v>
      </c>
      <c r="DY411" s="190" t="s">
        <v>655</v>
      </c>
      <c r="DZ411" s="190" t="s">
        <v>297</v>
      </c>
      <c r="EA411" s="190" t="s">
        <v>271</v>
      </c>
      <c r="EB411" s="190" t="s">
        <v>271</v>
      </c>
      <c r="EC411" s="190" t="s">
        <v>297</v>
      </c>
      <c r="ED411" s="190" t="s">
        <v>271</v>
      </c>
      <c r="EE411" s="190" t="s">
        <v>271</v>
      </c>
      <c r="EF411" s="190" t="s">
        <v>271</v>
      </c>
      <c r="EG411" s="190" t="s">
        <v>321</v>
      </c>
      <c r="EH411" s="190" t="s">
        <v>284</v>
      </c>
      <c r="EI411" s="190" t="s">
        <v>283</v>
      </c>
      <c r="EJ411" s="190" t="s">
        <v>246</v>
      </c>
      <c r="EK411" s="190" t="s">
        <v>351</v>
      </c>
      <c r="EL411" s="190" t="s">
        <v>272</v>
      </c>
      <c r="EM411" s="190" t="s">
        <v>272</v>
      </c>
      <c r="EN411" s="190" t="s">
        <v>272</v>
      </c>
      <c r="EO411" s="190" t="s">
        <v>297</v>
      </c>
      <c r="EP411" s="190" t="s">
        <v>281</v>
      </c>
      <c r="EQ411" s="190">
        <v>3</v>
      </c>
      <c r="ER411" s="190" t="s">
        <v>349</v>
      </c>
      <c r="ES411" s="190" t="s">
        <v>272</v>
      </c>
      <c r="ET411" s="190" t="s">
        <v>272</v>
      </c>
      <c r="EU411" s="190" t="s">
        <v>272</v>
      </c>
      <c r="EV411" s="190" t="s">
        <v>297</v>
      </c>
      <c r="EW411" s="190" t="s">
        <v>303</v>
      </c>
      <c r="EX411" s="190">
        <v>3</v>
      </c>
      <c r="EY411" s="190" t="s">
        <v>302</v>
      </c>
      <c r="EZ411" s="190" t="s">
        <v>268</v>
      </c>
      <c r="FA411" s="190" t="s">
        <v>257</v>
      </c>
      <c r="FB411" s="193">
        <v>5</v>
      </c>
      <c r="FC411" s="190" t="s">
        <v>276</v>
      </c>
      <c r="FD411" s="190" t="s">
        <v>271</v>
      </c>
      <c r="FE411" s="190" t="s">
        <v>271</v>
      </c>
      <c r="FF411" s="190" t="s">
        <v>262</v>
      </c>
      <c r="FG411" s="190" t="s">
        <v>271</v>
      </c>
      <c r="FH411" s="190" t="s">
        <v>271</v>
      </c>
      <c r="FI411" s="190" t="s">
        <v>4916</v>
      </c>
      <c r="FJ411" s="190" t="s">
        <v>4915</v>
      </c>
      <c r="FK411" s="190" t="s">
        <v>4914</v>
      </c>
      <c r="FL411" s="190" t="s">
        <v>4913</v>
      </c>
      <c r="FM411" s="190" t="s">
        <v>4912</v>
      </c>
      <c r="FN411" s="190" t="s">
        <v>4911</v>
      </c>
      <c r="FO411" s="190" t="s">
        <v>4910</v>
      </c>
      <c r="FP411" s="190" t="s">
        <v>271</v>
      </c>
      <c r="FQ411" s="193">
        <v>10330</v>
      </c>
      <c r="FR411" s="193">
        <v>0</v>
      </c>
      <c r="FS411" s="190" t="s">
        <v>271</v>
      </c>
      <c r="FT411" s="190" t="s">
        <v>271</v>
      </c>
      <c r="FU411" s="190" t="s">
        <v>271</v>
      </c>
      <c r="FV411" s="190" t="s">
        <v>271</v>
      </c>
      <c r="FW411" s="190" t="s">
        <v>271</v>
      </c>
      <c r="FX411" s="190" t="s">
        <v>271</v>
      </c>
      <c r="FY411" s="190" t="s">
        <v>271</v>
      </c>
      <c r="FZ411" s="190" t="s">
        <v>271</v>
      </c>
      <c r="GA411" s="190" t="s">
        <v>271</v>
      </c>
      <c r="GB411" s="190" t="s">
        <v>271</v>
      </c>
      <c r="GC411" s="190" t="s">
        <v>271</v>
      </c>
      <c r="GD411" s="190" t="s">
        <v>271</v>
      </c>
      <c r="GE411" s="190" t="s">
        <v>297</v>
      </c>
    </row>
    <row r="412" spans="1:187" x14ac:dyDescent="0.3">
      <c r="A412" s="190" t="s">
        <v>372</v>
      </c>
      <c r="B412" s="190">
        <v>3036</v>
      </c>
      <c r="C412" s="190" t="s">
        <v>80</v>
      </c>
      <c r="D412" s="190" t="s">
        <v>240</v>
      </c>
      <c r="E412" s="190" t="s">
        <v>4292</v>
      </c>
      <c r="F412" s="190" t="s">
        <v>4291</v>
      </c>
      <c r="G412" s="190" t="s">
        <v>3876</v>
      </c>
      <c r="H412" s="190" t="s">
        <v>1272</v>
      </c>
      <c r="I412" s="190" t="s">
        <v>301</v>
      </c>
      <c r="J412" s="190" t="s">
        <v>4290</v>
      </c>
      <c r="K412" s="190" t="s">
        <v>271</v>
      </c>
      <c r="L412" s="190" t="s">
        <v>271</v>
      </c>
      <c r="M412" s="190" t="s">
        <v>271</v>
      </c>
      <c r="N412" s="190" t="s">
        <v>271</v>
      </c>
      <c r="O412" s="190" t="s">
        <v>271</v>
      </c>
      <c r="P412" s="190" t="s">
        <v>271</v>
      </c>
      <c r="Q412" s="191">
        <v>41640</v>
      </c>
      <c r="R412" s="191">
        <v>42735</v>
      </c>
      <c r="T412" s="190" t="s">
        <v>549</v>
      </c>
      <c r="U412" s="194">
        <v>823632</v>
      </c>
      <c r="V412" s="190" t="s">
        <v>4289</v>
      </c>
      <c r="W412" s="190" t="s">
        <v>364</v>
      </c>
      <c r="X412" s="190" t="s">
        <v>4288</v>
      </c>
      <c r="Y412" s="190" t="s">
        <v>4287</v>
      </c>
      <c r="Z412" s="190" t="s">
        <v>4286</v>
      </c>
      <c r="AA412" s="190" t="s">
        <v>4285</v>
      </c>
      <c r="AB412" s="190" t="s">
        <v>310</v>
      </c>
      <c r="AC412" s="190" t="s">
        <v>4284</v>
      </c>
      <c r="AD412" s="190" t="s">
        <v>325</v>
      </c>
      <c r="AE412" s="190" t="s">
        <v>4283</v>
      </c>
      <c r="AF412" s="190" t="s">
        <v>4282</v>
      </c>
      <c r="AG412" s="193">
        <v>7937</v>
      </c>
      <c r="AH412" s="193">
        <v>12121</v>
      </c>
      <c r="AI412" s="193">
        <v>20058</v>
      </c>
      <c r="AJ412" s="193">
        <v>7167</v>
      </c>
      <c r="AK412" s="193">
        <v>0</v>
      </c>
      <c r="AL412" s="193">
        <v>7167</v>
      </c>
      <c r="AM412" s="193">
        <v>0</v>
      </c>
      <c r="AN412" s="193">
        <v>0</v>
      </c>
      <c r="AO412" s="193">
        <v>0</v>
      </c>
      <c r="AP412" s="193">
        <v>0</v>
      </c>
      <c r="AQ412" s="193">
        <v>0</v>
      </c>
      <c r="AR412" s="193">
        <v>0</v>
      </c>
      <c r="AS412" s="190" t="s">
        <v>271</v>
      </c>
      <c r="AT412" s="193" t="s">
        <v>271</v>
      </c>
      <c r="AU412" s="193" t="s">
        <v>271</v>
      </c>
      <c r="AV412" s="190" t="s">
        <v>271</v>
      </c>
      <c r="AW412" s="193" t="s">
        <v>271</v>
      </c>
      <c r="AX412" s="193" t="s">
        <v>271</v>
      </c>
      <c r="AY412" s="190" t="s">
        <v>271</v>
      </c>
      <c r="AZ412" s="193" t="s">
        <v>271</v>
      </c>
      <c r="BA412" s="193" t="s">
        <v>271</v>
      </c>
      <c r="BB412" s="190" t="s">
        <v>271</v>
      </c>
      <c r="BC412" s="193" t="s">
        <v>271</v>
      </c>
      <c r="BD412" s="193" t="s">
        <v>271</v>
      </c>
      <c r="BE412" s="190" t="s">
        <v>271</v>
      </c>
      <c r="BF412" s="193" t="s">
        <v>271</v>
      </c>
      <c r="BG412" s="193" t="s">
        <v>271</v>
      </c>
      <c r="BH412" s="190" t="s">
        <v>271</v>
      </c>
      <c r="BI412" s="193" t="s">
        <v>271</v>
      </c>
      <c r="BJ412" s="193" t="s">
        <v>271</v>
      </c>
      <c r="BK412" s="190" t="s">
        <v>271</v>
      </c>
      <c r="BL412" s="193" t="s">
        <v>271</v>
      </c>
      <c r="BM412" s="193" t="s">
        <v>271</v>
      </c>
      <c r="BN412" s="190" t="s">
        <v>271</v>
      </c>
      <c r="BO412" s="193" t="s">
        <v>271</v>
      </c>
      <c r="BP412" s="193" t="s">
        <v>271</v>
      </c>
      <c r="BQ412" s="190" t="s">
        <v>271</v>
      </c>
      <c r="BR412" s="193" t="s">
        <v>271</v>
      </c>
      <c r="BS412" s="193" t="s">
        <v>271</v>
      </c>
      <c r="BT412" s="190" t="s">
        <v>271</v>
      </c>
      <c r="BU412" s="193" t="s">
        <v>271</v>
      </c>
      <c r="BV412" s="193" t="s">
        <v>271</v>
      </c>
      <c r="BW412" s="193">
        <v>7937</v>
      </c>
      <c r="BX412" s="193">
        <v>12121</v>
      </c>
      <c r="BY412" s="193">
        <v>20258</v>
      </c>
      <c r="BZ412" s="193">
        <v>7167</v>
      </c>
      <c r="CA412" s="193">
        <v>0</v>
      </c>
      <c r="CB412" s="193">
        <v>7167</v>
      </c>
      <c r="CC412" s="190" t="s">
        <v>287</v>
      </c>
      <c r="CD412" s="193">
        <v>1800</v>
      </c>
      <c r="CE412" s="193">
        <v>7200</v>
      </c>
      <c r="CF412" s="190" t="s">
        <v>287</v>
      </c>
      <c r="CG412" s="193">
        <v>7167</v>
      </c>
      <c r="CH412" s="193">
        <v>20058</v>
      </c>
      <c r="CI412" s="190" t="s">
        <v>271</v>
      </c>
      <c r="CJ412" s="193" t="s">
        <v>271</v>
      </c>
      <c r="CK412" s="193" t="s">
        <v>271</v>
      </c>
      <c r="CL412" s="190" t="s">
        <v>271</v>
      </c>
      <c r="CM412" s="193" t="s">
        <v>271</v>
      </c>
      <c r="CN412" s="193" t="s">
        <v>271</v>
      </c>
      <c r="CO412" s="190" t="s">
        <v>287</v>
      </c>
      <c r="CP412" s="193">
        <v>7167</v>
      </c>
      <c r="CQ412" s="193">
        <v>20058</v>
      </c>
      <c r="CR412" s="190" t="s">
        <v>271</v>
      </c>
      <c r="CS412" s="193" t="s">
        <v>271</v>
      </c>
      <c r="CT412" s="193" t="s">
        <v>271</v>
      </c>
      <c r="CU412" s="190" t="s">
        <v>287</v>
      </c>
      <c r="CV412" s="193">
        <v>7167</v>
      </c>
      <c r="CW412" s="193">
        <v>20058</v>
      </c>
      <c r="CX412" s="190" t="s">
        <v>271</v>
      </c>
      <c r="CY412" s="193" t="s">
        <v>271</v>
      </c>
      <c r="CZ412" s="193" t="s">
        <v>271</v>
      </c>
      <c r="DA412" s="190" t="s">
        <v>287</v>
      </c>
      <c r="DB412" s="193">
        <v>7167</v>
      </c>
      <c r="DC412" s="193">
        <v>20058</v>
      </c>
      <c r="DD412" s="190" t="s">
        <v>271</v>
      </c>
      <c r="DE412" s="193" t="s">
        <v>271</v>
      </c>
      <c r="DF412" s="193" t="s">
        <v>271</v>
      </c>
      <c r="DG412" s="190" t="s">
        <v>287</v>
      </c>
      <c r="DH412" s="193">
        <v>7167</v>
      </c>
      <c r="DI412" s="193">
        <v>20058</v>
      </c>
      <c r="DJ412" s="190" t="s">
        <v>287</v>
      </c>
      <c r="DK412" s="193">
        <v>7167</v>
      </c>
      <c r="DL412" s="193">
        <v>20058</v>
      </c>
      <c r="DM412" s="190" t="s">
        <v>287</v>
      </c>
      <c r="DN412" s="193">
        <v>75</v>
      </c>
      <c r="DO412" s="193">
        <v>300</v>
      </c>
      <c r="DP412" s="190" t="s">
        <v>271</v>
      </c>
      <c r="DQ412" s="193" t="s">
        <v>271</v>
      </c>
      <c r="DR412" s="193" t="s">
        <v>271</v>
      </c>
      <c r="DS412" s="190" t="s">
        <v>287</v>
      </c>
      <c r="DT412" s="193">
        <v>3000</v>
      </c>
      <c r="DU412" s="193">
        <v>12000</v>
      </c>
      <c r="DV412" s="190" t="s">
        <v>287</v>
      </c>
      <c r="DW412" s="193">
        <v>7167</v>
      </c>
      <c r="DX412" s="193">
        <v>20058</v>
      </c>
      <c r="DY412" s="190" t="s">
        <v>356</v>
      </c>
      <c r="DZ412" s="190" t="s">
        <v>272</v>
      </c>
      <c r="EA412" s="190" t="s">
        <v>308</v>
      </c>
      <c r="EB412" s="190" t="s">
        <v>307</v>
      </c>
      <c r="EC412" s="190" t="s">
        <v>272</v>
      </c>
      <c r="ED412" s="190" t="s">
        <v>785</v>
      </c>
      <c r="EE412" s="190" t="s">
        <v>307</v>
      </c>
      <c r="EF412" s="190" t="s">
        <v>4281</v>
      </c>
      <c r="EG412" s="190" t="s">
        <v>321</v>
      </c>
      <c r="EH412" s="190" t="s">
        <v>320</v>
      </c>
      <c r="EI412" s="190" t="s">
        <v>283</v>
      </c>
      <c r="EJ412" s="190" t="s">
        <v>246</v>
      </c>
      <c r="EK412" s="190" t="s">
        <v>351</v>
      </c>
      <c r="EL412" s="190" t="s">
        <v>272</v>
      </c>
      <c r="EM412" s="190" t="s">
        <v>272</v>
      </c>
      <c r="EN412" s="190" t="s">
        <v>272</v>
      </c>
      <c r="EO412" s="190" t="s">
        <v>272</v>
      </c>
      <c r="EP412" s="190" t="s">
        <v>350</v>
      </c>
      <c r="EQ412" s="190">
        <v>4</v>
      </c>
      <c r="ER412" s="190" t="s">
        <v>349</v>
      </c>
      <c r="ES412" s="190" t="s">
        <v>272</v>
      </c>
      <c r="ET412" s="190" t="s">
        <v>272</v>
      </c>
      <c r="EU412" s="190" t="s">
        <v>272</v>
      </c>
      <c r="EV412" s="190" t="s">
        <v>272</v>
      </c>
      <c r="EW412" s="190" t="s">
        <v>303</v>
      </c>
      <c r="EX412" s="190">
        <v>4</v>
      </c>
      <c r="EY412" s="190" t="s">
        <v>278</v>
      </c>
      <c r="EZ412" s="190" t="s">
        <v>267</v>
      </c>
      <c r="FA412" s="190" t="s">
        <v>258</v>
      </c>
      <c r="FB412" s="193">
        <v>1</v>
      </c>
      <c r="FC412" s="190" t="s">
        <v>276</v>
      </c>
      <c r="FD412" s="190" t="s">
        <v>271</v>
      </c>
      <c r="FE412" s="190" t="s">
        <v>271</v>
      </c>
      <c r="FF412" s="190" t="s">
        <v>262</v>
      </c>
      <c r="FG412" s="190" t="s">
        <v>271</v>
      </c>
      <c r="FH412" s="190" t="s">
        <v>4280</v>
      </c>
      <c r="FI412" s="190" t="s">
        <v>4279</v>
      </c>
      <c r="FJ412" s="190" t="s">
        <v>4278</v>
      </c>
      <c r="FK412" s="190" t="s">
        <v>4277</v>
      </c>
      <c r="FL412" s="190" t="s">
        <v>4276</v>
      </c>
      <c r="FM412" s="190" t="s">
        <v>4275</v>
      </c>
      <c r="FN412" s="190" t="s">
        <v>4274</v>
      </c>
      <c r="FO412" s="190" t="s">
        <v>271</v>
      </c>
      <c r="FP412" s="190" t="s">
        <v>4273</v>
      </c>
      <c r="FQ412" s="193">
        <v>20258</v>
      </c>
      <c r="FR412" s="193">
        <v>7167</v>
      </c>
      <c r="FS412" s="190" t="s">
        <v>272</v>
      </c>
      <c r="FT412" s="190" t="s">
        <v>272</v>
      </c>
      <c r="FU412" s="190" t="s">
        <v>271</v>
      </c>
      <c r="FV412" s="190" t="s">
        <v>271</v>
      </c>
      <c r="FW412" s="190" t="s">
        <v>271</v>
      </c>
      <c r="FX412" s="190" t="s">
        <v>271</v>
      </c>
      <c r="FY412" s="190" t="s">
        <v>271</v>
      </c>
      <c r="FZ412" s="190" t="s">
        <v>271</v>
      </c>
      <c r="GA412" s="190" t="s">
        <v>272</v>
      </c>
      <c r="GB412" s="190" t="s">
        <v>272</v>
      </c>
      <c r="GC412" s="190" t="s">
        <v>271</v>
      </c>
      <c r="GD412" s="190" t="s">
        <v>271</v>
      </c>
      <c r="GE412" s="190" t="s">
        <v>272</v>
      </c>
    </row>
    <row r="413" spans="1:187" x14ac:dyDescent="0.3">
      <c r="A413" s="190" t="s">
        <v>372</v>
      </c>
      <c r="B413" s="190">
        <v>3583</v>
      </c>
      <c r="C413" s="190" t="s">
        <v>81</v>
      </c>
      <c r="D413" s="190" t="s">
        <v>240</v>
      </c>
      <c r="E413" s="190" t="s">
        <v>10878</v>
      </c>
      <c r="F413" s="190" t="s">
        <v>10877</v>
      </c>
      <c r="G413" s="190" t="s">
        <v>4028</v>
      </c>
      <c r="H413" s="190" t="s">
        <v>1272</v>
      </c>
      <c r="I413" s="190" t="s">
        <v>301</v>
      </c>
      <c r="J413" s="190" t="s">
        <v>10876</v>
      </c>
      <c r="K413" s="190" t="s">
        <v>271</v>
      </c>
      <c r="L413" s="190" t="s">
        <v>271</v>
      </c>
      <c r="M413" s="190" t="s">
        <v>271</v>
      </c>
      <c r="N413" s="190" t="s">
        <v>271</v>
      </c>
      <c r="O413" s="190" t="s">
        <v>271</v>
      </c>
      <c r="P413" s="190" t="s">
        <v>271</v>
      </c>
      <c r="Q413" s="191">
        <v>42217</v>
      </c>
      <c r="R413" s="191">
        <v>42855</v>
      </c>
      <c r="T413" s="190" t="s">
        <v>452</v>
      </c>
      <c r="U413" s="194">
        <v>70000</v>
      </c>
      <c r="V413" s="190" t="s">
        <v>1083</v>
      </c>
      <c r="W413" s="190" t="s">
        <v>1082</v>
      </c>
      <c r="X413" s="190" t="s">
        <v>1081</v>
      </c>
      <c r="Y413" s="190" t="s">
        <v>1080</v>
      </c>
      <c r="Z413" s="190" t="s">
        <v>497</v>
      </c>
      <c r="AA413" s="190" t="s">
        <v>1079</v>
      </c>
      <c r="AB413" s="190" t="s">
        <v>448</v>
      </c>
      <c r="AC413" s="190" t="s">
        <v>10875</v>
      </c>
      <c r="AD413" s="190" t="s">
        <v>289</v>
      </c>
      <c r="AE413" s="190" t="s">
        <v>10874</v>
      </c>
      <c r="AF413" s="190" t="s">
        <v>10873</v>
      </c>
      <c r="AG413" s="193">
        <v>0</v>
      </c>
      <c r="AH413" s="193">
        <v>0</v>
      </c>
      <c r="AI413" s="193">
        <v>0</v>
      </c>
      <c r="AJ413" s="193">
        <v>14</v>
      </c>
      <c r="AK413" s="193">
        <v>10</v>
      </c>
      <c r="AL413" s="193">
        <v>24</v>
      </c>
      <c r="AM413" s="193">
        <v>0</v>
      </c>
      <c r="AN413" s="193">
        <v>0</v>
      </c>
      <c r="AO413" s="193">
        <v>0</v>
      </c>
      <c r="AP413" s="193">
        <v>14</v>
      </c>
      <c r="AQ413" s="193">
        <v>10</v>
      </c>
      <c r="AR413" s="193">
        <v>24</v>
      </c>
      <c r="AS413" s="190" t="s">
        <v>287</v>
      </c>
      <c r="AT413" s="193">
        <v>24</v>
      </c>
      <c r="AU413" s="193">
        <v>0</v>
      </c>
      <c r="AV413" s="190" t="s">
        <v>271</v>
      </c>
      <c r="AW413" s="193" t="s">
        <v>271</v>
      </c>
      <c r="AX413" s="193" t="s">
        <v>271</v>
      </c>
      <c r="AY413" s="190" t="s">
        <v>287</v>
      </c>
      <c r="AZ413" s="193">
        <v>24</v>
      </c>
      <c r="BA413" s="193">
        <v>0</v>
      </c>
      <c r="BB413" s="190" t="s">
        <v>287</v>
      </c>
      <c r="BC413" s="193">
        <v>24</v>
      </c>
      <c r="BD413" s="193">
        <v>0</v>
      </c>
      <c r="BE413" s="190" t="s">
        <v>287</v>
      </c>
      <c r="BF413" s="193">
        <v>24</v>
      </c>
      <c r="BG413" s="193">
        <v>0</v>
      </c>
      <c r="BH413" s="190" t="s">
        <v>287</v>
      </c>
      <c r="BI413" s="193">
        <v>24</v>
      </c>
      <c r="BJ413" s="193">
        <v>0</v>
      </c>
      <c r="BK413" s="190" t="s">
        <v>287</v>
      </c>
      <c r="BL413" s="193">
        <v>24</v>
      </c>
      <c r="BM413" s="193">
        <v>0</v>
      </c>
      <c r="BN413" s="190" t="s">
        <v>287</v>
      </c>
      <c r="BO413" s="193">
        <v>24</v>
      </c>
      <c r="BP413" s="193">
        <v>0</v>
      </c>
      <c r="BQ413" s="190" t="s">
        <v>287</v>
      </c>
      <c r="BR413" s="193">
        <v>24</v>
      </c>
      <c r="BS413" s="193">
        <v>0</v>
      </c>
      <c r="BT413" s="190" t="s">
        <v>287</v>
      </c>
      <c r="BU413" s="193">
        <v>24</v>
      </c>
      <c r="BV413" s="193">
        <v>0</v>
      </c>
      <c r="BW413" s="193" t="s">
        <v>271</v>
      </c>
      <c r="BX413" s="193" t="s">
        <v>271</v>
      </c>
      <c r="BY413" s="193">
        <v>0</v>
      </c>
      <c r="BZ413" s="193" t="s">
        <v>271</v>
      </c>
      <c r="CA413" s="193" t="s">
        <v>271</v>
      </c>
      <c r="CB413" s="193">
        <v>0</v>
      </c>
      <c r="CC413" s="190" t="s">
        <v>271</v>
      </c>
      <c r="CD413" s="193" t="s">
        <v>271</v>
      </c>
      <c r="CE413" s="193" t="s">
        <v>271</v>
      </c>
      <c r="CF413" s="190" t="s">
        <v>271</v>
      </c>
      <c r="CG413" s="193" t="s">
        <v>271</v>
      </c>
      <c r="CH413" s="193" t="s">
        <v>271</v>
      </c>
      <c r="CI413" s="190" t="s">
        <v>271</v>
      </c>
      <c r="CJ413" s="193" t="s">
        <v>271</v>
      </c>
      <c r="CK413" s="193" t="s">
        <v>271</v>
      </c>
      <c r="CL413" s="190" t="s">
        <v>271</v>
      </c>
      <c r="CM413" s="193" t="s">
        <v>271</v>
      </c>
      <c r="CN413" s="193" t="s">
        <v>271</v>
      </c>
      <c r="CO413" s="190" t="s">
        <v>271</v>
      </c>
      <c r="CP413" s="193" t="s">
        <v>271</v>
      </c>
      <c r="CQ413" s="193" t="s">
        <v>271</v>
      </c>
      <c r="CR413" s="190" t="s">
        <v>271</v>
      </c>
      <c r="CS413" s="193" t="s">
        <v>271</v>
      </c>
      <c r="CT413" s="193" t="s">
        <v>271</v>
      </c>
      <c r="CU413" s="190" t="s">
        <v>271</v>
      </c>
      <c r="CV413" s="193" t="s">
        <v>271</v>
      </c>
      <c r="CW413" s="193" t="s">
        <v>271</v>
      </c>
      <c r="CX413" s="190" t="s">
        <v>271</v>
      </c>
      <c r="CY413" s="193" t="s">
        <v>271</v>
      </c>
      <c r="CZ413" s="193" t="s">
        <v>271</v>
      </c>
      <c r="DA413" s="190" t="s">
        <v>271</v>
      </c>
      <c r="DB413" s="193" t="s">
        <v>271</v>
      </c>
      <c r="DC413" s="193" t="s">
        <v>271</v>
      </c>
      <c r="DD413" s="190" t="s">
        <v>271</v>
      </c>
      <c r="DE413" s="193" t="s">
        <v>271</v>
      </c>
      <c r="DF413" s="193" t="s">
        <v>271</v>
      </c>
      <c r="DG413" s="190" t="s">
        <v>271</v>
      </c>
      <c r="DH413" s="193" t="s">
        <v>271</v>
      </c>
      <c r="DI413" s="193" t="s">
        <v>271</v>
      </c>
      <c r="DJ413" s="190" t="s">
        <v>271</v>
      </c>
      <c r="DK413" s="193" t="s">
        <v>271</v>
      </c>
      <c r="DL413" s="193" t="s">
        <v>271</v>
      </c>
      <c r="DM413" s="190" t="s">
        <v>271</v>
      </c>
      <c r="DN413" s="193" t="s">
        <v>271</v>
      </c>
      <c r="DO413" s="193" t="s">
        <v>271</v>
      </c>
      <c r="DP413" s="190" t="s">
        <v>271</v>
      </c>
      <c r="DQ413" s="193" t="s">
        <v>271</v>
      </c>
      <c r="DR413" s="193" t="s">
        <v>271</v>
      </c>
      <c r="DS413" s="190" t="s">
        <v>271</v>
      </c>
      <c r="DT413" s="193" t="s">
        <v>271</v>
      </c>
      <c r="DU413" s="193" t="s">
        <v>271</v>
      </c>
      <c r="DV413" s="190" t="s">
        <v>271</v>
      </c>
      <c r="DW413" s="193" t="s">
        <v>271</v>
      </c>
      <c r="DX413" s="193" t="s">
        <v>271</v>
      </c>
      <c r="DY413" s="190" t="s">
        <v>655</v>
      </c>
      <c r="DZ413" s="190" t="s">
        <v>297</v>
      </c>
      <c r="EA413" s="190" t="s">
        <v>271</v>
      </c>
      <c r="EB413" s="190" t="s">
        <v>271</v>
      </c>
      <c r="EC413" s="190" t="s">
        <v>272</v>
      </c>
      <c r="ED413" s="190" t="s">
        <v>381</v>
      </c>
      <c r="EE413" s="190" t="s">
        <v>271</v>
      </c>
      <c r="EF413" s="190" t="s">
        <v>271</v>
      </c>
      <c r="EG413" s="190" t="s">
        <v>321</v>
      </c>
      <c r="EH413" s="190" t="s">
        <v>284</v>
      </c>
      <c r="EI413" s="190" t="s">
        <v>283</v>
      </c>
      <c r="EJ413" s="190" t="s">
        <v>245</v>
      </c>
      <c r="EK413" s="190" t="s">
        <v>379</v>
      </c>
      <c r="EL413" s="190" t="s">
        <v>272</v>
      </c>
      <c r="EM413" s="190" t="s">
        <v>272</v>
      </c>
      <c r="EN413" s="190" t="s">
        <v>272</v>
      </c>
      <c r="EO413" s="190" t="s">
        <v>297</v>
      </c>
      <c r="EP413" s="190" t="s">
        <v>464</v>
      </c>
      <c r="EQ413" s="190">
        <v>3</v>
      </c>
      <c r="ER413" s="190" t="s">
        <v>692</v>
      </c>
      <c r="ES413" s="190" t="s">
        <v>297</v>
      </c>
      <c r="ET413" s="190" t="s">
        <v>297</v>
      </c>
      <c r="EU413" s="190" t="s">
        <v>297</v>
      </c>
      <c r="EV413" s="190" t="s">
        <v>297</v>
      </c>
      <c r="EW413" s="190" t="s">
        <v>691</v>
      </c>
      <c r="EX413" s="190">
        <v>0</v>
      </c>
      <c r="EY413" s="190" t="s">
        <v>318</v>
      </c>
      <c r="EZ413" s="190" t="s">
        <v>266</v>
      </c>
      <c r="FA413" s="190" t="s">
        <v>257</v>
      </c>
      <c r="FB413" s="193">
        <v>0</v>
      </c>
      <c r="FC413" s="190" t="s">
        <v>300</v>
      </c>
      <c r="FD413" s="190" t="s">
        <v>276</v>
      </c>
      <c r="FE413" s="190" t="s">
        <v>271</v>
      </c>
      <c r="FF413" s="190" t="s">
        <v>262</v>
      </c>
      <c r="FG413" s="190" t="s">
        <v>271</v>
      </c>
      <c r="FH413" s="190" t="s">
        <v>271</v>
      </c>
      <c r="FI413" s="190" t="s">
        <v>221</v>
      </c>
      <c r="FJ413" s="190" t="s">
        <v>1074</v>
      </c>
      <c r="FK413" s="190" t="s">
        <v>10872</v>
      </c>
      <c r="FL413" s="190" t="s">
        <v>10871</v>
      </c>
      <c r="FM413" s="190" t="s">
        <v>10870</v>
      </c>
      <c r="FN413" s="190" t="s">
        <v>10869</v>
      </c>
      <c r="FO413" s="190" t="s">
        <v>271</v>
      </c>
      <c r="FP413" s="190" t="s">
        <v>1069</v>
      </c>
      <c r="FQ413" s="193">
        <v>0</v>
      </c>
      <c r="FR413" s="193">
        <v>24</v>
      </c>
      <c r="FS413" s="190" t="s">
        <v>297</v>
      </c>
      <c r="FT413" s="190" t="s">
        <v>297</v>
      </c>
      <c r="FU413" s="190" t="s">
        <v>272</v>
      </c>
      <c r="FV413" s="190" t="s">
        <v>297</v>
      </c>
      <c r="FW413" s="190" t="s">
        <v>297</v>
      </c>
      <c r="FX413" s="190" t="s">
        <v>297</v>
      </c>
      <c r="FY413" s="190" t="s">
        <v>297</v>
      </c>
      <c r="FZ413" s="190" t="s">
        <v>297</v>
      </c>
      <c r="GA413" s="190" t="s">
        <v>297</v>
      </c>
      <c r="GB413" s="190" t="s">
        <v>297</v>
      </c>
      <c r="GC413" s="190" t="s">
        <v>297</v>
      </c>
      <c r="GD413" s="190" t="s">
        <v>297</v>
      </c>
      <c r="GE413" s="190" t="s">
        <v>297</v>
      </c>
    </row>
    <row r="414" spans="1:187" x14ac:dyDescent="0.3">
      <c r="A414" s="190" t="s">
        <v>372</v>
      </c>
      <c r="B414" s="190">
        <v>3590</v>
      </c>
      <c r="C414" s="190" t="s">
        <v>81</v>
      </c>
      <c r="D414" s="190" t="s">
        <v>240</v>
      </c>
      <c r="E414" s="190" t="s">
        <v>10868</v>
      </c>
      <c r="F414" s="190" t="s">
        <v>10867</v>
      </c>
      <c r="G414" s="190" t="s">
        <v>4028</v>
      </c>
      <c r="H414" s="190" t="s">
        <v>1272</v>
      </c>
      <c r="I414" s="190" t="s">
        <v>301</v>
      </c>
      <c r="J414" s="190" t="s">
        <v>9015</v>
      </c>
      <c r="K414" s="190" t="s">
        <v>271</v>
      </c>
      <c r="L414" s="190" t="s">
        <v>271</v>
      </c>
      <c r="M414" s="190" t="s">
        <v>271</v>
      </c>
      <c r="N414" s="190" t="s">
        <v>271</v>
      </c>
      <c r="O414" s="190" t="s">
        <v>271</v>
      </c>
      <c r="P414" s="190" t="s">
        <v>271</v>
      </c>
      <c r="Q414" s="191">
        <v>42401</v>
      </c>
      <c r="R414" s="191">
        <v>42400</v>
      </c>
      <c r="T414" s="190" t="s">
        <v>391</v>
      </c>
      <c r="U414" s="194">
        <v>132446</v>
      </c>
      <c r="V414" s="190" t="s">
        <v>10866</v>
      </c>
      <c r="W414" s="190" t="s">
        <v>364</v>
      </c>
      <c r="X414" s="190" t="s">
        <v>10865</v>
      </c>
      <c r="Y414" s="190" t="s">
        <v>1945</v>
      </c>
      <c r="Z414" s="190" t="s">
        <v>1944</v>
      </c>
      <c r="AA414" s="190" t="s">
        <v>1943</v>
      </c>
      <c r="AB414" s="190" t="s">
        <v>310</v>
      </c>
      <c r="AC414" s="190" t="s">
        <v>10864</v>
      </c>
      <c r="AD414" s="190" t="s">
        <v>325</v>
      </c>
      <c r="AE414" s="190" t="s">
        <v>10863</v>
      </c>
      <c r="AF414" s="190" t="s">
        <v>10862</v>
      </c>
      <c r="AG414" s="193">
        <v>5600</v>
      </c>
      <c r="AH414" s="193">
        <v>2400</v>
      </c>
      <c r="AI414" s="193">
        <v>8000</v>
      </c>
      <c r="AJ414" s="193">
        <v>1080</v>
      </c>
      <c r="AK414" s="193">
        <v>360</v>
      </c>
      <c r="AL414" s="193">
        <v>1440</v>
      </c>
      <c r="AM414" s="193">
        <v>0</v>
      </c>
      <c r="AN414" s="193">
        <v>0</v>
      </c>
      <c r="AO414" s="193">
        <v>0</v>
      </c>
      <c r="AP414" s="193">
        <v>0</v>
      </c>
      <c r="AQ414" s="193">
        <v>0</v>
      </c>
      <c r="AR414" s="193">
        <v>0</v>
      </c>
      <c r="AS414" s="190" t="s">
        <v>271</v>
      </c>
      <c r="AT414" s="193" t="s">
        <v>271</v>
      </c>
      <c r="AU414" s="193" t="s">
        <v>271</v>
      </c>
      <c r="AV414" s="190" t="s">
        <v>271</v>
      </c>
      <c r="AW414" s="193" t="s">
        <v>271</v>
      </c>
      <c r="AX414" s="193" t="s">
        <v>271</v>
      </c>
      <c r="AY414" s="190" t="s">
        <v>271</v>
      </c>
      <c r="AZ414" s="193" t="s">
        <v>271</v>
      </c>
      <c r="BA414" s="193" t="s">
        <v>271</v>
      </c>
      <c r="BB414" s="190" t="s">
        <v>271</v>
      </c>
      <c r="BC414" s="193" t="s">
        <v>271</v>
      </c>
      <c r="BD414" s="193" t="s">
        <v>271</v>
      </c>
      <c r="BE414" s="190" t="s">
        <v>271</v>
      </c>
      <c r="BF414" s="193" t="s">
        <v>271</v>
      </c>
      <c r="BG414" s="193" t="s">
        <v>271</v>
      </c>
      <c r="BH414" s="190" t="s">
        <v>271</v>
      </c>
      <c r="BI414" s="193" t="s">
        <v>271</v>
      </c>
      <c r="BJ414" s="193" t="s">
        <v>271</v>
      </c>
      <c r="BK414" s="190" t="s">
        <v>271</v>
      </c>
      <c r="BL414" s="193" t="s">
        <v>271</v>
      </c>
      <c r="BM414" s="193" t="s">
        <v>271</v>
      </c>
      <c r="BN414" s="190" t="s">
        <v>271</v>
      </c>
      <c r="BO414" s="193" t="s">
        <v>271</v>
      </c>
      <c r="BP414" s="193" t="s">
        <v>271</v>
      </c>
      <c r="BQ414" s="190" t="s">
        <v>271</v>
      </c>
      <c r="BR414" s="193" t="s">
        <v>271</v>
      </c>
      <c r="BS414" s="193" t="s">
        <v>271</v>
      </c>
      <c r="BT414" s="190" t="s">
        <v>271</v>
      </c>
      <c r="BU414" s="193" t="s">
        <v>271</v>
      </c>
      <c r="BV414" s="193" t="s">
        <v>271</v>
      </c>
      <c r="BW414" s="193">
        <v>4000</v>
      </c>
      <c r="BX414" s="193">
        <v>4000</v>
      </c>
      <c r="BY414" s="193">
        <v>8000</v>
      </c>
      <c r="BZ414" s="193">
        <v>240</v>
      </c>
      <c r="CA414" s="193">
        <v>48</v>
      </c>
      <c r="CB414" s="193">
        <v>288</v>
      </c>
      <c r="CC414" s="190" t="s">
        <v>271</v>
      </c>
      <c r="CD414" s="193" t="s">
        <v>271</v>
      </c>
      <c r="CE414" s="193" t="s">
        <v>271</v>
      </c>
      <c r="CF414" s="190" t="s">
        <v>287</v>
      </c>
      <c r="CG414" s="193">
        <v>0</v>
      </c>
      <c r="CH414" s="193">
        <v>0</v>
      </c>
      <c r="CI414" s="190" t="s">
        <v>271</v>
      </c>
      <c r="CJ414" s="193" t="s">
        <v>271</v>
      </c>
      <c r="CK414" s="193" t="s">
        <v>271</v>
      </c>
      <c r="CL414" s="190" t="s">
        <v>271</v>
      </c>
      <c r="CM414" s="193" t="s">
        <v>271</v>
      </c>
      <c r="CN414" s="193" t="s">
        <v>271</v>
      </c>
      <c r="CO414" s="190" t="s">
        <v>287</v>
      </c>
      <c r="CP414" s="193">
        <v>0</v>
      </c>
      <c r="CQ414" s="193">
        <v>0</v>
      </c>
      <c r="CR414" s="190" t="s">
        <v>287</v>
      </c>
      <c r="CS414" s="193">
        <v>0</v>
      </c>
      <c r="CT414" s="193">
        <v>0</v>
      </c>
      <c r="CU414" s="190" t="s">
        <v>271</v>
      </c>
      <c r="CV414" s="193" t="s">
        <v>271</v>
      </c>
      <c r="CW414" s="193" t="s">
        <v>271</v>
      </c>
      <c r="CX414" s="190" t="s">
        <v>271</v>
      </c>
      <c r="CY414" s="193" t="s">
        <v>271</v>
      </c>
      <c r="CZ414" s="193" t="s">
        <v>271</v>
      </c>
      <c r="DA414" s="190" t="s">
        <v>287</v>
      </c>
      <c r="DB414" s="193">
        <v>0</v>
      </c>
      <c r="DC414" s="193">
        <v>0</v>
      </c>
      <c r="DD414" s="190" t="s">
        <v>271</v>
      </c>
      <c r="DE414" s="193" t="s">
        <v>271</v>
      </c>
      <c r="DF414" s="193" t="s">
        <v>271</v>
      </c>
      <c r="DG414" s="190" t="s">
        <v>271</v>
      </c>
      <c r="DH414" s="193" t="s">
        <v>271</v>
      </c>
      <c r="DI414" s="193" t="s">
        <v>271</v>
      </c>
      <c r="DJ414" s="190" t="s">
        <v>271</v>
      </c>
      <c r="DK414" s="193" t="s">
        <v>271</v>
      </c>
      <c r="DL414" s="193" t="s">
        <v>271</v>
      </c>
      <c r="DM414" s="190" t="s">
        <v>287</v>
      </c>
      <c r="DN414" s="193">
        <v>0</v>
      </c>
      <c r="DO414" s="193">
        <v>0</v>
      </c>
      <c r="DP414" s="190" t="s">
        <v>271</v>
      </c>
      <c r="DQ414" s="193" t="s">
        <v>271</v>
      </c>
      <c r="DR414" s="193" t="s">
        <v>271</v>
      </c>
      <c r="DS414" s="190" t="s">
        <v>271</v>
      </c>
      <c r="DT414" s="193" t="s">
        <v>271</v>
      </c>
      <c r="DU414" s="193" t="s">
        <v>271</v>
      </c>
      <c r="DV414" s="190" t="s">
        <v>287</v>
      </c>
      <c r="DW414" s="193">
        <v>0</v>
      </c>
      <c r="DX414" s="193">
        <v>0</v>
      </c>
      <c r="DY414" s="190" t="s">
        <v>356</v>
      </c>
      <c r="DZ414" s="190" t="s">
        <v>272</v>
      </c>
      <c r="EA414" s="190" t="s">
        <v>308</v>
      </c>
      <c r="EB414" s="190" t="s">
        <v>271</v>
      </c>
      <c r="EC414" s="190" t="s">
        <v>272</v>
      </c>
      <c r="ED414" s="190" t="s">
        <v>323</v>
      </c>
      <c r="EE414" s="190" t="s">
        <v>271</v>
      </c>
      <c r="EF414" s="190" t="s">
        <v>271</v>
      </c>
      <c r="EG414" s="190" t="s">
        <v>285</v>
      </c>
      <c r="EH414" s="190" t="s">
        <v>320</v>
      </c>
      <c r="EI414" s="190" t="s">
        <v>319</v>
      </c>
      <c r="EJ414" s="190" t="s">
        <v>245</v>
      </c>
      <c r="EK414" s="190" t="s">
        <v>351</v>
      </c>
      <c r="EL414" s="190" t="s">
        <v>272</v>
      </c>
      <c r="EM414" s="190" t="s">
        <v>272</v>
      </c>
      <c r="EN414" s="190" t="s">
        <v>272</v>
      </c>
      <c r="EO414" s="190" t="s">
        <v>272</v>
      </c>
      <c r="EP414" s="190" t="s">
        <v>350</v>
      </c>
      <c r="EQ414" s="190">
        <v>4</v>
      </c>
      <c r="ER414" s="190" t="s">
        <v>349</v>
      </c>
      <c r="ES414" s="190" t="s">
        <v>272</v>
      </c>
      <c r="ET414" s="190" t="s">
        <v>272</v>
      </c>
      <c r="EU414" s="190" t="s">
        <v>272</v>
      </c>
      <c r="EV414" s="190" t="s">
        <v>272</v>
      </c>
      <c r="EW414" s="190" t="s">
        <v>303</v>
      </c>
      <c r="EX414" s="190">
        <v>4</v>
      </c>
      <c r="EY414" s="190" t="s">
        <v>318</v>
      </c>
      <c r="EZ414" s="190" t="s">
        <v>266</v>
      </c>
      <c r="FA414" s="190" t="s">
        <v>258</v>
      </c>
      <c r="FB414" s="193">
        <v>2</v>
      </c>
      <c r="FC414" s="190" t="s">
        <v>482</v>
      </c>
      <c r="FD414" s="190" t="s">
        <v>348</v>
      </c>
      <c r="FE414" s="190" t="s">
        <v>276</v>
      </c>
      <c r="FF414" s="190" t="s">
        <v>263</v>
      </c>
      <c r="FG414" s="190" t="s">
        <v>271</v>
      </c>
      <c r="FH414" s="190" t="s">
        <v>10861</v>
      </c>
      <c r="FI414" s="190" t="s">
        <v>10860</v>
      </c>
      <c r="FJ414" s="190" t="s">
        <v>10859</v>
      </c>
      <c r="FK414" s="190" t="s">
        <v>10858</v>
      </c>
      <c r="FL414" s="190" t="s">
        <v>10857</v>
      </c>
      <c r="FM414" s="190" t="s">
        <v>10856</v>
      </c>
      <c r="FN414" s="190" t="s">
        <v>10855</v>
      </c>
      <c r="FO414" s="190" t="s">
        <v>10854</v>
      </c>
      <c r="FP414" s="190" t="s">
        <v>271</v>
      </c>
      <c r="FQ414" s="193">
        <v>8000</v>
      </c>
      <c r="FR414" s="193">
        <v>288</v>
      </c>
      <c r="FS414" s="190" t="s">
        <v>297</v>
      </c>
      <c r="FT414" s="190" t="s">
        <v>297</v>
      </c>
      <c r="FU414" s="190" t="s">
        <v>297</v>
      </c>
      <c r="FV414" s="190" t="s">
        <v>297</v>
      </c>
      <c r="FW414" s="190" t="s">
        <v>297</v>
      </c>
      <c r="FX414" s="190" t="s">
        <v>297</v>
      </c>
      <c r="FY414" s="190" t="s">
        <v>297</v>
      </c>
      <c r="FZ414" s="190" t="s">
        <v>297</v>
      </c>
      <c r="GA414" s="190" t="s">
        <v>297</v>
      </c>
      <c r="GB414" s="190" t="s">
        <v>297</v>
      </c>
      <c r="GC414" s="190" t="s">
        <v>272</v>
      </c>
      <c r="GD414" s="190" t="s">
        <v>272</v>
      </c>
      <c r="GE414" s="190" t="s">
        <v>272</v>
      </c>
    </row>
    <row r="415" spans="1:187" x14ac:dyDescent="0.3">
      <c r="A415" s="190" t="s">
        <v>372</v>
      </c>
      <c r="B415" s="190">
        <v>3582</v>
      </c>
      <c r="C415" s="190" t="s">
        <v>81</v>
      </c>
      <c r="D415" s="190" t="s">
        <v>240</v>
      </c>
      <c r="E415" s="190" t="s">
        <v>6516</v>
      </c>
      <c r="F415" s="190" t="s">
        <v>6515</v>
      </c>
      <c r="G415" s="190" t="s">
        <v>6357</v>
      </c>
      <c r="H415" s="190" t="s">
        <v>369</v>
      </c>
      <c r="I415" s="190" t="s">
        <v>6421</v>
      </c>
      <c r="J415" s="190" t="s">
        <v>6494</v>
      </c>
      <c r="K415" s="190" t="s">
        <v>271</v>
      </c>
      <c r="L415" s="190" t="s">
        <v>271</v>
      </c>
      <c r="M415" s="190" t="s">
        <v>271</v>
      </c>
      <c r="N415" s="190" t="s">
        <v>271</v>
      </c>
      <c r="O415" s="190" t="s">
        <v>271</v>
      </c>
      <c r="P415" s="190" t="s">
        <v>271</v>
      </c>
      <c r="Q415" s="191">
        <v>41275</v>
      </c>
      <c r="R415" s="191">
        <v>42369</v>
      </c>
      <c r="S415" s="191">
        <v>42551</v>
      </c>
      <c r="T415" s="190" t="s">
        <v>366</v>
      </c>
      <c r="U415" s="194" t="s">
        <v>271</v>
      </c>
      <c r="V415" s="190" t="s">
        <v>6514</v>
      </c>
      <c r="W415" s="190" t="s">
        <v>6513</v>
      </c>
      <c r="X415" s="190" t="s">
        <v>6512</v>
      </c>
      <c r="Y415" s="190" t="s">
        <v>6511</v>
      </c>
      <c r="Z415" s="190" t="s">
        <v>6510</v>
      </c>
      <c r="AA415" s="190" t="s">
        <v>6509</v>
      </c>
      <c r="AB415" s="190" t="s">
        <v>310</v>
      </c>
      <c r="AC415" s="190" t="s">
        <v>6508</v>
      </c>
      <c r="AD415" s="190" t="s">
        <v>674</v>
      </c>
      <c r="AE415" s="190" t="s">
        <v>6507</v>
      </c>
      <c r="AF415" s="190" t="s">
        <v>6506</v>
      </c>
      <c r="AG415" s="193">
        <v>0</v>
      </c>
      <c r="AH415" s="193">
        <v>0</v>
      </c>
      <c r="AI415" s="193">
        <v>0</v>
      </c>
      <c r="AJ415" s="193">
        <v>0</v>
      </c>
      <c r="AK415" s="193">
        <v>0</v>
      </c>
      <c r="AL415" s="193">
        <v>0</v>
      </c>
      <c r="AM415" s="193" t="s">
        <v>271</v>
      </c>
      <c r="AN415" s="193" t="s">
        <v>271</v>
      </c>
      <c r="AO415" s="193">
        <v>0</v>
      </c>
      <c r="AP415" s="193" t="s">
        <v>271</v>
      </c>
      <c r="AQ415" s="193" t="s">
        <v>271</v>
      </c>
      <c r="AR415" s="193">
        <v>0</v>
      </c>
      <c r="AS415" s="190" t="s">
        <v>271</v>
      </c>
      <c r="AT415" s="193" t="s">
        <v>271</v>
      </c>
      <c r="AU415" s="193" t="s">
        <v>271</v>
      </c>
      <c r="AV415" s="190" t="s">
        <v>271</v>
      </c>
      <c r="AW415" s="193" t="s">
        <v>271</v>
      </c>
      <c r="AX415" s="193" t="s">
        <v>271</v>
      </c>
      <c r="AY415" s="190" t="s">
        <v>271</v>
      </c>
      <c r="AZ415" s="193" t="s">
        <v>271</v>
      </c>
      <c r="BA415" s="193" t="s">
        <v>271</v>
      </c>
      <c r="BB415" s="190" t="s">
        <v>271</v>
      </c>
      <c r="BC415" s="193" t="s">
        <v>271</v>
      </c>
      <c r="BD415" s="193" t="s">
        <v>271</v>
      </c>
      <c r="BE415" s="190" t="s">
        <v>271</v>
      </c>
      <c r="BF415" s="193" t="s">
        <v>271</v>
      </c>
      <c r="BG415" s="193" t="s">
        <v>271</v>
      </c>
      <c r="BH415" s="190" t="s">
        <v>271</v>
      </c>
      <c r="BI415" s="193" t="s">
        <v>271</v>
      </c>
      <c r="BJ415" s="193" t="s">
        <v>271</v>
      </c>
      <c r="BK415" s="190" t="s">
        <v>271</v>
      </c>
      <c r="BL415" s="193" t="s">
        <v>271</v>
      </c>
      <c r="BM415" s="193" t="s">
        <v>271</v>
      </c>
      <c r="BN415" s="190" t="s">
        <v>271</v>
      </c>
      <c r="BO415" s="193" t="s">
        <v>271</v>
      </c>
      <c r="BP415" s="193" t="s">
        <v>271</v>
      </c>
      <c r="BQ415" s="190" t="s">
        <v>271</v>
      </c>
      <c r="BR415" s="193" t="s">
        <v>271</v>
      </c>
      <c r="BS415" s="193" t="s">
        <v>271</v>
      </c>
      <c r="BT415" s="190" t="s">
        <v>271</v>
      </c>
      <c r="BU415" s="193" t="s">
        <v>271</v>
      </c>
      <c r="BV415" s="193" t="s">
        <v>271</v>
      </c>
      <c r="BW415" s="193" t="s">
        <v>271</v>
      </c>
      <c r="BX415" s="193" t="s">
        <v>271</v>
      </c>
      <c r="BY415" s="193">
        <v>0</v>
      </c>
      <c r="BZ415" s="193" t="s">
        <v>271</v>
      </c>
      <c r="CA415" s="193" t="s">
        <v>271</v>
      </c>
      <c r="CB415" s="193">
        <v>0</v>
      </c>
      <c r="CC415" s="190" t="s">
        <v>271</v>
      </c>
      <c r="CD415" s="193" t="s">
        <v>271</v>
      </c>
      <c r="CE415" s="193" t="s">
        <v>271</v>
      </c>
      <c r="CF415" s="190" t="s">
        <v>287</v>
      </c>
      <c r="CG415" s="193">
        <v>0</v>
      </c>
      <c r="CH415" s="193">
        <v>0</v>
      </c>
      <c r="CI415" s="190" t="s">
        <v>271</v>
      </c>
      <c r="CJ415" s="193" t="s">
        <v>271</v>
      </c>
      <c r="CK415" s="193" t="s">
        <v>271</v>
      </c>
      <c r="CL415" s="190" t="s">
        <v>271</v>
      </c>
      <c r="CM415" s="193" t="s">
        <v>271</v>
      </c>
      <c r="CN415" s="193" t="s">
        <v>271</v>
      </c>
      <c r="CO415" s="190" t="s">
        <v>271</v>
      </c>
      <c r="CP415" s="193" t="s">
        <v>271</v>
      </c>
      <c r="CQ415" s="193" t="s">
        <v>271</v>
      </c>
      <c r="CR415" s="190" t="s">
        <v>271</v>
      </c>
      <c r="CS415" s="193" t="s">
        <v>271</v>
      </c>
      <c r="CT415" s="193" t="s">
        <v>271</v>
      </c>
      <c r="CU415" s="190" t="s">
        <v>271</v>
      </c>
      <c r="CV415" s="193" t="s">
        <v>271</v>
      </c>
      <c r="CW415" s="193" t="s">
        <v>271</v>
      </c>
      <c r="CX415" s="190" t="s">
        <v>271</v>
      </c>
      <c r="CY415" s="193" t="s">
        <v>271</v>
      </c>
      <c r="CZ415" s="193" t="s">
        <v>271</v>
      </c>
      <c r="DA415" s="190" t="s">
        <v>287</v>
      </c>
      <c r="DB415" s="193">
        <v>0</v>
      </c>
      <c r="DC415" s="193">
        <v>0</v>
      </c>
      <c r="DD415" s="190" t="s">
        <v>271</v>
      </c>
      <c r="DE415" s="193" t="s">
        <v>271</v>
      </c>
      <c r="DF415" s="193" t="s">
        <v>271</v>
      </c>
      <c r="DG415" s="190" t="s">
        <v>271</v>
      </c>
      <c r="DH415" s="193" t="s">
        <v>271</v>
      </c>
      <c r="DI415" s="193" t="s">
        <v>271</v>
      </c>
      <c r="DJ415" s="190" t="s">
        <v>287</v>
      </c>
      <c r="DK415" s="193">
        <v>0</v>
      </c>
      <c r="DL415" s="193">
        <v>0</v>
      </c>
      <c r="DM415" s="190" t="s">
        <v>287</v>
      </c>
      <c r="DN415" s="193">
        <v>0</v>
      </c>
      <c r="DO415" s="193">
        <v>0</v>
      </c>
      <c r="DP415" s="190" t="s">
        <v>271</v>
      </c>
      <c r="DQ415" s="193" t="s">
        <v>271</v>
      </c>
      <c r="DR415" s="193" t="s">
        <v>271</v>
      </c>
      <c r="DS415" s="190" t="s">
        <v>271</v>
      </c>
      <c r="DT415" s="193" t="s">
        <v>271</v>
      </c>
      <c r="DU415" s="193" t="s">
        <v>271</v>
      </c>
      <c r="DV415" s="190" t="s">
        <v>271</v>
      </c>
      <c r="DW415" s="193" t="s">
        <v>271</v>
      </c>
      <c r="DX415" s="193" t="s">
        <v>271</v>
      </c>
      <c r="DY415" s="190" t="s">
        <v>356</v>
      </c>
      <c r="DZ415" s="190" t="s">
        <v>272</v>
      </c>
      <c r="EA415" s="190" t="s">
        <v>323</v>
      </c>
      <c r="EB415" s="190" t="s">
        <v>286</v>
      </c>
      <c r="EC415" s="190" t="s">
        <v>297</v>
      </c>
      <c r="ED415" s="190" t="s">
        <v>271</v>
      </c>
      <c r="EE415" s="190" t="s">
        <v>271</v>
      </c>
      <c r="EF415" s="190" t="s">
        <v>6505</v>
      </c>
      <c r="EG415" s="190" t="s">
        <v>321</v>
      </c>
      <c r="EH415" s="190" t="s">
        <v>284</v>
      </c>
      <c r="EI415" s="190" t="s">
        <v>283</v>
      </c>
      <c r="EJ415" s="190" t="s">
        <v>246</v>
      </c>
      <c r="EK415" s="190" t="s">
        <v>379</v>
      </c>
      <c r="EL415" s="190" t="s">
        <v>272</v>
      </c>
      <c r="EM415" s="190" t="s">
        <v>272</v>
      </c>
      <c r="EN415" s="190" t="s">
        <v>272</v>
      </c>
      <c r="EO415" s="190" t="s">
        <v>297</v>
      </c>
      <c r="EP415" s="190" t="s">
        <v>464</v>
      </c>
      <c r="EQ415" s="190">
        <v>3</v>
      </c>
      <c r="ER415" s="190" t="s">
        <v>404</v>
      </c>
      <c r="ES415" s="190" t="s">
        <v>272</v>
      </c>
      <c r="ET415" s="190" t="s">
        <v>272</v>
      </c>
      <c r="EU415" s="190" t="s">
        <v>272</v>
      </c>
      <c r="EV415" s="190" t="s">
        <v>297</v>
      </c>
      <c r="EW415" s="190" t="s">
        <v>281</v>
      </c>
      <c r="EX415" s="190">
        <v>3</v>
      </c>
      <c r="EY415" s="190" t="s">
        <v>318</v>
      </c>
      <c r="EZ415" s="190" t="s">
        <v>266</v>
      </c>
      <c r="FA415" s="190" t="s">
        <v>260</v>
      </c>
      <c r="FB415" s="193">
        <v>9</v>
      </c>
      <c r="FC415" s="190" t="s">
        <v>300</v>
      </c>
      <c r="FD415" s="190" t="s">
        <v>276</v>
      </c>
      <c r="FE415" s="190" t="s">
        <v>348</v>
      </c>
      <c r="FF415" s="190" t="s">
        <v>263</v>
      </c>
      <c r="FG415" s="190" t="s">
        <v>6504</v>
      </c>
      <c r="FH415" s="190" t="s">
        <v>271</v>
      </c>
      <c r="FI415" s="190" t="s">
        <v>6503</v>
      </c>
      <c r="FJ415" s="190" t="s">
        <v>6502</v>
      </c>
      <c r="FK415" s="190" t="s">
        <v>6501</v>
      </c>
      <c r="FL415" s="190" t="s">
        <v>6500</v>
      </c>
      <c r="FM415" s="190" t="s">
        <v>6499</v>
      </c>
      <c r="FN415" s="190" t="s">
        <v>6498</v>
      </c>
      <c r="FO415" s="190" t="s">
        <v>6580</v>
      </c>
      <c r="FP415" s="190" t="s">
        <v>6497</v>
      </c>
      <c r="FQ415" s="193">
        <v>0</v>
      </c>
      <c r="FR415" s="193">
        <v>0</v>
      </c>
      <c r="FS415" s="190" t="s">
        <v>297</v>
      </c>
      <c r="FT415" s="190" t="s">
        <v>297</v>
      </c>
      <c r="FU415" s="190" t="s">
        <v>297</v>
      </c>
      <c r="FV415" s="190" t="s">
        <v>297</v>
      </c>
      <c r="FW415" s="190" t="s">
        <v>297</v>
      </c>
      <c r="FX415" s="190" t="s">
        <v>297</v>
      </c>
      <c r="FY415" s="190" t="s">
        <v>297</v>
      </c>
      <c r="FZ415" s="190" t="s">
        <v>297</v>
      </c>
      <c r="GA415" s="190" t="s">
        <v>272</v>
      </c>
      <c r="GB415" s="190" t="s">
        <v>297</v>
      </c>
      <c r="GC415" s="190" t="s">
        <v>297</v>
      </c>
      <c r="GD415" s="190" t="s">
        <v>297</v>
      </c>
      <c r="GE415" s="190" t="s">
        <v>297</v>
      </c>
    </row>
    <row r="416" spans="1:187" x14ac:dyDescent="0.3">
      <c r="A416" s="190" t="s">
        <v>372</v>
      </c>
      <c r="B416" s="190">
        <v>3585</v>
      </c>
      <c r="C416" s="190" t="s">
        <v>81</v>
      </c>
      <c r="D416" s="190" t="s">
        <v>240</v>
      </c>
      <c r="E416" s="190" t="s">
        <v>6138</v>
      </c>
      <c r="F416" s="190" t="s">
        <v>6137</v>
      </c>
      <c r="G416" s="190" t="s">
        <v>5395</v>
      </c>
      <c r="H416" s="190" t="s">
        <v>369</v>
      </c>
      <c r="I416" s="190" t="s">
        <v>3695</v>
      </c>
      <c r="J416" s="190" t="s">
        <v>6117</v>
      </c>
      <c r="K416" s="190" t="s">
        <v>271</v>
      </c>
      <c r="L416" s="190" t="s">
        <v>271</v>
      </c>
      <c r="M416" s="190" t="s">
        <v>271</v>
      </c>
      <c r="N416" s="190" t="s">
        <v>271</v>
      </c>
      <c r="O416" s="190" t="s">
        <v>271</v>
      </c>
      <c r="P416" s="190" t="s">
        <v>271</v>
      </c>
      <c r="Q416" s="191">
        <v>40544</v>
      </c>
      <c r="R416" s="191">
        <v>42369</v>
      </c>
      <c r="T416" s="190" t="s">
        <v>452</v>
      </c>
      <c r="U416" s="194">
        <v>1410823</v>
      </c>
      <c r="V416" s="190" t="s">
        <v>6136</v>
      </c>
      <c r="W416" s="190" t="s">
        <v>6135</v>
      </c>
      <c r="X416" s="190" t="s">
        <v>6134</v>
      </c>
      <c r="Y416" s="190" t="s">
        <v>6133</v>
      </c>
      <c r="Z416" s="190" t="s">
        <v>6132</v>
      </c>
      <c r="AA416" s="190" t="s">
        <v>6131</v>
      </c>
      <c r="AB416" s="190" t="s">
        <v>310</v>
      </c>
      <c r="AC416" s="190" t="s">
        <v>6130</v>
      </c>
      <c r="AD416" s="190" t="s">
        <v>325</v>
      </c>
      <c r="AE416" s="190" t="s">
        <v>6129</v>
      </c>
      <c r="AF416" s="190" t="s">
        <v>6128</v>
      </c>
      <c r="AG416" s="193">
        <v>5311</v>
      </c>
      <c r="AH416" s="193">
        <v>5476</v>
      </c>
      <c r="AI416" s="193">
        <v>10787</v>
      </c>
      <c r="AJ416" s="193">
        <v>1735</v>
      </c>
      <c r="AK416" s="193">
        <v>1664</v>
      </c>
      <c r="AL416" s="193">
        <v>3399</v>
      </c>
      <c r="AM416" s="193" t="s">
        <v>271</v>
      </c>
      <c r="AN416" s="193" t="s">
        <v>271</v>
      </c>
      <c r="AO416" s="193">
        <v>0</v>
      </c>
      <c r="AP416" s="193" t="s">
        <v>271</v>
      </c>
      <c r="AQ416" s="193" t="s">
        <v>271</v>
      </c>
      <c r="AR416" s="193">
        <v>0</v>
      </c>
      <c r="AS416" s="190" t="s">
        <v>271</v>
      </c>
      <c r="AT416" s="193" t="s">
        <v>271</v>
      </c>
      <c r="AU416" s="193" t="s">
        <v>271</v>
      </c>
      <c r="AV416" s="190" t="s">
        <v>271</v>
      </c>
      <c r="AW416" s="193" t="s">
        <v>271</v>
      </c>
      <c r="AX416" s="193" t="s">
        <v>271</v>
      </c>
      <c r="AY416" s="190" t="s">
        <v>271</v>
      </c>
      <c r="AZ416" s="193" t="s">
        <v>271</v>
      </c>
      <c r="BA416" s="193" t="s">
        <v>271</v>
      </c>
      <c r="BB416" s="190" t="s">
        <v>271</v>
      </c>
      <c r="BC416" s="193" t="s">
        <v>271</v>
      </c>
      <c r="BD416" s="193" t="s">
        <v>271</v>
      </c>
      <c r="BE416" s="190" t="s">
        <v>271</v>
      </c>
      <c r="BF416" s="193" t="s">
        <v>271</v>
      </c>
      <c r="BG416" s="193" t="s">
        <v>271</v>
      </c>
      <c r="BH416" s="190" t="s">
        <v>271</v>
      </c>
      <c r="BI416" s="193" t="s">
        <v>271</v>
      </c>
      <c r="BJ416" s="193" t="s">
        <v>271</v>
      </c>
      <c r="BK416" s="190" t="s">
        <v>271</v>
      </c>
      <c r="BL416" s="193" t="s">
        <v>271</v>
      </c>
      <c r="BM416" s="193" t="s">
        <v>271</v>
      </c>
      <c r="BN416" s="190" t="s">
        <v>271</v>
      </c>
      <c r="BO416" s="193" t="s">
        <v>271</v>
      </c>
      <c r="BP416" s="193" t="s">
        <v>271</v>
      </c>
      <c r="BQ416" s="190" t="s">
        <v>271</v>
      </c>
      <c r="BR416" s="193" t="s">
        <v>271</v>
      </c>
      <c r="BS416" s="193" t="s">
        <v>271</v>
      </c>
      <c r="BT416" s="190" t="s">
        <v>271</v>
      </c>
      <c r="BU416" s="193" t="s">
        <v>271</v>
      </c>
      <c r="BV416" s="193" t="s">
        <v>271</v>
      </c>
      <c r="BW416" s="193">
        <v>5311</v>
      </c>
      <c r="BX416" s="193">
        <v>5476</v>
      </c>
      <c r="BY416" s="193">
        <v>10787</v>
      </c>
      <c r="BZ416" s="193">
        <v>1735</v>
      </c>
      <c r="CA416" s="193">
        <v>1664</v>
      </c>
      <c r="CB416" s="193">
        <v>3399</v>
      </c>
      <c r="CC416" s="190" t="s">
        <v>271</v>
      </c>
      <c r="CD416" s="193" t="s">
        <v>271</v>
      </c>
      <c r="CE416" s="193" t="s">
        <v>271</v>
      </c>
      <c r="CF416" s="190" t="s">
        <v>271</v>
      </c>
      <c r="CG416" s="193" t="s">
        <v>271</v>
      </c>
      <c r="CH416" s="193" t="s">
        <v>271</v>
      </c>
      <c r="CI416" s="190" t="s">
        <v>271</v>
      </c>
      <c r="CJ416" s="193" t="s">
        <v>271</v>
      </c>
      <c r="CK416" s="193" t="s">
        <v>271</v>
      </c>
      <c r="CL416" s="190" t="s">
        <v>271</v>
      </c>
      <c r="CM416" s="193" t="s">
        <v>271</v>
      </c>
      <c r="CN416" s="193" t="s">
        <v>271</v>
      </c>
      <c r="CO416" s="190" t="s">
        <v>271</v>
      </c>
      <c r="CP416" s="193" t="s">
        <v>271</v>
      </c>
      <c r="CQ416" s="193" t="s">
        <v>271</v>
      </c>
      <c r="CR416" s="190" t="s">
        <v>271</v>
      </c>
      <c r="CS416" s="193" t="s">
        <v>271</v>
      </c>
      <c r="CT416" s="193" t="s">
        <v>271</v>
      </c>
      <c r="CU416" s="190" t="s">
        <v>287</v>
      </c>
      <c r="CV416" s="193">
        <v>0</v>
      </c>
      <c r="CW416" s="193">
        <v>0</v>
      </c>
      <c r="CX416" s="190" t="s">
        <v>271</v>
      </c>
      <c r="CY416" s="193" t="s">
        <v>271</v>
      </c>
      <c r="CZ416" s="193" t="s">
        <v>271</v>
      </c>
      <c r="DA416" s="190" t="s">
        <v>287</v>
      </c>
      <c r="DB416" s="193">
        <v>0</v>
      </c>
      <c r="DC416" s="193">
        <v>0</v>
      </c>
      <c r="DD416" s="190" t="s">
        <v>271</v>
      </c>
      <c r="DE416" s="193" t="s">
        <v>271</v>
      </c>
      <c r="DF416" s="193" t="s">
        <v>271</v>
      </c>
      <c r="DG416" s="190" t="s">
        <v>287</v>
      </c>
      <c r="DH416" s="193">
        <v>0</v>
      </c>
      <c r="DI416" s="193">
        <v>0</v>
      </c>
      <c r="DJ416" s="190" t="s">
        <v>287</v>
      </c>
      <c r="DK416" s="193">
        <v>0</v>
      </c>
      <c r="DL416" s="193">
        <v>0</v>
      </c>
      <c r="DM416" s="190" t="s">
        <v>287</v>
      </c>
      <c r="DN416" s="193">
        <v>0</v>
      </c>
      <c r="DO416" s="193">
        <v>0</v>
      </c>
      <c r="DP416" s="190" t="s">
        <v>271</v>
      </c>
      <c r="DQ416" s="193" t="s">
        <v>271</v>
      </c>
      <c r="DR416" s="193" t="s">
        <v>271</v>
      </c>
      <c r="DS416" s="190" t="s">
        <v>271</v>
      </c>
      <c r="DT416" s="193" t="s">
        <v>271</v>
      </c>
      <c r="DU416" s="193" t="s">
        <v>271</v>
      </c>
      <c r="DV416" s="190" t="s">
        <v>287</v>
      </c>
      <c r="DW416" s="193">
        <v>0</v>
      </c>
      <c r="DX416" s="193">
        <v>0</v>
      </c>
      <c r="DY416" s="190" t="s">
        <v>356</v>
      </c>
      <c r="DZ416" s="190" t="s">
        <v>272</v>
      </c>
      <c r="EA416" s="190" t="s">
        <v>381</v>
      </c>
      <c r="EB416" s="190" t="s">
        <v>286</v>
      </c>
      <c r="EC416" s="190" t="s">
        <v>297</v>
      </c>
      <c r="ED416" s="190" t="s">
        <v>271</v>
      </c>
      <c r="EE416" s="190" t="s">
        <v>271</v>
      </c>
      <c r="EF416" s="190" t="s">
        <v>271</v>
      </c>
      <c r="EG416" s="190" t="s">
        <v>321</v>
      </c>
      <c r="EH416" s="190" t="s">
        <v>380</v>
      </c>
      <c r="EI416" s="190" t="s">
        <v>319</v>
      </c>
      <c r="EJ416" s="190" t="s">
        <v>246</v>
      </c>
      <c r="EK416" s="190" t="s">
        <v>1765</v>
      </c>
      <c r="EL416" s="190" t="s">
        <v>272</v>
      </c>
      <c r="EM416" s="190" t="s">
        <v>272</v>
      </c>
      <c r="EN416" s="190" t="s">
        <v>297</v>
      </c>
      <c r="EO416" s="190" t="s">
        <v>272</v>
      </c>
      <c r="EP416" s="190" t="s">
        <v>305</v>
      </c>
      <c r="EQ416" s="190">
        <v>3</v>
      </c>
      <c r="ER416" s="190" t="s">
        <v>349</v>
      </c>
      <c r="ES416" s="190" t="s">
        <v>297</v>
      </c>
      <c r="ET416" s="190" t="s">
        <v>272</v>
      </c>
      <c r="EU416" s="190" t="s">
        <v>272</v>
      </c>
      <c r="EV416" s="190" t="s">
        <v>272</v>
      </c>
      <c r="EW416" s="190" t="s">
        <v>303</v>
      </c>
      <c r="EX416" s="190">
        <v>3</v>
      </c>
      <c r="EY416" s="190" t="s">
        <v>278</v>
      </c>
      <c r="EZ416" s="190" t="s">
        <v>266</v>
      </c>
      <c r="FA416" s="190" t="s">
        <v>258</v>
      </c>
      <c r="FB416" s="193">
        <v>1</v>
      </c>
      <c r="FC416" s="190" t="s">
        <v>276</v>
      </c>
      <c r="FD416" s="190" t="s">
        <v>348</v>
      </c>
      <c r="FE416" s="190" t="s">
        <v>537</v>
      </c>
      <c r="FF416" s="190" t="s">
        <v>263</v>
      </c>
      <c r="FG416" s="190" t="s">
        <v>6127</v>
      </c>
      <c r="FH416" s="190" t="s">
        <v>6126</v>
      </c>
      <c r="FI416" s="190" t="s">
        <v>6125</v>
      </c>
      <c r="FJ416" s="190" t="s">
        <v>6124</v>
      </c>
      <c r="FK416" s="190" t="s">
        <v>6123</v>
      </c>
      <c r="FL416" s="190" t="s">
        <v>6122</v>
      </c>
      <c r="FM416" s="190" t="s">
        <v>6121</v>
      </c>
      <c r="FN416" s="190" t="s">
        <v>6120</v>
      </c>
      <c r="FO416" s="190" t="s">
        <v>271</v>
      </c>
      <c r="FP416" s="190" t="s">
        <v>6106</v>
      </c>
      <c r="FQ416" s="193">
        <v>10787</v>
      </c>
      <c r="FR416" s="193">
        <v>3399</v>
      </c>
      <c r="FS416" s="190" t="s">
        <v>297</v>
      </c>
      <c r="FT416" s="190" t="s">
        <v>272</v>
      </c>
      <c r="FU416" s="190" t="s">
        <v>297</v>
      </c>
      <c r="FV416" s="190" t="s">
        <v>297</v>
      </c>
      <c r="FW416" s="190" t="s">
        <v>297</v>
      </c>
      <c r="FX416" s="190" t="s">
        <v>297</v>
      </c>
      <c r="FY416" s="190" t="s">
        <v>297</v>
      </c>
      <c r="FZ416" s="190" t="s">
        <v>297</v>
      </c>
      <c r="GA416" s="190" t="s">
        <v>272</v>
      </c>
      <c r="GB416" s="190" t="s">
        <v>272</v>
      </c>
      <c r="GC416" s="190" t="s">
        <v>272</v>
      </c>
      <c r="GD416" s="190" t="s">
        <v>272</v>
      </c>
      <c r="GE416" s="190" t="s">
        <v>297</v>
      </c>
    </row>
    <row r="417" spans="1:187" x14ac:dyDescent="0.3">
      <c r="A417" s="190" t="s">
        <v>372</v>
      </c>
      <c r="B417" s="190">
        <v>3586</v>
      </c>
      <c r="C417" s="190" t="s">
        <v>81</v>
      </c>
      <c r="D417" s="190" t="s">
        <v>240</v>
      </c>
      <c r="E417" s="190" t="s">
        <v>6119</v>
      </c>
      <c r="F417" s="190" t="s">
        <v>6118</v>
      </c>
      <c r="G417" s="190" t="s">
        <v>5395</v>
      </c>
      <c r="H417" s="190" t="s">
        <v>369</v>
      </c>
      <c r="I417" s="190" t="s">
        <v>3695</v>
      </c>
      <c r="J417" s="190" t="s">
        <v>6117</v>
      </c>
      <c r="K417" s="190" t="s">
        <v>271</v>
      </c>
      <c r="L417" s="190" t="s">
        <v>271</v>
      </c>
      <c r="M417" s="190" t="s">
        <v>271</v>
      </c>
      <c r="N417" s="190" t="s">
        <v>271</v>
      </c>
      <c r="O417" s="190" t="s">
        <v>271</v>
      </c>
      <c r="P417" s="190" t="s">
        <v>271</v>
      </c>
      <c r="Q417" s="191">
        <v>42370</v>
      </c>
      <c r="R417" s="191">
        <v>44196</v>
      </c>
      <c r="T417" s="190" t="s">
        <v>452</v>
      </c>
      <c r="U417" s="194">
        <v>0</v>
      </c>
      <c r="V417" s="190" t="s">
        <v>6116</v>
      </c>
      <c r="W417" s="190" t="s">
        <v>918</v>
      </c>
      <c r="X417" s="190" t="s">
        <v>6115</v>
      </c>
      <c r="Y417" s="190" t="s">
        <v>1080</v>
      </c>
      <c r="Z417" s="190" t="s">
        <v>497</v>
      </c>
      <c r="AA417" s="190" t="s">
        <v>1079</v>
      </c>
      <c r="AB417" s="190" t="s">
        <v>310</v>
      </c>
      <c r="AC417" s="190" t="s">
        <v>6114</v>
      </c>
      <c r="AD417" s="190" t="s">
        <v>325</v>
      </c>
      <c r="AE417" s="190" t="s">
        <v>6113</v>
      </c>
      <c r="AF417" s="190" t="s">
        <v>6112</v>
      </c>
      <c r="AG417" s="193" t="s">
        <v>271</v>
      </c>
      <c r="AH417" s="193" t="s">
        <v>271</v>
      </c>
      <c r="AI417" s="193" t="s">
        <v>271</v>
      </c>
      <c r="AJ417" s="193" t="s">
        <v>271</v>
      </c>
      <c r="AK417" s="193" t="s">
        <v>271</v>
      </c>
      <c r="AL417" s="193" t="s">
        <v>271</v>
      </c>
      <c r="AM417" s="193" t="s">
        <v>271</v>
      </c>
      <c r="AN417" s="193" t="s">
        <v>271</v>
      </c>
      <c r="AO417" s="193">
        <v>0</v>
      </c>
      <c r="AP417" s="193" t="s">
        <v>271</v>
      </c>
      <c r="AQ417" s="193" t="s">
        <v>271</v>
      </c>
      <c r="AR417" s="193">
        <v>0</v>
      </c>
      <c r="AS417" s="190" t="s">
        <v>271</v>
      </c>
      <c r="AT417" s="193" t="s">
        <v>271</v>
      </c>
      <c r="AU417" s="193" t="s">
        <v>271</v>
      </c>
      <c r="AV417" s="190" t="s">
        <v>271</v>
      </c>
      <c r="AW417" s="193" t="s">
        <v>271</v>
      </c>
      <c r="AX417" s="193" t="s">
        <v>271</v>
      </c>
      <c r="AY417" s="190" t="s">
        <v>271</v>
      </c>
      <c r="AZ417" s="193" t="s">
        <v>271</v>
      </c>
      <c r="BA417" s="193" t="s">
        <v>271</v>
      </c>
      <c r="BB417" s="190" t="s">
        <v>271</v>
      </c>
      <c r="BC417" s="193" t="s">
        <v>271</v>
      </c>
      <c r="BD417" s="193" t="s">
        <v>271</v>
      </c>
      <c r="BE417" s="190" t="s">
        <v>271</v>
      </c>
      <c r="BF417" s="193" t="s">
        <v>271</v>
      </c>
      <c r="BG417" s="193" t="s">
        <v>271</v>
      </c>
      <c r="BH417" s="190" t="s">
        <v>271</v>
      </c>
      <c r="BI417" s="193" t="s">
        <v>271</v>
      </c>
      <c r="BJ417" s="193" t="s">
        <v>271</v>
      </c>
      <c r="BK417" s="190" t="s">
        <v>271</v>
      </c>
      <c r="BL417" s="193" t="s">
        <v>271</v>
      </c>
      <c r="BM417" s="193" t="s">
        <v>271</v>
      </c>
      <c r="BN417" s="190" t="s">
        <v>271</v>
      </c>
      <c r="BO417" s="193" t="s">
        <v>271</v>
      </c>
      <c r="BP417" s="193" t="s">
        <v>271</v>
      </c>
      <c r="BQ417" s="190" t="s">
        <v>271</v>
      </c>
      <c r="BR417" s="193" t="s">
        <v>271</v>
      </c>
      <c r="BS417" s="193" t="s">
        <v>271</v>
      </c>
      <c r="BT417" s="190" t="s">
        <v>271</v>
      </c>
      <c r="BU417" s="193" t="s">
        <v>271</v>
      </c>
      <c r="BV417" s="193" t="s">
        <v>271</v>
      </c>
      <c r="BW417" s="193" t="s">
        <v>271</v>
      </c>
      <c r="BX417" s="193" t="s">
        <v>271</v>
      </c>
      <c r="BY417" s="193">
        <v>0</v>
      </c>
      <c r="BZ417" s="193" t="s">
        <v>271</v>
      </c>
      <c r="CA417" s="193" t="s">
        <v>271</v>
      </c>
      <c r="CB417" s="193">
        <v>0</v>
      </c>
      <c r="CC417" s="190" t="s">
        <v>287</v>
      </c>
      <c r="CD417" s="193">
        <v>0</v>
      </c>
      <c r="CE417" s="193">
        <v>0</v>
      </c>
      <c r="CF417" s="190" t="s">
        <v>287</v>
      </c>
      <c r="CG417" s="193">
        <v>0</v>
      </c>
      <c r="CH417" s="193">
        <v>0</v>
      </c>
      <c r="CI417" s="190" t="s">
        <v>271</v>
      </c>
      <c r="CJ417" s="193" t="s">
        <v>271</v>
      </c>
      <c r="CK417" s="193" t="s">
        <v>271</v>
      </c>
      <c r="CL417" s="190" t="s">
        <v>287</v>
      </c>
      <c r="CM417" s="193">
        <v>0</v>
      </c>
      <c r="CN417" s="193">
        <v>0</v>
      </c>
      <c r="CO417" s="190" t="s">
        <v>287</v>
      </c>
      <c r="CP417" s="193">
        <v>0</v>
      </c>
      <c r="CQ417" s="193">
        <v>0</v>
      </c>
      <c r="CR417" s="190" t="s">
        <v>287</v>
      </c>
      <c r="CS417" s="193">
        <v>0</v>
      </c>
      <c r="CT417" s="193">
        <v>0</v>
      </c>
      <c r="CU417" s="190" t="s">
        <v>287</v>
      </c>
      <c r="CV417" s="193">
        <v>0</v>
      </c>
      <c r="CW417" s="193">
        <v>0</v>
      </c>
      <c r="CX417" s="190" t="s">
        <v>271</v>
      </c>
      <c r="CY417" s="193" t="s">
        <v>271</v>
      </c>
      <c r="CZ417" s="193" t="s">
        <v>271</v>
      </c>
      <c r="DA417" s="190" t="s">
        <v>287</v>
      </c>
      <c r="DB417" s="193">
        <v>0</v>
      </c>
      <c r="DC417" s="193">
        <v>0</v>
      </c>
      <c r="DD417" s="190" t="s">
        <v>271</v>
      </c>
      <c r="DE417" s="193" t="s">
        <v>271</v>
      </c>
      <c r="DF417" s="193" t="s">
        <v>271</v>
      </c>
      <c r="DG417" s="190" t="s">
        <v>287</v>
      </c>
      <c r="DH417" s="193">
        <v>0</v>
      </c>
      <c r="DI417" s="193">
        <v>0</v>
      </c>
      <c r="DJ417" s="190" t="s">
        <v>287</v>
      </c>
      <c r="DK417" s="193">
        <v>0</v>
      </c>
      <c r="DL417" s="193">
        <v>0</v>
      </c>
      <c r="DM417" s="190" t="s">
        <v>287</v>
      </c>
      <c r="DN417" s="193">
        <v>0</v>
      </c>
      <c r="DO417" s="193">
        <v>0</v>
      </c>
      <c r="DP417" s="190" t="s">
        <v>271</v>
      </c>
      <c r="DQ417" s="193" t="s">
        <v>271</v>
      </c>
      <c r="DR417" s="193" t="s">
        <v>271</v>
      </c>
      <c r="DS417" s="190" t="s">
        <v>287</v>
      </c>
      <c r="DT417" s="193">
        <v>0</v>
      </c>
      <c r="DU417" s="193">
        <v>0</v>
      </c>
      <c r="DV417" s="190" t="s">
        <v>287</v>
      </c>
      <c r="DW417" s="193">
        <v>0</v>
      </c>
      <c r="DX417" s="193">
        <v>0</v>
      </c>
      <c r="DY417" s="190" t="s">
        <v>356</v>
      </c>
      <c r="DZ417" s="190" t="s">
        <v>272</v>
      </c>
      <c r="EA417" s="190" t="s">
        <v>694</v>
      </c>
      <c r="EB417" s="190" t="s">
        <v>307</v>
      </c>
      <c r="EC417" s="190" t="s">
        <v>272</v>
      </c>
      <c r="ED417" s="190" t="s">
        <v>323</v>
      </c>
      <c r="EE417" s="190" t="s">
        <v>426</v>
      </c>
      <c r="EF417" s="190" t="s">
        <v>6111</v>
      </c>
      <c r="EG417" s="190" t="s">
        <v>285</v>
      </c>
      <c r="EH417" s="190" t="s">
        <v>284</v>
      </c>
      <c r="EI417" s="190" t="s">
        <v>319</v>
      </c>
      <c r="EJ417" s="190" t="s">
        <v>245</v>
      </c>
      <c r="EK417" s="190" t="s">
        <v>379</v>
      </c>
      <c r="EL417" s="190" t="s">
        <v>272</v>
      </c>
      <c r="EM417" s="190" t="s">
        <v>272</v>
      </c>
      <c r="EN417" s="190" t="s">
        <v>272</v>
      </c>
      <c r="EO417" s="190" t="s">
        <v>297</v>
      </c>
      <c r="EP417" s="190" t="s">
        <v>464</v>
      </c>
      <c r="EQ417" s="190">
        <v>3</v>
      </c>
      <c r="ER417" s="190" t="s">
        <v>349</v>
      </c>
      <c r="ES417" s="190" t="s">
        <v>272</v>
      </c>
      <c r="ET417" s="190" t="s">
        <v>272</v>
      </c>
      <c r="EU417" s="190" t="s">
        <v>272</v>
      </c>
      <c r="EV417" s="190" t="s">
        <v>272</v>
      </c>
      <c r="EW417" s="190" t="s">
        <v>303</v>
      </c>
      <c r="EX417" s="190">
        <v>4</v>
      </c>
      <c r="EY417" s="190" t="s">
        <v>318</v>
      </c>
      <c r="EZ417" s="190" t="s">
        <v>266</v>
      </c>
      <c r="FA417" s="190" t="s">
        <v>257</v>
      </c>
      <c r="FB417" s="193">
        <v>1</v>
      </c>
      <c r="FC417" s="190" t="s">
        <v>276</v>
      </c>
      <c r="FD417" s="190" t="s">
        <v>348</v>
      </c>
      <c r="FE417" s="190" t="s">
        <v>537</v>
      </c>
      <c r="FF417" s="190" t="s">
        <v>263</v>
      </c>
      <c r="FG417" s="190" t="s">
        <v>6110</v>
      </c>
      <c r="FH417" s="190" t="s">
        <v>6109</v>
      </c>
      <c r="FI417" s="190" t="s">
        <v>6108</v>
      </c>
      <c r="FJ417" s="190" t="s">
        <v>271</v>
      </c>
      <c r="FK417" s="190" t="s">
        <v>271</v>
      </c>
      <c r="FL417" s="190" t="s">
        <v>271</v>
      </c>
      <c r="FM417" s="190" t="s">
        <v>271</v>
      </c>
      <c r="FN417" s="190" t="s">
        <v>271</v>
      </c>
      <c r="FO417" s="190" t="s">
        <v>6107</v>
      </c>
      <c r="FP417" s="190" t="s">
        <v>6106</v>
      </c>
      <c r="FQ417" s="193">
        <v>0</v>
      </c>
      <c r="FR417" s="193">
        <v>0</v>
      </c>
      <c r="FS417" s="190" t="s">
        <v>272</v>
      </c>
      <c r="FT417" s="190" t="s">
        <v>272</v>
      </c>
      <c r="FU417" s="190" t="s">
        <v>297</v>
      </c>
      <c r="FV417" s="190" t="s">
        <v>297</v>
      </c>
      <c r="FW417" s="190" t="s">
        <v>297</v>
      </c>
      <c r="FX417" s="190" t="s">
        <v>297</v>
      </c>
      <c r="FY417" s="190" t="s">
        <v>297</v>
      </c>
      <c r="FZ417" s="190" t="s">
        <v>297</v>
      </c>
      <c r="GA417" s="190" t="s">
        <v>272</v>
      </c>
      <c r="GB417" s="190" t="s">
        <v>272</v>
      </c>
      <c r="GC417" s="190" t="s">
        <v>272</v>
      </c>
      <c r="GD417" s="190" t="s">
        <v>272</v>
      </c>
      <c r="GE417" s="190" t="s">
        <v>272</v>
      </c>
    </row>
    <row r="418" spans="1:187" x14ac:dyDescent="0.3">
      <c r="A418" s="190" t="s">
        <v>372</v>
      </c>
      <c r="B418" s="190">
        <v>3587</v>
      </c>
      <c r="C418" s="190" t="s">
        <v>81</v>
      </c>
      <c r="D418" s="190" t="s">
        <v>240</v>
      </c>
      <c r="E418" s="190" t="s">
        <v>6098</v>
      </c>
      <c r="F418" s="190" t="s">
        <v>6105</v>
      </c>
      <c r="G418" s="190" t="s">
        <v>5395</v>
      </c>
      <c r="H418" s="190" t="s">
        <v>1272</v>
      </c>
      <c r="I418" s="190" t="s">
        <v>301</v>
      </c>
      <c r="J418" s="190" t="s">
        <v>5982</v>
      </c>
      <c r="K418" s="190" t="s">
        <v>271</v>
      </c>
      <c r="L418" s="190" t="s">
        <v>271</v>
      </c>
      <c r="M418" s="190" t="s">
        <v>271</v>
      </c>
      <c r="N418" s="190" t="s">
        <v>271</v>
      </c>
      <c r="O418" s="190" t="s">
        <v>271</v>
      </c>
      <c r="P418" s="190" t="s">
        <v>271</v>
      </c>
      <c r="Q418" s="191">
        <v>42170</v>
      </c>
      <c r="R418" s="191">
        <v>42613</v>
      </c>
      <c r="T418" s="190" t="s">
        <v>452</v>
      </c>
      <c r="U418" s="194">
        <v>0</v>
      </c>
      <c r="V418" s="190" t="s">
        <v>6095</v>
      </c>
      <c r="W418" s="190" t="s">
        <v>5495</v>
      </c>
      <c r="X418" s="190" t="s">
        <v>6094</v>
      </c>
      <c r="Y418" s="190" t="s">
        <v>1945</v>
      </c>
      <c r="Z418" s="190" t="s">
        <v>6093</v>
      </c>
      <c r="AA418" s="190" t="s">
        <v>1943</v>
      </c>
      <c r="AB418" s="190" t="s">
        <v>310</v>
      </c>
      <c r="AC418" s="190" t="s">
        <v>6092</v>
      </c>
      <c r="AD418" s="190" t="s">
        <v>325</v>
      </c>
      <c r="AE418" s="190" t="s">
        <v>6091</v>
      </c>
      <c r="AF418" s="190" t="s">
        <v>271</v>
      </c>
      <c r="AG418" s="193" t="s">
        <v>271</v>
      </c>
      <c r="AH418" s="193" t="s">
        <v>271</v>
      </c>
      <c r="AI418" s="193">
        <v>0</v>
      </c>
      <c r="AJ418" s="193" t="s">
        <v>271</v>
      </c>
      <c r="AK418" s="193" t="s">
        <v>271</v>
      </c>
      <c r="AL418" s="193">
        <v>2200</v>
      </c>
      <c r="AM418" s="193">
        <v>0</v>
      </c>
      <c r="AN418" s="193">
        <v>0</v>
      </c>
      <c r="AO418" s="193">
        <v>0</v>
      </c>
      <c r="AP418" s="193">
        <v>0</v>
      </c>
      <c r="AQ418" s="193">
        <v>0</v>
      </c>
      <c r="AR418" s="193">
        <v>0</v>
      </c>
      <c r="AS418" s="190" t="s">
        <v>271</v>
      </c>
      <c r="AT418" s="193" t="s">
        <v>271</v>
      </c>
      <c r="AU418" s="193" t="s">
        <v>271</v>
      </c>
      <c r="AV418" s="190" t="s">
        <v>271</v>
      </c>
      <c r="AW418" s="193" t="s">
        <v>271</v>
      </c>
      <c r="AX418" s="193" t="s">
        <v>271</v>
      </c>
      <c r="AY418" s="190" t="s">
        <v>271</v>
      </c>
      <c r="AZ418" s="193" t="s">
        <v>271</v>
      </c>
      <c r="BA418" s="193" t="s">
        <v>271</v>
      </c>
      <c r="BB418" s="190" t="s">
        <v>271</v>
      </c>
      <c r="BC418" s="193" t="s">
        <v>271</v>
      </c>
      <c r="BD418" s="193" t="s">
        <v>271</v>
      </c>
      <c r="BE418" s="190" t="s">
        <v>271</v>
      </c>
      <c r="BF418" s="193" t="s">
        <v>271</v>
      </c>
      <c r="BG418" s="193" t="s">
        <v>271</v>
      </c>
      <c r="BH418" s="190" t="s">
        <v>271</v>
      </c>
      <c r="BI418" s="193" t="s">
        <v>271</v>
      </c>
      <c r="BJ418" s="193" t="s">
        <v>271</v>
      </c>
      <c r="BK418" s="190" t="s">
        <v>271</v>
      </c>
      <c r="BL418" s="193" t="s">
        <v>271</v>
      </c>
      <c r="BM418" s="193" t="s">
        <v>271</v>
      </c>
      <c r="BN418" s="190" t="s">
        <v>271</v>
      </c>
      <c r="BO418" s="193" t="s">
        <v>271</v>
      </c>
      <c r="BP418" s="193" t="s">
        <v>271</v>
      </c>
      <c r="BQ418" s="190" t="s">
        <v>271</v>
      </c>
      <c r="BR418" s="193" t="s">
        <v>271</v>
      </c>
      <c r="BS418" s="193" t="s">
        <v>271</v>
      </c>
      <c r="BT418" s="190" t="s">
        <v>271</v>
      </c>
      <c r="BU418" s="193" t="s">
        <v>271</v>
      </c>
      <c r="BV418" s="193" t="s">
        <v>271</v>
      </c>
      <c r="BW418" s="193">
        <v>0</v>
      </c>
      <c r="BX418" s="193">
        <v>0</v>
      </c>
      <c r="BY418" s="193">
        <v>42690</v>
      </c>
      <c r="BZ418" s="193">
        <v>2145</v>
      </c>
      <c r="CA418" s="193">
        <v>1000</v>
      </c>
      <c r="CB418" s="193">
        <v>3145</v>
      </c>
      <c r="CC418" s="190" t="s">
        <v>271</v>
      </c>
      <c r="CD418" s="193" t="s">
        <v>271</v>
      </c>
      <c r="CE418" s="193" t="s">
        <v>271</v>
      </c>
      <c r="CF418" s="190" t="s">
        <v>287</v>
      </c>
      <c r="CG418" s="193">
        <v>0</v>
      </c>
      <c r="CH418" s="193">
        <v>0</v>
      </c>
      <c r="CI418" s="190" t="s">
        <v>271</v>
      </c>
      <c r="CJ418" s="193" t="s">
        <v>271</v>
      </c>
      <c r="CK418" s="193" t="s">
        <v>271</v>
      </c>
      <c r="CL418" s="190" t="s">
        <v>271</v>
      </c>
      <c r="CM418" s="193" t="s">
        <v>271</v>
      </c>
      <c r="CN418" s="193" t="s">
        <v>271</v>
      </c>
      <c r="CO418" s="190" t="s">
        <v>287</v>
      </c>
      <c r="CP418" s="193">
        <v>200</v>
      </c>
      <c r="CQ418" s="193">
        <v>42690</v>
      </c>
      <c r="CR418" s="190" t="s">
        <v>287</v>
      </c>
      <c r="CS418" s="193">
        <v>0</v>
      </c>
      <c r="CT418" s="193">
        <v>0</v>
      </c>
      <c r="CU418" s="190" t="s">
        <v>271</v>
      </c>
      <c r="CV418" s="193" t="s">
        <v>271</v>
      </c>
      <c r="CW418" s="193" t="s">
        <v>271</v>
      </c>
      <c r="CX418" s="190" t="s">
        <v>271</v>
      </c>
      <c r="CY418" s="193" t="s">
        <v>271</v>
      </c>
      <c r="CZ418" s="193" t="s">
        <v>271</v>
      </c>
      <c r="DA418" s="190" t="s">
        <v>287</v>
      </c>
      <c r="DB418" s="193">
        <v>0</v>
      </c>
      <c r="DC418" s="193">
        <v>0</v>
      </c>
      <c r="DD418" s="190" t="s">
        <v>271</v>
      </c>
      <c r="DE418" s="193" t="s">
        <v>271</v>
      </c>
      <c r="DF418" s="193" t="s">
        <v>271</v>
      </c>
      <c r="DG418" s="190" t="s">
        <v>271</v>
      </c>
      <c r="DH418" s="193" t="s">
        <v>271</v>
      </c>
      <c r="DI418" s="193" t="s">
        <v>271</v>
      </c>
      <c r="DJ418" s="190" t="s">
        <v>271</v>
      </c>
      <c r="DK418" s="193" t="s">
        <v>271</v>
      </c>
      <c r="DL418" s="193" t="s">
        <v>271</v>
      </c>
      <c r="DM418" s="190" t="s">
        <v>271</v>
      </c>
      <c r="DN418" s="193" t="s">
        <v>271</v>
      </c>
      <c r="DO418" s="193" t="s">
        <v>271</v>
      </c>
      <c r="DP418" s="190" t="s">
        <v>271</v>
      </c>
      <c r="DQ418" s="193" t="s">
        <v>271</v>
      </c>
      <c r="DR418" s="193" t="s">
        <v>271</v>
      </c>
      <c r="DS418" s="190" t="s">
        <v>271</v>
      </c>
      <c r="DT418" s="193" t="s">
        <v>271</v>
      </c>
      <c r="DU418" s="193" t="s">
        <v>271</v>
      </c>
      <c r="DV418" s="190" t="s">
        <v>287</v>
      </c>
      <c r="DW418" s="193">
        <v>1945</v>
      </c>
      <c r="DX418" s="193">
        <v>0</v>
      </c>
      <c r="DY418" s="190" t="s">
        <v>655</v>
      </c>
      <c r="DZ418" s="190" t="s">
        <v>272</v>
      </c>
      <c r="EA418" s="190" t="s">
        <v>868</v>
      </c>
      <c r="EB418" s="190" t="s">
        <v>307</v>
      </c>
      <c r="EC418" s="190" t="s">
        <v>272</v>
      </c>
      <c r="ED418" s="190" t="s">
        <v>539</v>
      </c>
      <c r="EE418" s="190" t="s">
        <v>426</v>
      </c>
      <c r="EF418" s="190" t="s">
        <v>271</v>
      </c>
      <c r="EG418" s="190" t="s">
        <v>321</v>
      </c>
      <c r="EH418" s="190" t="s">
        <v>284</v>
      </c>
      <c r="EI418" s="190" t="s">
        <v>483</v>
      </c>
      <c r="EJ418" s="190" t="s">
        <v>246</v>
      </c>
      <c r="EK418" s="190" t="s">
        <v>379</v>
      </c>
      <c r="EL418" s="190" t="s">
        <v>272</v>
      </c>
      <c r="EM418" s="190" t="s">
        <v>272</v>
      </c>
      <c r="EN418" s="190" t="s">
        <v>272</v>
      </c>
      <c r="EO418" s="190" t="s">
        <v>297</v>
      </c>
      <c r="EP418" s="190" t="s">
        <v>464</v>
      </c>
      <c r="EQ418" s="190">
        <v>3</v>
      </c>
      <c r="ER418" s="190" t="s">
        <v>349</v>
      </c>
      <c r="ES418" s="190" t="s">
        <v>272</v>
      </c>
      <c r="ET418" s="190" t="s">
        <v>272</v>
      </c>
      <c r="EU418" s="190" t="s">
        <v>272</v>
      </c>
      <c r="EV418" s="190" t="s">
        <v>272</v>
      </c>
      <c r="EW418" s="190" t="s">
        <v>303</v>
      </c>
      <c r="EX418" s="190">
        <v>4</v>
      </c>
      <c r="EY418" s="190" t="s">
        <v>278</v>
      </c>
      <c r="EZ418" s="190" t="s">
        <v>266</v>
      </c>
      <c r="FA418" s="190" t="s">
        <v>257</v>
      </c>
      <c r="FB418" s="193">
        <v>1</v>
      </c>
      <c r="FC418" s="190" t="s">
        <v>276</v>
      </c>
      <c r="FD418" s="190" t="s">
        <v>271</v>
      </c>
      <c r="FE418" s="190" t="s">
        <v>271</v>
      </c>
      <c r="FF418" s="190" t="s">
        <v>264</v>
      </c>
      <c r="FG418" s="190" t="s">
        <v>6089</v>
      </c>
      <c r="FH418" s="190" t="s">
        <v>6104</v>
      </c>
      <c r="FI418" s="190" t="s">
        <v>6103</v>
      </c>
      <c r="FJ418" s="190" t="s">
        <v>6102</v>
      </c>
      <c r="FK418" s="190" t="s">
        <v>6101</v>
      </c>
      <c r="FL418" s="190" t="s">
        <v>6100</v>
      </c>
      <c r="FM418" s="190" t="s">
        <v>6083</v>
      </c>
      <c r="FN418" s="190" t="s">
        <v>6099</v>
      </c>
      <c r="FO418" s="190" t="s">
        <v>271</v>
      </c>
      <c r="FP418" s="190" t="s">
        <v>271</v>
      </c>
      <c r="FQ418" s="193">
        <v>42690</v>
      </c>
      <c r="FR418" s="193">
        <v>3145</v>
      </c>
      <c r="FS418" s="190" t="s">
        <v>297</v>
      </c>
      <c r="FT418" s="190" t="s">
        <v>297</v>
      </c>
      <c r="FU418" s="190" t="s">
        <v>297</v>
      </c>
      <c r="FV418" s="190" t="s">
        <v>297</v>
      </c>
      <c r="FW418" s="190" t="s">
        <v>297</v>
      </c>
      <c r="FX418" s="190" t="s">
        <v>297</v>
      </c>
      <c r="FY418" s="190" t="s">
        <v>297</v>
      </c>
      <c r="FZ418" s="190" t="s">
        <v>297</v>
      </c>
      <c r="GA418" s="190" t="s">
        <v>297</v>
      </c>
      <c r="GB418" s="190" t="s">
        <v>297</v>
      </c>
      <c r="GC418" s="190" t="s">
        <v>272</v>
      </c>
      <c r="GD418" s="190" t="s">
        <v>272</v>
      </c>
      <c r="GE418" s="190" t="s">
        <v>271</v>
      </c>
    </row>
    <row r="419" spans="1:187" x14ac:dyDescent="0.3">
      <c r="A419" s="190" t="s">
        <v>372</v>
      </c>
      <c r="B419" s="190">
        <v>3588</v>
      </c>
      <c r="C419" s="190" t="s">
        <v>81</v>
      </c>
      <c r="D419" s="190" t="s">
        <v>240</v>
      </c>
      <c r="E419" s="190" t="s">
        <v>6098</v>
      </c>
      <c r="F419" s="190" t="s">
        <v>6097</v>
      </c>
      <c r="G419" s="190" t="s">
        <v>5395</v>
      </c>
      <c r="H419" s="190" t="s">
        <v>1272</v>
      </c>
      <c r="I419" s="190" t="s">
        <v>301</v>
      </c>
      <c r="J419" s="190" t="s">
        <v>6096</v>
      </c>
      <c r="K419" s="190" t="s">
        <v>271</v>
      </c>
      <c r="L419" s="190" t="s">
        <v>271</v>
      </c>
      <c r="M419" s="190" t="s">
        <v>271</v>
      </c>
      <c r="N419" s="190" t="s">
        <v>271</v>
      </c>
      <c r="O419" s="190" t="s">
        <v>271</v>
      </c>
      <c r="P419" s="190" t="s">
        <v>271</v>
      </c>
      <c r="Q419" s="191">
        <v>42278</v>
      </c>
      <c r="R419" s="191">
        <v>42459</v>
      </c>
      <c r="S419" s="191">
        <v>42490</v>
      </c>
      <c r="T419" s="190" t="s">
        <v>391</v>
      </c>
      <c r="U419" s="194">
        <v>23799</v>
      </c>
      <c r="V419" s="190" t="s">
        <v>6095</v>
      </c>
      <c r="W419" s="190" t="s">
        <v>5495</v>
      </c>
      <c r="X419" s="190" t="s">
        <v>6094</v>
      </c>
      <c r="Y419" s="190" t="s">
        <v>1945</v>
      </c>
      <c r="Z419" s="190" t="s">
        <v>6093</v>
      </c>
      <c r="AA419" s="190" t="s">
        <v>1943</v>
      </c>
      <c r="AB419" s="190" t="s">
        <v>310</v>
      </c>
      <c r="AC419" s="190" t="s">
        <v>6092</v>
      </c>
      <c r="AD419" s="190" t="s">
        <v>325</v>
      </c>
      <c r="AE419" s="190" t="s">
        <v>6091</v>
      </c>
      <c r="AF419" s="190" t="s">
        <v>6090</v>
      </c>
      <c r="AG419" s="193">
        <v>200</v>
      </c>
      <c r="AH419" s="193">
        <v>0</v>
      </c>
      <c r="AI419" s="193">
        <v>200</v>
      </c>
      <c r="AJ419" s="193">
        <v>40</v>
      </c>
      <c r="AK419" s="193">
        <v>0</v>
      </c>
      <c r="AL419" s="193">
        <v>2200</v>
      </c>
      <c r="AM419" s="193">
        <v>0</v>
      </c>
      <c r="AN419" s="193">
        <v>0</v>
      </c>
      <c r="AO419" s="193">
        <v>0</v>
      </c>
      <c r="AP419" s="193">
        <v>0</v>
      </c>
      <c r="AQ419" s="193">
        <v>0</v>
      </c>
      <c r="AR419" s="193">
        <v>0</v>
      </c>
      <c r="AS419" s="190" t="s">
        <v>271</v>
      </c>
      <c r="AT419" s="193" t="s">
        <v>271</v>
      </c>
      <c r="AU419" s="193" t="s">
        <v>271</v>
      </c>
      <c r="AV419" s="190" t="s">
        <v>271</v>
      </c>
      <c r="AW419" s="193" t="s">
        <v>271</v>
      </c>
      <c r="AX419" s="193" t="s">
        <v>271</v>
      </c>
      <c r="AY419" s="190" t="s">
        <v>271</v>
      </c>
      <c r="AZ419" s="193" t="s">
        <v>271</v>
      </c>
      <c r="BA419" s="193" t="s">
        <v>271</v>
      </c>
      <c r="BB419" s="190" t="s">
        <v>271</v>
      </c>
      <c r="BC419" s="193" t="s">
        <v>271</v>
      </c>
      <c r="BD419" s="193" t="s">
        <v>271</v>
      </c>
      <c r="BE419" s="190" t="s">
        <v>271</v>
      </c>
      <c r="BF419" s="193" t="s">
        <v>271</v>
      </c>
      <c r="BG419" s="193" t="s">
        <v>271</v>
      </c>
      <c r="BH419" s="190" t="s">
        <v>271</v>
      </c>
      <c r="BI419" s="193" t="s">
        <v>271</v>
      </c>
      <c r="BJ419" s="193" t="s">
        <v>271</v>
      </c>
      <c r="BK419" s="190" t="s">
        <v>271</v>
      </c>
      <c r="BL419" s="193" t="s">
        <v>271</v>
      </c>
      <c r="BM419" s="193" t="s">
        <v>271</v>
      </c>
      <c r="BN419" s="190" t="s">
        <v>271</v>
      </c>
      <c r="BO419" s="193" t="s">
        <v>271</v>
      </c>
      <c r="BP419" s="193" t="s">
        <v>271</v>
      </c>
      <c r="BQ419" s="190" t="s">
        <v>271</v>
      </c>
      <c r="BR419" s="193" t="s">
        <v>271</v>
      </c>
      <c r="BS419" s="193" t="s">
        <v>271</v>
      </c>
      <c r="BT419" s="190" t="s">
        <v>271</v>
      </c>
      <c r="BU419" s="193" t="s">
        <v>271</v>
      </c>
      <c r="BV419" s="193" t="s">
        <v>271</v>
      </c>
      <c r="BW419" s="193">
        <v>0</v>
      </c>
      <c r="BX419" s="193">
        <v>0</v>
      </c>
      <c r="BY419" s="193">
        <v>42690</v>
      </c>
      <c r="BZ419" s="193">
        <v>200</v>
      </c>
      <c r="CA419" s="193">
        <v>0</v>
      </c>
      <c r="CB419" s="193">
        <v>200</v>
      </c>
      <c r="CC419" s="190" t="s">
        <v>271</v>
      </c>
      <c r="CD419" s="193" t="s">
        <v>271</v>
      </c>
      <c r="CE419" s="193" t="s">
        <v>271</v>
      </c>
      <c r="CF419" s="190" t="s">
        <v>287</v>
      </c>
      <c r="CG419" s="193">
        <v>0</v>
      </c>
      <c r="CH419" s="193">
        <v>0</v>
      </c>
      <c r="CI419" s="190" t="s">
        <v>271</v>
      </c>
      <c r="CJ419" s="193" t="s">
        <v>271</v>
      </c>
      <c r="CK419" s="193" t="s">
        <v>271</v>
      </c>
      <c r="CL419" s="190" t="s">
        <v>271</v>
      </c>
      <c r="CM419" s="193" t="s">
        <v>271</v>
      </c>
      <c r="CN419" s="193" t="s">
        <v>271</v>
      </c>
      <c r="CO419" s="190" t="s">
        <v>287</v>
      </c>
      <c r="CP419" s="193">
        <v>200</v>
      </c>
      <c r="CQ419" s="193">
        <v>42690</v>
      </c>
      <c r="CR419" s="190" t="s">
        <v>287</v>
      </c>
      <c r="CS419" s="193">
        <v>0</v>
      </c>
      <c r="CT419" s="193">
        <v>0</v>
      </c>
      <c r="CU419" s="190" t="s">
        <v>271</v>
      </c>
      <c r="CV419" s="193" t="s">
        <v>271</v>
      </c>
      <c r="CW419" s="193" t="s">
        <v>271</v>
      </c>
      <c r="CX419" s="190" t="s">
        <v>271</v>
      </c>
      <c r="CY419" s="193" t="s">
        <v>271</v>
      </c>
      <c r="CZ419" s="193" t="s">
        <v>271</v>
      </c>
      <c r="DA419" s="190" t="s">
        <v>287</v>
      </c>
      <c r="DB419" s="193">
        <v>0</v>
      </c>
      <c r="DC419" s="193">
        <v>0</v>
      </c>
      <c r="DD419" s="190" t="s">
        <v>271</v>
      </c>
      <c r="DE419" s="193" t="s">
        <v>271</v>
      </c>
      <c r="DF419" s="193" t="s">
        <v>271</v>
      </c>
      <c r="DG419" s="190" t="s">
        <v>271</v>
      </c>
      <c r="DH419" s="193" t="s">
        <v>271</v>
      </c>
      <c r="DI419" s="193" t="s">
        <v>271</v>
      </c>
      <c r="DJ419" s="190" t="s">
        <v>271</v>
      </c>
      <c r="DK419" s="193" t="s">
        <v>271</v>
      </c>
      <c r="DL419" s="193" t="s">
        <v>271</v>
      </c>
      <c r="DM419" s="190" t="s">
        <v>271</v>
      </c>
      <c r="DN419" s="193" t="s">
        <v>271</v>
      </c>
      <c r="DO419" s="193" t="s">
        <v>271</v>
      </c>
      <c r="DP419" s="190" t="s">
        <v>271</v>
      </c>
      <c r="DQ419" s="193" t="s">
        <v>271</v>
      </c>
      <c r="DR419" s="193" t="s">
        <v>271</v>
      </c>
      <c r="DS419" s="190" t="s">
        <v>271</v>
      </c>
      <c r="DT419" s="193" t="s">
        <v>271</v>
      </c>
      <c r="DU419" s="193" t="s">
        <v>271</v>
      </c>
      <c r="DV419" s="190" t="s">
        <v>287</v>
      </c>
      <c r="DW419" s="193">
        <v>40</v>
      </c>
      <c r="DX419" s="193">
        <v>0</v>
      </c>
      <c r="DY419" s="190" t="s">
        <v>655</v>
      </c>
      <c r="DZ419" s="190" t="s">
        <v>297</v>
      </c>
      <c r="EA419" s="190" t="s">
        <v>271</v>
      </c>
      <c r="EB419" s="190" t="s">
        <v>271</v>
      </c>
      <c r="EC419" s="190" t="s">
        <v>297</v>
      </c>
      <c r="ED419" s="190" t="s">
        <v>271</v>
      </c>
      <c r="EE419" s="190" t="s">
        <v>271</v>
      </c>
      <c r="EF419" s="190" t="s">
        <v>271</v>
      </c>
      <c r="EG419" s="190" t="s">
        <v>321</v>
      </c>
      <c r="EH419" s="190" t="s">
        <v>380</v>
      </c>
      <c r="EI419" s="190" t="s">
        <v>483</v>
      </c>
      <c r="EJ419" s="190" t="s">
        <v>246</v>
      </c>
      <c r="EK419" s="190" t="s">
        <v>379</v>
      </c>
      <c r="EL419" s="190" t="s">
        <v>272</v>
      </c>
      <c r="EM419" s="190" t="s">
        <v>272</v>
      </c>
      <c r="EN419" s="190" t="s">
        <v>272</v>
      </c>
      <c r="EO419" s="190" t="s">
        <v>297</v>
      </c>
      <c r="EP419" s="190" t="s">
        <v>464</v>
      </c>
      <c r="EQ419" s="190">
        <v>3</v>
      </c>
      <c r="ER419" s="190" t="s">
        <v>349</v>
      </c>
      <c r="ES419" s="190" t="s">
        <v>272</v>
      </c>
      <c r="ET419" s="190" t="s">
        <v>272</v>
      </c>
      <c r="EU419" s="190" t="s">
        <v>272</v>
      </c>
      <c r="EV419" s="190" t="s">
        <v>272</v>
      </c>
      <c r="EW419" s="190" t="s">
        <v>303</v>
      </c>
      <c r="EX419" s="190">
        <v>4</v>
      </c>
      <c r="EY419" s="190" t="s">
        <v>278</v>
      </c>
      <c r="EZ419" s="190" t="s">
        <v>266</v>
      </c>
      <c r="FA419" s="190" t="s">
        <v>257</v>
      </c>
      <c r="FB419" s="193">
        <v>1</v>
      </c>
      <c r="FC419" s="190" t="s">
        <v>276</v>
      </c>
      <c r="FD419" s="190" t="s">
        <v>271</v>
      </c>
      <c r="FE419" s="190" t="s">
        <v>271</v>
      </c>
      <c r="FF419" s="190" t="s">
        <v>264</v>
      </c>
      <c r="FG419" s="190" t="s">
        <v>6089</v>
      </c>
      <c r="FH419" s="190" t="s">
        <v>6088</v>
      </c>
      <c r="FI419" s="190" t="s">
        <v>6087</v>
      </c>
      <c r="FJ419" s="190" t="s">
        <v>6086</v>
      </c>
      <c r="FK419" s="190" t="s">
        <v>6085</v>
      </c>
      <c r="FL419" s="190" t="s">
        <v>6084</v>
      </c>
      <c r="FM419" s="190" t="s">
        <v>6083</v>
      </c>
      <c r="FN419" s="190" t="s">
        <v>6082</v>
      </c>
      <c r="FO419" s="190" t="s">
        <v>271</v>
      </c>
      <c r="FP419" s="190" t="s">
        <v>271</v>
      </c>
      <c r="FQ419" s="193">
        <v>42690</v>
      </c>
      <c r="FR419" s="193">
        <v>200</v>
      </c>
      <c r="FS419" s="190" t="s">
        <v>297</v>
      </c>
      <c r="FT419" s="190" t="s">
        <v>297</v>
      </c>
      <c r="FU419" s="190" t="s">
        <v>297</v>
      </c>
      <c r="FV419" s="190" t="s">
        <v>297</v>
      </c>
      <c r="FW419" s="190" t="s">
        <v>297</v>
      </c>
      <c r="FX419" s="190" t="s">
        <v>297</v>
      </c>
      <c r="FY419" s="190" t="s">
        <v>297</v>
      </c>
      <c r="FZ419" s="190" t="s">
        <v>297</v>
      </c>
      <c r="GA419" s="190" t="s">
        <v>297</v>
      </c>
      <c r="GB419" s="190" t="s">
        <v>297</v>
      </c>
      <c r="GC419" s="190" t="s">
        <v>272</v>
      </c>
      <c r="GD419" s="190" t="s">
        <v>272</v>
      </c>
      <c r="GE419" s="190" t="s">
        <v>297</v>
      </c>
    </row>
    <row r="420" spans="1:187" x14ac:dyDescent="0.3">
      <c r="A420" s="190" t="s">
        <v>372</v>
      </c>
      <c r="B420" s="190">
        <v>3589</v>
      </c>
      <c r="C420" s="190" t="s">
        <v>81</v>
      </c>
      <c r="D420" s="190" t="s">
        <v>240</v>
      </c>
      <c r="E420" s="190" t="s">
        <v>4272</v>
      </c>
      <c r="F420" s="190" t="s">
        <v>4271</v>
      </c>
      <c r="G420" s="190" t="s">
        <v>3876</v>
      </c>
      <c r="H420" s="190" t="s">
        <v>1104</v>
      </c>
      <c r="I420" s="190" t="s">
        <v>301</v>
      </c>
      <c r="J420" s="190" t="s">
        <v>4270</v>
      </c>
      <c r="K420" s="190" t="s">
        <v>271</v>
      </c>
      <c r="L420" s="190" t="s">
        <v>271</v>
      </c>
      <c r="M420" s="190" t="s">
        <v>271</v>
      </c>
      <c r="N420" s="190" t="s">
        <v>271</v>
      </c>
      <c r="O420" s="190" t="s">
        <v>271</v>
      </c>
      <c r="P420" s="190" t="s">
        <v>271</v>
      </c>
      <c r="Q420" s="191">
        <v>42461</v>
      </c>
      <c r="R420" s="191">
        <v>42825</v>
      </c>
      <c r="T420" s="190" t="s">
        <v>366</v>
      </c>
      <c r="U420" s="194">
        <v>0</v>
      </c>
      <c r="V420" s="190" t="s">
        <v>4269</v>
      </c>
      <c r="W420" s="190" t="s">
        <v>4268</v>
      </c>
      <c r="X420" s="190" t="s">
        <v>4267</v>
      </c>
      <c r="Y420" s="190" t="s">
        <v>1945</v>
      </c>
      <c r="Z420" s="190" t="s">
        <v>4266</v>
      </c>
      <c r="AA420" s="190" t="s">
        <v>1943</v>
      </c>
      <c r="AB420" s="190" t="s">
        <v>310</v>
      </c>
      <c r="AC420" s="190" t="s">
        <v>4265</v>
      </c>
      <c r="AD420" s="190" t="s">
        <v>325</v>
      </c>
      <c r="AE420" s="190" t="s">
        <v>4264</v>
      </c>
      <c r="AF420" s="190" t="s">
        <v>4263</v>
      </c>
      <c r="AG420" s="193">
        <v>22575</v>
      </c>
      <c r="AH420" s="193">
        <v>22575</v>
      </c>
      <c r="AI420" s="193">
        <v>44800</v>
      </c>
      <c r="AJ420" s="193">
        <v>18267</v>
      </c>
      <c r="AK420" s="193">
        <v>18267</v>
      </c>
      <c r="AL420" s="193">
        <v>31850</v>
      </c>
      <c r="AM420" s="193" t="s">
        <v>271</v>
      </c>
      <c r="AN420" s="193" t="s">
        <v>271</v>
      </c>
      <c r="AO420" s="193">
        <v>0</v>
      </c>
      <c r="AP420" s="193" t="s">
        <v>271</v>
      </c>
      <c r="AQ420" s="193" t="s">
        <v>271</v>
      </c>
      <c r="AR420" s="193">
        <v>0</v>
      </c>
      <c r="AS420" s="190" t="s">
        <v>271</v>
      </c>
      <c r="AT420" s="193" t="s">
        <v>271</v>
      </c>
      <c r="AU420" s="193" t="s">
        <v>271</v>
      </c>
      <c r="AV420" s="190" t="s">
        <v>271</v>
      </c>
      <c r="AW420" s="193" t="s">
        <v>271</v>
      </c>
      <c r="AX420" s="193" t="s">
        <v>271</v>
      </c>
      <c r="AY420" s="190" t="s">
        <v>271</v>
      </c>
      <c r="AZ420" s="193" t="s">
        <v>271</v>
      </c>
      <c r="BA420" s="193" t="s">
        <v>271</v>
      </c>
      <c r="BB420" s="190" t="s">
        <v>271</v>
      </c>
      <c r="BC420" s="193" t="s">
        <v>271</v>
      </c>
      <c r="BD420" s="193" t="s">
        <v>271</v>
      </c>
      <c r="BE420" s="190" t="s">
        <v>271</v>
      </c>
      <c r="BF420" s="193" t="s">
        <v>271</v>
      </c>
      <c r="BG420" s="193" t="s">
        <v>271</v>
      </c>
      <c r="BH420" s="190" t="s">
        <v>271</v>
      </c>
      <c r="BI420" s="193" t="s">
        <v>271</v>
      </c>
      <c r="BJ420" s="193" t="s">
        <v>271</v>
      </c>
      <c r="BK420" s="190" t="s">
        <v>271</v>
      </c>
      <c r="BL420" s="193" t="s">
        <v>271</v>
      </c>
      <c r="BM420" s="193" t="s">
        <v>271</v>
      </c>
      <c r="BN420" s="190" t="s">
        <v>271</v>
      </c>
      <c r="BO420" s="193" t="s">
        <v>271</v>
      </c>
      <c r="BP420" s="193" t="s">
        <v>271</v>
      </c>
      <c r="BQ420" s="190" t="s">
        <v>271</v>
      </c>
      <c r="BR420" s="193" t="s">
        <v>271</v>
      </c>
      <c r="BS420" s="193" t="s">
        <v>271</v>
      </c>
      <c r="BT420" s="190" t="s">
        <v>271</v>
      </c>
      <c r="BU420" s="193" t="s">
        <v>271</v>
      </c>
      <c r="BV420" s="193" t="s">
        <v>271</v>
      </c>
      <c r="BW420" s="193">
        <v>22575</v>
      </c>
      <c r="BX420" s="193">
        <v>22575</v>
      </c>
      <c r="BY420" s="193">
        <v>44800</v>
      </c>
      <c r="BZ420" s="193">
        <v>18267</v>
      </c>
      <c r="CA420" s="193">
        <v>18267</v>
      </c>
      <c r="CB420" s="193">
        <v>31850</v>
      </c>
      <c r="CC420" s="190" t="s">
        <v>271</v>
      </c>
      <c r="CD420" s="193" t="s">
        <v>271</v>
      </c>
      <c r="CE420" s="193" t="s">
        <v>271</v>
      </c>
      <c r="CF420" s="190" t="s">
        <v>271</v>
      </c>
      <c r="CG420" s="193" t="s">
        <v>271</v>
      </c>
      <c r="CH420" s="193" t="s">
        <v>271</v>
      </c>
      <c r="CI420" s="190" t="s">
        <v>271</v>
      </c>
      <c r="CJ420" s="193" t="s">
        <v>271</v>
      </c>
      <c r="CK420" s="193" t="s">
        <v>271</v>
      </c>
      <c r="CL420" s="190" t="s">
        <v>271</v>
      </c>
      <c r="CM420" s="193" t="s">
        <v>271</v>
      </c>
      <c r="CN420" s="193" t="s">
        <v>271</v>
      </c>
      <c r="CO420" s="190" t="s">
        <v>271</v>
      </c>
      <c r="CP420" s="193" t="s">
        <v>271</v>
      </c>
      <c r="CQ420" s="193" t="s">
        <v>271</v>
      </c>
      <c r="CR420" s="190" t="s">
        <v>271</v>
      </c>
      <c r="CS420" s="193" t="s">
        <v>271</v>
      </c>
      <c r="CT420" s="193" t="s">
        <v>271</v>
      </c>
      <c r="CU420" s="190" t="s">
        <v>287</v>
      </c>
      <c r="CV420" s="193">
        <v>0</v>
      </c>
      <c r="CW420" s="193">
        <v>0</v>
      </c>
      <c r="CX420" s="190" t="s">
        <v>271</v>
      </c>
      <c r="CY420" s="193" t="s">
        <v>271</v>
      </c>
      <c r="CZ420" s="193" t="s">
        <v>271</v>
      </c>
      <c r="DA420" s="190" t="s">
        <v>271</v>
      </c>
      <c r="DB420" s="193" t="s">
        <v>271</v>
      </c>
      <c r="DC420" s="193" t="s">
        <v>271</v>
      </c>
      <c r="DD420" s="190" t="s">
        <v>287</v>
      </c>
      <c r="DE420" s="193">
        <v>0</v>
      </c>
      <c r="DF420" s="193">
        <v>0</v>
      </c>
      <c r="DG420" s="190" t="s">
        <v>271</v>
      </c>
      <c r="DH420" s="193" t="s">
        <v>271</v>
      </c>
      <c r="DI420" s="193" t="s">
        <v>271</v>
      </c>
      <c r="DJ420" s="190" t="s">
        <v>271</v>
      </c>
      <c r="DK420" s="193" t="s">
        <v>271</v>
      </c>
      <c r="DL420" s="193" t="s">
        <v>271</v>
      </c>
      <c r="DM420" s="190" t="s">
        <v>271</v>
      </c>
      <c r="DN420" s="193" t="s">
        <v>271</v>
      </c>
      <c r="DO420" s="193" t="s">
        <v>271</v>
      </c>
      <c r="DP420" s="190" t="s">
        <v>271</v>
      </c>
      <c r="DQ420" s="193" t="s">
        <v>271</v>
      </c>
      <c r="DR420" s="193" t="s">
        <v>271</v>
      </c>
      <c r="DS420" s="190" t="s">
        <v>271</v>
      </c>
      <c r="DT420" s="193" t="s">
        <v>271</v>
      </c>
      <c r="DU420" s="193" t="s">
        <v>271</v>
      </c>
      <c r="DV420" s="190" t="s">
        <v>287</v>
      </c>
      <c r="DW420" s="193">
        <v>0</v>
      </c>
      <c r="DX420" s="193">
        <v>0</v>
      </c>
      <c r="DY420" s="190" t="s">
        <v>356</v>
      </c>
      <c r="DZ420" s="190" t="s">
        <v>272</v>
      </c>
      <c r="EA420" s="190" t="s">
        <v>427</v>
      </c>
      <c r="EB420" s="190" t="s">
        <v>307</v>
      </c>
      <c r="EC420" s="190" t="s">
        <v>297</v>
      </c>
      <c r="ED420" s="190" t="s">
        <v>271</v>
      </c>
      <c r="EE420" s="190" t="s">
        <v>271</v>
      </c>
      <c r="EF420" s="190" t="s">
        <v>4262</v>
      </c>
      <c r="EG420" s="190" t="s">
        <v>352</v>
      </c>
      <c r="EH420" s="190" t="s">
        <v>380</v>
      </c>
      <c r="EI420" s="190" t="s">
        <v>283</v>
      </c>
      <c r="EJ420" s="190" t="s">
        <v>246</v>
      </c>
      <c r="EK420" s="190" t="s">
        <v>379</v>
      </c>
      <c r="EL420" s="190" t="s">
        <v>272</v>
      </c>
      <c r="EM420" s="190" t="s">
        <v>297</v>
      </c>
      <c r="EN420" s="190" t="s">
        <v>272</v>
      </c>
      <c r="EO420" s="190" t="s">
        <v>297</v>
      </c>
      <c r="EP420" s="190" t="s">
        <v>464</v>
      </c>
      <c r="EQ420" s="190">
        <v>2</v>
      </c>
      <c r="ER420" s="190" t="s">
        <v>349</v>
      </c>
      <c r="ES420" s="190" t="s">
        <v>297</v>
      </c>
      <c r="ET420" s="190" t="s">
        <v>297</v>
      </c>
      <c r="EU420" s="190" t="s">
        <v>272</v>
      </c>
      <c r="EV420" s="190" t="s">
        <v>297</v>
      </c>
      <c r="EW420" s="190" t="s">
        <v>601</v>
      </c>
      <c r="EX420" s="190">
        <v>1</v>
      </c>
      <c r="EY420" s="190" t="s">
        <v>302</v>
      </c>
      <c r="EZ420" s="190" t="s">
        <v>268</v>
      </c>
      <c r="FA420" s="190" t="s">
        <v>259</v>
      </c>
      <c r="FB420" s="193">
        <v>0</v>
      </c>
      <c r="FC420" s="190" t="s">
        <v>271</v>
      </c>
      <c r="FD420" s="190" t="s">
        <v>271</v>
      </c>
      <c r="FE420" s="190" t="s">
        <v>271</v>
      </c>
      <c r="FF420" s="190" t="s">
        <v>262</v>
      </c>
      <c r="FG420" s="190" t="s">
        <v>271</v>
      </c>
      <c r="FH420" s="190" t="s">
        <v>4261</v>
      </c>
      <c r="FI420" s="190" t="s">
        <v>4260</v>
      </c>
      <c r="FJ420" s="190" t="s">
        <v>271</v>
      </c>
      <c r="FK420" s="190" t="s">
        <v>271</v>
      </c>
      <c r="FL420" s="190" t="s">
        <v>4259</v>
      </c>
      <c r="FM420" s="190" t="s">
        <v>271</v>
      </c>
      <c r="FN420" s="190" t="s">
        <v>271</v>
      </c>
      <c r="FO420" s="190" t="s">
        <v>4258</v>
      </c>
      <c r="FP420" s="190" t="s">
        <v>271</v>
      </c>
      <c r="FQ420" s="193">
        <v>44800</v>
      </c>
      <c r="FR420" s="193">
        <v>31850</v>
      </c>
      <c r="FS420" s="190" t="s">
        <v>297</v>
      </c>
      <c r="FT420" s="190" t="s">
        <v>271</v>
      </c>
      <c r="FU420" s="190" t="s">
        <v>297</v>
      </c>
      <c r="FV420" s="190" t="s">
        <v>271</v>
      </c>
      <c r="FW420" s="190" t="s">
        <v>297</v>
      </c>
      <c r="FX420" s="190" t="s">
        <v>271</v>
      </c>
      <c r="FY420" s="190" t="s">
        <v>297</v>
      </c>
      <c r="FZ420" s="190" t="s">
        <v>271</v>
      </c>
      <c r="GA420" s="190" t="s">
        <v>272</v>
      </c>
      <c r="GB420" s="190" t="s">
        <v>272</v>
      </c>
      <c r="GC420" s="190" t="s">
        <v>272</v>
      </c>
      <c r="GD420" s="190" t="s">
        <v>272</v>
      </c>
      <c r="GE420" s="190" t="s">
        <v>297</v>
      </c>
    </row>
    <row r="421" spans="1:187" x14ac:dyDescent="0.3">
      <c r="A421" s="190" t="s">
        <v>372</v>
      </c>
      <c r="B421" s="190">
        <v>3591</v>
      </c>
      <c r="C421" s="190" t="s">
        <v>81</v>
      </c>
      <c r="D421" s="190" t="s">
        <v>240</v>
      </c>
      <c r="E421" s="190" t="s">
        <v>1949</v>
      </c>
      <c r="F421" s="190" t="s">
        <v>1948</v>
      </c>
      <c r="G421" s="190" t="s">
        <v>1337</v>
      </c>
      <c r="H421" s="190" t="s">
        <v>301</v>
      </c>
      <c r="I421" s="190" t="s">
        <v>301</v>
      </c>
      <c r="J421" s="190" t="s">
        <v>1337</v>
      </c>
      <c r="K421" s="190" t="s">
        <v>271</v>
      </c>
      <c r="L421" s="190" t="s">
        <v>271</v>
      </c>
      <c r="M421" s="190" t="s">
        <v>271</v>
      </c>
      <c r="N421" s="190" t="s">
        <v>271</v>
      </c>
      <c r="O421" s="190" t="s">
        <v>271</v>
      </c>
      <c r="P421" s="190" t="s">
        <v>271</v>
      </c>
      <c r="Q421" s="191">
        <v>41578</v>
      </c>
      <c r="R421" s="191">
        <v>42460</v>
      </c>
      <c r="S421" s="191">
        <v>42794</v>
      </c>
      <c r="T421" s="190" t="s">
        <v>391</v>
      </c>
      <c r="U421" s="194">
        <v>1045641</v>
      </c>
      <c r="V421" s="190" t="s">
        <v>1947</v>
      </c>
      <c r="W421" s="190" t="s">
        <v>364</v>
      </c>
      <c r="X421" s="190" t="s">
        <v>1946</v>
      </c>
      <c r="Y421" s="190" t="s">
        <v>1945</v>
      </c>
      <c r="Z421" s="190" t="s">
        <v>1944</v>
      </c>
      <c r="AA421" s="190" t="s">
        <v>1943</v>
      </c>
      <c r="AB421" s="190" t="s">
        <v>310</v>
      </c>
      <c r="AC421" s="190" t="s">
        <v>1942</v>
      </c>
      <c r="AD421" s="190" t="s">
        <v>325</v>
      </c>
      <c r="AE421" s="190" t="s">
        <v>1941</v>
      </c>
      <c r="AF421" s="190" t="s">
        <v>1940</v>
      </c>
      <c r="AG421" s="193">
        <v>1000</v>
      </c>
      <c r="AH421" s="193">
        <v>500</v>
      </c>
      <c r="AI421" s="193">
        <v>1500</v>
      </c>
      <c r="AJ421" s="193">
        <v>150</v>
      </c>
      <c r="AK421" s="193">
        <v>150</v>
      </c>
      <c r="AL421" s="193">
        <v>300</v>
      </c>
      <c r="AM421" s="193">
        <v>0</v>
      </c>
      <c r="AN421" s="193">
        <v>0</v>
      </c>
      <c r="AO421" s="193">
        <v>0</v>
      </c>
      <c r="AP421" s="193">
        <v>0</v>
      </c>
      <c r="AQ421" s="193">
        <v>0</v>
      </c>
      <c r="AR421" s="193">
        <v>0</v>
      </c>
      <c r="AS421" s="190" t="s">
        <v>271</v>
      </c>
      <c r="AT421" s="193" t="s">
        <v>271</v>
      </c>
      <c r="AU421" s="193" t="s">
        <v>271</v>
      </c>
      <c r="AV421" s="190" t="s">
        <v>271</v>
      </c>
      <c r="AW421" s="193" t="s">
        <v>271</v>
      </c>
      <c r="AX421" s="193" t="s">
        <v>271</v>
      </c>
      <c r="AY421" s="190" t="s">
        <v>271</v>
      </c>
      <c r="AZ421" s="193" t="s">
        <v>271</v>
      </c>
      <c r="BA421" s="193" t="s">
        <v>271</v>
      </c>
      <c r="BB421" s="190" t="s">
        <v>271</v>
      </c>
      <c r="BC421" s="193" t="s">
        <v>271</v>
      </c>
      <c r="BD421" s="193" t="s">
        <v>271</v>
      </c>
      <c r="BE421" s="190" t="s">
        <v>271</v>
      </c>
      <c r="BF421" s="193" t="s">
        <v>271</v>
      </c>
      <c r="BG421" s="193" t="s">
        <v>271</v>
      </c>
      <c r="BH421" s="190" t="s">
        <v>271</v>
      </c>
      <c r="BI421" s="193" t="s">
        <v>271</v>
      </c>
      <c r="BJ421" s="193" t="s">
        <v>271</v>
      </c>
      <c r="BK421" s="190" t="s">
        <v>271</v>
      </c>
      <c r="BL421" s="193" t="s">
        <v>271</v>
      </c>
      <c r="BM421" s="193" t="s">
        <v>271</v>
      </c>
      <c r="BN421" s="190" t="s">
        <v>271</v>
      </c>
      <c r="BO421" s="193" t="s">
        <v>271</v>
      </c>
      <c r="BP421" s="193" t="s">
        <v>271</v>
      </c>
      <c r="BQ421" s="190" t="s">
        <v>271</v>
      </c>
      <c r="BR421" s="193" t="s">
        <v>271</v>
      </c>
      <c r="BS421" s="193" t="s">
        <v>271</v>
      </c>
      <c r="BT421" s="190" t="s">
        <v>271</v>
      </c>
      <c r="BU421" s="193" t="s">
        <v>271</v>
      </c>
      <c r="BV421" s="193" t="s">
        <v>271</v>
      </c>
      <c r="BW421" s="193">
        <v>1000</v>
      </c>
      <c r="BX421" s="193">
        <v>500</v>
      </c>
      <c r="BY421" s="193">
        <v>1500</v>
      </c>
      <c r="BZ421" s="193">
        <v>150</v>
      </c>
      <c r="CA421" s="193">
        <v>150</v>
      </c>
      <c r="CB421" s="193">
        <v>300</v>
      </c>
      <c r="CC421" s="190" t="s">
        <v>287</v>
      </c>
      <c r="CD421" s="193">
        <v>300</v>
      </c>
      <c r="CE421" s="193">
        <v>1500</v>
      </c>
      <c r="CF421" s="190" t="s">
        <v>287</v>
      </c>
      <c r="CG421" s="193">
        <v>150</v>
      </c>
      <c r="CH421" s="193">
        <v>750</v>
      </c>
      <c r="CI421" s="190" t="s">
        <v>287</v>
      </c>
      <c r="CJ421" s="193">
        <v>30</v>
      </c>
      <c r="CK421" s="193">
        <v>300</v>
      </c>
      <c r="CL421" s="190" t="s">
        <v>287</v>
      </c>
      <c r="CM421" s="193">
        <v>150</v>
      </c>
      <c r="CN421" s="193">
        <v>300</v>
      </c>
      <c r="CO421" s="190" t="s">
        <v>287</v>
      </c>
      <c r="CP421" s="193">
        <v>300</v>
      </c>
      <c r="CQ421" s="193">
        <v>1500</v>
      </c>
      <c r="CR421" s="190" t="s">
        <v>271</v>
      </c>
      <c r="CS421" s="193" t="s">
        <v>271</v>
      </c>
      <c r="CT421" s="193" t="s">
        <v>271</v>
      </c>
      <c r="CU421" s="190" t="s">
        <v>271</v>
      </c>
      <c r="CV421" s="193" t="s">
        <v>271</v>
      </c>
      <c r="CW421" s="193" t="s">
        <v>271</v>
      </c>
      <c r="CX421" s="190" t="s">
        <v>271</v>
      </c>
      <c r="CY421" s="193" t="s">
        <v>271</v>
      </c>
      <c r="CZ421" s="193" t="s">
        <v>271</v>
      </c>
      <c r="DA421" s="190" t="s">
        <v>287</v>
      </c>
      <c r="DB421" s="193">
        <v>300</v>
      </c>
      <c r="DC421" s="193">
        <v>1500</v>
      </c>
      <c r="DD421" s="190" t="s">
        <v>271</v>
      </c>
      <c r="DE421" s="193" t="s">
        <v>271</v>
      </c>
      <c r="DF421" s="193" t="s">
        <v>271</v>
      </c>
      <c r="DG421" s="190" t="s">
        <v>271</v>
      </c>
      <c r="DH421" s="193" t="s">
        <v>271</v>
      </c>
      <c r="DI421" s="193" t="s">
        <v>271</v>
      </c>
      <c r="DJ421" s="190" t="s">
        <v>287</v>
      </c>
      <c r="DK421" s="193">
        <v>150</v>
      </c>
      <c r="DL421" s="193">
        <v>750</v>
      </c>
      <c r="DM421" s="190" t="s">
        <v>287</v>
      </c>
      <c r="DN421" s="193">
        <v>300</v>
      </c>
      <c r="DO421" s="193">
        <v>1500</v>
      </c>
      <c r="DP421" s="190" t="s">
        <v>271</v>
      </c>
      <c r="DQ421" s="193" t="s">
        <v>271</v>
      </c>
      <c r="DR421" s="193" t="s">
        <v>271</v>
      </c>
      <c r="DS421" s="190" t="s">
        <v>287</v>
      </c>
      <c r="DT421" s="193">
        <v>300</v>
      </c>
      <c r="DU421" s="193">
        <v>1500</v>
      </c>
      <c r="DV421" s="190" t="s">
        <v>287</v>
      </c>
      <c r="DW421" s="193">
        <v>300</v>
      </c>
      <c r="DX421" s="193">
        <v>1500</v>
      </c>
      <c r="DY421" s="190" t="s">
        <v>356</v>
      </c>
      <c r="DZ421" s="190" t="s">
        <v>272</v>
      </c>
      <c r="EA421" s="190" t="s">
        <v>355</v>
      </c>
      <c r="EB421" s="190" t="s">
        <v>286</v>
      </c>
      <c r="EC421" s="190" t="s">
        <v>272</v>
      </c>
      <c r="ED421" s="190" t="s">
        <v>427</v>
      </c>
      <c r="EE421" s="190" t="s">
        <v>307</v>
      </c>
      <c r="EF421" s="190" t="s">
        <v>271</v>
      </c>
      <c r="EG421" s="190" t="s">
        <v>285</v>
      </c>
      <c r="EH421" s="190" t="s">
        <v>320</v>
      </c>
      <c r="EI421" s="190" t="s">
        <v>319</v>
      </c>
      <c r="EJ421" s="190" t="s">
        <v>245</v>
      </c>
      <c r="EK421" s="190" t="s">
        <v>351</v>
      </c>
      <c r="EL421" s="190" t="s">
        <v>272</v>
      </c>
      <c r="EM421" s="190" t="s">
        <v>272</v>
      </c>
      <c r="EN421" s="190" t="s">
        <v>272</v>
      </c>
      <c r="EO421" s="190" t="s">
        <v>272</v>
      </c>
      <c r="EP421" s="190" t="s">
        <v>350</v>
      </c>
      <c r="EQ421" s="190">
        <v>4</v>
      </c>
      <c r="ER421" s="190" t="s">
        <v>349</v>
      </c>
      <c r="ES421" s="190" t="s">
        <v>272</v>
      </c>
      <c r="ET421" s="190" t="s">
        <v>272</v>
      </c>
      <c r="EU421" s="190" t="s">
        <v>272</v>
      </c>
      <c r="EV421" s="190" t="s">
        <v>272</v>
      </c>
      <c r="EW421" s="190" t="s">
        <v>303</v>
      </c>
      <c r="EX421" s="190">
        <v>4</v>
      </c>
      <c r="EY421" s="190" t="s">
        <v>318</v>
      </c>
      <c r="EZ421" s="190" t="s">
        <v>266</v>
      </c>
      <c r="FA421" s="190" t="s">
        <v>258</v>
      </c>
      <c r="FB421" s="193">
        <v>2</v>
      </c>
      <c r="FC421" s="190" t="s">
        <v>482</v>
      </c>
      <c r="FD421" s="190" t="s">
        <v>276</v>
      </c>
      <c r="FE421" s="190" t="s">
        <v>376</v>
      </c>
      <c r="FF421" s="190" t="s">
        <v>263</v>
      </c>
      <c r="FG421" s="190" t="s">
        <v>1939</v>
      </c>
      <c r="FH421" s="190" t="s">
        <v>1938</v>
      </c>
      <c r="FI421" s="190" t="s">
        <v>1937</v>
      </c>
      <c r="FJ421" s="190" t="s">
        <v>1936</v>
      </c>
      <c r="FK421" s="190" t="s">
        <v>1935</v>
      </c>
      <c r="FL421" s="190" t="s">
        <v>1934</v>
      </c>
      <c r="FM421" s="190" t="s">
        <v>1933</v>
      </c>
      <c r="FN421" s="190" t="s">
        <v>1932</v>
      </c>
      <c r="FO421" s="190" t="s">
        <v>1931</v>
      </c>
      <c r="FP421" s="190" t="s">
        <v>1930</v>
      </c>
      <c r="FQ421" s="193">
        <v>1500</v>
      </c>
      <c r="FR421" s="193">
        <v>300</v>
      </c>
      <c r="FS421" s="190" t="s">
        <v>297</v>
      </c>
      <c r="FT421" s="190" t="s">
        <v>297</v>
      </c>
      <c r="FU421" s="190" t="s">
        <v>297</v>
      </c>
      <c r="FV421" s="190" t="s">
        <v>297</v>
      </c>
      <c r="FW421" s="190" t="s">
        <v>297</v>
      </c>
      <c r="FX421" s="190" t="s">
        <v>297</v>
      </c>
      <c r="FY421" s="190" t="s">
        <v>297</v>
      </c>
      <c r="FZ421" s="190" t="s">
        <v>297</v>
      </c>
      <c r="GA421" s="190" t="s">
        <v>272</v>
      </c>
      <c r="GB421" s="190" t="s">
        <v>297</v>
      </c>
      <c r="GC421" s="190" t="s">
        <v>272</v>
      </c>
      <c r="GD421" s="190" t="s">
        <v>272</v>
      </c>
      <c r="GE421" s="190" t="s">
        <v>272</v>
      </c>
    </row>
    <row r="422" spans="1:187" x14ac:dyDescent="0.3">
      <c r="A422" s="190" t="s">
        <v>372</v>
      </c>
      <c r="B422" s="190">
        <v>3584</v>
      </c>
      <c r="C422" s="190" t="s">
        <v>81</v>
      </c>
      <c r="D422" s="190" t="s">
        <v>240</v>
      </c>
      <c r="E422" s="190" t="s">
        <v>1085</v>
      </c>
      <c r="F422" s="190" t="s">
        <v>1084</v>
      </c>
      <c r="G422" s="190" t="s">
        <v>270</v>
      </c>
      <c r="H422" s="190" t="s">
        <v>301</v>
      </c>
      <c r="I422" s="190" t="s">
        <v>301</v>
      </c>
      <c r="J422" s="190" t="s">
        <v>270</v>
      </c>
      <c r="K422" s="190" t="s">
        <v>271</v>
      </c>
      <c r="L422" s="190" t="s">
        <v>271</v>
      </c>
      <c r="M422" s="190" t="s">
        <v>271</v>
      </c>
      <c r="N422" s="190" t="s">
        <v>271</v>
      </c>
      <c r="O422" s="190" t="s">
        <v>271</v>
      </c>
      <c r="P422" s="190" t="s">
        <v>271</v>
      </c>
      <c r="Q422" s="191">
        <v>41913</v>
      </c>
      <c r="R422" s="191">
        <v>42551</v>
      </c>
      <c r="T422" s="190" t="s">
        <v>452</v>
      </c>
      <c r="U422" s="194">
        <v>24506</v>
      </c>
      <c r="V422" s="190" t="s">
        <v>1083</v>
      </c>
      <c r="W422" s="190" t="s">
        <v>1082</v>
      </c>
      <c r="X422" s="190" t="s">
        <v>1081</v>
      </c>
      <c r="Y422" s="190" t="s">
        <v>1080</v>
      </c>
      <c r="Z422" s="190" t="s">
        <v>497</v>
      </c>
      <c r="AA422" s="190" t="s">
        <v>1079</v>
      </c>
      <c r="AB422" s="190" t="s">
        <v>448</v>
      </c>
      <c r="AC422" s="190" t="s">
        <v>1078</v>
      </c>
      <c r="AD422" s="190" t="s">
        <v>289</v>
      </c>
      <c r="AE422" s="190" t="s">
        <v>1077</v>
      </c>
      <c r="AF422" s="190" t="s">
        <v>1076</v>
      </c>
      <c r="AG422" s="193">
        <v>0</v>
      </c>
      <c r="AH422" s="193">
        <v>0</v>
      </c>
      <c r="AI422" s="193">
        <v>0</v>
      </c>
      <c r="AJ422" s="193">
        <v>14</v>
      </c>
      <c r="AK422" s="193">
        <v>10</v>
      </c>
      <c r="AL422" s="193">
        <v>24</v>
      </c>
      <c r="AM422" s="193">
        <v>0</v>
      </c>
      <c r="AN422" s="193">
        <v>0</v>
      </c>
      <c r="AO422" s="193">
        <v>0</v>
      </c>
      <c r="AP422" s="193">
        <v>14</v>
      </c>
      <c r="AQ422" s="193">
        <v>10</v>
      </c>
      <c r="AR422" s="193">
        <v>24</v>
      </c>
      <c r="AS422" s="190" t="s">
        <v>287</v>
      </c>
      <c r="AT422" s="193">
        <v>1</v>
      </c>
      <c r="AU422" s="193">
        <v>24</v>
      </c>
      <c r="AV422" s="190" t="s">
        <v>271</v>
      </c>
      <c r="AW422" s="193" t="s">
        <v>271</v>
      </c>
      <c r="AX422" s="193" t="s">
        <v>271</v>
      </c>
      <c r="AY422" s="190" t="s">
        <v>287</v>
      </c>
      <c r="AZ422" s="193">
        <v>1</v>
      </c>
      <c r="BA422" s="193">
        <v>24</v>
      </c>
      <c r="BB422" s="190" t="s">
        <v>287</v>
      </c>
      <c r="BC422" s="193">
        <v>1</v>
      </c>
      <c r="BD422" s="193">
        <v>24</v>
      </c>
      <c r="BE422" s="190" t="s">
        <v>287</v>
      </c>
      <c r="BF422" s="193">
        <v>1</v>
      </c>
      <c r="BG422" s="193">
        <v>24</v>
      </c>
      <c r="BH422" s="190" t="s">
        <v>287</v>
      </c>
      <c r="BI422" s="193">
        <v>1</v>
      </c>
      <c r="BJ422" s="193">
        <v>24</v>
      </c>
      <c r="BK422" s="190" t="s">
        <v>287</v>
      </c>
      <c r="BL422" s="193">
        <v>1</v>
      </c>
      <c r="BM422" s="193">
        <v>24</v>
      </c>
      <c r="BN422" s="190" t="s">
        <v>287</v>
      </c>
      <c r="BO422" s="193">
        <v>1</v>
      </c>
      <c r="BP422" s="193">
        <v>24</v>
      </c>
      <c r="BQ422" s="190" t="s">
        <v>287</v>
      </c>
      <c r="BR422" s="193">
        <v>1</v>
      </c>
      <c r="BS422" s="193">
        <v>24</v>
      </c>
      <c r="BT422" s="190" t="s">
        <v>287</v>
      </c>
      <c r="BU422" s="193">
        <v>1</v>
      </c>
      <c r="BV422" s="193">
        <v>24</v>
      </c>
      <c r="BW422" s="193" t="s">
        <v>271</v>
      </c>
      <c r="BX422" s="193" t="s">
        <v>271</v>
      </c>
      <c r="BY422" s="193">
        <v>0</v>
      </c>
      <c r="BZ422" s="193" t="s">
        <v>271</v>
      </c>
      <c r="CA422" s="193" t="s">
        <v>271</v>
      </c>
      <c r="CB422" s="193">
        <v>0</v>
      </c>
      <c r="CC422" s="190" t="s">
        <v>271</v>
      </c>
      <c r="CD422" s="193" t="s">
        <v>271</v>
      </c>
      <c r="CE422" s="193" t="s">
        <v>271</v>
      </c>
      <c r="CF422" s="190" t="s">
        <v>271</v>
      </c>
      <c r="CG422" s="193" t="s">
        <v>271</v>
      </c>
      <c r="CH422" s="193" t="s">
        <v>271</v>
      </c>
      <c r="CI422" s="190" t="s">
        <v>271</v>
      </c>
      <c r="CJ422" s="193" t="s">
        <v>271</v>
      </c>
      <c r="CK422" s="193" t="s">
        <v>271</v>
      </c>
      <c r="CL422" s="190" t="s">
        <v>271</v>
      </c>
      <c r="CM422" s="193" t="s">
        <v>271</v>
      </c>
      <c r="CN422" s="193" t="s">
        <v>271</v>
      </c>
      <c r="CO422" s="190" t="s">
        <v>271</v>
      </c>
      <c r="CP422" s="193" t="s">
        <v>271</v>
      </c>
      <c r="CQ422" s="193" t="s">
        <v>271</v>
      </c>
      <c r="CR422" s="190" t="s">
        <v>271</v>
      </c>
      <c r="CS422" s="193" t="s">
        <v>271</v>
      </c>
      <c r="CT422" s="193" t="s">
        <v>271</v>
      </c>
      <c r="CU422" s="190" t="s">
        <v>271</v>
      </c>
      <c r="CV422" s="193" t="s">
        <v>271</v>
      </c>
      <c r="CW422" s="193" t="s">
        <v>271</v>
      </c>
      <c r="CX422" s="190" t="s">
        <v>271</v>
      </c>
      <c r="CY422" s="193" t="s">
        <v>271</v>
      </c>
      <c r="CZ422" s="193" t="s">
        <v>271</v>
      </c>
      <c r="DA422" s="190" t="s">
        <v>271</v>
      </c>
      <c r="DB422" s="193" t="s">
        <v>271</v>
      </c>
      <c r="DC422" s="193" t="s">
        <v>271</v>
      </c>
      <c r="DD422" s="190" t="s">
        <v>271</v>
      </c>
      <c r="DE422" s="193" t="s">
        <v>271</v>
      </c>
      <c r="DF422" s="193" t="s">
        <v>271</v>
      </c>
      <c r="DG422" s="190" t="s">
        <v>271</v>
      </c>
      <c r="DH422" s="193" t="s">
        <v>271</v>
      </c>
      <c r="DI422" s="193" t="s">
        <v>271</v>
      </c>
      <c r="DJ422" s="190" t="s">
        <v>271</v>
      </c>
      <c r="DK422" s="193" t="s">
        <v>271</v>
      </c>
      <c r="DL422" s="193" t="s">
        <v>271</v>
      </c>
      <c r="DM422" s="190" t="s">
        <v>271</v>
      </c>
      <c r="DN422" s="193" t="s">
        <v>271</v>
      </c>
      <c r="DO422" s="193" t="s">
        <v>271</v>
      </c>
      <c r="DP422" s="190" t="s">
        <v>271</v>
      </c>
      <c r="DQ422" s="193" t="s">
        <v>271</v>
      </c>
      <c r="DR422" s="193" t="s">
        <v>271</v>
      </c>
      <c r="DS422" s="190" t="s">
        <v>271</v>
      </c>
      <c r="DT422" s="193" t="s">
        <v>271</v>
      </c>
      <c r="DU422" s="193" t="s">
        <v>271</v>
      </c>
      <c r="DV422" s="190" t="s">
        <v>271</v>
      </c>
      <c r="DW422" s="193" t="s">
        <v>271</v>
      </c>
      <c r="DX422" s="193" t="s">
        <v>271</v>
      </c>
      <c r="DY422" s="190" t="s">
        <v>655</v>
      </c>
      <c r="DZ422" s="190" t="s">
        <v>297</v>
      </c>
      <c r="EA422" s="190" t="s">
        <v>271</v>
      </c>
      <c r="EB422" s="190" t="s">
        <v>271</v>
      </c>
      <c r="EC422" s="190" t="s">
        <v>272</v>
      </c>
      <c r="ED422" s="190" t="s">
        <v>381</v>
      </c>
      <c r="EE422" s="190" t="s">
        <v>271</v>
      </c>
      <c r="EF422" s="190" t="s">
        <v>271</v>
      </c>
      <c r="EG422" s="190" t="s">
        <v>321</v>
      </c>
      <c r="EH422" s="190" t="s">
        <v>284</v>
      </c>
      <c r="EI422" s="190" t="s">
        <v>283</v>
      </c>
      <c r="EJ422" s="190" t="s">
        <v>245</v>
      </c>
      <c r="EK422" s="190" t="s">
        <v>379</v>
      </c>
      <c r="EL422" s="190" t="s">
        <v>272</v>
      </c>
      <c r="EM422" s="190" t="s">
        <v>272</v>
      </c>
      <c r="EN422" s="190" t="s">
        <v>272</v>
      </c>
      <c r="EO422" s="190" t="s">
        <v>297</v>
      </c>
      <c r="EP422" s="190" t="s">
        <v>464</v>
      </c>
      <c r="EQ422" s="190">
        <v>3</v>
      </c>
      <c r="ER422" s="190" t="s">
        <v>692</v>
      </c>
      <c r="ES422" s="190" t="s">
        <v>297</v>
      </c>
      <c r="ET422" s="190" t="s">
        <v>297</v>
      </c>
      <c r="EU422" s="190" t="s">
        <v>297</v>
      </c>
      <c r="EV422" s="190" t="s">
        <v>297</v>
      </c>
      <c r="EW422" s="190" t="s">
        <v>691</v>
      </c>
      <c r="EX422" s="190">
        <v>0</v>
      </c>
      <c r="EY422" s="190" t="s">
        <v>318</v>
      </c>
      <c r="EZ422" s="190" t="s">
        <v>266</v>
      </c>
      <c r="FA422" s="190" t="s">
        <v>257</v>
      </c>
      <c r="FB422" s="193">
        <v>0</v>
      </c>
      <c r="FC422" s="190" t="s">
        <v>300</v>
      </c>
      <c r="FD422" s="190" t="s">
        <v>276</v>
      </c>
      <c r="FE422" s="190" t="s">
        <v>271</v>
      </c>
      <c r="FF422" s="190" t="s">
        <v>262</v>
      </c>
      <c r="FG422" s="190" t="s">
        <v>271</v>
      </c>
      <c r="FH422" s="190" t="s">
        <v>271</v>
      </c>
      <c r="FI422" s="190" t="s">
        <v>1075</v>
      </c>
      <c r="FJ422" s="190" t="s">
        <v>1074</v>
      </c>
      <c r="FK422" s="190" t="s">
        <v>1073</v>
      </c>
      <c r="FL422" s="190" t="s">
        <v>1072</v>
      </c>
      <c r="FM422" s="190" t="s">
        <v>1071</v>
      </c>
      <c r="FN422" s="190" t="s">
        <v>1070</v>
      </c>
      <c r="FO422" s="190" t="s">
        <v>271</v>
      </c>
      <c r="FP422" s="190" t="s">
        <v>1069</v>
      </c>
      <c r="FQ422" s="193">
        <v>0</v>
      </c>
      <c r="FR422" s="193">
        <v>24</v>
      </c>
      <c r="FS422" s="190" t="s">
        <v>297</v>
      </c>
      <c r="FT422" s="190" t="s">
        <v>297</v>
      </c>
      <c r="FU422" s="190" t="s">
        <v>297</v>
      </c>
      <c r="FV422" s="190" t="s">
        <v>297</v>
      </c>
      <c r="FW422" s="190" t="s">
        <v>297</v>
      </c>
      <c r="FX422" s="190" t="s">
        <v>297</v>
      </c>
      <c r="FY422" s="190" t="s">
        <v>297</v>
      </c>
      <c r="FZ422" s="190" t="s">
        <v>297</v>
      </c>
      <c r="GA422" s="190" t="s">
        <v>297</v>
      </c>
      <c r="GB422" s="190" t="s">
        <v>297</v>
      </c>
      <c r="GC422" s="190" t="s">
        <v>297</v>
      </c>
      <c r="GD422" s="190" t="s">
        <v>297</v>
      </c>
      <c r="GE422" s="190" t="s">
        <v>297</v>
      </c>
    </row>
    <row r="423" spans="1:187" x14ac:dyDescent="0.3">
      <c r="A423" s="190" t="s">
        <v>372</v>
      </c>
      <c r="B423" s="190">
        <v>3592</v>
      </c>
      <c r="C423" s="190" t="s">
        <v>83</v>
      </c>
      <c r="D423" s="190" t="s">
        <v>238</v>
      </c>
      <c r="E423" s="190" t="s">
        <v>3711</v>
      </c>
      <c r="F423" s="190" t="s">
        <v>3710</v>
      </c>
      <c r="G423" s="190" t="s">
        <v>2855</v>
      </c>
      <c r="H423" s="190" t="s">
        <v>369</v>
      </c>
      <c r="I423" s="190" t="s">
        <v>3695</v>
      </c>
      <c r="J423" s="190" t="s">
        <v>3694</v>
      </c>
      <c r="K423" s="190" t="s">
        <v>301</v>
      </c>
      <c r="L423" s="190" t="s">
        <v>271</v>
      </c>
      <c r="M423" s="190" t="s">
        <v>3709</v>
      </c>
      <c r="N423" s="190" t="s">
        <v>271</v>
      </c>
      <c r="O423" s="190" t="s">
        <v>271</v>
      </c>
      <c r="P423" s="190" t="s">
        <v>271</v>
      </c>
      <c r="Q423" s="191">
        <v>42005</v>
      </c>
      <c r="R423" s="191">
        <v>42277</v>
      </c>
      <c r="T423" s="190" t="s">
        <v>452</v>
      </c>
      <c r="U423" s="194">
        <v>887896</v>
      </c>
      <c r="V423" s="190" t="s">
        <v>3655</v>
      </c>
      <c r="W423" s="190" t="s">
        <v>3654</v>
      </c>
      <c r="X423" s="190" t="s">
        <v>3653</v>
      </c>
      <c r="Y423" s="190" t="s">
        <v>271</v>
      </c>
      <c r="Z423" s="190" t="s">
        <v>271</v>
      </c>
      <c r="AA423" s="190" t="s">
        <v>271</v>
      </c>
      <c r="AB423" s="190" t="s">
        <v>448</v>
      </c>
      <c r="AC423" s="190" t="s">
        <v>3708</v>
      </c>
      <c r="AD423" s="190" t="s">
        <v>325</v>
      </c>
      <c r="AE423" s="190" t="s">
        <v>3707</v>
      </c>
      <c r="AF423" s="190" t="s">
        <v>3706</v>
      </c>
      <c r="AG423" s="193">
        <v>0</v>
      </c>
      <c r="AH423" s="193">
        <v>0</v>
      </c>
      <c r="AI423" s="193">
        <v>0</v>
      </c>
      <c r="AJ423" s="193">
        <v>5511</v>
      </c>
      <c r="AK423" s="193">
        <v>5734</v>
      </c>
      <c r="AL423" s="193">
        <v>11245</v>
      </c>
      <c r="AM423" s="193">
        <v>0</v>
      </c>
      <c r="AN423" s="193">
        <v>0</v>
      </c>
      <c r="AO423" s="193">
        <v>0</v>
      </c>
      <c r="AP423" s="193">
        <v>5511</v>
      </c>
      <c r="AQ423" s="193">
        <v>5734</v>
      </c>
      <c r="AR423" s="193">
        <v>11245</v>
      </c>
      <c r="AS423" s="190" t="s">
        <v>271</v>
      </c>
      <c r="AT423" s="193" t="s">
        <v>271</v>
      </c>
      <c r="AU423" s="193" t="s">
        <v>271</v>
      </c>
      <c r="AV423" s="190" t="s">
        <v>271</v>
      </c>
      <c r="AW423" s="193" t="s">
        <v>271</v>
      </c>
      <c r="AX423" s="193" t="s">
        <v>271</v>
      </c>
      <c r="AY423" s="190" t="s">
        <v>271</v>
      </c>
      <c r="AZ423" s="193" t="s">
        <v>271</v>
      </c>
      <c r="BA423" s="193" t="s">
        <v>271</v>
      </c>
      <c r="BB423" s="190" t="s">
        <v>271</v>
      </c>
      <c r="BC423" s="193" t="s">
        <v>271</v>
      </c>
      <c r="BD423" s="193" t="s">
        <v>271</v>
      </c>
      <c r="BE423" s="190" t="s">
        <v>271</v>
      </c>
      <c r="BF423" s="193" t="s">
        <v>271</v>
      </c>
      <c r="BG423" s="193" t="s">
        <v>271</v>
      </c>
      <c r="BH423" s="190" t="s">
        <v>271</v>
      </c>
      <c r="BI423" s="193" t="s">
        <v>271</v>
      </c>
      <c r="BJ423" s="193" t="s">
        <v>271</v>
      </c>
      <c r="BK423" s="190" t="s">
        <v>271</v>
      </c>
      <c r="BL423" s="193" t="s">
        <v>271</v>
      </c>
      <c r="BM423" s="193" t="s">
        <v>271</v>
      </c>
      <c r="BN423" s="190" t="s">
        <v>271</v>
      </c>
      <c r="BO423" s="193" t="s">
        <v>271</v>
      </c>
      <c r="BP423" s="193" t="s">
        <v>271</v>
      </c>
      <c r="BQ423" s="190" t="s">
        <v>287</v>
      </c>
      <c r="BR423" s="193">
        <v>11245</v>
      </c>
      <c r="BS423" s="193">
        <v>0</v>
      </c>
      <c r="BT423" s="190" t="s">
        <v>287</v>
      </c>
      <c r="BU423" s="193">
        <v>11245</v>
      </c>
      <c r="BV423" s="193">
        <v>0</v>
      </c>
      <c r="BW423" s="193">
        <v>0</v>
      </c>
      <c r="BX423" s="193">
        <v>0</v>
      </c>
      <c r="BY423" s="193">
        <v>0</v>
      </c>
      <c r="BZ423" s="193">
        <v>0</v>
      </c>
      <c r="CA423" s="193">
        <v>0</v>
      </c>
      <c r="CB423" s="193">
        <v>0</v>
      </c>
      <c r="CC423" s="190" t="s">
        <v>271</v>
      </c>
      <c r="CD423" s="193" t="s">
        <v>271</v>
      </c>
      <c r="CE423" s="193" t="s">
        <v>271</v>
      </c>
      <c r="CF423" s="190" t="s">
        <v>271</v>
      </c>
      <c r="CG423" s="193" t="s">
        <v>271</v>
      </c>
      <c r="CH423" s="193" t="s">
        <v>271</v>
      </c>
      <c r="CI423" s="190" t="s">
        <v>271</v>
      </c>
      <c r="CJ423" s="193" t="s">
        <v>271</v>
      </c>
      <c r="CK423" s="193" t="s">
        <v>271</v>
      </c>
      <c r="CL423" s="190" t="s">
        <v>271</v>
      </c>
      <c r="CM423" s="193" t="s">
        <v>271</v>
      </c>
      <c r="CN423" s="193" t="s">
        <v>271</v>
      </c>
      <c r="CO423" s="190" t="s">
        <v>271</v>
      </c>
      <c r="CP423" s="193" t="s">
        <v>271</v>
      </c>
      <c r="CQ423" s="193" t="s">
        <v>271</v>
      </c>
      <c r="CR423" s="190" t="s">
        <v>271</v>
      </c>
      <c r="CS423" s="193" t="s">
        <v>271</v>
      </c>
      <c r="CT423" s="193" t="s">
        <v>271</v>
      </c>
      <c r="CU423" s="190" t="s">
        <v>271</v>
      </c>
      <c r="CV423" s="193" t="s">
        <v>271</v>
      </c>
      <c r="CW423" s="193" t="s">
        <v>271</v>
      </c>
      <c r="CX423" s="190" t="s">
        <v>271</v>
      </c>
      <c r="CY423" s="193" t="s">
        <v>271</v>
      </c>
      <c r="CZ423" s="193" t="s">
        <v>271</v>
      </c>
      <c r="DA423" s="190" t="s">
        <v>271</v>
      </c>
      <c r="DB423" s="193" t="s">
        <v>271</v>
      </c>
      <c r="DC423" s="193" t="s">
        <v>271</v>
      </c>
      <c r="DD423" s="190" t="s">
        <v>271</v>
      </c>
      <c r="DE423" s="193" t="s">
        <v>271</v>
      </c>
      <c r="DF423" s="193" t="s">
        <v>271</v>
      </c>
      <c r="DG423" s="190" t="s">
        <v>271</v>
      </c>
      <c r="DH423" s="193" t="s">
        <v>271</v>
      </c>
      <c r="DI423" s="193" t="s">
        <v>271</v>
      </c>
      <c r="DJ423" s="190" t="s">
        <v>271</v>
      </c>
      <c r="DK423" s="193" t="s">
        <v>271</v>
      </c>
      <c r="DL423" s="193" t="s">
        <v>271</v>
      </c>
      <c r="DM423" s="190" t="s">
        <v>271</v>
      </c>
      <c r="DN423" s="193" t="s">
        <v>271</v>
      </c>
      <c r="DO423" s="193" t="s">
        <v>271</v>
      </c>
      <c r="DP423" s="190" t="s">
        <v>271</v>
      </c>
      <c r="DQ423" s="193" t="s">
        <v>271</v>
      </c>
      <c r="DR423" s="193" t="s">
        <v>271</v>
      </c>
      <c r="DS423" s="190" t="s">
        <v>271</v>
      </c>
      <c r="DT423" s="193" t="s">
        <v>271</v>
      </c>
      <c r="DU423" s="193" t="s">
        <v>271</v>
      </c>
      <c r="DV423" s="190" t="s">
        <v>271</v>
      </c>
      <c r="DW423" s="193" t="s">
        <v>271</v>
      </c>
      <c r="DX423" s="193" t="s">
        <v>271</v>
      </c>
      <c r="DY423" s="190" t="s">
        <v>1295</v>
      </c>
      <c r="DZ423" s="190" t="s">
        <v>297</v>
      </c>
      <c r="EA423" s="190" t="s">
        <v>271</v>
      </c>
      <c r="EB423" s="190" t="s">
        <v>271</v>
      </c>
      <c r="EC423" s="190" t="s">
        <v>297</v>
      </c>
      <c r="ED423" s="190" t="s">
        <v>271</v>
      </c>
      <c r="EE423" s="190" t="s">
        <v>271</v>
      </c>
      <c r="EF423" s="190" t="s">
        <v>271</v>
      </c>
      <c r="EG423" s="190" t="s">
        <v>352</v>
      </c>
      <c r="EH423" s="190" t="s">
        <v>284</v>
      </c>
      <c r="EI423" s="190" t="s">
        <v>283</v>
      </c>
      <c r="EJ423" s="190" t="s">
        <v>246</v>
      </c>
      <c r="EK423" s="190" t="s">
        <v>379</v>
      </c>
      <c r="EL423" s="190" t="s">
        <v>297</v>
      </c>
      <c r="EM423" s="190" t="s">
        <v>297</v>
      </c>
      <c r="EN423" s="190" t="s">
        <v>272</v>
      </c>
      <c r="EO423" s="190" t="s">
        <v>271</v>
      </c>
      <c r="EP423" s="190" t="s">
        <v>305</v>
      </c>
      <c r="EQ423" s="190">
        <v>1</v>
      </c>
      <c r="ER423" s="190" t="s">
        <v>349</v>
      </c>
      <c r="ES423" s="190" t="s">
        <v>272</v>
      </c>
      <c r="ET423" s="190" t="s">
        <v>271</v>
      </c>
      <c r="EU423" s="190" t="s">
        <v>271</v>
      </c>
      <c r="EV423" s="190" t="s">
        <v>271</v>
      </c>
      <c r="EW423" s="190" t="s">
        <v>601</v>
      </c>
      <c r="EX423" s="190">
        <v>1</v>
      </c>
      <c r="EY423" s="190" t="s">
        <v>278</v>
      </c>
      <c r="EZ423" s="190" t="s">
        <v>268</v>
      </c>
      <c r="FA423" s="190" t="s">
        <v>260</v>
      </c>
      <c r="FB423" s="193">
        <v>1</v>
      </c>
      <c r="FC423" s="190" t="s">
        <v>276</v>
      </c>
      <c r="FD423" s="190" t="s">
        <v>271</v>
      </c>
      <c r="FE423" s="190" t="s">
        <v>271</v>
      </c>
      <c r="FF423" s="190" t="s">
        <v>262</v>
      </c>
      <c r="FG423" s="190" t="s">
        <v>271</v>
      </c>
      <c r="FH423" s="190" t="s">
        <v>271</v>
      </c>
      <c r="FI423" s="190" t="s">
        <v>271</v>
      </c>
      <c r="FJ423" s="190" t="s">
        <v>271</v>
      </c>
      <c r="FK423" s="190" t="s">
        <v>271</v>
      </c>
      <c r="FL423" s="190" t="s">
        <v>3705</v>
      </c>
      <c r="FM423" s="190" t="s">
        <v>271</v>
      </c>
      <c r="FN423" s="190" t="s">
        <v>271</v>
      </c>
      <c r="FO423" s="190" t="s">
        <v>271</v>
      </c>
      <c r="FP423" s="190" t="s">
        <v>271</v>
      </c>
      <c r="FQ423" s="193">
        <v>0</v>
      </c>
      <c r="FR423" s="193">
        <v>11245</v>
      </c>
      <c r="FS423" s="190" t="s">
        <v>271</v>
      </c>
      <c r="FT423" s="190" t="s">
        <v>271</v>
      </c>
      <c r="FU423" s="190" t="s">
        <v>272</v>
      </c>
      <c r="FV423" s="190" t="s">
        <v>271</v>
      </c>
      <c r="FW423" s="190" t="s">
        <v>271</v>
      </c>
      <c r="FX423" s="190" t="s">
        <v>271</v>
      </c>
      <c r="FY423" s="190" t="s">
        <v>271</v>
      </c>
      <c r="FZ423" s="190" t="s">
        <v>271</v>
      </c>
      <c r="GA423" s="190" t="s">
        <v>271</v>
      </c>
      <c r="GB423" s="190" t="s">
        <v>271</v>
      </c>
      <c r="GC423" s="190" t="s">
        <v>271</v>
      </c>
      <c r="GD423" s="190" t="s">
        <v>271</v>
      </c>
      <c r="GE423" s="190" t="s">
        <v>271</v>
      </c>
    </row>
    <row r="424" spans="1:187" x14ac:dyDescent="0.3">
      <c r="A424" s="190" t="s">
        <v>372</v>
      </c>
      <c r="B424" s="190">
        <v>3593</v>
      </c>
      <c r="C424" s="190" t="s">
        <v>83</v>
      </c>
      <c r="D424" s="190" t="s">
        <v>238</v>
      </c>
      <c r="E424" s="190" t="s">
        <v>3704</v>
      </c>
      <c r="F424" s="190" t="s">
        <v>3703</v>
      </c>
      <c r="G424" s="190" t="s">
        <v>2855</v>
      </c>
      <c r="H424" s="190" t="s">
        <v>369</v>
      </c>
      <c r="I424" s="190" t="s">
        <v>1543</v>
      </c>
      <c r="J424" s="190" t="s">
        <v>3702</v>
      </c>
      <c r="K424" s="190" t="s">
        <v>301</v>
      </c>
      <c r="L424" s="190" t="s">
        <v>271</v>
      </c>
      <c r="M424" s="190" t="s">
        <v>3025</v>
      </c>
      <c r="N424" s="190" t="s">
        <v>271</v>
      </c>
      <c r="O424" s="190" t="s">
        <v>271</v>
      </c>
      <c r="P424" s="190" t="s">
        <v>271</v>
      </c>
      <c r="Q424" s="191">
        <v>42095</v>
      </c>
      <c r="R424" s="191">
        <v>42369</v>
      </c>
      <c r="T424" s="190" t="s">
        <v>452</v>
      </c>
      <c r="U424" s="194">
        <v>837952</v>
      </c>
      <c r="V424" s="190" t="s">
        <v>3655</v>
      </c>
      <c r="W424" s="190" t="s">
        <v>3654</v>
      </c>
      <c r="X424" s="190" t="s">
        <v>3653</v>
      </c>
      <c r="Y424" s="190" t="s">
        <v>271</v>
      </c>
      <c r="Z424" s="190" t="s">
        <v>271</v>
      </c>
      <c r="AA424" s="190" t="s">
        <v>271</v>
      </c>
      <c r="AB424" s="190" t="s">
        <v>448</v>
      </c>
      <c r="AC424" s="190" t="s">
        <v>3701</v>
      </c>
      <c r="AD424" s="190" t="s">
        <v>325</v>
      </c>
      <c r="AE424" s="190" t="s">
        <v>3700</v>
      </c>
      <c r="AF424" s="190" t="s">
        <v>3699</v>
      </c>
      <c r="AG424" s="193">
        <v>0</v>
      </c>
      <c r="AH424" s="193">
        <v>0</v>
      </c>
      <c r="AI424" s="193">
        <v>0</v>
      </c>
      <c r="AJ424" s="193">
        <v>5511</v>
      </c>
      <c r="AK424" s="193">
        <v>5734</v>
      </c>
      <c r="AL424" s="193">
        <v>11245</v>
      </c>
      <c r="AM424" s="193">
        <v>0</v>
      </c>
      <c r="AN424" s="193">
        <v>0</v>
      </c>
      <c r="AO424" s="193">
        <v>0</v>
      </c>
      <c r="AP424" s="193">
        <v>5511</v>
      </c>
      <c r="AQ424" s="193">
        <v>5734</v>
      </c>
      <c r="AR424" s="193">
        <v>11245</v>
      </c>
      <c r="AS424" s="190" t="s">
        <v>271</v>
      </c>
      <c r="AT424" s="193" t="s">
        <v>271</v>
      </c>
      <c r="AU424" s="193" t="s">
        <v>271</v>
      </c>
      <c r="AV424" s="190" t="s">
        <v>271</v>
      </c>
      <c r="AW424" s="193" t="s">
        <v>271</v>
      </c>
      <c r="AX424" s="193" t="s">
        <v>271</v>
      </c>
      <c r="AY424" s="190" t="s">
        <v>271</v>
      </c>
      <c r="AZ424" s="193" t="s">
        <v>271</v>
      </c>
      <c r="BA424" s="193" t="s">
        <v>271</v>
      </c>
      <c r="BB424" s="190" t="s">
        <v>271</v>
      </c>
      <c r="BC424" s="193" t="s">
        <v>271</v>
      </c>
      <c r="BD424" s="193" t="s">
        <v>271</v>
      </c>
      <c r="BE424" s="190" t="s">
        <v>271</v>
      </c>
      <c r="BF424" s="193" t="s">
        <v>271</v>
      </c>
      <c r="BG424" s="193" t="s">
        <v>271</v>
      </c>
      <c r="BH424" s="190" t="s">
        <v>271</v>
      </c>
      <c r="BI424" s="193" t="s">
        <v>271</v>
      </c>
      <c r="BJ424" s="193" t="s">
        <v>271</v>
      </c>
      <c r="BK424" s="190" t="s">
        <v>271</v>
      </c>
      <c r="BL424" s="193" t="s">
        <v>271</v>
      </c>
      <c r="BM424" s="193" t="s">
        <v>271</v>
      </c>
      <c r="BN424" s="190" t="s">
        <v>271</v>
      </c>
      <c r="BO424" s="193" t="s">
        <v>271</v>
      </c>
      <c r="BP424" s="193" t="s">
        <v>271</v>
      </c>
      <c r="BQ424" s="190" t="s">
        <v>287</v>
      </c>
      <c r="BR424" s="193">
        <v>11245</v>
      </c>
      <c r="BS424" s="193">
        <v>0</v>
      </c>
      <c r="BT424" s="190" t="s">
        <v>287</v>
      </c>
      <c r="BU424" s="193">
        <v>11245</v>
      </c>
      <c r="BV424" s="193">
        <v>0</v>
      </c>
      <c r="BW424" s="193">
        <v>0</v>
      </c>
      <c r="BX424" s="193">
        <v>0</v>
      </c>
      <c r="BY424" s="193">
        <v>0</v>
      </c>
      <c r="BZ424" s="193">
        <v>0</v>
      </c>
      <c r="CA424" s="193">
        <v>0</v>
      </c>
      <c r="CB424" s="193">
        <v>0</v>
      </c>
      <c r="CC424" s="190" t="s">
        <v>271</v>
      </c>
      <c r="CD424" s="193" t="s">
        <v>271</v>
      </c>
      <c r="CE424" s="193" t="s">
        <v>271</v>
      </c>
      <c r="CF424" s="190" t="s">
        <v>271</v>
      </c>
      <c r="CG424" s="193" t="s">
        <v>271</v>
      </c>
      <c r="CH424" s="193" t="s">
        <v>271</v>
      </c>
      <c r="CI424" s="190" t="s">
        <v>271</v>
      </c>
      <c r="CJ424" s="193" t="s">
        <v>271</v>
      </c>
      <c r="CK424" s="193" t="s">
        <v>271</v>
      </c>
      <c r="CL424" s="190" t="s">
        <v>271</v>
      </c>
      <c r="CM424" s="193" t="s">
        <v>271</v>
      </c>
      <c r="CN424" s="193" t="s">
        <v>271</v>
      </c>
      <c r="CO424" s="190" t="s">
        <v>271</v>
      </c>
      <c r="CP424" s="193" t="s">
        <v>271</v>
      </c>
      <c r="CQ424" s="193" t="s">
        <v>271</v>
      </c>
      <c r="CR424" s="190" t="s">
        <v>271</v>
      </c>
      <c r="CS424" s="193" t="s">
        <v>271</v>
      </c>
      <c r="CT424" s="193" t="s">
        <v>271</v>
      </c>
      <c r="CU424" s="190" t="s">
        <v>271</v>
      </c>
      <c r="CV424" s="193" t="s">
        <v>271</v>
      </c>
      <c r="CW424" s="193" t="s">
        <v>271</v>
      </c>
      <c r="CX424" s="190" t="s">
        <v>271</v>
      </c>
      <c r="CY424" s="193" t="s">
        <v>271</v>
      </c>
      <c r="CZ424" s="193" t="s">
        <v>271</v>
      </c>
      <c r="DA424" s="190" t="s">
        <v>271</v>
      </c>
      <c r="DB424" s="193" t="s">
        <v>271</v>
      </c>
      <c r="DC424" s="193" t="s">
        <v>271</v>
      </c>
      <c r="DD424" s="190" t="s">
        <v>271</v>
      </c>
      <c r="DE424" s="193" t="s">
        <v>271</v>
      </c>
      <c r="DF424" s="193" t="s">
        <v>271</v>
      </c>
      <c r="DG424" s="190" t="s">
        <v>271</v>
      </c>
      <c r="DH424" s="193" t="s">
        <v>271</v>
      </c>
      <c r="DI424" s="193" t="s">
        <v>271</v>
      </c>
      <c r="DJ424" s="190" t="s">
        <v>271</v>
      </c>
      <c r="DK424" s="193" t="s">
        <v>271</v>
      </c>
      <c r="DL424" s="193" t="s">
        <v>271</v>
      </c>
      <c r="DM424" s="190" t="s">
        <v>271</v>
      </c>
      <c r="DN424" s="193" t="s">
        <v>271</v>
      </c>
      <c r="DO424" s="193" t="s">
        <v>271</v>
      </c>
      <c r="DP424" s="190" t="s">
        <v>271</v>
      </c>
      <c r="DQ424" s="193" t="s">
        <v>271</v>
      </c>
      <c r="DR424" s="193" t="s">
        <v>271</v>
      </c>
      <c r="DS424" s="190" t="s">
        <v>271</v>
      </c>
      <c r="DT424" s="193" t="s">
        <v>271</v>
      </c>
      <c r="DU424" s="193" t="s">
        <v>271</v>
      </c>
      <c r="DV424" s="190" t="s">
        <v>271</v>
      </c>
      <c r="DW424" s="193" t="s">
        <v>271</v>
      </c>
      <c r="DX424" s="193" t="s">
        <v>271</v>
      </c>
      <c r="DY424" s="190" t="s">
        <v>1295</v>
      </c>
      <c r="DZ424" s="190" t="s">
        <v>272</v>
      </c>
      <c r="EA424" s="190" t="s">
        <v>355</v>
      </c>
      <c r="EB424" s="190" t="s">
        <v>286</v>
      </c>
      <c r="EC424" s="190" t="s">
        <v>297</v>
      </c>
      <c r="ED424" s="190" t="s">
        <v>271</v>
      </c>
      <c r="EE424" s="190" t="s">
        <v>271</v>
      </c>
      <c r="EF424" s="190" t="s">
        <v>271</v>
      </c>
      <c r="EG424" s="190" t="s">
        <v>352</v>
      </c>
      <c r="EH424" s="190" t="s">
        <v>284</v>
      </c>
      <c r="EI424" s="190" t="s">
        <v>283</v>
      </c>
      <c r="EJ424" s="190" t="s">
        <v>246</v>
      </c>
      <c r="EK424" s="190" t="s">
        <v>379</v>
      </c>
      <c r="EL424" s="190" t="s">
        <v>272</v>
      </c>
      <c r="EM424" s="190" t="s">
        <v>271</v>
      </c>
      <c r="EN424" s="190" t="s">
        <v>272</v>
      </c>
      <c r="EO424" s="190" t="s">
        <v>271</v>
      </c>
      <c r="EP424" s="190" t="s">
        <v>464</v>
      </c>
      <c r="EQ424" s="190">
        <v>2</v>
      </c>
      <c r="ER424" s="190" t="s">
        <v>349</v>
      </c>
      <c r="ES424" s="190" t="s">
        <v>272</v>
      </c>
      <c r="ET424" s="190" t="s">
        <v>297</v>
      </c>
      <c r="EU424" s="190" t="s">
        <v>297</v>
      </c>
      <c r="EV424" s="190" t="s">
        <v>297</v>
      </c>
      <c r="EW424" s="190" t="s">
        <v>601</v>
      </c>
      <c r="EX424" s="190">
        <v>1</v>
      </c>
      <c r="EY424" s="190" t="s">
        <v>302</v>
      </c>
      <c r="EZ424" s="190" t="s">
        <v>268</v>
      </c>
      <c r="FA424" s="190" t="s">
        <v>271</v>
      </c>
      <c r="FB424" s="193">
        <v>1</v>
      </c>
      <c r="FC424" s="190" t="s">
        <v>276</v>
      </c>
      <c r="FD424" s="190" t="s">
        <v>271</v>
      </c>
      <c r="FE424" s="190" t="s">
        <v>271</v>
      </c>
      <c r="FF424" s="190" t="s">
        <v>262</v>
      </c>
      <c r="FG424" s="190" t="s">
        <v>271</v>
      </c>
      <c r="FH424" s="190" t="s">
        <v>271</v>
      </c>
      <c r="FI424" s="190" t="s">
        <v>3698</v>
      </c>
      <c r="FJ424" s="190" t="s">
        <v>271</v>
      </c>
      <c r="FK424" s="190" t="s">
        <v>271</v>
      </c>
      <c r="FL424" s="190" t="s">
        <v>271</v>
      </c>
      <c r="FM424" s="190" t="s">
        <v>271</v>
      </c>
      <c r="FN424" s="190" t="s">
        <v>271</v>
      </c>
      <c r="FO424" s="190" t="s">
        <v>271</v>
      </c>
      <c r="FP424" s="190" t="s">
        <v>271</v>
      </c>
      <c r="FQ424" s="193">
        <v>0</v>
      </c>
      <c r="FR424" s="193">
        <v>11245</v>
      </c>
      <c r="FS424" s="190" t="s">
        <v>271</v>
      </c>
      <c r="FT424" s="190" t="s">
        <v>271</v>
      </c>
      <c r="FU424" s="190" t="s">
        <v>272</v>
      </c>
      <c r="FV424" s="190" t="s">
        <v>271</v>
      </c>
      <c r="FW424" s="190" t="s">
        <v>271</v>
      </c>
      <c r="FX424" s="190" t="s">
        <v>271</v>
      </c>
      <c r="FY424" s="190" t="s">
        <v>271</v>
      </c>
      <c r="FZ424" s="190" t="s">
        <v>271</v>
      </c>
      <c r="GA424" s="190" t="s">
        <v>271</v>
      </c>
      <c r="GB424" s="190" t="s">
        <v>271</v>
      </c>
      <c r="GC424" s="190" t="s">
        <v>271</v>
      </c>
      <c r="GD424" s="190" t="s">
        <v>271</v>
      </c>
      <c r="GE424" s="190" t="s">
        <v>271</v>
      </c>
    </row>
    <row r="425" spans="1:187" x14ac:dyDescent="0.3">
      <c r="A425" s="190" t="s">
        <v>372</v>
      </c>
      <c r="B425" s="190">
        <v>3594</v>
      </c>
      <c r="C425" s="190" t="s">
        <v>83</v>
      </c>
      <c r="D425" s="190" t="s">
        <v>238</v>
      </c>
      <c r="E425" s="190" t="s">
        <v>3697</v>
      </c>
      <c r="F425" s="190" t="s">
        <v>3696</v>
      </c>
      <c r="G425" s="190" t="s">
        <v>2855</v>
      </c>
      <c r="H425" s="190" t="s">
        <v>369</v>
      </c>
      <c r="I425" s="190" t="s">
        <v>3695</v>
      </c>
      <c r="J425" s="190" t="s">
        <v>3694</v>
      </c>
      <c r="K425" s="190" t="s">
        <v>1272</v>
      </c>
      <c r="L425" s="190" t="s">
        <v>271</v>
      </c>
      <c r="M425" s="190" t="s">
        <v>3025</v>
      </c>
      <c r="N425" s="190" t="s">
        <v>271</v>
      </c>
      <c r="O425" s="190" t="s">
        <v>271</v>
      </c>
      <c r="P425" s="190" t="s">
        <v>271</v>
      </c>
      <c r="Q425" s="191">
        <v>42370</v>
      </c>
      <c r="R425" s="191">
        <v>42704</v>
      </c>
      <c r="T425" s="190" t="s">
        <v>452</v>
      </c>
      <c r="U425" s="194">
        <v>584592</v>
      </c>
      <c r="V425" s="190" t="s">
        <v>3655</v>
      </c>
      <c r="W425" s="190" t="s">
        <v>3654</v>
      </c>
      <c r="X425" s="190" t="s">
        <v>3653</v>
      </c>
      <c r="Y425" s="190" t="s">
        <v>271</v>
      </c>
      <c r="Z425" s="190" t="s">
        <v>271</v>
      </c>
      <c r="AA425" s="190" t="s">
        <v>271</v>
      </c>
      <c r="AB425" s="190" t="s">
        <v>448</v>
      </c>
      <c r="AC425" s="190" t="s">
        <v>3693</v>
      </c>
      <c r="AD425" s="190" t="s">
        <v>325</v>
      </c>
      <c r="AE425" s="190" t="s">
        <v>3676</v>
      </c>
      <c r="AF425" s="190" t="s">
        <v>3692</v>
      </c>
      <c r="AG425" s="193">
        <v>0</v>
      </c>
      <c r="AH425" s="193">
        <v>0</v>
      </c>
      <c r="AI425" s="193">
        <v>0</v>
      </c>
      <c r="AJ425" s="193">
        <v>6046</v>
      </c>
      <c r="AK425" s="193">
        <v>5819</v>
      </c>
      <c r="AL425" s="193">
        <v>11865</v>
      </c>
      <c r="AM425" s="193">
        <v>0</v>
      </c>
      <c r="AN425" s="193">
        <v>0</v>
      </c>
      <c r="AO425" s="193">
        <v>0</v>
      </c>
      <c r="AP425" s="193">
        <v>6046</v>
      </c>
      <c r="AQ425" s="193">
        <v>5819</v>
      </c>
      <c r="AR425" s="193">
        <v>11865</v>
      </c>
      <c r="AS425" s="190" t="s">
        <v>271</v>
      </c>
      <c r="AT425" s="193" t="s">
        <v>271</v>
      </c>
      <c r="AU425" s="193" t="s">
        <v>271</v>
      </c>
      <c r="AV425" s="190" t="s">
        <v>271</v>
      </c>
      <c r="AW425" s="193" t="s">
        <v>271</v>
      </c>
      <c r="AX425" s="193" t="s">
        <v>271</v>
      </c>
      <c r="AY425" s="190" t="s">
        <v>271</v>
      </c>
      <c r="AZ425" s="193" t="s">
        <v>271</v>
      </c>
      <c r="BA425" s="193" t="s">
        <v>271</v>
      </c>
      <c r="BB425" s="190" t="s">
        <v>271</v>
      </c>
      <c r="BC425" s="193" t="s">
        <v>271</v>
      </c>
      <c r="BD425" s="193" t="s">
        <v>271</v>
      </c>
      <c r="BE425" s="190" t="s">
        <v>271</v>
      </c>
      <c r="BF425" s="193" t="s">
        <v>271</v>
      </c>
      <c r="BG425" s="193" t="s">
        <v>271</v>
      </c>
      <c r="BH425" s="190" t="s">
        <v>271</v>
      </c>
      <c r="BI425" s="193" t="s">
        <v>271</v>
      </c>
      <c r="BJ425" s="193" t="s">
        <v>271</v>
      </c>
      <c r="BK425" s="190" t="s">
        <v>271</v>
      </c>
      <c r="BL425" s="193" t="s">
        <v>271</v>
      </c>
      <c r="BM425" s="193" t="s">
        <v>271</v>
      </c>
      <c r="BN425" s="190" t="s">
        <v>271</v>
      </c>
      <c r="BO425" s="193" t="s">
        <v>271</v>
      </c>
      <c r="BP425" s="193" t="s">
        <v>271</v>
      </c>
      <c r="BQ425" s="190" t="s">
        <v>287</v>
      </c>
      <c r="BR425" s="193">
        <v>300</v>
      </c>
      <c r="BS425" s="193">
        <v>0</v>
      </c>
      <c r="BT425" s="190" t="s">
        <v>287</v>
      </c>
      <c r="BU425" s="193">
        <v>11865</v>
      </c>
      <c r="BV425" s="193">
        <v>0</v>
      </c>
      <c r="BW425" s="193">
        <v>0</v>
      </c>
      <c r="BX425" s="193">
        <v>0</v>
      </c>
      <c r="BY425" s="193">
        <v>0</v>
      </c>
      <c r="BZ425" s="193">
        <v>0</v>
      </c>
      <c r="CA425" s="193">
        <v>0</v>
      </c>
      <c r="CB425" s="193">
        <v>0</v>
      </c>
      <c r="CC425" s="190" t="s">
        <v>271</v>
      </c>
      <c r="CD425" s="193" t="s">
        <v>271</v>
      </c>
      <c r="CE425" s="193" t="s">
        <v>271</v>
      </c>
      <c r="CF425" s="190" t="s">
        <v>271</v>
      </c>
      <c r="CG425" s="193" t="s">
        <v>271</v>
      </c>
      <c r="CH425" s="193" t="s">
        <v>271</v>
      </c>
      <c r="CI425" s="190" t="s">
        <v>271</v>
      </c>
      <c r="CJ425" s="193" t="s">
        <v>271</v>
      </c>
      <c r="CK425" s="193" t="s">
        <v>271</v>
      </c>
      <c r="CL425" s="190" t="s">
        <v>271</v>
      </c>
      <c r="CM425" s="193" t="s">
        <v>271</v>
      </c>
      <c r="CN425" s="193" t="s">
        <v>271</v>
      </c>
      <c r="CO425" s="190" t="s">
        <v>271</v>
      </c>
      <c r="CP425" s="193" t="s">
        <v>271</v>
      </c>
      <c r="CQ425" s="193" t="s">
        <v>271</v>
      </c>
      <c r="CR425" s="190" t="s">
        <v>271</v>
      </c>
      <c r="CS425" s="193" t="s">
        <v>271</v>
      </c>
      <c r="CT425" s="193" t="s">
        <v>271</v>
      </c>
      <c r="CU425" s="190" t="s">
        <v>271</v>
      </c>
      <c r="CV425" s="193" t="s">
        <v>271</v>
      </c>
      <c r="CW425" s="193" t="s">
        <v>271</v>
      </c>
      <c r="CX425" s="190" t="s">
        <v>271</v>
      </c>
      <c r="CY425" s="193" t="s">
        <v>271</v>
      </c>
      <c r="CZ425" s="193" t="s">
        <v>271</v>
      </c>
      <c r="DA425" s="190" t="s">
        <v>271</v>
      </c>
      <c r="DB425" s="193" t="s">
        <v>271</v>
      </c>
      <c r="DC425" s="193" t="s">
        <v>271</v>
      </c>
      <c r="DD425" s="190" t="s">
        <v>271</v>
      </c>
      <c r="DE425" s="193" t="s">
        <v>271</v>
      </c>
      <c r="DF425" s="193" t="s">
        <v>271</v>
      </c>
      <c r="DG425" s="190" t="s">
        <v>271</v>
      </c>
      <c r="DH425" s="193" t="s">
        <v>271</v>
      </c>
      <c r="DI425" s="193" t="s">
        <v>271</v>
      </c>
      <c r="DJ425" s="190" t="s">
        <v>271</v>
      </c>
      <c r="DK425" s="193" t="s">
        <v>271</v>
      </c>
      <c r="DL425" s="193" t="s">
        <v>271</v>
      </c>
      <c r="DM425" s="190" t="s">
        <v>271</v>
      </c>
      <c r="DN425" s="193" t="s">
        <v>271</v>
      </c>
      <c r="DO425" s="193" t="s">
        <v>271</v>
      </c>
      <c r="DP425" s="190" t="s">
        <v>271</v>
      </c>
      <c r="DQ425" s="193" t="s">
        <v>271</v>
      </c>
      <c r="DR425" s="193" t="s">
        <v>271</v>
      </c>
      <c r="DS425" s="190" t="s">
        <v>271</v>
      </c>
      <c r="DT425" s="193" t="s">
        <v>271</v>
      </c>
      <c r="DU425" s="193" t="s">
        <v>271</v>
      </c>
      <c r="DV425" s="190" t="s">
        <v>271</v>
      </c>
      <c r="DW425" s="193" t="s">
        <v>271</v>
      </c>
      <c r="DX425" s="193" t="s">
        <v>271</v>
      </c>
      <c r="DY425" s="190" t="s">
        <v>1295</v>
      </c>
      <c r="DZ425" s="190" t="s">
        <v>297</v>
      </c>
      <c r="EA425" s="190" t="s">
        <v>271</v>
      </c>
      <c r="EB425" s="190" t="s">
        <v>271</v>
      </c>
      <c r="EC425" s="190" t="s">
        <v>297</v>
      </c>
      <c r="ED425" s="190" t="s">
        <v>271</v>
      </c>
      <c r="EE425" s="190" t="s">
        <v>271</v>
      </c>
      <c r="EF425" s="190" t="s">
        <v>271</v>
      </c>
      <c r="EG425" s="190" t="s">
        <v>352</v>
      </c>
      <c r="EH425" s="190" t="s">
        <v>284</v>
      </c>
      <c r="EI425" s="190" t="s">
        <v>283</v>
      </c>
      <c r="EJ425" s="190" t="s">
        <v>246</v>
      </c>
      <c r="EK425" s="190" t="s">
        <v>379</v>
      </c>
      <c r="EL425" s="190" t="s">
        <v>272</v>
      </c>
      <c r="EM425" s="190" t="s">
        <v>272</v>
      </c>
      <c r="EN425" s="190" t="s">
        <v>271</v>
      </c>
      <c r="EO425" s="190" t="s">
        <v>271</v>
      </c>
      <c r="EP425" s="190" t="s">
        <v>464</v>
      </c>
      <c r="EQ425" s="190">
        <v>2</v>
      </c>
      <c r="ER425" s="190" t="s">
        <v>349</v>
      </c>
      <c r="ES425" s="190" t="s">
        <v>272</v>
      </c>
      <c r="ET425" s="190" t="s">
        <v>271</v>
      </c>
      <c r="EU425" s="190" t="s">
        <v>271</v>
      </c>
      <c r="EV425" s="190" t="s">
        <v>271</v>
      </c>
      <c r="EW425" s="190" t="s">
        <v>601</v>
      </c>
      <c r="EX425" s="190">
        <v>1</v>
      </c>
      <c r="EY425" s="190" t="s">
        <v>302</v>
      </c>
      <c r="EZ425" s="190" t="s">
        <v>268</v>
      </c>
      <c r="FA425" s="190" t="s">
        <v>260</v>
      </c>
      <c r="FB425" s="193">
        <v>1</v>
      </c>
      <c r="FC425" s="190" t="s">
        <v>276</v>
      </c>
      <c r="FD425" s="190" t="s">
        <v>271</v>
      </c>
      <c r="FE425" s="190" t="s">
        <v>271</v>
      </c>
      <c r="FF425" s="190" t="s">
        <v>262</v>
      </c>
      <c r="FG425" s="190" t="s">
        <v>271</v>
      </c>
      <c r="FH425" s="190" t="s">
        <v>271</v>
      </c>
      <c r="FI425" s="190" t="s">
        <v>271</v>
      </c>
      <c r="FJ425" s="190" t="s">
        <v>271</v>
      </c>
      <c r="FK425" s="190" t="s">
        <v>271</v>
      </c>
      <c r="FL425" s="190" t="s">
        <v>3691</v>
      </c>
      <c r="FM425" s="190" t="s">
        <v>3690</v>
      </c>
      <c r="FN425" s="190" t="s">
        <v>3689</v>
      </c>
      <c r="FO425" s="190" t="s">
        <v>271</v>
      </c>
      <c r="FP425" s="190" t="s">
        <v>271</v>
      </c>
      <c r="FQ425" s="193">
        <v>0</v>
      </c>
      <c r="FR425" s="193">
        <v>11865</v>
      </c>
      <c r="FS425" s="190" t="s">
        <v>271</v>
      </c>
      <c r="FT425" s="190" t="s">
        <v>271</v>
      </c>
      <c r="FU425" s="190" t="s">
        <v>272</v>
      </c>
      <c r="FV425" s="190" t="s">
        <v>271</v>
      </c>
      <c r="FW425" s="190" t="s">
        <v>271</v>
      </c>
      <c r="FX425" s="190" t="s">
        <v>271</v>
      </c>
      <c r="FY425" s="190" t="s">
        <v>271</v>
      </c>
      <c r="FZ425" s="190" t="s">
        <v>271</v>
      </c>
      <c r="GA425" s="190" t="s">
        <v>271</v>
      </c>
      <c r="GB425" s="190" t="s">
        <v>271</v>
      </c>
      <c r="GC425" s="190" t="s">
        <v>271</v>
      </c>
      <c r="GD425" s="190" t="s">
        <v>271</v>
      </c>
      <c r="GE425" s="190" t="s">
        <v>271</v>
      </c>
    </row>
    <row r="426" spans="1:187" x14ac:dyDescent="0.3">
      <c r="A426" s="190" t="s">
        <v>372</v>
      </c>
      <c r="B426" s="190">
        <v>3595</v>
      </c>
      <c r="C426" s="190" t="s">
        <v>83</v>
      </c>
      <c r="D426" s="190" t="s">
        <v>238</v>
      </c>
      <c r="E426" s="190" t="s">
        <v>3688</v>
      </c>
      <c r="F426" s="190" t="s">
        <v>3687</v>
      </c>
      <c r="G426" s="190" t="s">
        <v>2855</v>
      </c>
      <c r="H426" s="190" t="s">
        <v>369</v>
      </c>
      <c r="I426" s="190" t="s">
        <v>2945</v>
      </c>
      <c r="J426" s="190" t="s">
        <v>3678</v>
      </c>
      <c r="K426" s="190" t="s">
        <v>301</v>
      </c>
      <c r="L426" s="190" t="s">
        <v>271</v>
      </c>
      <c r="M426" s="190" t="s">
        <v>3025</v>
      </c>
      <c r="N426" s="190" t="s">
        <v>271</v>
      </c>
      <c r="O426" s="190" t="s">
        <v>271</v>
      </c>
      <c r="P426" s="190" t="s">
        <v>271</v>
      </c>
      <c r="Q426" s="191">
        <v>42095</v>
      </c>
      <c r="R426" s="191">
        <v>42413</v>
      </c>
      <c r="T426" s="190" t="s">
        <v>452</v>
      </c>
      <c r="U426" s="194">
        <v>1299980</v>
      </c>
      <c r="V426" s="190" t="s">
        <v>3655</v>
      </c>
      <c r="W426" s="190" t="s">
        <v>3654</v>
      </c>
      <c r="X426" s="190" t="s">
        <v>3653</v>
      </c>
      <c r="Y426" s="190" t="s">
        <v>271</v>
      </c>
      <c r="Z426" s="190" t="s">
        <v>271</v>
      </c>
      <c r="AA426" s="190" t="s">
        <v>271</v>
      </c>
      <c r="AB426" s="190" t="s">
        <v>448</v>
      </c>
      <c r="AC426" s="190" t="s">
        <v>3686</v>
      </c>
      <c r="AD426" s="190" t="s">
        <v>325</v>
      </c>
      <c r="AE426" s="190" t="s">
        <v>3685</v>
      </c>
      <c r="AF426" s="190" t="s">
        <v>3675</v>
      </c>
      <c r="AG426" s="193">
        <v>0</v>
      </c>
      <c r="AH426" s="193">
        <v>0</v>
      </c>
      <c r="AI426" s="193">
        <v>0</v>
      </c>
      <c r="AJ426" s="193">
        <v>7500</v>
      </c>
      <c r="AK426" s="193">
        <v>7500</v>
      </c>
      <c r="AL426" s="193">
        <v>15000</v>
      </c>
      <c r="AM426" s="193">
        <v>0</v>
      </c>
      <c r="AN426" s="193">
        <v>0</v>
      </c>
      <c r="AO426" s="193">
        <v>0</v>
      </c>
      <c r="AP426" s="193">
        <v>7500</v>
      </c>
      <c r="AQ426" s="193">
        <v>7500</v>
      </c>
      <c r="AR426" s="193">
        <v>15000</v>
      </c>
      <c r="AS426" s="190" t="s">
        <v>271</v>
      </c>
      <c r="AT426" s="193" t="s">
        <v>271</v>
      </c>
      <c r="AU426" s="193" t="s">
        <v>271</v>
      </c>
      <c r="AV426" s="190" t="s">
        <v>271</v>
      </c>
      <c r="AW426" s="193" t="s">
        <v>271</v>
      </c>
      <c r="AX426" s="193" t="s">
        <v>271</v>
      </c>
      <c r="AY426" s="190" t="s">
        <v>271</v>
      </c>
      <c r="AZ426" s="193" t="s">
        <v>271</v>
      </c>
      <c r="BA426" s="193" t="s">
        <v>271</v>
      </c>
      <c r="BB426" s="190" t="s">
        <v>271</v>
      </c>
      <c r="BC426" s="193" t="s">
        <v>271</v>
      </c>
      <c r="BD426" s="193" t="s">
        <v>271</v>
      </c>
      <c r="BE426" s="190" t="s">
        <v>271</v>
      </c>
      <c r="BF426" s="193" t="s">
        <v>271</v>
      </c>
      <c r="BG426" s="193" t="s">
        <v>271</v>
      </c>
      <c r="BH426" s="190" t="s">
        <v>271</v>
      </c>
      <c r="BI426" s="193" t="s">
        <v>271</v>
      </c>
      <c r="BJ426" s="193" t="s">
        <v>271</v>
      </c>
      <c r="BK426" s="190" t="s">
        <v>271</v>
      </c>
      <c r="BL426" s="193" t="s">
        <v>271</v>
      </c>
      <c r="BM426" s="193" t="s">
        <v>271</v>
      </c>
      <c r="BN426" s="190" t="s">
        <v>271</v>
      </c>
      <c r="BO426" s="193" t="s">
        <v>271</v>
      </c>
      <c r="BP426" s="193" t="s">
        <v>271</v>
      </c>
      <c r="BQ426" s="190" t="s">
        <v>271</v>
      </c>
      <c r="BR426" s="193" t="s">
        <v>271</v>
      </c>
      <c r="BS426" s="193" t="s">
        <v>271</v>
      </c>
      <c r="BT426" s="190" t="s">
        <v>287</v>
      </c>
      <c r="BU426" s="193">
        <v>15000</v>
      </c>
      <c r="BV426" s="193">
        <v>0</v>
      </c>
      <c r="BW426" s="193" t="s">
        <v>271</v>
      </c>
      <c r="BX426" s="193" t="s">
        <v>271</v>
      </c>
      <c r="BY426" s="193">
        <v>0</v>
      </c>
      <c r="BZ426" s="193" t="s">
        <v>271</v>
      </c>
      <c r="CA426" s="193" t="s">
        <v>271</v>
      </c>
      <c r="CB426" s="193">
        <v>0</v>
      </c>
      <c r="CC426" s="190" t="s">
        <v>271</v>
      </c>
      <c r="CD426" s="193" t="s">
        <v>271</v>
      </c>
      <c r="CE426" s="193" t="s">
        <v>271</v>
      </c>
      <c r="CF426" s="190" t="s">
        <v>271</v>
      </c>
      <c r="CG426" s="193" t="s">
        <v>271</v>
      </c>
      <c r="CH426" s="193" t="s">
        <v>271</v>
      </c>
      <c r="CI426" s="190" t="s">
        <v>271</v>
      </c>
      <c r="CJ426" s="193" t="s">
        <v>271</v>
      </c>
      <c r="CK426" s="193" t="s">
        <v>271</v>
      </c>
      <c r="CL426" s="190" t="s">
        <v>271</v>
      </c>
      <c r="CM426" s="193" t="s">
        <v>271</v>
      </c>
      <c r="CN426" s="193" t="s">
        <v>271</v>
      </c>
      <c r="CO426" s="190" t="s">
        <v>271</v>
      </c>
      <c r="CP426" s="193" t="s">
        <v>271</v>
      </c>
      <c r="CQ426" s="193" t="s">
        <v>271</v>
      </c>
      <c r="CR426" s="190" t="s">
        <v>271</v>
      </c>
      <c r="CS426" s="193" t="s">
        <v>271</v>
      </c>
      <c r="CT426" s="193" t="s">
        <v>271</v>
      </c>
      <c r="CU426" s="190" t="s">
        <v>271</v>
      </c>
      <c r="CV426" s="193" t="s">
        <v>271</v>
      </c>
      <c r="CW426" s="193" t="s">
        <v>271</v>
      </c>
      <c r="CX426" s="190" t="s">
        <v>271</v>
      </c>
      <c r="CY426" s="193" t="s">
        <v>271</v>
      </c>
      <c r="CZ426" s="193" t="s">
        <v>271</v>
      </c>
      <c r="DA426" s="190" t="s">
        <v>271</v>
      </c>
      <c r="DB426" s="193" t="s">
        <v>271</v>
      </c>
      <c r="DC426" s="193" t="s">
        <v>271</v>
      </c>
      <c r="DD426" s="190" t="s">
        <v>271</v>
      </c>
      <c r="DE426" s="193" t="s">
        <v>271</v>
      </c>
      <c r="DF426" s="193" t="s">
        <v>271</v>
      </c>
      <c r="DG426" s="190" t="s">
        <v>271</v>
      </c>
      <c r="DH426" s="193" t="s">
        <v>271</v>
      </c>
      <c r="DI426" s="193" t="s">
        <v>271</v>
      </c>
      <c r="DJ426" s="190" t="s">
        <v>271</v>
      </c>
      <c r="DK426" s="193" t="s">
        <v>271</v>
      </c>
      <c r="DL426" s="193" t="s">
        <v>271</v>
      </c>
      <c r="DM426" s="190" t="s">
        <v>271</v>
      </c>
      <c r="DN426" s="193" t="s">
        <v>271</v>
      </c>
      <c r="DO426" s="193" t="s">
        <v>271</v>
      </c>
      <c r="DP426" s="190" t="s">
        <v>271</v>
      </c>
      <c r="DQ426" s="193" t="s">
        <v>271</v>
      </c>
      <c r="DR426" s="193" t="s">
        <v>271</v>
      </c>
      <c r="DS426" s="190" t="s">
        <v>271</v>
      </c>
      <c r="DT426" s="193" t="s">
        <v>271</v>
      </c>
      <c r="DU426" s="193" t="s">
        <v>271</v>
      </c>
      <c r="DV426" s="190" t="s">
        <v>271</v>
      </c>
      <c r="DW426" s="193" t="s">
        <v>271</v>
      </c>
      <c r="DX426" s="193" t="s">
        <v>271</v>
      </c>
      <c r="DY426" s="190" t="s">
        <v>1295</v>
      </c>
      <c r="DZ426" s="190" t="s">
        <v>297</v>
      </c>
      <c r="EA426" s="190" t="s">
        <v>271</v>
      </c>
      <c r="EB426" s="190" t="s">
        <v>271</v>
      </c>
      <c r="EC426" s="190" t="s">
        <v>297</v>
      </c>
      <c r="ED426" s="190" t="s">
        <v>271</v>
      </c>
      <c r="EE426" s="190" t="s">
        <v>271</v>
      </c>
      <c r="EF426" s="190" t="s">
        <v>271</v>
      </c>
      <c r="EG426" s="190" t="s">
        <v>352</v>
      </c>
      <c r="EH426" s="190" t="s">
        <v>284</v>
      </c>
      <c r="EI426" s="190" t="s">
        <v>283</v>
      </c>
      <c r="EJ426" s="190" t="s">
        <v>246</v>
      </c>
      <c r="EK426" s="190" t="s">
        <v>379</v>
      </c>
      <c r="EL426" s="190" t="s">
        <v>272</v>
      </c>
      <c r="EM426" s="190" t="s">
        <v>272</v>
      </c>
      <c r="EN426" s="190" t="s">
        <v>272</v>
      </c>
      <c r="EO426" s="190" t="s">
        <v>297</v>
      </c>
      <c r="EP426" s="190" t="s">
        <v>464</v>
      </c>
      <c r="EQ426" s="190">
        <v>3</v>
      </c>
      <c r="ER426" s="190" t="s">
        <v>349</v>
      </c>
      <c r="ES426" s="190" t="s">
        <v>272</v>
      </c>
      <c r="ET426" s="190" t="s">
        <v>297</v>
      </c>
      <c r="EU426" s="190" t="s">
        <v>297</v>
      </c>
      <c r="EV426" s="190" t="s">
        <v>297</v>
      </c>
      <c r="EW426" s="190" t="s">
        <v>601</v>
      </c>
      <c r="EX426" s="190">
        <v>1</v>
      </c>
      <c r="EY426" s="190" t="s">
        <v>302</v>
      </c>
      <c r="EZ426" s="190" t="s">
        <v>268</v>
      </c>
      <c r="FA426" s="190" t="s">
        <v>260</v>
      </c>
      <c r="FB426" s="193">
        <v>1</v>
      </c>
      <c r="FC426" s="190" t="s">
        <v>276</v>
      </c>
      <c r="FD426" s="190" t="s">
        <v>271</v>
      </c>
      <c r="FE426" s="190" t="s">
        <v>271</v>
      </c>
      <c r="FF426" s="190" t="s">
        <v>271</v>
      </c>
      <c r="FG426" s="190" t="s">
        <v>271</v>
      </c>
      <c r="FH426" s="190" t="s">
        <v>271</v>
      </c>
      <c r="FI426" s="190" t="s">
        <v>3684</v>
      </c>
      <c r="FJ426" s="190" t="s">
        <v>3683</v>
      </c>
      <c r="FK426" s="190" t="s">
        <v>271</v>
      </c>
      <c r="FL426" s="190" t="s">
        <v>3682</v>
      </c>
      <c r="FM426" s="190" t="s">
        <v>3681</v>
      </c>
      <c r="FN426" s="190" t="s">
        <v>271</v>
      </c>
      <c r="FO426" s="190" t="s">
        <v>271</v>
      </c>
      <c r="FP426" s="190" t="s">
        <v>271</v>
      </c>
      <c r="FQ426" s="193">
        <v>0</v>
      </c>
      <c r="FR426" s="193">
        <v>15000</v>
      </c>
      <c r="FS426" s="190" t="s">
        <v>271</v>
      </c>
      <c r="FT426" s="190" t="s">
        <v>271</v>
      </c>
      <c r="FU426" s="190" t="s">
        <v>272</v>
      </c>
      <c r="FV426" s="190" t="s">
        <v>271</v>
      </c>
      <c r="FW426" s="190" t="s">
        <v>271</v>
      </c>
      <c r="FX426" s="190" t="s">
        <v>271</v>
      </c>
      <c r="FY426" s="190" t="s">
        <v>271</v>
      </c>
      <c r="FZ426" s="190" t="s">
        <v>271</v>
      </c>
      <c r="GA426" s="190" t="s">
        <v>271</v>
      </c>
      <c r="GB426" s="190" t="s">
        <v>271</v>
      </c>
      <c r="GC426" s="190" t="s">
        <v>271</v>
      </c>
      <c r="GD426" s="190" t="s">
        <v>271</v>
      </c>
      <c r="GE426" s="190" t="s">
        <v>271</v>
      </c>
    </row>
    <row r="427" spans="1:187" x14ac:dyDescent="0.3">
      <c r="A427" s="190" t="s">
        <v>372</v>
      </c>
      <c r="B427" s="190">
        <v>3596</v>
      </c>
      <c r="C427" s="190" t="s">
        <v>83</v>
      </c>
      <c r="D427" s="190" t="s">
        <v>238</v>
      </c>
      <c r="E427" s="190" t="s">
        <v>3680</v>
      </c>
      <c r="F427" s="190" t="s">
        <v>3679</v>
      </c>
      <c r="G427" s="190" t="s">
        <v>2855</v>
      </c>
      <c r="H427" s="190" t="s">
        <v>369</v>
      </c>
      <c r="I427" s="190" t="s">
        <v>2945</v>
      </c>
      <c r="J427" s="190" t="s">
        <v>3678</v>
      </c>
      <c r="K427" s="190" t="s">
        <v>301</v>
      </c>
      <c r="L427" s="190" t="s">
        <v>271</v>
      </c>
      <c r="M427" s="190" t="s">
        <v>3025</v>
      </c>
      <c r="N427" s="190" t="s">
        <v>271</v>
      </c>
      <c r="O427" s="190" t="s">
        <v>271</v>
      </c>
      <c r="P427" s="190" t="s">
        <v>271</v>
      </c>
      <c r="Q427" s="191">
        <v>42461</v>
      </c>
      <c r="R427" s="191">
        <v>43100</v>
      </c>
      <c r="T427" s="190" t="s">
        <v>452</v>
      </c>
      <c r="U427" s="194">
        <v>2907040</v>
      </c>
      <c r="V427" s="190" t="s">
        <v>3655</v>
      </c>
      <c r="W427" s="190" t="s">
        <v>3654</v>
      </c>
      <c r="X427" s="190" t="s">
        <v>3653</v>
      </c>
      <c r="Y427" s="190" t="s">
        <v>271</v>
      </c>
      <c r="Z427" s="190" t="s">
        <v>271</v>
      </c>
      <c r="AA427" s="190" t="s">
        <v>271</v>
      </c>
      <c r="AB427" s="190" t="s">
        <v>448</v>
      </c>
      <c r="AC427" s="190" t="s">
        <v>3677</v>
      </c>
      <c r="AD427" s="190" t="s">
        <v>325</v>
      </c>
      <c r="AE427" s="190" t="s">
        <v>3676</v>
      </c>
      <c r="AF427" s="190" t="s">
        <v>3675</v>
      </c>
      <c r="AG427" s="193">
        <v>0</v>
      </c>
      <c r="AH427" s="193">
        <v>0</v>
      </c>
      <c r="AI427" s="193">
        <v>0</v>
      </c>
      <c r="AJ427" s="193">
        <v>25333</v>
      </c>
      <c r="AK427" s="193">
        <v>26367</v>
      </c>
      <c r="AL427" s="193">
        <v>51700</v>
      </c>
      <c r="AM427" s="193">
        <v>0</v>
      </c>
      <c r="AN427" s="193">
        <v>0</v>
      </c>
      <c r="AO427" s="193">
        <v>0</v>
      </c>
      <c r="AP427" s="193">
        <v>22883</v>
      </c>
      <c r="AQ427" s="193">
        <v>23817</v>
      </c>
      <c r="AR427" s="193">
        <v>46700</v>
      </c>
      <c r="AS427" s="190" t="s">
        <v>271</v>
      </c>
      <c r="AT427" s="193" t="s">
        <v>271</v>
      </c>
      <c r="AU427" s="193" t="s">
        <v>271</v>
      </c>
      <c r="AV427" s="190" t="s">
        <v>271</v>
      </c>
      <c r="AW427" s="193" t="s">
        <v>271</v>
      </c>
      <c r="AX427" s="193" t="s">
        <v>271</v>
      </c>
      <c r="AY427" s="190" t="s">
        <v>271</v>
      </c>
      <c r="AZ427" s="193" t="s">
        <v>271</v>
      </c>
      <c r="BA427" s="193" t="s">
        <v>271</v>
      </c>
      <c r="BB427" s="190" t="s">
        <v>271</v>
      </c>
      <c r="BC427" s="193" t="s">
        <v>271</v>
      </c>
      <c r="BD427" s="193" t="s">
        <v>271</v>
      </c>
      <c r="BE427" s="190" t="s">
        <v>271</v>
      </c>
      <c r="BF427" s="193" t="s">
        <v>271</v>
      </c>
      <c r="BG427" s="193" t="s">
        <v>271</v>
      </c>
      <c r="BH427" s="190" t="s">
        <v>271</v>
      </c>
      <c r="BI427" s="193" t="s">
        <v>271</v>
      </c>
      <c r="BJ427" s="193" t="s">
        <v>271</v>
      </c>
      <c r="BK427" s="190" t="s">
        <v>271</v>
      </c>
      <c r="BL427" s="193" t="s">
        <v>271</v>
      </c>
      <c r="BM427" s="193" t="s">
        <v>271</v>
      </c>
      <c r="BN427" s="190" t="s">
        <v>271</v>
      </c>
      <c r="BO427" s="193" t="s">
        <v>271</v>
      </c>
      <c r="BP427" s="193" t="s">
        <v>271</v>
      </c>
      <c r="BQ427" s="190" t="s">
        <v>287</v>
      </c>
      <c r="BR427" s="193">
        <v>9600</v>
      </c>
      <c r="BS427" s="193">
        <v>0</v>
      </c>
      <c r="BT427" s="190" t="s">
        <v>287</v>
      </c>
      <c r="BU427" s="193">
        <v>46700</v>
      </c>
      <c r="BV427" s="193">
        <v>0</v>
      </c>
      <c r="BW427" s="193">
        <v>0</v>
      </c>
      <c r="BX427" s="193">
        <v>0</v>
      </c>
      <c r="BY427" s="193">
        <v>0</v>
      </c>
      <c r="BZ427" s="193">
        <v>0</v>
      </c>
      <c r="CA427" s="193">
        <v>0</v>
      </c>
      <c r="CB427" s="193">
        <v>0</v>
      </c>
      <c r="CC427" s="190" t="s">
        <v>271</v>
      </c>
      <c r="CD427" s="193" t="s">
        <v>271</v>
      </c>
      <c r="CE427" s="193" t="s">
        <v>271</v>
      </c>
      <c r="CF427" s="190" t="s">
        <v>271</v>
      </c>
      <c r="CG427" s="193" t="s">
        <v>271</v>
      </c>
      <c r="CH427" s="193" t="s">
        <v>271</v>
      </c>
      <c r="CI427" s="190" t="s">
        <v>271</v>
      </c>
      <c r="CJ427" s="193" t="s">
        <v>271</v>
      </c>
      <c r="CK427" s="193" t="s">
        <v>271</v>
      </c>
      <c r="CL427" s="190" t="s">
        <v>271</v>
      </c>
      <c r="CM427" s="193" t="s">
        <v>271</v>
      </c>
      <c r="CN427" s="193" t="s">
        <v>271</v>
      </c>
      <c r="CO427" s="190" t="s">
        <v>271</v>
      </c>
      <c r="CP427" s="193" t="s">
        <v>271</v>
      </c>
      <c r="CQ427" s="193" t="s">
        <v>271</v>
      </c>
      <c r="CR427" s="190" t="s">
        <v>271</v>
      </c>
      <c r="CS427" s="193" t="s">
        <v>271</v>
      </c>
      <c r="CT427" s="193" t="s">
        <v>271</v>
      </c>
      <c r="CU427" s="190" t="s">
        <v>271</v>
      </c>
      <c r="CV427" s="193" t="s">
        <v>271</v>
      </c>
      <c r="CW427" s="193" t="s">
        <v>271</v>
      </c>
      <c r="CX427" s="190" t="s">
        <v>271</v>
      </c>
      <c r="CY427" s="193" t="s">
        <v>271</v>
      </c>
      <c r="CZ427" s="193" t="s">
        <v>271</v>
      </c>
      <c r="DA427" s="190" t="s">
        <v>271</v>
      </c>
      <c r="DB427" s="193" t="s">
        <v>271</v>
      </c>
      <c r="DC427" s="193" t="s">
        <v>271</v>
      </c>
      <c r="DD427" s="190" t="s">
        <v>271</v>
      </c>
      <c r="DE427" s="193" t="s">
        <v>271</v>
      </c>
      <c r="DF427" s="193" t="s">
        <v>271</v>
      </c>
      <c r="DG427" s="190" t="s">
        <v>271</v>
      </c>
      <c r="DH427" s="193" t="s">
        <v>271</v>
      </c>
      <c r="DI427" s="193" t="s">
        <v>271</v>
      </c>
      <c r="DJ427" s="190" t="s">
        <v>271</v>
      </c>
      <c r="DK427" s="193" t="s">
        <v>271</v>
      </c>
      <c r="DL427" s="193" t="s">
        <v>271</v>
      </c>
      <c r="DM427" s="190" t="s">
        <v>271</v>
      </c>
      <c r="DN427" s="193" t="s">
        <v>271</v>
      </c>
      <c r="DO427" s="193" t="s">
        <v>271</v>
      </c>
      <c r="DP427" s="190" t="s">
        <v>271</v>
      </c>
      <c r="DQ427" s="193" t="s">
        <v>271</v>
      </c>
      <c r="DR427" s="193" t="s">
        <v>271</v>
      </c>
      <c r="DS427" s="190" t="s">
        <v>271</v>
      </c>
      <c r="DT427" s="193" t="s">
        <v>271</v>
      </c>
      <c r="DU427" s="193" t="s">
        <v>271</v>
      </c>
      <c r="DV427" s="190" t="s">
        <v>271</v>
      </c>
      <c r="DW427" s="193" t="s">
        <v>271</v>
      </c>
      <c r="DX427" s="193" t="s">
        <v>271</v>
      </c>
      <c r="DY427" s="190" t="s">
        <v>1295</v>
      </c>
      <c r="DZ427" s="190" t="s">
        <v>297</v>
      </c>
      <c r="EA427" s="190" t="s">
        <v>271</v>
      </c>
      <c r="EB427" s="190" t="s">
        <v>271</v>
      </c>
      <c r="EC427" s="190" t="s">
        <v>297</v>
      </c>
      <c r="ED427" s="190" t="s">
        <v>271</v>
      </c>
      <c r="EE427" s="190" t="s">
        <v>271</v>
      </c>
      <c r="EF427" s="190" t="s">
        <v>271</v>
      </c>
      <c r="EG427" s="190" t="s">
        <v>352</v>
      </c>
      <c r="EH427" s="190" t="s">
        <v>284</v>
      </c>
      <c r="EI427" s="190" t="s">
        <v>283</v>
      </c>
      <c r="EJ427" s="190" t="s">
        <v>246</v>
      </c>
      <c r="EK427" s="190" t="s">
        <v>379</v>
      </c>
      <c r="EL427" s="190" t="s">
        <v>272</v>
      </c>
      <c r="EM427" s="190" t="s">
        <v>272</v>
      </c>
      <c r="EN427" s="190" t="s">
        <v>272</v>
      </c>
      <c r="EO427" s="190" t="s">
        <v>297</v>
      </c>
      <c r="EP427" s="190" t="s">
        <v>464</v>
      </c>
      <c r="EQ427" s="190">
        <v>3</v>
      </c>
      <c r="ER427" s="190" t="s">
        <v>349</v>
      </c>
      <c r="ES427" s="190" t="s">
        <v>272</v>
      </c>
      <c r="ET427" s="190" t="s">
        <v>271</v>
      </c>
      <c r="EU427" s="190" t="s">
        <v>271</v>
      </c>
      <c r="EV427" s="190" t="s">
        <v>271</v>
      </c>
      <c r="EW427" s="190" t="s">
        <v>601</v>
      </c>
      <c r="EX427" s="190">
        <v>1</v>
      </c>
      <c r="EY427" s="190" t="s">
        <v>302</v>
      </c>
      <c r="EZ427" s="190" t="s">
        <v>268</v>
      </c>
      <c r="FA427" s="190" t="s">
        <v>258</v>
      </c>
      <c r="FB427" s="193">
        <v>1</v>
      </c>
      <c r="FC427" s="190" t="s">
        <v>276</v>
      </c>
      <c r="FD427" s="190" t="s">
        <v>271</v>
      </c>
      <c r="FE427" s="190" t="s">
        <v>271</v>
      </c>
      <c r="FF427" s="190" t="s">
        <v>262</v>
      </c>
      <c r="FG427" s="190" t="s">
        <v>271</v>
      </c>
      <c r="FH427" s="190" t="s">
        <v>271</v>
      </c>
      <c r="FI427" s="190" t="s">
        <v>271</v>
      </c>
      <c r="FJ427" s="190" t="s">
        <v>271</v>
      </c>
      <c r="FK427" s="190" t="s">
        <v>271</v>
      </c>
      <c r="FL427" s="190" t="s">
        <v>3674</v>
      </c>
      <c r="FM427" s="190" t="s">
        <v>271</v>
      </c>
      <c r="FN427" s="190" t="s">
        <v>271</v>
      </c>
      <c r="FO427" s="190" t="s">
        <v>271</v>
      </c>
      <c r="FP427" s="190" t="s">
        <v>271</v>
      </c>
      <c r="FQ427" s="193">
        <v>0</v>
      </c>
      <c r="FR427" s="193">
        <v>46700</v>
      </c>
      <c r="FS427" s="190" t="s">
        <v>271</v>
      </c>
      <c r="FT427" s="190" t="s">
        <v>271</v>
      </c>
      <c r="FU427" s="190" t="s">
        <v>272</v>
      </c>
      <c r="FV427" s="190" t="s">
        <v>271</v>
      </c>
      <c r="FW427" s="190" t="s">
        <v>271</v>
      </c>
      <c r="FX427" s="190" t="s">
        <v>271</v>
      </c>
      <c r="FY427" s="190" t="s">
        <v>271</v>
      </c>
      <c r="FZ427" s="190" t="s">
        <v>271</v>
      </c>
      <c r="GA427" s="190" t="s">
        <v>271</v>
      </c>
      <c r="GB427" s="190" t="s">
        <v>271</v>
      </c>
      <c r="GC427" s="190" t="s">
        <v>271</v>
      </c>
      <c r="GD427" s="190" t="s">
        <v>271</v>
      </c>
      <c r="GE427" s="190" t="s">
        <v>271</v>
      </c>
    </row>
    <row r="428" spans="1:187" x14ac:dyDescent="0.3">
      <c r="A428" s="190" t="s">
        <v>372</v>
      </c>
      <c r="B428" s="190">
        <v>3597</v>
      </c>
      <c r="C428" s="190" t="s">
        <v>83</v>
      </c>
      <c r="D428" s="190" t="s">
        <v>238</v>
      </c>
      <c r="E428" s="190" t="s">
        <v>3673</v>
      </c>
      <c r="F428" s="190" t="s">
        <v>3672</v>
      </c>
      <c r="G428" s="190" t="s">
        <v>2855</v>
      </c>
      <c r="H428" s="190" t="s">
        <v>369</v>
      </c>
      <c r="I428" s="190" t="s">
        <v>2945</v>
      </c>
      <c r="J428" s="190" t="s">
        <v>3671</v>
      </c>
      <c r="K428" s="190" t="s">
        <v>271</v>
      </c>
      <c r="L428" s="190" t="s">
        <v>271</v>
      </c>
      <c r="M428" s="190" t="s">
        <v>271</v>
      </c>
      <c r="N428" s="190" t="s">
        <v>271</v>
      </c>
      <c r="O428" s="190" t="s">
        <v>271</v>
      </c>
      <c r="P428" s="190" t="s">
        <v>271</v>
      </c>
      <c r="Q428" s="191">
        <v>42491</v>
      </c>
      <c r="R428" s="191">
        <v>43465</v>
      </c>
      <c r="T428" s="190" t="s">
        <v>1679</v>
      </c>
      <c r="U428" s="194">
        <v>3213200</v>
      </c>
      <c r="V428" s="190" t="s">
        <v>3655</v>
      </c>
      <c r="W428" s="190" t="s">
        <v>3654</v>
      </c>
      <c r="X428" s="190" t="s">
        <v>3653</v>
      </c>
      <c r="Y428" s="190" t="s">
        <v>271</v>
      </c>
      <c r="Z428" s="190" t="s">
        <v>271</v>
      </c>
      <c r="AA428" s="190" t="s">
        <v>271</v>
      </c>
      <c r="AB428" s="190" t="s">
        <v>291</v>
      </c>
      <c r="AC428" s="190" t="s">
        <v>3670</v>
      </c>
      <c r="AD428" s="190" t="s">
        <v>325</v>
      </c>
      <c r="AE428" s="190" t="s">
        <v>3669</v>
      </c>
      <c r="AF428" s="190" t="s">
        <v>3668</v>
      </c>
      <c r="AG428" s="193">
        <v>12250</v>
      </c>
      <c r="AH428" s="193">
        <v>12750</v>
      </c>
      <c r="AI428" s="193">
        <v>25000</v>
      </c>
      <c r="AJ428" s="193">
        <v>7340</v>
      </c>
      <c r="AK428" s="193">
        <v>3660</v>
      </c>
      <c r="AL428" s="193">
        <v>11000</v>
      </c>
      <c r="AM428" s="193">
        <v>0</v>
      </c>
      <c r="AN428" s="193">
        <v>0</v>
      </c>
      <c r="AO428" s="193">
        <v>0</v>
      </c>
      <c r="AP428" s="193">
        <v>0</v>
      </c>
      <c r="AQ428" s="193">
        <v>0</v>
      </c>
      <c r="AR428" s="193">
        <v>0</v>
      </c>
      <c r="AS428" s="190" t="s">
        <v>271</v>
      </c>
      <c r="AT428" s="193" t="s">
        <v>271</v>
      </c>
      <c r="AU428" s="193" t="s">
        <v>271</v>
      </c>
      <c r="AV428" s="190" t="s">
        <v>271</v>
      </c>
      <c r="AW428" s="193" t="s">
        <v>271</v>
      </c>
      <c r="AX428" s="193" t="s">
        <v>271</v>
      </c>
      <c r="AY428" s="190" t="s">
        <v>271</v>
      </c>
      <c r="AZ428" s="193" t="s">
        <v>271</v>
      </c>
      <c r="BA428" s="193" t="s">
        <v>271</v>
      </c>
      <c r="BB428" s="190" t="s">
        <v>271</v>
      </c>
      <c r="BC428" s="193" t="s">
        <v>271</v>
      </c>
      <c r="BD428" s="193" t="s">
        <v>271</v>
      </c>
      <c r="BE428" s="190" t="s">
        <v>271</v>
      </c>
      <c r="BF428" s="193" t="s">
        <v>271</v>
      </c>
      <c r="BG428" s="193" t="s">
        <v>271</v>
      </c>
      <c r="BH428" s="190" t="s">
        <v>271</v>
      </c>
      <c r="BI428" s="193" t="s">
        <v>271</v>
      </c>
      <c r="BJ428" s="193" t="s">
        <v>271</v>
      </c>
      <c r="BK428" s="190" t="s">
        <v>271</v>
      </c>
      <c r="BL428" s="193" t="s">
        <v>271</v>
      </c>
      <c r="BM428" s="193" t="s">
        <v>271</v>
      </c>
      <c r="BN428" s="190" t="s">
        <v>287</v>
      </c>
      <c r="BO428" s="193">
        <v>0</v>
      </c>
      <c r="BP428" s="193">
        <v>0</v>
      </c>
      <c r="BQ428" s="190" t="s">
        <v>271</v>
      </c>
      <c r="BR428" s="193" t="s">
        <v>271</v>
      </c>
      <c r="BS428" s="193" t="s">
        <v>271</v>
      </c>
      <c r="BT428" s="190" t="s">
        <v>271</v>
      </c>
      <c r="BU428" s="193" t="s">
        <v>271</v>
      </c>
      <c r="BV428" s="193" t="s">
        <v>271</v>
      </c>
      <c r="BW428" s="193">
        <v>0</v>
      </c>
      <c r="BX428" s="193">
        <v>0</v>
      </c>
      <c r="BY428" s="193">
        <v>0</v>
      </c>
      <c r="BZ428" s="193">
        <v>0</v>
      </c>
      <c r="CA428" s="193">
        <v>0</v>
      </c>
      <c r="CB428" s="193">
        <v>0</v>
      </c>
      <c r="CC428" s="190" t="s">
        <v>271</v>
      </c>
      <c r="CD428" s="193" t="s">
        <v>271</v>
      </c>
      <c r="CE428" s="193" t="s">
        <v>271</v>
      </c>
      <c r="CF428" s="190" t="s">
        <v>271</v>
      </c>
      <c r="CG428" s="193" t="s">
        <v>271</v>
      </c>
      <c r="CH428" s="193" t="s">
        <v>271</v>
      </c>
      <c r="CI428" s="190" t="s">
        <v>271</v>
      </c>
      <c r="CJ428" s="193" t="s">
        <v>271</v>
      </c>
      <c r="CK428" s="193" t="s">
        <v>271</v>
      </c>
      <c r="CL428" s="190" t="s">
        <v>271</v>
      </c>
      <c r="CM428" s="193" t="s">
        <v>271</v>
      </c>
      <c r="CN428" s="193" t="s">
        <v>271</v>
      </c>
      <c r="CO428" s="190" t="s">
        <v>271</v>
      </c>
      <c r="CP428" s="193" t="s">
        <v>271</v>
      </c>
      <c r="CQ428" s="193" t="s">
        <v>271</v>
      </c>
      <c r="CR428" s="190" t="s">
        <v>271</v>
      </c>
      <c r="CS428" s="193" t="s">
        <v>271</v>
      </c>
      <c r="CT428" s="193" t="s">
        <v>271</v>
      </c>
      <c r="CU428" s="190" t="s">
        <v>271</v>
      </c>
      <c r="CV428" s="193" t="s">
        <v>271</v>
      </c>
      <c r="CW428" s="193" t="s">
        <v>271</v>
      </c>
      <c r="CX428" s="190" t="s">
        <v>271</v>
      </c>
      <c r="CY428" s="193" t="s">
        <v>271</v>
      </c>
      <c r="CZ428" s="193" t="s">
        <v>271</v>
      </c>
      <c r="DA428" s="190" t="s">
        <v>271</v>
      </c>
      <c r="DB428" s="193" t="s">
        <v>271</v>
      </c>
      <c r="DC428" s="193" t="s">
        <v>271</v>
      </c>
      <c r="DD428" s="190" t="s">
        <v>271</v>
      </c>
      <c r="DE428" s="193" t="s">
        <v>271</v>
      </c>
      <c r="DF428" s="193" t="s">
        <v>271</v>
      </c>
      <c r="DG428" s="190" t="s">
        <v>287</v>
      </c>
      <c r="DH428" s="193">
        <v>0</v>
      </c>
      <c r="DI428" s="193">
        <v>0</v>
      </c>
      <c r="DJ428" s="190" t="s">
        <v>271</v>
      </c>
      <c r="DK428" s="193" t="s">
        <v>271</v>
      </c>
      <c r="DL428" s="193" t="s">
        <v>271</v>
      </c>
      <c r="DM428" s="190" t="s">
        <v>271</v>
      </c>
      <c r="DN428" s="193" t="s">
        <v>271</v>
      </c>
      <c r="DO428" s="193" t="s">
        <v>271</v>
      </c>
      <c r="DP428" s="190" t="s">
        <v>287</v>
      </c>
      <c r="DQ428" s="193">
        <v>0</v>
      </c>
      <c r="DR428" s="193">
        <v>0</v>
      </c>
      <c r="DS428" s="190" t="s">
        <v>271</v>
      </c>
      <c r="DT428" s="193" t="s">
        <v>271</v>
      </c>
      <c r="DU428" s="193" t="s">
        <v>271</v>
      </c>
      <c r="DV428" s="190" t="s">
        <v>271</v>
      </c>
      <c r="DW428" s="193" t="s">
        <v>271</v>
      </c>
      <c r="DX428" s="193" t="s">
        <v>271</v>
      </c>
      <c r="DY428" s="190" t="s">
        <v>1295</v>
      </c>
      <c r="DZ428" s="190" t="s">
        <v>272</v>
      </c>
      <c r="EA428" s="190" t="s">
        <v>308</v>
      </c>
      <c r="EB428" s="190" t="s">
        <v>307</v>
      </c>
      <c r="EC428" s="190" t="s">
        <v>297</v>
      </c>
      <c r="ED428" s="190" t="s">
        <v>271</v>
      </c>
      <c r="EE428" s="190" t="s">
        <v>271</v>
      </c>
      <c r="EF428" s="190" t="s">
        <v>3667</v>
      </c>
      <c r="EG428" s="190" t="s">
        <v>352</v>
      </c>
      <c r="EH428" s="190" t="s">
        <v>284</v>
      </c>
      <c r="EI428" s="190" t="s">
        <v>283</v>
      </c>
      <c r="EJ428" s="190" t="s">
        <v>246</v>
      </c>
      <c r="EK428" s="190" t="s">
        <v>379</v>
      </c>
      <c r="EL428" s="190" t="s">
        <v>272</v>
      </c>
      <c r="EM428" s="190" t="s">
        <v>272</v>
      </c>
      <c r="EN428" s="190" t="s">
        <v>297</v>
      </c>
      <c r="EO428" s="190" t="s">
        <v>297</v>
      </c>
      <c r="EP428" s="190" t="s">
        <v>464</v>
      </c>
      <c r="EQ428" s="190">
        <v>2</v>
      </c>
      <c r="ER428" s="190" t="s">
        <v>349</v>
      </c>
      <c r="ES428" s="190" t="s">
        <v>272</v>
      </c>
      <c r="ET428" s="190" t="s">
        <v>271</v>
      </c>
      <c r="EU428" s="190" t="s">
        <v>271</v>
      </c>
      <c r="EV428" s="190" t="s">
        <v>271</v>
      </c>
      <c r="EW428" s="190" t="s">
        <v>601</v>
      </c>
      <c r="EX428" s="190">
        <v>1</v>
      </c>
      <c r="EY428" s="190" t="s">
        <v>302</v>
      </c>
      <c r="EZ428" s="190" t="s">
        <v>268</v>
      </c>
      <c r="FA428" s="190" t="s">
        <v>260</v>
      </c>
      <c r="FB428" s="193">
        <v>1</v>
      </c>
      <c r="FC428" s="190" t="s">
        <v>276</v>
      </c>
      <c r="FD428" s="190" t="s">
        <v>271</v>
      </c>
      <c r="FE428" s="190" t="s">
        <v>271</v>
      </c>
      <c r="FF428" s="190" t="s">
        <v>262</v>
      </c>
      <c r="FG428" s="190" t="s">
        <v>271</v>
      </c>
      <c r="FH428" s="190" t="s">
        <v>271</v>
      </c>
      <c r="FI428" s="190" t="s">
        <v>271</v>
      </c>
      <c r="FJ428" s="190" t="s">
        <v>271</v>
      </c>
      <c r="FK428" s="190" t="s">
        <v>271</v>
      </c>
      <c r="FL428" s="190" t="s">
        <v>3666</v>
      </c>
      <c r="FM428" s="190" t="s">
        <v>271</v>
      </c>
      <c r="FN428" s="190" t="s">
        <v>271</v>
      </c>
      <c r="FO428" s="190" t="s">
        <v>271</v>
      </c>
      <c r="FP428" s="190" t="s">
        <v>271</v>
      </c>
      <c r="FQ428" s="193">
        <v>0</v>
      </c>
      <c r="FR428" s="193">
        <v>0</v>
      </c>
      <c r="FS428" s="190" t="s">
        <v>271</v>
      </c>
      <c r="FT428" s="190" t="s">
        <v>271</v>
      </c>
      <c r="FU428" s="190" t="s">
        <v>272</v>
      </c>
      <c r="FV428" s="190" t="s">
        <v>271</v>
      </c>
      <c r="FW428" s="190" t="s">
        <v>272</v>
      </c>
      <c r="FX428" s="190" t="s">
        <v>271</v>
      </c>
      <c r="FY428" s="190" t="s">
        <v>271</v>
      </c>
      <c r="FZ428" s="190" t="s">
        <v>271</v>
      </c>
      <c r="GA428" s="190" t="s">
        <v>271</v>
      </c>
      <c r="GB428" s="190" t="s">
        <v>271</v>
      </c>
      <c r="GC428" s="190" t="s">
        <v>271</v>
      </c>
      <c r="GD428" s="190" t="s">
        <v>271</v>
      </c>
      <c r="GE428" s="190" t="s">
        <v>271</v>
      </c>
    </row>
    <row r="429" spans="1:187" x14ac:dyDescent="0.3">
      <c r="A429" s="190" t="s">
        <v>372</v>
      </c>
      <c r="B429" s="190">
        <v>3598</v>
      </c>
      <c r="C429" s="190" t="s">
        <v>83</v>
      </c>
      <c r="D429" s="190" t="s">
        <v>238</v>
      </c>
      <c r="E429" s="190" t="s">
        <v>3665</v>
      </c>
      <c r="F429" s="190" t="s">
        <v>3664</v>
      </c>
      <c r="G429" s="190" t="s">
        <v>2855</v>
      </c>
      <c r="H429" s="190" t="s">
        <v>369</v>
      </c>
      <c r="I429" s="190" t="s">
        <v>1543</v>
      </c>
      <c r="J429" s="190" t="s">
        <v>1542</v>
      </c>
      <c r="K429" s="190" t="s">
        <v>271</v>
      </c>
      <c r="L429" s="190" t="s">
        <v>271</v>
      </c>
      <c r="M429" s="190" t="s">
        <v>271</v>
      </c>
      <c r="N429" s="190" t="s">
        <v>271</v>
      </c>
      <c r="O429" s="190" t="s">
        <v>271</v>
      </c>
      <c r="P429" s="190" t="s">
        <v>271</v>
      </c>
      <c r="Q429" s="191">
        <v>42461</v>
      </c>
      <c r="R429" s="191">
        <v>42825</v>
      </c>
      <c r="T429" s="190" t="s">
        <v>452</v>
      </c>
      <c r="U429" s="194">
        <v>1494190</v>
      </c>
      <c r="V429" s="190" t="s">
        <v>3655</v>
      </c>
      <c r="W429" s="190" t="s">
        <v>3654</v>
      </c>
      <c r="X429" s="190" t="s">
        <v>3653</v>
      </c>
      <c r="Y429" s="190" t="s">
        <v>271</v>
      </c>
      <c r="Z429" s="190" t="s">
        <v>271</v>
      </c>
      <c r="AA429" s="190" t="s">
        <v>271</v>
      </c>
      <c r="AB429" s="190" t="s">
        <v>448</v>
      </c>
      <c r="AC429" s="190" t="s">
        <v>3663</v>
      </c>
      <c r="AD429" s="190" t="s">
        <v>325</v>
      </c>
      <c r="AE429" s="190" t="s">
        <v>3662</v>
      </c>
      <c r="AF429" s="190" t="s">
        <v>3661</v>
      </c>
      <c r="AG429" s="193">
        <v>0</v>
      </c>
      <c r="AH429" s="193">
        <v>0</v>
      </c>
      <c r="AI429" s="193">
        <v>0</v>
      </c>
      <c r="AJ429" s="193">
        <v>14276</v>
      </c>
      <c r="AK429" s="193">
        <v>14052</v>
      </c>
      <c r="AL429" s="193">
        <v>28328</v>
      </c>
      <c r="AM429" s="193">
        <v>0</v>
      </c>
      <c r="AN429" s="193">
        <v>0</v>
      </c>
      <c r="AO429" s="193">
        <v>0</v>
      </c>
      <c r="AP429" s="193">
        <v>7257</v>
      </c>
      <c r="AQ429" s="193">
        <v>7122</v>
      </c>
      <c r="AR429" s="193">
        <v>14379</v>
      </c>
      <c r="AS429" s="190" t="s">
        <v>271</v>
      </c>
      <c r="AT429" s="193" t="s">
        <v>271</v>
      </c>
      <c r="AU429" s="193" t="s">
        <v>271</v>
      </c>
      <c r="AV429" s="190" t="s">
        <v>271</v>
      </c>
      <c r="AW429" s="193" t="s">
        <v>271</v>
      </c>
      <c r="AX429" s="193" t="s">
        <v>271</v>
      </c>
      <c r="AY429" s="190" t="s">
        <v>271</v>
      </c>
      <c r="AZ429" s="193" t="s">
        <v>271</v>
      </c>
      <c r="BA429" s="193" t="s">
        <v>271</v>
      </c>
      <c r="BB429" s="190" t="s">
        <v>271</v>
      </c>
      <c r="BC429" s="193" t="s">
        <v>271</v>
      </c>
      <c r="BD429" s="193" t="s">
        <v>271</v>
      </c>
      <c r="BE429" s="190" t="s">
        <v>271</v>
      </c>
      <c r="BF429" s="193" t="s">
        <v>271</v>
      </c>
      <c r="BG429" s="193" t="s">
        <v>271</v>
      </c>
      <c r="BH429" s="190" t="s">
        <v>271</v>
      </c>
      <c r="BI429" s="193" t="s">
        <v>271</v>
      </c>
      <c r="BJ429" s="193" t="s">
        <v>271</v>
      </c>
      <c r="BK429" s="190" t="s">
        <v>271</v>
      </c>
      <c r="BL429" s="193" t="s">
        <v>271</v>
      </c>
      <c r="BM429" s="193" t="s">
        <v>271</v>
      </c>
      <c r="BN429" s="190" t="s">
        <v>271</v>
      </c>
      <c r="BO429" s="193" t="s">
        <v>271</v>
      </c>
      <c r="BP429" s="193" t="s">
        <v>271</v>
      </c>
      <c r="BQ429" s="190" t="s">
        <v>271</v>
      </c>
      <c r="BR429" s="193" t="s">
        <v>271</v>
      </c>
      <c r="BS429" s="193" t="s">
        <v>271</v>
      </c>
      <c r="BT429" s="190" t="s">
        <v>287</v>
      </c>
      <c r="BU429" s="193">
        <v>14379</v>
      </c>
      <c r="BV429" s="193">
        <v>0</v>
      </c>
      <c r="BW429" s="193">
        <v>0</v>
      </c>
      <c r="BX429" s="193">
        <v>0</v>
      </c>
      <c r="BY429" s="193">
        <v>0</v>
      </c>
      <c r="BZ429" s="193">
        <v>0</v>
      </c>
      <c r="CA429" s="193">
        <v>0</v>
      </c>
      <c r="CB429" s="193">
        <v>0</v>
      </c>
      <c r="CC429" s="190" t="s">
        <v>271</v>
      </c>
      <c r="CD429" s="193" t="s">
        <v>271</v>
      </c>
      <c r="CE429" s="193" t="s">
        <v>271</v>
      </c>
      <c r="CF429" s="190" t="s">
        <v>271</v>
      </c>
      <c r="CG429" s="193" t="s">
        <v>271</v>
      </c>
      <c r="CH429" s="193" t="s">
        <v>271</v>
      </c>
      <c r="CI429" s="190" t="s">
        <v>271</v>
      </c>
      <c r="CJ429" s="193" t="s">
        <v>271</v>
      </c>
      <c r="CK429" s="193" t="s">
        <v>271</v>
      </c>
      <c r="CL429" s="190" t="s">
        <v>271</v>
      </c>
      <c r="CM429" s="193" t="s">
        <v>271</v>
      </c>
      <c r="CN429" s="193" t="s">
        <v>271</v>
      </c>
      <c r="CO429" s="190" t="s">
        <v>271</v>
      </c>
      <c r="CP429" s="193" t="s">
        <v>271</v>
      </c>
      <c r="CQ429" s="193" t="s">
        <v>271</v>
      </c>
      <c r="CR429" s="190" t="s">
        <v>271</v>
      </c>
      <c r="CS429" s="193" t="s">
        <v>271</v>
      </c>
      <c r="CT429" s="193" t="s">
        <v>271</v>
      </c>
      <c r="CU429" s="190" t="s">
        <v>271</v>
      </c>
      <c r="CV429" s="193" t="s">
        <v>271</v>
      </c>
      <c r="CW429" s="193" t="s">
        <v>271</v>
      </c>
      <c r="CX429" s="190" t="s">
        <v>271</v>
      </c>
      <c r="CY429" s="193" t="s">
        <v>271</v>
      </c>
      <c r="CZ429" s="193" t="s">
        <v>271</v>
      </c>
      <c r="DA429" s="190" t="s">
        <v>271</v>
      </c>
      <c r="DB429" s="193" t="s">
        <v>271</v>
      </c>
      <c r="DC429" s="193" t="s">
        <v>271</v>
      </c>
      <c r="DD429" s="190" t="s">
        <v>271</v>
      </c>
      <c r="DE429" s="193" t="s">
        <v>271</v>
      </c>
      <c r="DF429" s="193" t="s">
        <v>271</v>
      </c>
      <c r="DG429" s="190" t="s">
        <v>271</v>
      </c>
      <c r="DH429" s="193" t="s">
        <v>271</v>
      </c>
      <c r="DI429" s="193" t="s">
        <v>271</v>
      </c>
      <c r="DJ429" s="190" t="s">
        <v>271</v>
      </c>
      <c r="DK429" s="193" t="s">
        <v>271</v>
      </c>
      <c r="DL429" s="193" t="s">
        <v>271</v>
      </c>
      <c r="DM429" s="190" t="s">
        <v>271</v>
      </c>
      <c r="DN429" s="193" t="s">
        <v>271</v>
      </c>
      <c r="DO429" s="193" t="s">
        <v>271</v>
      </c>
      <c r="DP429" s="190" t="s">
        <v>271</v>
      </c>
      <c r="DQ429" s="193" t="s">
        <v>271</v>
      </c>
      <c r="DR429" s="193" t="s">
        <v>271</v>
      </c>
      <c r="DS429" s="190" t="s">
        <v>271</v>
      </c>
      <c r="DT429" s="193" t="s">
        <v>271</v>
      </c>
      <c r="DU429" s="193" t="s">
        <v>271</v>
      </c>
      <c r="DV429" s="190" t="s">
        <v>271</v>
      </c>
      <c r="DW429" s="193" t="s">
        <v>271</v>
      </c>
      <c r="DX429" s="193" t="s">
        <v>271</v>
      </c>
      <c r="DY429" s="190" t="s">
        <v>271</v>
      </c>
      <c r="DZ429" s="190" t="s">
        <v>297</v>
      </c>
      <c r="EA429" s="190" t="s">
        <v>271</v>
      </c>
      <c r="EB429" s="190" t="s">
        <v>271</v>
      </c>
      <c r="EC429" s="190" t="s">
        <v>297</v>
      </c>
      <c r="ED429" s="190" t="s">
        <v>271</v>
      </c>
      <c r="EE429" s="190" t="s">
        <v>271</v>
      </c>
      <c r="EF429" s="190" t="s">
        <v>3660</v>
      </c>
      <c r="EG429" s="190" t="s">
        <v>352</v>
      </c>
      <c r="EH429" s="190" t="s">
        <v>284</v>
      </c>
      <c r="EI429" s="190" t="s">
        <v>283</v>
      </c>
      <c r="EJ429" s="190" t="s">
        <v>246</v>
      </c>
      <c r="EK429" s="190" t="s">
        <v>379</v>
      </c>
      <c r="EL429" s="190" t="s">
        <v>272</v>
      </c>
      <c r="EM429" s="190" t="s">
        <v>272</v>
      </c>
      <c r="EN429" s="190" t="s">
        <v>271</v>
      </c>
      <c r="EO429" s="190" t="s">
        <v>271</v>
      </c>
      <c r="EP429" s="190" t="s">
        <v>464</v>
      </c>
      <c r="EQ429" s="190">
        <v>2</v>
      </c>
      <c r="ER429" s="190" t="s">
        <v>349</v>
      </c>
      <c r="ES429" s="190" t="s">
        <v>272</v>
      </c>
      <c r="ET429" s="190" t="s">
        <v>271</v>
      </c>
      <c r="EU429" s="190" t="s">
        <v>271</v>
      </c>
      <c r="EV429" s="190" t="s">
        <v>271</v>
      </c>
      <c r="EW429" s="190" t="s">
        <v>601</v>
      </c>
      <c r="EX429" s="190">
        <v>1</v>
      </c>
      <c r="EY429" s="190" t="s">
        <v>302</v>
      </c>
      <c r="EZ429" s="190" t="s">
        <v>268</v>
      </c>
      <c r="FA429" s="190" t="s">
        <v>260</v>
      </c>
      <c r="FB429" s="193">
        <v>1</v>
      </c>
      <c r="FC429" s="190" t="s">
        <v>276</v>
      </c>
      <c r="FD429" s="190" t="s">
        <v>271</v>
      </c>
      <c r="FE429" s="190" t="s">
        <v>271</v>
      </c>
      <c r="FF429" s="190" t="s">
        <v>262</v>
      </c>
      <c r="FG429" s="190" t="s">
        <v>271</v>
      </c>
      <c r="FH429" s="190" t="s">
        <v>271</v>
      </c>
      <c r="FI429" s="190" t="s">
        <v>3659</v>
      </c>
      <c r="FJ429" s="190" t="s">
        <v>271</v>
      </c>
      <c r="FK429" s="190" t="s">
        <v>271</v>
      </c>
      <c r="FL429" s="190" t="s">
        <v>271</v>
      </c>
      <c r="FM429" s="190" t="s">
        <v>271</v>
      </c>
      <c r="FN429" s="190" t="s">
        <v>271</v>
      </c>
      <c r="FO429" s="190" t="s">
        <v>271</v>
      </c>
      <c r="FP429" s="190" t="s">
        <v>271</v>
      </c>
      <c r="FQ429" s="193">
        <v>0</v>
      </c>
      <c r="FR429" s="193">
        <v>14379</v>
      </c>
      <c r="FS429" s="190" t="s">
        <v>271</v>
      </c>
      <c r="FT429" s="190" t="s">
        <v>271</v>
      </c>
      <c r="FU429" s="190" t="s">
        <v>272</v>
      </c>
      <c r="FV429" s="190" t="s">
        <v>271</v>
      </c>
      <c r="FW429" s="190" t="s">
        <v>271</v>
      </c>
      <c r="FX429" s="190" t="s">
        <v>271</v>
      </c>
      <c r="FY429" s="190" t="s">
        <v>271</v>
      </c>
      <c r="FZ429" s="190" t="s">
        <v>271</v>
      </c>
      <c r="GA429" s="190" t="s">
        <v>271</v>
      </c>
      <c r="GB429" s="190" t="s">
        <v>271</v>
      </c>
      <c r="GC429" s="190" t="s">
        <v>271</v>
      </c>
      <c r="GD429" s="190" t="s">
        <v>271</v>
      </c>
      <c r="GE429" s="190" t="s">
        <v>271</v>
      </c>
    </row>
    <row r="430" spans="1:187" x14ac:dyDescent="0.3">
      <c r="A430" s="190" t="s">
        <v>372</v>
      </c>
      <c r="B430" s="190">
        <v>3599</v>
      </c>
      <c r="C430" s="190" t="s">
        <v>83</v>
      </c>
      <c r="D430" s="190" t="s">
        <v>238</v>
      </c>
      <c r="E430" s="190" t="s">
        <v>3658</v>
      </c>
      <c r="F430" s="190" t="s">
        <v>3657</v>
      </c>
      <c r="G430" s="190" t="s">
        <v>2855</v>
      </c>
      <c r="H430" s="190" t="s">
        <v>369</v>
      </c>
      <c r="I430" s="190" t="s">
        <v>3193</v>
      </c>
      <c r="J430" s="190" t="s">
        <v>3656</v>
      </c>
      <c r="K430" s="190" t="s">
        <v>271</v>
      </c>
      <c r="L430" s="190" t="s">
        <v>271</v>
      </c>
      <c r="M430" s="190" t="s">
        <v>271</v>
      </c>
      <c r="N430" s="190" t="s">
        <v>271</v>
      </c>
      <c r="O430" s="190" t="s">
        <v>271</v>
      </c>
      <c r="P430" s="190" t="s">
        <v>271</v>
      </c>
      <c r="Q430" s="191">
        <v>42248</v>
      </c>
      <c r="R430" s="191">
        <v>42551</v>
      </c>
      <c r="T430" s="190" t="s">
        <v>452</v>
      </c>
      <c r="U430" s="194">
        <v>131766</v>
      </c>
      <c r="V430" s="190" t="s">
        <v>3655</v>
      </c>
      <c r="W430" s="190" t="s">
        <v>3654</v>
      </c>
      <c r="X430" s="190" t="s">
        <v>3653</v>
      </c>
      <c r="Y430" s="190" t="s">
        <v>271</v>
      </c>
      <c r="Z430" s="190" t="s">
        <v>271</v>
      </c>
      <c r="AA430" s="190" t="s">
        <v>271</v>
      </c>
      <c r="AB430" s="190" t="s">
        <v>448</v>
      </c>
      <c r="AC430" s="190" t="s">
        <v>3652</v>
      </c>
      <c r="AD430" s="190" t="s">
        <v>325</v>
      </c>
      <c r="AE430" s="190" t="s">
        <v>3651</v>
      </c>
      <c r="AF430" s="190" t="s">
        <v>3650</v>
      </c>
      <c r="AG430" s="193">
        <v>0</v>
      </c>
      <c r="AH430" s="193">
        <v>0</v>
      </c>
      <c r="AI430" s="193">
        <v>0</v>
      </c>
      <c r="AJ430" s="193">
        <v>5509</v>
      </c>
      <c r="AK430" s="193">
        <v>5736</v>
      </c>
      <c r="AL430" s="193">
        <v>11245</v>
      </c>
      <c r="AM430" s="193">
        <v>0</v>
      </c>
      <c r="AN430" s="193">
        <v>0</v>
      </c>
      <c r="AO430" s="193">
        <v>0</v>
      </c>
      <c r="AP430" s="193">
        <v>5509</v>
      </c>
      <c r="AQ430" s="193">
        <v>5736</v>
      </c>
      <c r="AR430" s="193">
        <v>11245</v>
      </c>
      <c r="AS430" s="190" t="s">
        <v>271</v>
      </c>
      <c r="AT430" s="193" t="s">
        <v>271</v>
      </c>
      <c r="AU430" s="193" t="s">
        <v>271</v>
      </c>
      <c r="AV430" s="190" t="s">
        <v>271</v>
      </c>
      <c r="AW430" s="193" t="s">
        <v>271</v>
      </c>
      <c r="AX430" s="193" t="s">
        <v>271</v>
      </c>
      <c r="AY430" s="190" t="s">
        <v>271</v>
      </c>
      <c r="AZ430" s="193" t="s">
        <v>271</v>
      </c>
      <c r="BA430" s="193" t="s">
        <v>271</v>
      </c>
      <c r="BB430" s="190" t="s">
        <v>271</v>
      </c>
      <c r="BC430" s="193" t="s">
        <v>271</v>
      </c>
      <c r="BD430" s="193" t="s">
        <v>271</v>
      </c>
      <c r="BE430" s="190" t="s">
        <v>271</v>
      </c>
      <c r="BF430" s="193" t="s">
        <v>271</v>
      </c>
      <c r="BG430" s="193" t="s">
        <v>271</v>
      </c>
      <c r="BH430" s="190" t="s">
        <v>271</v>
      </c>
      <c r="BI430" s="193" t="s">
        <v>271</v>
      </c>
      <c r="BJ430" s="193" t="s">
        <v>271</v>
      </c>
      <c r="BK430" s="190" t="s">
        <v>271</v>
      </c>
      <c r="BL430" s="193" t="s">
        <v>271</v>
      </c>
      <c r="BM430" s="193" t="s">
        <v>271</v>
      </c>
      <c r="BN430" s="190" t="s">
        <v>271</v>
      </c>
      <c r="BO430" s="193" t="s">
        <v>271</v>
      </c>
      <c r="BP430" s="193" t="s">
        <v>271</v>
      </c>
      <c r="BQ430" s="190" t="s">
        <v>271</v>
      </c>
      <c r="BR430" s="193" t="s">
        <v>271</v>
      </c>
      <c r="BS430" s="193" t="s">
        <v>271</v>
      </c>
      <c r="BT430" s="190" t="s">
        <v>287</v>
      </c>
      <c r="BU430" s="193">
        <v>11245</v>
      </c>
      <c r="BV430" s="193">
        <v>0</v>
      </c>
      <c r="BW430" s="193">
        <v>0</v>
      </c>
      <c r="BX430" s="193">
        <v>0</v>
      </c>
      <c r="BY430" s="193">
        <v>0</v>
      </c>
      <c r="BZ430" s="193">
        <v>0</v>
      </c>
      <c r="CA430" s="193">
        <v>0</v>
      </c>
      <c r="CB430" s="193">
        <v>0</v>
      </c>
      <c r="CC430" s="190" t="s">
        <v>271</v>
      </c>
      <c r="CD430" s="193" t="s">
        <v>271</v>
      </c>
      <c r="CE430" s="193" t="s">
        <v>271</v>
      </c>
      <c r="CF430" s="190" t="s">
        <v>271</v>
      </c>
      <c r="CG430" s="193" t="s">
        <v>271</v>
      </c>
      <c r="CH430" s="193" t="s">
        <v>271</v>
      </c>
      <c r="CI430" s="190" t="s">
        <v>271</v>
      </c>
      <c r="CJ430" s="193" t="s">
        <v>271</v>
      </c>
      <c r="CK430" s="193" t="s">
        <v>271</v>
      </c>
      <c r="CL430" s="190" t="s">
        <v>271</v>
      </c>
      <c r="CM430" s="193" t="s">
        <v>271</v>
      </c>
      <c r="CN430" s="193" t="s">
        <v>271</v>
      </c>
      <c r="CO430" s="190" t="s">
        <v>271</v>
      </c>
      <c r="CP430" s="193" t="s">
        <v>271</v>
      </c>
      <c r="CQ430" s="193" t="s">
        <v>271</v>
      </c>
      <c r="CR430" s="190" t="s">
        <v>271</v>
      </c>
      <c r="CS430" s="193" t="s">
        <v>271</v>
      </c>
      <c r="CT430" s="193" t="s">
        <v>271</v>
      </c>
      <c r="CU430" s="190" t="s">
        <v>271</v>
      </c>
      <c r="CV430" s="193" t="s">
        <v>271</v>
      </c>
      <c r="CW430" s="193" t="s">
        <v>271</v>
      </c>
      <c r="CX430" s="190" t="s">
        <v>271</v>
      </c>
      <c r="CY430" s="193" t="s">
        <v>271</v>
      </c>
      <c r="CZ430" s="193" t="s">
        <v>271</v>
      </c>
      <c r="DA430" s="190" t="s">
        <v>271</v>
      </c>
      <c r="DB430" s="193" t="s">
        <v>271</v>
      </c>
      <c r="DC430" s="193" t="s">
        <v>271</v>
      </c>
      <c r="DD430" s="190" t="s">
        <v>271</v>
      </c>
      <c r="DE430" s="193" t="s">
        <v>271</v>
      </c>
      <c r="DF430" s="193" t="s">
        <v>271</v>
      </c>
      <c r="DG430" s="190" t="s">
        <v>271</v>
      </c>
      <c r="DH430" s="193" t="s">
        <v>271</v>
      </c>
      <c r="DI430" s="193" t="s">
        <v>271</v>
      </c>
      <c r="DJ430" s="190" t="s">
        <v>271</v>
      </c>
      <c r="DK430" s="193" t="s">
        <v>271</v>
      </c>
      <c r="DL430" s="193" t="s">
        <v>271</v>
      </c>
      <c r="DM430" s="190" t="s">
        <v>271</v>
      </c>
      <c r="DN430" s="193" t="s">
        <v>271</v>
      </c>
      <c r="DO430" s="193" t="s">
        <v>271</v>
      </c>
      <c r="DP430" s="190" t="s">
        <v>271</v>
      </c>
      <c r="DQ430" s="193" t="s">
        <v>271</v>
      </c>
      <c r="DR430" s="193" t="s">
        <v>271</v>
      </c>
      <c r="DS430" s="190" t="s">
        <v>271</v>
      </c>
      <c r="DT430" s="193" t="s">
        <v>271</v>
      </c>
      <c r="DU430" s="193" t="s">
        <v>271</v>
      </c>
      <c r="DV430" s="190" t="s">
        <v>271</v>
      </c>
      <c r="DW430" s="193" t="s">
        <v>271</v>
      </c>
      <c r="DX430" s="193" t="s">
        <v>271</v>
      </c>
      <c r="DY430" s="190" t="s">
        <v>1295</v>
      </c>
      <c r="DZ430" s="190" t="s">
        <v>297</v>
      </c>
      <c r="EA430" s="190" t="s">
        <v>271</v>
      </c>
      <c r="EB430" s="190" t="s">
        <v>271</v>
      </c>
      <c r="EC430" s="190" t="s">
        <v>297</v>
      </c>
      <c r="ED430" s="190" t="s">
        <v>271</v>
      </c>
      <c r="EE430" s="190" t="s">
        <v>271</v>
      </c>
      <c r="EF430" s="190" t="s">
        <v>271</v>
      </c>
      <c r="EG430" s="190" t="s">
        <v>352</v>
      </c>
      <c r="EH430" s="190" t="s">
        <v>284</v>
      </c>
      <c r="EI430" s="190" t="s">
        <v>283</v>
      </c>
      <c r="EJ430" s="190" t="s">
        <v>246</v>
      </c>
      <c r="EK430" s="190" t="s">
        <v>379</v>
      </c>
      <c r="EL430" s="190" t="s">
        <v>272</v>
      </c>
      <c r="EM430" s="190" t="s">
        <v>272</v>
      </c>
      <c r="EN430" s="190" t="s">
        <v>271</v>
      </c>
      <c r="EO430" s="190" t="s">
        <v>271</v>
      </c>
      <c r="EP430" s="190" t="s">
        <v>464</v>
      </c>
      <c r="EQ430" s="190">
        <v>2</v>
      </c>
      <c r="ER430" s="190" t="s">
        <v>349</v>
      </c>
      <c r="ES430" s="190" t="s">
        <v>272</v>
      </c>
      <c r="ET430" s="190" t="s">
        <v>271</v>
      </c>
      <c r="EU430" s="190" t="s">
        <v>271</v>
      </c>
      <c r="EV430" s="190" t="s">
        <v>271</v>
      </c>
      <c r="EW430" s="190" t="s">
        <v>601</v>
      </c>
      <c r="EX430" s="190">
        <v>1</v>
      </c>
      <c r="EY430" s="190" t="s">
        <v>302</v>
      </c>
      <c r="EZ430" s="190" t="s">
        <v>268</v>
      </c>
      <c r="FA430" s="190" t="s">
        <v>260</v>
      </c>
      <c r="FB430" s="193">
        <v>1</v>
      </c>
      <c r="FC430" s="190" t="s">
        <v>276</v>
      </c>
      <c r="FD430" s="190" t="s">
        <v>271</v>
      </c>
      <c r="FE430" s="190" t="s">
        <v>271</v>
      </c>
      <c r="FF430" s="190" t="s">
        <v>271</v>
      </c>
      <c r="FG430" s="190" t="s">
        <v>271</v>
      </c>
      <c r="FH430" s="190" t="s">
        <v>271</v>
      </c>
      <c r="FI430" s="190" t="s">
        <v>3649</v>
      </c>
      <c r="FJ430" s="190" t="s">
        <v>3648</v>
      </c>
      <c r="FK430" s="190" t="s">
        <v>271</v>
      </c>
      <c r="FL430" s="190" t="s">
        <v>3647</v>
      </c>
      <c r="FM430" s="190" t="s">
        <v>271</v>
      </c>
      <c r="FN430" s="190" t="s">
        <v>271</v>
      </c>
      <c r="FO430" s="190" t="s">
        <v>271</v>
      </c>
      <c r="FP430" s="190" t="s">
        <v>271</v>
      </c>
      <c r="FQ430" s="193">
        <v>0</v>
      </c>
      <c r="FR430" s="193">
        <v>11245</v>
      </c>
      <c r="FS430" s="190" t="s">
        <v>271</v>
      </c>
      <c r="FT430" s="190" t="s">
        <v>271</v>
      </c>
      <c r="FU430" s="190" t="s">
        <v>272</v>
      </c>
      <c r="FV430" s="190" t="s">
        <v>271</v>
      </c>
      <c r="FW430" s="190" t="s">
        <v>271</v>
      </c>
      <c r="FX430" s="190" t="s">
        <v>271</v>
      </c>
      <c r="FY430" s="190" t="s">
        <v>271</v>
      </c>
      <c r="FZ430" s="190" t="s">
        <v>271</v>
      </c>
      <c r="GA430" s="190" t="s">
        <v>271</v>
      </c>
      <c r="GB430" s="190" t="s">
        <v>271</v>
      </c>
      <c r="GC430" s="190" t="s">
        <v>271</v>
      </c>
      <c r="GD430" s="190" t="s">
        <v>271</v>
      </c>
      <c r="GE430" s="190" t="s">
        <v>271</v>
      </c>
    </row>
    <row r="431" spans="1:187" x14ac:dyDescent="0.3">
      <c r="A431" s="190" t="s">
        <v>372</v>
      </c>
      <c r="B431" s="190">
        <v>3600</v>
      </c>
      <c r="C431" s="190" t="s">
        <v>88</v>
      </c>
      <c r="D431" s="190" t="s">
        <v>240</v>
      </c>
      <c r="E431" s="190" t="s">
        <v>5360</v>
      </c>
      <c r="F431" s="190" t="s">
        <v>5359</v>
      </c>
      <c r="G431" s="190" t="s">
        <v>5339</v>
      </c>
      <c r="H431" s="190" t="s">
        <v>1104</v>
      </c>
      <c r="I431" s="190" t="s">
        <v>301</v>
      </c>
      <c r="J431" s="190" t="s">
        <v>5358</v>
      </c>
      <c r="K431" s="190" t="s">
        <v>2239</v>
      </c>
      <c r="L431" s="190" t="s">
        <v>271</v>
      </c>
      <c r="M431" s="190" t="s">
        <v>5357</v>
      </c>
      <c r="N431" s="190" t="s">
        <v>271</v>
      </c>
      <c r="O431" s="190" t="s">
        <v>271</v>
      </c>
      <c r="P431" s="190" t="s">
        <v>271</v>
      </c>
      <c r="Q431" s="191">
        <v>42491</v>
      </c>
      <c r="R431" s="191">
        <v>42613</v>
      </c>
      <c r="T431" s="190" t="s">
        <v>452</v>
      </c>
      <c r="U431" s="194">
        <v>25980</v>
      </c>
      <c r="V431" s="190" t="s">
        <v>5356</v>
      </c>
      <c r="W431" s="190" t="s">
        <v>494</v>
      </c>
      <c r="X431" s="190" t="s">
        <v>5355</v>
      </c>
      <c r="Y431" s="190" t="s">
        <v>271</v>
      </c>
      <c r="Z431" s="190" t="s">
        <v>271</v>
      </c>
      <c r="AA431" s="190" t="s">
        <v>271</v>
      </c>
      <c r="AB431" s="190" t="s">
        <v>448</v>
      </c>
      <c r="AC431" s="190" t="s">
        <v>5354</v>
      </c>
      <c r="AD431" s="190" t="s">
        <v>325</v>
      </c>
      <c r="AE431" s="190" t="s">
        <v>5353</v>
      </c>
      <c r="AF431" s="190" t="s">
        <v>5352</v>
      </c>
      <c r="AG431" s="193" t="s">
        <v>271</v>
      </c>
      <c r="AH431" s="193" t="s">
        <v>271</v>
      </c>
      <c r="AI431" s="193" t="s">
        <v>271</v>
      </c>
      <c r="AJ431" s="193" t="s">
        <v>271</v>
      </c>
      <c r="AK431" s="193" t="s">
        <v>271</v>
      </c>
      <c r="AL431" s="193" t="s">
        <v>271</v>
      </c>
      <c r="AM431" s="193">
        <v>0</v>
      </c>
      <c r="AN431" s="193">
        <v>0</v>
      </c>
      <c r="AO431" s="193">
        <v>0</v>
      </c>
      <c r="AP431" s="193">
        <v>0</v>
      </c>
      <c r="AQ431" s="193">
        <v>0</v>
      </c>
      <c r="AR431" s="193">
        <v>0</v>
      </c>
      <c r="AS431" s="190" t="s">
        <v>271</v>
      </c>
      <c r="AT431" s="193" t="s">
        <v>271</v>
      </c>
      <c r="AU431" s="193" t="s">
        <v>271</v>
      </c>
      <c r="AV431" s="190" t="s">
        <v>271</v>
      </c>
      <c r="AW431" s="193" t="s">
        <v>271</v>
      </c>
      <c r="AX431" s="193" t="s">
        <v>271</v>
      </c>
      <c r="AY431" s="190" t="s">
        <v>271</v>
      </c>
      <c r="AZ431" s="193" t="s">
        <v>271</v>
      </c>
      <c r="BA431" s="193" t="s">
        <v>271</v>
      </c>
      <c r="BB431" s="190" t="s">
        <v>287</v>
      </c>
      <c r="BC431" s="193">
        <v>0</v>
      </c>
      <c r="BD431" s="193">
        <v>0</v>
      </c>
      <c r="BE431" s="190" t="s">
        <v>271</v>
      </c>
      <c r="BF431" s="193" t="s">
        <v>271</v>
      </c>
      <c r="BG431" s="193" t="s">
        <v>271</v>
      </c>
      <c r="BH431" s="190" t="s">
        <v>271</v>
      </c>
      <c r="BI431" s="193" t="s">
        <v>271</v>
      </c>
      <c r="BJ431" s="193" t="s">
        <v>271</v>
      </c>
      <c r="BK431" s="190" t="s">
        <v>271</v>
      </c>
      <c r="BL431" s="193" t="s">
        <v>271</v>
      </c>
      <c r="BM431" s="193" t="s">
        <v>271</v>
      </c>
      <c r="BN431" s="190" t="s">
        <v>271</v>
      </c>
      <c r="BO431" s="193" t="s">
        <v>271</v>
      </c>
      <c r="BP431" s="193" t="s">
        <v>271</v>
      </c>
      <c r="BQ431" s="190" t="s">
        <v>271</v>
      </c>
      <c r="BR431" s="193" t="s">
        <v>271</v>
      </c>
      <c r="BS431" s="193" t="s">
        <v>271</v>
      </c>
      <c r="BT431" s="190" t="s">
        <v>271</v>
      </c>
      <c r="BU431" s="193" t="s">
        <v>271</v>
      </c>
      <c r="BV431" s="193" t="s">
        <v>271</v>
      </c>
      <c r="BW431" s="193">
        <v>0</v>
      </c>
      <c r="BX431" s="193">
        <v>0</v>
      </c>
      <c r="BY431" s="193">
        <v>0</v>
      </c>
      <c r="BZ431" s="193">
        <v>0</v>
      </c>
      <c r="CA431" s="193">
        <v>0</v>
      </c>
      <c r="CB431" s="193">
        <v>0</v>
      </c>
      <c r="CC431" s="190" t="s">
        <v>271</v>
      </c>
      <c r="CD431" s="193" t="s">
        <v>271</v>
      </c>
      <c r="CE431" s="193" t="s">
        <v>271</v>
      </c>
      <c r="CF431" s="190" t="s">
        <v>271</v>
      </c>
      <c r="CG431" s="193" t="s">
        <v>271</v>
      </c>
      <c r="CH431" s="193" t="s">
        <v>271</v>
      </c>
      <c r="CI431" s="190" t="s">
        <v>271</v>
      </c>
      <c r="CJ431" s="193" t="s">
        <v>271</v>
      </c>
      <c r="CK431" s="193" t="s">
        <v>271</v>
      </c>
      <c r="CL431" s="190" t="s">
        <v>271</v>
      </c>
      <c r="CM431" s="193" t="s">
        <v>271</v>
      </c>
      <c r="CN431" s="193" t="s">
        <v>271</v>
      </c>
      <c r="CO431" s="190" t="s">
        <v>271</v>
      </c>
      <c r="CP431" s="193" t="s">
        <v>271</v>
      </c>
      <c r="CQ431" s="193" t="s">
        <v>271</v>
      </c>
      <c r="CR431" s="190" t="s">
        <v>271</v>
      </c>
      <c r="CS431" s="193" t="s">
        <v>271</v>
      </c>
      <c r="CT431" s="193" t="s">
        <v>271</v>
      </c>
      <c r="CU431" s="190" t="s">
        <v>271</v>
      </c>
      <c r="CV431" s="193" t="s">
        <v>271</v>
      </c>
      <c r="CW431" s="193" t="s">
        <v>271</v>
      </c>
      <c r="CX431" s="190" t="s">
        <v>271</v>
      </c>
      <c r="CY431" s="193" t="s">
        <v>271</v>
      </c>
      <c r="CZ431" s="193" t="s">
        <v>271</v>
      </c>
      <c r="DA431" s="190" t="s">
        <v>271</v>
      </c>
      <c r="DB431" s="193" t="s">
        <v>271</v>
      </c>
      <c r="DC431" s="193" t="s">
        <v>271</v>
      </c>
      <c r="DD431" s="190" t="s">
        <v>271</v>
      </c>
      <c r="DE431" s="193" t="s">
        <v>271</v>
      </c>
      <c r="DF431" s="193" t="s">
        <v>271</v>
      </c>
      <c r="DG431" s="190" t="s">
        <v>271</v>
      </c>
      <c r="DH431" s="193" t="s">
        <v>271</v>
      </c>
      <c r="DI431" s="193" t="s">
        <v>271</v>
      </c>
      <c r="DJ431" s="190" t="s">
        <v>271</v>
      </c>
      <c r="DK431" s="193" t="s">
        <v>271</v>
      </c>
      <c r="DL431" s="193" t="s">
        <v>271</v>
      </c>
      <c r="DM431" s="190" t="s">
        <v>271</v>
      </c>
      <c r="DN431" s="193" t="s">
        <v>271</v>
      </c>
      <c r="DO431" s="193" t="s">
        <v>271</v>
      </c>
      <c r="DP431" s="190" t="s">
        <v>271</v>
      </c>
      <c r="DQ431" s="193" t="s">
        <v>271</v>
      </c>
      <c r="DR431" s="193" t="s">
        <v>271</v>
      </c>
      <c r="DS431" s="190" t="s">
        <v>271</v>
      </c>
      <c r="DT431" s="193" t="s">
        <v>271</v>
      </c>
      <c r="DU431" s="193" t="s">
        <v>271</v>
      </c>
      <c r="DV431" s="190" t="s">
        <v>271</v>
      </c>
      <c r="DW431" s="193" t="s">
        <v>271</v>
      </c>
      <c r="DX431" s="193" t="s">
        <v>271</v>
      </c>
      <c r="DY431" s="190" t="s">
        <v>655</v>
      </c>
      <c r="DZ431" s="190" t="s">
        <v>297</v>
      </c>
      <c r="EA431" s="190" t="s">
        <v>271</v>
      </c>
      <c r="EB431" s="190" t="s">
        <v>271</v>
      </c>
      <c r="EC431" s="190" t="s">
        <v>297</v>
      </c>
      <c r="ED431" s="190" t="s">
        <v>271</v>
      </c>
      <c r="EE431" s="190" t="s">
        <v>271</v>
      </c>
      <c r="EF431" s="190" t="s">
        <v>396</v>
      </c>
      <c r="EG431" s="190" t="s">
        <v>352</v>
      </c>
      <c r="EH431" s="190" t="s">
        <v>284</v>
      </c>
      <c r="EI431" s="190" t="s">
        <v>283</v>
      </c>
      <c r="EJ431" s="190" t="s">
        <v>245</v>
      </c>
      <c r="EK431" s="190" t="s">
        <v>271</v>
      </c>
      <c r="EL431" s="190" t="s">
        <v>271</v>
      </c>
      <c r="EM431" s="190" t="s">
        <v>271</v>
      </c>
      <c r="EN431" s="190" t="s">
        <v>271</v>
      </c>
      <c r="EO431" s="190" t="s">
        <v>271</v>
      </c>
      <c r="EP431" s="190" t="s">
        <v>271</v>
      </c>
      <c r="EQ431" s="190" t="s">
        <v>271</v>
      </c>
      <c r="ER431" s="190" t="s">
        <v>271</v>
      </c>
      <c r="ES431" s="190" t="s">
        <v>271</v>
      </c>
      <c r="ET431" s="190" t="s">
        <v>271</v>
      </c>
      <c r="EU431" s="190" t="s">
        <v>271</v>
      </c>
      <c r="EV431" s="190" t="s">
        <v>271</v>
      </c>
      <c r="EW431" s="190" t="s">
        <v>271</v>
      </c>
      <c r="EX431" s="190" t="s">
        <v>271</v>
      </c>
      <c r="EY431" s="190" t="s">
        <v>302</v>
      </c>
      <c r="EZ431" s="190" t="s">
        <v>268</v>
      </c>
      <c r="FA431" s="190" t="s">
        <v>260</v>
      </c>
      <c r="FB431" s="193">
        <v>1</v>
      </c>
      <c r="FC431" s="190" t="s">
        <v>301</v>
      </c>
      <c r="FD431" s="190" t="s">
        <v>271</v>
      </c>
      <c r="FE431" s="190" t="s">
        <v>271</v>
      </c>
      <c r="FF431" s="190" t="s">
        <v>271</v>
      </c>
      <c r="FG431" s="190" t="s">
        <v>271</v>
      </c>
      <c r="FH431" s="190" t="s">
        <v>396</v>
      </c>
      <c r="FI431" s="190" t="s">
        <v>271</v>
      </c>
      <c r="FJ431" s="190" t="s">
        <v>271</v>
      </c>
      <c r="FK431" s="190" t="s">
        <v>271</v>
      </c>
      <c r="FL431" s="190" t="s">
        <v>271</v>
      </c>
      <c r="FM431" s="190" t="s">
        <v>271</v>
      </c>
      <c r="FN431" s="190" t="s">
        <v>271</v>
      </c>
      <c r="FO431" s="190" t="s">
        <v>5351</v>
      </c>
      <c r="FP431" s="190" t="s">
        <v>271</v>
      </c>
      <c r="FQ431" s="193">
        <v>0</v>
      </c>
      <c r="FR431" s="193">
        <v>0</v>
      </c>
      <c r="FS431" s="190" t="s">
        <v>271</v>
      </c>
      <c r="FT431" s="190" t="s">
        <v>271</v>
      </c>
      <c r="FU431" s="190" t="s">
        <v>272</v>
      </c>
      <c r="FV431" s="190" t="s">
        <v>271</v>
      </c>
      <c r="FW431" s="190" t="s">
        <v>271</v>
      </c>
      <c r="FX431" s="190" t="s">
        <v>271</v>
      </c>
      <c r="FY431" s="190" t="s">
        <v>271</v>
      </c>
      <c r="FZ431" s="190" t="s">
        <v>271</v>
      </c>
      <c r="GA431" s="190" t="s">
        <v>271</v>
      </c>
      <c r="GB431" s="190" t="s">
        <v>271</v>
      </c>
      <c r="GC431" s="190" t="s">
        <v>271</v>
      </c>
      <c r="GD431" s="190" t="s">
        <v>271</v>
      </c>
      <c r="GE431" s="190" t="s">
        <v>271</v>
      </c>
    </row>
    <row r="432" spans="1:187" x14ac:dyDescent="0.3">
      <c r="A432" s="190" t="s">
        <v>372</v>
      </c>
      <c r="B432" s="190">
        <v>3055</v>
      </c>
      <c r="C432" s="190" t="s">
        <v>89</v>
      </c>
      <c r="D432" s="190" t="s">
        <v>238</v>
      </c>
      <c r="E432" s="190" t="s">
        <v>13250</v>
      </c>
      <c r="F432" s="190" t="s">
        <v>13249</v>
      </c>
      <c r="G432" s="190" t="s">
        <v>12545</v>
      </c>
      <c r="H432" s="190" t="s">
        <v>514</v>
      </c>
      <c r="I432" s="190" t="s">
        <v>513</v>
      </c>
      <c r="J432" s="190" t="s">
        <v>13248</v>
      </c>
      <c r="K432" s="190" t="s">
        <v>271</v>
      </c>
      <c r="L432" s="190" t="s">
        <v>271</v>
      </c>
      <c r="M432" s="190" t="s">
        <v>271</v>
      </c>
      <c r="N432" s="190" t="s">
        <v>271</v>
      </c>
      <c r="O432" s="190" t="s">
        <v>271</v>
      </c>
      <c r="P432" s="190" t="s">
        <v>271</v>
      </c>
      <c r="Q432" s="191">
        <v>42394</v>
      </c>
      <c r="R432" s="191">
        <v>42546</v>
      </c>
      <c r="T432" s="190" t="s">
        <v>452</v>
      </c>
      <c r="U432" s="194">
        <v>400661</v>
      </c>
      <c r="V432" s="190" t="s">
        <v>13235</v>
      </c>
      <c r="W432" s="190" t="s">
        <v>13234</v>
      </c>
      <c r="X432" s="190" t="s">
        <v>13233</v>
      </c>
      <c r="Y432" s="190" t="s">
        <v>271</v>
      </c>
      <c r="Z432" s="190" t="s">
        <v>271</v>
      </c>
      <c r="AA432" s="190" t="s">
        <v>271</v>
      </c>
      <c r="AB432" s="190" t="s">
        <v>448</v>
      </c>
      <c r="AC432" s="190" t="s">
        <v>13247</v>
      </c>
      <c r="AD432" s="190" t="s">
        <v>289</v>
      </c>
      <c r="AE432" s="190" t="s">
        <v>13246</v>
      </c>
      <c r="AF432" s="190" t="s">
        <v>13245</v>
      </c>
      <c r="AG432" s="193">
        <v>3198</v>
      </c>
      <c r="AH432" s="193">
        <v>3197</v>
      </c>
      <c r="AI432" s="193">
        <v>6395</v>
      </c>
      <c r="AJ432" s="193">
        <v>820</v>
      </c>
      <c r="AK432" s="193">
        <v>820</v>
      </c>
      <c r="AL432" s="193">
        <v>1640</v>
      </c>
      <c r="AM432" s="193">
        <v>3198</v>
      </c>
      <c r="AN432" s="193">
        <v>3197</v>
      </c>
      <c r="AO432" s="193">
        <v>6395</v>
      </c>
      <c r="AP432" s="193">
        <v>820</v>
      </c>
      <c r="AQ432" s="193">
        <v>820</v>
      </c>
      <c r="AR432" s="193">
        <v>1640</v>
      </c>
      <c r="AS432" s="190" t="s">
        <v>271</v>
      </c>
      <c r="AT432" s="193" t="s">
        <v>271</v>
      </c>
      <c r="AU432" s="193" t="s">
        <v>271</v>
      </c>
      <c r="AV432" s="190" t="s">
        <v>271</v>
      </c>
      <c r="AW432" s="193" t="s">
        <v>271</v>
      </c>
      <c r="AX432" s="193" t="s">
        <v>271</v>
      </c>
      <c r="AY432" s="190" t="s">
        <v>271</v>
      </c>
      <c r="AZ432" s="193" t="s">
        <v>271</v>
      </c>
      <c r="BA432" s="193" t="s">
        <v>271</v>
      </c>
      <c r="BB432" s="190" t="s">
        <v>271</v>
      </c>
      <c r="BC432" s="193" t="s">
        <v>271</v>
      </c>
      <c r="BD432" s="193" t="s">
        <v>271</v>
      </c>
      <c r="BE432" s="190" t="s">
        <v>271</v>
      </c>
      <c r="BF432" s="193" t="s">
        <v>271</v>
      </c>
      <c r="BG432" s="193" t="s">
        <v>271</v>
      </c>
      <c r="BH432" s="190" t="s">
        <v>271</v>
      </c>
      <c r="BI432" s="193" t="s">
        <v>271</v>
      </c>
      <c r="BJ432" s="193" t="s">
        <v>271</v>
      </c>
      <c r="BK432" s="190" t="s">
        <v>287</v>
      </c>
      <c r="BL432" s="193">
        <v>1640</v>
      </c>
      <c r="BM432" s="193">
        <v>6395</v>
      </c>
      <c r="BN432" s="190" t="s">
        <v>271</v>
      </c>
      <c r="BO432" s="193" t="s">
        <v>271</v>
      </c>
      <c r="BP432" s="193" t="s">
        <v>271</v>
      </c>
      <c r="BQ432" s="190" t="s">
        <v>271</v>
      </c>
      <c r="BR432" s="193" t="s">
        <v>271</v>
      </c>
      <c r="BS432" s="193" t="s">
        <v>271</v>
      </c>
      <c r="BT432" s="190" t="s">
        <v>271</v>
      </c>
      <c r="BU432" s="193" t="s">
        <v>271</v>
      </c>
      <c r="BV432" s="193" t="s">
        <v>271</v>
      </c>
      <c r="BW432" s="193" t="s">
        <v>271</v>
      </c>
      <c r="BX432" s="193" t="s">
        <v>271</v>
      </c>
      <c r="BY432" s="193">
        <v>0</v>
      </c>
      <c r="BZ432" s="193" t="s">
        <v>271</v>
      </c>
      <c r="CA432" s="193" t="s">
        <v>271</v>
      </c>
      <c r="CB432" s="193">
        <v>0</v>
      </c>
      <c r="CC432" s="190" t="s">
        <v>271</v>
      </c>
      <c r="CD432" s="193" t="s">
        <v>271</v>
      </c>
      <c r="CE432" s="193" t="s">
        <v>271</v>
      </c>
      <c r="CF432" s="190" t="s">
        <v>271</v>
      </c>
      <c r="CG432" s="193" t="s">
        <v>271</v>
      </c>
      <c r="CH432" s="193" t="s">
        <v>271</v>
      </c>
      <c r="CI432" s="190" t="s">
        <v>271</v>
      </c>
      <c r="CJ432" s="193" t="s">
        <v>271</v>
      </c>
      <c r="CK432" s="193" t="s">
        <v>271</v>
      </c>
      <c r="CL432" s="190" t="s">
        <v>271</v>
      </c>
      <c r="CM432" s="193" t="s">
        <v>271</v>
      </c>
      <c r="CN432" s="193" t="s">
        <v>271</v>
      </c>
      <c r="CO432" s="190" t="s">
        <v>271</v>
      </c>
      <c r="CP432" s="193" t="s">
        <v>271</v>
      </c>
      <c r="CQ432" s="193" t="s">
        <v>271</v>
      </c>
      <c r="CR432" s="190" t="s">
        <v>271</v>
      </c>
      <c r="CS432" s="193" t="s">
        <v>271</v>
      </c>
      <c r="CT432" s="193" t="s">
        <v>271</v>
      </c>
      <c r="CU432" s="190" t="s">
        <v>271</v>
      </c>
      <c r="CV432" s="193" t="s">
        <v>271</v>
      </c>
      <c r="CW432" s="193" t="s">
        <v>271</v>
      </c>
      <c r="CX432" s="190" t="s">
        <v>271</v>
      </c>
      <c r="CY432" s="193" t="s">
        <v>271</v>
      </c>
      <c r="CZ432" s="193" t="s">
        <v>271</v>
      </c>
      <c r="DA432" s="190" t="s">
        <v>271</v>
      </c>
      <c r="DB432" s="193" t="s">
        <v>271</v>
      </c>
      <c r="DC432" s="193" t="s">
        <v>271</v>
      </c>
      <c r="DD432" s="190" t="s">
        <v>271</v>
      </c>
      <c r="DE432" s="193" t="s">
        <v>271</v>
      </c>
      <c r="DF432" s="193" t="s">
        <v>271</v>
      </c>
      <c r="DG432" s="190" t="s">
        <v>271</v>
      </c>
      <c r="DH432" s="193" t="s">
        <v>271</v>
      </c>
      <c r="DI432" s="193" t="s">
        <v>271</v>
      </c>
      <c r="DJ432" s="190" t="s">
        <v>271</v>
      </c>
      <c r="DK432" s="193" t="s">
        <v>271</v>
      </c>
      <c r="DL432" s="193" t="s">
        <v>271</v>
      </c>
      <c r="DM432" s="190" t="s">
        <v>271</v>
      </c>
      <c r="DN432" s="193" t="s">
        <v>271</v>
      </c>
      <c r="DO432" s="193" t="s">
        <v>271</v>
      </c>
      <c r="DP432" s="190" t="s">
        <v>271</v>
      </c>
      <c r="DQ432" s="193" t="s">
        <v>271</v>
      </c>
      <c r="DR432" s="193" t="s">
        <v>271</v>
      </c>
      <c r="DS432" s="190" t="s">
        <v>271</v>
      </c>
      <c r="DT432" s="193" t="s">
        <v>271</v>
      </c>
      <c r="DU432" s="193" t="s">
        <v>271</v>
      </c>
      <c r="DV432" s="190" t="s">
        <v>271</v>
      </c>
      <c r="DW432" s="193" t="s">
        <v>271</v>
      </c>
      <c r="DX432" s="193" t="s">
        <v>271</v>
      </c>
      <c r="DY432" s="190" t="s">
        <v>356</v>
      </c>
      <c r="DZ432" s="190" t="s">
        <v>272</v>
      </c>
      <c r="EA432" s="190" t="s">
        <v>308</v>
      </c>
      <c r="EB432" s="190" t="s">
        <v>286</v>
      </c>
      <c r="EC432" s="190" t="s">
        <v>297</v>
      </c>
      <c r="ED432" s="190" t="s">
        <v>271</v>
      </c>
      <c r="EE432" s="190" t="s">
        <v>271</v>
      </c>
      <c r="EF432" s="190" t="s">
        <v>13244</v>
      </c>
      <c r="EG432" s="190" t="s">
        <v>321</v>
      </c>
      <c r="EH432" s="190" t="s">
        <v>320</v>
      </c>
      <c r="EI432" s="190" t="s">
        <v>319</v>
      </c>
      <c r="EJ432" s="190" t="s">
        <v>245</v>
      </c>
      <c r="EK432" s="190" t="s">
        <v>379</v>
      </c>
      <c r="EL432" s="190" t="s">
        <v>272</v>
      </c>
      <c r="EM432" s="190" t="s">
        <v>272</v>
      </c>
      <c r="EN432" s="190" t="s">
        <v>272</v>
      </c>
      <c r="EO432" s="190" t="s">
        <v>272</v>
      </c>
      <c r="EP432" s="190" t="s">
        <v>378</v>
      </c>
      <c r="EQ432" s="190">
        <v>4</v>
      </c>
      <c r="ER432" s="190" t="s">
        <v>349</v>
      </c>
      <c r="ES432" s="190" t="s">
        <v>272</v>
      </c>
      <c r="ET432" s="190" t="s">
        <v>272</v>
      </c>
      <c r="EU432" s="190" t="s">
        <v>272</v>
      </c>
      <c r="EV432" s="190" t="s">
        <v>272</v>
      </c>
      <c r="EW432" s="190" t="s">
        <v>303</v>
      </c>
      <c r="EX432" s="190">
        <v>4</v>
      </c>
      <c r="EY432" s="190" t="s">
        <v>318</v>
      </c>
      <c r="EZ432" s="190" t="s">
        <v>268</v>
      </c>
      <c r="FA432" s="190" t="s">
        <v>259</v>
      </c>
      <c r="FB432" s="193">
        <v>0</v>
      </c>
      <c r="FC432" s="190" t="s">
        <v>271</v>
      </c>
      <c r="FD432" s="190" t="s">
        <v>271</v>
      </c>
      <c r="FE432" s="190" t="s">
        <v>271</v>
      </c>
      <c r="FF432" s="190" t="s">
        <v>263</v>
      </c>
      <c r="FG432" s="190" t="s">
        <v>1060</v>
      </c>
      <c r="FH432" s="190" t="s">
        <v>13243</v>
      </c>
      <c r="FI432" s="190" t="s">
        <v>13226</v>
      </c>
      <c r="FJ432" s="190" t="s">
        <v>13242</v>
      </c>
      <c r="FK432" s="190" t="s">
        <v>13224</v>
      </c>
      <c r="FL432" s="190" t="s">
        <v>13241</v>
      </c>
      <c r="FM432" s="190" t="s">
        <v>13240</v>
      </c>
      <c r="FN432" s="190" t="s">
        <v>13239</v>
      </c>
      <c r="FO432" s="190" t="s">
        <v>13238</v>
      </c>
      <c r="FP432" s="190" t="s">
        <v>271</v>
      </c>
      <c r="FQ432" s="193">
        <v>6395</v>
      </c>
      <c r="FR432" s="193">
        <v>1640</v>
      </c>
      <c r="FS432" s="190" t="s">
        <v>271</v>
      </c>
      <c r="FT432" s="190" t="s">
        <v>271</v>
      </c>
      <c r="FU432" s="190" t="s">
        <v>272</v>
      </c>
      <c r="FV432" s="190" t="s">
        <v>271</v>
      </c>
      <c r="FW432" s="190" t="s">
        <v>271</v>
      </c>
      <c r="FX432" s="190" t="s">
        <v>271</v>
      </c>
      <c r="FY432" s="190" t="s">
        <v>271</v>
      </c>
      <c r="FZ432" s="190" t="s">
        <v>271</v>
      </c>
      <c r="GA432" s="190" t="s">
        <v>271</v>
      </c>
      <c r="GB432" s="190" t="s">
        <v>271</v>
      </c>
      <c r="GC432" s="190" t="s">
        <v>271</v>
      </c>
      <c r="GD432" s="190" t="s">
        <v>271</v>
      </c>
      <c r="GE432" s="190" t="s">
        <v>271</v>
      </c>
    </row>
    <row r="433" spans="1:187" x14ac:dyDescent="0.3">
      <c r="A433" s="190" t="s">
        <v>372</v>
      </c>
      <c r="B433" s="190">
        <v>3056</v>
      </c>
      <c r="C433" s="190" t="s">
        <v>89</v>
      </c>
      <c r="D433" s="190" t="s">
        <v>238</v>
      </c>
      <c r="E433" s="190" t="s">
        <v>13237</v>
      </c>
      <c r="F433" s="190" t="s">
        <v>13236</v>
      </c>
      <c r="G433" s="190" t="s">
        <v>12545</v>
      </c>
      <c r="H433" s="190" t="s">
        <v>1272</v>
      </c>
      <c r="I433" s="190" t="s">
        <v>301</v>
      </c>
      <c r="J433" s="190" t="s">
        <v>10826</v>
      </c>
      <c r="K433" s="190" t="s">
        <v>271</v>
      </c>
      <c r="L433" s="190" t="s">
        <v>271</v>
      </c>
      <c r="M433" s="190" t="s">
        <v>271</v>
      </c>
      <c r="N433" s="190" t="s">
        <v>271</v>
      </c>
      <c r="O433" s="190" t="s">
        <v>271</v>
      </c>
      <c r="P433" s="190" t="s">
        <v>271</v>
      </c>
      <c r="Q433" s="191">
        <v>42461</v>
      </c>
      <c r="R433" s="191">
        <v>42794</v>
      </c>
      <c r="T433" s="190" t="s">
        <v>452</v>
      </c>
      <c r="U433" s="194">
        <v>554054</v>
      </c>
      <c r="V433" s="190" t="s">
        <v>13235</v>
      </c>
      <c r="W433" s="190" t="s">
        <v>13234</v>
      </c>
      <c r="X433" s="190" t="s">
        <v>13233</v>
      </c>
      <c r="Y433" s="190" t="s">
        <v>271</v>
      </c>
      <c r="Z433" s="190" t="s">
        <v>271</v>
      </c>
      <c r="AA433" s="190" t="s">
        <v>271</v>
      </c>
      <c r="AB433" s="190" t="s">
        <v>448</v>
      </c>
      <c r="AC433" s="190" t="s">
        <v>13232</v>
      </c>
      <c r="AD433" s="190" t="s">
        <v>325</v>
      </c>
      <c r="AE433" s="190" t="s">
        <v>13231</v>
      </c>
      <c r="AF433" s="190" t="s">
        <v>13230</v>
      </c>
      <c r="AG433" s="193">
        <v>5895</v>
      </c>
      <c r="AH433" s="193">
        <v>5895</v>
      </c>
      <c r="AI433" s="193">
        <v>11790</v>
      </c>
      <c r="AJ433" s="193">
        <v>1511</v>
      </c>
      <c r="AK433" s="193">
        <v>1512</v>
      </c>
      <c r="AL433" s="193">
        <v>3023</v>
      </c>
      <c r="AM433" s="193">
        <v>5058</v>
      </c>
      <c r="AN433" s="193">
        <v>3763</v>
      </c>
      <c r="AO433" s="193">
        <v>8821</v>
      </c>
      <c r="AP433" s="193">
        <v>1297</v>
      </c>
      <c r="AQ433" s="193">
        <v>965</v>
      </c>
      <c r="AR433" s="193">
        <v>2262</v>
      </c>
      <c r="AS433" s="190" t="s">
        <v>271</v>
      </c>
      <c r="AT433" s="193" t="s">
        <v>271</v>
      </c>
      <c r="AU433" s="193" t="s">
        <v>271</v>
      </c>
      <c r="AV433" s="190" t="s">
        <v>271</v>
      </c>
      <c r="AW433" s="193" t="s">
        <v>271</v>
      </c>
      <c r="AX433" s="193" t="s">
        <v>271</v>
      </c>
      <c r="AY433" s="190" t="s">
        <v>271</v>
      </c>
      <c r="AZ433" s="193" t="s">
        <v>271</v>
      </c>
      <c r="BA433" s="193" t="s">
        <v>271</v>
      </c>
      <c r="BB433" s="190" t="s">
        <v>271</v>
      </c>
      <c r="BC433" s="193" t="s">
        <v>271</v>
      </c>
      <c r="BD433" s="193" t="s">
        <v>271</v>
      </c>
      <c r="BE433" s="190" t="s">
        <v>271</v>
      </c>
      <c r="BF433" s="193" t="s">
        <v>271</v>
      </c>
      <c r="BG433" s="193" t="s">
        <v>271</v>
      </c>
      <c r="BH433" s="190" t="s">
        <v>271</v>
      </c>
      <c r="BI433" s="193" t="s">
        <v>271</v>
      </c>
      <c r="BJ433" s="193" t="s">
        <v>271</v>
      </c>
      <c r="BK433" s="190" t="s">
        <v>287</v>
      </c>
      <c r="BL433" s="193">
        <v>2262</v>
      </c>
      <c r="BM433" s="193">
        <v>8821</v>
      </c>
      <c r="BN433" s="190" t="s">
        <v>271</v>
      </c>
      <c r="BO433" s="193" t="s">
        <v>271</v>
      </c>
      <c r="BP433" s="193" t="s">
        <v>271</v>
      </c>
      <c r="BQ433" s="190" t="s">
        <v>271</v>
      </c>
      <c r="BR433" s="193" t="s">
        <v>271</v>
      </c>
      <c r="BS433" s="193" t="s">
        <v>271</v>
      </c>
      <c r="BT433" s="190" t="s">
        <v>271</v>
      </c>
      <c r="BU433" s="193" t="s">
        <v>271</v>
      </c>
      <c r="BV433" s="193" t="s">
        <v>271</v>
      </c>
      <c r="BW433" s="193" t="s">
        <v>271</v>
      </c>
      <c r="BX433" s="193" t="s">
        <v>271</v>
      </c>
      <c r="BY433" s="193">
        <v>0</v>
      </c>
      <c r="BZ433" s="193" t="s">
        <v>271</v>
      </c>
      <c r="CA433" s="193" t="s">
        <v>271</v>
      </c>
      <c r="CB433" s="193">
        <v>0</v>
      </c>
      <c r="CC433" s="190" t="s">
        <v>271</v>
      </c>
      <c r="CD433" s="193" t="s">
        <v>271</v>
      </c>
      <c r="CE433" s="193" t="s">
        <v>271</v>
      </c>
      <c r="CF433" s="190" t="s">
        <v>271</v>
      </c>
      <c r="CG433" s="193" t="s">
        <v>271</v>
      </c>
      <c r="CH433" s="193" t="s">
        <v>271</v>
      </c>
      <c r="CI433" s="190" t="s">
        <v>271</v>
      </c>
      <c r="CJ433" s="193" t="s">
        <v>271</v>
      </c>
      <c r="CK433" s="193" t="s">
        <v>271</v>
      </c>
      <c r="CL433" s="190" t="s">
        <v>271</v>
      </c>
      <c r="CM433" s="193" t="s">
        <v>271</v>
      </c>
      <c r="CN433" s="193" t="s">
        <v>271</v>
      </c>
      <c r="CO433" s="190" t="s">
        <v>271</v>
      </c>
      <c r="CP433" s="193" t="s">
        <v>271</v>
      </c>
      <c r="CQ433" s="193" t="s">
        <v>271</v>
      </c>
      <c r="CR433" s="190" t="s">
        <v>271</v>
      </c>
      <c r="CS433" s="193" t="s">
        <v>271</v>
      </c>
      <c r="CT433" s="193" t="s">
        <v>271</v>
      </c>
      <c r="CU433" s="190" t="s">
        <v>271</v>
      </c>
      <c r="CV433" s="193" t="s">
        <v>271</v>
      </c>
      <c r="CW433" s="193" t="s">
        <v>271</v>
      </c>
      <c r="CX433" s="190" t="s">
        <v>271</v>
      </c>
      <c r="CY433" s="193" t="s">
        <v>271</v>
      </c>
      <c r="CZ433" s="193" t="s">
        <v>271</v>
      </c>
      <c r="DA433" s="190" t="s">
        <v>271</v>
      </c>
      <c r="DB433" s="193" t="s">
        <v>271</v>
      </c>
      <c r="DC433" s="193" t="s">
        <v>271</v>
      </c>
      <c r="DD433" s="190" t="s">
        <v>271</v>
      </c>
      <c r="DE433" s="193" t="s">
        <v>271</v>
      </c>
      <c r="DF433" s="193" t="s">
        <v>271</v>
      </c>
      <c r="DG433" s="190" t="s">
        <v>271</v>
      </c>
      <c r="DH433" s="193" t="s">
        <v>271</v>
      </c>
      <c r="DI433" s="193" t="s">
        <v>271</v>
      </c>
      <c r="DJ433" s="190" t="s">
        <v>271</v>
      </c>
      <c r="DK433" s="193" t="s">
        <v>271</v>
      </c>
      <c r="DL433" s="193" t="s">
        <v>271</v>
      </c>
      <c r="DM433" s="190" t="s">
        <v>271</v>
      </c>
      <c r="DN433" s="193" t="s">
        <v>271</v>
      </c>
      <c r="DO433" s="193" t="s">
        <v>271</v>
      </c>
      <c r="DP433" s="190" t="s">
        <v>271</v>
      </c>
      <c r="DQ433" s="193" t="s">
        <v>271</v>
      </c>
      <c r="DR433" s="193" t="s">
        <v>271</v>
      </c>
      <c r="DS433" s="190" t="s">
        <v>271</v>
      </c>
      <c r="DT433" s="193" t="s">
        <v>271</v>
      </c>
      <c r="DU433" s="193" t="s">
        <v>271</v>
      </c>
      <c r="DV433" s="190" t="s">
        <v>271</v>
      </c>
      <c r="DW433" s="193" t="s">
        <v>271</v>
      </c>
      <c r="DX433" s="193" t="s">
        <v>271</v>
      </c>
      <c r="DY433" s="190" t="s">
        <v>356</v>
      </c>
      <c r="DZ433" s="190" t="s">
        <v>272</v>
      </c>
      <c r="EA433" s="190" t="s">
        <v>308</v>
      </c>
      <c r="EB433" s="190" t="s">
        <v>286</v>
      </c>
      <c r="EC433" s="190" t="s">
        <v>297</v>
      </c>
      <c r="ED433" s="190" t="s">
        <v>271</v>
      </c>
      <c r="EE433" s="190" t="s">
        <v>271</v>
      </c>
      <c r="EF433" s="190" t="s">
        <v>13229</v>
      </c>
      <c r="EG433" s="190" t="s">
        <v>321</v>
      </c>
      <c r="EH433" s="190" t="s">
        <v>320</v>
      </c>
      <c r="EI433" s="190" t="s">
        <v>483</v>
      </c>
      <c r="EJ433" s="190" t="s">
        <v>245</v>
      </c>
      <c r="EK433" s="190" t="s">
        <v>379</v>
      </c>
      <c r="EL433" s="190" t="s">
        <v>272</v>
      </c>
      <c r="EM433" s="190" t="s">
        <v>272</v>
      </c>
      <c r="EN433" s="190" t="s">
        <v>272</v>
      </c>
      <c r="EO433" s="190" t="s">
        <v>272</v>
      </c>
      <c r="EP433" s="190" t="s">
        <v>378</v>
      </c>
      <c r="EQ433" s="190">
        <v>4</v>
      </c>
      <c r="ER433" s="190" t="s">
        <v>349</v>
      </c>
      <c r="ES433" s="190" t="s">
        <v>272</v>
      </c>
      <c r="ET433" s="190" t="s">
        <v>272</v>
      </c>
      <c r="EU433" s="190" t="s">
        <v>272</v>
      </c>
      <c r="EV433" s="190" t="s">
        <v>272</v>
      </c>
      <c r="EW433" s="190" t="s">
        <v>303</v>
      </c>
      <c r="EX433" s="190">
        <v>4</v>
      </c>
      <c r="EY433" s="190" t="s">
        <v>278</v>
      </c>
      <c r="EZ433" s="190" t="s">
        <v>268</v>
      </c>
      <c r="FA433" s="190" t="s">
        <v>259</v>
      </c>
      <c r="FB433" s="193">
        <v>1</v>
      </c>
      <c r="FC433" s="190" t="s">
        <v>271</v>
      </c>
      <c r="FD433" s="190" t="s">
        <v>271</v>
      </c>
      <c r="FE433" s="190" t="s">
        <v>271</v>
      </c>
      <c r="FF433" s="190" t="s">
        <v>263</v>
      </c>
      <c r="FG433" s="190" t="s">
        <v>13228</v>
      </c>
      <c r="FH433" s="190" t="s">
        <v>13227</v>
      </c>
      <c r="FI433" s="190" t="s">
        <v>13226</v>
      </c>
      <c r="FJ433" s="190" t="s">
        <v>13225</v>
      </c>
      <c r="FK433" s="190" t="s">
        <v>13224</v>
      </c>
      <c r="FL433" s="190" t="s">
        <v>13223</v>
      </c>
      <c r="FM433" s="190" t="s">
        <v>13222</v>
      </c>
      <c r="FN433" s="190" t="s">
        <v>13221</v>
      </c>
      <c r="FO433" s="190" t="s">
        <v>13220</v>
      </c>
      <c r="FP433" s="190" t="s">
        <v>271</v>
      </c>
      <c r="FQ433" s="193">
        <v>8821</v>
      </c>
      <c r="FR433" s="193">
        <v>2262</v>
      </c>
      <c r="FS433" s="190" t="s">
        <v>271</v>
      </c>
      <c r="FT433" s="190" t="s">
        <v>271</v>
      </c>
      <c r="FU433" s="190" t="s">
        <v>272</v>
      </c>
      <c r="FV433" s="190" t="s">
        <v>271</v>
      </c>
      <c r="FW433" s="190" t="s">
        <v>271</v>
      </c>
      <c r="FX433" s="190" t="s">
        <v>271</v>
      </c>
      <c r="FY433" s="190" t="s">
        <v>271</v>
      </c>
      <c r="FZ433" s="190" t="s">
        <v>271</v>
      </c>
      <c r="GA433" s="190" t="s">
        <v>271</v>
      </c>
      <c r="GB433" s="190" t="s">
        <v>271</v>
      </c>
      <c r="GC433" s="190" t="s">
        <v>271</v>
      </c>
      <c r="GD433" s="190" t="s">
        <v>271</v>
      </c>
      <c r="GE433" s="190" t="s">
        <v>271</v>
      </c>
    </row>
    <row r="434" spans="1:187" x14ac:dyDescent="0.3">
      <c r="A434" s="190" t="s">
        <v>296</v>
      </c>
      <c r="B434" s="190">
        <v>3752</v>
      </c>
      <c r="C434" s="190" t="s">
        <v>89</v>
      </c>
      <c r="D434" s="190" t="s">
        <v>238</v>
      </c>
      <c r="F434" s="190" t="s">
        <v>12585</v>
      </c>
      <c r="G434" s="190" t="s">
        <v>12545</v>
      </c>
      <c r="Q434" s="190"/>
      <c r="R434" s="190"/>
      <c r="S434" s="190"/>
      <c r="U434" s="190"/>
      <c r="V434" s="190" t="s">
        <v>7553</v>
      </c>
      <c r="W434" s="190" t="s">
        <v>497</v>
      </c>
      <c r="X434" s="190" t="s">
        <v>7552</v>
      </c>
      <c r="Y434" s="190" t="s">
        <v>12584</v>
      </c>
      <c r="Z434" s="190" t="s">
        <v>1464</v>
      </c>
      <c r="AA434" s="190" t="s">
        <v>12583</v>
      </c>
      <c r="AB434" s="190" t="s">
        <v>448</v>
      </c>
      <c r="AC434" s="190" t="s">
        <v>12582</v>
      </c>
      <c r="AD434" s="190" t="s">
        <v>325</v>
      </c>
      <c r="AE434" s="190" t="s">
        <v>12581</v>
      </c>
      <c r="AG434" s="190"/>
      <c r="AH434" s="190"/>
      <c r="AI434" s="190"/>
      <c r="AJ434" s="190"/>
      <c r="AK434" s="190"/>
      <c r="AL434" s="190"/>
      <c r="AM434" s="193">
        <v>0</v>
      </c>
      <c r="AN434" s="193">
        <v>0</v>
      </c>
      <c r="AO434" s="193">
        <v>0</v>
      </c>
      <c r="AP434" s="193">
        <v>0</v>
      </c>
      <c r="AQ434" s="193">
        <v>0</v>
      </c>
      <c r="AR434" s="193">
        <v>0</v>
      </c>
      <c r="AS434" s="190" t="s">
        <v>271</v>
      </c>
      <c r="AT434" s="193" t="s">
        <v>271</v>
      </c>
      <c r="AU434" s="193" t="s">
        <v>271</v>
      </c>
      <c r="AV434" s="190" t="s">
        <v>271</v>
      </c>
      <c r="AW434" s="193" t="s">
        <v>271</v>
      </c>
      <c r="AX434" s="193" t="s">
        <v>271</v>
      </c>
      <c r="AY434" s="190" t="s">
        <v>271</v>
      </c>
      <c r="AZ434" s="193" t="s">
        <v>271</v>
      </c>
      <c r="BA434" s="193" t="s">
        <v>271</v>
      </c>
      <c r="BB434" s="190" t="s">
        <v>287</v>
      </c>
      <c r="BC434" s="193">
        <v>0</v>
      </c>
      <c r="BD434" s="193">
        <v>0</v>
      </c>
      <c r="BE434" s="190" t="s">
        <v>271</v>
      </c>
      <c r="BF434" s="193" t="s">
        <v>271</v>
      </c>
      <c r="BG434" s="193" t="s">
        <v>271</v>
      </c>
      <c r="BH434" s="190" t="s">
        <v>287</v>
      </c>
      <c r="BI434" s="193">
        <v>0</v>
      </c>
      <c r="BJ434" s="193">
        <v>0</v>
      </c>
      <c r="BK434" s="190" t="s">
        <v>287</v>
      </c>
      <c r="BL434" s="193">
        <v>0</v>
      </c>
      <c r="BM434" s="193">
        <v>0</v>
      </c>
      <c r="BN434" s="190" t="s">
        <v>271</v>
      </c>
      <c r="BO434" s="193" t="s">
        <v>271</v>
      </c>
      <c r="BP434" s="193" t="s">
        <v>271</v>
      </c>
      <c r="BQ434" s="190" t="s">
        <v>287</v>
      </c>
      <c r="BR434" s="193">
        <v>0</v>
      </c>
      <c r="BS434" s="193">
        <v>0</v>
      </c>
      <c r="BT434" s="190" t="s">
        <v>271</v>
      </c>
      <c r="BU434" s="193" t="s">
        <v>271</v>
      </c>
      <c r="BV434" s="193" t="s">
        <v>271</v>
      </c>
      <c r="BW434" s="193">
        <v>0</v>
      </c>
      <c r="BX434" s="193">
        <v>0</v>
      </c>
      <c r="BY434" s="193">
        <v>0</v>
      </c>
      <c r="BZ434" s="193">
        <v>0</v>
      </c>
      <c r="CA434" s="193">
        <v>0</v>
      </c>
      <c r="CB434" s="193">
        <v>0</v>
      </c>
      <c r="CC434" s="190" t="s">
        <v>271</v>
      </c>
      <c r="CD434" s="193" t="s">
        <v>271</v>
      </c>
      <c r="CE434" s="193" t="s">
        <v>271</v>
      </c>
      <c r="CF434" s="190" t="s">
        <v>271</v>
      </c>
      <c r="CG434" s="193" t="s">
        <v>271</v>
      </c>
      <c r="CH434" s="193" t="s">
        <v>271</v>
      </c>
      <c r="CI434" s="190" t="s">
        <v>271</v>
      </c>
      <c r="CJ434" s="193" t="s">
        <v>271</v>
      </c>
      <c r="CK434" s="193" t="s">
        <v>271</v>
      </c>
      <c r="CL434" s="190" t="s">
        <v>271</v>
      </c>
      <c r="CM434" s="193" t="s">
        <v>271</v>
      </c>
      <c r="CN434" s="193" t="s">
        <v>271</v>
      </c>
      <c r="CO434" s="190" t="s">
        <v>271</v>
      </c>
      <c r="CP434" s="193" t="s">
        <v>271</v>
      </c>
      <c r="CQ434" s="193" t="s">
        <v>271</v>
      </c>
      <c r="CR434" s="190" t="s">
        <v>271</v>
      </c>
      <c r="CS434" s="193" t="s">
        <v>271</v>
      </c>
      <c r="CT434" s="193" t="s">
        <v>271</v>
      </c>
      <c r="CU434" s="190" t="s">
        <v>271</v>
      </c>
      <c r="CV434" s="193" t="s">
        <v>271</v>
      </c>
      <c r="CW434" s="193" t="s">
        <v>271</v>
      </c>
      <c r="CX434" s="190" t="s">
        <v>271</v>
      </c>
      <c r="CY434" s="193" t="s">
        <v>271</v>
      </c>
      <c r="CZ434" s="193" t="s">
        <v>271</v>
      </c>
      <c r="DA434" s="190" t="s">
        <v>271</v>
      </c>
      <c r="DB434" s="193" t="s">
        <v>271</v>
      </c>
      <c r="DC434" s="193" t="s">
        <v>271</v>
      </c>
      <c r="DD434" s="190" t="s">
        <v>271</v>
      </c>
      <c r="DE434" s="193" t="s">
        <v>271</v>
      </c>
      <c r="DF434" s="193" t="s">
        <v>271</v>
      </c>
      <c r="DG434" s="190" t="s">
        <v>271</v>
      </c>
      <c r="DH434" s="193" t="s">
        <v>271</v>
      </c>
      <c r="DI434" s="193" t="s">
        <v>271</v>
      </c>
      <c r="DJ434" s="190" t="s">
        <v>271</v>
      </c>
      <c r="DK434" s="193" t="s">
        <v>271</v>
      </c>
      <c r="DL434" s="193" t="s">
        <v>271</v>
      </c>
      <c r="DM434" s="190" t="s">
        <v>271</v>
      </c>
      <c r="DN434" s="193" t="s">
        <v>271</v>
      </c>
      <c r="DO434" s="193" t="s">
        <v>271</v>
      </c>
      <c r="DP434" s="190" t="s">
        <v>271</v>
      </c>
      <c r="DQ434" s="193" t="s">
        <v>271</v>
      </c>
      <c r="DR434" s="193" t="s">
        <v>271</v>
      </c>
      <c r="DS434" s="190" t="s">
        <v>271</v>
      </c>
      <c r="DT434" s="193" t="s">
        <v>271</v>
      </c>
      <c r="DU434" s="193" t="s">
        <v>271</v>
      </c>
      <c r="DV434" s="190" t="s">
        <v>271</v>
      </c>
      <c r="DW434" s="193" t="s">
        <v>271</v>
      </c>
      <c r="DX434" s="193" t="s">
        <v>271</v>
      </c>
      <c r="DY434" s="193"/>
      <c r="DZ434" s="190" t="s">
        <v>272</v>
      </c>
      <c r="EA434" s="190" t="s">
        <v>308</v>
      </c>
      <c r="EB434" s="190" t="s">
        <v>307</v>
      </c>
      <c r="EC434" s="190" t="s">
        <v>297</v>
      </c>
      <c r="ED434" s="190" t="s">
        <v>271</v>
      </c>
      <c r="EE434" s="190" t="s">
        <v>271</v>
      </c>
      <c r="EF434" s="190" t="s">
        <v>12580</v>
      </c>
      <c r="EG434" s="190" t="s">
        <v>285</v>
      </c>
      <c r="EH434" s="190" t="s">
        <v>320</v>
      </c>
      <c r="EI434" s="190" t="s">
        <v>319</v>
      </c>
      <c r="EJ434" s="190" t="s">
        <v>245</v>
      </c>
      <c r="EK434" s="190" t="s">
        <v>282</v>
      </c>
      <c r="EL434" s="190" t="s">
        <v>272</v>
      </c>
      <c r="EM434" s="190" t="s">
        <v>272</v>
      </c>
      <c r="EN434" s="190" t="s">
        <v>272</v>
      </c>
      <c r="EO434" s="190" t="s">
        <v>272</v>
      </c>
      <c r="EP434" s="190" t="s">
        <v>350</v>
      </c>
      <c r="EQ434" s="190">
        <v>4</v>
      </c>
      <c r="ER434" s="190" t="s">
        <v>280</v>
      </c>
      <c r="ES434" s="190" t="s">
        <v>272</v>
      </c>
      <c r="ET434" s="190" t="s">
        <v>272</v>
      </c>
      <c r="EU434" s="190" t="s">
        <v>272</v>
      </c>
      <c r="EV434" s="190" t="s">
        <v>272</v>
      </c>
      <c r="EW434" s="190" t="s">
        <v>279</v>
      </c>
      <c r="EX434" s="190">
        <v>4</v>
      </c>
      <c r="EY434" s="190" t="s">
        <v>278</v>
      </c>
      <c r="EZ434" s="190" t="s">
        <v>268</v>
      </c>
      <c r="FA434" s="190" t="s">
        <v>257</v>
      </c>
      <c r="FB434" s="190">
        <v>3</v>
      </c>
      <c r="FC434" s="190" t="s">
        <v>376</v>
      </c>
      <c r="FD434" s="190" t="s">
        <v>348</v>
      </c>
      <c r="FE434" s="190" t="s">
        <v>276</v>
      </c>
      <c r="FF434" s="190" t="s">
        <v>263</v>
      </c>
      <c r="FG434" s="190" t="s">
        <v>12579</v>
      </c>
      <c r="FO434" s="190" t="s">
        <v>12578</v>
      </c>
      <c r="FP434" s="190" t="s">
        <v>12577</v>
      </c>
      <c r="FQ434" s="190">
        <v>0</v>
      </c>
      <c r="FR434" s="190">
        <v>0</v>
      </c>
      <c r="FS434" s="190" t="s">
        <v>272</v>
      </c>
      <c r="FT434" s="190" t="s">
        <v>272</v>
      </c>
      <c r="FU434" s="190" t="s">
        <v>272</v>
      </c>
      <c r="FV434" s="190" t="s">
        <v>272</v>
      </c>
      <c r="FW434" s="190" t="s">
        <v>272</v>
      </c>
      <c r="FX434" s="190" t="s">
        <v>272</v>
      </c>
      <c r="FY434" s="190" t="s">
        <v>297</v>
      </c>
      <c r="FZ434" s="190" t="s">
        <v>297</v>
      </c>
      <c r="GA434" s="190" t="s">
        <v>297</v>
      </c>
      <c r="GB434" s="190" t="s">
        <v>297</v>
      </c>
      <c r="GC434" s="190" t="s">
        <v>297</v>
      </c>
      <c r="GD434" s="190" t="s">
        <v>297</v>
      </c>
      <c r="GE434" s="190" t="s">
        <v>272</v>
      </c>
    </row>
    <row r="435" spans="1:187" x14ac:dyDescent="0.3">
      <c r="A435" s="190" t="s">
        <v>296</v>
      </c>
      <c r="B435" s="190">
        <v>3754</v>
      </c>
      <c r="C435" s="190" t="s">
        <v>89</v>
      </c>
      <c r="D435" s="190" t="s">
        <v>238</v>
      </c>
      <c r="F435" s="190" t="s">
        <v>12576</v>
      </c>
      <c r="G435" s="190" t="s">
        <v>12545</v>
      </c>
      <c r="Q435" s="190"/>
      <c r="R435" s="190"/>
      <c r="S435" s="190"/>
      <c r="U435" s="190"/>
      <c r="V435" s="190" t="s">
        <v>7553</v>
      </c>
      <c r="W435" s="190" t="s">
        <v>497</v>
      </c>
      <c r="X435" s="190" t="s">
        <v>7552</v>
      </c>
      <c r="Y435" s="190" t="s">
        <v>12575</v>
      </c>
      <c r="Z435" s="190" t="s">
        <v>12574</v>
      </c>
      <c r="AA435" s="190" t="s">
        <v>12573</v>
      </c>
      <c r="AB435" s="190" t="s">
        <v>448</v>
      </c>
      <c r="AC435" s="190" t="s">
        <v>12572</v>
      </c>
      <c r="AD435" s="190" t="s">
        <v>325</v>
      </c>
      <c r="AE435" s="190" t="s">
        <v>12571</v>
      </c>
      <c r="AG435" s="190"/>
      <c r="AH435" s="190"/>
      <c r="AI435" s="190"/>
      <c r="AJ435" s="190"/>
      <c r="AK435" s="190"/>
      <c r="AL435" s="190"/>
      <c r="AM435" s="193">
        <v>0</v>
      </c>
      <c r="AN435" s="193">
        <v>0</v>
      </c>
      <c r="AO435" s="193">
        <v>0</v>
      </c>
      <c r="AP435" s="193">
        <v>0</v>
      </c>
      <c r="AQ435" s="193">
        <v>0</v>
      </c>
      <c r="AR435" s="193">
        <v>0</v>
      </c>
      <c r="AS435" s="190" t="s">
        <v>271</v>
      </c>
      <c r="AT435" s="193" t="s">
        <v>271</v>
      </c>
      <c r="AU435" s="193" t="s">
        <v>271</v>
      </c>
      <c r="AV435" s="190" t="s">
        <v>271</v>
      </c>
      <c r="AW435" s="193" t="s">
        <v>271</v>
      </c>
      <c r="AX435" s="193" t="s">
        <v>271</v>
      </c>
      <c r="AY435" s="190" t="s">
        <v>271</v>
      </c>
      <c r="AZ435" s="193" t="s">
        <v>271</v>
      </c>
      <c r="BA435" s="193" t="s">
        <v>271</v>
      </c>
      <c r="BB435" s="190" t="s">
        <v>287</v>
      </c>
      <c r="BC435" s="193">
        <v>0</v>
      </c>
      <c r="BD435" s="193">
        <v>0</v>
      </c>
      <c r="BE435" s="190" t="s">
        <v>271</v>
      </c>
      <c r="BF435" s="193" t="s">
        <v>271</v>
      </c>
      <c r="BG435" s="193" t="s">
        <v>271</v>
      </c>
      <c r="BH435" s="190" t="s">
        <v>287</v>
      </c>
      <c r="BI435" s="193">
        <v>0</v>
      </c>
      <c r="BJ435" s="193">
        <v>0</v>
      </c>
      <c r="BK435" s="190" t="s">
        <v>287</v>
      </c>
      <c r="BL435" s="193">
        <v>0</v>
      </c>
      <c r="BM435" s="193">
        <v>0</v>
      </c>
      <c r="BN435" s="190" t="s">
        <v>271</v>
      </c>
      <c r="BO435" s="193" t="s">
        <v>271</v>
      </c>
      <c r="BP435" s="193" t="s">
        <v>271</v>
      </c>
      <c r="BQ435" s="190" t="s">
        <v>287</v>
      </c>
      <c r="BR435" s="193">
        <v>0</v>
      </c>
      <c r="BS435" s="193">
        <v>0</v>
      </c>
      <c r="BT435" s="190" t="s">
        <v>271</v>
      </c>
      <c r="BU435" s="193" t="s">
        <v>271</v>
      </c>
      <c r="BV435" s="193" t="s">
        <v>271</v>
      </c>
      <c r="BW435" s="193">
        <v>0</v>
      </c>
      <c r="BX435" s="193">
        <v>0</v>
      </c>
      <c r="BY435" s="193">
        <v>0</v>
      </c>
      <c r="BZ435" s="193">
        <v>0</v>
      </c>
      <c r="CA435" s="193">
        <v>0</v>
      </c>
      <c r="CB435" s="193">
        <v>0</v>
      </c>
      <c r="CC435" s="190" t="s">
        <v>271</v>
      </c>
      <c r="CD435" s="193" t="s">
        <v>271</v>
      </c>
      <c r="CE435" s="193" t="s">
        <v>271</v>
      </c>
      <c r="CF435" s="190" t="s">
        <v>271</v>
      </c>
      <c r="CG435" s="193" t="s">
        <v>271</v>
      </c>
      <c r="CH435" s="193" t="s">
        <v>271</v>
      </c>
      <c r="CI435" s="190" t="s">
        <v>271</v>
      </c>
      <c r="CJ435" s="193" t="s">
        <v>271</v>
      </c>
      <c r="CK435" s="193" t="s">
        <v>271</v>
      </c>
      <c r="CL435" s="190" t="s">
        <v>271</v>
      </c>
      <c r="CM435" s="193" t="s">
        <v>271</v>
      </c>
      <c r="CN435" s="193" t="s">
        <v>271</v>
      </c>
      <c r="CO435" s="190" t="s">
        <v>271</v>
      </c>
      <c r="CP435" s="193" t="s">
        <v>271</v>
      </c>
      <c r="CQ435" s="193" t="s">
        <v>271</v>
      </c>
      <c r="CR435" s="190" t="s">
        <v>271</v>
      </c>
      <c r="CS435" s="193" t="s">
        <v>271</v>
      </c>
      <c r="CT435" s="193" t="s">
        <v>271</v>
      </c>
      <c r="CU435" s="190" t="s">
        <v>271</v>
      </c>
      <c r="CV435" s="193" t="s">
        <v>271</v>
      </c>
      <c r="CW435" s="193" t="s">
        <v>271</v>
      </c>
      <c r="CX435" s="190" t="s">
        <v>271</v>
      </c>
      <c r="CY435" s="193" t="s">
        <v>271</v>
      </c>
      <c r="CZ435" s="193" t="s">
        <v>271</v>
      </c>
      <c r="DA435" s="190" t="s">
        <v>271</v>
      </c>
      <c r="DB435" s="193" t="s">
        <v>271</v>
      </c>
      <c r="DC435" s="193" t="s">
        <v>271</v>
      </c>
      <c r="DD435" s="190" t="s">
        <v>271</v>
      </c>
      <c r="DE435" s="193" t="s">
        <v>271</v>
      </c>
      <c r="DF435" s="193" t="s">
        <v>271</v>
      </c>
      <c r="DG435" s="190" t="s">
        <v>271</v>
      </c>
      <c r="DH435" s="193" t="s">
        <v>271</v>
      </c>
      <c r="DI435" s="193" t="s">
        <v>271</v>
      </c>
      <c r="DJ435" s="190" t="s">
        <v>271</v>
      </c>
      <c r="DK435" s="193" t="s">
        <v>271</v>
      </c>
      <c r="DL435" s="193" t="s">
        <v>271</v>
      </c>
      <c r="DM435" s="190" t="s">
        <v>271</v>
      </c>
      <c r="DN435" s="193" t="s">
        <v>271</v>
      </c>
      <c r="DO435" s="193" t="s">
        <v>271</v>
      </c>
      <c r="DP435" s="190" t="s">
        <v>271</v>
      </c>
      <c r="DQ435" s="193" t="s">
        <v>271</v>
      </c>
      <c r="DR435" s="193" t="s">
        <v>271</v>
      </c>
      <c r="DS435" s="190" t="s">
        <v>271</v>
      </c>
      <c r="DT435" s="193" t="s">
        <v>271</v>
      </c>
      <c r="DU435" s="193" t="s">
        <v>271</v>
      </c>
      <c r="DV435" s="190" t="s">
        <v>271</v>
      </c>
      <c r="DW435" s="193" t="s">
        <v>271</v>
      </c>
      <c r="DX435" s="193" t="s">
        <v>271</v>
      </c>
      <c r="DY435" s="193"/>
      <c r="DZ435" s="190" t="s">
        <v>297</v>
      </c>
      <c r="EA435" s="190" t="s">
        <v>271</v>
      </c>
      <c r="EB435" s="190" t="s">
        <v>271</v>
      </c>
      <c r="EC435" s="190" t="s">
        <v>297</v>
      </c>
      <c r="ED435" s="190" t="s">
        <v>271</v>
      </c>
      <c r="EE435" s="190" t="s">
        <v>271</v>
      </c>
      <c r="EF435" s="190" t="s">
        <v>12570</v>
      </c>
      <c r="EG435" s="190" t="s">
        <v>285</v>
      </c>
      <c r="EH435" s="190" t="s">
        <v>320</v>
      </c>
      <c r="EI435" s="190" t="s">
        <v>319</v>
      </c>
      <c r="EJ435" s="190" t="s">
        <v>244</v>
      </c>
      <c r="EK435" s="190" t="s">
        <v>282</v>
      </c>
      <c r="EL435" s="190" t="s">
        <v>272</v>
      </c>
      <c r="EM435" s="190" t="s">
        <v>272</v>
      </c>
      <c r="EN435" s="190" t="s">
        <v>272</v>
      </c>
      <c r="EO435" s="190" t="s">
        <v>272</v>
      </c>
      <c r="EP435" s="190" t="s">
        <v>350</v>
      </c>
      <c r="EQ435" s="190">
        <v>4</v>
      </c>
      <c r="ER435" s="190" t="s">
        <v>280</v>
      </c>
      <c r="ES435" s="190" t="s">
        <v>272</v>
      </c>
      <c r="ET435" s="190" t="s">
        <v>272</v>
      </c>
      <c r="EU435" s="190" t="s">
        <v>272</v>
      </c>
      <c r="EV435" s="190" t="s">
        <v>272</v>
      </c>
      <c r="EW435" s="190" t="s">
        <v>279</v>
      </c>
      <c r="EX435" s="190">
        <v>4</v>
      </c>
      <c r="EY435" s="190" t="s">
        <v>271</v>
      </c>
      <c r="EZ435" s="190" t="s">
        <v>271</v>
      </c>
      <c r="FA435" s="190" t="s">
        <v>257</v>
      </c>
      <c r="FB435" s="190">
        <v>3</v>
      </c>
      <c r="FC435" s="190" t="s">
        <v>2097</v>
      </c>
      <c r="FD435" s="190" t="s">
        <v>348</v>
      </c>
      <c r="FE435" s="190" t="s">
        <v>276</v>
      </c>
      <c r="FF435" s="190" t="s">
        <v>263</v>
      </c>
      <c r="FG435" s="190" t="s">
        <v>271</v>
      </c>
      <c r="FO435" s="190" t="s">
        <v>271</v>
      </c>
      <c r="FP435" s="190" t="s">
        <v>271</v>
      </c>
      <c r="FQ435" s="190">
        <v>0</v>
      </c>
      <c r="FR435" s="190">
        <v>0</v>
      </c>
      <c r="FS435" s="190" t="s">
        <v>271</v>
      </c>
      <c r="FT435" s="190" t="s">
        <v>271</v>
      </c>
      <c r="FU435" s="190" t="s">
        <v>272</v>
      </c>
      <c r="FV435" s="190" t="s">
        <v>271</v>
      </c>
      <c r="FW435" s="190" t="s">
        <v>271</v>
      </c>
      <c r="FX435" s="190" t="s">
        <v>271</v>
      </c>
      <c r="FY435" s="190" t="s">
        <v>271</v>
      </c>
      <c r="FZ435" s="190" t="s">
        <v>271</v>
      </c>
      <c r="GA435" s="190" t="s">
        <v>271</v>
      </c>
      <c r="GB435" s="190" t="s">
        <v>271</v>
      </c>
      <c r="GC435" s="190" t="s">
        <v>271</v>
      </c>
      <c r="GD435" s="190" t="s">
        <v>271</v>
      </c>
      <c r="GE435" s="190" t="s">
        <v>272</v>
      </c>
    </row>
    <row r="436" spans="1:187" x14ac:dyDescent="0.3">
      <c r="A436" s="190" t="s">
        <v>372</v>
      </c>
      <c r="B436" s="190">
        <v>3041</v>
      </c>
      <c r="C436" s="190" t="s">
        <v>89</v>
      </c>
      <c r="D436" s="190" t="s">
        <v>238</v>
      </c>
      <c r="E436" s="190" t="s">
        <v>10853</v>
      </c>
      <c r="F436" s="190" t="s">
        <v>10852</v>
      </c>
      <c r="G436" s="190" t="s">
        <v>4028</v>
      </c>
      <c r="H436" s="190" t="s">
        <v>1104</v>
      </c>
      <c r="I436" s="190" t="s">
        <v>301</v>
      </c>
      <c r="J436" s="190" t="s">
        <v>10851</v>
      </c>
      <c r="K436" s="190" t="s">
        <v>271</v>
      </c>
      <c r="L436" s="190" t="s">
        <v>271</v>
      </c>
      <c r="M436" s="190" t="s">
        <v>271</v>
      </c>
      <c r="N436" s="190" t="s">
        <v>271</v>
      </c>
      <c r="O436" s="190" t="s">
        <v>271</v>
      </c>
      <c r="P436" s="190" t="s">
        <v>271</v>
      </c>
      <c r="Q436" s="191">
        <v>42353</v>
      </c>
      <c r="R436" s="191">
        <v>42415</v>
      </c>
      <c r="T436" s="190" t="s">
        <v>452</v>
      </c>
      <c r="U436" s="194">
        <v>30000</v>
      </c>
      <c r="V436" s="190" t="s">
        <v>3630</v>
      </c>
      <c r="W436" s="190" t="s">
        <v>918</v>
      </c>
      <c r="X436" s="190" t="s">
        <v>3629</v>
      </c>
      <c r="Y436" s="190" t="s">
        <v>271</v>
      </c>
      <c r="Z436" s="190" t="s">
        <v>271</v>
      </c>
      <c r="AA436" s="190" t="s">
        <v>271</v>
      </c>
      <c r="AB436" s="190" t="s">
        <v>448</v>
      </c>
      <c r="AC436" s="190" t="s">
        <v>10850</v>
      </c>
      <c r="AD436" s="190" t="s">
        <v>289</v>
      </c>
      <c r="AE436" s="190" t="s">
        <v>10849</v>
      </c>
      <c r="AF436" s="190" t="s">
        <v>10848</v>
      </c>
      <c r="AG436" s="193">
        <v>3265</v>
      </c>
      <c r="AH436" s="193">
        <v>3265</v>
      </c>
      <c r="AI436" s="193">
        <v>6530</v>
      </c>
      <c r="AJ436" s="193">
        <v>653</v>
      </c>
      <c r="AK436" s="193">
        <v>653</v>
      </c>
      <c r="AL436" s="193">
        <v>1306</v>
      </c>
      <c r="AM436" s="193">
        <v>0</v>
      </c>
      <c r="AN436" s="193">
        <v>0</v>
      </c>
      <c r="AO436" s="193">
        <v>0</v>
      </c>
      <c r="AP436" s="193">
        <v>653</v>
      </c>
      <c r="AQ436" s="193">
        <v>653</v>
      </c>
      <c r="AR436" s="193">
        <v>1306</v>
      </c>
      <c r="AS436" s="190" t="s">
        <v>287</v>
      </c>
      <c r="AT436" s="193">
        <v>928</v>
      </c>
      <c r="AU436" s="193">
        <v>0</v>
      </c>
      <c r="AV436" s="190" t="s">
        <v>271</v>
      </c>
      <c r="AW436" s="193" t="s">
        <v>271</v>
      </c>
      <c r="AX436" s="193" t="s">
        <v>271</v>
      </c>
      <c r="AY436" s="190" t="s">
        <v>271</v>
      </c>
      <c r="AZ436" s="193" t="s">
        <v>271</v>
      </c>
      <c r="BA436" s="193" t="s">
        <v>271</v>
      </c>
      <c r="BB436" s="190" t="s">
        <v>271</v>
      </c>
      <c r="BC436" s="193" t="s">
        <v>271</v>
      </c>
      <c r="BD436" s="193" t="s">
        <v>271</v>
      </c>
      <c r="BE436" s="190" t="s">
        <v>271</v>
      </c>
      <c r="BF436" s="193" t="s">
        <v>271</v>
      </c>
      <c r="BG436" s="193" t="s">
        <v>271</v>
      </c>
      <c r="BH436" s="190" t="s">
        <v>271</v>
      </c>
      <c r="BI436" s="193" t="s">
        <v>271</v>
      </c>
      <c r="BJ436" s="193" t="s">
        <v>271</v>
      </c>
      <c r="BK436" s="190" t="s">
        <v>287</v>
      </c>
      <c r="BL436" s="193">
        <v>1306</v>
      </c>
      <c r="BM436" s="193">
        <v>0</v>
      </c>
      <c r="BN436" s="190" t="s">
        <v>271</v>
      </c>
      <c r="BO436" s="193" t="s">
        <v>271</v>
      </c>
      <c r="BP436" s="193" t="s">
        <v>271</v>
      </c>
      <c r="BQ436" s="190" t="s">
        <v>271</v>
      </c>
      <c r="BR436" s="193" t="s">
        <v>271</v>
      </c>
      <c r="BS436" s="193" t="s">
        <v>271</v>
      </c>
      <c r="BT436" s="190" t="s">
        <v>271</v>
      </c>
      <c r="BU436" s="193" t="s">
        <v>271</v>
      </c>
      <c r="BV436" s="193" t="s">
        <v>271</v>
      </c>
      <c r="BW436" s="193" t="s">
        <v>271</v>
      </c>
      <c r="BX436" s="193" t="s">
        <v>271</v>
      </c>
      <c r="BY436" s="193">
        <v>0</v>
      </c>
      <c r="BZ436" s="193" t="s">
        <v>271</v>
      </c>
      <c r="CA436" s="193" t="s">
        <v>271</v>
      </c>
      <c r="CB436" s="193">
        <v>0</v>
      </c>
      <c r="CC436" s="190" t="s">
        <v>271</v>
      </c>
      <c r="CD436" s="193" t="s">
        <v>271</v>
      </c>
      <c r="CE436" s="193" t="s">
        <v>271</v>
      </c>
      <c r="CF436" s="190" t="s">
        <v>271</v>
      </c>
      <c r="CG436" s="193" t="s">
        <v>271</v>
      </c>
      <c r="CH436" s="193" t="s">
        <v>271</v>
      </c>
      <c r="CI436" s="190" t="s">
        <v>271</v>
      </c>
      <c r="CJ436" s="193" t="s">
        <v>271</v>
      </c>
      <c r="CK436" s="193" t="s">
        <v>271</v>
      </c>
      <c r="CL436" s="190" t="s">
        <v>271</v>
      </c>
      <c r="CM436" s="193" t="s">
        <v>271</v>
      </c>
      <c r="CN436" s="193" t="s">
        <v>271</v>
      </c>
      <c r="CO436" s="190" t="s">
        <v>271</v>
      </c>
      <c r="CP436" s="193" t="s">
        <v>271</v>
      </c>
      <c r="CQ436" s="193" t="s">
        <v>271</v>
      </c>
      <c r="CR436" s="190" t="s">
        <v>271</v>
      </c>
      <c r="CS436" s="193" t="s">
        <v>271</v>
      </c>
      <c r="CT436" s="193" t="s">
        <v>271</v>
      </c>
      <c r="CU436" s="190" t="s">
        <v>271</v>
      </c>
      <c r="CV436" s="193" t="s">
        <v>271</v>
      </c>
      <c r="CW436" s="193" t="s">
        <v>271</v>
      </c>
      <c r="CX436" s="190" t="s">
        <v>271</v>
      </c>
      <c r="CY436" s="193" t="s">
        <v>271</v>
      </c>
      <c r="CZ436" s="193" t="s">
        <v>271</v>
      </c>
      <c r="DA436" s="190" t="s">
        <v>271</v>
      </c>
      <c r="DB436" s="193" t="s">
        <v>271</v>
      </c>
      <c r="DC436" s="193" t="s">
        <v>271</v>
      </c>
      <c r="DD436" s="190" t="s">
        <v>271</v>
      </c>
      <c r="DE436" s="193" t="s">
        <v>271</v>
      </c>
      <c r="DF436" s="193" t="s">
        <v>271</v>
      </c>
      <c r="DG436" s="190" t="s">
        <v>271</v>
      </c>
      <c r="DH436" s="193" t="s">
        <v>271</v>
      </c>
      <c r="DI436" s="193" t="s">
        <v>271</v>
      </c>
      <c r="DJ436" s="190" t="s">
        <v>271</v>
      </c>
      <c r="DK436" s="193" t="s">
        <v>271</v>
      </c>
      <c r="DL436" s="193" t="s">
        <v>271</v>
      </c>
      <c r="DM436" s="190" t="s">
        <v>271</v>
      </c>
      <c r="DN436" s="193" t="s">
        <v>271</v>
      </c>
      <c r="DO436" s="193" t="s">
        <v>271</v>
      </c>
      <c r="DP436" s="190" t="s">
        <v>271</v>
      </c>
      <c r="DQ436" s="193" t="s">
        <v>271</v>
      </c>
      <c r="DR436" s="193" t="s">
        <v>271</v>
      </c>
      <c r="DS436" s="190" t="s">
        <v>271</v>
      </c>
      <c r="DT436" s="193" t="s">
        <v>271</v>
      </c>
      <c r="DU436" s="193" t="s">
        <v>271</v>
      </c>
      <c r="DV436" s="190" t="s">
        <v>271</v>
      </c>
      <c r="DW436" s="193" t="s">
        <v>271</v>
      </c>
      <c r="DX436" s="193" t="s">
        <v>271</v>
      </c>
      <c r="DY436" s="190" t="s">
        <v>356</v>
      </c>
      <c r="DZ436" s="190" t="s">
        <v>272</v>
      </c>
      <c r="EA436" s="190" t="s">
        <v>323</v>
      </c>
      <c r="EB436" s="190" t="s">
        <v>286</v>
      </c>
      <c r="EC436" s="190" t="s">
        <v>297</v>
      </c>
      <c r="ED436" s="190" t="s">
        <v>271</v>
      </c>
      <c r="EE436" s="190" t="s">
        <v>271</v>
      </c>
      <c r="EF436" s="190" t="s">
        <v>10847</v>
      </c>
      <c r="EG436" s="190" t="s">
        <v>352</v>
      </c>
      <c r="EH436" s="190" t="s">
        <v>380</v>
      </c>
      <c r="EI436" s="190" t="s">
        <v>283</v>
      </c>
      <c r="EJ436" s="190" t="s">
        <v>245</v>
      </c>
      <c r="EK436" s="190" t="s">
        <v>379</v>
      </c>
      <c r="EL436" s="190" t="s">
        <v>272</v>
      </c>
      <c r="EM436" s="190" t="s">
        <v>272</v>
      </c>
      <c r="EN436" s="190" t="s">
        <v>272</v>
      </c>
      <c r="EO436" s="190" t="s">
        <v>272</v>
      </c>
      <c r="EP436" s="190" t="s">
        <v>378</v>
      </c>
      <c r="EQ436" s="190">
        <v>4</v>
      </c>
      <c r="ER436" s="190" t="s">
        <v>349</v>
      </c>
      <c r="ES436" s="190" t="s">
        <v>272</v>
      </c>
      <c r="ET436" s="190" t="s">
        <v>272</v>
      </c>
      <c r="EU436" s="190" t="s">
        <v>272</v>
      </c>
      <c r="EV436" s="190" t="s">
        <v>272</v>
      </c>
      <c r="EW436" s="190" t="s">
        <v>303</v>
      </c>
      <c r="EX436" s="190">
        <v>4</v>
      </c>
      <c r="EY436" s="190" t="s">
        <v>271</v>
      </c>
      <c r="EZ436" s="190" t="s">
        <v>268</v>
      </c>
      <c r="FA436" s="190" t="s">
        <v>259</v>
      </c>
      <c r="FB436" s="193">
        <v>0</v>
      </c>
      <c r="FC436" s="190" t="s">
        <v>271</v>
      </c>
      <c r="FD436" s="190" t="s">
        <v>271</v>
      </c>
      <c r="FE436" s="190" t="s">
        <v>271</v>
      </c>
      <c r="FF436" s="190" t="s">
        <v>262</v>
      </c>
      <c r="FG436" s="190" t="s">
        <v>271</v>
      </c>
      <c r="FH436" s="190" t="s">
        <v>10846</v>
      </c>
      <c r="FI436" s="190" t="s">
        <v>1059</v>
      </c>
      <c r="FJ436" s="190" t="s">
        <v>10845</v>
      </c>
      <c r="FK436" s="190" t="s">
        <v>271</v>
      </c>
      <c r="FL436" s="190" t="s">
        <v>10844</v>
      </c>
      <c r="FM436" s="190" t="s">
        <v>10843</v>
      </c>
      <c r="FN436" s="190" t="s">
        <v>10842</v>
      </c>
      <c r="FO436" s="190" t="s">
        <v>271</v>
      </c>
      <c r="FP436" s="190" t="s">
        <v>271</v>
      </c>
      <c r="FQ436" s="193">
        <v>0</v>
      </c>
      <c r="FR436" s="193">
        <v>1306</v>
      </c>
      <c r="FS436" s="190" t="s">
        <v>272</v>
      </c>
      <c r="FT436" s="190" t="s">
        <v>297</v>
      </c>
      <c r="FU436" s="190" t="s">
        <v>272</v>
      </c>
      <c r="FV436" s="190" t="s">
        <v>297</v>
      </c>
      <c r="FW436" s="190" t="s">
        <v>297</v>
      </c>
      <c r="FX436" s="190" t="s">
        <v>297</v>
      </c>
      <c r="FY436" s="190" t="s">
        <v>297</v>
      </c>
      <c r="FZ436" s="190" t="s">
        <v>297</v>
      </c>
      <c r="GA436" s="190" t="s">
        <v>297</v>
      </c>
      <c r="GB436" s="190" t="s">
        <v>297</v>
      </c>
      <c r="GC436" s="190" t="s">
        <v>297</v>
      </c>
      <c r="GD436" s="190" t="s">
        <v>297</v>
      </c>
      <c r="GE436" s="190" t="s">
        <v>297</v>
      </c>
    </row>
    <row r="437" spans="1:187" x14ac:dyDescent="0.3">
      <c r="A437" s="190" t="s">
        <v>372</v>
      </c>
      <c r="B437" s="190">
        <v>3049</v>
      </c>
      <c r="C437" s="190" t="s">
        <v>89</v>
      </c>
      <c r="D437" s="190" t="s">
        <v>238</v>
      </c>
      <c r="E437" s="190" t="s">
        <v>10841</v>
      </c>
      <c r="F437" s="190" t="s">
        <v>10840</v>
      </c>
      <c r="G437" s="190" t="s">
        <v>4028</v>
      </c>
      <c r="H437" s="190" t="s">
        <v>301</v>
      </c>
      <c r="I437" s="190" t="s">
        <v>301</v>
      </c>
      <c r="J437" s="190" t="s">
        <v>10839</v>
      </c>
      <c r="K437" s="190" t="s">
        <v>271</v>
      </c>
      <c r="L437" s="190" t="s">
        <v>271</v>
      </c>
      <c r="M437" s="190" t="s">
        <v>271</v>
      </c>
      <c r="N437" s="190" t="s">
        <v>271</v>
      </c>
      <c r="O437" s="190" t="s">
        <v>271</v>
      </c>
      <c r="P437" s="190" t="s">
        <v>271</v>
      </c>
      <c r="Q437" s="191">
        <v>41518</v>
      </c>
      <c r="R437" s="191">
        <v>42247</v>
      </c>
      <c r="S437" s="191">
        <v>42369</v>
      </c>
      <c r="T437" s="190" t="s">
        <v>471</v>
      </c>
      <c r="U437" s="194">
        <v>80330</v>
      </c>
      <c r="V437" s="190" t="s">
        <v>6080</v>
      </c>
      <c r="W437" s="190" t="s">
        <v>494</v>
      </c>
      <c r="X437" s="190" t="s">
        <v>10838</v>
      </c>
      <c r="Y437" s="190" t="s">
        <v>10837</v>
      </c>
      <c r="Z437" s="190" t="s">
        <v>918</v>
      </c>
      <c r="AA437" s="190" t="s">
        <v>6078</v>
      </c>
      <c r="AB437" s="190" t="s">
        <v>310</v>
      </c>
      <c r="AC437" s="190" t="s">
        <v>10836</v>
      </c>
      <c r="AD437" s="190" t="s">
        <v>325</v>
      </c>
      <c r="AE437" s="190" t="s">
        <v>10835</v>
      </c>
      <c r="AF437" s="190" t="s">
        <v>10834</v>
      </c>
      <c r="AG437" s="193">
        <v>5000</v>
      </c>
      <c r="AH437" s="193">
        <v>0</v>
      </c>
      <c r="AI437" s="193">
        <v>5000</v>
      </c>
      <c r="AJ437" s="193">
        <v>1000</v>
      </c>
      <c r="AK437" s="193">
        <v>65</v>
      </c>
      <c r="AL437" s="193">
        <v>1065</v>
      </c>
      <c r="AM437" s="193">
        <v>0</v>
      </c>
      <c r="AN437" s="193">
        <v>0</v>
      </c>
      <c r="AO437" s="193">
        <v>0</v>
      </c>
      <c r="AP437" s="193">
        <v>0</v>
      </c>
      <c r="AQ437" s="193">
        <v>0</v>
      </c>
      <c r="AR437" s="193">
        <v>0</v>
      </c>
      <c r="AS437" s="190" t="s">
        <v>271</v>
      </c>
      <c r="AT437" s="193" t="s">
        <v>271</v>
      </c>
      <c r="AU437" s="193" t="s">
        <v>271</v>
      </c>
      <c r="AV437" s="190" t="s">
        <v>271</v>
      </c>
      <c r="AW437" s="193" t="s">
        <v>271</v>
      </c>
      <c r="AX437" s="193" t="s">
        <v>271</v>
      </c>
      <c r="AY437" s="190" t="s">
        <v>271</v>
      </c>
      <c r="AZ437" s="193" t="s">
        <v>271</v>
      </c>
      <c r="BA437" s="193" t="s">
        <v>271</v>
      </c>
      <c r="BB437" s="190" t="s">
        <v>271</v>
      </c>
      <c r="BC437" s="193" t="s">
        <v>271</v>
      </c>
      <c r="BD437" s="193" t="s">
        <v>271</v>
      </c>
      <c r="BE437" s="190" t="s">
        <v>271</v>
      </c>
      <c r="BF437" s="193" t="s">
        <v>271</v>
      </c>
      <c r="BG437" s="193" t="s">
        <v>271</v>
      </c>
      <c r="BH437" s="190" t="s">
        <v>271</v>
      </c>
      <c r="BI437" s="193" t="s">
        <v>271</v>
      </c>
      <c r="BJ437" s="193" t="s">
        <v>271</v>
      </c>
      <c r="BK437" s="190" t="s">
        <v>271</v>
      </c>
      <c r="BL437" s="193" t="s">
        <v>271</v>
      </c>
      <c r="BM437" s="193" t="s">
        <v>271</v>
      </c>
      <c r="BN437" s="190" t="s">
        <v>271</v>
      </c>
      <c r="BO437" s="193" t="s">
        <v>271</v>
      </c>
      <c r="BP437" s="193" t="s">
        <v>271</v>
      </c>
      <c r="BQ437" s="190" t="s">
        <v>271</v>
      </c>
      <c r="BR437" s="193" t="s">
        <v>271</v>
      </c>
      <c r="BS437" s="193" t="s">
        <v>271</v>
      </c>
      <c r="BT437" s="190" t="s">
        <v>271</v>
      </c>
      <c r="BU437" s="193" t="s">
        <v>271</v>
      </c>
      <c r="BV437" s="193" t="s">
        <v>271</v>
      </c>
      <c r="BW437" s="193">
        <v>5000</v>
      </c>
      <c r="BX437" s="193">
        <v>0</v>
      </c>
      <c r="BY437" s="193">
        <v>5000</v>
      </c>
      <c r="BZ437" s="193">
        <v>1000</v>
      </c>
      <c r="CA437" s="193">
        <v>65</v>
      </c>
      <c r="CB437" s="193">
        <v>1065</v>
      </c>
      <c r="CC437" s="190" t="s">
        <v>271</v>
      </c>
      <c r="CD437" s="193" t="s">
        <v>271</v>
      </c>
      <c r="CE437" s="193" t="s">
        <v>271</v>
      </c>
      <c r="CF437" s="190" t="s">
        <v>271</v>
      </c>
      <c r="CG437" s="193" t="s">
        <v>271</v>
      </c>
      <c r="CH437" s="193" t="s">
        <v>271</v>
      </c>
      <c r="CI437" s="190" t="s">
        <v>271</v>
      </c>
      <c r="CJ437" s="193" t="s">
        <v>271</v>
      </c>
      <c r="CK437" s="193" t="s">
        <v>271</v>
      </c>
      <c r="CL437" s="190" t="s">
        <v>271</v>
      </c>
      <c r="CM437" s="193" t="s">
        <v>271</v>
      </c>
      <c r="CN437" s="193" t="s">
        <v>271</v>
      </c>
      <c r="CO437" s="190" t="s">
        <v>271</v>
      </c>
      <c r="CP437" s="193" t="s">
        <v>271</v>
      </c>
      <c r="CQ437" s="193" t="s">
        <v>271</v>
      </c>
      <c r="CR437" s="190" t="s">
        <v>271</v>
      </c>
      <c r="CS437" s="193" t="s">
        <v>271</v>
      </c>
      <c r="CT437" s="193" t="s">
        <v>271</v>
      </c>
      <c r="CU437" s="190" t="s">
        <v>271</v>
      </c>
      <c r="CV437" s="193" t="s">
        <v>271</v>
      </c>
      <c r="CW437" s="193" t="s">
        <v>271</v>
      </c>
      <c r="CX437" s="190" t="s">
        <v>287</v>
      </c>
      <c r="CY437" s="193">
        <v>1065</v>
      </c>
      <c r="CZ437" s="193">
        <v>5000</v>
      </c>
      <c r="DA437" s="190" t="s">
        <v>287</v>
      </c>
      <c r="DB437" s="193">
        <v>1065</v>
      </c>
      <c r="DC437" s="193">
        <v>5000</v>
      </c>
      <c r="DD437" s="190" t="s">
        <v>271</v>
      </c>
      <c r="DE437" s="193" t="s">
        <v>271</v>
      </c>
      <c r="DF437" s="193" t="s">
        <v>271</v>
      </c>
      <c r="DG437" s="190" t="s">
        <v>271</v>
      </c>
      <c r="DH437" s="193" t="s">
        <v>271</v>
      </c>
      <c r="DI437" s="193" t="s">
        <v>271</v>
      </c>
      <c r="DJ437" s="190" t="s">
        <v>271</v>
      </c>
      <c r="DK437" s="193" t="s">
        <v>271</v>
      </c>
      <c r="DL437" s="193" t="s">
        <v>271</v>
      </c>
      <c r="DM437" s="190" t="s">
        <v>271</v>
      </c>
      <c r="DN437" s="193" t="s">
        <v>271</v>
      </c>
      <c r="DO437" s="193" t="s">
        <v>271</v>
      </c>
      <c r="DP437" s="190" t="s">
        <v>271</v>
      </c>
      <c r="DQ437" s="193" t="s">
        <v>271</v>
      </c>
      <c r="DR437" s="193" t="s">
        <v>271</v>
      </c>
      <c r="DS437" s="190" t="s">
        <v>271</v>
      </c>
      <c r="DT437" s="193" t="s">
        <v>271</v>
      </c>
      <c r="DU437" s="193" t="s">
        <v>271</v>
      </c>
      <c r="DV437" s="190" t="s">
        <v>287</v>
      </c>
      <c r="DW437" s="193">
        <v>1065</v>
      </c>
      <c r="DX437" s="193">
        <v>5000</v>
      </c>
      <c r="DY437" s="190" t="s">
        <v>1295</v>
      </c>
      <c r="DZ437" s="190" t="s">
        <v>297</v>
      </c>
      <c r="EA437" s="190" t="s">
        <v>271</v>
      </c>
      <c r="EB437" s="190" t="s">
        <v>271</v>
      </c>
      <c r="EC437" s="190" t="s">
        <v>297</v>
      </c>
      <c r="ED437" s="190" t="s">
        <v>271</v>
      </c>
      <c r="EE437" s="190" t="s">
        <v>271</v>
      </c>
      <c r="EF437" s="190" t="s">
        <v>271</v>
      </c>
      <c r="EG437" s="190" t="s">
        <v>321</v>
      </c>
      <c r="EH437" s="190" t="s">
        <v>380</v>
      </c>
      <c r="EI437" s="190" t="s">
        <v>319</v>
      </c>
      <c r="EJ437" s="190" t="s">
        <v>245</v>
      </c>
      <c r="EK437" s="190" t="s">
        <v>351</v>
      </c>
      <c r="EL437" s="190" t="s">
        <v>272</v>
      </c>
      <c r="EM437" s="190" t="s">
        <v>272</v>
      </c>
      <c r="EN437" s="190" t="s">
        <v>272</v>
      </c>
      <c r="EO437" s="190" t="s">
        <v>272</v>
      </c>
      <c r="EP437" s="190" t="s">
        <v>350</v>
      </c>
      <c r="EQ437" s="190">
        <v>4</v>
      </c>
      <c r="ER437" s="190" t="s">
        <v>349</v>
      </c>
      <c r="ES437" s="190" t="s">
        <v>272</v>
      </c>
      <c r="ET437" s="190" t="s">
        <v>297</v>
      </c>
      <c r="EU437" s="190" t="s">
        <v>272</v>
      </c>
      <c r="EV437" s="190" t="s">
        <v>272</v>
      </c>
      <c r="EW437" s="190" t="s">
        <v>303</v>
      </c>
      <c r="EX437" s="190">
        <v>3</v>
      </c>
      <c r="EY437" s="190" t="s">
        <v>318</v>
      </c>
      <c r="EZ437" s="190" t="s">
        <v>268</v>
      </c>
      <c r="FA437" s="190" t="s">
        <v>257</v>
      </c>
      <c r="FB437" s="193">
        <v>4</v>
      </c>
      <c r="FC437" s="190" t="s">
        <v>442</v>
      </c>
      <c r="FD437" s="190" t="s">
        <v>271</v>
      </c>
      <c r="FE437" s="190" t="s">
        <v>271</v>
      </c>
      <c r="FF437" s="190" t="s">
        <v>264</v>
      </c>
      <c r="FG437" s="190" t="s">
        <v>271</v>
      </c>
      <c r="FH437" s="190" t="s">
        <v>271</v>
      </c>
      <c r="FI437" s="190" t="s">
        <v>10833</v>
      </c>
      <c r="FJ437" s="190" t="s">
        <v>10832</v>
      </c>
      <c r="FK437" s="190" t="s">
        <v>10831</v>
      </c>
      <c r="FL437" s="190" t="s">
        <v>10830</v>
      </c>
      <c r="FM437" s="190" t="s">
        <v>10829</v>
      </c>
      <c r="FN437" s="190" t="s">
        <v>271</v>
      </c>
      <c r="FO437" s="190" t="s">
        <v>271</v>
      </c>
      <c r="FP437" s="190" t="s">
        <v>271</v>
      </c>
      <c r="FQ437" s="193">
        <v>5000</v>
      </c>
      <c r="FR437" s="193">
        <v>1065</v>
      </c>
      <c r="FS437" s="190" t="s">
        <v>297</v>
      </c>
      <c r="FT437" s="190" t="s">
        <v>297</v>
      </c>
      <c r="FU437" s="190" t="s">
        <v>297</v>
      </c>
      <c r="FV437" s="190" t="s">
        <v>297</v>
      </c>
      <c r="FW437" s="190" t="s">
        <v>297</v>
      </c>
      <c r="FX437" s="190" t="s">
        <v>297</v>
      </c>
      <c r="FY437" s="190" t="s">
        <v>272</v>
      </c>
      <c r="FZ437" s="190" t="s">
        <v>272</v>
      </c>
      <c r="GA437" s="190" t="s">
        <v>297</v>
      </c>
      <c r="GB437" s="190" t="s">
        <v>297</v>
      </c>
      <c r="GC437" s="190" t="s">
        <v>272</v>
      </c>
      <c r="GD437" s="190" t="s">
        <v>272</v>
      </c>
      <c r="GE437" s="190" t="s">
        <v>297</v>
      </c>
    </row>
    <row r="438" spans="1:187" x14ac:dyDescent="0.3">
      <c r="A438" s="190" t="s">
        <v>372</v>
      </c>
      <c r="B438" s="190">
        <v>3057</v>
      </c>
      <c r="C438" s="190" t="s">
        <v>89</v>
      </c>
      <c r="D438" s="190" t="s">
        <v>238</v>
      </c>
      <c r="E438" s="190" t="s">
        <v>10828</v>
      </c>
      <c r="F438" s="190" t="s">
        <v>10827</v>
      </c>
      <c r="G438" s="190" t="s">
        <v>4028</v>
      </c>
      <c r="H438" s="190" t="s">
        <v>1272</v>
      </c>
      <c r="I438" s="190" t="s">
        <v>301</v>
      </c>
      <c r="J438" s="190" t="s">
        <v>10826</v>
      </c>
      <c r="K438" s="190" t="s">
        <v>271</v>
      </c>
      <c r="L438" s="190" t="s">
        <v>271</v>
      </c>
      <c r="M438" s="190" t="s">
        <v>271</v>
      </c>
      <c r="N438" s="190" t="s">
        <v>271</v>
      </c>
      <c r="O438" s="190" t="s">
        <v>271</v>
      </c>
      <c r="P438" s="190" t="s">
        <v>271</v>
      </c>
      <c r="Q438" s="191">
        <v>42095</v>
      </c>
      <c r="R438" s="191">
        <v>42400</v>
      </c>
      <c r="T438" s="190" t="s">
        <v>452</v>
      </c>
      <c r="U438" s="194">
        <v>300000</v>
      </c>
      <c r="V438" s="190" t="s">
        <v>1927</v>
      </c>
      <c r="W438" s="190" t="s">
        <v>918</v>
      </c>
      <c r="X438" s="190" t="s">
        <v>1926</v>
      </c>
      <c r="Y438" s="190" t="s">
        <v>271</v>
      </c>
      <c r="Z438" s="190" t="s">
        <v>271</v>
      </c>
      <c r="AA438" s="190" t="s">
        <v>271</v>
      </c>
      <c r="AB438" s="190" t="s">
        <v>448</v>
      </c>
      <c r="AC438" s="190" t="s">
        <v>10825</v>
      </c>
      <c r="AD438" s="190" t="s">
        <v>325</v>
      </c>
      <c r="AE438" s="190" t="s">
        <v>10824</v>
      </c>
      <c r="AF438" s="190" t="s">
        <v>10823</v>
      </c>
      <c r="AG438" s="193">
        <v>17250</v>
      </c>
      <c r="AH438" s="193">
        <v>17250</v>
      </c>
      <c r="AI438" s="193">
        <v>34500</v>
      </c>
      <c r="AJ438" s="193">
        <v>2875</v>
      </c>
      <c r="AK438" s="193">
        <v>2875</v>
      </c>
      <c r="AL438" s="193">
        <v>5750</v>
      </c>
      <c r="AM438" s="193">
        <v>17154</v>
      </c>
      <c r="AN438" s="193">
        <v>23703</v>
      </c>
      <c r="AO438" s="193">
        <v>40857</v>
      </c>
      <c r="AP438" s="193">
        <v>2859</v>
      </c>
      <c r="AQ438" s="193">
        <v>3951</v>
      </c>
      <c r="AR438" s="193">
        <v>6810</v>
      </c>
      <c r="AS438" s="190" t="s">
        <v>271</v>
      </c>
      <c r="AT438" s="193" t="s">
        <v>271</v>
      </c>
      <c r="AU438" s="193" t="s">
        <v>271</v>
      </c>
      <c r="AV438" s="190" t="s">
        <v>271</v>
      </c>
      <c r="AW438" s="193" t="s">
        <v>271</v>
      </c>
      <c r="AX438" s="193" t="s">
        <v>271</v>
      </c>
      <c r="AY438" s="190" t="s">
        <v>271</v>
      </c>
      <c r="AZ438" s="193" t="s">
        <v>271</v>
      </c>
      <c r="BA438" s="193" t="s">
        <v>271</v>
      </c>
      <c r="BB438" s="190" t="s">
        <v>287</v>
      </c>
      <c r="BC438" s="193">
        <v>0</v>
      </c>
      <c r="BD438" s="193">
        <v>0</v>
      </c>
      <c r="BE438" s="190" t="s">
        <v>271</v>
      </c>
      <c r="BF438" s="193" t="s">
        <v>271</v>
      </c>
      <c r="BG438" s="193" t="s">
        <v>271</v>
      </c>
      <c r="BH438" s="190" t="s">
        <v>271</v>
      </c>
      <c r="BI438" s="193" t="s">
        <v>271</v>
      </c>
      <c r="BJ438" s="193" t="s">
        <v>271</v>
      </c>
      <c r="BK438" s="190" t="s">
        <v>287</v>
      </c>
      <c r="BL438" s="193">
        <v>6810</v>
      </c>
      <c r="BM438" s="193">
        <v>40860</v>
      </c>
      <c r="BN438" s="190" t="s">
        <v>271</v>
      </c>
      <c r="BO438" s="193" t="s">
        <v>271</v>
      </c>
      <c r="BP438" s="193" t="s">
        <v>271</v>
      </c>
      <c r="BQ438" s="190" t="s">
        <v>271</v>
      </c>
      <c r="BR438" s="193" t="s">
        <v>271</v>
      </c>
      <c r="BS438" s="193" t="s">
        <v>271</v>
      </c>
      <c r="BT438" s="190" t="s">
        <v>271</v>
      </c>
      <c r="BU438" s="193" t="s">
        <v>271</v>
      </c>
      <c r="BV438" s="193" t="s">
        <v>271</v>
      </c>
      <c r="BW438" s="193" t="s">
        <v>271</v>
      </c>
      <c r="BX438" s="193" t="s">
        <v>271</v>
      </c>
      <c r="BY438" s="193">
        <v>0</v>
      </c>
      <c r="BZ438" s="193" t="s">
        <v>271</v>
      </c>
      <c r="CA438" s="193" t="s">
        <v>271</v>
      </c>
      <c r="CB438" s="193">
        <v>0</v>
      </c>
      <c r="CC438" s="190" t="s">
        <v>271</v>
      </c>
      <c r="CD438" s="193" t="s">
        <v>271</v>
      </c>
      <c r="CE438" s="193" t="s">
        <v>271</v>
      </c>
      <c r="CF438" s="190" t="s">
        <v>271</v>
      </c>
      <c r="CG438" s="193" t="s">
        <v>271</v>
      </c>
      <c r="CH438" s="193" t="s">
        <v>271</v>
      </c>
      <c r="CI438" s="190" t="s">
        <v>271</v>
      </c>
      <c r="CJ438" s="193" t="s">
        <v>271</v>
      </c>
      <c r="CK438" s="193" t="s">
        <v>271</v>
      </c>
      <c r="CL438" s="190" t="s">
        <v>271</v>
      </c>
      <c r="CM438" s="193" t="s">
        <v>271</v>
      </c>
      <c r="CN438" s="193" t="s">
        <v>271</v>
      </c>
      <c r="CO438" s="190" t="s">
        <v>271</v>
      </c>
      <c r="CP438" s="193" t="s">
        <v>271</v>
      </c>
      <c r="CQ438" s="193" t="s">
        <v>271</v>
      </c>
      <c r="CR438" s="190" t="s">
        <v>271</v>
      </c>
      <c r="CS438" s="193" t="s">
        <v>271</v>
      </c>
      <c r="CT438" s="193" t="s">
        <v>271</v>
      </c>
      <c r="CU438" s="190" t="s">
        <v>271</v>
      </c>
      <c r="CV438" s="193" t="s">
        <v>271</v>
      </c>
      <c r="CW438" s="193" t="s">
        <v>271</v>
      </c>
      <c r="CX438" s="190" t="s">
        <v>271</v>
      </c>
      <c r="CY438" s="193" t="s">
        <v>271</v>
      </c>
      <c r="CZ438" s="193" t="s">
        <v>271</v>
      </c>
      <c r="DA438" s="190" t="s">
        <v>271</v>
      </c>
      <c r="DB438" s="193" t="s">
        <v>271</v>
      </c>
      <c r="DC438" s="193" t="s">
        <v>271</v>
      </c>
      <c r="DD438" s="190" t="s">
        <v>271</v>
      </c>
      <c r="DE438" s="193" t="s">
        <v>271</v>
      </c>
      <c r="DF438" s="193" t="s">
        <v>271</v>
      </c>
      <c r="DG438" s="190" t="s">
        <v>271</v>
      </c>
      <c r="DH438" s="193" t="s">
        <v>271</v>
      </c>
      <c r="DI438" s="193" t="s">
        <v>271</v>
      </c>
      <c r="DJ438" s="190" t="s">
        <v>271</v>
      </c>
      <c r="DK438" s="193" t="s">
        <v>271</v>
      </c>
      <c r="DL438" s="193" t="s">
        <v>271</v>
      </c>
      <c r="DM438" s="190" t="s">
        <v>271</v>
      </c>
      <c r="DN438" s="193" t="s">
        <v>271</v>
      </c>
      <c r="DO438" s="193" t="s">
        <v>271</v>
      </c>
      <c r="DP438" s="190" t="s">
        <v>271</v>
      </c>
      <c r="DQ438" s="193" t="s">
        <v>271</v>
      </c>
      <c r="DR438" s="193" t="s">
        <v>271</v>
      </c>
      <c r="DS438" s="190" t="s">
        <v>271</v>
      </c>
      <c r="DT438" s="193" t="s">
        <v>271</v>
      </c>
      <c r="DU438" s="193" t="s">
        <v>271</v>
      </c>
      <c r="DV438" s="190" t="s">
        <v>271</v>
      </c>
      <c r="DW438" s="193" t="s">
        <v>271</v>
      </c>
      <c r="DX438" s="193" t="s">
        <v>271</v>
      </c>
      <c r="DY438" s="190" t="s">
        <v>655</v>
      </c>
      <c r="DZ438" s="190" t="s">
        <v>297</v>
      </c>
      <c r="EA438" s="190" t="s">
        <v>271</v>
      </c>
      <c r="EB438" s="190" t="s">
        <v>271</v>
      </c>
      <c r="EC438" s="190" t="s">
        <v>297</v>
      </c>
      <c r="ED438" s="190" t="s">
        <v>271</v>
      </c>
      <c r="EE438" s="190" t="s">
        <v>271</v>
      </c>
      <c r="EF438" s="190" t="s">
        <v>271</v>
      </c>
      <c r="EG438" s="190" t="s">
        <v>321</v>
      </c>
      <c r="EH438" s="190" t="s">
        <v>320</v>
      </c>
      <c r="EI438" s="190" t="s">
        <v>319</v>
      </c>
      <c r="EJ438" s="190" t="s">
        <v>245</v>
      </c>
      <c r="EK438" s="190" t="s">
        <v>379</v>
      </c>
      <c r="EL438" s="190" t="s">
        <v>272</v>
      </c>
      <c r="EM438" s="190" t="s">
        <v>272</v>
      </c>
      <c r="EN438" s="190" t="s">
        <v>272</v>
      </c>
      <c r="EO438" s="190" t="s">
        <v>272</v>
      </c>
      <c r="EP438" s="190" t="s">
        <v>378</v>
      </c>
      <c r="EQ438" s="190">
        <v>4</v>
      </c>
      <c r="ER438" s="190" t="s">
        <v>349</v>
      </c>
      <c r="ES438" s="190" t="s">
        <v>272</v>
      </c>
      <c r="ET438" s="190" t="s">
        <v>272</v>
      </c>
      <c r="EU438" s="190" t="s">
        <v>272</v>
      </c>
      <c r="EV438" s="190" t="s">
        <v>272</v>
      </c>
      <c r="EW438" s="190" t="s">
        <v>303</v>
      </c>
      <c r="EX438" s="190">
        <v>4</v>
      </c>
      <c r="EY438" s="190" t="s">
        <v>302</v>
      </c>
      <c r="EZ438" s="190" t="s">
        <v>268</v>
      </c>
      <c r="FA438" s="190" t="s">
        <v>259</v>
      </c>
      <c r="FB438" s="193">
        <v>0</v>
      </c>
      <c r="FC438" s="190" t="s">
        <v>271</v>
      </c>
      <c r="FD438" s="190" t="s">
        <v>271</v>
      </c>
      <c r="FE438" s="190" t="s">
        <v>271</v>
      </c>
      <c r="FF438" s="190" t="s">
        <v>264</v>
      </c>
      <c r="FG438" s="190" t="s">
        <v>271</v>
      </c>
      <c r="FH438" s="190" t="s">
        <v>271</v>
      </c>
      <c r="FI438" s="190" t="s">
        <v>271</v>
      </c>
      <c r="FJ438" s="190" t="s">
        <v>271</v>
      </c>
      <c r="FK438" s="190" t="s">
        <v>271</v>
      </c>
      <c r="FL438" s="190" t="s">
        <v>10822</v>
      </c>
      <c r="FM438" s="190" t="s">
        <v>10821</v>
      </c>
      <c r="FN438" s="190" t="s">
        <v>10820</v>
      </c>
      <c r="FO438" s="190" t="s">
        <v>10819</v>
      </c>
      <c r="FP438" s="190" t="s">
        <v>271</v>
      </c>
      <c r="FQ438" s="193">
        <v>40857</v>
      </c>
      <c r="FR438" s="193">
        <v>6810</v>
      </c>
      <c r="FS438" s="190" t="s">
        <v>271</v>
      </c>
      <c r="FT438" s="190" t="s">
        <v>271</v>
      </c>
      <c r="FU438" s="190" t="s">
        <v>271</v>
      </c>
      <c r="FV438" s="190" t="s">
        <v>271</v>
      </c>
      <c r="FW438" s="190" t="s">
        <v>271</v>
      </c>
      <c r="FX438" s="190" t="s">
        <v>271</v>
      </c>
      <c r="FY438" s="190" t="s">
        <v>271</v>
      </c>
      <c r="FZ438" s="190" t="s">
        <v>271</v>
      </c>
      <c r="GA438" s="190" t="s">
        <v>271</v>
      </c>
      <c r="GB438" s="190" t="s">
        <v>271</v>
      </c>
      <c r="GC438" s="190" t="s">
        <v>271</v>
      </c>
      <c r="GD438" s="190" t="s">
        <v>271</v>
      </c>
      <c r="GE438" s="190" t="s">
        <v>271</v>
      </c>
    </row>
    <row r="439" spans="1:187" x14ac:dyDescent="0.3">
      <c r="A439" s="190" t="s">
        <v>372</v>
      </c>
      <c r="B439" s="190">
        <v>3058</v>
      </c>
      <c r="C439" s="190" t="s">
        <v>89</v>
      </c>
      <c r="D439" s="190" t="s">
        <v>238</v>
      </c>
      <c r="E439" s="190" t="s">
        <v>10818</v>
      </c>
      <c r="F439" s="190" t="s">
        <v>10817</v>
      </c>
      <c r="G439" s="190" t="s">
        <v>4028</v>
      </c>
      <c r="H439" s="190" t="s">
        <v>369</v>
      </c>
      <c r="I439" s="190" t="s">
        <v>523</v>
      </c>
      <c r="J439" s="190" t="s">
        <v>10802</v>
      </c>
      <c r="K439" s="190" t="s">
        <v>271</v>
      </c>
      <c r="L439" s="190" t="s">
        <v>271</v>
      </c>
      <c r="M439" s="190" t="s">
        <v>271</v>
      </c>
      <c r="N439" s="190" t="s">
        <v>271</v>
      </c>
      <c r="O439" s="190" t="s">
        <v>271</v>
      </c>
      <c r="P439" s="190" t="s">
        <v>271</v>
      </c>
      <c r="Q439" s="191">
        <v>41904</v>
      </c>
      <c r="R439" s="191">
        <v>42268</v>
      </c>
      <c r="T439" s="190" t="s">
        <v>452</v>
      </c>
      <c r="U439" s="194">
        <v>921190</v>
      </c>
      <c r="V439" s="190" t="s">
        <v>1927</v>
      </c>
      <c r="W439" s="190" t="s">
        <v>918</v>
      </c>
      <c r="X439" s="190" t="s">
        <v>1926</v>
      </c>
      <c r="Y439" s="190" t="s">
        <v>271</v>
      </c>
      <c r="Z439" s="190" t="s">
        <v>271</v>
      </c>
      <c r="AA439" s="190" t="s">
        <v>271</v>
      </c>
      <c r="AB439" s="190" t="s">
        <v>291</v>
      </c>
      <c r="AC439" s="190" t="s">
        <v>10816</v>
      </c>
      <c r="AD439" s="190" t="s">
        <v>289</v>
      </c>
      <c r="AE439" s="190" t="s">
        <v>10815</v>
      </c>
      <c r="AF439" s="190" t="s">
        <v>10814</v>
      </c>
      <c r="AG439" s="193">
        <v>7352</v>
      </c>
      <c r="AH439" s="193">
        <v>14948</v>
      </c>
      <c r="AI439" s="193">
        <v>22300</v>
      </c>
      <c r="AJ439" s="193">
        <v>1838</v>
      </c>
      <c r="AK439" s="193">
        <v>3737</v>
      </c>
      <c r="AL439" s="193">
        <v>5575</v>
      </c>
      <c r="AM439" s="193">
        <v>7352</v>
      </c>
      <c r="AN439" s="193">
        <v>14948</v>
      </c>
      <c r="AO439" s="193">
        <v>22300</v>
      </c>
      <c r="AP439" s="193">
        <v>1838</v>
      </c>
      <c r="AQ439" s="193">
        <v>3737</v>
      </c>
      <c r="AR439" s="193">
        <v>5575</v>
      </c>
      <c r="AS439" s="190" t="s">
        <v>271</v>
      </c>
      <c r="AT439" s="193" t="s">
        <v>271</v>
      </c>
      <c r="AU439" s="193" t="s">
        <v>271</v>
      </c>
      <c r="AV439" s="190" t="s">
        <v>271</v>
      </c>
      <c r="AW439" s="193" t="s">
        <v>271</v>
      </c>
      <c r="AX439" s="193" t="s">
        <v>271</v>
      </c>
      <c r="AY439" s="190" t="s">
        <v>271</v>
      </c>
      <c r="AZ439" s="193" t="s">
        <v>271</v>
      </c>
      <c r="BA439" s="193" t="s">
        <v>271</v>
      </c>
      <c r="BB439" s="190" t="s">
        <v>271</v>
      </c>
      <c r="BC439" s="193" t="s">
        <v>271</v>
      </c>
      <c r="BD439" s="193" t="s">
        <v>271</v>
      </c>
      <c r="BE439" s="190" t="s">
        <v>271</v>
      </c>
      <c r="BF439" s="193" t="s">
        <v>271</v>
      </c>
      <c r="BG439" s="193" t="s">
        <v>271</v>
      </c>
      <c r="BH439" s="190" t="s">
        <v>287</v>
      </c>
      <c r="BI439" s="193">
        <v>1103</v>
      </c>
      <c r="BJ439" s="193">
        <v>4412</v>
      </c>
      <c r="BK439" s="190" t="s">
        <v>287</v>
      </c>
      <c r="BL439" s="193">
        <v>4472</v>
      </c>
      <c r="BM439" s="193">
        <v>17888</v>
      </c>
      <c r="BN439" s="190" t="s">
        <v>271</v>
      </c>
      <c r="BO439" s="193" t="s">
        <v>271</v>
      </c>
      <c r="BP439" s="193" t="s">
        <v>271</v>
      </c>
      <c r="BQ439" s="190" t="s">
        <v>271</v>
      </c>
      <c r="BR439" s="193" t="s">
        <v>271</v>
      </c>
      <c r="BS439" s="193" t="s">
        <v>271</v>
      </c>
      <c r="BT439" s="190" t="s">
        <v>271</v>
      </c>
      <c r="BU439" s="193" t="s">
        <v>271</v>
      </c>
      <c r="BV439" s="193" t="s">
        <v>271</v>
      </c>
      <c r="BW439" s="193">
        <v>0</v>
      </c>
      <c r="BX439" s="193">
        <v>0</v>
      </c>
      <c r="BY439" s="193">
        <v>3512</v>
      </c>
      <c r="BZ439" s="193">
        <v>0</v>
      </c>
      <c r="CA439" s="193">
        <v>0</v>
      </c>
      <c r="CB439" s="193">
        <v>878</v>
      </c>
      <c r="CC439" s="190" t="s">
        <v>271</v>
      </c>
      <c r="CD439" s="193" t="s">
        <v>271</v>
      </c>
      <c r="CE439" s="193" t="s">
        <v>271</v>
      </c>
      <c r="CF439" s="190" t="s">
        <v>271</v>
      </c>
      <c r="CG439" s="193" t="s">
        <v>271</v>
      </c>
      <c r="CH439" s="193" t="s">
        <v>271</v>
      </c>
      <c r="CI439" s="190" t="s">
        <v>271</v>
      </c>
      <c r="CJ439" s="193" t="s">
        <v>271</v>
      </c>
      <c r="CK439" s="193" t="s">
        <v>271</v>
      </c>
      <c r="CL439" s="190" t="s">
        <v>271</v>
      </c>
      <c r="CM439" s="193" t="s">
        <v>271</v>
      </c>
      <c r="CN439" s="193" t="s">
        <v>271</v>
      </c>
      <c r="CO439" s="190" t="s">
        <v>287</v>
      </c>
      <c r="CP439" s="193">
        <v>325</v>
      </c>
      <c r="CQ439" s="193">
        <v>1300</v>
      </c>
      <c r="CR439" s="190" t="s">
        <v>271</v>
      </c>
      <c r="CS439" s="193" t="s">
        <v>271</v>
      </c>
      <c r="CT439" s="193" t="s">
        <v>271</v>
      </c>
      <c r="CU439" s="190" t="s">
        <v>271</v>
      </c>
      <c r="CV439" s="193" t="s">
        <v>271</v>
      </c>
      <c r="CW439" s="193" t="s">
        <v>271</v>
      </c>
      <c r="CX439" s="190" t="s">
        <v>271</v>
      </c>
      <c r="CY439" s="193" t="s">
        <v>271</v>
      </c>
      <c r="CZ439" s="193" t="s">
        <v>271</v>
      </c>
      <c r="DA439" s="190" t="s">
        <v>271</v>
      </c>
      <c r="DB439" s="193" t="s">
        <v>271</v>
      </c>
      <c r="DC439" s="193" t="s">
        <v>271</v>
      </c>
      <c r="DD439" s="190" t="s">
        <v>271</v>
      </c>
      <c r="DE439" s="193" t="s">
        <v>271</v>
      </c>
      <c r="DF439" s="193" t="s">
        <v>271</v>
      </c>
      <c r="DG439" s="190" t="s">
        <v>271</v>
      </c>
      <c r="DH439" s="193" t="s">
        <v>271</v>
      </c>
      <c r="DI439" s="193" t="s">
        <v>271</v>
      </c>
      <c r="DJ439" s="190" t="s">
        <v>271</v>
      </c>
      <c r="DK439" s="193" t="s">
        <v>271</v>
      </c>
      <c r="DL439" s="193" t="s">
        <v>271</v>
      </c>
      <c r="DM439" s="190" t="s">
        <v>271</v>
      </c>
      <c r="DN439" s="193" t="s">
        <v>271</v>
      </c>
      <c r="DO439" s="193" t="s">
        <v>271</v>
      </c>
      <c r="DP439" s="190" t="s">
        <v>287</v>
      </c>
      <c r="DQ439" s="193">
        <v>878</v>
      </c>
      <c r="DR439" s="193">
        <v>3512</v>
      </c>
      <c r="DS439" s="190" t="s">
        <v>271</v>
      </c>
      <c r="DT439" s="193" t="s">
        <v>271</v>
      </c>
      <c r="DU439" s="193" t="s">
        <v>271</v>
      </c>
      <c r="DV439" s="190" t="s">
        <v>287</v>
      </c>
      <c r="DW439" s="193">
        <v>778</v>
      </c>
      <c r="DX439" s="193">
        <v>3112</v>
      </c>
      <c r="DY439" s="190" t="s">
        <v>356</v>
      </c>
      <c r="DZ439" s="190" t="s">
        <v>297</v>
      </c>
      <c r="EA439" s="190" t="s">
        <v>271</v>
      </c>
      <c r="EB439" s="190" t="s">
        <v>271</v>
      </c>
      <c r="EC439" s="190" t="s">
        <v>297</v>
      </c>
      <c r="ED439" s="190" t="s">
        <v>271</v>
      </c>
      <c r="EE439" s="190" t="s">
        <v>271</v>
      </c>
      <c r="EF439" s="190" t="s">
        <v>10813</v>
      </c>
      <c r="EG439" s="190" t="s">
        <v>321</v>
      </c>
      <c r="EH439" s="190" t="s">
        <v>320</v>
      </c>
      <c r="EI439" s="190" t="s">
        <v>319</v>
      </c>
      <c r="EJ439" s="190" t="s">
        <v>244</v>
      </c>
      <c r="EK439" s="190" t="s">
        <v>379</v>
      </c>
      <c r="EL439" s="190" t="s">
        <v>272</v>
      </c>
      <c r="EM439" s="190" t="s">
        <v>272</v>
      </c>
      <c r="EN439" s="190" t="s">
        <v>272</v>
      </c>
      <c r="EO439" s="190" t="s">
        <v>272</v>
      </c>
      <c r="EP439" s="190" t="s">
        <v>378</v>
      </c>
      <c r="EQ439" s="190">
        <v>4</v>
      </c>
      <c r="ER439" s="190" t="s">
        <v>349</v>
      </c>
      <c r="ES439" s="190" t="s">
        <v>272</v>
      </c>
      <c r="ET439" s="190" t="s">
        <v>272</v>
      </c>
      <c r="EU439" s="190" t="s">
        <v>272</v>
      </c>
      <c r="EV439" s="190" t="s">
        <v>272</v>
      </c>
      <c r="EW439" s="190" t="s">
        <v>303</v>
      </c>
      <c r="EX439" s="190">
        <v>4</v>
      </c>
      <c r="EY439" s="190" t="s">
        <v>318</v>
      </c>
      <c r="EZ439" s="190" t="s">
        <v>268</v>
      </c>
      <c r="FA439" s="190" t="s">
        <v>257</v>
      </c>
      <c r="FB439" s="193">
        <v>8</v>
      </c>
      <c r="FC439" s="190" t="s">
        <v>377</v>
      </c>
      <c r="FD439" s="190" t="s">
        <v>442</v>
      </c>
      <c r="FE439" s="190" t="s">
        <v>377</v>
      </c>
      <c r="FF439" s="190" t="s">
        <v>263</v>
      </c>
      <c r="FG439" s="190" t="s">
        <v>10812</v>
      </c>
      <c r="FH439" s="190" t="s">
        <v>6998</v>
      </c>
      <c r="FI439" s="190" t="s">
        <v>10811</v>
      </c>
      <c r="FJ439" s="190" t="s">
        <v>10810</v>
      </c>
      <c r="FK439" s="190" t="s">
        <v>10809</v>
      </c>
      <c r="FL439" s="190" t="s">
        <v>10808</v>
      </c>
      <c r="FM439" s="190" t="s">
        <v>10807</v>
      </c>
      <c r="FN439" s="190" t="s">
        <v>10806</v>
      </c>
      <c r="FO439" s="190" t="s">
        <v>10805</v>
      </c>
      <c r="FP439" s="190" t="s">
        <v>271</v>
      </c>
      <c r="FQ439" s="193">
        <v>22300</v>
      </c>
      <c r="FR439" s="193">
        <v>5575</v>
      </c>
      <c r="FS439" s="190" t="s">
        <v>271</v>
      </c>
      <c r="FT439" s="190" t="s">
        <v>271</v>
      </c>
      <c r="FU439" s="190" t="s">
        <v>272</v>
      </c>
      <c r="FV439" s="190" t="s">
        <v>271</v>
      </c>
      <c r="FW439" s="190" t="s">
        <v>271</v>
      </c>
      <c r="FX439" s="190" t="s">
        <v>271</v>
      </c>
      <c r="FY439" s="190" t="s">
        <v>271</v>
      </c>
      <c r="FZ439" s="190" t="s">
        <v>271</v>
      </c>
      <c r="GA439" s="190" t="s">
        <v>271</v>
      </c>
      <c r="GB439" s="190" t="s">
        <v>271</v>
      </c>
      <c r="GC439" s="190" t="s">
        <v>272</v>
      </c>
      <c r="GD439" s="190" t="s">
        <v>271</v>
      </c>
      <c r="GE439" s="190" t="s">
        <v>271</v>
      </c>
    </row>
    <row r="440" spans="1:187" x14ac:dyDescent="0.3">
      <c r="A440" s="190" t="s">
        <v>372</v>
      </c>
      <c r="B440" s="190">
        <v>3059</v>
      </c>
      <c r="C440" s="190" t="s">
        <v>89</v>
      </c>
      <c r="D440" s="190" t="s">
        <v>238</v>
      </c>
      <c r="E440" s="190" t="s">
        <v>10804</v>
      </c>
      <c r="F440" s="190" t="s">
        <v>10803</v>
      </c>
      <c r="G440" s="190" t="s">
        <v>4028</v>
      </c>
      <c r="H440" s="190" t="s">
        <v>369</v>
      </c>
      <c r="I440" s="190" t="s">
        <v>523</v>
      </c>
      <c r="J440" s="190" t="s">
        <v>10802</v>
      </c>
      <c r="K440" s="190" t="s">
        <v>271</v>
      </c>
      <c r="L440" s="190" t="s">
        <v>271</v>
      </c>
      <c r="M440" s="190" t="s">
        <v>271</v>
      </c>
      <c r="N440" s="190" t="s">
        <v>271</v>
      </c>
      <c r="O440" s="190" t="s">
        <v>271</v>
      </c>
      <c r="P440" s="190" t="s">
        <v>271</v>
      </c>
      <c r="Q440" s="191">
        <v>42269</v>
      </c>
      <c r="R440" s="191">
        <v>42634</v>
      </c>
      <c r="T440" s="190" t="s">
        <v>452</v>
      </c>
      <c r="U440" s="194">
        <v>1549099</v>
      </c>
      <c r="V440" s="190" t="s">
        <v>1911</v>
      </c>
      <c r="W440" s="190" t="s">
        <v>1910</v>
      </c>
      <c r="X440" s="190" t="s">
        <v>1909</v>
      </c>
      <c r="Y440" s="190" t="s">
        <v>271</v>
      </c>
      <c r="Z440" s="190" t="s">
        <v>271</v>
      </c>
      <c r="AA440" s="190" t="s">
        <v>271</v>
      </c>
      <c r="AB440" s="190" t="s">
        <v>448</v>
      </c>
      <c r="AC440" s="190" t="s">
        <v>10801</v>
      </c>
      <c r="AD440" s="190" t="s">
        <v>325</v>
      </c>
      <c r="AE440" s="190" t="s">
        <v>1907</v>
      </c>
      <c r="AF440" s="190" t="s">
        <v>1906</v>
      </c>
      <c r="AG440" s="193">
        <v>76500</v>
      </c>
      <c r="AH440" s="193">
        <v>44330</v>
      </c>
      <c r="AI440" s="193">
        <v>120830</v>
      </c>
      <c r="AJ440" s="193">
        <v>15300</v>
      </c>
      <c r="AK440" s="193">
        <v>8866</v>
      </c>
      <c r="AL440" s="193">
        <v>24166</v>
      </c>
      <c r="AM440" s="193">
        <v>76500</v>
      </c>
      <c r="AN440" s="193">
        <v>44330</v>
      </c>
      <c r="AO440" s="193">
        <v>120830</v>
      </c>
      <c r="AP440" s="193">
        <v>15300</v>
      </c>
      <c r="AQ440" s="193">
        <v>8866</v>
      </c>
      <c r="AR440" s="193">
        <v>24166</v>
      </c>
      <c r="AS440" s="190" t="s">
        <v>271</v>
      </c>
      <c r="AT440" s="193" t="s">
        <v>271</v>
      </c>
      <c r="AU440" s="193" t="s">
        <v>271</v>
      </c>
      <c r="AV440" s="190" t="s">
        <v>287</v>
      </c>
      <c r="AW440" s="193">
        <v>200</v>
      </c>
      <c r="AX440" s="193">
        <v>1000</v>
      </c>
      <c r="AY440" s="190" t="s">
        <v>271</v>
      </c>
      <c r="AZ440" s="193" t="s">
        <v>271</v>
      </c>
      <c r="BA440" s="193" t="s">
        <v>271</v>
      </c>
      <c r="BB440" s="190" t="s">
        <v>271</v>
      </c>
      <c r="BC440" s="193" t="s">
        <v>271</v>
      </c>
      <c r="BD440" s="193" t="s">
        <v>271</v>
      </c>
      <c r="BE440" s="190" t="s">
        <v>271</v>
      </c>
      <c r="BF440" s="193" t="s">
        <v>271</v>
      </c>
      <c r="BG440" s="193" t="s">
        <v>271</v>
      </c>
      <c r="BH440" s="190" t="s">
        <v>287</v>
      </c>
      <c r="BI440" s="193">
        <v>200</v>
      </c>
      <c r="BJ440" s="193">
        <v>1000</v>
      </c>
      <c r="BK440" s="190" t="s">
        <v>287</v>
      </c>
      <c r="BL440" s="193">
        <v>23000</v>
      </c>
      <c r="BM440" s="193">
        <v>115000</v>
      </c>
      <c r="BN440" s="190" t="s">
        <v>271</v>
      </c>
      <c r="BO440" s="193" t="s">
        <v>271</v>
      </c>
      <c r="BP440" s="193" t="s">
        <v>271</v>
      </c>
      <c r="BQ440" s="190" t="s">
        <v>287</v>
      </c>
      <c r="BR440" s="193">
        <v>1000</v>
      </c>
      <c r="BS440" s="193">
        <v>5000</v>
      </c>
      <c r="BT440" s="190" t="s">
        <v>271</v>
      </c>
      <c r="BU440" s="193" t="s">
        <v>271</v>
      </c>
      <c r="BV440" s="193" t="s">
        <v>271</v>
      </c>
      <c r="BW440" s="193" t="s">
        <v>271</v>
      </c>
      <c r="BX440" s="193" t="s">
        <v>271</v>
      </c>
      <c r="BY440" s="193">
        <v>0</v>
      </c>
      <c r="BZ440" s="193" t="s">
        <v>271</v>
      </c>
      <c r="CA440" s="193" t="s">
        <v>271</v>
      </c>
      <c r="CB440" s="193">
        <v>0</v>
      </c>
      <c r="CC440" s="190" t="s">
        <v>271</v>
      </c>
      <c r="CD440" s="193" t="s">
        <v>271</v>
      </c>
      <c r="CE440" s="193" t="s">
        <v>271</v>
      </c>
      <c r="CF440" s="190" t="s">
        <v>271</v>
      </c>
      <c r="CG440" s="193" t="s">
        <v>271</v>
      </c>
      <c r="CH440" s="193" t="s">
        <v>271</v>
      </c>
      <c r="CI440" s="190" t="s">
        <v>271</v>
      </c>
      <c r="CJ440" s="193" t="s">
        <v>271</v>
      </c>
      <c r="CK440" s="193" t="s">
        <v>271</v>
      </c>
      <c r="CL440" s="190" t="s">
        <v>271</v>
      </c>
      <c r="CM440" s="193" t="s">
        <v>271</v>
      </c>
      <c r="CN440" s="193" t="s">
        <v>271</v>
      </c>
      <c r="CO440" s="190" t="s">
        <v>271</v>
      </c>
      <c r="CP440" s="193" t="s">
        <v>271</v>
      </c>
      <c r="CQ440" s="193" t="s">
        <v>271</v>
      </c>
      <c r="CR440" s="190" t="s">
        <v>271</v>
      </c>
      <c r="CS440" s="193" t="s">
        <v>271</v>
      </c>
      <c r="CT440" s="193" t="s">
        <v>271</v>
      </c>
      <c r="CU440" s="190" t="s">
        <v>271</v>
      </c>
      <c r="CV440" s="193" t="s">
        <v>271</v>
      </c>
      <c r="CW440" s="193" t="s">
        <v>271</v>
      </c>
      <c r="CX440" s="190" t="s">
        <v>271</v>
      </c>
      <c r="CY440" s="193" t="s">
        <v>271</v>
      </c>
      <c r="CZ440" s="193" t="s">
        <v>271</v>
      </c>
      <c r="DA440" s="190" t="s">
        <v>271</v>
      </c>
      <c r="DB440" s="193" t="s">
        <v>271</v>
      </c>
      <c r="DC440" s="193" t="s">
        <v>271</v>
      </c>
      <c r="DD440" s="190" t="s">
        <v>271</v>
      </c>
      <c r="DE440" s="193" t="s">
        <v>271</v>
      </c>
      <c r="DF440" s="193" t="s">
        <v>271</v>
      </c>
      <c r="DG440" s="190" t="s">
        <v>271</v>
      </c>
      <c r="DH440" s="193" t="s">
        <v>271</v>
      </c>
      <c r="DI440" s="193" t="s">
        <v>271</v>
      </c>
      <c r="DJ440" s="190" t="s">
        <v>271</v>
      </c>
      <c r="DK440" s="193" t="s">
        <v>271</v>
      </c>
      <c r="DL440" s="193" t="s">
        <v>271</v>
      </c>
      <c r="DM440" s="190" t="s">
        <v>271</v>
      </c>
      <c r="DN440" s="193" t="s">
        <v>271</v>
      </c>
      <c r="DO440" s="193" t="s">
        <v>271</v>
      </c>
      <c r="DP440" s="190" t="s">
        <v>271</v>
      </c>
      <c r="DQ440" s="193" t="s">
        <v>271</v>
      </c>
      <c r="DR440" s="193" t="s">
        <v>271</v>
      </c>
      <c r="DS440" s="190" t="s">
        <v>271</v>
      </c>
      <c r="DT440" s="193" t="s">
        <v>271</v>
      </c>
      <c r="DU440" s="193" t="s">
        <v>271</v>
      </c>
      <c r="DV440" s="190" t="s">
        <v>271</v>
      </c>
      <c r="DW440" s="193" t="s">
        <v>271</v>
      </c>
      <c r="DX440" s="193" t="s">
        <v>271</v>
      </c>
      <c r="DY440" s="190" t="s">
        <v>356</v>
      </c>
      <c r="DZ440" s="190" t="s">
        <v>297</v>
      </c>
      <c r="EA440" s="190" t="s">
        <v>271</v>
      </c>
      <c r="EB440" s="190" t="s">
        <v>271</v>
      </c>
      <c r="EC440" s="190" t="s">
        <v>297</v>
      </c>
      <c r="ED440" s="190" t="s">
        <v>271</v>
      </c>
      <c r="EE440" s="190" t="s">
        <v>271</v>
      </c>
      <c r="EF440" s="190" t="s">
        <v>1905</v>
      </c>
      <c r="EG440" s="190" t="s">
        <v>321</v>
      </c>
      <c r="EH440" s="190" t="s">
        <v>320</v>
      </c>
      <c r="EI440" s="190" t="s">
        <v>319</v>
      </c>
      <c r="EJ440" s="190" t="s">
        <v>244</v>
      </c>
      <c r="EK440" s="190" t="s">
        <v>379</v>
      </c>
      <c r="EL440" s="190" t="s">
        <v>272</v>
      </c>
      <c r="EM440" s="190" t="s">
        <v>272</v>
      </c>
      <c r="EN440" s="190" t="s">
        <v>272</v>
      </c>
      <c r="EO440" s="190" t="s">
        <v>272</v>
      </c>
      <c r="EP440" s="190" t="s">
        <v>378</v>
      </c>
      <c r="EQ440" s="190">
        <v>4</v>
      </c>
      <c r="ER440" s="190" t="s">
        <v>349</v>
      </c>
      <c r="ES440" s="190" t="s">
        <v>272</v>
      </c>
      <c r="ET440" s="190" t="s">
        <v>272</v>
      </c>
      <c r="EU440" s="190" t="s">
        <v>272</v>
      </c>
      <c r="EV440" s="190" t="s">
        <v>272</v>
      </c>
      <c r="EW440" s="190" t="s">
        <v>303</v>
      </c>
      <c r="EX440" s="190">
        <v>4</v>
      </c>
      <c r="EY440" s="190" t="s">
        <v>318</v>
      </c>
      <c r="EZ440" s="190" t="s">
        <v>268</v>
      </c>
      <c r="FA440" s="190" t="s">
        <v>257</v>
      </c>
      <c r="FB440" s="193">
        <v>6</v>
      </c>
      <c r="FC440" s="190" t="s">
        <v>348</v>
      </c>
      <c r="FD440" s="190" t="s">
        <v>442</v>
      </c>
      <c r="FE440" s="190" t="s">
        <v>276</v>
      </c>
      <c r="FF440" s="190" t="s">
        <v>263</v>
      </c>
      <c r="FG440" s="190" t="s">
        <v>1904</v>
      </c>
      <c r="FH440" s="190" t="s">
        <v>271</v>
      </c>
      <c r="FI440" s="190" t="s">
        <v>1903</v>
      </c>
      <c r="FJ440" s="190" t="s">
        <v>10800</v>
      </c>
      <c r="FK440" s="190" t="s">
        <v>1901</v>
      </c>
      <c r="FL440" s="190" t="s">
        <v>1900</v>
      </c>
      <c r="FM440" s="190" t="s">
        <v>1899</v>
      </c>
      <c r="FN440" s="190" t="s">
        <v>10799</v>
      </c>
      <c r="FO440" s="190" t="s">
        <v>1897</v>
      </c>
      <c r="FP440" s="190" t="s">
        <v>271</v>
      </c>
      <c r="FQ440" s="193">
        <v>120830</v>
      </c>
      <c r="FR440" s="193">
        <v>24166</v>
      </c>
      <c r="FS440" s="190" t="s">
        <v>271</v>
      </c>
      <c r="FT440" s="190" t="s">
        <v>271</v>
      </c>
      <c r="FU440" s="190" t="s">
        <v>272</v>
      </c>
      <c r="FV440" s="190" t="s">
        <v>271</v>
      </c>
      <c r="FW440" s="190" t="s">
        <v>271</v>
      </c>
      <c r="FX440" s="190" t="s">
        <v>271</v>
      </c>
      <c r="FY440" s="190" t="s">
        <v>271</v>
      </c>
      <c r="FZ440" s="190" t="s">
        <v>271</v>
      </c>
      <c r="GA440" s="190" t="s">
        <v>271</v>
      </c>
      <c r="GB440" s="190" t="s">
        <v>271</v>
      </c>
      <c r="GC440" s="190" t="s">
        <v>271</v>
      </c>
      <c r="GD440" s="190" t="s">
        <v>271</v>
      </c>
      <c r="GE440" s="190" t="s">
        <v>271</v>
      </c>
    </row>
    <row r="441" spans="1:187" x14ac:dyDescent="0.3">
      <c r="A441" s="190" t="s">
        <v>372</v>
      </c>
      <c r="B441" s="190">
        <v>3060</v>
      </c>
      <c r="C441" s="190" t="s">
        <v>89</v>
      </c>
      <c r="D441" s="190" t="s">
        <v>238</v>
      </c>
      <c r="E441" s="190" t="s">
        <v>10798</v>
      </c>
      <c r="F441" s="190" t="s">
        <v>10790</v>
      </c>
      <c r="G441" s="190" t="s">
        <v>4028</v>
      </c>
      <c r="H441" s="190" t="s">
        <v>514</v>
      </c>
      <c r="I441" s="190" t="s">
        <v>513</v>
      </c>
      <c r="J441" s="190" t="s">
        <v>1806</v>
      </c>
      <c r="K441" s="190" t="s">
        <v>271</v>
      </c>
      <c r="L441" s="190" t="s">
        <v>271</v>
      </c>
      <c r="M441" s="190" t="s">
        <v>271</v>
      </c>
      <c r="N441" s="190" t="s">
        <v>271</v>
      </c>
      <c r="O441" s="190" t="s">
        <v>271</v>
      </c>
      <c r="P441" s="190" t="s">
        <v>271</v>
      </c>
      <c r="Q441" s="191">
        <v>42005</v>
      </c>
      <c r="R441" s="191">
        <v>42369</v>
      </c>
      <c r="T441" s="190" t="s">
        <v>452</v>
      </c>
      <c r="U441" s="194">
        <v>2184810</v>
      </c>
      <c r="V441" s="190" t="s">
        <v>7005</v>
      </c>
      <c r="W441" s="190" t="s">
        <v>2912</v>
      </c>
      <c r="X441" s="190" t="s">
        <v>7003</v>
      </c>
      <c r="Y441" s="190" t="s">
        <v>271</v>
      </c>
      <c r="Z441" s="190" t="s">
        <v>271</v>
      </c>
      <c r="AA441" s="190" t="s">
        <v>271</v>
      </c>
      <c r="AB441" s="190" t="s">
        <v>448</v>
      </c>
      <c r="AC441" s="190" t="s">
        <v>10797</v>
      </c>
      <c r="AD441" s="190" t="s">
        <v>289</v>
      </c>
      <c r="AE441" s="190" t="s">
        <v>10788</v>
      </c>
      <c r="AF441" s="190" t="s">
        <v>10796</v>
      </c>
      <c r="AG441" s="193">
        <v>46945</v>
      </c>
      <c r="AH441" s="193">
        <v>80050</v>
      </c>
      <c r="AI441" s="193">
        <v>126995</v>
      </c>
      <c r="AJ441" s="193">
        <v>9389</v>
      </c>
      <c r="AK441" s="193">
        <v>16010</v>
      </c>
      <c r="AL441" s="193">
        <v>25399</v>
      </c>
      <c r="AM441" s="193">
        <v>13550</v>
      </c>
      <c r="AN441" s="193">
        <v>18990</v>
      </c>
      <c r="AO441" s="193">
        <v>32540</v>
      </c>
      <c r="AP441" s="193">
        <v>2700</v>
      </c>
      <c r="AQ441" s="193">
        <v>3950</v>
      </c>
      <c r="AR441" s="193">
        <v>6650</v>
      </c>
      <c r="AS441" s="190" t="s">
        <v>287</v>
      </c>
      <c r="AT441" s="193">
        <v>5300</v>
      </c>
      <c r="AU441" s="193">
        <v>26200</v>
      </c>
      <c r="AV441" s="190" t="s">
        <v>271</v>
      </c>
      <c r="AW441" s="193" t="s">
        <v>271</v>
      </c>
      <c r="AX441" s="193" t="s">
        <v>271</v>
      </c>
      <c r="AY441" s="190" t="s">
        <v>271</v>
      </c>
      <c r="AZ441" s="193" t="s">
        <v>271</v>
      </c>
      <c r="BA441" s="193" t="s">
        <v>271</v>
      </c>
      <c r="BB441" s="190" t="s">
        <v>271</v>
      </c>
      <c r="BC441" s="193" t="s">
        <v>271</v>
      </c>
      <c r="BD441" s="193" t="s">
        <v>271</v>
      </c>
      <c r="BE441" s="190" t="s">
        <v>271</v>
      </c>
      <c r="BF441" s="193" t="s">
        <v>271</v>
      </c>
      <c r="BG441" s="193" t="s">
        <v>271</v>
      </c>
      <c r="BH441" s="190" t="s">
        <v>271</v>
      </c>
      <c r="BI441" s="193" t="s">
        <v>271</v>
      </c>
      <c r="BJ441" s="193" t="s">
        <v>271</v>
      </c>
      <c r="BK441" s="190" t="s">
        <v>287</v>
      </c>
      <c r="BL441" s="193">
        <v>6610</v>
      </c>
      <c r="BM441" s="193">
        <v>32000</v>
      </c>
      <c r="BN441" s="190" t="s">
        <v>271</v>
      </c>
      <c r="BO441" s="193" t="s">
        <v>271</v>
      </c>
      <c r="BP441" s="193" t="s">
        <v>271</v>
      </c>
      <c r="BQ441" s="190" t="s">
        <v>271</v>
      </c>
      <c r="BR441" s="193" t="s">
        <v>271</v>
      </c>
      <c r="BS441" s="193" t="s">
        <v>271</v>
      </c>
      <c r="BT441" s="190" t="s">
        <v>271</v>
      </c>
      <c r="BU441" s="193" t="s">
        <v>271</v>
      </c>
      <c r="BV441" s="193" t="s">
        <v>271</v>
      </c>
      <c r="BW441" s="193" t="s">
        <v>271</v>
      </c>
      <c r="BX441" s="193" t="s">
        <v>271</v>
      </c>
      <c r="BY441" s="193">
        <v>0</v>
      </c>
      <c r="BZ441" s="193" t="s">
        <v>271</v>
      </c>
      <c r="CA441" s="193" t="s">
        <v>271</v>
      </c>
      <c r="CB441" s="193">
        <v>0</v>
      </c>
      <c r="CC441" s="190" t="s">
        <v>271</v>
      </c>
      <c r="CD441" s="193" t="s">
        <v>271</v>
      </c>
      <c r="CE441" s="193" t="s">
        <v>271</v>
      </c>
      <c r="CF441" s="190" t="s">
        <v>271</v>
      </c>
      <c r="CG441" s="193" t="s">
        <v>271</v>
      </c>
      <c r="CH441" s="193" t="s">
        <v>271</v>
      </c>
      <c r="CI441" s="190" t="s">
        <v>271</v>
      </c>
      <c r="CJ441" s="193" t="s">
        <v>271</v>
      </c>
      <c r="CK441" s="193" t="s">
        <v>271</v>
      </c>
      <c r="CL441" s="190" t="s">
        <v>271</v>
      </c>
      <c r="CM441" s="193" t="s">
        <v>271</v>
      </c>
      <c r="CN441" s="193" t="s">
        <v>271</v>
      </c>
      <c r="CO441" s="190" t="s">
        <v>271</v>
      </c>
      <c r="CP441" s="193" t="s">
        <v>271</v>
      </c>
      <c r="CQ441" s="193" t="s">
        <v>271</v>
      </c>
      <c r="CR441" s="190" t="s">
        <v>271</v>
      </c>
      <c r="CS441" s="193" t="s">
        <v>271</v>
      </c>
      <c r="CT441" s="193" t="s">
        <v>271</v>
      </c>
      <c r="CU441" s="190" t="s">
        <v>271</v>
      </c>
      <c r="CV441" s="193" t="s">
        <v>271</v>
      </c>
      <c r="CW441" s="193" t="s">
        <v>271</v>
      </c>
      <c r="CX441" s="190" t="s">
        <v>271</v>
      </c>
      <c r="CY441" s="193" t="s">
        <v>271</v>
      </c>
      <c r="CZ441" s="193" t="s">
        <v>271</v>
      </c>
      <c r="DA441" s="190" t="s">
        <v>271</v>
      </c>
      <c r="DB441" s="193" t="s">
        <v>271</v>
      </c>
      <c r="DC441" s="193" t="s">
        <v>271</v>
      </c>
      <c r="DD441" s="190" t="s">
        <v>271</v>
      </c>
      <c r="DE441" s="193" t="s">
        <v>271</v>
      </c>
      <c r="DF441" s="193" t="s">
        <v>271</v>
      </c>
      <c r="DG441" s="190" t="s">
        <v>271</v>
      </c>
      <c r="DH441" s="193" t="s">
        <v>271</v>
      </c>
      <c r="DI441" s="193" t="s">
        <v>271</v>
      </c>
      <c r="DJ441" s="190" t="s">
        <v>271</v>
      </c>
      <c r="DK441" s="193" t="s">
        <v>271</v>
      </c>
      <c r="DL441" s="193" t="s">
        <v>271</v>
      </c>
      <c r="DM441" s="190" t="s">
        <v>271</v>
      </c>
      <c r="DN441" s="193" t="s">
        <v>271</v>
      </c>
      <c r="DO441" s="193" t="s">
        <v>271</v>
      </c>
      <c r="DP441" s="190" t="s">
        <v>271</v>
      </c>
      <c r="DQ441" s="193" t="s">
        <v>271</v>
      </c>
      <c r="DR441" s="193" t="s">
        <v>271</v>
      </c>
      <c r="DS441" s="190" t="s">
        <v>271</v>
      </c>
      <c r="DT441" s="193" t="s">
        <v>271</v>
      </c>
      <c r="DU441" s="193" t="s">
        <v>271</v>
      </c>
      <c r="DV441" s="190" t="s">
        <v>271</v>
      </c>
      <c r="DW441" s="193" t="s">
        <v>271</v>
      </c>
      <c r="DX441" s="193" t="s">
        <v>271</v>
      </c>
      <c r="DY441" s="190" t="s">
        <v>812</v>
      </c>
      <c r="DZ441" s="190" t="s">
        <v>297</v>
      </c>
      <c r="EA441" s="190" t="s">
        <v>271</v>
      </c>
      <c r="EB441" s="190" t="s">
        <v>271</v>
      </c>
      <c r="EC441" s="190" t="s">
        <v>297</v>
      </c>
      <c r="ED441" s="190" t="s">
        <v>271</v>
      </c>
      <c r="EE441" s="190" t="s">
        <v>271</v>
      </c>
      <c r="EF441" s="190" t="s">
        <v>271</v>
      </c>
      <c r="EG441" s="190" t="s">
        <v>321</v>
      </c>
      <c r="EH441" s="190" t="s">
        <v>380</v>
      </c>
      <c r="EI441" s="190" t="s">
        <v>483</v>
      </c>
      <c r="EJ441" s="190" t="s">
        <v>245</v>
      </c>
      <c r="EK441" s="190" t="s">
        <v>379</v>
      </c>
      <c r="EL441" s="190" t="s">
        <v>272</v>
      </c>
      <c r="EM441" s="190" t="s">
        <v>272</v>
      </c>
      <c r="EN441" s="190" t="s">
        <v>272</v>
      </c>
      <c r="EO441" s="190" t="s">
        <v>272</v>
      </c>
      <c r="EP441" s="190" t="s">
        <v>378</v>
      </c>
      <c r="EQ441" s="190">
        <v>4</v>
      </c>
      <c r="ER441" s="190" t="s">
        <v>349</v>
      </c>
      <c r="ES441" s="190" t="s">
        <v>272</v>
      </c>
      <c r="ET441" s="190" t="s">
        <v>297</v>
      </c>
      <c r="EU441" s="190" t="s">
        <v>272</v>
      </c>
      <c r="EV441" s="190" t="s">
        <v>272</v>
      </c>
      <c r="EW441" s="190" t="s">
        <v>303</v>
      </c>
      <c r="EX441" s="190">
        <v>3</v>
      </c>
      <c r="EY441" s="190" t="s">
        <v>318</v>
      </c>
      <c r="EZ441" s="190" t="s">
        <v>268</v>
      </c>
      <c r="FA441" s="190" t="s">
        <v>259</v>
      </c>
      <c r="FB441" s="193">
        <v>5</v>
      </c>
      <c r="FC441" s="190" t="s">
        <v>276</v>
      </c>
      <c r="FD441" s="190" t="s">
        <v>300</v>
      </c>
      <c r="FE441" s="190" t="s">
        <v>443</v>
      </c>
      <c r="FF441" s="190" t="s">
        <v>263</v>
      </c>
      <c r="FG441" s="190" t="s">
        <v>271</v>
      </c>
      <c r="FH441" s="190" t="s">
        <v>10795</v>
      </c>
      <c r="FI441" s="190" t="s">
        <v>10784</v>
      </c>
      <c r="FJ441" s="190" t="s">
        <v>271</v>
      </c>
      <c r="FK441" s="190" t="s">
        <v>271</v>
      </c>
      <c r="FL441" s="190" t="s">
        <v>10794</v>
      </c>
      <c r="FM441" s="190" t="s">
        <v>10793</v>
      </c>
      <c r="FN441" s="190" t="s">
        <v>271</v>
      </c>
      <c r="FO441" s="190" t="s">
        <v>10792</v>
      </c>
      <c r="FP441" s="190" t="s">
        <v>271</v>
      </c>
      <c r="FQ441" s="193">
        <v>32540</v>
      </c>
      <c r="FR441" s="193">
        <v>6650</v>
      </c>
      <c r="FS441" s="190" t="s">
        <v>272</v>
      </c>
      <c r="FT441" s="190" t="s">
        <v>297</v>
      </c>
      <c r="FU441" s="190" t="s">
        <v>272</v>
      </c>
      <c r="FV441" s="190" t="s">
        <v>297</v>
      </c>
      <c r="FW441" s="190" t="s">
        <v>297</v>
      </c>
      <c r="FX441" s="190" t="s">
        <v>297</v>
      </c>
      <c r="FY441" s="190" t="s">
        <v>272</v>
      </c>
      <c r="FZ441" s="190" t="s">
        <v>297</v>
      </c>
      <c r="GA441" s="190" t="s">
        <v>297</v>
      </c>
      <c r="GB441" s="190" t="s">
        <v>297</v>
      </c>
      <c r="GC441" s="190" t="s">
        <v>297</v>
      </c>
      <c r="GD441" s="190" t="s">
        <v>297</v>
      </c>
      <c r="GE441" s="190" t="s">
        <v>297</v>
      </c>
    </row>
    <row r="442" spans="1:187" x14ac:dyDescent="0.3">
      <c r="A442" s="190" t="s">
        <v>372</v>
      </c>
      <c r="B442" s="190">
        <v>3061</v>
      </c>
      <c r="C442" s="190" t="s">
        <v>89</v>
      </c>
      <c r="D442" s="190" t="s">
        <v>238</v>
      </c>
      <c r="E442" s="190" t="s">
        <v>10791</v>
      </c>
      <c r="F442" s="190" t="s">
        <v>10790</v>
      </c>
      <c r="G442" s="190" t="s">
        <v>4028</v>
      </c>
      <c r="H442" s="190" t="s">
        <v>514</v>
      </c>
      <c r="I442" s="190" t="s">
        <v>513</v>
      </c>
      <c r="J442" s="190" t="s">
        <v>1806</v>
      </c>
      <c r="K442" s="190" t="s">
        <v>271</v>
      </c>
      <c r="L442" s="190" t="s">
        <v>271</v>
      </c>
      <c r="M442" s="190" t="s">
        <v>271</v>
      </c>
      <c r="N442" s="190" t="s">
        <v>271</v>
      </c>
      <c r="O442" s="190" t="s">
        <v>271</v>
      </c>
      <c r="P442" s="190" t="s">
        <v>271</v>
      </c>
      <c r="Q442" s="191">
        <v>42370</v>
      </c>
      <c r="R442" s="191">
        <v>42735</v>
      </c>
      <c r="T442" s="190" t="s">
        <v>452</v>
      </c>
      <c r="U442" s="194">
        <v>2443958</v>
      </c>
      <c r="V442" s="190" t="s">
        <v>7005</v>
      </c>
      <c r="W442" s="190" t="s">
        <v>2912</v>
      </c>
      <c r="X442" s="190" t="s">
        <v>7003</v>
      </c>
      <c r="Y442" s="190" t="s">
        <v>271</v>
      </c>
      <c r="Z442" s="190" t="s">
        <v>271</v>
      </c>
      <c r="AA442" s="190" t="s">
        <v>271</v>
      </c>
      <c r="AB442" s="190" t="s">
        <v>448</v>
      </c>
      <c r="AC442" s="190" t="s">
        <v>10789</v>
      </c>
      <c r="AD442" s="190" t="s">
        <v>325</v>
      </c>
      <c r="AE442" s="190" t="s">
        <v>10788</v>
      </c>
      <c r="AF442" s="190" t="s">
        <v>10787</v>
      </c>
      <c r="AG442" s="193">
        <v>14680</v>
      </c>
      <c r="AH442" s="193">
        <v>22020</v>
      </c>
      <c r="AI442" s="193">
        <v>36700</v>
      </c>
      <c r="AJ442" s="193">
        <v>2936</v>
      </c>
      <c r="AK442" s="193">
        <v>4404</v>
      </c>
      <c r="AL442" s="193">
        <v>7340</v>
      </c>
      <c r="AM442" s="193">
        <v>35657</v>
      </c>
      <c r="AN442" s="193">
        <v>37111</v>
      </c>
      <c r="AO442" s="193">
        <v>72768</v>
      </c>
      <c r="AP442" s="193">
        <v>5196</v>
      </c>
      <c r="AQ442" s="193">
        <v>9650</v>
      </c>
      <c r="AR442" s="193">
        <v>14846</v>
      </c>
      <c r="AS442" s="190" t="s">
        <v>287</v>
      </c>
      <c r="AT442" s="193">
        <v>70</v>
      </c>
      <c r="AU442" s="193">
        <v>365</v>
      </c>
      <c r="AV442" s="190" t="s">
        <v>271</v>
      </c>
      <c r="AW442" s="193" t="s">
        <v>271</v>
      </c>
      <c r="AX442" s="193" t="s">
        <v>271</v>
      </c>
      <c r="AY442" s="190" t="s">
        <v>271</v>
      </c>
      <c r="AZ442" s="193" t="s">
        <v>271</v>
      </c>
      <c r="BA442" s="193" t="s">
        <v>271</v>
      </c>
      <c r="BB442" s="190" t="s">
        <v>271</v>
      </c>
      <c r="BC442" s="193" t="s">
        <v>271</v>
      </c>
      <c r="BD442" s="193" t="s">
        <v>271</v>
      </c>
      <c r="BE442" s="190" t="s">
        <v>271</v>
      </c>
      <c r="BF442" s="193" t="s">
        <v>271</v>
      </c>
      <c r="BG442" s="193" t="s">
        <v>271</v>
      </c>
      <c r="BH442" s="190" t="s">
        <v>287</v>
      </c>
      <c r="BI442" s="193">
        <v>3099</v>
      </c>
      <c r="BJ442" s="193">
        <v>15186</v>
      </c>
      <c r="BK442" s="190" t="s">
        <v>287</v>
      </c>
      <c r="BL442" s="193">
        <v>11677</v>
      </c>
      <c r="BM442" s="193">
        <v>57217</v>
      </c>
      <c r="BN442" s="190" t="s">
        <v>271</v>
      </c>
      <c r="BO442" s="193" t="s">
        <v>271</v>
      </c>
      <c r="BP442" s="193" t="s">
        <v>271</v>
      </c>
      <c r="BQ442" s="190" t="s">
        <v>271</v>
      </c>
      <c r="BR442" s="193" t="s">
        <v>271</v>
      </c>
      <c r="BS442" s="193" t="s">
        <v>271</v>
      </c>
      <c r="BT442" s="190" t="s">
        <v>271</v>
      </c>
      <c r="BU442" s="193" t="s">
        <v>271</v>
      </c>
      <c r="BV442" s="193" t="s">
        <v>271</v>
      </c>
      <c r="BW442" s="193">
        <v>0</v>
      </c>
      <c r="BX442" s="193">
        <v>0</v>
      </c>
      <c r="BY442" s="193">
        <v>0</v>
      </c>
      <c r="BZ442" s="193">
        <v>0</v>
      </c>
      <c r="CA442" s="193">
        <v>0</v>
      </c>
      <c r="CB442" s="193">
        <v>0</v>
      </c>
      <c r="CC442" s="190" t="s">
        <v>271</v>
      </c>
      <c r="CD442" s="193" t="s">
        <v>271</v>
      </c>
      <c r="CE442" s="193" t="s">
        <v>271</v>
      </c>
      <c r="CF442" s="190" t="s">
        <v>271</v>
      </c>
      <c r="CG442" s="193" t="s">
        <v>271</v>
      </c>
      <c r="CH442" s="193" t="s">
        <v>271</v>
      </c>
      <c r="CI442" s="190" t="s">
        <v>271</v>
      </c>
      <c r="CJ442" s="193" t="s">
        <v>271</v>
      </c>
      <c r="CK442" s="193" t="s">
        <v>271</v>
      </c>
      <c r="CL442" s="190" t="s">
        <v>271</v>
      </c>
      <c r="CM442" s="193" t="s">
        <v>271</v>
      </c>
      <c r="CN442" s="193" t="s">
        <v>271</v>
      </c>
      <c r="CO442" s="190" t="s">
        <v>271</v>
      </c>
      <c r="CP442" s="193" t="s">
        <v>271</v>
      </c>
      <c r="CQ442" s="193" t="s">
        <v>271</v>
      </c>
      <c r="CR442" s="190" t="s">
        <v>271</v>
      </c>
      <c r="CS442" s="193" t="s">
        <v>271</v>
      </c>
      <c r="CT442" s="193" t="s">
        <v>271</v>
      </c>
      <c r="CU442" s="190" t="s">
        <v>271</v>
      </c>
      <c r="CV442" s="193" t="s">
        <v>271</v>
      </c>
      <c r="CW442" s="193" t="s">
        <v>271</v>
      </c>
      <c r="CX442" s="190" t="s">
        <v>271</v>
      </c>
      <c r="CY442" s="193" t="s">
        <v>271</v>
      </c>
      <c r="CZ442" s="193" t="s">
        <v>271</v>
      </c>
      <c r="DA442" s="190" t="s">
        <v>271</v>
      </c>
      <c r="DB442" s="193" t="s">
        <v>271</v>
      </c>
      <c r="DC442" s="193" t="s">
        <v>271</v>
      </c>
      <c r="DD442" s="190" t="s">
        <v>271</v>
      </c>
      <c r="DE442" s="193" t="s">
        <v>271</v>
      </c>
      <c r="DF442" s="193" t="s">
        <v>271</v>
      </c>
      <c r="DG442" s="190" t="s">
        <v>271</v>
      </c>
      <c r="DH442" s="193" t="s">
        <v>271</v>
      </c>
      <c r="DI442" s="193" t="s">
        <v>271</v>
      </c>
      <c r="DJ442" s="190" t="s">
        <v>271</v>
      </c>
      <c r="DK442" s="193" t="s">
        <v>271</v>
      </c>
      <c r="DL442" s="193" t="s">
        <v>271</v>
      </c>
      <c r="DM442" s="190" t="s">
        <v>271</v>
      </c>
      <c r="DN442" s="193" t="s">
        <v>271</v>
      </c>
      <c r="DO442" s="193" t="s">
        <v>271</v>
      </c>
      <c r="DP442" s="190" t="s">
        <v>271</v>
      </c>
      <c r="DQ442" s="193" t="s">
        <v>271</v>
      </c>
      <c r="DR442" s="193" t="s">
        <v>271</v>
      </c>
      <c r="DS442" s="190" t="s">
        <v>271</v>
      </c>
      <c r="DT442" s="193" t="s">
        <v>271</v>
      </c>
      <c r="DU442" s="193" t="s">
        <v>271</v>
      </c>
      <c r="DV442" s="190" t="s">
        <v>271</v>
      </c>
      <c r="DW442" s="193" t="s">
        <v>271</v>
      </c>
      <c r="DX442" s="193" t="s">
        <v>271</v>
      </c>
      <c r="DY442" s="190" t="s">
        <v>356</v>
      </c>
      <c r="DZ442" s="190" t="s">
        <v>272</v>
      </c>
      <c r="EA442" s="190" t="s">
        <v>308</v>
      </c>
      <c r="EB442" s="190" t="s">
        <v>271</v>
      </c>
      <c r="EC442" s="190" t="s">
        <v>297</v>
      </c>
      <c r="ED442" s="190" t="s">
        <v>271</v>
      </c>
      <c r="EE442" s="190" t="s">
        <v>271</v>
      </c>
      <c r="EF442" s="190" t="s">
        <v>271</v>
      </c>
      <c r="EG442" s="190" t="s">
        <v>285</v>
      </c>
      <c r="EH442" s="190" t="s">
        <v>380</v>
      </c>
      <c r="EI442" s="190" t="s">
        <v>483</v>
      </c>
      <c r="EJ442" s="190" t="s">
        <v>245</v>
      </c>
      <c r="EK442" s="190" t="s">
        <v>379</v>
      </c>
      <c r="EL442" s="190" t="s">
        <v>272</v>
      </c>
      <c r="EM442" s="190" t="s">
        <v>272</v>
      </c>
      <c r="EN442" s="190" t="s">
        <v>272</v>
      </c>
      <c r="EO442" s="190" t="s">
        <v>272</v>
      </c>
      <c r="EP442" s="190" t="s">
        <v>378</v>
      </c>
      <c r="EQ442" s="190">
        <v>4</v>
      </c>
      <c r="ER442" s="190" t="s">
        <v>349</v>
      </c>
      <c r="ES442" s="190" t="s">
        <v>272</v>
      </c>
      <c r="ET442" s="190" t="s">
        <v>297</v>
      </c>
      <c r="EU442" s="190" t="s">
        <v>272</v>
      </c>
      <c r="EV442" s="190" t="s">
        <v>272</v>
      </c>
      <c r="EW442" s="190" t="s">
        <v>303</v>
      </c>
      <c r="EX442" s="190">
        <v>3</v>
      </c>
      <c r="EY442" s="190" t="s">
        <v>318</v>
      </c>
      <c r="EZ442" s="190" t="s">
        <v>266</v>
      </c>
      <c r="FA442" s="190" t="s">
        <v>259</v>
      </c>
      <c r="FB442" s="193">
        <v>2</v>
      </c>
      <c r="FC442" s="190" t="s">
        <v>276</v>
      </c>
      <c r="FD442" s="190" t="s">
        <v>300</v>
      </c>
      <c r="FE442" s="190" t="s">
        <v>271</v>
      </c>
      <c r="FF442" s="190" t="s">
        <v>263</v>
      </c>
      <c r="FG442" s="190" t="s">
        <v>10786</v>
      </c>
      <c r="FH442" s="190" t="s">
        <v>10785</v>
      </c>
      <c r="FI442" s="190" t="s">
        <v>10784</v>
      </c>
      <c r="FJ442" s="190" t="s">
        <v>10783</v>
      </c>
      <c r="FK442" s="190" t="s">
        <v>10782</v>
      </c>
      <c r="FL442" s="190" t="s">
        <v>10781</v>
      </c>
      <c r="FM442" s="190" t="s">
        <v>10780</v>
      </c>
      <c r="FN442" s="190" t="s">
        <v>10779</v>
      </c>
      <c r="FO442" s="190" t="s">
        <v>10778</v>
      </c>
      <c r="FP442" s="190" t="s">
        <v>271</v>
      </c>
      <c r="FQ442" s="193">
        <v>72768</v>
      </c>
      <c r="FR442" s="193">
        <v>14846</v>
      </c>
      <c r="FS442" s="190" t="s">
        <v>272</v>
      </c>
      <c r="FT442" s="190" t="s">
        <v>297</v>
      </c>
      <c r="FU442" s="190" t="s">
        <v>272</v>
      </c>
      <c r="FV442" s="190" t="s">
        <v>297</v>
      </c>
      <c r="FW442" s="190" t="s">
        <v>297</v>
      </c>
      <c r="FX442" s="190" t="s">
        <v>297</v>
      </c>
      <c r="FY442" s="190" t="s">
        <v>272</v>
      </c>
      <c r="FZ442" s="190" t="s">
        <v>297</v>
      </c>
      <c r="GA442" s="190" t="s">
        <v>297</v>
      </c>
      <c r="GB442" s="190" t="s">
        <v>297</v>
      </c>
      <c r="GC442" s="190" t="s">
        <v>297</v>
      </c>
      <c r="GD442" s="190" t="s">
        <v>297</v>
      </c>
      <c r="GE442" s="190" t="s">
        <v>297</v>
      </c>
    </row>
    <row r="443" spans="1:187" x14ac:dyDescent="0.3">
      <c r="A443" s="190" t="s">
        <v>372</v>
      </c>
      <c r="B443" s="190">
        <v>3043</v>
      </c>
      <c r="C443" s="190" t="s">
        <v>89</v>
      </c>
      <c r="D443" s="190" t="s">
        <v>238</v>
      </c>
      <c r="E443" s="190" t="s">
        <v>8219</v>
      </c>
      <c r="F443" s="190" t="s">
        <v>8218</v>
      </c>
      <c r="G443" s="190" t="s">
        <v>4001</v>
      </c>
      <c r="H443" s="190" t="s">
        <v>369</v>
      </c>
      <c r="I443" s="190" t="s">
        <v>1514</v>
      </c>
      <c r="J443" s="190" t="s">
        <v>1513</v>
      </c>
      <c r="K443" s="190" t="s">
        <v>271</v>
      </c>
      <c r="L443" s="190" t="s">
        <v>271</v>
      </c>
      <c r="M443" s="190" t="s">
        <v>271</v>
      </c>
      <c r="N443" s="190" t="s">
        <v>271</v>
      </c>
      <c r="O443" s="190" t="s">
        <v>271</v>
      </c>
      <c r="P443" s="190" t="s">
        <v>271</v>
      </c>
      <c r="Q443" s="191">
        <v>42005</v>
      </c>
      <c r="R443" s="191">
        <v>42735</v>
      </c>
      <c r="T443" s="190" t="s">
        <v>452</v>
      </c>
      <c r="U443" s="194">
        <v>6517117</v>
      </c>
      <c r="V443" s="190" t="s">
        <v>3630</v>
      </c>
      <c r="W443" s="190" t="s">
        <v>918</v>
      </c>
      <c r="X443" s="190" t="s">
        <v>3629</v>
      </c>
      <c r="Y443" s="190" t="s">
        <v>271</v>
      </c>
      <c r="Z443" s="190" t="s">
        <v>271</v>
      </c>
      <c r="AA443" s="190" t="s">
        <v>271</v>
      </c>
      <c r="AB443" s="190" t="s">
        <v>291</v>
      </c>
      <c r="AC443" s="190" t="s">
        <v>8217</v>
      </c>
      <c r="AD443" s="190" t="s">
        <v>289</v>
      </c>
      <c r="AE443" s="190" t="s">
        <v>8216</v>
      </c>
      <c r="AF443" s="190" t="s">
        <v>8215</v>
      </c>
      <c r="AG443" s="193">
        <v>68800</v>
      </c>
      <c r="AH443" s="193">
        <v>68800</v>
      </c>
      <c r="AI443" s="193">
        <v>137600</v>
      </c>
      <c r="AJ443" s="193">
        <v>13760</v>
      </c>
      <c r="AK443" s="193">
        <v>13760</v>
      </c>
      <c r="AL443" s="193">
        <v>27520</v>
      </c>
      <c r="AM443" s="193">
        <v>68800</v>
      </c>
      <c r="AN443" s="193">
        <v>68800</v>
      </c>
      <c r="AO443" s="193">
        <v>137600</v>
      </c>
      <c r="AP443" s="193">
        <v>13760</v>
      </c>
      <c r="AQ443" s="193">
        <v>13760</v>
      </c>
      <c r="AR443" s="193">
        <v>27520</v>
      </c>
      <c r="AS443" s="190" t="s">
        <v>271</v>
      </c>
      <c r="AT443" s="193" t="s">
        <v>271</v>
      </c>
      <c r="AU443" s="193" t="s">
        <v>271</v>
      </c>
      <c r="AV443" s="190" t="s">
        <v>271</v>
      </c>
      <c r="AW443" s="193" t="s">
        <v>271</v>
      </c>
      <c r="AX443" s="193" t="s">
        <v>271</v>
      </c>
      <c r="AY443" s="190" t="s">
        <v>271</v>
      </c>
      <c r="AZ443" s="193" t="s">
        <v>271</v>
      </c>
      <c r="BA443" s="193" t="s">
        <v>271</v>
      </c>
      <c r="BB443" s="190" t="s">
        <v>287</v>
      </c>
      <c r="BC443" s="193">
        <v>2000</v>
      </c>
      <c r="BD443" s="193">
        <v>5000</v>
      </c>
      <c r="BE443" s="190" t="s">
        <v>271</v>
      </c>
      <c r="BF443" s="193" t="s">
        <v>271</v>
      </c>
      <c r="BG443" s="193" t="s">
        <v>271</v>
      </c>
      <c r="BH443" s="190" t="s">
        <v>287</v>
      </c>
      <c r="BI443" s="193">
        <v>1612</v>
      </c>
      <c r="BJ443" s="193">
        <v>8060</v>
      </c>
      <c r="BK443" s="190" t="s">
        <v>287</v>
      </c>
      <c r="BL443" s="193">
        <v>21266</v>
      </c>
      <c r="BM443" s="193">
        <v>106330</v>
      </c>
      <c r="BN443" s="190" t="s">
        <v>271</v>
      </c>
      <c r="BO443" s="193" t="s">
        <v>271</v>
      </c>
      <c r="BP443" s="193" t="s">
        <v>271</v>
      </c>
      <c r="BQ443" s="190" t="s">
        <v>287</v>
      </c>
      <c r="BR443" s="193">
        <v>4485</v>
      </c>
      <c r="BS443" s="193">
        <v>22425</v>
      </c>
      <c r="BT443" s="190" t="s">
        <v>271</v>
      </c>
      <c r="BU443" s="193" t="s">
        <v>271</v>
      </c>
      <c r="BV443" s="193" t="s">
        <v>271</v>
      </c>
      <c r="BW443" s="193" t="s">
        <v>271</v>
      </c>
      <c r="BX443" s="193" t="s">
        <v>271</v>
      </c>
      <c r="BY443" s="193">
        <v>0</v>
      </c>
      <c r="BZ443" s="193" t="s">
        <v>271</v>
      </c>
      <c r="CA443" s="193" t="s">
        <v>271</v>
      </c>
      <c r="CB443" s="193">
        <v>0</v>
      </c>
      <c r="CC443" s="190" t="s">
        <v>271</v>
      </c>
      <c r="CD443" s="193" t="s">
        <v>271</v>
      </c>
      <c r="CE443" s="193" t="s">
        <v>271</v>
      </c>
      <c r="CF443" s="190" t="s">
        <v>271</v>
      </c>
      <c r="CG443" s="193" t="s">
        <v>271</v>
      </c>
      <c r="CH443" s="193" t="s">
        <v>271</v>
      </c>
      <c r="CI443" s="190" t="s">
        <v>271</v>
      </c>
      <c r="CJ443" s="193" t="s">
        <v>271</v>
      </c>
      <c r="CK443" s="193" t="s">
        <v>271</v>
      </c>
      <c r="CL443" s="190" t="s">
        <v>271</v>
      </c>
      <c r="CM443" s="193" t="s">
        <v>271</v>
      </c>
      <c r="CN443" s="193" t="s">
        <v>271</v>
      </c>
      <c r="CO443" s="190" t="s">
        <v>287</v>
      </c>
      <c r="CP443" s="193">
        <v>0</v>
      </c>
      <c r="CQ443" s="193">
        <v>0</v>
      </c>
      <c r="CR443" s="190" t="s">
        <v>271</v>
      </c>
      <c r="CS443" s="193" t="s">
        <v>271</v>
      </c>
      <c r="CT443" s="193" t="s">
        <v>271</v>
      </c>
      <c r="CU443" s="190" t="s">
        <v>271</v>
      </c>
      <c r="CV443" s="193" t="s">
        <v>271</v>
      </c>
      <c r="CW443" s="193" t="s">
        <v>271</v>
      </c>
      <c r="CX443" s="190" t="s">
        <v>271</v>
      </c>
      <c r="CY443" s="193" t="s">
        <v>271</v>
      </c>
      <c r="CZ443" s="193" t="s">
        <v>271</v>
      </c>
      <c r="DA443" s="190" t="s">
        <v>287</v>
      </c>
      <c r="DB443" s="193">
        <v>0</v>
      </c>
      <c r="DC443" s="193">
        <v>0</v>
      </c>
      <c r="DD443" s="190" t="s">
        <v>271</v>
      </c>
      <c r="DE443" s="193" t="s">
        <v>271</v>
      </c>
      <c r="DF443" s="193" t="s">
        <v>271</v>
      </c>
      <c r="DG443" s="190" t="s">
        <v>271</v>
      </c>
      <c r="DH443" s="193" t="s">
        <v>271</v>
      </c>
      <c r="DI443" s="193" t="s">
        <v>271</v>
      </c>
      <c r="DJ443" s="190" t="s">
        <v>271</v>
      </c>
      <c r="DK443" s="193" t="s">
        <v>271</v>
      </c>
      <c r="DL443" s="193" t="s">
        <v>271</v>
      </c>
      <c r="DM443" s="190" t="s">
        <v>287</v>
      </c>
      <c r="DN443" s="193">
        <v>0</v>
      </c>
      <c r="DO443" s="193">
        <v>0</v>
      </c>
      <c r="DP443" s="190" t="s">
        <v>271</v>
      </c>
      <c r="DQ443" s="193" t="s">
        <v>271</v>
      </c>
      <c r="DR443" s="193" t="s">
        <v>271</v>
      </c>
      <c r="DS443" s="190" t="s">
        <v>271</v>
      </c>
      <c r="DT443" s="193" t="s">
        <v>271</v>
      </c>
      <c r="DU443" s="193" t="s">
        <v>271</v>
      </c>
      <c r="DV443" s="190" t="s">
        <v>287</v>
      </c>
      <c r="DW443" s="193">
        <v>0</v>
      </c>
      <c r="DX443" s="193">
        <v>0</v>
      </c>
      <c r="DY443" s="190" t="s">
        <v>356</v>
      </c>
      <c r="DZ443" s="190" t="s">
        <v>272</v>
      </c>
      <c r="EA443" s="190" t="s">
        <v>271</v>
      </c>
      <c r="EB443" s="190" t="s">
        <v>271</v>
      </c>
      <c r="EC443" s="190" t="s">
        <v>272</v>
      </c>
      <c r="ED443" s="190" t="s">
        <v>539</v>
      </c>
      <c r="EE443" s="190" t="s">
        <v>426</v>
      </c>
      <c r="EF443" s="190" t="s">
        <v>8214</v>
      </c>
      <c r="EG443" s="190" t="s">
        <v>321</v>
      </c>
      <c r="EH443" s="190" t="s">
        <v>320</v>
      </c>
      <c r="EI443" s="190" t="s">
        <v>319</v>
      </c>
      <c r="EJ443" s="190" t="s">
        <v>244</v>
      </c>
      <c r="EK443" s="190" t="s">
        <v>379</v>
      </c>
      <c r="EL443" s="190" t="s">
        <v>272</v>
      </c>
      <c r="EM443" s="190" t="s">
        <v>272</v>
      </c>
      <c r="EN443" s="190" t="s">
        <v>272</v>
      </c>
      <c r="EO443" s="190" t="s">
        <v>272</v>
      </c>
      <c r="EP443" s="190" t="s">
        <v>378</v>
      </c>
      <c r="EQ443" s="190">
        <v>4</v>
      </c>
      <c r="ER443" s="190" t="s">
        <v>349</v>
      </c>
      <c r="ES443" s="190" t="s">
        <v>272</v>
      </c>
      <c r="ET443" s="190" t="s">
        <v>272</v>
      </c>
      <c r="EU443" s="190" t="s">
        <v>272</v>
      </c>
      <c r="EV443" s="190" t="s">
        <v>272</v>
      </c>
      <c r="EW443" s="190" t="s">
        <v>303</v>
      </c>
      <c r="EX443" s="190">
        <v>4</v>
      </c>
      <c r="EY443" s="190" t="s">
        <v>278</v>
      </c>
      <c r="EZ443" s="190" t="s">
        <v>268</v>
      </c>
      <c r="FA443" s="190" t="s">
        <v>257</v>
      </c>
      <c r="FB443" s="193">
        <v>11</v>
      </c>
      <c r="FC443" s="190" t="s">
        <v>348</v>
      </c>
      <c r="FD443" s="190" t="s">
        <v>442</v>
      </c>
      <c r="FE443" s="190" t="s">
        <v>276</v>
      </c>
      <c r="FF443" s="190" t="s">
        <v>263</v>
      </c>
      <c r="FG443" s="190" t="s">
        <v>8213</v>
      </c>
      <c r="FH443" s="190" t="s">
        <v>1056</v>
      </c>
      <c r="FI443" s="190" t="s">
        <v>7023</v>
      </c>
      <c r="FJ443" s="190" t="s">
        <v>1901</v>
      </c>
      <c r="FK443" s="190" t="s">
        <v>8212</v>
      </c>
      <c r="FL443" s="190" t="s">
        <v>8211</v>
      </c>
      <c r="FM443" s="190" t="s">
        <v>8210</v>
      </c>
      <c r="FN443" s="190" t="s">
        <v>8209</v>
      </c>
      <c r="FO443" s="190" t="s">
        <v>8208</v>
      </c>
      <c r="FP443" s="190" t="s">
        <v>271</v>
      </c>
      <c r="FQ443" s="193">
        <v>137600</v>
      </c>
      <c r="FR443" s="193">
        <v>27520</v>
      </c>
      <c r="FS443" s="190" t="s">
        <v>272</v>
      </c>
      <c r="FT443" s="190" t="s">
        <v>297</v>
      </c>
      <c r="FU443" s="190" t="s">
        <v>272</v>
      </c>
      <c r="FV443" s="190" t="s">
        <v>297</v>
      </c>
      <c r="FW443" s="190" t="s">
        <v>297</v>
      </c>
      <c r="FX443" s="190" t="s">
        <v>297</v>
      </c>
      <c r="FY443" s="190" t="s">
        <v>272</v>
      </c>
      <c r="FZ443" s="190" t="s">
        <v>297</v>
      </c>
      <c r="GA443" s="190" t="s">
        <v>297</v>
      </c>
      <c r="GB443" s="190" t="s">
        <v>297</v>
      </c>
      <c r="GC443" s="190" t="s">
        <v>297</v>
      </c>
      <c r="GD443" s="190" t="s">
        <v>297</v>
      </c>
      <c r="GE443" s="190" t="s">
        <v>271</v>
      </c>
    </row>
    <row r="444" spans="1:187" x14ac:dyDescent="0.3">
      <c r="A444" s="190" t="s">
        <v>296</v>
      </c>
      <c r="B444" s="190">
        <v>3753</v>
      </c>
      <c r="C444" s="190" t="s">
        <v>89</v>
      </c>
      <c r="D444" s="190" t="s">
        <v>238</v>
      </c>
      <c r="F444" s="190" t="s">
        <v>7554</v>
      </c>
      <c r="G444" s="190" t="s">
        <v>4001</v>
      </c>
      <c r="Q444" s="190"/>
      <c r="R444" s="190"/>
      <c r="S444" s="190"/>
      <c r="U444" s="190"/>
      <c r="V444" s="190" t="s">
        <v>7553</v>
      </c>
      <c r="W444" s="190" t="s">
        <v>497</v>
      </c>
      <c r="X444" s="190" t="s">
        <v>7552</v>
      </c>
      <c r="Y444" s="190" t="s">
        <v>7551</v>
      </c>
      <c r="Z444" s="190" t="s">
        <v>7550</v>
      </c>
      <c r="AA444" s="190" t="s">
        <v>7549</v>
      </c>
      <c r="AB444" s="190" t="s">
        <v>448</v>
      </c>
      <c r="AC444" s="190" t="s">
        <v>7548</v>
      </c>
      <c r="AD444" s="190" t="s">
        <v>325</v>
      </c>
      <c r="AE444" s="190" t="s">
        <v>7547</v>
      </c>
      <c r="AG444" s="190"/>
      <c r="AH444" s="190"/>
      <c r="AI444" s="190"/>
      <c r="AJ444" s="190"/>
      <c r="AK444" s="190"/>
      <c r="AL444" s="190"/>
      <c r="AM444" s="193">
        <v>10000</v>
      </c>
      <c r="AN444" s="193">
        <v>7000</v>
      </c>
      <c r="AO444" s="193">
        <v>17000</v>
      </c>
      <c r="AP444" s="193">
        <v>41</v>
      </c>
      <c r="AQ444" s="193">
        <v>27</v>
      </c>
      <c r="AR444" s="193">
        <v>68</v>
      </c>
      <c r="AS444" s="190" t="s">
        <v>271</v>
      </c>
      <c r="AT444" s="193" t="s">
        <v>271</v>
      </c>
      <c r="AU444" s="193" t="s">
        <v>271</v>
      </c>
      <c r="AV444" s="190" t="s">
        <v>271</v>
      </c>
      <c r="AW444" s="193" t="s">
        <v>271</v>
      </c>
      <c r="AX444" s="193" t="s">
        <v>271</v>
      </c>
      <c r="AY444" s="190" t="s">
        <v>271</v>
      </c>
      <c r="AZ444" s="193" t="s">
        <v>271</v>
      </c>
      <c r="BA444" s="193" t="s">
        <v>271</v>
      </c>
      <c r="BB444" s="190" t="s">
        <v>287</v>
      </c>
      <c r="BC444" s="193">
        <v>68</v>
      </c>
      <c r="BD444" s="193">
        <v>0</v>
      </c>
      <c r="BE444" s="190" t="s">
        <v>271</v>
      </c>
      <c r="BF444" s="193" t="s">
        <v>271</v>
      </c>
      <c r="BG444" s="193" t="s">
        <v>271</v>
      </c>
      <c r="BH444" s="190" t="s">
        <v>271</v>
      </c>
      <c r="BI444" s="193" t="s">
        <v>271</v>
      </c>
      <c r="BJ444" s="193" t="s">
        <v>271</v>
      </c>
      <c r="BK444" s="190" t="s">
        <v>287</v>
      </c>
      <c r="BL444" s="193">
        <v>68</v>
      </c>
      <c r="BM444" s="193">
        <v>0</v>
      </c>
      <c r="BN444" s="190" t="s">
        <v>287</v>
      </c>
      <c r="BO444" s="193">
        <v>68</v>
      </c>
      <c r="BP444" s="193">
        <v>0</v>
      </c>
      <c r="BQ444" s="190" t="s">
        <v>271</v>
      </c>
      <c r="BR444" s="193" t="s">
        <v>271</v>
      </c>
      <c r="BS444" s="193" t="s">
        <v>271</v>
      </c>
      <c r="BT444" s="190" t="s">
        <v>271</v>
      </c>
      <c r="BU444" s="193" t="s">
        <v>271</v>
      </c>
      <c r="BV444" s="193" t="s">
        <v>271</v>
      </c>
      <c r="BW444" s="193">
        <v>0</v>
      </c>
      <c r="BX444" s="193">
        <v>0</v>
      </c>
      <c r="BY444" s="193">
        <v>0</v>
      </c>
      <c r="BZ444" s="193">
        <v>0</v>
      </c>
      <c r="CA444" s="193">
        <v>0</v>
      </c>
      <c r="CB444" s="193">
        <v>0</v>
      </c>
      <c r="CC444" s="190" t="s">
        <v>271</v>
      </c>
      <c r="CD444" s="193" t="s">
        <v>271</v>
      </c>
      <c r="CE444" s="193" t="s">
        <v>271</v>
      </c>
      <c r="CF444" s="190" t="s">
        <v>271</v>
      </c>
      <c r="CG444" s="193" t="s">
        <v>271</v>
      </c>
      <c r="CH444" s="193" t="s">
        <v>271</v>
      </c>
      <c r="CI444" s="190" t="s">
        <v>271</v>
      </c>
      <c r="CJ444" s="193" t="s">
        <v>271</v>
      </c>
      <c r="CK444" s="193" t="s">
        <v>271</v>
      </c>
      <c r="CL444" s="190" t="s">
        <v>271</v>
      </c>
      <c r="CM444" s="193" t="s">
        <v>271</v>
      </c>
      <c r="CN444" s="193" t="s">
        <v>271</v>
      </c>
      <c r="CO444" s="190" t="s">
        <v>271</v>
      </c>
      <c r="CP444" s="193" t="s">
        <v>271</v>
      </c>
      <c r="CQ444" s="193" t="s">
        <v>271</v>
      </c>
      <c r="CR444" s="190" t="s">
        <v>271</v>
      </c>
      <c r="CS444" s="193" t="s">
        <v>271</v>
      </c>
      <c r="CT444" s="193" t="s">
        <v>271</v>
      </c>
      <c r="CU444" s="190" t="s">
        <v>271</v>
      </c>
      <c r="CV444" s="193" t="s">
        <v>271</v>
      </c>
      <c r="CW444" s="193" t="s">
        <v>271</v>
      </c>
      <c r="CX444" s="190" t="s">
        <v>271</v>
      </c>
      <c r="CY444" s="193" t="s">
        <v>271</v>
      </c>
      <c r="CZ444" s="193" t="s">
        <v>271</v>
      </c>
      <c r="DA444" s="190" t="s">
        <v>271</v>
      </c>
      <c r="DB444" s="193" t="s">
        <v>271</v>
      </c>
      <c r="DC444" s="193" t="s">
        <v>271</v>
      </c>
      <c r="DD444" s="190" t="s">
        <v>271</v>
      </c>
      <c r="DE444" s="193" t="s">
        <v>271</v>
      </c>
      <c r="DF444" s="193" t="s">
        <v>271</v>
      </c>
      <c r="DG444" s="190" t="s">
        <v>271</v>
      </c>
      <c r="DH444" s="193" t="s">
        <v>271</v>
      </c>
      <c r="DI444" s="193" t="s">
        <v>271</v>
      </c>
      <c r="DJ444" s="190" t="s">
        <v>271</v>
      </c>
      <c r="DK444" s="193" t="s">
        <v>271</v>
      </c>
      <c r="DL444" s="193" t="s">
        <v>271</v>
      </c>
      <c r="DM444" s="190" t="s">
        <v>271</v>
      </c>
      <c r="DN444" s="193" t="s">
        <v>271</v>
      </c>
      <c r="DO444" s="193" t="s">
        <v>271</v>
      </c>
      <c r="DP444" s="190" t="s">
        <v>271</v>
      </c>
      <c r="DQ444" s="193" t="s">
        <v>271</v>
      </c>
      <c r="DR444" s="193" t="s">
        <v>271</v>
      </c>
      <c r="DS444" s="190" t="s">
        <v>271</v>
      </c>
      <c r="DT444" s="193" t="s">
        <v>271</v>
      </c>
      <c r="DU444" s="193" t="s">
        <v>271</v>
      </c>
      <c r="DV444" s="190" t="s">
        <v>271</v>
      </c>
      <c r="DW444" s="193" t="s">
        <v>271</v>
      </c>
      <c r="DX444" s="193" t="s">
        <v>271</v>
      </c>
      <c r="DY444" s="193"/>
      <c r="DZ444" s="190" t="s">
        <v>297</v>
      </c>
      <c r="EA444" s="190" t="s">
        <v>271</v>
      </c>
      <c r="EB444" s="190" t="s">
        <v>271</v>
      </c>
      <c r="EC444" s="190" t="s">
        <v>297</v>
      </c>
      <c r="ED444" s="190" t="s">
        <v>271</v>
      </c>
      <c r="EE444" s="190" t="s">
        <v>271</v>
      </c>
      <c r="EF444" s="190" t="s">
        <v>271</v>
      </c>
      <c r="EG444" s="190" t="s">
        <v>285</v>
      </c>
      <c r="EH444" s="190" t="s">
        <v>284</v>
      </c>
      <c r="EI444" s="190" t="s">
        <v>319</v>
      </c>
      <c r="EJ444" s="190" t="s">
        <v>245</v>
      </c>
      <c r="EK444" s="190" t="s">
        <v>282</v>
      </c>
      <c r="EL444" s="190" t="s">
        <v>272</v>
      </c>
      <c r="EM444" s="190" t="s">
        <v>297</v>
      </c>
      <c r="EN444" s="190" t="s">
        <v>272</v>
      </c>
      <c r="EO444" s="190" t="s">
        <v>297</v>
      </c>
      <c r="EP444" s="190" t="s">
        <v>281</v>
      </c>
      <c r="EQ444" s="190">
        <v>2</v>
      </c>
      <c r="ER444" s="190" t="s">
        <v>280</v>
      </c>
      <c r="ES444" s="190" t="s">
        <v>272</v>
      </c>
      <c r="ET444" s="190" t="s">
        <v>272</v>
      </c>
      <c r="EU444" s="190" t="s">
        <v>272</v>
      </c>
      <c r="EV444" s="190" t="s">
        <v>272</v>
      </c>
      <c r="EW444" s="190" t="s">
        <v>279</v>
      </c>
      <c r="EX444" s="190">
        <v>4</v>
      </c>
      <c r="EY444" s="190" t="s">
        <v>278</v>
      </c>
      <c r="EZ444" s="190" t="s">
        <v>268</v>
      </c>
      <c r="FA444" s="190" t="s">
        <v>258</v>
      </c>
      <c r="FB444" s="190">
        <v>1</v>
      </c>
      <c r="FC444" s="190" t="s">
        <v>482</v>
      </c>
      <c r="FD444" s="190" t="s">
        <v>271</v>
      </c>
      <c r="FE444" s="190" t="s">
        <v>271</v>
      </c>
      <c r="FF444" s="190" t="s">
        <v>263</v>
      </c>
      <c r="FG444" s="190" t="s">
        <v>271</v>
      </c>
      <c r="FO444" s="190" t="s">
        <v>7546</v>
      </c>
      <c r="FP444" s="190" t="s">
        <v>7545</v>
      </c>
      <c r="FQ444" s="190">
        <v>17000</v>
      </c>
      <c r="FR444" s="190">
        <v>68</v>
      </c>
      <c r="FS444" s="190" t="s">
        <v>297</v>
      </c>
      <c r="FT444" s="190" t="s">
        <v>297</v>
      </c>
      <c r="FU444" s="190" t="s">
        <v>297</v>
      </c>
      <c r="FV444" s="190" t="s">
        <v>297</v>
      </c>
      <c r="FW444" s="190" t="s">
        <v>297</v>
      </c>
      <c r="FX444" s="190" t="s">
        <v>297</v>
      </c>
      <c r="FY444" s="190" t="s">
        <v>297</v>
      </c>
      <c r="FZ444" s="190" t="s">
        <v>297</v>
      </c>
      <c r="GA444" s="190" t="s">
        <v>297</v>
      </c>
      <c r="GB444" s="190" t="s">
        <v>297</v>
      </c>
      <c r="GC444" s="190" t="s">
        <v>297</v>
      </c>
      <c r="GD444" s="190" t="s">
        <v>297</v>
      </c>
      <c r="GE444" s="190" t="s">
        <v>272</v>
      </c>
    </row>
    <row r="445" spans="1:187" x14ac:dyDescent="0.3">
      <c r="A445" s="190" t="s">
        <v>372</v>
      </c>
      <c r="B445" s="190">
        <v>3040</v>
      </c>
      <c r="C445" s="190" t="s">
        <v>89</v>
      </c>
      <c r="D445" s="190" t="s">
        <v>238</v>
      </c>
      <c r="E445" s="190" t="s">
        <v>7039</v>
      </c>
      <c r="F445" s="190" t="s">
        <v>7038</v>
      </c>
      <c r="G445" s="190" t="s">
        <v>6654</v>
      </c>
      <c r="H445" s="190" t="s">
        <v>1104</v>
      </c>
      <c r="I445" s="190" t="s">
        <v>3316</v>
      </c>
      <c r="J445" s="190" t="s">
        <v>6889</v>
      </c>
      <c r="K445" s="190" t="s">
        <v>271</v>
      </c>
      <c r="L445" s="190" t="s">
        <v>271</v>
      </c>
      <c r="M445" s="190" t="s">
        <v>271</v>
      </c>
      <c r="N445" s="190" t="s">
        <v>271</v>
      </c>
      <c r="O445" s="190" t="s">
        <v>271</v>
      </c>
      <c r="P445" s="190" t="s">
        <v>271</v>
      </c>
      <c r="Q445" s="191">
        <v>42170</v>
      </c>
      <c r="R445" s="191">
        <v>42535</v>
      </c>
      <c r="T445" s="190" t="s">
        <v>452</v>
      </c>
      <c r="U445" s="194">
        <v>332723</v>
      </c>
      <c r="V445" s="190" t="s">
        <v>1927</v>
      </c>
      <c r="W445" s="190" t="s">
        <v>918</v>
      </c>
      <c r="X445" s="190" t="s">
        <v>1926</v>
      </c>
      <c r="Y445" s="190" t="s">
        <v>271</v>
      </c>
      <c r="Z445" s="190" t="s">
        <v>271</v>
      </c>
      <c r="AA445" s="190" t="s">
        <v>271</v>
      </c>
      <c r="AB445" s="190" t="s">
        <v>448</v>
      </c>
      <c r="AC445" s="190" t="s">
        <v>7037</v>
      </c>
      <c r="AD445" s="190" t="s">
        <v>325</v>
      </c>
      <c r="AE445" s="190" t="s">
        <v>7036</v>
      </c>
      <c r="AF445" s="190" t="s">
        <v>7035</v>
      </c>
      <c r="AG445" s="193">
        <v>3802</v>
      </c>
      <c r="AH445" s="193">
        <v>4887</v>
      </c>
      <c r="AI445" s="193">
        <v>8689</v>
      </c>
      <c r="AJ445" s="193">
        <v>746</v>
      </c>
      <c r="AK445" s="193">
        <v>958</v>
      </c>
      <c r="AL445" s="193">
        <v>1704</v>
      </c>
      <c r="AM445" s="193">
        <v>3802</v>
      </c>
      <c r="AN445" s="193">
        <v>4887</v>
      </c>
      <c r="AO445" s="193">
        <v>8689</v>
      </c>
      <c r="AP445" s="193">
        <v>746</v>
      </c>
      <c r="AQ445" s="193">
        <v>958</v>
      </c>
      <c r="AR445" s="193">
        <v>1704</v>
      </c>
      <c r="AS445" s="190" t="s">
        <v>271</v>
      </c>
      <c r="AT445" s="193" t="s">
        <v>271</v>
      </c>
      <c r="AU445" s="193" t="s">
        <v>271</v>
      </c>
      <c r="AV445" s="190" t="s">
        <v>271</v>
      </c>
      <c r="AW445" s="193" t="s">
        <v>271</v>
      </c>
      <c r="AX445" s="193" t="s">
        <v>271</v>
      </c>
      <c r="AY445" s="190" t="s">
        <v>271</v>
      </c>
      <c r="AZ445" s="193" t="s">
        <v>271</v>
      </c>
      <c r="BA445" s="193" t="s">
        <v>271</v>
      </c>
      <c r="BB445" s="190" t="s">
        <v>271</v>
      </c>
      <c r="BC445" s="193" t="s">
        <v>271</v>
      </c>
      <c r="BD445" s="193" t="s">
        <v>271</v>
      </c>
      <c r="BE445" s="190" t="s">
        <v>271</v>
      </c>
      <c r="BF445" s="193" t="s">
        <v>271</v>
      </c>
      <c r="BG445" s="193" t="s">
        <v>271</v>
      </c>
      <c r="BH445" s="190" t="s">
        <v>271</v>
      </c>
      <c r="BI445" s="193" t="s">
        <v>271</v>
      </c>
      <c r="BJ445" s="193" t="s">
        <v>271</v>
      </c>
      <c r="BK445" s="190" t="s">
        <v>287</v>
      </c>
      <c r="BL445" s="193">
        <v>1704</v>
      </c>
      <c r="BM445" s="193">
        <v>8689</v>
      </c>
      <c r="BN445" s="190" t="s">
        <v>271</v>
      </c>
      <c r="BO445" s="193" t="s">
        <v>271</v>
      </c>
      <c r="BP445" s="193" t="s">
        <v>271</v>
      </c>
      <c r="BQ445" s="190" t="s">
        <v>271</v>
      </c>
      <c r="BR445" s="193" t="s">
        <v>271</v>
      </c>
      <c r="BS445" s="193" t="s">
        <v>271</v>
      </c>
      <c r="BT445" s="190" t="s">
        <v>271</v>
      </c>
      <c r="BU445" s="193" t="s">
        <v>271</v>
      </c>
      <c r="BV445" s="193" t="s">
        <v>271</v>
      </c>
      <c r="BW445" s="193" t="s">
        <v>271</v>
      </c>
      <c r="BX445" s="193" t="s">
        <v>271</v>
      </c>
      <c r="BY445" s="193">
        <v>0</v>
      </c>
      <c r="BZ445" s="193" t="s">
        <v>271</v>
      </c>
      <c r="CA445" s="193" t="s">
        <v>271</v>
      </c>
      <c r="CB445" s="193">
        <v>0</v>
      </c>
      <c r="CC445" s="190" t="s">
        <v>271</v>
      </c>
      <c r="CD445" s="193" t="s">
        <v>271</v>
      </c>
      <c r="CE445" s="193" t="s">
        <v>271</v>
      </c>
      <c r="CF445" s="190" t="s">
        <v>271</v>
      </c>
      <c r="CG445" s="193" t="s">
        <v>271</v>
      </c>
      <c r="CH445" s="193" t="s">
        <v>271</v>
      </c>
      <c r="CI445" s="190" t="s">
        <v>271</v>
      </c>
      <c r="CJ445" s="193" t="s">
        <v>271</v>
      </c>
      <c r="CK445" s="193" t="s">
        <v>271</v>
      </c>
      <c r="CL445" s="190" t="s">
        <v>271</v>
      </c>
      <c r="CM445" s="193" t="s">
        <v>271</v>
      </c>
      <c r="CN445" s="193" t="s">
        <v>271</v>
      </c>
      <c r="CO445" s="190" t="s">
        <v>271</v>
      </c>
      <c r="CP445" s="193" t="s">
        <v>271</v>
      </c>
      <c r="CQ445" s="193" t="s">
        <v>271</v>
      </c>
      <c r="CR445" s="190" t="s">
        <v>271</v>
      </c>
      <c r="CS445" s="193" t="s">
        <v>271</v>
      </c>
      <c r="CT445" s="193" t="s">
        <v>271</v>
      </c>
      <c r="CU445" s="190" t="s">
        <v>271</v>
      </c>
      <c r="CV445" s="193" t="s">
        <v>271</v>
      </c>
      <c r="CW445" s="193" t="s">
        <v>271</v>
      </c>
      <c r="CX445" s="190" t="s">
        <v>271</v>
      </c>
      <c r="CY445" s="193" t="s">
        <v>271</v>
      </c>
      <c r="CZ445" s="193" t="s">
        <v>271</v>
      </c>
      <c r="DA445" s="190" t="s">
        <v>271</v>
      </c>
      <c r="DB445" s="193" t="s">
        <v>271</v>
      </c>
      <c r="DC445" s="193" t="s">
        <v>271</v>
      </c>
      <c r="DD445" s="190" t="s">
        <v>271</v>
      </c>
      <c r="DE445" s="193" t="s">
        <v>271</v>
      </c>
      <c r="DF445" s="193" t="s">
        <v>271</v>
      </c>
      <c r="DG445" s="190" t="s">
        <v>271</v>
      </c>
      <c r="DH445" s="193" t="s">
        <v>271</v>
      </c>
      <c r="DI445" s="193" t="s">
        <v>271</v>
      </c>
      <c r="DJ445" s="190" t="s">
        <v>271</v>
      </c>
      <c r="DK445" s="193" t="s">
        <v>271</v>
      </c>
      <c r="DL445" s="193" t="s">
        <v>271</v>
      </c>
      <c r="DM445" s="190" t="s">
        <v>271</v>
      </c>
      <c r="DN445" s="193" t="s">
        <v>271</v>
      </c>
      <c r="DO445" s="193" t="s">
        <v>271</v>
      </c>
      <c r="DP445" s="190" t="s">
        <v>271</v>
      </c>
      <c r="DQ445" s="193" t="s">
        <v>271</v>
      </c>
      <c r="DR445" s="193" t="s">
        <v>271</v>
      </c>
      <c r="DS445" s="190" t="s">
        <v>271</v>
      </c>
      <c r="DT445" s="193" t="s">
        <v>271</v>
      </c>
      <c r="DU445" s="193" t="s">
        <v>271</v>
      </c>
      <c r="DV445" s="190" t="s">
        <v>271</v>
      </c>
      <c r="DW445" s="193" t="s">
        <v>271</v>
      </c>
      <c r="DX445" s="193" t="s">
        <v>271</v>
      </c>
      <c r="DY445" s="190" t="s">
        <v>356</v>
      </c>
      <c r="DZ445" s="190" t="s">
        <v>297</v>
      </c>
      <c r="EA445" s="190" t="s">
        <v>271</v>
      </c>
      <c r="EB445" s="190" t="s">
        <v>271</v>
      </c>
      <c r="EC445" s="190" t="s">
        <v>297</v>
      </c>
      <c r="ED445" s="190" t="s">
        <v>271</v>
      </c>
      <c r="EE445" s="190" t="s">
        <v>271</v>
      </c>
      <c r="EF445" s="190" t="s">
        <v>271</v>
      </c>
      <c r="EG445" s="190" t="s">
        <v>321</v>
      </c>
      <c r="EH445" s="190" t="s">
        <v>284</v>
      </c>
      <c r="EI445" s="190" t="s">
        <v>283</v>
      </c>
      <c r="EJ445" s="190" t="s">
        <v>245</v>
      </c>
      <c r="EK445" s="190" t="s">
        <v>379</v>
      </c>
      <c r="EL445" s="190" t="s">
        <v>272</v>
      </c>
      <c r="EM445" s="190" t="s">
        <v>272</v>
      </c>
      <c r="EN445" s="190" t="s">
        <v>272</v>
      </c>
      <c r="EO445" s="190" t="s">
        <v>272</v>
      </c>
      <c r="EP445" s="190" t="s">
        <v>378</v>
      </c>
      <c r="EQ445" s="190">
        <v>4</v>
      </c>
      <c r="ER445" s="190" t="s">
        <v>349</v>
      </c>
      <c r="ES445" s="190" t="s">
        <v>272</v>
      </c>
      <c r="ET445" s="190" t="s">
        <v>272</v>
      </c>
      <c r="EU445" s="190" t="s">
        <v>272</v>
      </c>
      <c r="EV445" s="190" t="s">
        <v>272</v>
      </c>
      <c r="EW445" s="190" t="s">
        <v>303</v>
      </c>
      <c r="EX445" s="190">
        <v>4</v>
      </c>
      <c r="EY445" s="190" t="s">
        <v>302</v>
      </c>
      <c r="EZ445" s="190" t="s">
        <v>268</v>
      </c>
      <c r="FA445" s="190" t="s">
        <v>259</v>
      </c>
      <c r="FB445" s="193">
        <v>0</v>
      </c>
      <c r="FC445" s="190" t="s">
        <v>271</v>
      </c>
      <c r="FD445" s="190" t="s">
        <v>271</v>
      </c>
      <c r="FE445" s="190" t="s">
        <v>271</v>
      </c>
      <c r="FF445" s="190" t="s">
        <v>262</v>
      </c>
      <c r="FG445" s="190" t="s">
        <v>271</v>
      </c>
      <c r="FH445" s="190" t="s">
        <v>6998</v>
      </c>
      <c r="FI445" s="190" t="s">
        <v>7034</v>
      </c>
      <c r="FJ445" s="190" t="s">
        <v>6996</v>
      </c>
      <c r="FK445" s="190" t="s">
        <v>6997</v>
      </c>
      <c r="FL445" s="190" t="s">
        <v>7033</v>
      </c>
      <c r="FM445" s="190" t="s">
        <v>7032</v>
      </c>
      <c r="FN445" s="190" t="s">
        <v>7031</v>
      </c>
      <c r="FO445" s="190" t="s">
        <v>271</v>
      </c>
      <c r="FP445" s="190" t="s">
        <v>271</v>
      </c>
      <c r="FQ445" s="193">
        <v>8689</v>
      </c>
      <c r="FR445" s="193">
        <v>1704</v>
      </c>
      <c r="FS445" s="190" t="s">
        <v>271</v>
      </c>
      <c r="FT445" s="190" t="s">
        <v>271</v>
      </c>
      <c r="FU445" s="190" t="s">
        <v>272</v>
      </c>
      <c r="FV445" s="190" t="s">
        <v>271</v>
      </c>
      <c r="FW445" s="190" t="s">
        <v>271</v>
      </c>
      <c r="FX445" s="190" t="s">
        <v>271</v>
      </c>
      <c r="FY445" s="190" t="s">
        <v>271</v>
      </c>
      <c r="FZ445" s="190" t="s">
        <v>271</v>
      </c>
      <c r="GA445" s="190" t="s">
        <v>271</v>
      </c>
      <c r="GB445" s="190" t="s">
        <v>271</v>
      </c>
      <c r="GC445" s="190" t="s">
        <v>271</v>
      </c>
      <c r="GD445" s="190" t="s">
        <v>271</v>
      </c>
      <c r="GE445" s="190" t="s">
        <v>271</v>
      </c>
    </row>
    <row r="446" spans="1:187" x14ac:dyDescent="0.3">
      <c r="A446" s="190" t="s">
        <v>372</v>
      </c>
      <c r="B446" s="190">
        <v>3045</v>
      </c>
      <c r="C446" s="190" t="s">
        <v>89</v>
      </c>
      <c r="D446" s="190" t="s">
        <v>238</v>
      </c>
      <c r="E446" s="190" t="s">
        <v>7030</v>
      </c>
      <c r="F446" s="190" t="s">
        <v>7029</v>
      </c>
      <c r="G446" s="190" t="s">
        <v>6654</v>
      </c>
      <c r="H446" s="190" t="s">
        <v>369</v>
      </c>
      <c r="I446" s="190" t="s">
        <v>544</v>
      </c>
      <c r="J446" s="190" t="s">
        <v>7028</v>
      </c>
      <c r="K446" s="190" t="s">
        <v>271</v>
      </c>
      <c r="L446" s="190" t="s">
        <v>271</v>
      </c>
      <c r="M446" s="190" t="s">
        <v>271</v>
      </c>
      <c r="N446" s="190" t="s">
        <v>271</v>
      </c>
      <c r="O446" s="190" t="s">
        <v>271</v>
      </c>
      <c r="P446" s="190" t="s">
        <v>271</v>
      </c>
      <c r="Q446" s="191">
        <v>42079</v>
      </c>
      <c r="R446" s="191">
        <v>42444</v>
      </c>
      <c r="T446" s="190" t="s">
        <v>452</v>
      </c>
      <c r="U446" s="194">
        <v>732292</v>
      </c>
      <c r="V446" s="190" t="s">
        <v>3630</v>
      </c>
      <c r="W446" s="190" t="s">
        <v>918</v>
      </c>
      <c r="X446" s="190" t="s">
        <v>3629</v>
      </c>
      <c r="Y446" s="190" t="s">
        <v>271</v>
      </c>
      <c r="Z446" s="190" t="s">
        <v>271</v>
      </c>
      <c r="AA446" s="190" t="s">
        <v>271</v>
      </c>
      <c r="AB446" s="190" t="s">
        <v>448</v>
      </c>
      <c r="AC446" s="190" t="s">
        <v>7027</v>
      </c>
      <c r="AD446" s="190" t="s">
        <v>289</v>
      </c>
      <c r="AE446" s="190" t="s">
        <v>7026</v>
      </c>
      <c r="AF446" s="190" t="s">
        <v>7025</v>
      </c>
      <c r="AG446" s="193">
        <v>57960</v>
      </c>
      <c r="AH446" s="193">
        <v>24840</v>
      </c>
      <c r="AI446" s="193">
        <v>82800</v>
      </c>
      <c r="AJ446" s="193">
        <v>11592</v>
      </c>
      <c r="AK446" s="193">
        <v>4968</v>
      </c>
      <c r="AL446" s="193">
        <v>16560</v>
      </c>
      <c r="AM446" s="193">
        <v>57960</v>
      </c>
      <c r="AN446" s="193">
        <v>24840</v>
      </c>
      <c r="AO446" s="193">
        <v>82800</v>
      </c>
      <c r="AP446" s="193">
        <v>11592</v>
      </c>
      <c r="AQ446" s="193">
        <v>4968</v>
      </c>
      <c r="AR446" s="193">
        <v>16560</v>
      </c>
      <c r="AS446" s="190" t="s">
        <v>271</v>
      </c>
      <c r="AT446" s="193" t="s">
        <v>271</v>
      </c>
      <c r="AU446" s="193" t="s">
        <v>271</v>
      </c>
      <c r="AV446" s="190" t="s">
        <v>271</v>
      </c>
      <c r="AW446" s="193" t="s">
        <v>271</v>
      </c>
      <c r="AX446" s="193" t="s">
        <v>271</v>
      </c>
      <c r="AY446" s="190" t="s">
        <v>271</v>
      </c>
      <c r="AZ446" s="193" t="s">
        <v>271</v>
      </c>
      <c r="BA446" s="193" t="s">
        <v>271</v>
      </c>
      <c r="BB446" s="190" t="s">
        <v>271</v>
      </c>
      <c r="BC446" s="193" t="s">
        <v>271</v>
      </c>
      <c r="BD446" s="193" t="s">
        <v>271</v>
      </c>
      <c r="BE446" s="190" t="s">
        <v>271</v>
      </c>
      <c r="BF446" s="193" t="s">
        <v>271</v>
      </c>
      <c r="BG446" s="193" t="s">
        <v>271</v>
      </c>
      <c r="BH446" s="190" t="s">
        <v>271</v>
      </c>
      <c r="BI446" s="193" t="s">
        <v>271</v>
      </c>
      <c r="BJ446" s="193" t="s">
        <v>271</v>
      </c>
      <c r="BK446" s="190" t="s">
        <v>287</v>
      </c>
      <c r="BL446" s="193">
        <v>0</v>
      </c>
      <c r="BM446" s="193">
        <v>0</v>
      </c>
      <c r="BN446" s="190" t="s">
        <v>271</v>
      </c>
      <c r="BO446" s="193" t="s">
        <v>271</v>
      </c>
      <c r="BP446" s="193" t="s">
        <v>271</v>
      </c>
      <c r="BQ446" s="190" t="s">
        <v>287</v>
      </c>
      <c r="BR446" s="193">
        <v>0</v>
      </c>
      <c r="BS446" s="193">
        <v>0</v>
      </c>
      <c r="BT446" s="190" t="s">
        <v>271</v>
      </c>
      <c r="BU446" s="193" t="s">
        <v>271</v>
      </c>
      <c r="BV446" s="193" t="s">
        <v>271</v>
      </c>
      <c r="BW446" s="193" t="s">
        <v>271</v>
      </c>
      <c r="BX446" s="193" t="s">
        <v>271</v>
      </c>
      <c r="BY446" s="193">
        <v>0</v>
      </c>
      <c r="BZ446" s="193" t="s">
        <v>271</v>
      </c>
      <c r="CA446" s="193" t="s">
        <v>271</v>
      </c>
      <c r="CB446" s="193">
        <v>0</v>
      </c>
      <c r="CC446" s="190" t="s">
        <v>271</v>
      </c>
      <c r="CD446" s="193" t="s">
        <v>271</v>
      </c>
      <c r="CE446" s="193" t="s">
        <v>271</v>
      </c>
      <c r="CF446" s="190" t="s">
        <v>271</v>
      </c>
      <c r="CG446" s="193" t="s">
        <v>271</v>
      </c>
      <c r="CH446" s="193" t="s">
        <v>271</v>
      </c>
      <c r="CI446" s="190" t="s">
        <v>271</v>
      </c>
      <c r="CJ446" s="193" t="s">
        <v>271</v>
      </c>
      <c r="CK446" s="193" t="s">
        <v>271</v>
      </c>
      <c r="CL446" s="190" t="s">
        <v>271</v>
      </c>
      <c r="CM446" s="193" t="s">
        <v>271</v>
      </c>
      <c r="CN446" s="193" t="s">
        <v>271</v>
      </c>
      <c r="CO446" s="190" t="s">
        <v>271</v>
      </c>
      <c r="CP446" s="193" t="s">
        <v>271</v>
      </c>
      <c r="CQ446" s="193" t="s">
        <v>271</v>
      </c>
      <c r="CR446" s="190" t="s">
        <v>271</v>
      </c>
      <c r="CS446" s="193" t="s">
        <v>271</v>
      </c>
      <c r="CT446" s="193" t="s">
        <v>271</v>
      </c>
      <c r="CU446" s="190" t="s">
        <v>271</v>
      </c>
      <c r="CV446" s="193" t="s">
        <v>271</v>
      </c>
      <c r="CW446" s="193" t="s">
        <v>271</v>
      </c>
      <c r="CX446" s="190" t="s">
        <v>271</v>
      </c>
      <c r="CY446" s="193" t="s">
        <v>271</v>
      </c>
      <c r="CZ446" s="193" t="s">
        <v>271</v>
      </c>
      <c r="DA446" s="190" t="s">
        <v>271</v>
      </c>
      <c r="DB446" s="193" t="s">
        <v>271</v>
      </c>
      <c r="DC446" s="193" t="s">
        <v>271</v>
      </c>
      <c r="DD446" s="190" t="s">
        <v>271</v>
      </c>
      <c r="DE446" s="193" t="s">
        <v>271</v>
      </c>
      <c r="DF446" s="193" t="s">
        <v>271</v>
      </c>
      <c r="DG446" s="190" t="s">
        <v>271</v>
      </c>
      <c r="DH446" s="193" t="s">
        <v>271</v>
      </c>
      <c r="DI446" s="193" t="s">
        <v>271</v>
      </c>
      <c r="DJ446" s="190" t="s">
        <v>271</v>
      </c>
      <c r="DK446" s="193" t="s">
        <v>271</v>
      </c>
      <c r="DL446" s="193" t="s">
        <v>271</v>
      </c>
      <c r="DM446" s="190" t="s">
        <v>271</v>
      </c>
      <c r="DN446" s="193" t="s">
        <v>271</v>
      </c>
      <c r="DO446" s="193" t="s">
        <v>271</v>
      </c>
      <c r="DP446" s="190" t="s">
        <v>271</v>
      </c>
      <c r="DQ446" s="193" t="s">
        <v>271</v>
      </c>
      <c r="DR446" s="193" t="s">
        <v>271</v>
      </c>
      <c r="DS446" s="190" t="s">
        <v>271</v>
      </c>
      <c r="DT446" s="193" t="s">
        <v>271</v>
      </c>
      <c r="DU446" s="193" t="s">
        <v>271</v>
      </c>
      <c r="DV446" s="190" t="s">
        <v>271</v>
      </c>
      <c r="DW446" s="193" t="s">
        <v>271</v>
      </c>
      <c r="DX446" s="193" t="s">
        <v>271</v>
      </c>
      <c r="DY446" s="190" t="s">
        <v>356</v>
      </c>
      <c r="DZ446" s="190" t="s">
        <v>297</v>
      </c>
      <c r="EA446" s="190" t="s">
        <v>271</v>
      </c>
      <c r="EB446" s="190" t="s">
        <v>271</v>
      </c>
      <c r="EC446" s="190" t="s">
        <v>297</v>
      </c>
      <c r="ED446" s="190" t="s">
        <v>271</v>
      </c>
      <c r="EE446" s="190" t="s">
        <v>271</v>
      </c>
      <c r="EF446" s="190" t="s">
        <v>271</v>
      </c>
      <c r="EG446" s="190" t="s">
        <v>321</v>
      </c>
      <c r="EH446" s="190" t="s">
        <v>284</v>
      </c>
      <c r="EI446" s="190" t="s">
        <v>283</v>
      </c>
      <c r="EJ446" s="190" t="s">
        <v>245</v>
      </c>
      <c r="EK446" s="190" t="s">
        <v>379</v>
      </c>
      <c r="EL446" s="190" t="s">
        <v>272</v>
      </c>
      <c r="EM446" s="190" t="s">
        <v>272</v>
      </c>
      <c r="EN446" s="190" t="s">
        <v>272</v>
      </c>
      <c r="EO446" s="190" t="s">
        <v>272</v>
      </c>
      <c r="EP446" s="190" t="s">
        <v>378</v>
      </c>
      <c r="EQ446" s="190">
        <v>4</v>
      </c>
      <c r="ER446" s="190" t="s">
        <v>349</v>
      </c>
      <c r="ES446" s="190" t="s">
        <v>272</v>
      </c>
      <c r="ET446" s="190" t="s">
        <v>272</v>
      </c>
      <c r="EU446" s="190" t="s">
        <v>272</v>
      </c>
      <c r="EV446" s="190" t="s">
        <v>272</v>
      </c>
      <c r="EW446" s="190" t="s">
        <v>303</v>
      </c>
      <c r="EX446" s="190">
        <v>4</v>
      </c>
      <c r="EY446" s="190" t="s">
        <v>278</v>
      </c>
      <c r="EZ446" s="190" t="s">
        <v>267</v>
      </c>
      <c r="FA446" s="190" t="s">
        <v>259</v>
      </c>
      <c r="FB446" s="193">
        <v>0</v>
      </c>
      <c r="FC446" s="190" t="s">
        <v>271</v>
      </c>
      <c r="FD446" s="190" t="s">
        <v>271</v>
      </c>
      <c r="FE446" s="190" t="s">
        <v>271</v>
      </c>
      <c r="FF446" s="190" t="s">
        <v>271</v>
      </c>
      <c r="FG446" s="190" t="s">
        <v>271</v>
      </c>
      <c r="FH446" s="190" t="s">
        <v>7024</v>
      </c>
      <c r="FI446" s="190" t="s">
        <v>7023</v>
      </c>
      <c r="FJ446" s="190" t="s">
        <v>1901</v>
      </c>
      <c r="FK446" s="190" t="s">
        <v>271</v>
      </c>
      <c r="FL446" s="190" t="s">
        <v>7022</v>
      </c>
      <c r="FM446" s="190" t="s">
        <v>7021</v>
      </c>
      <c r="FN446" s="190" t="s">
        <v>7020</v>
      </c>
      <c r="FO446" s="190" t="s">
        <v>271</v>
      </c>
      <c r="FP446" s="190" t="s">
        <v>271</v>
      </c>
      <c r="FQ446" s="193">
        <v>82800</v>
      </c>
      <c r="FR446" s="193">
        <v>16560</v>
      </c>
      <c r="FS446" s="190" t="s">
        <v>272</v>
      </c>
      <c r="FT446" s="190" t="s">
        <v>297</v>
      </c>
      <c r="FU446" s="190" t="s">
        <v>272</v>
      </c>
      <c r="FV446" s="190" t="s">
        <v>297</v>
      </c>
      <c r="FW446" s="190" t="s">
        <v>297</v>
      </c>
      <c r="FX446" s="190" t="s">
        <v>297</v>
      </c>
      <c r="FY446" s="190" t="s">
        <v>297</v>
      </c>
      <c r="FZ446" s="190" t="s">
        <v>297</v>
      </c>
      <c r="GA446" s="190" t="s">
        <v>297</v>
      </c>
      <c r="GB446" s="190" t="s">
        <v>297</v>
      </c>
      <c r="GC446" s="190" t="s">
        <v>297</v>
      </c>
      <c r="GD446" s="190" t="s">
        <v>297</v>
      </c>
      <c r="GE446" s="190" t="s">
        <v>297</v>
      </c>
    </row>
    <row r="447" spans="1:187" x14ac:dyDescent="0.3">
      <c r="A447" s="190" t="s">
        <v>372</v>
      </c>
      <c r="B447" s="190">
        <v>3048</v>
      </c>
      <c r="C447" s="190" t="s">
        <v>89</v>
      </c>
      <c r="D447" s="190" t="s">
        <v>238</v>
      </c>
      <c r="E447" s="190" t="s">
        <v>7019</v>
      </c>
      <c r="F447" s="190" t="s">
        <v>7018</v>
      </c>
      <c r="G447" s="190" t="s">
        <v>6654</v>
      </c>
      <c r="H447" s="190" t="s">
        <v>369</v>
      </c>
      <c r="I447" s="190" t="s">
        <v>2128</v>
      </c>
      <c r="J447" s="190" t="s">
        <v>2128</v>
      </c>
      <c r="K447" s="190" t="s">
        <v>271</v>
      </c>
      <c r="L447" s="190" t="s">
        <v>271</v>
      </c>
      <c r="M447" s="190" t="s">
        <v>271</v>
      </c>
      <c r="N447" s="190" t="s">
        <v>271</v>
      </c>
      <c r="O447" s="190" t="s">
        <v>271</v>
      </c>
      <c r="P447" s="190" t="s">
        <v>271</v>
      </c>
      <c r="Q447" s="191">
        <v>42036</v>
      </c>
      <c r="R447" s="191">
        <v>42947</v>
      </c>
      <c r="T447" s="190" t="s">
        <v>471</v>
      </c>
      <c r="U447" s="194">
        <v>593000</v>
      </c>
      <c r="V447" s="190" t="s">
        <v>6080</v>
      </c>
      <c r="W447" s="190" t="s">
        <v>494</v>
      </c>
      <c r="X447" s="190" t="s">
        <v>1926</v>
      </c>
      <c r="Y447" s="190" t="s">
        <v>6079</v>
      </c>
      <c r="Z447" s="190" t="s">
        <v>918</v>
      </c>
      <c r="AA447" s="190" t="s">
        <v>6078</v>
      </c>
      <c r="AB447" s="190" t="s">
        <v>310</v>
      </c>
      <c r="AC447" s="190" t="s">
        <v>7017</v>
      </c>
      <c r="AD447" s="190" t="s">
        <v>325</v>
      </c>
      <c r="AE447" s="190" t="s">
        <v>7016</v>
      </c>
      <c r="AF447" s="190" t="s">
        <v>7015</v>
      </c>
      <c r="AG447" s="193">
        <v>3100</v>
      </c>
      <c r="AH447" s="193">
        <v>2500</v>
      </c>
      <c r="AI447" s="193">
        <v>5600</v>
      </c>
      <c r="AJ447" s="193">
        <v>620</v>
      </c>
      <c r="AK447" s="193">
        <v>500</v>
      </c>
      <c r="AL447" s="193">
        <v>1120</v>
      </c>
      <c r="AM447" s="193">
        <v>0</v>
      </c>
      <c r="AN447" s="193">
        <v>0</v>
      </c>
      <c r="AO447" s="193">
        <v>0</v>
      </c>
      <c r="AP447" s="193">
        <v>0</v>
      </c>
      <c r="AQ447" s="193">
        <v>0</v>
      </c>
      <c r="AR447" s="193">
        <v>0</v>
      </c>
      <c r="AS447" s="190" t="s">
        <v>271</v>
      </c>
      <c r="AT447" s="193" t="s">
        <v>271</v>
      </c>
      <c r="AU447" s="193" t="s">
        <v>271</v>
      </c>
      <c r="AV447" s="190" t="s">
        <v>271</v>
      </c>
      <c r="AW447" s="193" t="s">
        <v>271</v>
      </c>
      <c r="AX447" s="193" t="s">
        <v>271</v>
      </c>
      <c r="AY447" s="190" t="s">
        <v>271</v>
      </c>
      <c r="AZ447" s="193" t="s">
        <v>271</v>
      </c>
      <c r="BA447" s="193" t="s">
        <v>271</v>
      </c>
      <c r="BB447" s="190" t="s">
        <v>271</v>
      </c>
      <c r="BC447" s="193" t="s">
        <v>271</v>
      </c>
      <c r="BD447" s="193" t="s">
        <v>271</v>
      </c>
      <c r="BE447" s="190" t="s">
        <v>271</v>
      </c>
      <c r="BF447" s="193" t="s">
        <v>271</v>
      </c>
      <c r="BG447" s="193" t="s">
        <v>271</v>
      </c>
      <c r="BH447" s="190" t="s">
        <v>271</v>
      </c>
      <c r="BI447" s="193" t="s">
        <v>271</v>
      </c>
      <c r="BJ447" s="193" t="s">
        <v>271</v>
      </c>
      <c r="BK447" s="190" t="s">
        <v>271</v>
      </c>
      <c r="BL447" s="193" t="s">
        <v>271</v>
      </c>
      <c r="BM447" s="193" t="s">
        <v>271</v>
      </c>
      <c r="BN447" s="190" t="s">
        <v>271</v>
      </c>
      <c r="BO447" s="193" t="s">
        <v>271</v>
      </c>
      <c r="BP447" s="193" t="s">
        <v>271</v>
      </c>
      <c r="BQ447" s="190" t="s">
        <v>271</v>
      </c>
      <c r="BR447" s="193" t="s">
        <v>271</v>
      </c>
      <c r="BS447" s="193" t="s">
        <v>271</v>
      </c>
      <c r="BT447" s="190" t="s">
        <v>271</v>
      </c>
      <c r="BU447" s="193" t="s">
        <v>271</v>
      </c>
      <c r="BV447" s="193" t="s">
        <v>271</v>
      </c>
      <c r="BW447" s="193">
        <v>3100</v>
      </c>
      <c r="BX447" s="193">
        <v>2500</v>
      </c>
      <c r="BY447" s="193">
        <v>5600</v>
      </c>
      <c r="BZ447" s="193">
        <v>620</v>
      </c>
      <c r="CA447" s="193">
        <v>500</v>
      </c>
      <c r="CB447" s="193">
        <v>1120</v>
      </c>
      <c r="CC447" s="190" t="s">
        <v>271</v>
      </c>
      <c r="CD447" s="193" t="s">
        <v>271</v>
      </c>
      <c r="CE447" s="193" t="s">
        <v>271</v>
      </c>
      <c r="CF447" s="190" t="s">
        <v>271</v>
      </c>
      <c r="CG447" s="193" t="s">
        <v>271</v>
      </c>
      <c r="CH447" s="193" t="s">
        <v>271</v>
      </c>
      <c r="CI447" s="190" t="s">
        <v>271</v>
      </c>
      <c r="CJ447" s="193" t="s">
        <v>271</v>
      </c>
      <c r="CK447" s="193" t="s">
        <v>271</v>
      </c>
      <c r="CL447" s="190" t="s">
        <v>271</v>
      </c>
      <c r="CM447" s="193" t="s">
        <v>271</v>
      </c>
      <c r="CN447" s="193" t="s">
        <v>271</v>
      </c>
      <c r="CO447" s="190" t="s">
        <v>271</v>
      </c>
      <c r="CP447" s="193" t="s">
        <v>271</v>
      </c>
      <c r="CQ447" s="193" t="s">
        <v>271</v>
      </c>
      <c r="CR447" s="190" t="s">
        <v>271</v>
      </c>
      <c r="CS447" s="193" t="s">
        <v>271</v>
      </c>
      <c r="CT447" s="193" t="s">
        <v>271</v>
      </c>
      <c r="CU447" s="190" t="s">
        <v>271</v>
      </c>
      <c r="CV447" s="193" t="s">
        <v>271</v>
      </c>
      <c r="CW447" s="193" t="s">
        <v>271</v>
      </c>
      <c r="CX447" s="190" t="s">
        <v>287</v>
      </c>
      <c r="CY447" s="193">
        <v>1100</v>
      </c>
      <c r="CZ447" s="193">
        <v>5500</v>
      </c>
      <c r="DA447" s="190" t="s">
        <v>271</v>
      </c>
      <c r="DB447" s="193" t="s">
        <v>271</v>
      </c>
      <c r="DC447" s="193" t="s">
        <v>271</v>
      </c>
      <c r="DD447" s="190" t="s">
        <v>271</v>
      </c>
      <c r="DE447" s="193" t="s">
        <v>271</v>
      </c>
      <c r="DF447" s="193" t="s">
        <v>271</v>
      </c>
      <c r="DG447" s="190" t="s">
        <v>271</v>
      </c>
      <c r="DH447" s="193" t="s">
        <v>271</v>
      </c>
      <c r="DI447" s="193" t="s">
        <v>271</v>
      </c>
      <c r="DJ447" s="190" t="s">
        <v>271</v>
      </c>
      <c r="DK447" s="193" t="s">
        <v>271</v>
      </c>
      <c r="DL447" s="193" t="s">
        <v>271</v>
      </c>
      <c r="DM447" s="190" t="s">
        <v>271</v>
      </c>
      <c r="DN447" s="193" t="s">
        <v>271</v>
      </c>
      <c r="DO447" s="193" t="s">
        <v>271</v>
      </c>
      <c r="DP447" s="190" t="s">
        <v>271</v>
      </c>
      <c r="DQ447" s="193" t="s">
        <v>271</v>
      </c>
      <c r="DR447" s="193" t="s">
        <v>271</v>
      </c>
      <c r="DS447" s="190" t="s">
        <v>271</v>
      </c>
      <c r="DT447" s="193" t="s">
        <v>271</v>
      </c>
      <c r="DU447" s="193" t="s">
        <v>271</v>
      </c>
      <c r="DV447" s="190" t="s">
        <v>287</v>
      </c>
      <c r="DW447" s="193">
        <v>142</v>
      </c>
      <c r="DX447" s="193">
        <v>710</v>
      </c>
      <c r="DY447" s="190" t="s">
        <v>356</v>
      </c>
      <c r="DZ447" s="190" t="s">
        <v>272</v>
      </c>
      <c r="EA447" s="190" t="s">
        <v>271</v>
      </c>
      <c r="EB447" s="190" t="s">
        <v>271</v>
      </c>
      <c r="EC447" s="190" t="s">
        <v>272</v>
      </c>
      <c r="ED447" s="190" t="s">
        <v>271</v>
      </c>
      <c r="EE447" s="190" t="s">
        <v>271</v>
      </c>
      <c r="EF447" s="190" t="s">
        <v>7014</v>
      </c>
      <c r="EG447" s="190" t="s">
        <v>321</v>
      </c>
      <c r="EH447" s="190" t="s">
        <v>320</v>
      </c>
      <c r="EI447" s="190" t="s">
        <v>319</v>
      </c>
      <c r="EJ447" s="190" t="s">
        <v>244</v>
      </c>
      <c r="EK447" s="190" t="s">
        <v>351</v>
      </c>
      <c r="EL447" s="190" t="s">
        <v>272</v>
      </c>
      <c r="EM447" s="190" t="s">
        <v>272</v>
      </c>
      <c r="EN447" s="190" t="s">
        <v>272</v>
      </c>
      <c r="EO447" s="190" t="s">
        <v>272</v>
      </c>
      <c r="EP447" s="190" t="s">
        <v>350</v>
      </c>
      <c r="EQ447" s="190">
        <v>4</v>
      </c>
      <c r="ER447" s="190" t="s">
        <v>404</v>
      </c>
      <c r="ES447" s="190" t="s">
        <v>272</v>
      </c>
      <c r="ET447" s="190" t="s">
        <v>272</v>
      </c>
      <c r="EU447" s="190" t="s">
        <v>272</v>
      </c>
      <c r="EV447" s="190" t="s">
        <v>272</v>
      </c>
      <c r="EW447" s="190" t="s">
        <v>279</v>
      </c>
      <c r="EX447" s="190">
        <v>4</v>
      </c>
      <c r="EY447" s="190" t="s">
        <v>278</v>
      </c>
      <c r="EZ447" s="190" t="s">
        <v>268</v>
      </c>
      <c r="FA447" s="190" t="s">
        <v>260</v>
      </c>
      <c r="FB447" s="193">
        <v>8</v>
      </c>
      <c r="FC447" s="190" t="s">
        <v>442</v>
      </c>
      <c r="FD447" s="190" t="s">
        <v>348</v>
      </c>
      <c r="FE447" s="190" t="s">
        <v>482</v>
      </c>
      <c r="FF447" s="190" t="s">
        <v>263</v>
      </c>
      <c r="FG447" s="190" t="s">
        <v>271</v>
      </c>
      <c r="FH447" s="190" t="s">
        <v>7013</v>
      </c>
      <c r="FI447" s="190" t="s">
        <v>7012</v>
      </c>
      <c r="FJ447" s="190" t="s">
        <v>7011</v>
      </c>
      <c r="FK447" s="190" t="s">
        <v>7010</v>
      </c>
      <c r="FL447" s="190" t="s">
        <v>7009</v>
      </c>
      <c r="FM447" s="190" t="s">
        <v>7008</v>
      </c>
      <c r="FN447" s="190" t="s">
        <v>7007</v>
      </c>
      <c r="FO447" s="190" t="s">
        <v>271</v>
      </c>
      <c r="FP447" s="190" t="s">
        <v>271</v>
      </c>
      <c r="FQ447" s="193">
        <v>5600</v>
      </c>
      <c r="FR447" s="193">
        <v>1120</v>
      </c>
      <c r="FS447" s="190" t="s">
        <v>271</v>
      </c>
      <c r="FT447" s="190" t="s">
        <v>271</v>
      </c>
      <c r="FU447" s="190" t="s">
        <v>271</v>
      </c>
      <c r="FV447" s="190" t="s">
        <v>271</v>
      </c>
      <c r="FW447" s="190" t="s">
        <v>271</v>
      </c>
      <c r="FX447" s="190" t="s">
        <v>271</v>
      </c>
      <c r="FY447" s="190" t="s">
        <v>272</v>
      </c>
      <c r="FZ447" s="190" t="s">
        <v>297</v>
      </c>
      <c r="GA447" s="190" t="s">
        <v>271</v>
      </c>
      <c r="GB447" s="190" t="s">
        <v>271</v>
      </c>
      <c r="GC447" s="190" t="s">
        <v>272</v>
      </c>
      <c r="GD447" s="190" t="s">
        <v>272</v>
      </c>
      <c r="GE447" s="190" t="s">
        <v>271</v>
      </c>
    </row>
    <row r="448" spans="1:187" x14ac:dyDescent="0.3">
      <c r="A448" s="190" t="s">
        <v>372</v>
      </c>
      <c r="B448" s="190">
        <v>3053</v>
      </c>
      <c r="C448" s="190" t="s">
        <v>89</v>
      </c>
      <c r="D448" s="190" t="s">
        <v>238</v>
      </c>
      <c r="E448" s="190" t="s">
        <v>7006</v>
      </c>
      <c r="F448" s="190" t="s">
        <v>6990</v>
      </c>
      <c r="G448" s="190" t="s">
        <v>6654</v>
      </c>
      <c r="H448" s="190" t="s">
        <v>301</v>
      </c>
      <c r="I448" s="190" t="s">
        <v>301</v>
      </c>
      <c r="J448" s="190" t="s">
        <v>6989</v>
      </c>
      <c r="K448" s="190" t="s">
        <v>271</v>
      </c>
      <c r="L448" s="190" t="s">
        <v>271</v>
      </c>
      <c r="M448" s="190" t="s">
        <v>271</v>
      </c>
      <c r="N448" s="190" t="s">
        <v>271</v>
      </c>
      <c r="O448" s="190" t="s">
        <v>271</v>
      </c>
      <c r="P448" s="190" t="s">
        <v>271</v>
      </c>
      <c r="Q448" s="191">
        <v>41426</v>
      </c>
      <c r="R448" s="191">
        <v>42400</v>
      </c>
      <c r="T448" s="190" t="s">
        <v>452</v>
      </c>
      <c r="U448" s="194">
        <v>811949</v>
      </c>
      <c r="V448" s="190" t="s">
        <v>1927</v>
      </c>
      <c r="W448" s="190" t="s">
        <v>918</v>
      </c>
      <c r="X448" s="190" t="s">
        <v>1926</v>
      </c>
      <c r="Y448" s="190" t="s">
        <v>7005</v>
      </c>
      <c r="Z448" s="190" t="s">
        <v>7004</v>
      </c>
      <c r="AA448" s="190" t="s">
        <v>7003</v>
      </c>
      <c r="AB448" s="190" t="s">
        <v>448</v>
      </c>
      <c r="AC448" s="190" t="s">
        <v>7002</v>
      </c>
      <c r="AD448" s="190" t="s">
        <v>325</v>
      </c>
      <c r="AE448" s="190" t="s">
        <v>7001</v>
      </c>
      <c r="AF448" s="190" t="s">
        <v>7000</v>
      </c>
      <c r="AG448" s="193">
        <v>19499</v>
      </c>
      <c r="AH448" s="193">
        <v>25061</v>
      </c>
      <c r="AI448" s="193">
        <v>44560</v>
      </c>
      <c r="AJ448" s="193">
        <v>3900</v>
      </c>
      <c r="AK448" s="193">
        <v>5012</v>
      </c>
      <c r="AL448" s="193">
        <v>8912</v>
      </c>
      <c r="AM448" s="193">
        <v>19499</v>
      </c>
      <c r="AN448" s="193">
        <v>25061</v>
      </c>
      <c r="AO448" s="193">
        <v>44560</v>
      </c>
      <c r="AP448" s="193">
        <v>3900</v>
      </c>
      <c r="AQ448" s="193">
        <v>5012</v>
      </c>
      <c r="AR448" s="193">
        <v>8912</v>
      </c>
      <c r="AS448" s="190" t="s">
        <v>271</v>
      </c>
      <c r="AT448" s="193" t="s">
        <v>271</v>
      </c>
      <c r="AU448" s="193" t="s">
        <v>271</v>
      </c>
      <c r="AV448" s="190" t="s">
        <v>271</v>
      </c>
      <c r="AW448" s="193" t="s">
        <v>271</v>
      </c>
      <c r="AX448" s="193" t="s">
        <v>271</v>
      </c>
      <c r="AY448" s="190" t="s">
        <v>271</v>
      </c>
      <c r="AZ448" s="193" t="s">
        <v>271</v>
      </c>
      <c r="BA448" s="193" t="s">
        <v>271</v>
      </c>
      <c r="BB448" s="190" t="s">
        <v>271</v>
      </c>
      <c r="BC448" s="193" t="s">
        <v>271</v>
      </c>
      <c r="BD448" s="193" t="s">
        <v>271</v>
      </c>
      <c r="BE448" s="190" t="s">
        <v>271</v>
      </c>
      <c r="BF448" s="193" t="s">
        <v>271</v>
      </c>
      <c r="BG448" s="193" t="s">
        <v>271</v>
      </c>
      <c r="BH448" s="190" t="s">
        <v>271</v>
      </c>
      <c r="BI448" s="193" t="s">
        <v>271</v>
      </c>
      <c r="BJ448" s="193" t="s">
        <v>271</v>
      </c>
      <c r="BK448" s="190" t="s">
        <v>287</v>
      </c>
      <c r="BL448" s="193">
        <v>6812</v>
      </c>
      <c r="BM448" s="193">
        <v>34060</v>
      </c>
      <c r="BN448" s="190" t="s">
        <v>271</v>
      </c>
      <c r="BO448" s="193" t="s">
        <v>271</v>
      </c>
      <c r="BP448" s="193" t="s">
        <v>271</v>
      </c>
      <c r="BQ448" s="190" t="s">
        <v>271</v>
      </c>
      <c r="BR448" s="193" t="s">
        <v>271</v>
      </c>
      <c r="BS448" s="193" t="s">
        <v>271</v>
      </c>
      <c r="BT448" s="190" t="s">
        <v>271</v>
      </c>
      <c r="BU448" s="193" t="s">
        <v>271</v>
      </c>
      <c r="BV448" s="193" t="s">
        <v>271</v>
      </c>
      <c r="BW448" s="193" t="s">
        <v>271</v>
      </c>
      <c r="BX448" s="193" t="s">
        <v>271</v>
      </c>
      <c r="BY448" s="193">
        <v>0</v>
      </c>
      <c r="BZ448" s="193" t="s">
        <v>271</v>
      </c>
      <c r="CA448" s="193" t="s">
        <v>271</v>
      </c>
      <c r="CB448" s="193">
        <v>0</v>
      </c>
      <c r="CC448" s="190" t="s">
        <v>271</v>
      </c>
      <c r="CD448" s="193" t="s">
        <v>271</v>
      </c>
      <c r="CE448" s="193" t="s">
        <v>271</v>
      </c>
      <c r="CF448" s="190" t="s">
        <v>271</v>
      </c>
      <c r="CG448" s="193" t="s">
        <v>271</v>
      </c>
      <c r="CH448" s="193" t="s">
        <v>271</v>
      </c>
      <c r="CI448" s="190" t="s">
        <v>271</v>
      </c>
      <c r="CJ448" s="193" t="s">
        <v>271</v>
      </c>
      <c r="CK448" s="193" t="s">
        <v>271</v>
      </c>
      <c r="CL448" s="190" t="s">
        <v>271</v>
      </c>
      <c r="CM448" s="193" t="s">
        <v>271</v>
      </c>
      <c r="CN448" s="193" t="s">
        <v>271</v>
      </c>
      <c r="CO448" s="190" t="s">
        <v>271</v>
      </c>
      <c r="CP448" s="193" t="s">
        <v>271</v>
      </c>
      <c r="CQ448" s="193" t="s">
        <v>271</v>
      </c>
      <c r="CR448" s="190" t="s">
        <v>271</v>
      </c>
      <c r="CS448" s="193" t="s">
        <v>271</v>
      </c>
      <c r="CT448" s="193" t="s">
        <v>271</v>
      </c>
      <c r="CU448" s="190" t="s">
        <v>271</v>
      </c>
      <c r="CV448" s="193" t="s">
        <v>271</v>
      </c>
      <c r="CW448" s="193" t="s">
        <v>271</v>
      </c>
      <c r="CX448" s="190" t="s">
        <v>271</v>
      </c>
      <c r="CY448" s="193" t="s">
        <v>271</v>
      </c>
      <c r="CZ448" s="193" t="s">
        <v>271</v>
      </c>
      <c r="DA448" s="190" t="s">
        <v>271</v>
      </c>
      <c r="DB448" s="193" t="s">
        <v>271</v>
      </c>
      <c r="DC448" s="193" t="s">
        <v>271</v>
      </c>
      <c r="DD448" s="190" t="s">
        <v>271</v>
      </c>
      <c r="DE448" s="193" t="s">
        <v>271</v>
      </c>
      <c r="DF448" s="193" t="s">
        <v>271</v>
      </c>
      <c r="DG448" s="190" t="s">
        <v>271</v>
      </c>
      <c r="DH448" s="193" t="s">
        <v>271</v>
      </c>
      <c r="DI448" s="193" t="s">
        <v>271</v>
      </c>
      <c r="DJ448" s="190" t="s">
        <v>271</v>
      </c>
      <c r="DK448" s="193" t="s">
        <v>271</v>
      </c>
      <c r="DL448" s="193" t="s">
        <v>271</v>
      </c>
      <c r="DM448" s="190" t="s">
        <v>271</v>
      </c>
      <c r="DN448" s="193" t="s">
        <v>271</v>
      </c>
      <c r="DO448" s="193" t="s">
        <v>271</v>
      </c>
      <c r="DP448" s="190" t="s">
        <v>271</v>
      </c>
      <c r="DQ448" s="193" t="s">
        <v>271</v>
      </c>
      <c r="DR448" s="193" t="s">
        <v>271</v>
      </c>
      <c r="DS448" s="190" t="s">
        <v>271</v>
      </c>
      <c r="DT448" s="193" t="s">
        <v>271</v>
      </c>
      <c r="DU448" s="193" t="s">
        <v>271</v>
      </c>
      <c r="DV448" s="190" t="s">
        <v>271</v>
      </c>
      <c r="DW448" s="193" t="s">
        <v>271</v>
      </c>
      <c r="DX448" s="193" t="s">
        <v>271</v>
      </c>
      <c r="DY448" s="190" t="s">
        <v>356</v>
      </c>
      <c r="DZ448" s="190" t="s">
        <v>297</v>
      </c>
      <c r="EA448" s="190" t="s">
        <v>271</v>
      </c>
      <c r="EB448" s="190" t="s">
        <v>271</v>
      </c>
      <c r="EC448" s="190" t="s">
        <v>297</v>
      </c>
      <c r="ED448" s="190" t="s">
        <v>271</v>
      </c>
      <c r="EE448" s="190" t="s">
        <v>271</v>
      </c>
      <c r="EF448" s="190" t="s">
        <v>271</v>
      </c>
      <c r="EG448" s="190" t="s">
        <v>321</v>
      </c>
      <c r="EH448" s="190" t="s">
        <v>320</v>
      </c>
      <c r="EI448" s="190" t="s">
        <v>319</v>
      </c>
      <c r="EJ448" s="190" t="s">
        <v>245</v>
      </c>
      <c r="EK448" s="190" t="s">
        <v>379</v>
      </c>
      <c r="EL448" s="190" t="s">
        <v>272</v>
      </c>
      <c r="EM448" s="190" t="s">
        <v>272</v>
      </c>
      <c r="EN448" s="190" t="s">
        <v>272</v>
      </c>
      <c r="EO448" s="190" t="s">
        <v>272</v>
      </c>
      <c r="EP448" s="190" t="s">
        <v>378</v>
      </c>
      <c r="EQ448" s="190">
        <v>4</v>
      </c>
      <c r="ER448" s="190" t="s">
        <v>349</v>
      </c>
      <c r="ES448" s="190" t="s">
        <v>272</v>
      </c>
      <c r="ET448" s="190" t="s">
        <v>272</v>
      </c>
      <c r="EU448" s="190" t="s">
        <v>272</v>
      </c>
      <c r="EV448" s="190" t="s">
        <v>272</v>
      </c>
      <c r="EW448" s="190" t="s">
        <v>303</v>
      </c>
      <c r="EX448" s="190">
        <v>4</v>
      </c>
      <c r="EY448" s="190" t="s">
        <v>302</v>
      </c>
      <c r="EZ448" s="190" t="s">
        <v>268</v>
      </c>
      <c r="FA448" s="190" t="s">
        <v>259</v>
      </c>
      <c r="FB448" s="193">
        <v>0</v>
      </c>
      <c r="FC448" s="190" t="s">
        <v>271</v>
      </c>
      <c r="FD448" s="190" t="s">
        <v>271</v>
      </c>
      <c r="FE448" s="190" t="s">
        <v>271</v>
      </c>
      <c r="FF448" s="190" t="s">
        <v>271</v>
      </c>
      <c r="FG448" s="190" t="s">
        <v>6999</v>
      </c>
      <c r="FH448" s="190" t="s">
        <v>6998</v>
      </c>
      <c r="FI448" s="190" t="s">
        <v>6997</v>
      </c>
      <c r="FJ448" s="190" t="s">
        <v>6996</v>
      </c>
      <c r="FK448" s="190" t="s">
        <v>6995</v>
      </c>
      <c r="FL448" s="190" t="s">
        <v>6994</v>
      </c>
      <c r="FM448" s="190" t="s">
        <v>6993</v>
      </c>
      <c r="FN448" s="190" t="s">
        <v>6992</v>
      </c>
      <c r="FO448" s="190" t="s">
        <v>5853</v>
      </c>
      <c r="FP448" s="190" t="s">
        <v>271</v>
      </c>
      <c r="FQ448" s="193">
        <v>44560</v>
      </c>
      <c r="FR448" s="193">
        <v>8912</v>
      </c>
      <c r="FS448" s="190" t="s">
        <v>271</v>
      </c>
      <c r="FT448" s="190" t="s">
        <v>271</v>
      </c>
      <c r="FU448" s="190" t="s">
        <v>271</v>
      </c>
      <c r="FV448" s="190" t="s">
        <v>271</v>
      </c>
      <c r="FW448" s="190" t="s">
        <v>271</v>
      </c>
      <c r="FX448" s="190" t="s">
        <v>271</v>
      </c>
      <c r="FY448" s="190" t="s">
        <v>271</v>
      </c>
      <c r="FZ448" s="190" t="s">
        <v>271</v>
      </c>
      <c r="GA448" s="190" t="s">
        <v>271</v>
      </c>
      <c r="GB448" s="190" t="s">
        <v>271</v>
      </c>
      <c r="GC448" s="190" t="s">
        <v>271</v>
      </c>
      <c r="GD448" s="190" t="s">
        <v>271</v>
      </c>
      <c r="GE448" s="190" t="s">
        <v>271</v>
      </c>
    </row>
    <row r="449" spans="1:187" x14ac:dyDescent="0.3">
      <c r="A449" s="190" t="s">
        <v>372</v>
      </c>
      <c r="B449" s="190">
        <v>3054</v>
      </c>
      <c r="C449" s="190" t="s">
        <v>89</v>
      </c>
      <c r="D449" s="190" t="s">
        <v>238</v>
      </c>
      <c r="E449" s="190" t="s">
        <v>6991</v>
      </c>
      <c r="F449" s="190" t="s">
        <v>6990</v>
      </c>
      <c r="G449" s="190" t="s">
        <v>6654</v>
      </c>
      <c r="H449" s="190" t="s">
        <v>301</v>
      </c>
      <c r="I449" s="190" t="s">
        <v>301</v>
      </c>
      <c r="J449" s="190" t="s">
        <v>6989</v>
      </c>
      <c r="K449" s="190" t="s">
        <v>271</v>
      </c>
      <c r="L449" s="190" t="s">
        <v>271</v>
      </c>
      <c r="M449" s="190" t="s">
        <v>271</v>
      </c>
      <c r="N449" s="190" t="s">
        <v>271</v>
      </c>
      <c r="O449" s="190" t="s">
        <v>271</v>
      </c>
      <c r="P449" s="190" t="s">
        <v>271</v>
      </c>
      <c r="Q449" s="191">
        <v>42445</v>
      </c>
      <c r="R449" s="191">
        <v>42809</v>
      </c>
      <c r="S449" s="191">
        <v>42809</v>
      </c>
      <c r="T449" s="190" t="s">
        <v>452</v>
      </c>
      <c r="U449" s="194">
        <v>77000</v>
      </c>
      <c r="V449" s="190" t="s">
        <v>3630</v>
      </c>
      <c r="W449" s="190" t="s">
        <v>918</v>
      </c>
      <c r="X449" s="190" t="s">
        <v>3629</v>
      </c>
      <c r="Y449" s="190" t="s">
        <v>271</v>
      </c>
      <c r="Z449" s="190" t="s">
        <v>271</v>
      </c>
      <c r="AA449" s="190" t="s">
        <v>271</v>
      </c>
      <c r="AB449" s="190" t="s">
        <v>448</v>
      </c>
      <c r="AC449" s="190" t="s">
        <v>6988</v>
      </c>
      <c r="AD449" s="190" t="s">
        <v>325</v>
      </c>
      <c r="AE449" s="190" t="s">
        <v>6987</v>
      </c>
      <c r="AF449" s="190" t="s">
        <v>6986</v>
      </c>
      <c r="AG449" s="193">
        <v>1750</v>
      </c>
      <c r="AH449" s="193">
        <v>1750</v>
      </c>
      <c r="AI449" s="193">
        <v>3500</v>
      </c>
      <c r="AJ449" s="193">
        <v>350</v>
      </c>
      <c r="AK449" s="193">
        <v>350</v>
      </c>
      <c r="AL449" s="193">
        <v>700</v>
      </c>
      <c r="AM449" s="193">
        <v>1095</v>
      </c>
      <c r="AN449" s="193">
        <v>1750</v>
      </c>
      <c r="AO449" s="193">
        <v>3500</v>
      </c>
      <c r="AP449" s="193">
        <v>219</v>
      </c>
      <c r="AQ449" s="193">
        <v>350</v>
      </c>
      <c r="AR449" s="193">
        <v>700</v>
      </c>
      <c r="AS449" s="190" t="s">
        <v>271</v>
      </c>
      <c r="AT449" s="193" t="s">
        <v>271</v>
      </c>
      <c r="AU449" s="193" t="s">
        <v>271</v>
      </c>
      <c r="AV449" s="190" t="s">
        <v>271</v>
      </c>
      <c r="AW449" s="193" t="s">
        <v>271</v>
      </c>
      <c r="AX449" s="193" t="s">
        <v>271</v>
      </c>
      <c r="AY449" s="190" t="s">
        <v>271</v>
      </c>
      <c r="AZ449" s="193" t="s">
        <v>271</v>
      </c>
      <c r="BA449" s="193" t="s">
        <v>271</v>
      </c>
      <c r="BB449" s="190" t="s">
        <v>271</v>
      </c>
      <c r="BC449" s="193" t="s">
        <v>271</v>
      </c>
      <c r="BD449" s="193" t="s">
        <v>271</v>
      </c>
      <c r="BE449" s="190" t="s">
        <v>271</v>
      </c>
      <c r="BF449" s="193" t="s">
        <v>271</v>
      </c>
      <c r="BG449" s="193" t="s">
        <v>271</v>
      </c>
      <c r="BH449" s="190" t="s">
        <v>271</v>
      </c>
      <c r="BI449" s="193" t="s">
        <v>271</v>
      </c>
      <c r="BJ449" s="193" t="s">
        <v>271</v>
      </c>
      <c r="BK449" s="190" t="s">
        <v>287</v>
      </c>
      <c r="BL449" s="193">
        <v>0</v>
      </c>
      <c r="BM449" s="193">
        <v>0</v>
      </c>
      <c r="BN449" s="190" t="s">
        <v>271</v>
      </c>
      <c r="BO449" s="193" t="s">
        <v>271</v>
      </c>
      <c r="BP449" s="193" t="s">
        <v>271</v>
      </c>
      <c r="BQ449" s="190" t="s">
        <v>271</v>
      </c>
      <c r="BR449" s="193" t="s">
        <v>271</v>
      </c>
      <c r="BS449" s="193" t="s">
        <v>271</v>
      </c>
      <c r="BT449" s="190" t="s">
        <v>271</v>
      </c>
      <c r="BU449" s="193" t="s">
        <v>271</v>
      </c>
      <c r="BV449" s="193" t="s">
        <v>271</v>
      </c>
      <c r="BW449" s="193" t="s">
        <v>271</v>
      </c>
      <c r="BX449" s="193" t="s">
        <v>271</v>
      </c>
      <c r="BY449" s="193">
        <v>0</v>
      </c>
      <c r="BZ449" s="193" t="s">
        <v>271</v>
      </c>
      <c r="CA449" s="193" t="s">
        <v>271</v>
      </c>
      <c r="CB449" s="193">
        <v>0</v>
      </c>
      <c r="CC449" s="190" t="s">
        <v>271</v>
      </c>
      <c r="CD449" s="193" t="s">
        <v>271</v>
      </c>
      <c r="CE449" s="193" t="s">
        <v>271</v>
      </c>
      <c r="CF449" s="190" t="s">
        <v>271</v>
      </c>
      <c r="CG449" s="193" t="s">
        <v>271</v>
      </c>
      <c r="CH449" s="193" t="s">
        <v>271</v>
      </c>
      <c r="CI449" s="190" t="s">
        <v>271</v>
      </c>
      <c r="CJ449" s="193" t="s">
        <v>271</v>
      </c>
      <c r="CK449" s="193" t="s">
        <v>271</v>
      </c>
      <c r="CL449" s="190" t="s">
        <v>271</v>
      </c>
      <c r="CM449" s="193" t="s">
        <v>271</v>
      </c>
      <c r="CN449" s="193" t="s">
        <v>271</v>
      </c>
      <c r="CO449" s="190" t="s">
        <v>271</v>
      </c>
      <c r="CP449" s="193" t="s">
        <v>271</v>
      </c>
      <c r="CQ449" s="193" t="s">
        <v>271</v>
      </c>
      <c r="CR449" s="190" t="s">
        <v>271</v>
      </c>
      <c r="CS449" s="193" t="s">
        <v>271</v>
      </c>
      <c r="CT449" s="193" t="s">
        <v>271</v>
      </c>
      <c r="CU449" s="190" t="s">
        <v>271</v>
      </c>
      <c r="CV449" s="193" t="s">
        <v>271</v>
      </c>
      <c r="CW449" s="193" t="s">
        <v>271</v>
      </c>
      <c r="CX449" s="190" t="s">
        <v>271</v>
      </c>
      <c r="CY449" s="193" t="s">
        <v>271</v>
      </c>
      <c r="CZ449" s="193" t="s">
        <v>271</v>
      </c>
      <c r="DA449" s="190" t="s">
        <v>271</v>
      </c>
      <c r="DB449" s="193" t="s">
        <v>271</v>
      </c>
      <c r="DC449" s="193" t="s">
        <v>271</v>
      </c>
      <c r="DD449" s="190" t="s">
        <v>271</v>
      </c>
      <c r="DE449" s="193" t="s">
        <v>271</v>
      </c>
      <c r="DF449" s="193" t="s">
        <v>271</v>
      </c>
      <c r="DG449" s="190" t="s">
        <v>271</v>
      </c>
      <c r="DH449" s="193" t="s">
        <v>271</v>
      </c>
      <c r="DI449" s="193" t="s">
        <v>271</v>
      </c>
      <c r="DJ449" s="190" t="s">
        <v>271</v>
      </c>
      <c r="DK449" s="193" t="s">
        <v>271</v>
      </c>
      <c r="DL449" s="193" t="s">
        <v>271</v>
      </c>
      <c r="DM449" s="190" t="s">
        <v>271</v>
      </c>
      <c r="DN449" s="193" t="s">
        <v>271</v>
      </c>
      <c r="DO449" s="193" t="s">
        <v>271</v>
      </c>
      <c r="DP449" s="190" t="s">
        <v>271</v>
      </c>
      <c r="DQ449" s="193" t="s">
        <v>271</v>
      </c>
      <c r="DR449" s="193" t="s">
        <v>271</v>
      </c>
      <c r="DS449" s="190" t="s">
        <v>271</v>
      </c>
      <c r="DT449" s="193" t="s">
        <v>271</v>
      </c>
      <c r="DU449" s="193" t="s">
        <v>271</v>
      </c>
      <c r="DV449" s="190" t="s">
        <v>271</v>
      </c>
      <c r="DW449" s="193" t="s">
        <v>271</v>
      </c>
      <c r="DX449" s="193" t="s">
        <v>271</v>
      </c>
      <c r="DY449" s="190" t="s">
        <v>356</v>
      </c>
      <c r="DZ449" s="190" t="s">
        <v>297</v>
      </c>
      <c r="EA449" s="190" t="s">
        <v>271</v>
      </c>
      <c r="EB449" s="190" t="s">
        <v>271</v>
      </c>
      <c r="EC449" s="190" t="s">
        <v>297</v>
      </c>
      <c r="ED449" s="190" t="s">
        <v>271</v>
      </c>
      <c r="EE449" s="190" t="s">
        <v>271</v>
      </c>
      <c r="EF449" s="190" t="s">
        <v>271</v>
      </c>
      <c r="EG449" s="190" t="s">
        <v>352</v>
      </c>
      <c r="EH449" s="190" t="s">
        <v>380</v>
      </c>
      <c r="EI449" s="190" t="s">
        <v>483</v>
      </c>
      <c r="EJ449" s="190" t="s">
        <v>244</v>
      </c>
      <c r="EK449" s="190" t="s">
        <v>379</v>
      </c>
      <c r="EL449" s="190" t="s">
        <v>272</v>
      </c>
      <c r="EM449" s="190" t="s">
        <v>272</v>
      </c>
      <c r="EN449" s="190" t="s">
        <v>272</v>
      </c>
      <c r="EO449" s="190" t="s">
        <v>272</v>
      </c>
      <c r="EP449" s="190" t="s">
        <v>378</v>
      </c>
      <c r="EQ449" s="190">
        <v>4</v>
      </c>
      <c r="ER449" s="190" t="s">
        <v>349</v>
      </c>
      <c r="ES449" s="190" t="s">
        <v>272</v>
      </c>
      <c r="ET449" s="190" t="s">
        <v>272</v>
      </c>
      <c r="EU449" s="190" t="s">
        <v>272</v>
      </c>
      <c r="EV449" s="190" t="s">
        <v>272</v>
      </c>
      <c r="EW449" s="190" t="s">
        <v>303</v>
      </c>
      <c r="EX449" s="190">
        <v>4</v>
      </c>
      <c r="EY449" s="190" t="s">
        <v>278</v>
      </c>
      <c r="EZ449" s="190" t="s">
        <v>268</v>
      </c>
      <c r="FA449" s="190" t="s">
        <v>259</v>
      </c>
      <c r="FB449" s="193">
        <v>0</v>
      </c>
      <c r="FC449" s="190" t="s">
        <v>271</v>
      </c>
      <c r="FD449" s="190" t="s">
        <v>271</v>
      </c>
      <c r="FE449" s="190" t="s">
        <v>271</v>
      </c>
      <c r="FF449" s="190" t="s">
        <v>271</v>
      </c>
      <c r="FG449" s="190" t="s">
        <v>271</v>
      </c>
      <c r="FH449" s="190" t="s">
        <v>271</v>
      </c>
      <c r="FI449" s="190" t="s">
        <v>271</v>
      </c>
      <c r="FJ449" s="190" t="s">
        <v>271</v>
      </c>
      <c r="FK449" s="190" t="s">
        <v>271</v>
      </c>
      <c r="FL449" s="190" t="s">
        <v>271</v>
      </c>
      <c r="FM449" s="190" t="s">
        <v>271</v>
      </c>
      <c r="FN449" s="190" t="s">
        <v>271</v>
      </c>
      <c r="FO449" s="190" t="s">
        <v>6985</v>
      </c>
      <c r="FP449" s="190" t="s">
        <v>271</v>
      </c>
      <c r="FQ449" s="193">
        <v>3500</v>
      </c>
      <c r="FR449" s="193">
        <v>700</v>
      </c>
      <c r="FS449" s="190" t="s">
        <v>271</v>
      </c>
      <c r="FT449" s="190" t="s">
        <v>271</v>
      </c>
      <c r="FU449" s="190" t="s">
        <v>271</v>
      </c>
      <c r="FV449" s="190" t="s">
        <v>271</v>
      </c>
      <c r="FW449" s="190" t="s">
        <v>271</v>
      </c>
      <c r="FX449" s="190" t="s">
        <v>271</v>
      </c>
      <c r="FY449" s="190" t="s">
        <v>271</v>
      </c>
      <c r="FZ449" s="190" t="s">
        <v>271</v>
      </c>
      <c r="GA449" s="190" t="s">
        <v>271</v>
      </c>
      <c r="GB449" s="190" t="s">
        <v>271</v>
      </c>
      <c r="GC449" s="190" t="s">
        <v>271</v>
      </c>
      <c r="GD449" s="190" t="s">
        <v>271</v>
      </c>
      <c r="GE449" s="190" t="s">
        <v>271</v>
      </c>
    </row>
    <row r="450" spans="1:187" x14ac:dyDescent="0.3">
      <c r="A450" s="190" t="s">
        <v>372</v>
      </c>
      <c r="B450" s="190">
        <v>3042</v>
      </c>
      <c r="C450" s="190" t="s">
        <v>89</v>
      </c>
      <c r="D450" s="190" t="s">
        <v>238</v>
      </c>
      <c r="E450" s="190" t="s">
        <v>5984</v>
      </c>
      <c r="F450" s="190" t="s">
        <v>6081</v>
      </c>
      <c r="G450" s="190" t="s">
        <v>5395</v>
      </c>
      <c r="H450" s="190" t="s">
        <v>1272</v>
      </c>
      <c r="I450" s="190" t="s">
        <v>301</v>
      </c>
      <c r="J450" s="190" t="s">
        <v>5982</v>
      </c>
      <c r="K450" s="190" t="s">
        <v>271</v>
      </c>
      <c r="L450" s="190" t="s">
        <v>271</v>
      </c>
      <c r="M450" s="190" t="s">
        <v>271</v>
      </c>
      <c r="N450" s="190" t="s">
        <v>271</v>
      </c>
      <c r="O450" s="190" t="s">
        <v>271</v>
      </c>
      <c r="P450" s="190" t="s">
        <v>271</v>
      </c>
      <c r="Q450" s="191">
        <v>42217</v>
      </c>
      <c r="R450" s="191">
        <v>42581</v>
      </c>
      <c r="T450" s="190" t="s">
        <v>391</v>
      </c>
      <c r="U450" s="194">
        <v>174534</v>
      </c>
      <c r="V450" s="190" t="s">
        <v>6080</v>
      </c>
      <c r="W450" s="190" t="s">
        <v>494</v>
      </c>
      <c r="X450" s="190" t="s">
        <v>1926</v>
      </c>
      <c r="Y450" s="190" t="s">
        <v>6079</v>
      </c>
      <c r="Z450" s="190" t="s">
        <v>918</v>
      </c>
      <c r="AA450" s="190" t="s">
        <v>6078</v>
      </c>
      <c r="AB450" s="190" t="s">
        <v>310</v>
      </c>
      <c r="AC450" s="190" t="s">
        <v>6077</v>
      </c>
      <c r="AD450" s="190" t="s">
        <v>289</v>
      </c>
      <c r="AE450" s="190" t="s">
        <v>6076</v>
      </c>
      <c r="AF450" s="190" t="s">
        <v>6075</v>
      </c>
      <c r="AG450" s="193">
        <v>45000</v>
      </c>
      <c r="AH450" s="193">
        <v>8000</v>
      </c>
      <c r="AI450" s="193">
        <v>13000</v>
      </c>
      <c r="AJ450" s="193">
        <v>7010</v>
      </c>
      <c r="AK450" s="193">
        <v>1000</v>
      </c>
      <c r="AL450" s="193">
        <v>8000</v>
      </c>
      <c r="AM450" s="193">
        <v>0</v>
      </c>
      <c r="AN450" s="193">
        <v>0</v>
      </c>
      <c r="AO450" s="193">
        <v>0</v>
      </c>
      <c r="AP450" s="193">
        <v>0</v>
      </c>
      <c r="AQ450" s="193">
        <v>0</v>
      </c>
      <c r="AR450" s="193">
        <v>0</v>
      </c>
      <c r="AS450" s="190" t="s">
        <v>271</v>
      </c>
      <c r="AT450" s="193" t="s">
        <v>271</v>
      </c>
      <c r="AU450" s="193" t="s">
        <v>271</v>
      </c>
      <c r="AV450" s="190" t="s">
        <v>271</v>
      </c>
      <c r="AW450" s="193" t="s">
        <v>271</v>
      </c>
      <c r="AX450" s="193" t="s">
        <v>271</v>
      </c>
      <c r="AY450" s="190" t="s">
        <v>271</v>
      </c>
      <c r="AZ450" s="193" t="s">
        <v>271</v>
      </c>
      <c r="BA450" s="193" t="s">
        <v>271</v>
      </c>
      <c r="BB450" s="190" t="s">
        <v>271</v>
      </c>
      <c r="BC450" s="193" t="s">
        <v>271</v>
      </c>
      <c r="BD450" s="193" t="s">
        <v>271</v>
      </c>
      <c r="BE450" s="190" t="s">
        <v>271</v>
      </c>
      <c r="BF450" s="193" t="s">
        <v>271</v>
      </c>
      <c r="BG450" s="193" t="s">
        <v>271</v>
      </c>
      <c r="BH450" s="190" t="s">
        <v>271</v>
      </c>
      <c r="BI450" s="193" t="s">
        <v>271</v>
      </c>
      <c r="BJ450" s="193" t="s">
        <v>271</v>
      </c>
      <c r="BK450" s="190" t="s">
        <v>271</v>
      </c>
      <c r="BL450" s="193" t="s">
        <v>271</v>
      </c>
      <c r="BM450" s="193" t="s">
        <v>271</v>
      </c>
      <c r="BN450" s="190" t="s">
        <v>271</v>
      </c>
      <c r="BO450" s="193" t="s">
        <v>271</v>
      </c>
      <c r="BP450" s="193" t="s">
        <v>271</v>
      </c>
      <c r="BQ450" s="190" t="s">
        <v>271</v>
      </c>
      <c r="BR450" s="193" t="s">
        <v>271</v>
      </c>
      <c r="BS450" s="193" t="s">
        <v>271</v>
      </c>
      <c r="BT450" s="190" t="s">
        <v>271</v>
      </c>
      <c r="BU450" s="193" t="s">
        <v>271</v>
      </c>
      <c r="BV450" s="193" t="s">
        <v>271</v>
      </c>
      <c r="BW450" s="193">
        <v>45000</v>
      </c>
      <c r="BX450" s="193">
        <v>8000</v>
      </c>
      <c r="BY450" s="193">
        <v>13000</v>
      </c>
      <c r="BZ450" s="193">
        <v>7010</v>
      </c>
      <c r="CA450" s="193">
        <v>1000</v>
      </c>
      <c r="CB450" s="193">
        <v>8000</v>
      </c>
      <c r="CC450" s="190" t="s">
        <v>271</v>
      </c>
      <c r="CD450" s="193" t="s">
        <v>271</v>
      </c>
      <c r="CE450" s="193" t="s">
        <v>271</v>
      </c>
      <c r="CF450" s="190" t="s">
        <v>271</v>
      </c>
      <c r="CG450" s="193" t="s">
        <v>271</v>
      </c>
      <c r="CH450" s="193" t="s">
        <v>271</v>
      </c>
      <c r="CI450" s="190" t="s">
        <v>271</v>
      </c>
      <c r="CJ450" s="193" t="s">
        <v>271</v>
      </c>
      <c r="CK450" s="193" t="s">
        <v>271</v>
      </c>
      <c r="CL450" s="190" t="s">
        <v>271</v>
      </c>
      <c r="CM450" s="193" t="s">
        <v>271</v>
      </c>
      <c r="CN450" s="193" t="s">
        <v>271</v>
      </c>
      <c r="CO450" s="190" t="s">
        <v>271</v>
      </c>
      <c r="CP450" s="193" t="s">
        <v>271</v>
      </c>
      <c r="CQ450" s="193" t="s">
        <v>271</v>
      </c>
      <c r="CR450" s="190" t="s">
        <v>271</v>
      </c>
      <c r="CS450" s="193" t="s">
        <v>271</v>
      </c>
      <c r="CT450" s="193" t="s">
        <v>271</v>
      </c>
      <c r="CU450" s="190" t="s">
        <v>271</v>
      </c>
      <c r="CV450" s="193" t="s">
        <v>271</v>
      </c>
      <c r="CW450" s="193" t="s">
        <v>271</v>
      </c>
      <c r="CX450" s="190" t="s">
        <v>271</v>
      </c>
      <c r="CY450" s="193" t="s">
        <v>271</v>
      </c>
      <c r="CZ450" s="193" t="s">
        <v>271</v>
      </c>
      <c r="DA450" s="190" t="s">
        <v>271</v>
      </c>
      <c r="DB450" s="193" t="s">
        <v>271</v>
      </c>
      <c r="DC450" s="193" t="s">
        <v>271</v>
      </c>
      <c r="DD450" s="190" t="s">
        <v>271</v>
      </c>
      <c r="DE450" s="193" t="s">
        <v>271</v>
      </c>
      <c r="DF450" s="193" t="s">
        <v>271</v>
      </c>
      <c r="DG450" s="190" t="s">
        <v>271</v>
      </c>
      <c r="DH450" s="193" t="s">
        <v>271</v>
      </c>
      <c r="DI450" s="193" t="s">
        <v>271</v>
      </c>
      <c r="DJ450" s="190" t="s">
        <v>271</v>
      </c>
      <c r="DK450" s="193" t="s">
        <v>271</v>
      </c>
      <c r="DL450" s="193" t="s">
        <v>271</v>
      </c>
      <c r="DM450" s="190" t="s">
        <v>271</v>
      </c>
      <c r="DN450" s="193" t="s">
        <v>271</v>
      </c>
      <c r="DO450" s="193" t="s">
        <v>271</v>
      </c>
      <c r="DP450" s="190" t="s">
        <v>271</v>
      </c>
      <c r="DQ450" s="193" t="s">
        <v>271</v>
      </c>
      <c r="DR450" s="193" t="s">
        <v>271</v>
      </c>
      <c r="DS450" s="190" t="s">
        <v>271</v>
      </c>
      <c r="DT450" s="193" t="s">
        <v>271</v>
      </c>
      <c r="DU450" s="193" t="s">
        <v>271</v>
      </c>
      <c r="DV450" s="190" t="s">
        <v>287</v>
      </c>
      <c r="DW450" s="193">
        <v>0</v>
      </c>
      <c r="DX450" s="193">
        <v>0</v>
      </c>
      <c r="DY450" s="190" t="s">
        <v>356</v>
      </c>
      <c r="DZ450" s="190" t="s">
        <v>272</v>
      </c>
      <c r="EA450" s="190" t="s">
        <v>308</v>
      </c>
      <c r="EB450" s="190" t="s">
        <v>307</v>
      </c>
      <c r="EC450" s="190" t="s">
        <v>297</v>
      </c>
      <c r="ED450" s="190" t="s">
        <v>271</v>
      </c>
      <c r="EE450" s="190" t="s">
        <v>271</v>
      </c>
      <c r="EF450" s="190" t="s">
        <v>6074</v>
      </c>
      <c r="EG450" s="190" t="s">
        <v>321</v>
      </c>
      <c r="EH450" s="190" t="s">
        <v>320</v>
      </c>
      <c r="EI450" s="190" t="s">
        <v>319</v>
      </c>
      <c r="EJ450" s="190" t="s">
        <v>245</v>
      </c>
      <c r="EK450" s="190" t="s">
        <v>351</v>
      </c>
      <c r="EL450" s="190" t="s">
        <v>272</v>
      </c>
      <c r="EM450" s="190" t="s">
        <v>272</v>
      </c>
      <c r="EN450" s="190" t="s">
        <v>272</v>
      </c>
      <c r="EO450" s="190" t="s">
        <v>272</v>
      </c>
      <c r="EP450" s="190" t="s">
        <v>350</v>
      </c>
      <c r="EQ450" s="190">
        <v>4</v>
      </c>
      <c r="ER450" s="190" t="s">
        <v>349</v>
      </c>
      <c r="ES450" s="190" t="s">
        <v>272</v>
      </c>
      <c r="ET450" s="190" t="s">
        <v>272</v>
      </c>
      <c r="EU450" s="190" t="s">
        <v>272</v>
      </c>
      <c r="EV450" s="190" t="s">
        <v>272</v>
      </c>
      <c r="EW450" s="190" t="s">
        <v>303</v>
      </c>
      <c r="EX450" s="190">
        <v>4</v>
      </c>
      <c r="EY450" s="190" t="s">
        <v>318</v>
      </c>
      <c r="EZ450" s="190" t="s">
        <v>268</v>
      </c>
      <c r="FA450" s="190" t="s">
        <v>257</v>
      </c>
      <c r="FB450" s="193">
        <v>1</v>
      </c>
      <c r="FC450" s="190" t="s">
        <v>276</v>
      </c>
      <c r="FD450" s="190" t="s">
        <v>271</v>
      </c>
      <c r="FE450" s="190" t="s">
        <v>271</v>
      </c>
      <c r="FF450" s="190" t="s">
        <v>262</v>
      </c>
      <c r="FG450" s="190" t="s">
        <v>271</v>
      </c>
      <c r="FH450" s="190" t="s">
        <v>271</v>
      </c>
      <c r="FI450" s="190" t="s">
        <v>6073</v>
      </c>
      <c r="FJ450" s="190" t="s">
        <v>6072</v>
      </c>
      <c r="FK450" s="190" t="s">
        <v>6071</v>
      </c>
      <c r="FL450" s="190" t="s">
        <v>6070</v>
      </c>
      <c r="FM450" s="190" t="s">
        <v>6069</v>
      </c>
      <c r="FN450" s="190" t="s">
        <v>6068</v>
      </c>
      <c r="FO450" s="190" t="s">
        <v>271</v>
      </c>
      <c r="FP450" s="190" t="s">
        <v>271</v>
      </c>
      <c r="FQ450" s="193">
        <v>13000</v>
      </c>
      <c r="FR450" s="193">
        <v>8000</v>
      </c>
      <c r="FS450" s="190" t="s">
        <v>297</v>
      </c>
      <c r="FT450" s="190" t="s">
        <v>297</v>
      </c>
      <c r="FU450" s="190" t="s">
        <v>297</v>
      </c>
      <c r="FV450" s="190" t="s">
        <v>297</v>
      </c>
      <c r="FW450" s="190" t="s">
        <v>297</v>
      </c>
      <c r="FX450" s="190" t="s">
        <v>297</v>
      </c>
      <c r="FY450" s="190" t="s">
        <v>297</v>
      </c>
      <c r="FZ450" s="190" t="s">
        <v>297</v>
      </c>
      <c r="GA450" s="190" t="s">
        <v>297</v>
      </c>
      <c r="GB450" s="190" t="s">
        <v>297</v>
      </c>
      <c r="GC450" s="190" t="s">
        <v>272</v>
      </c>
      <c r="GD450" s="190" t="s">
        <v>272</v>
      </c>
      <c r="GE450" s="190" t="s">
        <v>272</v>
      </c>
    </row>
    <row r="451" spans="1:187" x14ac:dyDescent="0.3">
      <c r="A451" s="190" t="s">
        <v>372</v>
      </c>
      <c r="B451" s="190">
        <v>3050</v>
      </c>
      <c r="C451" s="190" t="s">
        <v>89</v>
      </c>
      <c r="D451" s="190" t="s">
        <v>238</v>
      </c>
      <c r="E451" s="190" t="s">
        <v>6067</v>
      </c>
      <c r="F451" s="190" t="s">
        <v>6066</v>
      </c>
      <c r="G451" s="190" t="s">
        <v>5395</v>
      </c>
      <c r="H451" s="190" t="s">
        <v>1272</v>
      </c>
      <c r="I451" s="190" t="s">
        <v>301</v>
      </c>
      <c r="J451" s="190" t="s">
        <v>5982</v>
      </c>
      <c r="K451" s="190" t="s">
        <v>271</v>
      </c>
      <c r="L451" s="190" t="s">
        <v>271</v>
      </c>
      <c r="M451" s="190" t="s">
        <v>271</v>
      </c>
      <c r="N451" s="190" t="s">
        <v>271</v>
      </c>
      <c r="O451" s="190" t="s">
        <v>271</v>
      </c>
      <c r="P451" s="190" t="s">
        <v>271</v>
      </c>
      <c r="Q451" s="191">
        <v>41974</v>
      </c>
      <c r="R451" s="191">
        <v>42704</v>
      </c>
      <c r="T451" s="190" t="s">
        <v>366</v>
      </c>
      <c r="U451" s="194">
        <v>191115</v>
      </c>
      <c r="V451" s="190" t="s">
        <v>1927</v>
      </c>
      <c r="W451" s="190" t="s">
        <v>918</v>
      </c>
      <c r="X451" s="190" t="s">
        <v>1926</v>
      </c>
      <c r="Y451" s="190" t="s">
        <v>271</v>
      </c>
      <c r="Z451" s="190" t="s">
        <v>271</v>
      </c>
      <c r="AA451" s="190" t="s">
        <v>271</v>
      </c>
      <c r="AB451" s="190" t="s">
        <v>310</v>
      </c>
      <c r="AC451" s="190" t="s">
        <v>6065</v>
      </c>
      <c r="AD451" s="190" t="s">
        <v>289</v>
      </c>
      <c r="AE451" s="190" t="s">
        <v>6064</v>
      </c>
      <c r="AF451" s="190" t="s">
        <v>6063</v>
      </c>
      <c r="AG451" s="193">
        <v>5500</v>
      </c>
      <c r="AH451" s="193">
        <v>5500</v>
      </c>
      <c r="AI451" s="193">
        <v>11000</v>
      </c>
      <c r="AJ451" s="193">
        <v>2000</v>
      </c>
      <c r="AK451" s="193">
        <v>0</v>
      </c>
      <c r="AL451" s="193">
        <v>2000</v>
      </c>
      <c r="AM451" s="193">
        <v>0</v>
      </c>
      <c r="AN451" s="193">
        <v>0</v>
      </c>
      <c r="AO451" s="193">
        <v>0</v>
      </c>
      <c r="AP451" s="193">
        <v>0</v>
      </c>
      <c r="AQ451" s="193">
        <v>0</v>
      </c>
      <c r="AR451" s="193">
        <v>0</v>
      </c>
      <c r="AS451" s="190" t="s">
        <v>271</v>
      </c>
      <c r="AT451" s="193" t="s">
        <v>271</v>
      </c>
      <c r="AU451" s="193" t="s">
        <v>271</v>
      </c>
      <c r="AV451" s="190" t="s">
        <v>271</v>
      </c>
      <c r="AW451" s="193" t="s">
        <v>271</v>
      </c>
      <c r="AX451" s="193" t="s">
        <v>271</v>
      </c>
      <c r="AY451" s="190" t="s">
        <v>271</v>
      </c>
      <c r="AZ451" s="193" t="s">
        <v>271</v>
      </c>
      <c r="BA451" s="193" t="s">
        <v>271</v>
      </c>
      <c r="BB451" s="190" t="s">
        <v>271</v>
      </c>
      <c r="BC451" s="193" t="s">
        <v>271</v>
      </c>
      <c r="BD451" s="193" t="s">
        <v>271</v>
      </c>
      <c r="BE451" s="190" t="s">
        <v>271</v>
      </c>
      <c r="BF451" s="193" t="s">
        <v>271</v>
      </c>
      <c r="BG451" s="193" t="s">
        <v>271</v>
      </c>
      <c r="BH451" s="190" t="s">
        <v>271</v>
      </c>
      <c r="BI451" s="193" t="s">
        <v>271</v>
      </c>
      <c r="BJ451" s="193" t="s">
        <v>271</v>
      </c>
      <c r="BK451" s="190" t="s">
        <v>271</v>
      </c>
      <c r="BL451" s="193" t="s">
        <v>271</v>
      </c>
      <c r="BM451" s="193" t="s">
        <v>271</v>
      </c>
      <c r="BN451" s="190" t="s">
        <v>271</v>
      </c>
      <c r="BO451" s="193" t="s">
        <v>271</v>
      </c>
      <c r="BP451" s="193" t="s">
        <v>271</v>
      </c>
      <c r="BQ451" s="190" t="s">
        <v>271</v>
      </c>
      <c r="BR451" s="193" t="s">
        <v>271</v>
      </c>
      <c r="BS451" s="193" t="s">
        <v>271</v>
      </c>
      <c r="BT451" s="190" t="s">
        <v>271</v>
      </c>
      <c r="BU451" s="193" t="s">
        <v>271</v>
      </c>
      <c r="BV451" s="193" t="s">
        <v>271</v>
      </c>
      <c r="BW451" s="193">
        <v>4264</v>
      </c>
      <c r="BX451" s="193">
        <v>3979</v>
      </c>
      <c r="BY451" s="193">
        <v>8243</v>
      </c>
      <c r="BZ451" s="193">
        <v>1570</v>
      </c>
      <c r="CA451" s="193">
        <v>22</v>
      </c>
      <c r="CB451" s="193">
        <v>1592</v>
      </c>
      <c r="CC451" s="190" t="s">
        <v>271</v>
      </c>
      <c r="CD451" s="193" t="s">
        <v>271</v>
      </c>
      <c r="CE451" s="193" t="s">
        <v>271</v>
      </c>
      <c r="CF451" s="190" t="s">
        <v>271</v>
      </c>
      <c r="CG451" s="193" t="s">
        <v>271</v>
      </c>
      <c r="CH451" s="193" t="s">
        <v>271</v>
      </c>
      <c r="CI451" s="190" t="s">
        <v>271</v>
      </c>
      <c r="CJ451" s="193" t="s">
        <v>271</v>
      </c>
      <c r="CK451" s="193" t="s">
        <v>271</v>
      </c>
      <c r="CL451" s="190" t="s">
        <v>271</v>
      </c>
      <c r="CM451" s="193" t="s">
        <v>271</v>
      </c>
      <c r="CN451" s="193" t="s">
        <v>271</v>
      </c>
      <c r="CO451" s="190" t="s">
        <v>271</v>
      </c>
      <c r="CP451" s="193" t="s">
        <v>271</v>
      </c>
      <c r="CQ451" s="193" t="s">
        <v>271</v>
      </c>
      <c r="CR451" s="190" t="s">
        <v>271</v>
      </c>
      <c r="CS451" s="193" t="s">
        <v>271</v>
      </c>
      <c r="CT451" s="193" t="s">
        <v>271</v>
      </c>
      <c r="CU451" s="190" t="s">
        <v>271</v>
      </c>
      <c r="CV451" s="193" t="s">
        <v>271</v>
      </c>
      <c r="CW451" s="193" t="s">
        <v>271</v>
      </c>
      <c r="CX451" s="190" t="s">
        <v>271</v>
      </c>
      <c r="CY451" s="193" t="s">
        <v>271</v>
      </c>
      <c r="CZ451" s="193" t="s">
        <v>271</v>
      </c>
      <c r="DA451" s="190" t="s">
        <v>271</v>
      </c>
      <c r="DB451" s="193" t="s">
        <v>271</v>
      </c>
      <c r="DC451" s="193" t="s">
        <v>271</v>
      </c>
      <c r="DD451" s="190" t="s">
        <v>271</v>
      </c>
      <c r="DE451" s="193" t="s">
        <v>271</v>
      </c>
      <c r="DF451" s="193" t="s">
        <v>271</v>
      </c>
      <c r="DG451" s="190" t="s">
        <v>271</v>
      </c>
      <c r="DH451" s="193" t="s">
        <v>271</v>
      </c>
      <c r="DI451" s="193" t="s">
        <v>271</v>
      </c>
      <c r="DJ451" s="190" t="s">
        <v>271</v>
      </c>
      <c r="DK451" s="193" t="s">
        <v>271</v>
      </c>
      <c r="DL451" s="193" t="s">
        <v>271</v>
      </c>
      <c r="DM451" s="190" t="s">
        <v>271</v>
      </c>
      <c r="DN451" s="193" t="s">
        <v>271</v>
      </c>
      <c r="DO451" s="193" t="s">
        <v>271</v>
      </c>
      <c r="DP451" s="190" t="s">
        <v>271</v>
      </c>
      <c r="DQ451" s="193" t="s">
        <v>271</v>
      </c>
      <c r="DR451" s="193" t="s">
        <v>271</v>
      </c>
      <c r="DS451" s="190" t="s">
        <v>271</v>
      </c>
      <c r="DT451" s="193" t="s">
        <v>271</v>
      </c>
      <c r="DU451" s="193" t="s">
        <v>271</v>
      </c>
      <c r="DV451" s="190" t="s">
        <v>287</v>
      </c>
      <c r="DW451" s="193">
        <v>0</v>
      </c>
      <c r="DX451" s="193">
        <v>0</v>
      </c>
      <c r="DY451" s="190" t="s">
        <v>356</v>
      </c>
      <c r="DZ451" s="190" t="s">
        <v>297</v>
      </c>
      <c r="EA451" s="190" t="s">
        <v>271</v>
      </c>
      <c r="EB451" s="190" t="s">
        <v>271</v>
      </c>
      <c r="EC451" s="190" t="s">
        <v>272</v>
      </c>
      <c r="ED451" s="190" t="s">
        <v>381</v>
      </c>
      <c r="EE451" s="190" t="s">
        <v>307</v>
      </c>
      <c r="EF451" s="190" t="s">
        <v>271</v>
      </c>
      <c r="EG451" s="190" t="s">
        <v>321</v>
      </c>
      <c r="EH451" s="190" t="s">
        <v>380</v>
      </c>
      <c r="EI451" s="190" t="s">
        <v>319</v>
      </c>
      <c r="EJ451" s="190" t="s">
        <v>245</v>
      </c>
      <c r="EK451" s="190" t="s">
        <v>379</v>
      </c>
      <c r="EL451" s="190" t="s">
        <v>272</v>
      </c>
      <c r="EM451" s="190" t="s">
        <v>272</v>
      </c>
      <c r="EN451" s="190" t="s">
        <v>272</v>
      </c>
      <c r="EO451" s="190" t="s">
        <v>272</v>
      </c>
      <c r="EP451" s="190" t="s">
        <v>378</v>
      </c>
      <c r="EQ451" s="190">
        <v>4</v>
      </c>
      <c r="ER451" s="190" t="s">
        <v>349</v>
      </c>
      <c r="ES451" s="190" t="s">
        <v>272</v>
      </c>
      <c r="ET451" s="190" t="s">
        <v>272</v>
      </c>
      <c r="EU451" s="190" t="s">
        <v>297</v>
      </c>
      <c r="EV451" s="190" t="s">
        <v>272</v>
      </c>
      <c r="EW451" s="190" t="s">
        <v>303</v>
      </c>
      <c r="EX451" s="190">
        <v>3</v>
      </c>
      <c r="EY451" s="190" t="s">
        <v>278</v>
      </c>
      <c r="EZ451" s="190" t="s">
        <v>268</v>
      </c>
      <c r="FA451" s="190" t="s">
        <v>260</v>
      </c>
      <c r="FB451" s="193">
        <v>3</v>
      </c>
      <c r="FC451" s="190" t="s">
        <v>276</v>
      </c>
      <c r="FD451" s="190" t="s">
        <v>276</v>
      </c>
      <c r="FE451" s="190" t="s">
        <v>276</v>
      </c>
      <c r="FF451" s="190" t="s">
        <v>263</v>
      </c>
      <c r="FG451" s="190" t="s">
        <v>6062</v>
      </c>
      <c r="FH451" s="190" t="s">
        <v>271</v>
      </c>
      <c r="FI451" s="190" t="s">
        <v>6061</v>
      </c>
      <c r="FJ451" s="190" t="s">
        <v>6060</v>
      </c>
      <c r="FK451" s="190" t="s">
        <v>6059</v>
      </c>
      <c r="FL451" s="190" t="s">
        <v>6058</v>
      </c>
      <c r="FM451" s="190" t="s">
        <v>6057</v>
      </c>
      <c r="FN451" s="190" t="s">
        <v>271</v>
      </c>
      <c r="FO451" s="190" t="s">
        <v>271</v>
      </c>
      <c r="FP451" s="190" t="s">
        <v>271</v>
      </c>
      <c r="FQ451" s="193">
        <v>8243</v>
      </c>
      <c r="FR451" s="193">
        <v>1592</v>
      </c>
      <c r="FS451" s="190" t="s">
        <v>271</v>
      </c>
      <c r="FT451" s="190" t="s">
        <v>271</v>
      </c>
      <c r="FU451" s="190" t="s">
        <v>271</v>
      </c>
      <c r="FV451" s="190" t="s">
        <v>271</v>
      </c>
      <c r="FW451" s="190" t="s">
        <v>271</v>
      </c>
      <c r="FX451" s="190" t="s">
        <v>271</v>
      </c>
      <c r="FY451" s="190" t="s">
        <v>271</v>
      </c>
      <c r="FZ451" s="190" t="s">
        <v>271</v>
      </c>
      <c r="GA451" s="190" t="s">
        <v>271</v>
      </c>
      <c r="GB451" s="190" t="s">
        <v>271</v>
      </c>
      <c r="GC451" s="190" t="s">
        <v>272</v>
      </c>
      <c r="GD451" s="190" t="s">
        <v>272</v>
      </c>
      <c r="GE451" s="190" t="s">
        <v>271</v>
      </c>
    </row>
    <row r="452" spans="1:187" x14ac:dyDescent="0.3">
      <c r="A452" s="190" t="s">
        <v>372</v>
      </c>
      <c r="B452" s="190">
        <v>3051</v>
      </c>
      <c r="C452" s="190" t="s">
        <v>89</v>
      </c>
      <c r="D452" s="190" t="s">
        <v>238</v>
      </c>
      <c r="E452" s="190" t="s">
        <v>3646</v>
      </c>
      <c r="F452" s="190" t="s">
        <v>3633</v>
      </c>
      <c r="G452" s="190" t="s">
        <v>2855</v>
      </c>
      <c r="H452" s="190" t="s">
        <v>369</v>
      </c>
      <c r="I452" s="190" t="s">
        <v>2945</v>
      </c>
      <c r="J452" s="190" t="s">
        <v>3632</v>
      </c>
      <c r="K452" s="190" t="s">
        <v>301</v>
      </c>
      <c r="L452" s="190" t="s">
        <v>271</v>
      </c>
      <c r="M452" s="190" t="s">
        <v>3631</v>
      </c>
      <c r="N452" s="190" t="s">
        <v>271</v>
      </c>
      <c r="O452" s="190" t="s">
        <v>271</v>
      </c>
      <c r="P452" s="190" t="s">
        <v>271</v>
      </c>
      <c r="Q452" s="191">
        <v>42095</v>
      </c>
      <c r="R452" s="191">
        <v>42400</v>
      </c>
      <c r="T452" s="190" t="s">
        <v>452</v>
      </c>
      <c r="U452" s="194">
        <v>1091103</v>
      </c>
      <c r="V452" s="190" t="s">
        <v>1927</v>
      </c>
      <c r="W452" s="190" t="s">
        <v>918</v>
      </c>
      <c r="X452" s="190" t="s">
        <v>1926</v>
      </c>
      <c r="Y452" s="190" t="s">
        <v>271</v>
      </c>
      <c r="Z452" s="190" t="s">
        <v>271</v>
      </c>
      <c r="AA452" s="190" t="s">
        <v>271</v>
      </c>
      <c r="AB452" s="190" t="s">
        <v>448</v>
      </c>
      <c r="AC452" s="190" t="s">
        <v>3645</v>
      </c>
      <c r="AD452" s="190" t="s">
        <v>289</v>
      </c>
      <c r="AE452" s="190" t="s">
        <v>3644</v>
      </c>
      <c r="AF452" s="190" t="s">
        <v>3643</v>
      </c>
      <c r="AG452" s="193">
        <v>7500</v>
      </c>
      <c r="AH452" s="193">
        <v>7500</v>
      </c>
      <c r="AI452" s="193">
        <v>15000</v>
      </c>
      <c r="AJ452" s="193">
        <v>1364</v>
      </c>
      <c r="AK452" s="193">
        <v>1364</v>
      </c>
      <c r="AL452" s="193">
        <v>2727</v>
      </c>
      <c r="AM452" s="193">
        <v>8488</v>
      </c>
      <c r="AN452" s="193">
        <v>8253</v>
      </c>
      <c r="AO452" s="193">
        <v>16741</v>
      </c>
      <c r="AP452" s="193">
        <v>1543</v>
      </c>
      <c r="AQ452" s="193">
        <v>1501</v>
      </c>
      <c r="AR452" s="193">
        <v>3044</v>
      </c>
      <c r="AS452" s="190" t="s">
        <v>271</v>
      </c>
      <c r="AT452" s="193" t="s">
        <v>271</v>
      </c>
      <c r="AU452" s="193" t="s">
        <v>271</v>
      </c>
      <c r="AV452" s="190" t="s">
        <v>287</v>
      </c>
      <c r="AW452" s="193">
        <v>0</v>
      </c>
      <c r="AX452" s="193">
        <v>0</v>
      </c>
      <c r="AY452" s="190" t="s">
        <v>271</v>
      </c>
      <c r="AZ452" s="193" t="s">
        <v>271</v>
      </c>
      <c r="BA452" s="193" t="s">
        <v>271</v>
      </c>
      <c r="BB452" s="190" t="s">
        <v>287</v>
      </c>
      <c r="BC452" s="193">
        <v>0</v>
      </c>
      <c r="BD452" s="193">
        <v>0</v>
      </c>
      <c r="BE452" s="190" t="s">
        <v>271</v>
      </c>
      <c r="BF452" s="193" t="s">
        <v>271</v>
      </c>
      <c r="BG452" s="193" t="s">
        <v>271</v>
      </c>
      <c r="BH452" s="190" t="s">
        <v>271</v>
      </c>
      <c r="BI452" s="193" t="s">
        <v>271</v>
      </c>
      <c r="BJ452" s="193" t="s">
        <v>271</v>
      </c>
      <c r="BK452" s="190" t="s">
        <v>287</v>
      </c>
      <c r="BL452" s="193">
        <v>3044</v>
      </c>
      <c r="BM452" s="193">
        <v>16742</v>
      </c>
      <c r="BN452" s="190" t="s">
        <v>271</v>
      </c>
      <c r="BO452" s="193" t="s">
        <v>271</v>
      </c>
      <c r="BP452" s="193" t="s">
        <v>271</v>
      </c>
      <c r="BQ452" s="190" t="s">
        <v>271</v>
      </c>
      <c r="BR452" s="193" t="s">
        <v>271</v>
      </c>
      <c r="BS452" s="193" t="s">
        <v>271</v>
      </c>
      <c r="BT452" s="190" t="s">
        <v>271</v>
      </c>
      <c r="BU452" s="193" t="s">
        <v>271</v>
      </c>
      <c r="BV452" s="193" t="s">
        <v>271</v>
      </c>
      <c r="BW452" s="193" t="s">
        <v>271</v>
      </c>
      <c r="BX452" s="193" t="s">
        <v>271</v>
      </c>
      <c r="BY452" s="193">
        <v>0</v>
      </c>
      <c r="BZ452" s="193" t="s">
        <v>271</v>
      </c>
      <c r="CA452" s="193" t="s">
        <v>271</v>
      </c>
      <c r="CB452" s="193">
        <v>0</v>
      </c>
      <c r="CC452" s="190" t="s">
        <v>271</v>
      </c>
      <c r="CD452" s="193" t="s">
        <v>271</v>
      </c>
      <c r="CE452" s="193" t="s">
        <v>271</v>
      </c>
      <c r="CF452" s="190" t="s">
        <v>271</v>
      </c>
      <c r="CG452" s="193" t="s">
        <v>271</v>
      </c>
      <c r="CH452" s="193" t="s">
        <v>271</v>
      </c>
      <c r="CI452" s="190" t="s">
        <v>271</v>
      </c>
      <c r="CJ452" s="193" t="s">
        <v>271</v>
      </c>
      <c r="CK452" s="193" t="s">
        <v>271</v>
      </c>
      <c r="CL452" s="190" t="s">
        <v>271</v>
      </c>
      <c r="CM452" s="193" t="s">
        <v>271</v>
      </c>
      <c r="CN452" s="193" t="s">
        <v>271</v>
      </c>
      <c r="CO452" s="190" t="s">
        <v>271</v>
      </c>
      <c r="CP452" s="193" t="s">
        <v>271</v>
      </c>
      <c r="CQ452" s="193" t="s">
        <v>271</v>
      </c>
      <c r="CR452" s="190" t="s">
        <v>271</v>
      </c>
      <c r="CS452" s="193" t="s">
        <v>271</v>
      </c>
      <c r="CT452" s="193" t="s">
        <v>271</v>
      </c>
      <c r="CU452" s="190" t="s">
        <v>271</v>
      </c>
      <c r="CV452" s="193" t="s">
        <v>271</v>
      </c>
      <c r="CW452" s="193" t="s">
        <v>271</v>
      </c>
      <c r="CX452" s="190" t="s">
        <v>271</v>
      </c>
      <c r="CY452" s="193" t="s">
        <v>271</v>
      </c>
      <c r="CZ452" s="193" t="s">
        <v>271</v>
      </c>
      <c r="DA452" s="190" t="s">
        <v>271</v>
      </c>
      <c r="DB452" s="193" t="s">
        <v>271</v>
      </c>
      <c r="DC452" s="193" t="s">
        <v>271</v>
      </c>
      <c r="DD452" s="190" t="s">
        <v>271</v>
      </c>
      <c r="DE452" s="193" t="s">
        <v>271</v>
      </c>
      <c r="DF452" s="193" t="s">
        <v>271</v>
      </c>
      <c r="DG452" s="190" t="s">
        <v>271</v>
      </c>
      <c r="DH452" s="193" t="s">
        <v>271</v>
      </c>
      <c r="DI452" s="193" t="s">
        <v>271</v>
      </c>
      <c r="DJ452" s="190" t="s">
        <v>271</v>
      </c>
      <c r="DK452" s="193" t="s">
        <v>271</v>
      </c>
      <c r="DL452" s="193" t="s">
        <v>271</v>
      </c>
      <c r="DM452" s="190" t="s">
        <v>271</v>
      </c>
      <c r="DN452" s="193" t="s">
        <v>271</v>
      </c>
      <c r="DO452" s="193" t="s">
        <v>271</v>
      </c>
      <c r="DP452" s="190" t="s">
        <v>271</v>
      </c>
      <c r="DQ452" s="193" t="s">
        <v>271</v>
      </c>
      <c r="DR452" s="193" t="s">
        <v>271</v>
      </c>
      <c r="DS452" s="190" t="s">
        <v>271</v>
      </c>
      <c r="DT452" s="193" t="s">
        <v>271</v>
      </c>
      <c r="DU452" s="193" t="s">
        <v>271</v>
      </c>
      <c r="DV452" s="190" t="s">
        <v>271</v>
      </c>
      <c r="DW452" s="193" t="s">
        <v>271</v>
      </c>
      <c r="DX452" s="193" t="s">
        <v>271</v>
      </c>
      <c r="DY452" s="190" t="s">
        <v>655</v>
      </c>
      <c r="DZ452" s="190" t="s">
        <v>272</v>
      </c>
      <c r="EA452" s="190" t="s">
        <v>271</v>
      </c>
      <c r="EB452" s="190" t="s">
        <v>271</v>
      </c>
      <c r="EC452" s="190" t="s">
        <v>271</v>
      </c>
      <c r="ED452" s="190" t="s">
        <v>271</v>
      </c>
      <c r="EE452" s="190" t="s">
        <v>271</v>
      </c>
      <c r="EF452" s="190" t="s">
        <v>3642</v>
      </c>
      <c r="EG452" s="190" t="s">
        <v>321</v>
      </c>
      <c r="EH452" s="190" t="s">
        <v>320</v>
      </c>
      <c r="EI452" s="190" t="s">
        <v>319</v>
      </c>
      <c r="EJ452" s="190" t="s">
        <v>245</v>
      </c>
      <c r="EK452" s="190" t="s">
        <v>379</v>
      </c>
      <c r="EL452" s="190" t="s">
        <v>272</v>
      </c>
      <c r="EM452" s="190" t="s">
        <v>272</v>
      </c>
      <c r="EN452" s="190" t="s">
        <v>272</v>
      </c>
      <c r="EO452" s="190" t="s">
        <v>272</v>
      </c>
      <c r="EP452" s="190" t="s">
        <v>378</v>
      </c>
      <c r="EQ452" s="190">
        <v>4</v>
      </c>
      <c r="ER452" s="190" t="s">
        <v>349</v>
      </c>
      <c r="ES452" s="190" t="s">
        <v>272</v>
      </c>
      <c r="ET452" s="190" t="s">
        <v>272</v>
      </c>
      <c r="EU452" s="190" t="s">
        <v>272</v>
      </c>
      <c r="EV452" s="190" t="s">
        <v>272</v>
      </c>
      <c r="EW452" s="190" t="s">
        <v>303</v>
      </c>
      <c r="EX452" s="190">
        <v>4</v>
      </c>
      <c r="EY452" s="190" t="s">
        <v>302</v>
      </c>
      <c r="EZ452" s="190" t="s">
        <v>268</v>
      </c>
      <c r="FA452" s="190" t="s">
        <v>259</v>
      </c>
      <c r="FB452" s="193">
        <v>0</v>
      </c>
      <c r="FC452" s="190" t="s">
        <v>271</v>
      </c>
      <c r="FD452" s="190" t="s">
        <v>271</v>
      </c>
      <c r="FE452" s="190" t="s">
        <v>271</v>
      </c>
      <c r="FF452" s="190" t="s">
        <v>262</v>
      </c>
      <c r="FG452" s="190" t="s">
        <v>271</v>
      </c>
      <c r="FH452" s="190" t="s">
        <v>3641</v>
      </c>
      <c r="FI452" s="190" t="s">
        <v>3640</v>
      </c>
      <c r="FJ452" s="190" t="s">
        <v>3639</v>
      </c>
      <c r="FK452" s="190" t="s">
        <v>3638</v>
      </c>
      <c r="FL452" s="190" t="s">
        <v>3637</v>
      </c>
      <c r="FM452" s="190" t="s">
        <v>3636</v>
      </c>
      <c r="FN452" s="190" t="s">
        <v>3635</v>
      </c>
      <c r="FO452" s="190" t="s">
        <v>271</v>
      </c>
      <c r="FP452" s="190" t="s">
        <v>271</v>
      </c>
      <c r="FQ452" s="193">
        <v>16741</v>
      </c>
      <c r="FR452" s="193">
        <v>3044</v>
      </c>
      <c r="FS452" s="190" t="s">
        <v>271</v>
      </c>
      <c r="FT452" s="190" t="s">
        <v>271</v>
      </c>
      <c r="FU452" s="190" t="s">
        <v>271</v>
      </c>
      <c r="FV452" s="190" t="s">
        <v>271</v>
      </c>
      <c r="FW452" s="190" t="s">
        <v>271</v>
      </c>
      <c r="FX452" s="190" t="s">
        <v>271</v>
      </c>
      <c r="FY452" s="190" t="s">
        <v>271</v>
      </c>
      <c r="FZ452" s="190" t="s">
        <v>271</v>
      </c>
      <c r="GA452" s="190" t="s">
        <v>271</v>
      </c>
      <c r="GB452" s="190" t="s">
        <v>271</v>
      </c>
      <c r="GC452" s="190" t="s">
        <v>271</v>
      </c>
      <c r="GD452" s="190" t="s">
        <v>271</v>
      </c>
      <c r="GE452" s="190" t="s">
        <v>271</v>
      </c>
    </row>
    <row r="453" spans="1:187" x14ac:dyDescent="0.3">
      <c r="A453" s="190" t="s">
        <v>372</v>
      </c>
      <c r="B453" s="190">
        <v>3052</v>
      </c>
      <c r="C453" s="190" t="s">
        <v>89</v>
      </c>
      <c r="D453" s="190" t="s">
        <v>238</v>
      </c>
      <c r="E453" s="190" t="s">
        <v>3634</v>
      </c>
      <c r="F453" s="190" t="s">
        <v>3633</v>
      </c>
      <c r="G453" s="190" t="s">
        <v>2855</v>
      </c>
      <c r="H453" s="190" t="s">
        <v>369</v>
      </c>
      <c r="I453" s="190" t="s">
        <v>2945</v>
      </c>
      <c r="J453" s="190" t="s">
        <v>3632</v>
      </c>
      <c r="K453" s="190" t="s">
        <v>1272</v>
      </c>
      <c r="L453" s="190" t="s">
        <v>271</v>
      </c>
      <c r="M453" s="190" t="s">
        <v>3631</v>
      </c>
      <c r="N453" s="190" t="s">
        <v>271</v>
      </c>
      <c r="O453" s="190" t="s">
        <v>271</v>
      </c>
      <c r="P453" s="190" t="s">
        <v>271</v>
      </c>
      <c r="Q453" s="191">
        <v>42491</v>
      </c>
      <c r="R453" s="191">
        <v>43131</v>
      </c>
      <c r="S453" s="191">
        <v>43131</v>
      </c>
      <c r="T453" s="190" t="s">
        <v>452</v>
      </c>
      <c r="U453" s="194">
        <v>3470384</v>
      </c>
      <c r="V453" s="190" t="s">
        <v>3630</v>
      </c>
      <c r="W453" s="190" t="s">
        <v>918</v>
      </c>
      <c r="X453" s="190" t="s">
        <v>3629</v>
      </c>
      <c r="Y453" s="190" t="s">
        <v>271</v>
      </c>
      <c r="Z453" s="190" t="s">
        <v>271</v>
      </c>
      <c r="AA453" s="190" t="s">
        <v>271</v>
      </c>
      <c r="AB453" s="190" t="s">
        <v>448</v>
      </c>
      <c r="AC453" s="190" t="s">
        <v>3628</v>
      </c>
      <c r="AD453" s="190" t="s">
        <v>289</v>
      </c>
      <c r="AE453" s="190" t="s">
        <v>3627</v>
      </c>
      <c r="AF453" s="190" t="s">
        <v>3626</v>
      </c>
      <c r="AG453" s="193">
        <v>38587</v>
      </c>
      <c r="AH453" s="193">
        <v>38588</v>
      </c>
      <c r="AI453" s="193">
        <v>77175</v>
      </c>
      <c r="AJ453" s="193">
        <v>8575</v>
      </c>
      <c r="AK453" s="193">
        <v>8575</v>
      </c>
      <c r="AL453" s="193">
        <v>17150</v>
      </c>
      <c r="AM453" s="193">
        <v>38587</v>
      </c>
      <c r="AN453" s="193">
        <v>38588</v>
      </c>
      <c r="AO453" s="193">
        <v>77175</v>
      </c>
      <c r="AP453" s="193">
        <v>8575</v>
      </c>
      <c r="AQ453" s="193">
        <v>8575</v>
      </c>
      <c r="AR453" s="193">
        <v>17150</v>
      </c>
      <c r="AS453" s="190" t="s">
        <v>271</v>
      </c>
      <c r="AT453" s="193" t="s">
        <v>271</v>
      </c>
      <c r="AU453" s="193" t="s">
        <v>271</v>
      </c>
      <c r="AV453" s="190" t="s">
        <v>271</v>
      </c>
      <c r="AW453" s="193" t="s">
        <v>271</v>
      </c>
      <c r="AX453" s="193" t="s">
        <v>271</v>
      </c>
      <c r="AY453" s="190" t="s">
        <v>271</v>
      </c>
      <c r="AZ453" s="193" t="s">
        <v>271</v>
      </c>
      <c r="BA453" s="193" t="s">
        <v>271</v>
      </c>
      <c r="BB453" s="190" t="s">
        <v>287</v>
      </c>
      <c r="BC453" s="193">
        <v>0</v>
      </c>
      <c r="BD453" s="193">
        <v>0</v>
      </c>
      <c r="BE453" s="190" t="s">
        <v>271</v>
      </c>
      <c r="BF453" s="193" t="s">
        <v>271</v>
      </c>
      <c r="BG453" s="193" t="s">
        <v>271</v>
      </c>
      <c r="BH453" s="190" t="s">
        <v>271</v>
      </c>
      <c r="BI453" s="193" t="s">
        <v>271</v>
      </c>
      <c r="BJ453" s="193" t="s">
        <v>271</v>
      </c>
      <c r="BK453" s="190" t="s">
        <v>287</v>
      </c>
      <c r="BL453" s="193">
        <v>668</v>
      </c>
      <c r="BM453" s="193">
        <v>3340</v>
      </c>
      <c r="BN453" s="190" t="s">
        <v>271</v>
      </c>
      <c r="BO453" s="193" t="s">
        <v>271</v>
      </c>
      <c r="BP453" s="193" t="s">
        <v>271</v>
      </c>
      <c r="BQ453" s="190" t="s">
        <v>287</v>
      </c>
      <c r="BR453" s="193">
        <v>0</v>
      </c>
      <c r="BS453" s="193">
        <v>0</v>
      </c>
      <c r="BT453" s="190" t="s">
        <v>271</v>
      </c>
      <c r="BU453" s="193" t="s">
        <v>271</v>
      </c>
      <c r="BV453" s="193" t="s">
        <v>271</v>
      </c>
      <c r="BW453" s="193" t="s">
        <v>271</v>
      </c>
      <c r="BX453" s="193" t="s">
        <v>271</v>
      </c>
      <c r="BY453" s="193">
        <v>0</v>
      </c>
      <c r="BZ453" s="193" t="s">
        <v>271</v>
      </c>
      <c r="CA453" s="193" t="s">
        <v>271</v>
      </c>
      <c r="CB453" s="193">
        <v>0</v>
      </c>
      <c r="CC453" s="190" t="s">
        <v>271</v>
      </c>
      <c r="CD453" s="193" t="s">
        <v>271</v>
      </c>
      <c r="CE453" s="193" t="s">
        <v>271</v>
      </c>
      <c r="CF453" s="190" t="s">
        <v>271</v>
      </c>
      <c r="CG453" s="193" t="s">
        <v>271</v>
      </c>
      <c r="CH453" s="193" t="s">
        <v>271</v>
      </c>
      <c r="CI453" s="190" t="s">
        <v>271</v>
      </c>
      <c r="CJ453" s="193" t="s">
        <v>271</v>
      </c>
      <c r="CK453" s="193" t="s">
        <v>271</v>
      </c>
      <c r="CL453" s="190" t="s">
        <v>271</v>
      </c>
      <c r="CM453" s="193" t="s">
        <v>271</v>
      </c>
      <c r="CN453" s="193" t="s">
        <v>271</v>
      </c>
      <c r="CO453" s="190" t="s">
        <v>271</v>
      </c>
      <c r="CP453" s="193" t="s">
        <v>271</v>
      </c>
      <c r="CQ453" s="193" t="s">
        <v>271</v>
      </c>
      <c r="CR453" s="190" t="s">
        <v>271</v>
      </c>
      <c r="CS453" s="193" t="s">
        <v>271</v>
      </c>
      <c r="CT453" s="193" t="s">
        <v>271</v>
      </c>
      <c r="CU453" s="190" t="s">
        <v>271</v>
      </c>
      <c r="CV453" s="193" t="s">
        <v>271</v>
      </c>
      <c r="CW453" s="193" t="s">
        <v>271</v>
      </c>
      <c r="CX453" s="190" t="s">
        <v>271</v>
      </c>
      <c r="CY453" s="193" t="s">
        <v>271</v>
      </c>
      <c r="CZ453" s="193" t="s">
        <v>271</v>
      </c>
      <c r="DA453" s="190" t="s">
        <v>271</v>
      </c>
      <c r="DB453" s="193" t="s">
        <v>271</v>
      </c>
      <c r="DC453" s="193" t="s">
        <v>271</v>
      </c>
      <c r="DD453" s="190" t="s">
        <v>271</v>
      </c>
      <c r="DE453" s="193" t="s">
        <v>271</v>
      </c>
      <c r="DF453" s="193" t="s">
        <v>271</v>
      </c>
      <c r="DG453" s="190" t="s">
        <v>271</v>
      </c>
      <c r="DH453" s="193" t="s">
        <v>271</v>
      </c>
      <c r="DI453" s="193" t="s">
        <v>271</v>
      </c>
      <c r="DJ453" s="190" t="s">
        <v>271</v>
      </c>
      <c r="DK453" s="193" t="s">
        <v>271</v>
      </c>
      <c r="DL453" s="193" t="s">
        <v>271</v>
      </c>
      <c r="DM453" s="190" t="s">
        <v>271</v>
      </c>
      <c r="DN453" s="193" t="s">
        <v>271</v>
      </c>
      <c r="DO453" s="193" t="s">
        <v>271</v>
      </c>
      <c r="DP453" s="190" t="s">
        <v>271</v>
      </c>
      <c r="DQ453" s="193" t="s">
        <v>271</v>
      </c>
      <c r="DR453" s="193" t="s">
        <v>271</v>
      </c>
      <c r="DS453" s="190" t="s">
        <v>271</v>
      </c>
      <c r="DT453" s="193" t="s">
        <v>271</v>
      </c>
      <c r="DU453" s="193" t="s">
        <v>271</v>
      </c>
      <c r="DV453" s="190" t="s">
        <v>271</v>
      </c>
      <c r="DW453" s="193" t="s">
        <v>271</v>
      </c>
      <c r="DX453" s="193" t="s">
        <v>271</v>
      </c>
      <c r="DY453" s="190" t="s">
        <v>356</v>
      </c>
      <c r="DZ453" s="190" t="s">
        <v>297</v>
      </c>
      <c r="EA453" s="190" t="s">
        <v>271</v>
      </c>
      <c r="EB453" s="190" t="s">
        <v>271</v>
      </c>
      <c r="EC453" s="190" t="s">
        <v>272</v>
      </c>
      <c r="ED453" s="190" t="s">
        <v>381</v>
      </c>
      <c r="EE453" s="190" t="s">
        <v>426</v>
      </c>
      <c r="EF453" s="190" t="s">
        <v>3625</v>
      </c>
      <c r="EG453" s="190" t="s">
        <v>352</v>
      </c>
      <c r="EH453" s="190" t="s">
        <v>380</v>
      </c>
      <c r="EI453" s="190" t="s">
        <v>319</v>
      </c>
      <c r="EJ453" s="190" t="s">
        <v>244</v>
      </c>
      <c r="EK453" s="190" t="s">
        <v>351</v>
      </c>
      <c r="EL453" s="190" t="s">
        <v>272</v>
      </c>
      <c r="EM453" s="190" t="s">
        <v>272</v>
      </c>
      <c r="EN453" s="190" t="s">
        <v>272</v>
      </c>
      <c r="EO453" s="190" t="s">
        <v>272</v>
      </c>
      <c r="EP453" s="190" t="s">
        <v>350</v>
      </c>
      <c r="EQ453" s="190">
        <v>4</v>
      </c>
      <c r="ER453" s="190" t="s">
        <v>404</v>
      </c>
      <c r="ES453" s="190" t="s">
        <v>272</v>
      </c>
      <c r="ET453" s="190" t="s">
        <v>272</v>
      </c>
      <c r="EU453" s="190" t="s">
        <v>272</v>
      </c>
      <c r="EV453" s="190" t="s">
        <v>272</v>
      </c>
      <c r="EW453" s="190" t="s">
        <v>279</v>
      </c>
      <c r="EX453" s="190">
        <v>4</v>
      </c>
      <c r="EY453" s="190" t="s">
        <v>278</v>
      </c>
      <c r="EZ453" s="190" t="s">
        <v>268</v>
      </c>
      <c r="FA453" s="190" t="s">
        <v>259</v>
      </c>
      <c r="FB453" s="193">
        <v>0</v>
      </c>
      <c r="FC453" s="190" t="s">
        <v>271</v>
      </c>
      <c r="FD453" s="190" t="s">
        <v>271</v>
      </c>
      <c r="FE453" s="190" t="s">
        <v>271</v>
      </c>
      <c r="FF453" s="190" t="s">
        <v>271</v>
      </c>
      <c r="FG453" s="190" t="s">
        <v>271</v>
      </c>
      <c r="FH453" s="190" t="s">
        <v>3624</v>
      </c>
      <c r="FI453" s="190" t="s">
        <v>271</v>
      </c>
      <c r="FJ453" s="190" t="s">
        <v>271</v>
      </c>
      <c r="FK453" s="190" t="s">
        <v>271</v>
      </c>
      <c r="FL453" s="190" t="s">
        <v>271</v>
      </c>
      <c r="FM453" s="190" t="s">
        <v>271</v>
      </c>
      <c r="FN453" s="190" t="s">
        <v>271</v>
      </c>
      <c r="FO453" s="190" t="s">
        <v>3623</v>
      </c>
      <c r="FP453" s="190" t="s">
        <v>271</v>
      </c>
      <c r="FQ453" s="193">
        <v>77175</v>
      </c>
      <c r="FR453" s="193">
        <v>17150</v>
      </c>
      <c r="FS453" s="190" t="s">
        <v>271</v>
      </c>
      <c r="FT453" s="190" t="s">
        <v>271</v>
      </c>
      <c r="FU453" s="190" t="s">
        <v>272</v>
      </c>
      <c r="FV453" s="190" t="s">
        <v>271</v>
      </c>
      <c r="FW453" s="190" t="s">
        <v>271</v>
      </c>
      <c r="FX453" s="190" t="s">
        <v>271</v>
      </c>
      <c r="FY453" s="190" t="s">
        <v>271</v>
      </c>
      <c r="FZ453" s="190" t="s">
        <v>271</v>
      </c>
      <c r="GA453" s="190" t="s">
        <v>271</v>
      </c>
      <c r="GB453" s="190" t="s">
        <v>271</v>
      </c>
      <c r="GC453" s="190" t="s">
        <v>271</v>
      </c>
      <c r="GD453" s="190" t="s">
        <v>271</v>
      </c>
      <c r="GE453" s="190" t="s">
        <v>271</v>
      </c>
    </row>
    <row r="454" spans="1:187" x14ac:dyDescent="0.3">
      <c r="A454" s="190" t="s">
        <v>372</v>
      </c>
      <c r="B454" s="190">
        <v>3046</v>
      </c>
      <c r="C454" s="190" t="s">
        <v>89</v>
      </c>
      <c r="D454" s="190" t="s">
        <v>238</v>
      </c>
      <c r="E454" s="190" t="s">
        <v>1929</v>
      </c>
      <c r="F454" s="190" t="s">
        <v>1928</v>
      </c>
      <c r="G454" s="190" t="s">
        <v>1337</v>
      </c>
      <c r="H454" s="190" t="s">
        <v>369</v>
      </c>
      <c r="I454" s="190" t="s">
        <v>1543</v>
      </c>
      <c r="J454" s="190" t="s">
        <v>1542</v>
      </c>
      <c r="K454" s="190" t="s">
        <v>271</v>
      </c>
      <c r="L454" s="190" t="s">
        <v>271</v>
      </c>
      <c r="M454" s="190" t="s">
        <v>271</v>
      </c>
      <c r="N454" s="190" t="s">
        <v>271</v>
      </c>
      <c r="O454" s="190" t="s">
        <v>271</v>
      </c>
      <c r="P454" s="190" t="s">
        <v>271</v>
      </c>
      <c r="Q454" s="191">
        <v>41921</v>
      </c>
      <c r="R454" s="191">
        <v>43008</v>
      </c>
      <c r="T454" s="190" t="s">
        <v>391</v>
      </c>
      <c r="U454" s="194">
        <v>2905178</v>
      </c>
      <c r="V454" s="190" t="s">
        <v>1927</v>
      </c>
      <c r="W454" s="190" t="s">
        <v>918</v>
      </c>
      <c r="X454" s="190" t="s">
        <v>1926</v>
      </c>
      <c r="Y454" s="190" t="s">
        <v>271</v>
      </c>
      <c r="Z454" s="190" t="s">
        <v>271</v>
      </c>
      <c r="AA454" s="190" t="s">
        <v>271</v>
      </c>
      <c r="AB454" s="190" t="s">
        <v>310</v>
      </c>
      <c r="AC454" s="190" t="s">
        <v>1925</v>
      </c>
      <c r="AD454" s="190" t="s">
        <v>289</v>
      </c>
      <c r="AE454" s="190" t="s">
        <v>1924</v>
      </c>
      <c r="AF454" s="190" t="s">
        <v>1923</v>
      </c>
      <c r="AG454" s="193">
        <v>64800</v>
      </c>
      <c r="AH454" s="193">
        <v>43200</v>
      </c>
      <c r="AI454" s="193">
        <v>108000</v>
      </c>
      <c r="AJ454" s="193">
        <v>10800</v>
      </c>
      <c r="AK454" s="193">
        <v>10800</v>
      </c>
      <c r="AL454" s="193">
        <v>21600</v>
      </c>
      <c r="AM454" s="193">
        <v>0</v>
      </c>
      <c r="AN454" s="193">
        <v>0</v>
      </c>
      <c r="AO454" s="193">
        <v>0</v>
      </c>
      <c r="AP454" s="193">
        <v>0</v>
      </c>
      <c r="AQ454" s="193">
        <v>0</v>
      </c>
      <c r="AR454" s="193">
        <v>0</v>
      </c>
      <c r="AS454" s="190" t="s">
        <v>271</v>
      </c>
      <c r="AT454" s="193" t="s">
        <v>271</v>
      </c>
      <c r="AU454" s="193" t="s">
        <v>271</v>
      </c>
      <c r="AV454" s="190" t="s">
        <v>271</v>
      </c>
      <c r="AW454" s="193" t="s">
        <v>271</v>
      </c>
      <c r="AX454" s="193" t="s">
        <v>271</v>
      </c>
      <c r="AY454" s="190" t="s">
        <v>271</v>
      </c>
      <c r="AZ454" s="193" t="s">
        <v>271</v>
      </c>
      <c r="BA454" s="193" t="s">
        <v>271</v>
      </c>
      <c r="BB454" s="190" t="s">
        <v>271</v>
      </c>
      <c r="BC454" s="193" t="s">
        <v>271</v>
      </c>
      <c r="BD454" s="193" t="s">
        <v>271</v>
      </c>
      <c r="BE454" s="190" t="s">
        <v>271</v>
      </c>
      <c r="BF454" s="193" t="s">
        <v>271</v>
      </c>
      <c r="BG454" s="193" t="s">
        <v>271</v>
      </c>
      <c r="BH454" s="190" t="s">
        <v>271</v>
      </c>
      <c r="BI454" s="193" t="s">
        <v>271</v>
      </c>
      <c r="BJ454" s="193" t="s">
        <v>271</v>
      </c>
      <c r="BK454" s="190" t="s">
        <v>271</v>
      </c>
      <c r="BL454" s="193" t="s">
        <v>271</v>
      </c>
      <c r="BM454" s="193" t="s">
        <v>271</v>
      </c>
      <c r="BN454" s="190" t="s">
        <v>271</v>
      </c>
      <c r="BO454" s="193" t="s">
        <v>271</v>
      </c>
      <c r="BP454" s="193" t="s">
        <v>271</v>
      </c>
      <c r="BQ454" s="190" t="s">
        <v>271</v>
      </c>
      <c r="BR454" s="193" t="s">
        <v>271</v>
      </c>
      <c r="BS454" s="193" t="s">
        <v>271</v>
      </c>
      <c r="BT454" s="190" t="s">
        <v>271</v>
      </c>
      <c r="BU454" s="193" t="s">
        <v>271</v>
      </c>
      <c r="BV454" s="193" t="s">
        <v>271</v>
      </c>
      <c r="BW454" s="193">
        <v>12672</v>
      </c>
      <c r="BX454" s="193">
        <v>8448</v>
      </c>
      <c r="BY454" s="193">
        <v>108000</v>
      </c>
      <c r="BZ454" s="193">
        <v>2534</v>
      </c>
      <c r="CA454" s="193">
        <v>1690</v>
      </c>
      <c r="CB454" s="193">
        <v>21600</v>
      </c>
      <c r="CC454" s="190" t="s">
        <v>271</v>
      </c>
      <c r="CD454" s="193" t="s">
        <v>271</v>
      </c>
      <c r="CE454" s="193" t="s">
        <v>271</v>
      </c>
      <c r="CF454" s="190" t="s">
        <v>271</v>
      </c>
      <c r="CG454" s="193" t="s">
        <v>271</v>
      </c>
      <c r="CH454" s="193" t="s">
        <v>271</v>
      </c>
      <c r="CI454" s="190" t="s">
        <v>271</v>
      </c>
      <c r="CJ454" s="193" t="s">
        <v>271</v>
      </c>
      <c r="CK454" s="193" t="s">
        <v>271</v>
      </c>
      <c r="CL454" s="190" t="s">
        <v>271</v>
      </c>
      <c r="CM454" s="193" t="s">
        <v>271</v>
      </c>
      <c r="CN454" s="193" t="s">
        <v>271</v>
      </c>
      <c r="CO454" s="190" t="s">
        <v>287</v>
      </c>
      <c r="CP454" s="193">
        <v>0</v>
      </c>
      <c r="CQ454" s="193">
        <v>0</v>
      </c>
      <c r="CR454" s="190" t="s">
        <v>271</v>
      </c>
      <c r="CS454" s="193" t="s">
        <v>271</v>
      </c>
      <c r="CT454" s="193" t="s">
        <v>271</v>
      </c>
      <c r="CU454" s="190" t="s">
        <v>271</v>
      </c>
      <c r="CV454" s="193" t="s">
        <v>271</v>
      </c>
      <c r="CW454" s="193" t="s">
        <v>271</v>
      </c>
      <c r="CX454" s="190" t="s">
        <v>287</v>
      </c>
      <c r="CY454" s="193">
        <v>0</v>
      </c>
      <c r="CZ454" s="193">
        <v>0</v>
      </c>
      <c r="DA454" s="190" t="s">
        <v>271</v>
      </c>
      <c r="DB454" s="193" t="s">
        <v>271</v>
      </c>
      <c r="DC454" s="193" t="s">
        <v>271</v>
      </c>
      <c r="DD454" s="190" t="s">
        <v>271</v>
      </c>
      <c r="DE454" s="193" t="s">
        <v>271</v>
      </c>
      <c r="DF454" s="193" t="s">
        <v>271</v>
      </c>
      <c r="DG454" s="190" t="s">
        <v>271</v>
      </c>
      <c r="DH454" s="193" t="s">
        <v>271</v>
      </c>
      <c r="DI454" s="193" t="s">
        <v>271</v>
      </c>
      <c r="DJ454" s="190" t="s">
        <v>271</v>
      </c>
      <c r="DK454" s="193" t="s">
        <v>271</v>
      </c>
      <c r="DL454" s="193" t="s">
        <v>271</v>
      </c>
      <c r="DM454" s="190" t="s">
        <v>271</v>
      </c>
      <c r="DN454" s="193" t="s">
        <v>271</v>
      </c>
      <c r="DO454" s="193" t="s">
        <v>271</v>
      </c>
      <c r="DP454" s="190" t="s">
        <v>271</v>
      </c>
      <c r="DQ454" s="193" t="s">
        <v>271</v>
      </c>
      <c r="DR454" s="193" t="s">
        <v>271</v>
      </c>
      <c r="DS454" s="190" t="s">
        <v>271</v>
      </c>
      <c r="DT454" s="193" t="s">
        <v>271</v>
      </c>
      <c r="DU454" s="193" t="s">
        <v>271</v>
      </c>
      <c r="DV454" s="190" t="s">
        <v>287</v>
      </c>
      <c r="DW454" s="193">
        <v>0</v>
      </c>
      <c r="DX454" s="193">
        <v>0</v>
      </c>
      <c r="DY454" s="190" t="s">
        <v>356</v>
      </c>
      <c r="DZ454" s="190" t="s">
        <v>297</v>
      </c>
      <c r="EA454" s="190" t="s">
        <v>271</v>
      </c>
      <c r="EB454" s="190" t="s">
        <v>271</v>
      </c>
      <c r="EC454" s="190" t="s">
        <v>272</v>
      </c>
      <c r="ED454" s="190" t="s">
        <v>323</v>
      </c>
      <c r="EE454" s="190" t="s">
        <v>426</v>
      </c>
      <c r="EF454" s="190" t="s">
        <v>1922</v>
      </c>
      <c r="EG454" s="190" t="s">
        <v>321</v>
      </c>
      <c r="EH454" s="190" t="s">
        <v>320</v>
      </c>
      <c r="EI454" s="190" t="s">
        <v>483</v>
      </c>
      <c r="EJ454" s="190" t="s">
        <v>245</v>
      </c>
      <c r="EK454" s="190" t="s">
        <v>379</v>
      </c>
      <c r="EL454" s="190" t="s">
        <v>272</v>
      </c>
      <c r="EM454" s="190" t="s">
        <v>272</v>
      </c>
      <c r="EN454" s="190" t="s">
        <v>272</v>
      </c>
      <c r="EO454" s="190" t="s">
        <v>272</v>
      </c>
      <c r="EP454" s="190" t="s">
        <v>378</v>
      </c>
      <c r="EQ454" s="190">
        <v>4</v>
      </c>
      <c r="ER454" s="190" t="s">
        <v>349</v>
      </c>
      <c r="ES454" s="190" t="s">
        <v>272</v>
      </c>
      <c r="ET454" s="190" t="s">
        <v>272</v>
      </c>
      <c r="EU454" s="190" t="s">
        <v>272</v>
      </c>
      <c r="EV454" s="190" t="s">
        <v>272</v>
      </c>
      <c r="EW454" s="190" t="s">
        <v>303</v>
      </c>
      <c r="EX454" s="190">
        <v>4</v>
      </c>
      <c r="EY454" s="190" t="s">
        <v>278</v>
      </c>
      <c r="EZ454" s="190" t="s">
        <v>268</v>
      </c>
      <c r="FA454" s="190" t="s">
        <v>260</v>
      </c>
      <c r="FB454" s="193">
        <v>22</v>
      </c>
      <c r="FC454" s="190" t="s">
        <v>348</v>
      </c>
      <c r="FD454" s="190" t="s">
        <v>442</v>
      </c>
      <c r="FE454" s="190" t="s">
        <v>271</v>
      </c>
      <c r="FF454" s="190" t="s">
        <v>263</v>
      </c>
      <c r="FG454" s="190" t="s">
        <v>1921</v>
      </c>
      <c r="FH454" s="190" t="s">
        <v>271</v>
      </c>
      <c r="FI454" s="190" t="s">
        <v>1920</v>
      </c>
      <c r="FJ454" s="190" t="s">
        <v>1919</v>
      </c>
      <c r="FK454" s="190" t="s">
        <v>1918</v>
      </c>
      <c r="FL454" s="190" t="s">
        <v>1917</v>
      </c>
      <c r="FM454" s="190" t="s">
        <v>1916</v>
      </c>
      <c r="FN454" s="190" t="s">
        <v>1915</v>
      </c>
      <c r="FO454" s="190" t="s">
        <v>271</v>
      </c>
      <c r="FP454" s="190" t="s">
        <v>1914</v>
      </c>
      <c r="FQ454" s="193">
        <v>108000</v>
      </c>
      <c r="FR454" s="193">
        <v>21600</v>
      </c>
      <c r="FS454" s="190" t="s">
        <v>297</v>
      </c>
      <c r="FT454" s="190" t="s">
        <v>297</v>
      </c>
      <c r="FU454" s="190" t="s">
        <v>297</v>
      </c>
      <c r="FV454" s="190" t="s">
        <v>297</v>
      </c>
      <c r="FW454" s="190" t="s">
        <v>297</v>
      </c>
      <c r="FX454" s="190" t="s">
        <v>297</v>
      </c>
      <c r="FY454" s="190" t="s">
        <v>272</v>
      </c>
      <c r="FZ454" s="190" t="s">
        <v>297</v>
      </c>
      <c r="GA454" s="190" t="s">
        <v>297</v>
      </c>
      <c r="GB454" s="190" t="s">
        <v>297</v>
      </c>
      <c r="GC454" s="190" t="s">
        <v>272</v>
      </c>
      <c r="GD454" s="190" t="s">
        <v>272</v>
      </c>
      <c r="GE454" s="190" t="s">
        <v>297</v>
      </c>
    </row>
    <row r="455" spans="1:187" x14ac:dyDescent="0.3">
      <c r="A455" s="190" t="s">
        <v>372</v>
      </c>
      <c r="B455" s="190">
        <v>3047</v>
      </c>
      <c r="C455" s="190" t="s">
        <v>89</v>
      </c>
      <c r="D455" s="190" t="s">
        <v>238</v>
      </c>
      <c r="E455" s="190" t="s">
        <v>1913</v>
      </c>
      <c r="F455" s="190" t="s">
        <v>1912</v>
      </c>
      <c r="G455" s="190" t="s">
        <v>1337</v>
      </c>
      <c r="H455" s="190" t="s">
        <v>369</v>
      </c>
      <c r="I455" s="190" t="s">
        <v>1543</v>
      </c>
      <c r="J455" s="190" t="s">
        <v>1542</v>
      </c>
      <c r="K455" s="190" t="s">
        <v>271</v>
      </c>
      <c r="L455" s="190" t="s">
        <v>271</v>
      </c>
      <c r="M455" s="190" t="s">
        <v>271</v>
      </c>
      <c r="N455" s="190" t="s">
        <v>271</v>
      </c>
      <c r="O455" s="190" t="s">
        <v>271</v>
      </c>
      <c r="P455" s="190" t="s">
        <v>271</v>
      </c>
      <c r="Q455" s="191">
        <v>42093</v>
      </c>
      <c r="R455" s="191">
        <v>42460</v>
      </c>
      <c r="S455" s="191">
        <v>42735</v>
      </c>
      <c r="T455" s="190" t="s">
        <v>452</v>
      </c>
      <c r="U455" s="194">
        <v>3731402</v>
      </c>
      <c r="V455" s="190" t="s">
        <v>1911</v>
      </c>
      <c r="W455" s="190" t="s">
        <v>1910</v>
      </c>
      <c r="X455" s="190" t="s">
        <v>1909</v>
      </c>
      <c r="Y455" s="190" t="s">
        <v>271</v>
      </c>
      <c r="Z455" s="190" t="s">
        <v>271</v>
      </c>
      <c r="AA455" s="190" t="s">
        <v>271</v>
      </c>
      <c r="AB455" s="190" t="s">
        <v>291</v>
      </c>
      <c r="AC455" s="190" t="s">
        <v>1908</v>
      </c>
      <c r="AD455" s="190" t="s">
        <v>289</v>
      </c>
      <c r="AE455" s="190" t="s">
        <v>1907</v>
      </c>
      <c r="AF455" s="190" t="s">
        <v>1906</v>
      </c>
      <c r="AG455" s="193">
        <v>46010</v>
      </c>
      <c r="AH455" s="193">
        <v>59110</v>
      </c>
      <c r="AI455" s="193">
        <v>105120</v>
      </c>
      <c r="AJ455" s="193">
        <v>9202</v>
      </c>
      <c r="AK455" s="193">
        <v>11822</v>
      </c>
      <c r="AL455" s="193">
        <v>21024</v>
      </c>
      <c r="AM455" s="193">
        <v>46010</v>
      </c>
      <c r="AN455" s="193">
        <v>59110</v>
      </c>
      <c r="AO455" s="193">
        <v>105120</v>
      </c>
      <c r="AP455" s="193">
        <v>9202</v>
      </c>
      <c r="AQ455" s="193">
        <v>11822</v>
      </c>
      <c r="AR455" s="193">
        <v>21024</v>
      </c>
      <c r="AS455" s="190" t="s">
        <v>271</v>
      </c>
      <c r="AT455" s="193" t="s">
        <v>271</v>
      </c>
      <c r="AU455" s="193" t="s">
        <v>271</v>
      </c>
      <c r="AV455" s="190" t="s">
        <v>287</v>
      </c>
      <c r="AW455" s="193">
        <v>200</v>
      </c>
      <c r="AX455" s="193">
        <v>1000</v>
      </c>
      <c r="AY455" s="190" t="s">
        <v>271</v>
      </c>
      <c r="AZ455" s="193" t="s">
        <v>271</v>
      </c>
      <c r="BA455" s="193" t="s">
        <v>271</v>
      </c>
      <c r="BB455" s="190" t="s">
        <v>271</v>
      </c>
      <c r="BC455" s="193" t="s">
        <v>271</v>
      </c>
      <c r="BD455" s="193" t="s">
        <v>271</v>
      </c>
      <c r="BE455" s="190" t="s">
        <v>271</v>
      </c>
      <c r="BF455" s="193" t="s">
        <v>271</v>
      </c>
      <c r="BG455" s="193" t="s">
        <v>271</v>
      </c>
      <c r="BH455" s="190" t="s">
        <v>287</v>
      </c>
      <c r="BI455" s="193">
        <v>1150</v>
      </c>
      <c r="BJ455" s="193">
        <v>5750</v>
      </c>
      <c r="BK455" s="190" t="s">
        <v>287</v>
      </c>
      <c r="BL455" s="193">
        <v>1734</v>
      </c>
      <c r="BM455" s="193">
        <v>85670</v>
      </c>
      <c r="BN455" s="190" t="s">
        <v>271</v>
      </c>
      <c r="BO455" s="193" t="s">
        <v>271</v>
      </c>
      <c r="BP455" s="193" t="s">
        <v>271</v>
      </c>
      <c r="BQ455" s="190" t="s">
        <v>287</v>
      </c>
      <c r="BR455" s="193">
        <v>3690</v>
      </c>
      <c r="BS455" s="193">
        <v>18450</v>
      </c>
      <c r="BT455" s="190" t="s">
        <v>271</v>
      </c>
      <c r="BU455" s="193" t="s">
        <v>271</v>
      </c>
      <c r="BV455" s="193" t="s">
        <v>271</v>
      </c>
      <c r="BW455" s="193" t="s">
        <v>271</v>
      </c>
      <c r="BX455" s="193" t="s">
        <v>271</v>
      </c>
      <c r="BY455" s="193">
        <v>0</v>
      </c>
      <c r="BZ455" s="193" t="s">
        <v>271</v>
      </c>
      <c r="CA455" s="193" t="s">
        <v>271</v>
      </c>
      <c r="CB455" s="193">
        <v>0</v>
      </c>
      <c r="CC455" s="190" t="s">
        <v>271</v>
      </c>
      <c r="CD455" s="193" t="s">
        <v>271</v>
      </c>
      <c r="CE455" s="193" t="s">
        <v>271</v>
      </c>
      <c r="CF455" s="190" t="s">
        <v>271</v>
      </c>
      <c r="CG455" s="193" t="s">
        <v>271</v>
      </c>
      <c r="CH455" s="193" t="s">
        <v>271</v>
      </c>
      <c r="CI455" s="190" t="s">
        <v>271</v>
      </c>
      <c r="CJ455" s="193" t="s">
        <v>271</v>
      </c>
      <c r="CK455" s="193" t="s">
        <v>271</v>
      </c>
      <c r="CL455" s="190" t="s">
        <v>271</v>
      </c>
      <c r="CM455" s="193" t="s">
        <v>271</v>
      </c>
      <c r="CN455" s="193" t="s">
        <v>271</v>
      </c>
      <c r="CO455" s="190" t="s">
        <v>287</v>
      </c>
      <c r="CP455" s="193">
        <v>0</v>
      </c>
      <c r="CQ455" s="193">
        <v>0</v>
      </c>
      <c r="CR455" s="190" t="s">
        <v>287</v>
      </c>
      <c r="CS455" s="193">
        <v>0</v>
      </c>
      <c r="CT455" s="193">
        <v>0</v>
      </c>
      <c r="CU455" s="190" t="s">
        <v>271</v>
      </c>
      <c r="CV455" s="193" t="s">
        <v>271</v>
      </c>
      <c r="CW455" s="193" t="s">
        <v>271</v>
      </c>
      <c r="CX455" s="190" t="s">
        <v>271</v>
      </c>
      <c r="CY455" s="193" t="s">
        <v>271</v>
      </c>
      <c r="CZ455" s="193" t="s">
        <v>271</v>
      </c>
      <c r="DA455" s="190" t="s">
        <v>271</v>
      </c>
      <c r="DB455" s="193" t="s">
        <v>271</v>
      </c>
      <c r="DC455" s="193" t="s">
        <v>271</v>
      </c>
      <c r="DD455" s="190" t="s">
        <v>271</v>
      </c>
      <c r="DE455" s="193" t="s">
        <v>271</v>
      </c>
      <c r="DF455" s="193" t="s">
        <v>271</v>
      </c>
      <c r="DG455" s="190" t="s">
        <v>271</v>
      </c>
      <c r="DH455" s="193" t="s">
        <v>271</v>
      </c>
      <c r="DI455" s="193" t="s">
        <v>271</v>
      </c>
      <c r="DJ455" s="190" t="s">
        <v>271</v>
      </c>
      <c r="DK455" s="193" t="s">
        <v>271</v>
      </c>
      <c r="DL455" s="193" t="s">
        <v>271</v>
      </c>
      <c r="DM455" s="190" t="s">
        <v>271</v>
      </c>
      <c r="DN455" s="193" t="s">
        <v>271</v>
      </c>
      <c r="DO455" s="193" t="s">
        <v>271</v>
      </c>
      <c r="DP455" s="190" t="s">
        <v>271</v>
      </c>
      <c r="DQ455" s="193" t="s">
        <v>271</v>
      </c>
      <c r="DR455" s="193" t="s">
        <v>271</v>
      </c>
      <c r="DS455" s="190" t="s">
        <v>271</v>
      </c>
      <c r="DT455" s="193" t="s">
        <v>271</v>
      </c>
      <c r="DU455" s="193" t="s">
        <v>271</v>
      </c>
      <c r="DV455" s="190" t="s">
        <v>287</v>
      </c>
      <c r="DW455" s="193">
        <v>0</v>
      </c>
      <c r="DX455" s="193">
        <v>0</v>
      </c>
      <c r="DY455" s="190" t="s">
        <v>356</v>
      </c>
      <c r="DZ455" s="190" t="s">
        <v>297</v>
      </c>
      <c r="EA455" s="190" t="s">
        <v>271</v>
      </c>
      <c r="EB455" s="190" t="s">
        <v>271</v>
      </c>
      <c r="EC455" s="190" t="s">
        <v>297</v>
      </c>
      <c r="ED455" s="190" t="s">
        <v>271</v>
      </c>
      <c r="EE455" s="190" t="s">
        <v>271</v>
      </c>
      <c r="EF455" s="190" t="s">
        <v>1905</v>
      </c>
      <c r="EG455" s="190" t="s">
        <v>321</v>
      </c>
      <c r="EH455" s="190" t="s">
        <v>320</v>
      </c>
      <c r="EI455" s="190" t="s">
        <v>319</v>
      </c>
      <c r="EJ455" s="190" t="s">
        <v>245</v>
      </c>
      <c r="EK455" s="190" t="s">
        <v>379</v>
      </c>
      <c r="EL455" s="190" t="s">
        <v>272</v>
      </c>
      <c r="EM455" s="190" t="s">
        <v>272</v>
      </c>
      <c r="EN455" s="190" t="s">
        <v>272</v>
      </c>
      <c r="EO455" s="190" t="s">
        <v>272</v>
      </c>
      <c r="EP455" s="190" t="s">
        <v>378</v>
      </c>
      <c r="EQ455" s="190">
        <v>4</v>
      </c>
      <c r="ER455" s="190" t="s">
        <v>349</v>
      </c>
      <c r="ES455" s="190" t="s">
        <v>272</v>
      </c>
      <c r="ET455" s="190" t="s">
        <v>272</v>
      </c>
      <c r="EU455" s="190" t="s">
        <v>272</v>
      </c>
      <c r="EV455" s="190" t="s">
        <v>272</v>
      </c>
      <c r="EW455" s="190" t="s">
        <v>303</v>
      </c>
      <c r="EX455" s="190">
        <v>4</v>
      </c>
      <c r="EY455" s="190" t="s">
        <v>318</v>
      </c>
      <c r="EZ455" s="190" t="s">
        <v>268</v>
      </c>
      <c r="FA455" s="190" t="s">
        <v>257</v>
      </c>
      <c r="FB455" s="193">
        <v>6</v>
      </c>
      <c r="FC455" s="190" t="s">
        <v>348</v>
      </c>
      <c r="FD455" s="190" t="s">
        <v>442</v>
      </c>
      <c r="FE455" s="190" t="s">
        <v>276</v>
      </c>
      <c r="FF455" s="190" t="s">
        <v>263</v>
      </c>
      <c r="FG455" s="190" t="s">
        <v>1904</v>
      </c>
      <c r="FH455" s="190" t="s">
        <v>271</v>
      </c>
      <c r="FI455" s="190" t="s">
        <v>1903</v>
      </c>
      <c r="FJ455" s="190" t="s">
        <v>1902</v>
      </c>
      <c r="FK455" s="190" t="s">
        <v>1901</v>
      </c>
      <c r="FL455" s="190" t="s">
        <v>1900</v>
      </c>
      <c r="FM455" s="190" t="s">
        <v>1899</v>
      </c>
      <c r="FN455" s="190" t="s">
        <v>1898</v>
      </c>
      <c r="FO455" s="190" t="s">
        <v>1897</v>
      </c>
      <c r="FP455" s="190" t="s">
        <v>271</v>
      </c>
      <c r="FQ455" s="193">
        <v>105120</v>
      </c>
      <c r="FR455" s="193">
        <v>21024</v>
      </c>
      <c r="FS455" s="190" t="s">
        <v>271</v>
      </c>
      <c r="FT455" s="190" t="s">
        <v>271</v>
      </c>
      <c r="FU455" s="190" t="s">
        <v>272</v>
      </c>
      <c r="FV455" s="190" t="s">
        <v>271</v>
      </c>
      <c r="FW455" s="190" t="s">
        <v>271</v>
      </c>
      <c r="FX455" s="190" t="s">
        <v>271</v>
      </c>
      <c r="FY455" s="190" t="s">
        <v>271</v>
      </c>
      <c r="FZ455" s="190" t="s">
        <v>271</v>
      </c>
      <c r="GA455" s="190" t="s">
        <v>271</v>
      </c>
      <c r="GB455" s="190" t="s">
        <v>271</v>
      </c>
      <c r="GC455" s="190" t="s">
        <v>272</v>
      </c>
      <c r="GD455" s="190" t="s">
        <v>271</v>
      </c>
      <c r="GE455" s="190" t="s">
        <v>271</v>
      </c>
    </row>
    <row r="456" spans="1:187" x14ac:dyDescent="0.3">
      <c r="A456" s="190" t="s">
        <v>372</v>
      </c>
      <c r="B456" s="190">
        <v>3044</v>
      </c>
      <c r="C456" s="190" t="s">
        <v>89</v>
      </c>
      <c r="D456" s="190" t="s">
        <v>238</v>
      </c>
      <c r="E456" s="190" t="s">
        <v>1068</v>
      </c>
      <c r="F456" s="190" t="s">
        <v>1067</v>
      </c>
      <c r="G456" s="190" t="s">
        <v>270</v>
      </c>
      <c r="H456" s="190" t="s">
        <v>369</v>
      </c>
      <c r="I456" s="190" t="s">
        <v>368</v>
      </c>
      <c r="J456" s="190" t="s">
        <v>1066</v>
      </c>
      <c r="K456" s="190" t="s">
        <v>271</v>
      </c>
      <c r="L456" s="190" t="s">
        <v>271</v>
      </c>
      <c r="M456" s="190" t="s">
        <v>271</v>
      </c>
      <c r="N456" s="190" t="s">
        <v>271</v>
      </c>
      <c r="O456" s="190" t="s">
        <v>271</v>
      </c>
      <c r="P456" s="190" t="s">
        <v>271</v>
      </c>
      <c r="Q456" s="191">
        <v>42063</v>
      </c>
      <c r="R456" s="191">
        <v>42400</v>
      </c>
      <c r="T456" s="190" t="s">
        <v>452</v>
      </c>
      <c r="U456" s="194">
        <v>677372</v>
      </c>
      <c r="V456" s="190" t="s">
        <v>1065</v>
      </c>
      <c r="W456" s="190" t="s">
        <v>364</v>
      </c>
      <c r="X456" s="190" t="s">
        <v>1064</v>
      </c>
      <c r="Y456" s="190" t="s">
        <v>271</v>
      </c>
      <c r="Z456" s="190" t="s">
        <v>271</v>
      </c>
      <c r="AA456" s="190" t="s">
        <v>271</v>
      </c>
      <c r="AB456" s="190" t="s">
        <v>448</v>
      </c>
      <c r="AC456" s="190" t="s">
        <v>1063</v>
      </c>
      <c r="AD456" s="190" t="s">
        <v>289</v>
      </c>
      <c r="AE456" s="190" t="s">
        <v>1062</v>
      </c>
      <c r="AF456" s="190" t="s">
        <v>1061</v>
      </c>
      <c r="AG456" s="193">
        <v>6000</v>
      </c>
      <c r="AH456" s="193">
        <v>6000</v>
      </c>
      <c r="AI456" s="193">
        <v>12000</v>
      </c>
      <c r="AJ456" s="193">
        <v>1250</v>
      </c>
      <c r="AK456" s="193">
        <v>1250</v>
      </c>
      <c r="AL456" s="193">
        <v>2500</v>
      </c>
      <c r="AM456" s="193">
        <v>6000</v>
      </c>
      <c r="AN456" s="193">
        <v>6000</v>
      </c>
      <c r="AO456" s="193">
        <v>12000</v>
      </c>
      <c r="AP456" s="193">
        <v>1250</v>
      </c>
      <c r="AQ456" s="193">
        <v>1250</v>
      </c>
      <c r="AR456" s="193">
        <v>2500</v>
      </c>
      <c r="AS456" s="190" t="s">
        <v>271</v>
      </c>
      <c r="AT456" s="193" t="s">
        <v>271</v>
      </c>
      <c r="AU456" s="193" t="s">
        <v>271</v>
      </c>
      <c r="AV456" s="190" t="s">
        <v>271</v>
      </c>
      <c r="AW456" s="193" t="s">
        <v>271</v>
      </c>
      <c r="AX456" s="193" t="s">
        <v>271</v>
      </c>
      <c r="AY456" s="190" t="s">
        <v>271</v>
      </c>
      <c r="AZ456" s="193" t="s">
        <v>271</v>
      </c>
      <c r="BA456" s="193" t="s">
        <v>271</v>
      </c>
      <c r="BB456" s="190" t="s">
        <v>287</v>
      </c>
      <c r="BC456" s="193">
        <v>1500</v>
      </c>
      <c r="BD456" s="193">
        <v>6000</v>
      </c>
      <c r="BE456" s="190" t="s">
        <v>271</v>
      </c>
      <c r="BF456" s="193" t="s">
        <v>271</v>
      </c>
      <c r="BG456" s="193" t="s">
        <v>271</v>
      </c>
      <c r="BH456" s="190" t="s">
        <v>271</v>
      </c>
      <c r="BI456" s="193" t="s">
        <v>271</v>
      </c>
      <c r="BJ456" s="193" t="s">
        <v>271</v>
      </c>
      <c r="BK456" s="190" t="s">
        <v>287</v>
      </c>
      <c r="BL456" s="193">
        <v>12020</v>
      </c>
      <c r="BM456" s="193">
        <v>36500</v>
      </c>
      <c r="BN456" s="190" t="s">
        <v>271</v>
      </c>
      <c r="BO456" s="193" t="s">
        <v>271</v>
      </c>
      <c r="BP456" s="193" t="s">
        <v>271</v>
      </c>
      <c r="BQ456" s="190" t="s">
        <v>271</v>
      </c>
      <c r="BR456" s="193" t="s">
        <v>271</v>
      </c>
      <c r="BS456" s="193" t="s">
        <v>271</v>
      </c>
      <c r="BT456" s="190" t="s">
        <v>271</v>
      </c>
      <c r="BU456" s="193" t="s">
        <v>271</v>
      </c>
      <c r="BV456" s="193" t="s">
        <v>271</v>
      </c>
      <c r="BW456" s="193" t="s">
        <v>271</v>
      </c>
      <c r="BX456" s="193" t="s">
        <v>271</v>
      </c>
      <c r="BY456" s="193">
        <v>0</v>
      </c>
      <c r="BZ456" s="193" t="s">
        <v>271</v>
      </c>
      <c r="CA456" s="193" t="s">
        <v>271</v>
      </c>
      <c r="CB456" s="193">
        <v>0</v>
      </c>
      <c r="CC456" s="190" t="s">
        <v>271</v>
      </c>
      <c r="CD456" s="193" t="s">
        <v>271</v>
      </c>
      <c r="CE456" s="193" t="s">
        <v>271</v>
      </c>
      <c r="CF456" s="190" t="s">
        <v>271</v>
      </c>
      <c r="CG456" s="193" t="s">
        <v>271</v>
      </c>
      <c r="CH456" s="193" t="s">
        <v>271</v>
      </c>
      <c r="CI456" s="190" t="s">
        <v>271</v>
      </c>
      <c r="CJ456" s="193" t="s">
        <v>271</v>
      </c>
      <c r="CK456" s="193" t="s">
        <v>271</v>
      </c>
      <c r="CL456" s="190" t="s">
        <v>271</v>
      </c>
      <c r="CM456" s="193" t="s">
        <v>271</v>
      </c>
      <c r="CN456" s="193" t="s">
        <v>271</v>
      </c>
      <c r="CO456" s="190" t="s">
        <v>271</v>
      </c>
      <c r="CP456" s="193" t="s">
        <v>271</v>
      </c>
      <c r="CQ456" s="193" t="s">
        <v>271</v>
      </c>
      <c r="CR456" s="190" t="s">
        <v>271</v>
      </c>
      <c r="CS456" s="193" t="s">
        <v>271</v>
      </c>
      <c r="CT456" s="193" t="s">
        <v>271</v>
      </c>
      <c r="CU456" s="190" t="s">
        <v>271</v>
      </c>
      <c r="CV456" s="193" t="s">
        <v>271</v>
      </c>
      <c r="CW456" s="193" t="s">
        <v>271</v>
      </c>
      <c r="CX456" s="190" t="s">
        <v>271</v>
      </c>
      <c r="CY456" s="193" t="s">
        <v>271</v>
      </c>
      <c r="CZ456" s="193" t="s">
        <v>271</v>
      </c>
      <c r="DA456" s="190" t="s">
        <v>271</v>
      </c>
      <c r="DB456" s="193" t="s">
        <v>271</v>
      </c>
      <c r="DC456" s="193" t="s">
        <v>271</v>
      </c>
      <c r="DD456" s="190" t="s">
        <v>271</v>
      </c>
      <c r="DE456" s="193" t="s">
        <v>271</v>
      </c>
      <c r="DF456" s="193" t="s">
        <v>271</v>
      </c>
      <c r="DG456" s="190" t="s">
        <v>271</v>
      </c>
      <c r="DH456" s="193" t="s">
        <v>271</v>
      </c>
      <c r="DI456" s="193" t="s">
        <v>271</v>
      </c>
      <c r="DJ456" s="190" t="s">
        <v>271</v>
      </c>
      <c r="DK456" s="193" t="s">
        <v>271</v>
      </c>
      <c r="DL456" s="193" t="s">
        <v>271</v>
      </c>
      <c r="DM456" s="190" t="s">
        <v>271</v>
      </c>
      <c r="DN456" s="193" t="s">
        <v>271</v>
      </c>
      <c r="DO456" s="193" t="s">
        <v>271</v>
      </c>
      <c r="DP456" s="190" t="s">
        <v>271</v>
      </c>
      <c r="DQ456" s="193" t="s">
        <v>271</v>
      </c>
      <c r="DR456" s="193" t="s">
        <v>271</v>
      </c>
      <c r="DS456" s="190" t="s">
        <v>271</v>
      </c>
      <c r="DT456" s="193" t="s">
        <v>271</v>
      </c>
      <c r="DU456" s="193" t="s">
        <v>271</v>
      </c>
      <c r="DV456" s="190" t="s">
        <v>271</v>
      </c>
      <c r="DW456" s="193" t="s">
        <v>271</v>
      </c>
      <c r="DX456" s="193" t="s">
        <v>271</v>
      </c>
      <c r="DY456" s="190" t="s">
        <v>271</v>
      </c>
      <c r="DZ456" s="190" t="s">
        <v>271</v>
      </c>
      <c r="EA456" s="190" t="s">
        <v>271</v>
      </c>
      <c r="EB456" s="190" t="s">
        <v>271</v>
      </c>
      <c r="EC456" s="190" t="s">
        <v>271</v>
      </c>
      <c r="ED456" s="190" t="s">
        <v>271</v>
      </c>
      <c r="EE456" s="190" t="s">
        <v>271</v>
      </c>
      <c r="EF456" s="190" t="s">
        <v>271</v>
      </c>
      <c r="EG456" s="190" t="s">
        <v>321</v>
      </c>
      <c r="EH456" s="190" t="s">
        <v>380</v>
      </c>
      <c r="EI456" s="190" t="s">
        <v>483</v>
      </c>
      <c r="EJ456" s="190" t="s">
        <v>244</v>
      </c>
      <c r="EK456" s="190" t="s">
        <v>379</v>
      </c>
      <c r="EL456" s="190" t="s">
        <v>272</v>
      </c>
      <c r="EM456" s="190" t="s">
        <v>272</v>
      </c>
      <c r="EN456" s="190" t="s">
        <v>272</v>
      </c>
      <c r="EO456" s="190" t="s">
        <v>272</v>
      </c>
      <c r="EP456" s="190" t="s">
        <v>378</v>
      </c>
      <c r="EQ456" s="190">
        <v>4</v>
      </c>
      <c r="ER456" s="190" t="s">
        <v>349</v>
      </c>
      <c r="ES456" s="190" t="s">
        <v>272</v>
      </c>
      <c r="ET456" s="190" t="s">
        <v>272</v>
      </c>
      <c r="EU456" s="190" t="s">
        <v>272</v>
      </c>
      <c r="EV456" s="190" t="s">
        <v>272</v>
      </c>
      <c r="EW456" s="190" t="s">
        <v>303</v>
      </c>
      <c r="EX456" s="190">
        <v>4</v>
      </c>
      <c r="EY456" s="190" t="s">
        <v>302</v>
      </c>
      <c r="EZ456" s="190" t="s">
        <v>268</v>
      </c>
      <c r="FA456" s="190" t="s">
        <v>259</v>
      </c>
      <c r="FB456" s="193">
        <v>0</v>
      </c>
      <c r="FC456" s="190" t="s">
        <v>271</v>
      </c>
      <c r="FD456" s="190" t="s">
        <v>271</v>
      </c>
      <c r="FE456" s="190" t="s">
        <v>271</v>
      </c>
      <c r="FF456" s="190" t="s">
        <v>264</v>
      </c>
      <c r="FG456" s="190" t="s">
        <v>1060</v>
      </c>
      <c r="FH456" s="190" t="s">
        <v>1056</v>
      </c>
      <c r="FI456" s="190" t="s">
        <v>1059</v>
      </c>
      <c r="FJ456" s="190" t="s">
        <v>1058</v>
      </c>
      <c r="FK456" s="190" t="s">
        <v>1057</v>
      </c>
      <c r="FL456" s="190" t="s">
        <v>1056</v>
      </c>
      <c r="FM456" s="190" t="s">
        <v>1055</v>
      </c>
      <c r="FN456" s="190" t="s">
        <v>271</v>
      </c>
      <c r="FO456" s="190" t="s">
        <v>271</v>
      </c>
      <c r="FP456" s="190" t="s">
        <v>271</v>
      </c>
      <c r="FQ456" s="193">
        <v>12000</v>
      </c>
      <c r="FR456" s="193">
        <v>2500</v>
      </c>
      <c r="FS456" s="190" t="s">
        <v>272</v>
      </c>
      <c r="FT456" s="190" t="s">
        <v>297</v>
      </c>
      <c r="FU456" s="190" t="s">
        <v>272</v>
      </c>
      <c r="FV456" s="190" t="s">
        <v>297</v>
      </c>
      <c r="FW456" s="190" t="s">
        <v>297</v>
      </c>
      <c r="FX456" s="190" t="s">
        <v>297</v>
      </c>
      <c r="FY456" s="190" t="s">
        <v>297</v>
      </c>
      <c r="FZ456" s="190" t="s">
        <v>297</v>
      </c>
      <c r="GA456" s="190" t="s">
        <v>297</v>
      </c>
      <c r="GB456" s="190" t="s">
        <v>297</v>
      </c>
      <c r="GC456" s="190" t="s">
        <v>297</v>
      </c>
      <c r="GD456" s="190" t="s">
        <v>297</v>
      </c>
      <c r="GE456" s="190" t="s">
        <v>297</v>
      </c>
    </row>
    <row r="457" spans="1:187" x14ac:dyDescent="0.3">
      <c r="A457" s="190" t="s">
        <v>372</v>
      </c>
      <c r="B457" s="190">
        <v>3065</v>
      </c>
      <c r="C457" s="190" t="s">
        <v>91</v>
      </c>
      <c r="D457" s="190" t="s">
        <v>243</v>
      </c>
      <c r="E457" s="190" t="s">
        <v>10777</v>
      </c>
      <c r="F457" s="190" t="s">
        <v>10776</v>
      </c>
      <c r="G457" s="190" t="s">
        <v>4028</v>
      </c>
      <c r="H457" s="190" t="s">
        <v>369</v>
      </c>
      <c r="I457" s="190" t="s">
        <v>523</v>
      </c>
      <c r="J457" s="190" t="s">
        <v>10775</v>
      </c>
      <c r="K457" s="190" t="s">
        <v>271</v>
      </c>
      <c r="L457" s="190" t="s">
        <v>271</v>
      </c>
      <c r="M457" s="190" t="s">
        <v>271</v>
      </c>
      <c r="N457" s="190" t="s">
        <v>271</v>
      </c>
      <c r="O457" s="190" t="s">
        <v>271</v>
      </c>
      <c r="P457" s="190" t="s">
        <v>271</v>
      </c>
      <c r="Q457" s="191">
        <v>40450</v>
      </c>
      <c r="R457" s="191">
        <v>42276</v>
      </c>
      <c r="S457" s="191">
        <v>42735</v>
      </c>
      <c r="T457" s="190" t="s">
        <v>366</v>
      </c>
      <c r="U457" s="194" t="s">
        <v>271</v>
      </c>
      <c r="V457" s="190" t="s">
        <v>10774</v>
      </c>
      <c r="W457" s="190" t="s">
        <v>10773</v>
      </c>
      <c r="X457" s="190" t="s">
        <v>10772</v>
      </c>
      <c r="Y457" s="190" t="s">
        <v>10771</v>
      </c>
      <c r="Z457" s="190" t="s">
        <v>10770</v>
      </c>
      <c r="AA457" s="190" t="s">
        <v>10769</v>
      </c>
      <c r="AB457" s="190" t="s">
        <v>310</v>
      </c>
      <c r="AC457" s="190" t="s">
        <v>10768</v>
      </c>
      <c r="AD457" s="190" t="s">
        <v>325</v>
      </c>
      <c r="AE457" s="190" t="s">
        <v>10767</v>
      </c>
      <c r="AF457" s="190" t="s">
        <v>10766</v>
      </c>
      <c r="AG457" s="193">
        <v>250411</v>
      </c>
      <c r="AH457" s="193">
        <v>132248</v>
      </c>
      <c r="AI457" s="193">
        <v>382658</v>
      </c>
      <c r="AJ457" s="193">
        <v>707733</v>
      </c>
      <c r="AK457" s="193">
        <v>647265</v>
      </c>
      <c r="AL457" s="193">
        <v>1354998</v>
      </c>
      <c r="AM457" s="193">
        <v>0</v>
      </c>
      <c r="AN457" s="193">
        <v>0</v>
      </c>
      <c r="AO457" s="193">
        <v>0</v>
      </c>
      <c r="AP457" s="193">
        <v>0</v>
      </c>
      <c r="AQ457" s="193">
        <v>0</v>
      </c>
      <c r="AR457" s="193">
        <v>0</v>
      </c>
      <c r="AS457" s="190" t="s">
        <v>271</v>
      </c>
      <c r="AT457" s="193" t="s">
        <v>271</v>
      </c>
      <c r="AU457" s="193" t="s">
        <v>271</v>
      </c>
      <c r="AV457" s="190" t="s">
        <v>271</v>
      </c>
      <c r="AW457" s="193" t="s">
        <v>271</v>
      </c>
      <c r="AX457" s="193" t="s">
        <v>271</v>
      </c>
      <c r="AY457" s="190" t="s">
        <v>271</v>
      </c>
      <c r="AZ457" s="193" t="s">
        <v>271</v>
      </c>
      <c r="BA457" s="193" t="s">
        <v>271</v>
      </c>
      <c r="BB457" s="190" t="s">
        <v>271</v>
      </c>
      <c r="BC457" s="193" t="s">
        <v>271</v>
      </c>
      <c r="BD457" s="193" t="s">
        <v>271</v>
      </c>
      <c r="BE457" s="190" t="s">
        <v>271</v>
      </c>
      <c r="BF457" s="193" t="s">
        <v>271</v>
      </c>
      <c r="BG457" s="193" t="s">
        <v>271</v>
      </c>
      <c r="BH457" s="190" t="s">
        <v>271</v>
      </c>
      <c r="BI457" s="193" t="s">
        <v>271</v>
      </c>
      <c r="BJ457" s="193" t="s">
        <v>271</v>
      </c>
      <c r="BK457" s="190" t="s">
        <v>271</v>
      </c>
      <c r="BL457" s="193" t="s">
        <v>271</v>
      </c>
      <c r="BM457" s="193" t="s">
        <v>271</v>
      </c>
      <c r="BN457" s="190" t="s">
        <v>271</v>
      </c>
      <c r="BO457" s="193" t="s">
        <v>271</v>
      </c>
      <c r="BP457" s="193" t="s">
        <v>271</v>
      </c>
      <c r="BQ457" s="190" t="s">
        <v>271</v>
      </c>
      <c r="BR457" s="193" t="s">
        <v>271</v>
      </c>
      <c r="BS457" s="193" t="s">
        <v>271</v>
      </c>
      <c r="BT457" s="190" t="s">
        <v>271</v>
      </c>
      <c r="BU457" s="193" t="s">
        <v>271</v>
      </c>
      <c r="BV457" s="193" t="s">
        <v>271</v>
      </c>
      <c r="BW457" s="193">
        <v>0</v>
      </c>
      <c r="BX457" s="193">
        <v>0</v>
      </c>
      <c r="BY457" s="193">
        <v>0</v>
      </c>
      <c r="BZ457" s="193">
        <v>0</v>
      </c>
      <c r="CA457" s="193">
        <v>0</v>
      </c>
      <c r="CB457" s="193">
        <v>0</v>
      </c>
      <c r="CC457" s="190" t="s">
        <v>271</v>
      </c>
      <c r="CD457" s="193" t="s">
        <v>271</v>
      </c>
      <c r="CE457" s="193" t="s">
        <v>271</v>
      </c>
      <c r="CF457" s="190" t="s">
        <v>271</v>
      </c>
      <c r="CG457" s="193" t="s">
        <v>271</v>
      </c>
      <c r="CH457" s="193" t="s">
        <v>271</v>
      </c>
      <c r="CI457" s="190" t="s">
        <v>271</v>
      </c>
      <c r="CJ457" s="193" t="s">
        <v>271</v>
      </c>
      <c r="CK457" s="193" t="s">
        <v>271</v>
      </c>
      <c r="CL457" s="190" t="s">
        <v>271</v>
      </c>
      <c r="CM457" s="193" t="s">
        <v>271</v>
      </c>
      <c r="CN457" s="193" t="s">
        <v>271</v>
      </c>
      <c r="CO457" s="190" t="s">
        <v>271</v>
      </c>
      <c r="CP457" s="193" t="s">
        <v>271</v>
      </c>
      <c r="CQ457" s="193" t="s">
        <v>271</v>
      </c>
      <c r="CR457" s="190" t="s">
        <v>271</v>
      </c>
      <c r="CS457" s="193" t="s">
        <v>271</v>
      </c>
      <c r="CT457" s="193" t="s">
        <v>271</v>
      </c>
      <c r="CU457" s="190" t="s">
        <v>271</v>
      </c>
      <c r="CV457" s="193" t="s">
        <v>271</v>
      </c>
      <c r="CW457" s="193" t="s">
        <v>271</v>
      </c>
      <c r="CX457" s="190" t="s">
        <v>271</v>
      </c>
      <c r="CY457" s="193" t="s">
        <v>271</v>
      </c>
      <c r="CZ457" s="193" t="s">
        <v>271</v>
      </c>
      <c r="DA457" s="190" t="s">
        <v>271</v>
      </c>
      <c r="DB457" s="193" t="s">
        <v>271</v>
      </c>
      <c r="DC457" s="193" t="s">
        <v>271</v>
      </c>
      <c r="DD457" s="190" t="s">
        <v>287</v>
      </c>
      <c r="DE457" s="193">
        <v>0</v>
      </c>
      <c r="DF457" s="193">
        <v>0</v>
      </c>
      <c r="DG457" s="190" t="s">
        <v>271</v>
      </c>
      <c r="DH457" s="193" t="s">
        <v>271</v>
      </c>
      <c r="DI457" s="193" t="s">
        <v>271</v>
      </c>
      <c r="DJ457" s="190" t="s">
        <v>271</v>
      </c>
      <c r="DK457" s="193" t="s">
        <v>271</v>
      </c>
      <c r="DL457" s="193" t="s">
        <v>271</v>
      </c>
      <c r="DM457" s="190" t="s">
        <v>271</v>
      </c>
      <c r="DN457" s="193" t="s">
        <v>271</v>
      </c>
      <c r="DO457" s="193" t="s">
        <v>271</v>
      </c>
      <c r="DP457" s="190" t="s">
        <v>287</v>
      </c>
      <c r="DQ457" s="193">
        <v>0</v>
      </c>
      <c r="DR457" s="193">
        <v>0</v>
      </c>
      <c r="DS457" s="190" t="s">
        <v>271</v>
      </c>
      <c r="DT457" s="193" t="s">
        <v>271</v>
      </c>
      <c r="DU457" s="193" t="s">
        <v>271</v>
      </c>
      <c r="DV457" s="190" t="s">
        <v>271</v>
      </c>
      <c r="DW457" s="193" t="s">
        <v>271</v>
      </c>
      <c r="DX457" s="193" t="s">
        <v>271</v>
      </c>
      <c r="DY457" s="190" t="s">
        <v>271</v>
      </c>
      <c r="DZ457" s="190" t="s">
        <v>271</v>
      </c>
      <c r="EA457" s="190" t="s">
        <v>271</v>
      </c>
      <c r="EB457" s="190" t="s">
        <v>271</v>
      </c>
      <c r="EC457" s="190" t="s">
        <v>271</v>
      </c>
      <c r="ED457" s="190" t="s">
        <v>271</v>
      </c>
      <c r="EE457" s="190" t="s">
        <v>271</v>
      </c>
      <c r="EF457" s="190" t="s">
        <v>1</v>
      </c>
      <c r="EG457" s="190" t="s">
        <v>271</v>
      </c>
      <c r="EH457" s="190" t="s">
        <v>271</v>
      </c>
      <c r="EI457" s="190" t="s">
        <v>319</v>
      </c>
      <c r="EJ457" s="190" t="s">
        <v>271</v>
      </c>
      <c r="EK457" s="190" t="s">
        <v>271</v>
      </c>
      <c r="EL457" s="190" t="s">
        <v>271</v>
      </c>
      <c r="EM457" s="190" t="s">
        <v>271</v>
      </c>
      <c r="EN457" s="190" t="s">
        <v>271</v>
      </c>
      <c r="EO457" s="190" t="s">
        <v>271</v>
      </c>
      <c r="EP457" s="190" t="s">
        <v>271</v>
      </c>
      <c r="EQ457" s="190" t="s">
        <v>271</v>
      </c>
      <c r="ER457" s="190" t="s">
        <v>271</v>
      </c>
      <c r="ES457" s="190" t="s">
        <v>271</v>
      </c>
      <c r="ET457" s="190" t="s">
        <v>271</v>
      </c>
      <c r="EU457" s="190" t="s">
        <v>271</v>
      </c>
      <c r="EV457" s="190" t="s">
        <v>271</v>
      </c>
      <c r="EW457" s="190" t="s">
        <v>271</v>
      </c>
      <c r="EX457" s="190" t="s">
        <v>271</v>
      </c>
      <c r="EY457" s="190" t="s">
        <v>271</v>
      </c>
      <c r="EZ457" s="190" t="s">
        <v>271</v>
      </c>
      <c r="FA457" s="190" t="s">
        <v>271</v>
      </c>
      <c r="FB457" s="193">
        <v>0</v>
      </c>
      <c r="FC457" s="190" t="s">
        <v>271</v>
      </c>
      <c r="FD457" s="190" t="s">
        <v>271</v>
      </c>
      <c r="FE457" s="190" t="s">
        <v>271</v>
      </c>
      <c r="FF457" s="190" t="s">
        <v>271</v>
      </c>
      <c r="FG457" s="190" t="s">
        <v>271</v>
      </c>
      <c r="FH457" s="190" t="s">
        <v>1</v>
      </c>
      <c r="FI457" s="190" t="s">
        <v>271</v>
      </c>
      <c r="FJ457" s="190" t="s">
        <v>271</v>
      </c>
      <c r="FK457" s="190" t="s">
        <v>271</v>
      </c>
      <c r="FL457" s="190" t="s">
        <v>271</v>
      </c>
      <c r="FM457" s="190" t="s">
        <v>271</v>
      </c>
      <c r="FN457" s="190" t="s">
        <v>271</v>
      </c>
      <c r="FO457" s="190" t="s">
        <v>271</v>
      </c>
      <c r="FP457" s="190" t="s">
        <v>271</v>
      </c>
      <c r="FQ457" s="193">
        <v>0</v>
      </c>
      <c r="FR457" s="193">
        <v>0</v>
      </c>
      <c r="FS457" s="190" t="s">
        <v>271</v>
      </c>
      <c r="FT457" s="190" t="s">
        <v>271</v>
      </c>
      <c r="FU457" s="190" t="s">
        <v>271</v>
      </c>
      <c r="FV457" s="190" t="s">
        <v>271</v>
      </c>
      <c r="FW457" s="190" t="s">
        <v>271</v>
      </c>
      <c r="FX457" s="190" t="s">
        <v>271</v>
      </c>
      <c r="FY457" s="190" t="s">
        <v>271</v>
      </c>
      <c r="FZ457" s="190" t="s">
        <v>271</v>
      </c>
      <c r="GA457" s="190" t="s">
        <v>271</v>
      </c>
      <c r="GB457" s="190" t="s">
        <v>271</v>
      </c>
      <c r="GC457" s="190" t="s">
        <v>271</v>
      </c>
      <c r="GD457" s="190" t="s">
        <v>271</v>
      </c>
      <c r="GE457" s="190" t="s">
        <v>271</v>
      </c>
    </row>
    <row r="458" spans="1:187" x14ac:dyDescent="0.3">
      <c r="A458" s="190" t="s">
        <v>372</v>
      </c>
      <c r="B458" s="190">
        <v>3067</v>
      </c>
      <c r="C458" s="190" t="s">
        <v>91</v>
      </c>
      <c r="D458" s="190" t="s">
        <v>243</v>
      </c>
      <c r="E458" s="190" t="s">
        <v>10765</v>
      </c>
      <c r="F458" s="190" t="s">
        <v>10764</v>
      </c>
      <c r="G458" s="190" t="s">
        <v>4028</v>
      </c>
      <c r="H458" s="190" t="s">
        <v>2239</v>
      </c>
      <c r="I458" s="190" t="s">
        <v>301</v>
      </c>
      <c r="J458" s="190" t="s">
        <v>10523</v>
      </c>
      <c r="K458" s="190" t="s">
        <v>1272</v>
      </c>
      <c r="L458" s="190" t="s">
        <v>271</v>
      </c>
      <c r="M458" s="190" t="s">
        <v>10763</v>
      </c>
      <c r="N458" s="190" t="s">
        <v>271</v>
      </c>
      <c r="O458" s="190" t="s">
        <v>271</v>
      </c>
      <c r="P458" s="190" t="s">
        <v>271</v>
      </c>
      <c r="Q458" s="191">
        <v>41820</v>
      </c>
      <c r="R458" s="191">
        <v>43465</v>
      </c>
      <c r="T458" s="190" t="s">
        <v>366</v>
      </c>
      <c r="U458" s="194">
        <v>29486</v>
      </c>
      <c r="V458" s="190" t="s">
        <v>8154</v>
      </c>
      <c r="W458" s="190" t="s">
        <v>10762</v>
      </c>
      <c r="X458" s="190" t="s">
        <v>8153</v>
      </c>
      <c r="Y458" s="190" t="s">
        <v>8177</v>
      </c>
      <c r="Z458" s="190" t="s">
        <v>10761</v>
      </c>
      <c r="AA458" s="190" t="s">
        <v>3618</v>
      </c>
      <c r="AB458" s="190" t="s">
        <v>310</v>
      </c>
      <c r="AC458" s="190" t="s">
        <v>10760</v>
      </c>
      <c r="AD458" s="190" t="s">
        <v>325</v>
      </c>
      <c r="AE458" s="190" t="s">
        <v>10759</v>
      </c>
      <c r="AF458" s="190" t="s">
        <v>10758</v>
      </c>
      <c r="AG458" s="193">
        <v>0</v>
      </c>
      <c r="AH458" s="193" t="s">
        <v>271</v>
      </c>
      <c r="AI458" s="193">
        <v>0</v>
      </c>
      <c r="AJ458" s="193">
        <v>4</v>
      </c>
      <c r="AK458" s="193" t="s">
        <v>271</v>
      </c>
      <c r="AL458" s="193">
        <v>4</v>
      </c>
      <c r="AM458" s="193" t="s">
        <v>271</v>
      </c>
      <c r="AN458" s="193" t="s">
        <v>271</v>
      </c>
      <c r="AO458" s="193">
        <v>0</v>
      </c>
      <c r="AP458" s="193" t="s">
        <v>271</v>
      </c>
      <c r="AQ458" s="193" t="s">
        <v>271</v>
      </c>
      <c r="AR458" s="193">
        <v>0</v>
      </c>
      <c r="AS458" s="190" t="s">
        <v>271</v>
      </c>
      <c r="AT458" s="193" t="s">
        <v>271</v>
      </c>
      <c r="AU458" s="193" t="s">
        <v>271</v>
      </c>
      <c r="AV458" s="190" t="s">
        <v>271</v>
      </c>
      <c r="AW458" s="193" t="s">
        <v>271</v>
      </c>
      <c r="AX458" s="193" t="s">
        <v>271</v>
      </c>
      <c r="AY458" s="190" t="s">
        <v>271</v>
      </c>
      <c r="AZ458" s="193" t="s">
        <v>271</v>
      </c>
      <c r="BA458" s="193" t="s">
        <v>271</v>
      </c>
      <c r="BB458" s="190" t="s">
        <v>271</v>
      </c>
      <c r="BC458" s="193" t="s">
        <v>271</v>
      </c>
      <c r="BD458" s="193" t="s">
        <v>271</v>
      </c>
      <c r="BE458" s="190" t="s">
        <v>271</v>
      </c>
      <c r="BF458" s="193" t="s">
        <v>271</v>
      </c>
      <c r="BG458" s="193" t="s">
        <v>271</v>
      </c>
      <c r="BH458" s="190" t="s">
        <v>271</v>
      </c>
      <c r="BI458" s="193" t="s">
        <v>271</v>
      </c>
      <c r="BJ458" s="193" t="s">
        <v>271</v>
      </c>
      <c r="BK458" s="190" t="s">
        <v>271</v>
      </c>
      <c r="BL458" s="193" t="s">
        <v>271</v>
      </c>
      <c r="BM458" s="193" t="s">
        <v>271</v>
      </c>
      <c r="BN458" s="190" t="s">
        <v>271</v>
      </c>
      <c r="BO458" s="193" t="s">
        <v>271</v>
      </c>
      <c r="BP458" s="193" t="s">
        <v>271</v>
      </c>
      <c r="BQ458" s="190" t="s">
        <v>271</v>
      </c>
      <c r="BR458" s="193" t="s">
        <v>271</v>
      </c>
      <c r="BS458" s="193" t="s">
        <v>271</v>
      </c>
      <c r="BT458" s="190" t="s">
        <v>271</v>
      </c>
      <c r="BU458" s="193" t="s">
        <v>271</v>
      </c>
      <c r="BV458" s="193" t="s">
        <v>271</v>
      </c>
      <c r="BW458" s="193">
        <v>0</v>
      </c>
      <c r="BX458" s="193" t="s">
        <v>271</v>
      </c>
      <c r="BY458" s="193">
        <v>0</v>
      </c>
      <c r="BZ458" s="193">
        <v>4</v>
      </c>
      <c r="CA458" s="193" t="s">
        <v>271</v>
      </c>
      <c r="CB458" s="193">
        <v>4</v>
      </c>
      <c r="CC458" s="190" t="s">
        <v>271</v>
      </c>
      <c r="CD458" s="193" t="s">
        <v>271</v>
      </c>
      <c r="CE458" s="193" t="s">
        <v>271</v>
      </c>
      <c r="CF458" s="190" t="s">
        <v>271</v>
      </c>
      <c r="CG458" s="193" t="s">
        <v>271</v>
      </c>
      <c r="CH458" s="193" t="s">
        <v>271</v>
      </c>
      <c r="CI458" s="190" t="s">
        <v>271</v>
      </c>
      <c r="CJ458" s="193" t="s">
        <v>271</v>
      </c>
      <c r="CK458" s="193" t="s">
        <v>271</v>
      </c>
      <c r="CL458" s="190" t="s">
        <v>271</v>
      </c>
      <c r="CM458" s="193" t="s">
        <v>271</v>
      </c>
      <c r="CN458" s="193" t="s">
        <v>271</v>
      </c>
      <c r="CO458" s="190" t="s">
        <v>271</v>
      </c>
      <c r="CP458" s="193" t="s">
        <v>271</v>
      </c>
      <c r="CQ458" s="193" t="s">
        <v>271</v>
      </c>
      <c r="CR458" s="190" t="s">
        <v>287</v>
      </c>
      <c r="CS458" s="193">
        <v>4</v>
      </c>
      <c r="CT458" s="193">
        <v>0</v>
      </c>
      <c r="CU458" s="190" t="s">
        <v>271</v>
      </c>
      <c r="CV458" s="193" t="s">
        <v>271</v>
      </c>
      <c r="CW458" s="193" t="s">
        <v>271</v>
      </c>
      <c r="CX458" s="190" t="s">
        <v>271</v>
      </c>
      <c r="CY458" s="193" t="s">
        <v>271</v>
      </c>
      <c r="CZ458" s="193" t="s">
        <v>271</v>
      </c>
      <c r="DA458" s="190" t="s">
        <v>271</v>
      </c>
      <c r="DB458" s="193" t="s">
        <v>271</v>
      </c>
      <c r="DC458" s="193" t="s">
        <v>271</v>
      </c>
      <c r="DD458" s="190" t="s">
        <v>271</v>
      </c>
      <c r="DE458" s="193" t="s">
        <v>271</v>
      </c>
      <c r="DF458" s="193" t="s">
        <v>271</v>
      </c>
      <c r="DG458" s="190" t="s">
        <v>271</v>
      </c>
      <c r="DH458" s="193" t="s">
        <v>271</v>
      </c>
      <c r="DI458" s="193" t="s">
        <v>271</v>
      </c>
      <c r="DJ458" s="190" t="s">
        <v>271</v>
      </c>
      <c r="DK458" s="193" t="s">
        <v>271</v>
      </c>
      <c r="DL458" s="193" t="s">
        <v>271</v>
      </c>
      <c r="DM458" s="190" t="s">
        <v>271</v>
      </c>
      <c r="DN458" s="193" t="s">
        <v>271</v>
      </c>
      <c r="DO458" s="193" t="s">
        <v>271</v>
      </c>
      <c r="DP458" s="190" t="s">
        <v>271</v>
      </c>
      <c r="DQ458" s="193" t="s">
        <v>271</v>
      </c>
      <c r="DR458" s="193" t="s">
        <v>271</v>
      </c>
      <c r="DS458" s="190" t="s">
        <v>271</v>
      </c>
      <c r="DT458" s="193" t="s">
        <v>271</v>
      </c>
      <c r="DU458" s="193" t="s">
        <v>271</v>
      </c>
      <c r="DV458" s="190" t="s">
        <v>271</v>
      </c>
      <c r="DW458" s="193" t="s">
        <v>271</v>
      </c>
      <c r="DX458" s="193" t="s">
        <v>271</v>
      </c>
      <c r="DY458" s="190" t="s">
        <v>356</v>
      </c>
      <c r="DZ458" s="190" t="s">
        <v>297</v>
      </c>
      <c r="EA458" s="190" t="s">
        <v>271</v>
      </c>
      <c r="EB458" s="190" t="s">
        <v>271</v>
      </c>
      <c r="EC458" s="190" t="s">
        <v>297</v>
      </c>
      <c r="ED458" s="190" t="s">
        <v>271</v>
      </c>
      <c r="EE458" s="190" t="s">
        <v>271</v>
      </c>
      <c r="EF458" s="190" t="s">
        <v>271</v>
      </c>
      <c r="EG458" s="190" t="s">
        <v>352</v>
      </c>
      <c r="EH458" s="190" t="s">
        <v>284</v>
      </c>
      <c r="EI458" s="190" t="s">
        <v>283</v>
      </c>
      <c r="EJ458" s="190" t="s">
        <v>245</v>
      </c>
      <c r="EK458" s="190" t="s">
        <v>379</v>
      </c>
      <c r="EL458" s="190" t="s">
        <v>272</v>
      </c>
      <c r="EM458" s="190" t="s">
        <v>272</v>
      </c>
      <c r="EN458" s="190" t="s">
        <v>272</v>
      </c>
      <c r="EO458" s="190" t="s">
        <v>272</v>
      </c>
      <c r="EP458" s="190" t="s">
        <v>378</v>
      </c>
      <c r="EQ458" s="190">
        <v>4</v>
      </c>
      <c r="ER458" s="190" t="s">
        <v>349</v>
      </c>
      <c r="ES458" s="190" t="s">
        <v>272</v>
      </c>
      <c r="ET458" s="190" t="s">
        <v>272</v>
      </c>
      <c r="EU458" s="190" t="s">
        <v>272</v>
      </c>
      <c r="EV458" s="190" t="s">
        <v>272</v>
      </c>
      <c r="EW458" s="190" t="s">
        <v>303</v>
      </c>
      <c r="EX458" s="190">
        <v>4</v>
      </c>
      <c r="EY458" s="190" t="s">
        <v>302</v>
      </c>
      <c r="EZ458" s="190" t="s">
        <v>268</v>
      </c>
      <c r="FA458" s="190" t="s">
        <v>257</v>
      </c>
      <c r="FB458" s="193">
        <v>4</v>
      </c>
      <c r="FC458" s="190" t="s">
        <v>301</v>
      </c>
      <c r="FD458" s="190" t="s">
        <v>271</v>
      </c>
      <c r="FE458" s="190" t="s">
        <v>271</v>
      </c>
      <c r="FF458" s="190" t="s">
        <v>262</v>
      </c>
      <c r="FG458" s="190" t="s">
        <v>271</v>
      </c>
      <c r="FH458" s="190" t="s">
        <v>271</v>
      </c>
      <c r="FI458" s="190" t="s">
        <v>10757</v>
      </c>
      <c r="FJ458" s="190" t="s">
        <v>10756</v>
      </c>
      <c r="FK458" s="190" t="s">
        <v>10755</v>
      </c>
      <c r="FL458" s="190" t="s">
        <v>10754</v>
      </c>
      <c r="FM458" s="190" t="s">
        <v>271</v>
      </c>
      <c r="FN458" s="190" t="s">
        <v>271</v>
      </c>
      <c r="FO458" s="190" t="s">
        <v>271</v>
      </c>
      <c r="FP458" s="190" t="s">
        <v>271</v>
      </c>
      <c r="FQ458" s="193">
        <v>0</v>
      </c>
      <c r="FR458" s="193">
        <v>4</v>
      </c>
      <c r="FS458" s="190" t="s">
        <v>272</v>
      </c>
      <c r="FT458" s="190" t="s">
        <v>297</v>
      </c>
      <c r="FU458" s="190" t="s">
        <v>271</v>
      </c>
      <c r="FV458" s="190" t="s">
        <v>271</v>
      </c>
      <c r="FW458" s="190" t="s">
        <v>271</v>
      </c>
      <c r="FX458" s="190" t="s">
        <v>271</v>
      </c>
      <c r="FY458" s="190" t="s">
        <v>271</v>
      </c>
      <c r="FZ458" s="190" t="s">
        <v>271</v>
      </c>
      <c r="GA458" s="190" t="s">
        <v>271</v>
      </c>
      <c r="GB458" s="190" t="s">
        <v>271</v>
      </c>
      <c r="GC458" s="190" t="s">
        <v>271</v>
      </c>
      <c r="GD458" s="190" t="s">
        <v>271</v>
      </c>
      <c r="GE458" s="190" t="s">
        <v>271</v>
      </c>
    </row>
    <row r="459" spans="1:187" x14ac:dyDescent="0.3">
      <c r="A459" s="190" t="s">
        <v>372</v>
      </c>
      <c r="B459" s="190">
        <v>3071</v>
      </c>
      <c r="C459" s="190" t="s">
        <v>91</v>
      </c>
      <c r="D459" s="190" t="s">
        <v>243</v>
      </c>
      <c r="E459" s="190" t="s">
        <v>10753</v>
      </c>
      <c r="F459" s="190" t="s">
        <v>10752</v>
      </c>
      <c r="G459" s="190" t="s">
        <v>4028</v>
      </c>
      <c r="H459" s="190" t="s">
        <v>1272</v>
      </c>
      <c r="I459" s="190" t="s">
        <v>4945</v>
      </c>
      <c r="J459" s="190" t="s">
        <v>10751</v>
      </c>
      <c r="K459" s="190" t="s">
        <v>271</v>
      </c>
      <c r="L459" s="190" t="s">
        <v>271</v>
      </c>
      <c r="M459" s="190" t="s">
        <v>271</v>
      </c>
      <c r="N459" s="190" t="s">
        <v>271</v>
      </c>
      <c r="O459" s="190" t="s">
        <v>271</v>
      </c>
      <c r="P459" s="190" t="s">
        <v>271</v>
      </c>
      <c r="Q459" s="191">
        <v>41570</v>
      </c>
      <c r="R459" s="191">
        <v>42855</v>
      </c>
      <c r="T459" s="190" t="s">
        <v>391</v>
      </c>
      <c r="U459" s="194">
        <v>1622678</v>
      </c>
      <c r="V459" s="190" t="s">
        <v>10750</v>
      </c>
      <c r="W459" s="190" t="s">
        <v>364</v>
      </c>
      <c r="X459" s="190" t="s">
        <v>10749</v>
      </c>
      <c r="Y459" s="190" t="s">
        <v>1894</v>
      </c>
      <c r="Z459" s="190" t="s">
        <v>1873</v>
      </c>
      <c r="AA459" s="190" t="s">
        <v>1872</v>
      </c>
      <c r="AB459" s="190" t="s">
        <v>310</v>
      </c>
      <c r="AC459" s="190" t="s">
        <v>10748</v>
      </c>
      <c r="AD459" s="190" t="s">
        <v>325</v>
      </c>
      <c r="AE459" s="190" t="s">
        <v>10747</v>
      </c>
      <c r="AF459" s="190" t="s">
        <v>465</v>
      </c>
      <c r="AG459" s="193">
        <v>562500</v>
      </c>
      <c r="AH459" s="193">
        <v>187500</v>
      </c>
      <c r="AI459" s="193">
        <v>750000</v>
      </c>
      <c r="AJ459" s="193">
        <v>93750</v>
      </c>
      <c r="AK459" s="193">
        <v>31250</v>
      </c>
      <c r="AL459" s="193">
        <v>125000</v>
      </c>
      <c r="AM459" s="193" t="s">
        <v>271</v>
      </c>
      <c r="AN459" s="193" t="s">
        <v>271</v>
      </c>
      <c r="AO459" s="193">
        <v>0</v>
      </c>
      <c r="AP459" s="193" t="s">
        <v>271</v>
      </c>
      <c r="AQ459" s="193" t="s">
        <v>271</v>
      </c>
      <c r="AR459" s="193">
        <v>0</v>
      </c>
      <c r="AS459" s="190" t="s">
        <v>271</v>
      </c>
      <c r="AT459" s="193" t="s">
        <v>271</v>
      </c>
      <c r="AU459" s="193" t="s">
        <v>271</v>
      </c>
      <c r="AV459" s="190" t="s">
        <v>271</v>
      </c>
      <c r="AW459" s="193" t="s">
        <v>271</v>
      </c>
      <c r="AX459" s="193" t="s">
        <v>271</v>
      </c>
      <c r="AY459" s="190" t="s">
        <v>271</v>
      </c>
      <c r="AZ459" s="193" t="s">
        <v>271</v>
      </c>
      <c r="BA459" s="193" t="s">
        <v>271</v>
      </c>
      <c r="BB459" s="190" t="s">
        <v>271</v>
      </c>
      <c r="BC459" s="193" t="s">
        <v>271</v>
      </c>
      <c r="BD459" s="193" t="s">
        <v>271</v>
      </c>
      <c r="BE459" s="190" t="s">
        <v>271</v>
      </c>
      <c r="BF459" s="193" t="s">
        <v>271</v>
      </c>
      <c r="BG459" s="193" t="s">
        <v>271</v>
      </c>
      <c r="BH459" s="190" t="s">
        <v>271</v>
      </c>
      <c r="BI459" s="193" t="s">
        <v>271</v>
      </c>
      <c r="BJ459" s="193" t="s">
        <v>271</v>
      </c>
      <c r="BK459" s="190" t="s">
        <v>271</v>
      </c>
      <c r="BL459" s="193" t="s">
        <v>271</v>
      </c>
      <c r="BM459" s="193" t="s">
        <v>271</v>
      </c>
      <c r="BN459" s="190" t="s">
        <v>271</v>
      </c>
      <c r="BO459" s="193" t="s">
        <v>271</v>
      </c>
      <c r="BP459" s="193" t="s">
        <v>271</v>
      </c>
      <c r="BQ459" s="190" t="s">
        <v>271</v>
      </c>
      <c r="BR459" s="193" t="s">
        <v>271</v>
      </c>
      <c r="BS459" s="193" t="s">
        <v>271</v>
      </c>
      <c r="BT459" s="190" t="s">
        <v>271</v>
      </c>
      <c r="BU459" s="193" t="s">
        <v>271</v>
      </c>
      <c r="BV459" s="193" t="s">
        <v>271</v>
      </c>
      <c r="BW459" s="193">
        <v>27900</v>
      </c>
      <c r="BX459" s="193">
        <v>93000</v>
      </c>
      <c r="BY459" s="193">
        <v>372000</v>
      </c>
      <c r="BZ459" s="193">
        <v>46500</v>
      </c>
      <c r="CA459" s="193">
        <v>15500</v>
      </c>
      <c r="CB459" s="193">
        <v>62000</v>
      </c>
      <c r="CC459" s="190" t="s">
        <v>271</v>
      </c>
      <c r="CD459" s="193" t="s">
        <v>271</v>
      </c>
      <c r="CE459" s="193" t="s">
        <v>271</v>
      </c>
      <c r="CF459" s="190" t="s">
        <v>271</v>
      </c>
      <c r="CG459" s="193" t="s">
        <v>271</v>
      </c>
      <c r="CH459" s="193" t="s">
        <v>271</v>
      </c>
      <c r="CI459" s="190" t="s">
        <v>271</v>
      </c>
      <c r="CJ459" s="193" t="s">
        <v>271</v>
      </c>
      <c r="CK459" s="193" t="s">
        <v>271</v>
      </c>
      <c r="CL459" s="190" t="s">
        <v>271</v>
      </c>
      <c r="CM459" s="193" t="s">
        <v>271</v>
      </c>
      <c r="CN459" s="193" t="s">
        <v>271</v>
      </c>
      <c r="CO459" s="190" t="s">
        <v>271</v>
      </c>
      <c r="CP459" s="193" t="s">
        <v>271</v>
      </c>
      <c r="CQ459" s="193" t="s">
        <v>271</v>
      </c>
      <c r="CR459" s="190" t="s">
        <v>271</v>
      </c>
      <c r="CS459" s="193" t="s">
        <v>271</v>
      </c>
      <c r="CT459" s="193" t="s">
        <v>271</v>
      </c>
      <c r="CU459" s="190" t="s">
        <v>271</v>
      </c>
      <c r="CV459" s="193" t="s">
        <v>271</v>
      </c>
      <c r="CW459" s="193" t="s">
        <v>271</v>
      </c>
      <c r="CX459" s="190" t="s">
        <v>271</v>
      </c>
      <c r="CY459" s="193" t="s">
        <v>271</v>
      </c>
      <c r="CZ459" s="193" t="s">
        <v>271</v>
      </c>
      <c r="DA459" s="190" t="s">
        <v>287</v>
      </c>
      <c r="DB459" s="193">
        <v>46500</v>
      </c>
      <c r="DC459" s="193">
        <v>279000</v>
      </c>
      <c r="DD459" s="190" t="s">
        <v>271</v>
      </c>
      <c r="DE459" s="193" t="s">
        <v>271</v>
      </c>
      <c r="DF459" s="193" t="s">
        <v>271</v>
      </c>
      <c r="DG459" s="190" t="s">
        <v>271</v>
      </c>
      <c r="DH459" s="193" t="s">
        <v>271</v>
      </c>
      <c r="DI459" s="193" t="s">
        <v>271</v>
      </c>
      <c r="DJ459" s="190" t="s">
        <v>271</v>
      </c>
      <c r="DK459" s="193" t="s">
        <v>271</v>
      </c>
      <c r="DL459" s="193" t="s">
        <v>271</v>
      </c>
      <c r="DM459" s="190" t="s">
        <v>271</v>
      </c>
      <c r="DN459" s="193" t="s">
        <v>271</v>
      </c>
      <c r="DO459" s="193" t="s">
        <v>271</v>
      </c>
      <c r="DP459" s="190" t="s">
        <v>271</v>
      </c>
      <c r="DQ459" s="193" t="s">
        <v>271</v>
      </c>
      <c r="DR459" s="193" t="s">
        <v>271</v>
      </c>
      <c r="DS459" s="190" t="s">
        <v>271</v>
      </c>
      <c r="DT459" s="193" t="s">
        <v>271</v>
      </c>
      <c r="DU459" s="193" t="s">
        <v>271</v>
      </c>
      <c r="DV459" s="190" t="s">
        <v>287</v>
      </c>
      <c r="DW459" s="193">
        <v>62000</v>
      </c>
      <c r="DX459" s="193">
        <v>372000</v>
      </c>
      <c r="DY459" s="190" t="s">
        <v>356</v>
      </c>
      <c r="DZ459" s="190" t="s">
        <v>272</v>
      </c>
      <c r="EA459" s="190" t="s">
        <v>323</v>
      </c>
      <c r="EB459" s="190" t="s">
        <v>286</v>
      </c>
      <c r="EC459" s="190" t="s">
        <v>272</v>
      </c>
      <c r="ED459" s="190" t="s">
        <v>323</v>
      </c>
      <c r="EE459" s="190" t="s">
        <v>307</v>
      </c>
      <c r="EF459" s="190" t="s">
        <v>271</v>
      </c>
      <c r="EG459" s="190" t="s">
        <v>321</v>
      </c>
      <c r="EH459" s="190" t="s">
        <v>380</v>
      </c>
      <c r="EI459" s="190" t="s">
        <v>319</v>
      </c>
      <c r="EJ459" s="190" t="s">
        <v>246</v>
      </c>
      <c r="EK459" s="190" t="s">
        <v>379</v>
      </c>
      <c r="EL459" s="190" t="s">
        <v>272</v>
      </c>
      <c r="EM459" s="190" t="s">
        <v>272</v>
      </c>
      <c r="EN459" s="190" t="s">
        <v>272</v>
      </c>
      <c r="EO459" s="190" t="s">
        <v>272</v>
      </c>
      <c r="EP459" s="190" t="s">
        <v>378</v>
      </c>
      <c r="EQ459" s="190">
        <v>4</v>
      </c>
      <c r="ER459" s="190" t="s">
        <v>349</v>
      </c>
      <c r="ES459" s="190" t="s">
        <v>272</v>
      </c>
      <c r="ET459" s="190" t="s">
        <v>272</v>
      </c>
      <c r="EU459" s="190" t="s">
        <v>272</v>
      </c>
      <c r="EV459" s="190" t="s">
        <v>272</v>
      </c>
      <c r="EW459" s="190" t="s">
        <v>303</v>
      </c>
      <c r="EX459" s="190">
        <v>4</v>
      </c>
      <c r="EY459" s="190" t="s">
        <v>318</v>
      </c>
      <c r="EZ459" s="190" t="s">
        <v>266</v>
      </c>
      <c r="FA459" s="190" t="s">
        <v>260</v>
      </c>
      <c r="FB459" s="193">
        <v>70</v>
      </c>
      <c r="FC459" s="190" t="s">
        <v>377</v>
      </c>
      <c r="FD459" s="190" t="s">
        <v>442</v>
      </c>
      <c r="FE459" s="190" t="s">
        <v>301</v>
      </c>
      <c r="FF459" s="190" t="s">
        <v>264</v>
      </c>
      <c r="FG459" s="190" t="s">
        <v>10746</v>
      </c>
      <c r="FH459" s="190" t="s">
        <v>10745</v>
      </c>
      <c r="FI459" s="190" t="s">
        <v>10744</v>
      </c>
      <c r="FJ459" s="190" t="s">
        <v>10743</v>
      </c>
      <c r="FK459" s="190" t="s">
        <v>10742</v>
      </c>
      <c r="FL459" s="190" t="s">
        <v>10741</v>
      </c>
      <c r="FM459" s="190" t="s">
        <v>10740</v>
      </c>
      <c r="FN459" s="190" t="s">
        <v>10739</v>
      </c>
      <c r="FO459" s="190" t="s">
        <v>271</v>
      </c>
      <c r="FP459" s="190" t="s">
        <v>271</v>
      </c>
      <c r="FQ459" s="193">
        <v>372000</v>
      </c>
      <c r="FR459" s="193">
        <v>62000</v>
      </c>
      <c r="FS459" s="190" t="s">
        <v>271</v>
      </c>
      <c r="FT459" s="190" t="s">
        <v>271</v>
      </c>
      <c r="FU459" s="190" t="s">
        <v>271</v>
      </c>
      <c r="FV459" s="190" t="s">
        <v>271</v>
      </c>
      <c r="FW459" s="190" t="s">
        <v>271</v>
      </c>
      <c r="FX459" s="190" t="s">
        <v>271</v>
      </c>
      <c r="FY459" s="190" t="s">
        <v>271</v>
      </c>
      <c r="FZ459" s="190" t="s">
        <v>271</v>
      </c>
      <c r="GA459" s="190" t="s">
        <v>271</v>
      </c>
      <c r="GB459" s="190" t="s">
        <v>271</v>
      </c>
      <c r="GC459" s="190" t="s">
        <v>272</v>
      </c>
      <c r="GD459" s="190" t="s">
        <v>271</v>
      </c>
      <c r="GE459" s="190" t="s">
        <v>272</v>
      </c>
    </row>
    <row r="460" spans="1:187" x14ac:dyDescent="0.3">
      <c r="A460" s="190" t="s">
        <v>372</v>
      </c>
      <c r="B460" s="190">
        <v>3074</v>
      </c>
      <c r="C460" s="190" t="s">
        <v>91</v>
      </c>
      <c r="D460" s="190" t="s">
        <v>243</v>
      </c>
      <c r="E460" s="190" t="s">
        <v>10738</v>
      </c>
      <c r="F460" s="190" t="s">
        <v>10737</v>
      </c>
      <c r="G460" s="190" t="s">
        <v>4028</v>
      </c>
      <c r="H460" s="190" t="s">
        <v>301</v>
      </c>
      <c r="I460" s="190" t="s">
        <v>301</v>
      </c>
      <c r="J460" s="190" t="s">
        <v>10736</v>
      </c>
      <c r="K460" s="190" t="s">
        <v>271</v>
      </c>
      <c r="L460" s="190" t="s">
        <v>271</v>
      </c>
      <c r="M460" s="190" t="s">
        <v>271</v>
      </c>
      <c r="N460" s="190" t="s">
        <v>271</v>
      </c>
      <c r="O460" s="190" t="s">
        <v>271</v>
      </c>
      <c r="P460" s="190" t="s">
        <v>271</v>
      </c>
      <c r="Q460" s="191">
        <v>42186</v>
      </c>
      <c r="R460" s="191">
        <v>44012</v>
      </c>
      <c r="T460" s="190" t="s">
        <v>366</v>
      </c>
      <c r="U460" s="194">
        <v>1349937</v>
      </c>
      <c r="V460" s="190" t="s">
        <v>8177</v>
      </c>
      <c r="W460" s="190" t="s">
        <v>1873</v>
      </c>
      <c r="X460" s="190" t="s">
        <v>3618</v>
      </c>
      <c r="Y460" s="190" t="s">
        <v>10735</v>
      </c>
      <c r="Z460" s="190" t="s">
        <v>10734</v>
      </c>
      <c r="AA460" s="190" t="s">
        <v>10733</v>
      </c>
      <c r="AB460" s="190" t="s">
        <v>310</v>
      </c>
      <c r="AC460" s="190" t="s">
        <v>10732</v>
      </c>
      <c r="AD460" s="190" t="s">
        <v>325</v>
      </c>
      <c r="AE460" s="190" t="s">
        <v>10731</v>
      </c>
      <c r="AF460" s="190" t="s">
        <v>10730</v>
      </c>
      <c r="AG460" s="193">
        <v>0</v>
      </c>
      <c r="AH460" s="193">
        <v>0</v>
      </c>
      <c r="AI460" s="193">
        <v>0</v>
      </c>
      <c r="AJ460" s="193">
        <v>7568</v>
      </c>
      <c r="AK460" s="193">
        <v>6828</v>
      </c>
      <c r="AL460" s="193">
        <v>14396</v>
      </c>
      <c r="AM460" s="193">
        <v>0</v>
      </c>
      <c r="AN460" s="193">
        <v>0</v>
      </c>
      <c r="AO460" s="193">
        <v>0</v>
      </c>
      <c r="AP460" s="193">
        <v>0</v>
      </c>
      <c r="AQ460" s="193">
        <v>0</v>
      </c>
      <c r="AR460" s="193">
        <v>0</v>
      </c>
      <c r="AS460" s="190" t="s">
        <v>271</v>
      </c>
      <c r="AT460" s="193" t="s">
        <v>271</v>
      </c>
      <c r="AU460" s="193" t="s">
        <v>271</v>
      </c>
      <c r="AV460" s="190" t="s">
        <v>271</v>
      </c>
      <c r="AW460" s="193" t="s">
        <v>271</v>
      </c>
      <c r="AX460" s="193" t="s">
        <v>271</v>
      </c>
      <c r="AY460" s="190" t="s">
        <v>271</v>
      </c>
      <c r="AZ460" s="193" t="s">
        <v>271</v>
      </c>
      <c r="BA460" s="193" t="s">
        <v>271</v>
      </c>
      <c r="BB460" s="190" t="s">
        <v>271</v>
      </c>
      <c r="BC460" s="193" t="s">
        <v>271</v>
      </c>
      <c r="BD460" s="193" t="s">
        <v>271</v>
      </c>
      <c r="BE460" s="190" t="s">
        <v>271</v>
      </c>
      <c r="BF460" s="193" t="s">
        <v>271</v>
      </c>
      <c r="BG460" s="193" t="s">
        <v>271</v>
      </c>
      <c r="BH460" s="190" t="s">
        <v>271</v>
      </c>
      <c r="BI460" s="193" t="s">
        <v>271</v>
      </c>
      <c r="BJ460" s="193" t="s">
        <v>271</v>
      </c>
      <c r="BK460" s="190" t="s">
        <v>271</v>
      </c>
      <c r="BL460" s="193" t="s">
        <v>271</v>
      </c>
      <c r="BM460" s="193" t="s">
        <v>271</v>
      </c>
      <c r="BN460" s="190" t="s">
        <v>271</v>
      </c>
      <c r="BO460" s="193" t="s">
        <v>271</v>
      </c>
      <c r="BP460" s="193" t="s">
        <v>271</v>
      </c>
      <c r="BQ460" s="190" t="s">
        <v>271</v>
      </c>
      <c r="BR460" s="193" t="s">
        <v>271</v>
      </c>
      <c r="BS460" s="193" t="s">
        <v>271</v>
      </c>
      <c r="BT460" s="190" t="s">
        <v>271</v>
      </c>
      <c r="BU460" s="193" t="s">
        <v>271</v>
      </c>
      <c r="BV460" s="193" t="s">
        <v>271</v>
      </c>
      <c r="BW460" s="193">
        <v>0</v>
      </c>
      <c r="BX460" s="193">
        <v>0</v>
      </c>
      <c r="BY460" s="193">
        <v>0</v>
      </c>
      <c r="BZ460" s="193">
        <v>0</v>
      </c>
      <c r="CA460" s="193">
        <v>0</v>
      </c>
      <c r="CB460" s="193">
        <v>0</v>
      </c>
      <c r="CC460" s="190" t="s">
        <v>271</v>
      </c>
      <c r="CD460" s="193" t="s">
        <v>271</v>
      </c>
      <c r="CE460" s="193" t="s">
        <v>271</v>
      </c>
      <c r="CF460" s="190" t="s">
        <v>271</v>
      </c>
      <c r="CG460" s="193" t="s">
        <v>271</v>
      </c>
      <c r="CH460" s="193" t="s">
        <v>271</v>
      </c>
      <c r="CI460" s="190" t="s">
        <v>271</v>
      </c>
      <c r="CJ460" s="193" t="s">
        <v>271</v>
      </c>
      <c r="CK460" s="193" t="s">
        <v>271</v>
      </c>
      <c r="CL460" s="190" t="s">
        <v>271</v>
      </c>
      <c r="CM460" s="193" t="s">
        <v>271</v>
      </c>
      <c r="CN460" s="193" t="s">
        <v>271</v>
      </c>
      <c r="CO460" s="190" t="s">
        <v>287</v>
      </c>
      <c r="CP460" s="193">
        <v>0</v>
      </c>
      <c r="CQ460" s="193">
        <v>0</v>
      </c>
      <c r="CR460" s="190" t="s">
        <v>287</v>
      </c>
      <c r="CS460" s="193">
        <v>0</v>
      </c>
      <c r="CT460" s="193">
        <v>0</v>
      </c>
      <c r="CU460" s="190" t="s">
        <v>271</v>
      </c>
      <c r="CV460" s="193" t="s">
        <v>271</v>
      </c>
      <c r="CW460" s="193" t="s">
        <v>271</v>
      </c>
      <c r="CX460" s="190" t="s">
        <v>271</v>
      </c>
      <c r="CY460" s="193" t="s">
        <v>271</v>
      </c>
      <c r="CZ460" s="193" t="s">
        <v>271</v>
      </c>
      <c r="DA460" s="190" t="s">
        <v>271</v>
      </c>
      <c r="DB460" s="193" t="s">
        <v>271</v>
      </c>
      <c r="DC460" s="193" t="s">
        <v>271</v>
      </c>
      <c r="DD460" s="190" t="s">
        <v>271</v>
      </c>
      <c r="DE460" s="193" t="s">
        <v>271</v>
      </c>
      <c r="DF460" s="193" t="s">
        <v>271</v>
      </c>
      <c r="DG460" s="190" t="s">
        <v>271</v>
      </c>
      <c r="DH460" s="193" t="s">
        <v>271</v>
      </c>
      <c r="DI460" s="193" t="s">
        <v>271</v>
      </c>
      <c r="DJ460" s="190" t="s">
        <v>271</v>
      </c>
      <c r="DK460" s="193" t="s">
        <v>271</v>
      </c>
      <c r="DL460" s="193" t="s">
        <v>271</v>
      </c>
      <c r="DM460" s="190" t="s">
        <v>271</v>
      </c>
      <c r="DN460" s="193" t="s">
        <v>271</v>
      </c>
      <c r="DO460" s="193" t="s">
        <v>271</v>
      </c>
      <c r="DP460" s="190" t="s">
        <v>287</v>
      </c>
      <c r="DQ460" s="193">
        <v>0</v>
      </c>
      <c r="DR460" s="193">
        <v>0</v>
      </c>
      <c r="DS460" s="190" t="s">
        <v>271</v>
      </c>
      <c r="DT460" s="193" t="s">
        <v>271</v>
      </c>
      <c r="DU460" s="193" t="s">
        <v>271</v>
      </c>
      <c r="DV460" s="190" t="s">
        <v>271</v>
      </c>
      <c r="DW460" s="193" t="s">
        <v>271</v>
      </c>
      <c r="DX460" s="193" t="s">
        <v>271</v>
      </c>
      <c r="DY460" s="190" t="s">
        <v>356</v>
      </c>
      <c r="DZ460" s="190" t="s">
        <v>297</v>
      </c>
      <c r="EA460" s="190" t="s">
        <v>271</v>
      </c>
      <c r="EB460" s="190" t="s">
        <v>271</v>
      </c>
      <c r="EC460" s="190" t="s">
        <v>272</v>
      </c>
      <c r="ED460" s="190" t="s">
        <v>694</v>
      </c>
      <c r="EE460" s="190" t="s">
        <v>307</v>
      </c>
      <c r="EF460" s="190" t="s">
        <v>10729</v>
      </c>
      <c r="EG460" s="190" t="s">
        <v>285</v>
      </c>
      <c r="EH460" s="190" t="s">
        <v>284</v>
      </c>
      <c r="EI460" s="190" t="s">
        <v>283</v>
      </c>
      <c r="EJ460" s="190" t="s">
        <v>246</v>
      </c>
      <c r="EK460" s="190" t="s">
        <v>271</v>
      </c>
      <c r="EL460" s="190" t="s">
        <v>297</v>
      </c>
      <c r="EM460" s="190" t="s">
        <v>297</v>
      </c>
      <c r="EN460" s="190" t="s">
        <v>297</v>
      </c>
      <c r="EO460" s="190" t="s">
        <v>297</v>
      </c>
      <c r="EP460" s="190" t="s">
        <v>271</v>
      </c>
      <c r="EQ460" s="190" t="s">
        <v>271</v>
      </c>
      <c r="ER460" s="190" t="s">
        <v>271</v>
      </c>
      <c r="ES460" s="190" t="s">
        <v>271</v>
      </c>
      <c r="ET460" s="190" t="s">
        <v>271</v>
      </c>
      <c r="EU460" s="190" t="s">
        <v>271</v>
      </c>
      <c r="EV460" s="190" t="s">
        <v>271</v>
      </c>
      <c r="EW460" s="190" t="s">
        <v>271</v>
      </c>
      <c r="EX460" s="190" t="s">
        <v>271</v>
      </c>
      <c r="EY460" s="190" t="s">
        <v>271</v>
      </c>
      <c r="EZ460" s="190" t="s">
        <v>271</v>
      </c>
      <c r="FA460" s="190" t="s">
        <v>271</v>
      </c>
      <c r="FB460" s="193">
        <v>0</v>
      </c>
      <c r="FC460" s="190" t="s">
        <v>537</v>
      </c>
      <c r="FD460" s="190" t="s">
        <v>276</v>
      </c>
      <c r="FE460" s="190" t="s">
        <v>348</v>
      </c>
      <c r="FF460" s="190" t="s">
        <v>264</v>
      </c>
      <c r="FG460" s="190" t="s">
        <v>10728</v>
      </c>
      <c r="FH460" s="190" t="s">
        <v>10727</v>
      </c>
      <c r="FI460" s="190" t="s">
        <v>10726</v>
      </c>
      <c r="FJ460" s="190" t="s">
        <v>271</v>
      </c>
      <c r="FK460" s="190" t="s">
        <v>271</v>
      </c>
      <c r="FL460" s="190" t="s">
        <v>10725</v>
      </c>
      <c r="FM460" s="190" t="s">
        <v>271</v>
      </c>
      <c r="FN460" s="190" t="s">
        <v>271</v>
      </c>
      <c r="FO460" s="190" t="s">
        <v>10724</v>
      </c>
      <c r="FP460" s="190" t="s">
        <v>10723</v>
      </c>
      <c r="FQ460" s="193">
        <v>0</v>
      </c>
      <c r="FR460" s="193">
        <v>0</v>
      </c>
      <c r="FS460" s="190" t="s">
        <v>272</v>
      </c>
      <c r="FT460" s="190" t="s">
        <v>271</v>
      </c>
      <c r="FU460" s="190" t="s">
        <v>271</v>
      </c>
      <c r="FV460" s="190" t="s">
        <v>271</v>
      </c>
      <c r="FW460" s="190" t="s">
        <v>271</v>
      </c>
      <c r="FX460" s="190" t="s">
        <v>271</v>
      </c>
      <c r="FY460" s="190" t="s">
        <v>271</v>
      </c>
      <c r="FZ460" s="190" t="s">
        <v>271</v>
      </c>
      <c r="GA460" s="190" t="s">
        <v>271</v>
      </c>
      <c r="GB460" s="190" t="s">
        <v>271</v>
      </c>
      <c r="GC460" s="190" t="s">
        <v>271</v>
      </c>
      <c r="GD460" s="190" t="s">
        <v>271</v>
      </c>
      <c r="GE460" s="190" t="s">
        <v>271</v>
      </c>
    </row>
    <row r="461" spans="1:187" x14ac:dyDescent="0.3">
      <c r="A461" s="190" t="s">
        <v>372</v>
      </c>
      <c r="B461" s="190">
        <v>3077</v>
      </c>
      <c r="C461" s="190" t="s">
        <v>91</v>
      </c>
      <c r="D461" s="190" t="s">
        <v>243</v>
      </c>
      <c r="E461" s="190" t="s">
        <v>10722</v>
      </c>
      <c r="F461" s="190" t="s">
        <v>10721</v>
      </c>
      <c r="G461" s="190" t="s">
        <v>4028</v>
      </c>
      <c r="H461" s="190" t="s">
        <v>1104</v>
      </c>
      <c r="I461" s="190" t="s">
        <v>301</v>
      </c>
      <c r="J461" s="190" t="s">
        <v>10720</v>
      </c>
      <c r="K461" s="190" t="s">
        <v>271</v>
      </c>
      <c r="L461" s="190" t="s">
        <v>271</v>
      </c>
      <c r="M461" s="190" t="s">
        <v>271</v>
      </c>
      <c r="N461" s="190" t="s">
        <v>271</v>
      </c>
      <c r="O461" s="190" t="s">
        <v>271</v>
      </c>
      <c r="P461" s="190" t="s">
        <v>271</v>
      </c>
      <c r="Q461" s="191">
        <v>40909</v>
      </c>
      <c r="R461" s="191">
        <v>42735</v>
      </c>
      <c r="T461" s="190" t="s">
        <v>366</v>
      </c>
      <c r="U461" s="194">
        <v>3385793</v>
      </c>
      <c r="V461" s="190" t="s">
        <v>10719</v>
      </c>
      <c r="W461" s="190" t="s">
        <v>364</v>
      </c>
      <c r="X461" s="190" t="s">
        <v>10718</v>
      </c>
      <c r="Y461" s="190" t="s">
        <v>8204</v>
      </c>
      <c r="Z461" s="190" t="s">
        <v>1873</v>
      </c>
      <c r="AA461" s="190" t="s">
        <v>2789</v>
      </c>
      <c r="AB461" s="190" t="s">
        <v>291</v>
      </c>
      <c r="AC461" s="190" t="s">
        <v>10717</v>
      </c>
      <c r="AD461" s="190" t="s">
        <v>325</v>
      </c>
      <c r="AE461" s="190" t="s">
        <v>10716</v>
      </c>
      <c r="AF461" s="190" t="s">
        <v>10715</v>
      </c>
      <c r="AG461" s="193">
        <v>19536</v>
      </c>
      <c r="AH461" s="193">
        <v>18769</v>
      </c>
      <c r="AI461" s="193">
        <v>38305</v>
      </c>
      <c r="AJ461" s="193">
        <v>72504</v>
      </c>
      <c r="AK461" s="193">
        <v>54696</v>
      </c>
      <c r="AL461" s="193">
        <v>127200</v>
      </c>
      <c r="AM461" s="193" t="s">
        <v>271</v>
      </c>
      <c r="AN461" s="193" t="s">
        <v>271</v>
      </c>
      <c r="AO461" s="193">
        <v>500</v>
      </c>
      <c r="AP461" s="193" t="s">
        <v>271</v>
      </c>
      <c r="AQ461" s="193" t="s">
        <v>271</v>
      </c>
      <c r="AR461" s="193">
        <v>100</v>
      </c>
      <c r="AS461" s="190" t="s">
        <v>271</v>
      </c>
      <c r="AT461" s="193" t="s">
        <v>271</v>
      </c>
      <c r="AU461" s="193" t="s">
        <v>271</v>
      </c>
      <c r="AV461" s="190" t="s">
        <v>271</v>
      </c>
      <c r="AW461" s="193" t="s">
        <v>271</v>
      </c>
      <c r="AX461" s="193" t="s">
        <v>271</v>
      </c>
      <c r="AY461" s="190" t="s">
        <v>271</v>
      </c>
      <c r="AZ461" s="193" t="s">
        <v>271</v>
      </c>
      <c r="BA461" s="193" t="s">
        <v>271</v>
      </c>
      <c r="BB461" s="190" t="s">
        <v>271</v>
      </c>
      <c r="BC461" s="193" t="s">
        <v>271</v>
      </c>
      <c r="BD461" s="193" t="s">
        <v>271</v>
      </c>
      <c r="BE461" s="190" t="s">
        <v>271</v>
      </c>
      <c r="BF461" s="193" t="s">
        <v>271</v>
      </c>
      <c r="BG461" s="193" t="s">
        <v>271</v>
      </c>
      <c r="BH461" s="190" t="s">
        <v>271</v>
      </c>
      <c r="BI461" s="193" t="s">
        <v>271</v>
      </c>
      <c r="BJ461" s="193" t="s">
        <v>271</v>
      </c>
      <c r="BK461" s="190" t="s">
        <v>271</v>
      </c>
      <c r="BL461" s="193" t="s">
        <v>271</v>
      </c>
      <c r="BM461" s="193" t="s">
        <v>271</v>
      </c>
      <c r="BN461" s="190" t="s">
        <v>271</v>
      </c>
      <c r="BO461" s="193" t="s">
        <v>271</v>
      </c>
      <c r="BP461" s="193" t="s">
        <v>271</v>
      </c>
      <c r="BQ461" s="190" t="s">
        <v>271</v>
      </c>
      <c r="BR461" s="193" t="s">
        <v>271</v>
      </c>
      <c r="BS461" s="193" t="s">
        <v>271</v>
      </c>
      <c r="BT461" s="190" t="s">
        <v>287</v>
      </c>
      <c r="BU461" s="193">
        <v>100</v>
      </c>
      <c r="BV461" s="193">
        <v>500</v>
      </c>
      <c r="BW461" s="193">
        <v>32949</v>
      </c>
      <c r="BX461" s="193">
        <v>31651</v>
      </c>
      <c r="BY461" s="193">
        <v>64600</v>
      </c>
      <c r="BZ461" s="193">
        <v>9761</v>
      </c>
      <c r="CA461" s="193">
        <v>9340</v>
      </c>
      <c r="CB461" s="193">
        <v>19101</v>
      </c>
      <c r="CC461" s="190" t="s">
        <v>271</v>
      </c>
      <c r="CD461" s="193" t="s">
        <v>271</v>
      </c>
      <c r="CE461" s="193" t="s">
        <v>271</v>
      </c>
      <c r="CF461" s="190" t="s">
        <v>271</v>
      </c>
      <c r="CG461" s="193" t="s">
        <v>271</v>
      </c>
      <c r="CH461" s="193" t="s">
        <v>271</v>
      </c>
      <c r="CI461" s="190" t="s">
        <v>271</v>
      </c>
      <c r="CJ461" s="193" t="s">
        <v>271</v>
      </c>
      <c r="CK461" s="193" t="s">
        <v>271</v>
      </c>
      <c r="CL461" s="190" t="s">
        <v>271</v>
      </c>
      <c r="CM461" s="193" t="s">
        <v>271</v>
      </c>
      <c r="CN461" s="193" t="s">
        <v>271</v>
      </c>
      <c r="CO461" s="190" t="s">
        <v>271</v>
      </c>
      <c r="CP461" s="193" t="s">
        <v>271</v>
      </c>
      <c r="CQ461" s="193" t="s">
        <v>271</v>
      </c>
      <c r="CR461" s="190" t="s">
        <v>271</v>
      </c>
      <c r="CS461" s="193" t="s">
        <v>271</v>
      </c>
      <c r="CT461" s="193" t="s">
        <v>271</v>
      </c>
      <c r="CU461" s="190" t="s">
        <v>271</v>
      </c>
      <c r="CV461" s="193" t="s">
        <v>271</v>
      </c>
      <c r="CW461" s="193" t="s">
        <v>271</v>
      </c>
      <c r="CX461" s="190" t="s">
        <v>271</v>
      </c>
      <c r="CY461" s="193" t="s">
        <v>271</v>
      </c>
      <c r="CZ461" s="193" t="s">
        <v>271</v>
      </c>
      <c r="DA461" s="190" t="s">
        <v>271</v>
      </c>
      <c r="DB461" s="193" t="s">
        <v>271</v>
      </c>
      <c r="DC461" s="193" t="s">
        <v>271</v>
      </c>
      <c r="DD461" s="190" t="s">
        <v>271</v>
      </c>
      <c r="DE461" s="193" t="s">
        <v>271</v>
      </c>
      <c r="DF461" s="193" t="s">
        <v>271</v>
      </c>
      <c r="DG461" s="190" t="s">
        <v>271</v>
      </c>
      <c r="DH461" s="193" t="s">
        <v>271</v>
      </c>
      <c r="DI461" s="193" t="s">
        <v>271</v>
      </c>
      <c r="DJ461" s="190" t="s">
        <v>271</v>
      </c>
      <c r="DK461" s="193" t="s">
        <v>271</v>
      </c>
      <c r="DL461" s="193" t="s">
        <v>271</v>
      </c>
      <c r="DM461" s="190" t="s">
        <v>271</v>
      </c>
      <c r="DN461" s="193" t="s">
        <v>271</v>
      </c>
      <c r="DO461" s="193" t="s">
        <v>271</v>
      </c>
      <c r="DP461" s="190" t="s">
        <v>271</v>
      </c>
      <c r="DQ461" s="193" t="s">
        <v>271</v>
      </c>
      <c r="DR461" s="193" t="s">
        <v>271</v>
      </c>
      <c r="DS461" s="190" t="s">
        <v>287</v>
      </c>
      <c r="DT461" s="193">
        <v>7661</v>
      </c>
      <c r="DU461" s="193">
        <v>25440</v>
      </c>
      <c r="DV461" s="190" t="s">
        <v>271</v>
      </c>
      <c r="DW461" s="193" t="s">
        <v>271</v>
      </c>
      <c r="DX461" s="193" t="s">
        <v>271</v>
      </c>
      <c r="DY461" s="190" t="s">
        <v>655</v>
      </c>
      <c r="DZ461" s="190" t="s">
        <v>297</v>
      </c>
      <c r="EA461" s="190" t="s">
        <v>271</v>
      </c>
      <c r="EB461" s="190" t="s">
        <v>271</v>
      </c>
      <c r="EC461" s="190" t="s">
        <v>272</v>
      </c>
      <c r="ED461" s="190" t="s">
        <v>694</v>
      </c>
      <c r="EE461" s="190" t="s">
        <v>307</v>
      </c>
      <c r="EF461" s="190" t="s">
        <v>10714</v>
      </c>
      <c r="EG461" s="190" t="s">
        <v>321</v>
      </c>
      <c r="EH461" s="190" t="s">
        <v>284</v>
      </c>
      <c r="EI461" s="190" t="s">
        <v>283</v>
      </c>
      <c r="EJ461" s="190" t="s">
        <v>246</v>
      </c>
      <c r="EK461" s="190" t="s">
        <v>379</v>
      </c>
      <c r="EL461" s="190" t="s">
        <v>272</v>
      </c>
      <c r="EM461" s="190" t="s">
        <v>272</v>
      </c>
      <c r="EN461" s="190" t="s">
        <v>272</v>
      </c>
      <c r="EO461" s="190" t="s">
        <v>272</v>
      </c>
      <c r="EP461" s="190" t="s">
        <v>378</v>
      </c>
      <c r="EQ461" s="190">
        <v>4</v>
      </c>
      <c r="ER461" s="190" t="s">
        <v>349</v>
      </c>
      <c r="ES461" s="190" t="s">
        <v>272</v>
      </c>
      <c r="ET461" s="190" t="s">
        <v>272</v>
      </c>
      <c r="EU461" s="190" t="s">
        <v>272</v>
      </c>
      <c r="EV461" s="190" t="s">
        <v>272</v>
      </c>
      <c r="EW461" s="190" t="s">
        <v>303</v>
      </c>
      <c r="EX461" s="190">
        <v>4</v>
      </c>
      <c r="EY461" s="190" t="s">
        <v>318</v>
      </c>
      <c r="EZ461" s="190" t="s">
        <v>266</v>
      </c>
      <c r="FA461" s="190" t="s">
        <v>258</v>
      </c>
      <c r="FB461" s="193">
        <v>3</v>
      </c>
      <c r="FC461" s="190" t="s">
        <v>348</v>
      </c>
      <c r="FD461" s="190" t="s">
        <v>537</v>
      </c>
      <c r="FE461" s="190" t="s">
        <v>276</v>
      </c>
      <c r="FF461" s="190" t="s">
        <v>262</v>
      </c>
      <c r="FG461" s="190" t="s">
        <v>396</v>
      </c>
      <c r="FH461" s="190" t="s">
        <v>2660</v>
      </c>
      <c r="FI461" s="190" t="s">
        <v>10713</v>
      </c>
      <c r="FJ461" s="190" t="s">
        <v>10712</v>
      </c>
      <c r="FK461" s="190" t="s">
        <v>10711</v>
      </c>
      <c r="FL461" s="190" t="s">
        <v>10710</v>
      </c>
      <c r="FM461" s="190" t="s">
        <v>10709</v>
      </c>
      <c r="FN461" s="190" t="s">
        <v>10708</v>
      </c>
      <c r="FO461" s="190" t="s">
        <v>10707</v>
      </c>
      <c r="FP461" s="190" t="s">
        <v>2660</v>
      </c>
      <c r="FQ461" s="193">
        <v>64600</v>
      </c>
      <c r="FR461" s="193">
        <v>19101</v>
      </c>
      <c r="FS461" s="190" t="s">
        <v>272</v>
      </c>
      <c r="FT461" s="190" t="s">
        <v>271</v>
      </c>
      <c r="FU461" s="190" t="s">
        <v>271</v>
      </c>
      <c r="FV461" s="190" t="s">
        <v>271</v>
      </c>
      <c r="FW461" s="190" t="s">
        <v>271</v>
      </c>
      <c r="FX461" s="190" t="s">
        <v>271</v>
      </c>
      <c r="FY461" s="190" t="s">
        <v>271</v>
      </c>
      <c r="FZ461" s="190" t="s">
        <v>271</v>
      </c>
      <c r="GA461" s="190" t="s">
        <v>271</v>
      </c>
      <c r="GB461" s="190" t="s">
        <v>271</v>
      </c>
      <c r="GC461" s="190" t="s">
        <v>271</v>
      </c>
      <c r="GD461" s="190" t="s">
        <v>271</v>
      </c>
      <c r="GE461" s="190" t="s">
        <v>271</v>
      </c>
    </row>
    <row r="462" spans="1:187" x14ac:dyDescent="0.3">
      <c r="A462" s="190" t="s">
        <v>372</v>
      </c>
      <c r="B462" s="190">
        <v>3078</v>
      </c>
      <c r="C462" s="190" t="s">
        <v>91</v>
      </c>
      <c r="D462" s="190" t="s">
        <v>243</v>
      </c>
      <c r="E462" s="190" t="s">
        <v>10706</v>
      </c>
      <c r="F462" s="190" t="s">
        <v>10705</v>
      </c>
      <c r="G462" s="190" t="s">
        <v>4028</v>
      </c>
      <c r="H462" s="190" t="s">
        <v>369</v>
      </c>
      <c r="I462" s="190" t="s">
        <v>523</v>
      </c>
      <c r="J462" s="190" t="s">
        <v>8819</v>
      </c>
      <c r="K462" s="190" t="s">
        <v>369</v>
      </c>
      <c r="L462" s="190" t="s">
        <v>3839</v>
      </c>
      <c r="M462" s="190" t="s">
        <v>10704</v>
      </c>
      <c r="N462" s="190" t="s">
        <v>2239</v>
      </c>
      <c r="O462" s="190" t="s">
        <v>301</v>
      </c>
      <c r="P462" s="190" t="s">
        <v>10703</v>
      </c>
      <c r="Q462" s="191">
        <v>42272</v>
      </c>
      <c r="R462" s="191">
        <v>44098</v>
      </c>
      <c r="T462" s="190" t="s">
        <v>549</v>
      </c>
      <c r="U462" s="194">
        <v>2581287</v>
      </c>
      <c r="V462" s="190" t="s">
        <v>10702</v>
      </c>
      <c r="W462" s="190" t="s">
        <v>10701</v>
      </c>
      <c r="X462" s="190" t="s">
        <v>10700</v>
      </c>
      <c r="Y462" s="190" t="s">
        <v>8154</v>
      </c>
      <c r="Z462" s="190" t="s">
        <v>10699</v>
      </c>
      <c r="AA462" s="190" t="s">
        <v>8153</v>
      </c>
      <c r="AB462" s="190" t="s">
        <v>310</v>
      </c>
      <c r="AC462" s="190" t="s">
        <v>10698</v>
      </c>
      <c r="AD462" s="190" t="s">
        <v>325</v>
      </c>
      <c r="AE462" s="190" t="s">
        <v>10697</v>
      </c>
      <c r="AF462" s="190" t="s">
        <v>10696</v>
      </c>
      <c r="AG462" s="193">
        <v>14400</v>
      </c>
      <c r="AH462" s="193">
        <v>15600</v>
      </c>
      <c r="AI462" s="193">
        <v>30000</v>
      </c>
      <c r="AJ462" s="193">
        <v>33600</v>
      </c>
      <c r="AK462" s="193">
        <v>36400</v>
      </c>
      <c r="AL462" s="193">
        <v>70000</v>
      </c>
      <c r="AM462" s="193" t="s">
        <v>271</v>
      </c>
      <c r="AN462" s="193" t="s">
        <v>271</v>
      </c>
      <c r="AO462" s="193">
        <v>0</v>
      </c>
      <c r="AP462" s="193" t="s">
        <v>271</v>
      </c>
      <c r="AQ462" s="193" t="s">
        <v>271</v>
      </c>
      <c r="AR462" s="193">
        <v>0</v>
      </c>
      <c r="AS462" s="190" t="s">
        <v>271</v>
      </c>
      <c r="AT462" s="193" t="s">
        <v>271</v>
      </c>
      <c r="AU462" s="193" t="s">
        <v>271</v>
      </c>
      <c r="AV462" s="190" t="s">
        <v>271</v>
      </c>
      <c r="AW462" s="193" t="s">
        <v>271</v>
      </c>
      <c r="AX462" s="193" t="s">
        <v>271</v>
      </c>
      <c r="AY462" s="190" t="s">
        <v>271</v>
      </c>
      <c r="AZ462" s="193" t="s">
        <v>271</v>
      </c>
      <c r="BA462" s="193" t="s">
        <v>271</v>
      </c>
      <c r="BB462" s="190" t="s">
        <v>271</v>
      </c>
      <c r="BC462" s="193" t="s">
        <v>271</v>
      </c>
      <c r="BD462" s="193" t="s">
        <v>271</v>
      </c>
      <c r="BE462" s="190" t="s">
        <v>271</v>
      </c>
      <c r="BF462" s="193" t="s">
        <v>271</v>
      </c>
      <c r="BG462" s="193" t="s">
        <v>271</v>
      </c>
      <c r="BH462" s="190" t="s">
        <v>271</v>
      </c>
      <c r="BI462" s="193" t="s">
        <v>271</v>
      </c>
      <c r="BJ462" s="193" t="s">
        <v>271</v>
      </c>
      <c r="BK462" s="190" t="s">
        <v>271</v>
      </c>
      <c r="BL462" s="193" t="s">
        <v>271</v>
      </c>
      <c r="BM462" s="193" t="s">
        <v>271</v>
      </c>
      <c r="BN462" s="190" t="s">
        <v>271</v>
      </c>
      <c r="BO462" s="193" t="s">
        <v>271</v>
      </c>
      <c r="BP462" s="193" t="s">
        <v>271</v>
      </c>
      <c r="BQ462" s="190" t="s">
        <v>271</v>
      </c>
      <c r="BR462" s="193" t="s">
        <v>271</v>
      </c>
      <c r="BS462" s="193" t="s">
        <v>271</v>
      </c>
      <c r="BT462" s="190" t="s">
        <v>271</v>
      </c>
      <c r="BU462" s="193" t="s">
        <v>271</v>
      </c>
      <c r="BV462" s="193" t="s">
        <v>271</v>
      </c>
      <c r="BW462" s="193">
        <v>38</v>
      </c>
      <c r="BX462" s="193">
        <v>42</v>
      </c>
      <c r="BY462" s="193">
        <v>80</v>
      </c>
      <c r="BZ462" s="193">
        <v>5198</v>
      </c>
      <c r="CA462" s="193">
        <v>5632</v>
      </c>
      <c r="CB462" s="193">
        <v>10830</v>
      </c>
      <c r="CC462" s="190" t="s">
        <v>271</v>
      </c>
      <c r="CD462" s="193" t="s">
        <v>271</v>
      </c>
      <c r="CE462" s="193" t="s">
        <v>271</v>
      </c>
      <c r="CF462" s="190" t="s">
        <v>271</v>
      </c>
      <c r="CG462" s="193" t="s">
        <v>271</v>
      </c>
      <c r="CH462" s="193" t="s">
        <v>271</v>
      </c>
      <c r="CI462" s="190" t="s">
        <v>271</v>
      </c>
      <c r="CJ462" s="193" t="s">
        <v>271</v>
      </c>
      <c r="CK462" s="193" t="s">
        <v>271</v>
      </c>
      <c r="CL462" s="190" t="s">
        <v>287</v>
      </c>
      <c r="CM462" s="193">
        <v>0</v>
      </c>
      <c r="CN462" s="193">
        <v>0</v>
      </c>
      <c r="CO462" s="190" t="s">
        <v>271</v>
      </c>
      <c r="CP462" s="193" t="s">
        <v>271</v>
      </c>
      <c r="CQ462" s="193" t="s">
        <v>271</v>
      </c>
      <c r="CR462" s="190" t="s">
        <v>271</v>
      </c>
      <c r="CS462" s="193" t="s">
        <v>271</v>
      </c>
      <c r="CT462" s="193" t="s">
        <v>271</v>
      </c>
      <c r="CU462" s="190" t="s">
        <v>287</v>
      </c>
      <c r="CV462" s="193">
        <v>0</v>
      </c>
      <c r="CW462" s="193">
        <v>0</v>
      </c>
      <c r="CX462" s="190" t="s">
        <v>271</v>
      </c>
      <c r="CY462" s="193" t="s">
        <v>271</v>
      </c>
      <c r="CZ462" s="193" t="s">
        <v>271</v>
      </c>
      <c r="DA462" s="190" t="s">
        <v>271</v>
      </c>
      <c r="DB462" s="193" t="s">
        <v>271</v>
      </c>
      <c r="DC462" s="193" t="s">
        <v>271</v>
      </c>
      <c r="DD462" s="190" t="s">
        <v>271</v>
      </c>
      <c r="DE462" s="193" t="s">
        <v>271</v>
      </c>
      <c r="DF462" s="193" t="s">
        <v>271</v>
      </c>
      <c r="DG462" s="190" t="s">
        <v>271</v>
      </c>
      <c r="DH462" s="193" t="s">
        <v>271</v>
      </c>
      <c r="DI462" s="193" t="s">
        <v>271</v>
      </c>
      <c r="DJ462" s="190" t="s">
        <v>287</v>
      </c>
      <c r="DK462" s="193">
        <v>0</v>
      </c>
      <c r="DL462" s="193">
        <v>0</v>
      </c>
      <c r="DM462" s="190" t="s">
        <v>287</v>
      </c>
      <c r="DN462" s="193">
        <v>0</v>
      </c>
      <c r="DO462" s="193">
        <v>0</v>
      </c>
      <c r="DP462" s="190" t="s">
        <v>271</v>
      </c>
      <c r="DQ462" s="193" t="s">
        <v>271</v>
      </c>
      <c r="DR462" s="193" t="s">
        <v>271</v>
      </c>
      <c r="DS462" s="190" t="s">
        <v>287</v>
      </c>
      <c r="DT462" s="193">
        <v>10830</v>
      </c>
      <c r="DU462" s="193">
        <v>80</v>
      </c>
      <c r="DV462" s="190" t="s">
        <v>271</v>
      </c>
      <c r="DW462" s="193" t="s">
        <v>271</v>
      </c>
      <c r="DX462" s="193" t="s">
        <v>271</v>
      </c>
      <c r="DY462" s="190" t="s">
        <v>655</v>
      </c>
      <c r="DZ462" s="190" t="s">
        <v>272</v>
      </c>
      <c r="EA462" s="190" t="s">
        <v>750</v>
      </c>
      <c r="EB462" s="190" t="s">
        <v>307</v>
      </c>
      <c r="EC462" s="190" t="s">
        <v>297</v>
      </c>
      <c r="ED462" s="190" t="s">
        <v>271</v>
      </c>
      <c r="EE462" s="190" t="s">
        <v>271</v>
      </c>
      <c r="EF462" s="190" t="s">
        <v>10695</v>
      </c>
      <c r="EG462" s="190" t="s">
        <v>321</v>
      </c>
      <c r="EH462" s="190" t="s">
        <v>284</v>
      </c>
      <c r="EI462" s="190" t="s">
        <v>283</v>
      </c>
      <c r="EJ462" s="190" t="s">
        <v>246</v>
      </c>
      <c r="EK462" s="190" t="s">
        <v>1765</v>
      </c>
      <c r="EL462" s="190" t="s">
        <v>272</v>
      </c>
      <c r="EM462" s="190" t="s">
        <v>297</v>
      </c>
      <c r="EN462" s="190" t="s">
        <v>297</v>
      </c>
      <c r="EO462" s="190" t="s">
        <v>297</v>
      </c>
      <c r="EP462" s="190" t="s">
        <v>305</v>
      </c>
      <c r="EQ462" s="190">
        <v>1</v>
      </c>
      <c r="ER462" s="190" t="s">
        <v>271</v>
      </c>
      <c r="ES462" s="190" t="s">
        <v>271</v>
      </c>
      <c r="ET462" s="190" t="s">
        <v>271</v>
      </c>
      <c r="EU462" s="190" t="s">
        <v>271</v>
      </c>
      <c r="EV462" s="190" t="s">
        <v>271</v>
      </c>
      <c r="EW462" s="190" t="s">
        <v>271</v>
      </c>
      <c r="EX462" s="190">
        <v>0</v>
      </c>
      <c r="EY462" s="190" t="s">
        <v>318</v>
      </c>
      <c r="EZ462" s="190" t="s">
        <v>268</v>
      </c>
      <c r="FA462" s="190" t="s">
        <v>258</v>
      </c>
      <c r="FB462" s="193">
        <v>1</v>
      </c>
      <c r="FC462" s="190" t="s">
        <v>348</v>
      </c>
      <c r="FD462" s="190" t="s">
        <v>271</v>
      </c>
      <c r="FE462" s="190" t="s">
        <v>271</v>
      </c>
      <c r="FF462" s="190" t="s">
        <v>262</v>
      </c>
      <c r="FG462" s="190" t="s">
        <v>271</v>
      </c>
      <c r="FH462" s="190" t="s">
        <v>10694</v>
      </c>
      <c r="FI462" s="190" t="s">
        <v>10693</v>
      </c>
      <c r="FJ462" s="190" t="s">
        <v>10692</v>
      </c>
      <c r="FK462" s="190" t="s">
        <v>10691</v>
      </c>
      <c r="FL462" s="190" t="s">
        <v>10690</v>
      </c>
      <c r="FM462" s="190" t="s">
        <v>10689</v>
      </c>
      <c r="FN462" s="190" t="s">
        <v>10688</v>
      </c>
      <c r="FO462" s="190" t="s">
        <v>10687</v>
      </c>
      <c r="FP462" s="190" t="s">
        <v>10686</v>
      </c>
      <c r="FQ462" s="193">
        <v>80</v>
      </c>
      <c r="FR462" s="193">
        <v>10830</v>
      </c>
      <c r="FS462" s="190" t="s">
        <v>297</v>
      </c>
      <c r="FT462" s="190" t="s">
        <v>297</v>
      </c>
      <c r="FU462" s="190" t="s">
        <v>297</v>
      </c>
      <c r="FV462" s="190" t="s">
        <v>297</v>
      </c>
      <c r="FW462" s="190" t="s">
        <v>297</v>
      </c>
      <c r="FX462" s="190" t="s">
        <v>297</v>
      </c>
      <c r="FY462" s="190" t="s">
        <v>297</v>
      </c>
      <c r="FZ462" s="190" t="s">
        <v>297</v>
      </c>
      <c r="GA462" s="190" t="s">
        <v>297</v>
      </c>
      <c r="GB462" s="190" t="s">
        <v>297</v>
      </c>
      <c r="GC462" s="190" t="s">
        <v>297</v>
      </c>
      <c r="GD462" s="190" t="s">
        <v>297</v>
      </c>
      <c r="GE462" s="190" t="s">
        <v>297</v>
      </c>
    </row>
    <row r="463" spans="1:187" x14ac:dyDescent="0.3">
      <c r="A463" s="190" t="s">
        <v>372</v>
      </c>
      <c r="B463" s="190">
        <v>3079</v>
      </c>
      <c r="C463" s="190" t="s">
        <v>91</v>
      </c>
      <c r="D463" s="190" t="s">
        <v>243</v>
      </c>
      <c r="E463" s="190" t="s">
        <v>10685</v>
      </c>
      <c r="F463" s="190" t="s">
        <v>10684</v>
      </c>
      <c r="G463" s="190" t="s">
        <v>4028</v>
      </c>
      <c r="H463" s="190" t="s">
        <v>1104</v>
      </c>
      <c r="I463" s="190" t="s">
        <v>301</v>
      </c>
      <c r="J463" s="190" t="s">
        <v>10683</v>
      </c>
      <c r="K463" s="190" t="s">
        <v>271</v>
      </c>
      <c r="L463" s="190" t="s">
        <v>271</v>
      </c>
      <c r="M463" s="190" t="s">
        <v>271</v>
      </c>
      <c r="N463" s="190" t="s">
        <v>271</v>
      </c>
      <c r="O463" s="190" t="s">
        <v>271</v>
      </c>
      <c r="P463" s="190" t="s">
        <v>271</v>
      </c>
      <c r="Q463" s="191">
        <v>42278</v>
      </c>
      <c r="R463" s="191">
        <v>43008</v>
      </c>
      <c r="T463" s="190" t="s">
        <v>391</v>
      </c>
      <c r="U463" s="194">
        <v>288571</v>
      </c>
      <c r="V463" s="190" t="s">
        <v>1874</v>
      </c>
      <c r="W463" s="190" t="s">
        <v>1873</v>
      </c>
      <c r="X463" s="190" t="s">
        <v>1872</v>
      </c>
      <c r="Y463" s="190" t="s">
        <v>1871</v>
      </c>
      <c r="Z463" s="190" t="s">
        <v>364</v>
      </c>
      <c r="AA463" s="190" t="s">
        <v>1870</v>
      </c>
      <c r="AB463" s="190" t="s">
        <v>310</v>
      </c>
      <c r="AC463" s="190" t="s">
        <v>1869</v>
      </c>
      <c r="AD463" s="190" t="s">
        <v>325</v>
      </c>
      <c r="AE463" s="190" t="s">
        <v>10682</v>
      </c>
      <c r="AF463" s="190" t="s">
        <v>465</v>
      </c>
      <c r="AG463" s="193">
        <v>165550</v>
      </c>
      <c r="AH463" s="193">
        <v>0</v>
      </c>
      <c r="AI463" s="193">
        <v>165550</v>
      </c>
      <c r="AJ463" s="193">
        <v>33110</v>
      </c>
      <c r="AK463" s="193">
        <v>0</v>
      </c>
      <c r="AL463" s="193">
        <v>33110</v>
      </c>
      <c r="AM463" s="193">
        <v>0</v>
      </c>
      <c r="AN463" s="193">
        <v>0</v>
      </c>
      <c r="AO463" s="193">
        <v>0</v>
      </c>
      <c r="AP463" s="193">
        <v>0</v>
      </c>
      <c r="AQ463" s="193">
        <v>0</v>
      </c>
      <c r="AR463" s="193">
        <v>0</v>
      </c>
      <c r="AS463" s="190" t="s">
        <v>271</v>
      </c>
      <c r="AT463" s="193" t="s">
        <v>271</v>
      </c>
      <c r="AU463" s="193" t="s">
        <v>271</v>
      </c>
      <c r="AV463" s="190" t="s">
        <v>271</v>
      </c>
      <c r="AW463" s="193" t="s">
        <v>271</v>
      </c>
      <c r="AX463" s="193" t="s">
        <v>271</v>
      </c>
      <c r="AY463" s="190" t="s">
        <v>271</v>
      </c>
      <c r="AZ463" s="193" t="s">
        <v>271</v>
      </c>
      <c r="BA463" s="193" t="s">
        <v>271</v>
      </c>
      <c r="BB463" s="190" t="s">
        <v>271</v>
      </c>
      <c r="BC463" s="193" t="s">
        <v>271</v>
      </c>
      <c r="BD463" s="193" t="s">
        <v>271</v>
      </c>
      <c r="BE463" s="190" t="s">
        <v>271</v>
      </c>
      <c r="BF463" s="193" t="s">
        <v>271</v>
      </c>
      <c r="BG463" s="193" t="s">
        <v>271</v>
      </c>
      <c r="BH463" s="190" t="s">
        <v>271</v>
      </c>
      <c r="BI463" s="193" t="s">
        <v>271</v>
      </c>
      <c r="BJ463" s="193" t="s">
        <v>271</v>
      </c>
      <c r="BK463" s="190" t="s">
        <v>271</v>
      </c>
      <c r="BL463" s="193" t="s">
        <v>271</v>
      </c>
      <c r="BM463" s="193" t="s">
        <v>271</v>
      </c>
      <c r="BN463" s="190" t="s">
        <v>271</v>
      </c>
      <c r="BO463" s="193" t="s">
        <v>271</v>
      </c>
      <c r="BP463" s="193" t="s">
        <v>271</v>
      </c>
      <c r="BQ463" s="190" t="s">
        <v>271</v>
      </c>
      <c r="BR463" s="193" t="s">
        <v>271</v>
      </c>
      <c r="BS463" s="193" t="s">
        <v>271</v>
      </c>
      <c r="BT463" s="190" t="s">
        <v>271</v>
      </c>
      <c r="BU463" s="193" t="s">
        <v>271</v>
      </c>
      <c r="BV463" s="193" t="s">
        <v>271</v>
      </c>
      <c r="BW463" s="193">
        <v>21500</v>
      </c>
      <c r="BX463" s="193">
        <v>0</v>
      </c>
      <c r="BY463" s="193">
        <v>21500</v>
      </c>
      <c r="BZ463" s="193">
        <v>4300</v>
      </c>
      <c r="CA463" s="193">
        <v>0</v>
      </c>
      <c r="CB463" s="193">
        <v>4300</v>
      </c>
      <c r="CC463" s="190" t="s">
        <v>271</v>
      </c>
      <c r="CD463" s="193" t="s">
        <v>271</v>
      </c>
      <c r="CE463" s="193" t="s">
        <v>271</v>
      </c>
      <c r="CF463" s="190" t="s">
        <v>271</v>
      </c>
      <c r="CG463" s="193" t="s">
        <v>271</v>
      </c>
      <c r="CH463" s="193" t="s">
        <v>271</v>
      </c>
      <c r="CI463" s="190" t="s">
        <v>271</v>
      </c>
      <c r="CJ463" s="193" t="s">
        <v>271</v>
      </c>
      <c r="CK463" s="193" t="s">
        <v>271</v>
      </c>
      <c r="CL463" s="190" t="s">
        <v>271</v>
      </c>
      <c r="CM463" s="193" t="s">
        <v>271</v>
      </c>
      <c r="CN463" s="193" t="s">
        <v>271</v>
      </c>
      <c r="CO463" s="190" t="s">
        <v>287</v>
      </c>
      <c r="CP463" s="193">
        <v>0</v>
      </c>
      <c r="CQ463" s="193">
        <v>0</v>
      </c>
      <c r="CR463" s="190" t="s">
        <v>271</v>
      </c>
      <c r="CS463" s="193" t="s">
        <v>271</v>
      </c>
      <c r="CT463" s="193" t="s">
        <v>271</v>
      </c>
      <c r="CU463" s="190" t="s">
        <v>271</v>
      </c>
      <c r="CV463" s="193" t="s">
        <v>271</v>
      </c>
      <c r="CW463" s="193" t="s">
        <v>271</v>
      </c>
      <c r="CX463" s="190" t="s">
        <v>271</v>
      </c>
      <c r="CY463" s="193" t="s">
        <v>271</v>
      </c>
      <c r="CZ463" s="193" t="s">
        <v>271</v>
      </c>
      <c r="DA463" s="190" t="s">
        <v>271</v>
      </c>
      <c r="DB463" s="193" t="s">
        <v>271</v>
      </c>
      <c r="DC463" s="193" t="s">
        <v>271</v>
      </c>
      <c r="DD463" s="190" t="s">
        <v>287</v>
      </c>
      <c r="DE463" s="193">
        <v>4300</v>
      </c>
      <c r="DF463" s="193">
        <v>21500</v>
      </c>
      <c r="DG463" s="190" t="s">
        <v>271</v>
      </c>
      <c r="DH463" s="193" t="s">
        <v>271</v>
      </c>
      <c r="DI463" s="193" t="s">
        <v>271</v>
      </c>
      <c r="DJ463" s="190" t="s">
        <v>271</v>
      </c>
      <c r="DK463" s="193" t="s">
        <v>271</v>
      </c>
      <c r="DL463" s="193" t="s">
        <v>271</v>
      </c>
      <c r="DM463" s="190" t="s">
        <v>271</v>
      </c>
      <c r="DN463" s="193" t="s">
        <v>271</v>
      </c>
      <c r="DO463" s="193" t="s">
        <v>271</v>
      </c>
      <c r="DP463" s="190" t="s">
        <v>271</v>
      </c>
      <c r="DQ463" s="193" t="s">
        <v>271</v>
      </c>
      <c r="DR463" s="193" t="s">
        <v>271</v>
      </c>
      <c r="DS463" s="190" t="s">
        <v>271</v>
      </c>
      <c r="DT463" s="193" t="s">
        <v>271</v>
      </c>
      <c r="DU463" s="193" t="s">
        <v>271</v>
      </c>
      <c r="DV463" s="190" t="s">
        <v>287</v>
      </c>
      <c r="DW463" s="193">
        <v>4300</v>
      </c>
      <c r="DX463" s="193">
        <v>21500</v>
      </c>
      <c r="DY463" s="190" t="s">
        <v>655</v>
      </c>
      <c r="DZ463" s="190" t="s">
        <v>297</v>
      </c>
      <c r="EA463" s="190" t="s">
        <v>271</v>
      </c>
      <c r="EB463" s="190" t="s">
        <v>271</v>
      </c>
      <c r="EC463" s="190" t="s">
        <v>297</v>
      </c>
      <c r="ED463" s="190" t="s">
        <v>271</v>
      </c>
      <c r="EE463" s="190" t="s">
        <v>271</v>
      </c>
      <c r="EF463" s="190" t="s">
        <v>1866</v>
      </c>
      <c r="EG463" s="190" t="s">
        <v>352</v>
      </c>
      <c r="EH463" s="190" t="s">
        <v>380</v>
      </c>
      <c r="EI463" s="190" t="s">
        <v>283</v>
      </c>
      <c r="EJ463" s="190" t="s">
        <v>246</v>
      </c>
      <c r="EK463" s="190" t="s">
        <v>379</v>
      </c>
      <c r="EL463" s="190" t="s">
        <v>272</v>
      </c>
      <c r="EM463" s="190" t="s">
        <v>297</v>
      </c>
      <c r="EN463" s="190" t="s">
        <v>297</v>
      </c>
      <c r="EO463" s="190" t="s">
        <v>297</v>
      </c>
      <c r="EP463" s="190" t="s">
        <v>305</v>
      </c>
      <c r="EQ463" s="190">
        <v>1</v>
      </c>
      <c r="ER463" s="190" t="s">
        <v>349</v>
      </c>
      <c r="ES463" s="190" t="s">
        <v>272</v>
      </c>
      <c r="ET463" s="190" t="s">
        <v>297</v>
      </c>
      <c r="EU463" s="190" t="s">
        <v>272</v>
      </c>
      <c r="EV463" s="190" t="s">
        <v>297</v>
      </c>
      <c r="EW463" s="190" t="s">
        <v>601</v>
      </c>
      <c r="EX463" s="190">
        <v>2</v>
      </c>
      <c r="EY463" s="190" t="s">
        <v>278</v>
      </c>
      <c r="EZ463" s="190" t="s">
        <v>268</v>
      </c>
      <c r="FA463" s="190" t="s">
        <v>258</v>
      </c>
      <c r="FB463" s="193">
        <v>13</v>
      </c>
      <c r="FC463" s="190" t="s">
        <v>377</v>
      </c>
      <c r="FD463" s="190" t="s">
        <v>301</v>
      </c>
      <c r="FE463" s="190" t="s">
        <v>271</v>
      </c>
      <c r="FF463" s="190" t="s">
        <v>262</v>
      </c>
      <c r="FG463" s="190" t="s">
        <v>271</v>
      </c>
      <c r="FH463" s="190" t="s">
        <v>10681</v>
      </c>
      <c r="FI463" s="190" t="s">
        <v>10680</v>
      </c>
      <c r="FJ463" s="190" t="s">
        <v>10679</v>
      </c>
      <c r="FK463" s="190" t="s">
        <v>10678</v>
      </c>
      <c r="FL463" s="190" t="s">
        <v>10677</v>
      </c>
      <c r="FM463" s="190" t="s">
        <v>10676</v>
      </c>
      <c r="FN463" s="190" t="s">
        <v>271</v>
      </c>
      <c r="FO463" s="190" t="s">
        <v>10675</v>
      </c>
      <c r="FP463" s="190" t="s">
        <v>271</v>
      </c>
      <c r="FQ463" s="193">
        <v>21500</v>
      </c>
      <c r="FR463" s="193">
        <v>4300</v>
      </c>
      <c r="FS463" s="190" t="s">
        <v>272</v>
      </c>
      <c r="FT463" s="190" t="s">
        <v>297</v>
      </c>
      <c r="FU463" s="190" t="s">
        <v>297</v>
      </c>
      <c r="FV463" s="190" t="s">
        <v>297</v>
      </c>
      <c r="FW463" s="190" t="s">
        <v>297</v>
      </c>
      <c r="FX463" s="190" t="s">
        <v>297</v>
      </c>
      <c r="FY463" s="190" t="s">
        <v>297</v>
      </c>
      <c r="FZ463" s="190" t="s">
        <v>297</v>
      </c>
      <c r="GA463" s="190" t="s">
        <v>297</v>
      </c>
      <c r="GB463" s="190" t="s">
        <v>297</v>
      </c>
      <c r="GC463" s="190" t="s">
        <v>272</v>
      </c>
      <c r="GD463" s="190" t="s">
        <v>271</v>
      </c>
      <c r="GE463" s="190" t="s">
        <v>297</v>
      </c>
    </row>
    <row r="464" spans="1:187" x14ac:dyDescent="0.3">
      <c r="A464" s="190" t="s">
        <v>372</v>
      </c>
      <c r="B464" s="190">
        <v>3081</v>
      </c>
      <c r="C464" s="190" t="s">
        <v>91</v>
      </c>
      <c r="D464" s="190" t="s">
        <v>243</v>
      </c>
      <c r="E464" s="190" t="s">
        <v>10674</v>
      </c>
      <c r="F464" s="190" t="s">
        <v>10673</v>
      </c>
      <c r="G464" s="190" t="s">
        <v>4028</v>
      </c>
      <c r="H464" s="190" t="s">
        <v>1272</v>
      </c>
      <c r="I464" s="190" t="s">
        <v>4945</v>
      </c>
      <c r="J464" s="190" t="s">
        <v>10672</v>
      </c>
      <c r="K464" s="190" t="s">
        <v>271</v>
      </c>
      <c r="L464" s="190" t="s">
        <v>271</v>
      </c>
      <c r="M464" s="190" t="s">
        <v>271</v>
      </c>
      <c r="N464" s="190" t="s">
        <v>271</v>
      </c>
      <c r="O464" s="190" t="s">
        <v>271</v>
      </c>
      <c r="P464" s="190" t="s">
        <v>271</v>
      </c>
      <c r="Q464" s="191">
        <v>41163</v>
      </c>
      <c r="R464" s="191">
        <v>42460</v>
      </c>
      <c r="S464" s="191">
        <v>42551</v>
      </c>
      <c r="T464" s="190" t="s">
        <v>366</v>
      </c>
      <c r="U464" s="194">
        <v>781794</v>
      </c>
      <c r="V464" s="190" t="s">
        <v>8204</v>
      </c>
      <c r="W464" s="190" t="s">
        <v>1873</v>
      </c>
      <c r="X464" s="190" t="s">
        <v>2789</v>
      </c>
      <c r="Y464" s="190" t="s">
        <v>1804</v>
      </c>
      <c r="Z464" s="190" t="s">
        <v>10671</v>
      </c>
      <c r="AA464" s="190" t="s">
        <v>10670</v>
      </c>
      <c r="AB464" s="190" t="s">
        <v>310</v>
      </c>
      <c r="AC464" s="190" t="s">
        <v>10669</v>
      </c>
      <c r="AD464" s="190" t="s">
        <v>289</v>
      </c>
      <c r="AE464" s="190" t="s">
        <v>10668</v>
      </c>
      <c r="AF464" s="190" t="s">
        <v>10667</v>
      </c>
      <c r="AG464" s="193">
        <v>4610535</v>
      </c>
      <c r="AH464" s="193">
        <v>4821654</v>
      </c>
      <c r="AI464" s="193">
        <v>9432189</v>
      </c>
      <c r="AJ464" s="193">
        <v>63214</v>
      </c>
      <c r="AK464" s="193">
        <v>65695</v>
      </c>
      <c r="AL464" s="193">
        <v>128909</v>
      </c>
      <c r="AM464" s="193" t="s">
        <v>271</v>
      </c>
      <c r="AN464" s="193" t="s">
        <v>271</v>
      </c>
      <c r="AO464" s="193">
        <v>0</v>
      </c>
      <c r="AP464" s="193" t="s">
        <v>271</v>
      </c>
      <c r="AQ464" s="193" t="s">
        <v>271</v>
      </c>
      <c r="AR464" s="193">
        <v>0</v>
      </c>
      <c r="AS464" s="190" t="s">
        <v>271</v>
      </c>
      <c r="AT464" s="193" t="s">
        <v>271</v>
      </c>
      <c r="AU464" s="193" t="s">
        <v>271</v>
      </c>
      <c r="AV464" s="190" t="s">
        <v>271</v>
      </c>
      <c r="AW464" s="193" t="s">
        <v>271</v>
      </c>
      <c r="AX464" s="193" t="s">
        <v>271</v>
      </c>
      <c r="AY464" s="190" t="s">
        <v>271</v>
      </c>
      <c r="AZ464" s="193" t="s">
        <v>271</v>
      </c>
      <c r="BA464" s="193" t="s">
        <v>271</v>
      </c>
      <c r="BB464" s="190" t="s">
        <v>271</v>
      </c>
      <c r="BC464" s="193" t="s">
        <v>271</v>
      </c>
      <c r="BD464" s="193" t="s">
        <v>271</v>
      </c>
      <c r="BE464" s="190" t="s">
        <v>271</v>
      </c>
      <c r="BF464" s="193" t="s">
        <v>271</v>
      </c>
      <c r="BG464" s="193" t="s">
        <v>271</v>
      </c>
      <c r="BH464" s="190" t="s">
        <v>271</v>
      </c>
      <c r="BI464" s="193" t="s">
        <v>271</v>
      </c>
      <c r="BJ464" s="193" t="s">
        <v>271</v>
      </c>
      <c r="BK464" s="190" t="s">
        <v>271</v>
      </c>
      <c r="BL464" s="193" t="s">
        <v>271</v>
      </c>
      <c r="BM464" s="193" t="s">
        <v>271</v>
      </c>
      <c r="BN464" s="190" t="s">
        <v>271</v>
      </c>
      <c r="BO464" s="193" t="s">
        <v>271</v>
      </c>
      <c r="BP464" s="193" t="s">
        <v>271</v>
      </c>
      <c r="BQ464" s="190" t="s">
        <v>271</v>
      </c>
      <c r="BR464" s="193" t="s">
        <v>271</v>
      </c>
      <c r="BS464" s="193" t="s">
        <v>271</v>
      </c>
      <c r="BT464" s="190" t="s">
        <v>271</v>
      </c>
      <c r="BU464" s="193" t="s">
        <v>271</v>
      </c>
      <c r="BV464" s="193" t="s">
        <v>271</v>
      </c>
      <c r="BW464" s="193">
        <v>4832979</v>
      </c>
      <c r="BX464" s="193">
        <v>4982862</v>
      </c>
      <c r="BY464" s="193">
        <v>9815841</v>
      </c>
      <c r="BZ464" s="193">
        <v>65370</v>
      </c>
      <c r="CA464" s="193">
        <v>69488</v>
      </c>
      <c r="CB464" s="193">
        <v>134858</v>
      </c>
      <c r="CC464" s="190" t="s">
        <v>271</v>
      </c>
      <c r="CD464" s="193" t="s">
        <v>271</v>
      </c>
      <c r="CE464" s="193" t="s">
        <v>271</v>
      </c>
      <c r="CF464" s="190" t="s">
        <v>271</v>
      </c>
      <c r="CG464" s="193" t="s">
        <v>271</v>
      </c>
      <c r="CH464" s="193" t="s">
        <v>271</v>
      </c>
      <c r="CI464" s="190" t="s">
        <v>271</v>
      </c>
      <c r="CJ464" s="193" t="s">
        <v>271</v>
      </c>
      <c r="CK464" s="193" t="s">
        <v>271</v>
      </c>
      <c r="CL464" s="190" t="s">
        <v>271</v>
      </c>
      <c r="CM464" s="193" t="s">
        <v>271</v>
      </c>
      <c r="CN464" s="193" t="s">
        <v>271</v>
      </c>
      <c r="CO464" s="190" t="s">
        <v>271</v>
      </c>
      <c r="CP464" s="193" t="s">
        <v>271</v>
      </c>
      <c r="CQ464" s="193" t="s">
        <v>271</v>
      </c>
      <c r="CR464" s="190" t="s">
        <v>287</v>
      </c>
      <c r="CS464" s="193">
        <v>134858</v>
      </c>
      <c r="CT464" s="193">
        <v>9815841</v>
      </c>
      <c r="CU464" s="190" t="s">
        <v>271</v>
      </c>
      <c r="CV464" s="193" t="s">
        <v>271</v>
      </c>
      <c r="CW464" s="193" t="s">
        <v>271</v>
      </c>
      <c r="CX464" s="190" t="s">
        <v>271</v>
      </c>
      <c r="CY464" s="193" t="s">
        <v>271</v>
      </c>
      <c r="CZ464" s="193" t="s">
        <v>271</v>
      </c>
      <c r="DA464" s="190" t="s">
        <v>271</v>
      </c>
      <c r="DB464" s="193" t="s">
        <v>271</v>
      </c>
      <c r="DC464" s="193" t="s">
        <v>271</v>
      </c>
      <c r="DD464" s="190" t="s">
        <v>271</v>
      </c>
      <c r="DE464" s="193" t="s">
        <v>271</v>
      </c>
      <c r="DF464" s="193" t="s">
        <v>271</v>
      </c>
      <c r="DG464" s="190" t="s">
        <v>271</v>
      </c>
      <c r="DH464" s="193" t="s">
        <v>271</v>
      </c>
      <c r="DI464" s="193" t="s">
        <v>271</v>
      </c>
      <c r="DJ464" s="190" t="s">
        <v>271</v>
      </c>
      <c r="DK464" s="193" t="s">
        <v>271</v>
      </c>
      <c r="DL464" s="193" t="s">
        <v>271</v>
      </c>
      <c r="DM464" s="190" t="s">
        <v>271</v>
      </c>
      <c r="DN464" s="193" t="s">
        <v>271</v>
      </c>
      <c r="DO464" s="193" t="s">
        <v>271</v>
      </c>
      <c r="DP464" s="190" t="s">
        <v>271</v>
      </c>
      <c r="DQ464" s="193" t="s">
        <v>271</v>
      </c>
      <c r="DR464" s="193" t="s">
        <v>271</v>
      </c>
      <c r="DS464" s="190" t="s">
        <v>287</v>
      </c>
      <c r="DT464" s="193">
        <v>134858</v>
      </c>
      <c r="DU464" s="193">
        <v>9815841</v>
      </c>
      <c r="DV464" s="190" t="s">
        <v>271</v>
      </c>
      <c r="DW464" s="193" t="s">
        <v>271</v>
      </c>
      <c r="DX464" s="193" t="s">
        <v>271</v>
      </c>
      <c r="DY464" s="190" t="s">
        <v>356</v>
      </c>
      <c r="DZ464" s="190" t="s">
        <v>297</v>
      </c>
      <c r="EA464" s="190" t="s">
        <v>271</v>
      </c>
      <c r="EB464" s="190" t="s">
        <v>271</v>
      </c>
      <c r="EC464" s="190" t="s">
        <v>297</v>
      </c>
      <c r="ED464" s="190" t="s">
        <v>271</v>
      </c>
      <c r="EE464" s="190" t="s">
        <v>271</v>
      </c>
      <c r="EF464" s="190" t="s">
        <v>271</v>
      </c>
      <c r="EG464" s="190" t="s">
        <v>321</v>
      </c>
      <c r="EH464" s="190" t="s">
        <v>320</v>
      </c>
      <c r="EI464" s="190" t="s">
        <v>319</v>
      </c>
      <c r="EJ464" s="190" t="s">
        <v>245</v>
      </c>
      <c r="EK464" s="190" t="s">
        <v>379</v>
      </c>
      <c r="EL464" s="190" t="s">
        <v>272</v>
      </c>
      <c r="EM464" s="190" t="s">
        <v>272</v>
      </c>
      <c r="EN464" s="190" t="s">
        <v>272</v>
      </c>
      <c r="EO464" s="190" t="s">
        <v>272</v>
      </c>
      <c r="EP464" s="190" t="s">
        <v>378</v>
      </c>
      <c r="EQ464" s="190">
        <v>4</v>
      </c>
      <c r="ER464" s="190" t="s">
        <v>349</v>
      </c>
      <c r="ES464" s="190" t="s">
        <v>272</v>
      </c>
      <c r="ET464" s="190" t="s">
        <v>272</v>
      </c>
      <c r="EU464" s="190" t="s">
        <v>272</v>
      </c>
      <c r="EV464" s="190" t="s">
        <v>272</v>
      </c>
      <c r="EW464" s="190" t="s">
        <v>303</v>
      </c>
      <c r="EX464" s="190">
        <v>4</v>
      </c>
      <c r="EY464" s="190" t="s">
        <v>302</v>
      </c>
      <c r="EZ464" s="190" t="s">
        <v>268</v>
      </c>
      <c r="FA464" s="190" t="s">
        <v>260</v>
      </c>
      <c r="FB464" s="193">
        <v>5</v>
      </c>
      <c r="FC464" s="190" t="s">
        <v>537</v>
      </c>
      <c r="FD464" s="190" t="s">
        <v>376</v>
      </c>
      <c r="FE464" s="190" t="s">
        <v>377</v>
      </c>
      <c r="FF464" s="190" t="s">
        <v>263</v>
      </c>
      <c r="FG464" s="190" t="s">
        <v>10666</v>
      </c>
      <c r="FH464" s="190" t="s">
        <v>10665</v>
      </c>
      <c r="FI464" s="190" t="s">
        <v>10664</v>
      </c>
      <c r="FJ464" s="190" t="s">
        <v>10663</v>
      </c>
      <c r="FK464" s="190" t="s">
        <v>10662</v>
      </c>
      <c r="FL464" s="190" t="s">
        <v>10661</v>
      </c>
      <c r="FM464" s="190" t="s">
        <v>10660</v>
      </c>
      <c r="FN464" s="190" t="s">
        <v>10659</v>
      </c>
      <c r="FO464" s="190" t="s">
        <v>10658</v>
      </c>
      <c r="FP464" s="190" t="s">
        <v>10657</v>
      </c>
      <c r="FQ464" s="193">
        <v>9815841</v>
      </c>
      <c r="FR464" s="193">
        <v>134858</v>
      </c>
      <c r="FS464" s="190" t="s">
        <v>272</v>
      </c>
      <c r="FT464" s="190" t="s">
        <v>272</v>
      </c>
      <c r="FU464" s="190" t="s">
        <v>271</v>
      </c>
      <c r="FV464" s="190" t="s">
        <v>271</v>
      </c>
      <c r="FW464" s="190" t="s">
        <v>271</v>
      </c>
      <c r="FX464" s="190" t="s">
        <v>271</v>
      </c>
      <c r="FY464" s="190" t="s">
        <v>271</v>
      </c>
      <c r="FZ464" s="190" t="s">
        <v>271</v>
      </c>
      <c r="GA464" s="190" t="s">
        <v>271</v>
      </c>
      <c r="GB464" s="190" t="s">
        <v>271</v>
      </c>
      <c r="GC464" s="190" t="s">
        <v>271</v>
      </c>
      <c r="GD464" s="190" t="s">
        <v>271</v>
      </c>
      <c r="GE464" s="190" t="s">
        <v>272</v>
      </c>
    </row>
    <row r="465" spans="1:187" x14ac:dyDescent="0.3">
      <c r="A465" s="190" t="s">
        <v>372</v>
      </c>
      <c r="B465" s="190">
        <v>3082</v>
      </c>
      <c r="C465" s="190" t="s">
        <v>91</v>
      </c>
      <c r="D465" s="190" t="s">
        <v>243</v>
      </c>
      <c r="E465" s="190" t="s">
        <v>10656</v>
      </c>
      <c r="F465" s="190" t="s">
        <v>10655</v>
      </c>
      <c r="G465" s="190" t="s">
        <v>4028</v>
      </c>
      <c r="H465" s="190" t="s">
        <v>1104</v>
      </c>
      <c r="I465" s="190" t="s">
        <v>301</v>
      </c>
      <c r="J465" s="190" t="s">
        <v>10654</v>
      </c>
      <c r="K465" s="190" t="s">
        <v>271</v>
      </c>
      <c r="L465" s="190" t="s">
        <v>271</v>
      </c>
      <c r="M465" s="190" t="s">
        <v>271</v>
      </c>
      <c r="N465" s="190" t="s">
        <v>271</v>
      </c>
      <c r="O465" s="190" t="s">
        <v>271</v>
      </c>
      <c r="P465" s="190" t="s">
        <v>271</v>
      </c>
      <c r="Q465" s="191">
        <v>42248</v>
      </c>
      <c r="R465" s="191">
        <v>42613</v>
      </c>
      <c r="T465" s="190" t="s">
        <v>391</v>
      </c>
      <c r="U465" s="194">
        <v>369156</v>
      </c>
      <c r="V465" s="190" t="s">
        <v>1894</v>
      </c>
      <c r="W465" s="190" t="s">
        <v>1873</v>
      </c>
      <c r="X465" s="190" t="s">
        <v>1872</v>
      </c>
      <c r="Y465" s="190" t="s">
        <v>271</v>
      </c>
      <c r="Z465" s="190" t="s">
        <v>271</v>
      </c>
      <c r="AA465" s="190" t="s">
        <v>271</v>
      </c>
      <c r="AB465" s="190" t="s">
        <v>310</v>
      </c>
      <c r="AC465" s="190" t="s">
        <v>10653</v>
      </c>
      <c r="AD465" s="190" t="s">
        <v>325</v>
      </c>
      <c r="AE465" s="190" t="s">
        <v>10652</v>
      </c>
      <c r="AF465" s="190" t="s">
        <v>10651</v>
      </c>
      <c r="AG465" s="193">
        <v>1790</v>
      </c>
      <c r="AH465" s="193">
        <v>716</v>
      </c>
      <c r="AI465" s="193">
        <v>2506</v>
      </c>
      <c r="AJ465" s="193">
        <v>1400</v>
      </c>
      <c r="AK465" s="193">
        <v>600</v>
      </c>
      <c r="AL465" s="193">
        <v>2000</v>
      </c>
      <c r="AM465" s="193">
        <v>0</v>
      </c>
      <c r="AN465" s="193">
        <v>0</v>
      </c>
      <c r="AO465" s="193">
        <v>0</v>
      </c>
      <c r="AP465" s="193">
        <v>0</v>
      </c>
      <c r="AQ465" s="193">
        <v>0</v>
      </c>
      <c r="AR465" s="193">
        <v>0</v>
      </c>
      <c r="AS465" s="190" t="s">
        <v>271</v>
      </c>
      <c r="AT465" s="193" t="s">
        <v>271</v>
      </c>
      <c r="AU465" s="193" t="s">
        <v>271</v>
      </c>
      <c r="AV465" s="190" t="s">
        <v>271</v>
      </c>
      <c r="AW465" s="193" t="s">
        <v>271</v>
      </c>
      <c r="AX465" s="193" t="s">
        <v>271</v>
      </c>
      <c r="AY465" s="190" t="s">
        <v>271</v>
      </c>
      <c r="AZ465" s="193" t="s">
        <v>271</v>
      </c>
      <c r="BA465" s="193" t="s">
        <v>271</v>
      </c>
      <c r="BB465" s="190" t="s">
        <v>271</v>
      </c>
      <c r="BC465" s="193" t="s">
        <v>271</v>
      </c>
      <c r="BD465" s="193" t="s">
        <v>271</v>
      </c>
      <c r="BE465" s="190" t="s">
        <v>271</v>
      </c>
      <c r="BF465" s="193" t="s">
        <v>271</v>
      </c>
      <c r="BG465" s="193" t="s">
        <v>271</v>
      </c>
      <c r="BH465" s="190" t="s">
        <v>271</v>
      </c>
      <c r="BI465" s="193" t="s">
        <v>271</v>
      </c>
      <c r="BJ465" s="193" t="s">
        <v>271</v>
      </c>
      <c r="BK465" s="190" t="s">
        <v>271</v>
      </c>
      <c r="BL465" s="193" t="s">
        <v>271</v>
      </c>
      <c r="BM465" s="193" t="s">
        <v>271</v>
      </c>
      <c r="BN465" s="190" t="s">
        <v>271</v>
      </c>
      <c r="BO465" s="193" t="s">
        <v>271</v>
      </c>
      <c r="BP465" s="193" t="s">
        <v>271</v>
      </c>
      <c r="BQ465" s="190" t="s">
        <v>271</v>
      </c>
      <c r="BR465" s="193" t="s">
        <v>271</v>
      </c>
      <c r="BS465" s="193" t="s">
        <v>271</v>
      </c>
      <c r="BT465" s="190" t="s">
        <v>271</v>
      </c>
      <c r="BU465" s="193" t="s">
        <v>271</v>
      </c>
      <c r="BV465" s="193" t="s">
        <v>271</v>
      </c>
      <c r="BW465" s="193">
        <v>1790</v>
      </c>
      <c r="BX465" s="193">
        <v>716</v>
      </c>
      <c r="BY465" s="193">
        <v>2506</v>
      </c>
      <c r="BZ465" s="193">
        <v>1400</v>
      </c>
      <c r="CA465" s="193">
        <v>600</v>
      </c>
      <c r="CB465" s="193">
        <v>2000</v>
      </c>
      <c r="CC465" s="190" t="s">
        <v>271</v>
      </c>
      <c r="CD465" s="193" t="s">
        <v>271</v>
      </c>
      <c r="CE465" s="193" t="s">
        <v>271</v>
      </c>
      <c r="CF465" s="190" t="s">
        <v>271</v>
      </c>
      <c r="CG465" s="193" t="s">
        <v>271</v>
      </c>
      <c r="CH465" s="193" t="s">
        <v>271</v>
      </c>
      <c r="CI465" s="190" t="s">
        <v>271</v>
      </c>
      <c r="CJ465" s="193" t="s">
        <v>271</v>
      </c>
      <c r="CK465" s="193" t="s">
        <v>271</v>
      </c>
      <c r="CL465" s="190" t="s">
        <v>271</v>
      </c>
      <c r="CM465" s="193" t="s">
        <v>271</v>
      </c>
      <c r="CN465" s="193" t="s">
        <v>271</v>
      </c>
      <c r="CO465" s="190" t="s">
        <v>287</v>
      </c>
      <c r="CP465" s="193">
        <v>2000</v>
      </c>
      <c r="CQ465" s="193">
        <v>2506</v>
      </c>
      <c r="CR465" s="190" t="s">
        <v>271</v>
      </c>
      <c r="CS465" s="193" t="s">
        <v>271</v>
      </c>
      <c r="CT465" s="193" t="s">
        <v>271</v>
      </c>
      <c r="CU465" s="190" t="s">
        <v>271</v>
      </c>
      <c r="CV465" s="193" t="s">
        <v>271</v>
      </c>
      <c r="CW465" s="193" t="s">
        <v>271</v>
      </c>
      <c r="CX465" s="190" t="s">
        <v>271</v>
      </c>
      <c r="CY465" s="193" t="s">
        <v>271</v>
      </c>
      <c r="CZ465" s="193" t="s">
        <v>271</v>
      </c>
      <c r="DA465" s="190" t="s">
        <v>271</v>
      </c>
      <c r="DB465" s="193" t="s">
        <v>271</v>
      </c>
      <c r="DC465" s="193" t="s">
        <v>271</v>
      </c>
      <c r="DD465" s="190" t="s">
        <v>271</v>
      </c>
      <c r="DE465" s="193" t="s">
        <v>271</v>
      </c>
      <c r="DF465" s="193" t="s">
        <v>271</v>
      </c>
      <c r="DG465" s="190" t="s">
        <v>271</v>
      </c>
      <c r="DH465" s="193" t="s">
        <v>271</v>
      </c>
      <c r="DI465" s="193" t="s">
        <v>271</v>
      </c>
      <c r="DJ465" s="190" t="s">
        <v>271</v>
      </c>
      <c r="DK465" s="193" t="s">
        <v>271</v>
      </c>
      <c r="DL465" s="193" t="s">
        <v>271</v>
      </c>
      <c r="DM465" s="190" t="s">
        <v>271</v>
      </c>
      <c r="DN465" s="193" t="s">
        <v>271</v>
      </c>
      <c r="DO465" s="193" t="s">
        <v>271</v>
      </c>
      <c r="DP465" s="190" t="s">
        <v>271</v>
      </c>
      <c r="DQ465" s="193" t="s">
        <v>271</v>
      </c>
      <c r="DR465" s="193" t="s">
        <v>271</v>
      </c>
      <c r="DS465" s="190" t="s">
        <v>271</v>
      </c>
      <c r="DT465" s="193" t="s">
        <v>271</v>
      </c>
      <c r="DU465" s="193" t="s">
        <v>271</v>
      </c>
      <c r="DV465" s="190" t="s">
        <v>287</v>
      </c>
      <c r="DW465" s="193">
        <v>2000</v>
      </c>
      <c r="DX465" s="193">
        <v>2506</v>
      </c>
      <c r="DY465" s="190" t="s">
        <v>655</v>
      </c>
      <c r="DZ465" s="190" t="s">
        <v>272</v>
      </c>
      <c r="EA465" s="190" t="s">
        <v>271</v>
      </c>
      <c r="EB465" s="190" t="s">
        <v>271</v>
      </c>
      <c r="EC465" s="190" t="s">
        <v>297</v>
      </c>
      <c r="ED465" s="190" t="s">
        <v>271</v>
      </c>
      <c r="EE465" s="190" t="s">
        <v>271</v>
      </c>
      <c r="EF465" s="190" t="s">
        <v>271</v>
      </c>
      <c r="EG465" s="190" t="s">
        <v>352</v>
      </c>
      <c r="EH465" s="190" t="s">
        <v>320</v>
      </c>
      <c r="EI465" s="190" t="s">
        <v>483</v>
      </c>
      <c r="EJ465" s="190" t="s">
        <v>246</v>
      </c>
      <c r="EK465" s="190" t="s">
        <v>379</v>
      </c>
      <c r="EL465" s="190" t="s">
        <v>272</v>
      </c>
      <c r="EM465" s="190" t="s">
        <v>272</v>
      </c>
      <c r="EN465" s="190" t="s">
        <v>272</v>
      </c>
      <c r="EO465" s="190" t="s">
        <v>297</v>
      </c>
      <c r="EP465" s="190" t="s">
        <v>464</v>
      </c>
      <c r="EQ465" s="190">
        <v>3</v>
      </c>
      <c r="ER465" s="190" t="s">
        <v>349</v>
      </c>
      <c r="ES465" s="190" t="s">
        <v>272</v>
      </c>
      <c r="ET465" s="190" t="s">
        <v>271</v>
      </c>
      <c r="EU465" s="190" t="s">
        <v>272</v>
      </c>
      <c r="EV465" s="190" t="s">
        <v>271</v>
      </c>
      <c r="EW465" s="190" t="s">
        <v>601</v>
      </c>
      <c r="EX465" s="190">
        <v>2</v>
      </c>
      <c r="EY465" s="190" t="s">
        <v>278</v>
      </c>
      <c r="EZ465" s="190" t="s">
        <v>268</v>
      </c>
      <c r="FA465" s="190" t="s">
        <v>259</v>
      </c>
      <c r="FB465" s="193">
        <v>0</v>
      </c>
      <c r="FC465" s="190" t="s">
        <v>348</v>
      </c>
      <c r="FD465" s="190" t="s">
        <v>276</v>
      </c>
      <c r="FE465" s="190" t="s">
        <v>482</v>
      </c>
      <c r="FF465" s="190" t="s">
        <v>262</v>
      </c>
      <c r="FG465" s="190" t="s">
        <v>271</v>
      </c>
      <c r="FH465" s="190" t="s">
        <v>1154</v>
      </c>
      <c r="FI465" s="190" t="s">
        <v>10650</v>
      </c>
      <c r="FJ465" s="190" t="s">
        <v>271</v>
      </c>
      <c r="FK465" s="190" t="s">
        <v>271</v>
      </c>
      <c r="FL465" s="190" t="s">
        <v>10649</v>
      </c>
      <c r="FM465" s="190" t="s">
        <v>271</v>
      </c>
      <c r="FN465" s="190" t="s">
        <v>271</v>
      </c>
      <c r="FO465" s="190" t="s">
        <v>10648</v>
      </c>
      <c r="FP465" s="190" t="s">
        <v>271</v>
      </c>
      <c r="FQ465" s="193">
        <v>2506</v>
      </c>
      <c r="FR465" s="193">
        <v>2000</v>
      </c>
      <c r="FS465" s="190" t="s">
        <v>271</v>
      </c>
      <c r="FT465" s="190" t="s">
        <v>271</v>
      </c>
      <c r="FU465" s="190" t="s">
        <v>271</v>
      </c>
      <c r="FV465" s="190" t="s">
        <v>271</v>
      </c>
      <c r="FW465" s="190" t="s">
        <v>271</v>
      </c>
      <c r="FX465" s="190" t="s">
        <v>271</v>
      </c>
      <c r="FY465" s="190" t="s">
        <v>271</v>
      </c>
      <c r="FZ465" s="190" t="s">
        <v>271</v>
      </c>
      <c r="GA465" s="190" t="s">
        <v>271</v>
      </c>
      <c r="GB465" s="190" t="s">
        <v>271</v>
      </c>
      <c r="GC465" s="190" t="s">
        <v>272</v>
      </c>
      <c r="GD465" s="190" t="s">
        <v>271</v>
      </c>
      <c r="GE465" s="190" t="s">
        <v>271</v>
      </c>
    </row>
    <row r="466" spans="1:187" x14ac:dyDescent="0.3">
      <c r="A466" s="190" t="s">
        <v>372</v>
      </c>
      <c r="B466" s="190">
        <v>3083</v>
      </c>
      <c r="C466" s="190" t="s">
        <v>91</v>
      </c>
      <c r="D466" s="190" t="s">
        <v>243</v>
      </c>
      <c r="E466" s="190" t="s">
        <v>10647</v>
      </c>
      <c r="F466" s="190" t="s">
        <v>10646</v>
      </c>
      <c r="G466" s="190" t="s">
        <v>4028</v>
      </c>
      <c r="H466" s="190" t="s">
        <v>301</v>
      </c>
      <c r="I466" s="190" t="s">
        <v>301</v>
      </c>
      <c r="J466" s="190" t="s">
        <v>10645</v>
      </c>
      <c r="K466" s="190" t="s">
        <v>271</v>
      </c>
      <c r="L466" s="190" t="s">
        <v>271</v>
      </c>
      <c r="M466" s="190" t="s">
        <v>271</v>
      </c>
      <c r="N466" s="190" t="s">
        <v>271</v>
      </c>
      <c r="O466" s="190" t="s">
        <v>271</v>
      </c>
      <c r="P466" s="190" t="s">
        <v>271</v>
      </c>
      <c r="Q466" s="191">
        <v>41290</v>
      </c>
      <c r="R466" s="191">
        <v>42277</v>
      </c>
      <c r="T466" s="190" t="s">
        <v>366</v>
      </c>
      <c r="U466" s="194">
        <v>315000</v>
      </c>
      <c r="V466" s="190" t="s">
        <v>8154</v>
      </c>
      <c r="W466" s="190" t="s">
        <v>10511</v>
      </c>
      <c r="X466" s="190" t="s">
        <v>8153</v>
      </c>
      <c r="Y466" s="190" t="s">
        <v>271</v>
      </c>
      <c r="Z466" s="190" t="s">
        <v>271</v>
      </c>
      <c r="AA466" s="190" t="s">
        <v>271</v>
      </c>
      <c r="AB466" s="190" t="s">
        <v>310</v>
      </c>
      <c r="AC466" s="190" t="s">
        <v>10644</v>
      </c>
      <c r="AD466" s="190" t="s">
        <v>325</v>
      </c>
      <c r="AE466" s="190" t="s">
        <v>10643</v>
      </c>
      <c r="AF466" s="190" t="s">
        <v>10642</v>
      </c>
      <c r="AG466" s="193">
        <v>0</v>
      </c>
      <c r="AH466" s="193">
        <v>0</v>
      </c>
      <c r="AI466" s="193">
        <v>0</v>
      </c>
      <c r="AJ466" s="193">
        <v>300</v>
      </c>
      <c r="AK466" s="193">
        <v>100</v>
      </c>
      <c r="AL466" s="193">
        <v>400</v>
      </c>
      <c r="AM466" s="193" t="s">
        <v>271</v>
      </c>
      <c r="AN466" s="193" t="s">
        <v>271</v>
      </c>
      <c r="AO466" s="193">
        <v>0</v>
      </c>
      <c r="AP466" s="193" t="s">
        <v>271</v>
      </c>
      <c r="AQ466" s="193" t="s">
        <v>271</v>
      </c>
      <c r="AR466" s="193">
        <v>0</v>
      </c>
      <c r="AS466" s="190" t="s">
        <v>271</v>
      </c>
      <c r="AT466" s="193" t="s">
        <v>271</v>
      </c>
      <c r="AU466" s="193" t="s">
        <v>271</v>
      </c>
      <c r="AV466" s="190" t="s">
        <v>271</v>
      </c>
      <c r="AW466" s="193" t="s">
        <v>271</v>
      </c>
      <c r="AX466" s="193" t="s">
        <v>271</v>
      </c>
      <c r="AY466" s="190" t="s">
        <v>271</v>
      </c>
      <c r="AZ466" s="193" t="s">
        <v>271</v>
      </c>
      <c r="BA466" s="193" t="s">
        <v>271</v>
      </c>
      <c r="BB466" s="190" t="s">
        <v>271</v>
      </c>
      <c r="BC466" s="193" t="s">
        <v>271</v>
      </c>
      <c r="BD466" s="193" t="s">
        <v>271</v>
      </c>
      <c r="BE466" s="190" t="s">
        <v>271</v>
      </c>
      <c r="BF466" s="193" t="s">
        <v>271</v>
      </c>
      <c r="BG466" s="193" t="s">
        <v>271</v>
      </c>
      <c r="BH466" s="190" t="s">
        <v>271</v>
      </c>
      <c r="BI466" s="193" t="s">
        <v>271</v>
      </c>
      <c r="BJ466" s="193" t="s">
        <v>271</v>
      </c>
      <c r="BK466" s="190" t="s">
        <v>271</v>
      </c>
      <c r="BL466" s="193" t="s">
        <v>271</v>
      </c>
      <c r="BM466" s="193" t="s">
        <v>271</v>
      </c>
      <c r="BN466" s="190" t="s">
        <v>271</v>
      </c>
      <c r="BO466" s="193" t="s">
        <v>271</v>
      </c>
      <c r="BP466" s="193" t="s">
        <v>271</v>
      </c>
      <c r="BQ466" s="190" t="s">
        <v>271</v>
      </c>
      <c r="BR466" s="193" t="s">
        <v>271</v>
      </c>
      <c r="BS466" s="193" t="s">
        <v>271</v>
      </c>
      <c r="BT466" s="190" t="s">
        <v>271</v>
      </c>
      <c r="BU466" s="193" t="s">
        <v>271</v>
      </c>
      <c r="BV466" s="193" t="s">
        <v>271</v>
      </c>
      <c r="BW466" s="193">
        <v>0</v>
      </c>
      <c r="BX466" s="193">
        <v>0</v>
      </c>
      <c r="BY466" s="193">
        <v>0</v>
      </c>
      <c r="BZ466" s="193">
        <v>300</v>
      </c>
      <c r="CA466" s="193">
        <v>100</v>
      </c>
      <c r="CB466" s="193">
        <v>400</v>
      </c>
      <c r="CC466" s="190" t="s">
        <v>271</v>
      </c>
      <c r="CD466" s="193" t="s">
        <v>271</v>
      </c>
      <c r="CE466" s="193" t="s">
        <v>271</v>
      </c>
      <c r="CF466" s="190" t="s">
        <v>271</v>
      </c>
      <c r="CG466" s="193" t="s">
        <v>271</v>
      </c>
      <c r="CH466" s="193" t="s">
        <v>271</v>
      </c>
      <c r="CI466" s="190" t="s">
        <v>271</v>
      </c>
      <c r="CJ466" s="193" t="s">
        <v>271</v>
      </c>
      <c r="CK466" s="193" t="s">
        <v>271</v>
      </c>
      <c r="CL466" s="190" t="s">
        <v>271</v>
      </c>
      <c r="CM466" s="193" t="s">
        <v>271</v>
      </c>
      <c r="CN466" s="193" t="s">
        <v>271</v>
      </c>
      <c r="CO466" s="190" t="s">
        <v>271</v>
      </c>
      <c r="CP466" s="193" t="s">
        <v>271</v>
      </c>
      <c r="CQ466" s="193" t="s">
        <v>271</v>
      </c>
      <c r="CR466" s="190" t="s">
        <v>271</v>
      </c>
      <c r="CS466" s="193" t="s">
        <v>271</v>
      </c>
      <c r="CT466" s="193" t="s">
        <v>271</v>
      </c>
      <c r="CU466" s="190" t="s">
        <v>271</v>
      </c>
      <c r="CV466" s="193" t="s">
        <v>271</v>
      </c>
      <c r="CW466" s="193" t="s">
        <v>271</v>
      </c>
      <c r="CX466" s="190" t="s">
        <v>271</v>
      </c>
      <c r="CY466" s="193" t="s">
        <v>271</v>
      </c>
      <c r="CZ466" s="193" t="s">
        <v>271</v>
      </c>
      <c r="DA466" s="190" t="s">
        <v>287</v>
      </c>
      <c r="DB466" s="193">
        <v>0</v>
      </c>
      <c r="DC466" s="193">
        <v>0</v>
      </c>
      <c r="DD466" s="190" t="s">
        <v>271</v>
      </c>
      <c r="DE466" s="193" t="s">
        <v>271</v>
      </c>
      <c r="DF466" s="193" t="s">
        <v>271</v>
      </c>
      <c r="DG466" s="190" t="s">
        <v>271</v>
      </c>
      <c r="DH466" s="193" t="s">
        <v>271</v>
      </c>
      <c r="DI466" s="193" t="s">
        <v>271</v>
      </c>
      <c r="DJ466" s="190" t="s">
        <v>271</v>
      </c>
      <c r="DK466" s="193" t="s">
        <v>271</v>
      </c>
      <c r="DL466" s="193" t="s">
        <v>271</v>
      </c>
      <c r="DM466" s="190" t="s">
        <v>287</v>
      </c>
      <c r="DN466" s="193">
        <v>400</v>
      </c>
      <c r="DO466" s="193">
        <v>0</v>
      </c>
      <c r="DP466" s="190" t="s">
        <v>271</v>
      </c>
      <c r="DQ466" s="193" t="s">
        <v>271</v>
      </c>
      <c r="DR466" s="193" t="s">
        <v>271</v>
      </c>
      <c r="DS466" s="190" t="s">
        <v>271</v>
      </c>
      <c r="DT466" s="193" t="s">
        <v>271</v>
      </c>
      <c r="DU466" s="193" t="s">
        <v>271</v>
      </c>
      <c r="DV466" s="190" t="s">
        <v>271</v>
      </c>
      <c r="DW466" s="193" t="s">
        <v>271</v>
      </c>
      <c r="DX466" s="193" t="s">
        <v>271</v>
      </c>
      <c r="DY466" s="190" t="s">
        <v>356</v>
      </c>
      <c r="DZ466" s="190" t="s">
        <v>297</v>
      </c>
      <c r="EA466" s="190" t="s">
        <v>271</v>
      </c>
      <c r="EB466" s="190" t="s">
        <v>271</v>
      </c>
      <c r="EC466" s="190" t="s">
        <v>297</v>
      </c>
      <c r="ED466" s="190" t="s">
        <v>271</v>
      </c>
      <c r="EE466" s="190" t="s">
        <v>271</v>
      </c>
      <c r="EF466" s="190" t="s">
        <v>10641</v>
      </c>
      <c r="EG466" s="190" t="s">
        <v>285</v>
      </c>
      <c r="EH466" s="190" t="s">
        <v>284</v>
      </c>
      <c r="EI466" s="190" t="s">
        <v>283</v>
      </c>
      <c r="EJ466" s="190" t="s">
        <v>246</v>
      </c>
      <c r="EK466" s="190" t="s">
        <v>351</v>
      </c>
      <c r="EL466" s="190" t="s">
        <v>297</v>
      </c>
      <c r="EM466" s="190" t="s">
        <v>272</v>
      </c>
      <c r="EN466" s="190" t="s">
        <v>272</v>
      </c>
      <c r="EO466" s="190" t="s">
        <v>272</v>
      </c>
      <c r="EP466" s="190" t="s">
        <v>281</v>
      </c>
      <c r="EQ466" s="190">
        <v>3</v>
      </c>
      <c r="ER466" s="190" t="s">
        <v>404</v>
      </c>
      <c r="ES466" s="190" t="s">
        <v>297</v>
      </c>
      <c r="ET466" s="190" t="s">
        <v>272</v>
      </c>
      <c r="EU466" s="190" t="s">
        <v>272</v>
      </c>
      <c r="EV466" s="190" t="s">
        <v>272</v>
      </c>
      <c r="EW466" s="190" t="s">
        <v>281</v>
      </c>
      <c r="EX466" s="190">
        <v>3</v>
      </c>
      <c r="EY466" s="190" t="s">
        <v>302</v>
      </c>
      <c r="EZ466" s="190" t="s">
        <v>268</v>
      </c>
      <c r="FA466" s="190" t="s">
        <v>259</v>
      </c>
      <c r="FB466" s="193">
        <v>0</v>
      </c>
      <c r="FC466" s="190" t="s">
        <v>271</v>
      </c>
      <c r="FD466" s="190" t="s">
        <v>271</v>
      </c>
      <c r="FE466" s="190" t="s">
        <v>271</v>
      </c>
      <c r="FF466" s="190" t="s">
        <v>262</v>
      </c>
      <c r="FG466" s="190" t="s">
        <v>271</v>
      </c>
      <c r="FH466" s="190" t="s">
        <v>271</v>
      </c>
      <c r="FI466" s="190" t="s">
        <v>271</v>
      </c>
      <c r="FJ466" s="190" t="s">
        <v>271</v>
      </c>
      <c r="FK466" s="190" t="s">
        <v>271</v>
      </c>
      <c r="FL466" s="190" t="s">
        <v>271</v>
      </c>
      <c r="FM466" s="190" t="s">
        <v>271</v>
      </c>
      <c r="FN466" s="190" t="s">
        <v>271</v>
      </c>
      <c r="FO466" s="190" t="s">
        <v>271</v>
      </c>
      <c r="FP466" s="190" t="s">
        <v>271</v>
      </c>
      <c r="FQ466" s="193">
        <v>0</v>
      </c>
      <c r="FR466" s="193">
        <v>400</v>
      </c>
      <c r="FS466" s="190" t="s">
        <v>271</v>
      </c>
      <c r="FT466" s="190" t="s">
        <v>271</v>
      </c>
      <c r="FU466" s="190" t="s">
        <v>271</v>
      </c>
      <c r="FV466" s="190" t="s">
        <v>271</v>
      </c>
      <c r="FW466" s="190" t="s">
        <v>271</v>
      </c>
      <c r="FX466" s="190" t="s">
        <v>271</v>
      </c>
      <c r="FY466" s="190" t="s">
        <v>271</v>
      </c>
      <c r="FZ466" s="190" t="s">
        <v>271</v>
      </c>
      <c r="GA466" s="190" t="s">
        <v>271</v>
      </c>
      <c r="GB466" s="190" t="s">
        <v>271</v>
      </c>
      <c r="GC466" s="190" t="s">
        <v>271</v>
      </c>
      <c r="GD466" s="190" t="s">
        <v>271</v>
      </c>
      <c r="GE466" s="190" t="s">
        <v>271</v>
      </c>
    </row>
    <row r="467" spans="1:187" x14ac:dyDescent="0.3">
      <c r="A467" s="190" t="s">
        <v>372</v>
      </c>
      <c r="B467" s="190">
        <v>3084</v>
      </c>
      <c r="C467" s="190" t="s">
        <v>91</v>
      </c>
      <c r="D467" s="190" t="s">
        <v>243</v>
      </c>
      <c r="E467" s="190" t="s">
        <v>10640</v>
      </c>
      <c r="F467" s="190" t="s">
        <v>10639</v>
      </c>
      <c r="G467" s="190" t="s">
        <v>4028</v>
      </c>
      <c r="H467" s="190" t="s">
        <v>369</v>
      </c>
      <c r="I467" s="190" t="s">
        <v>523</v>
      </c>
      <c r="J467" s="190" t="s">
        <v>10638</v>
      </c>
      <c r="K467" s="190" t="s">
        <v>271</v>
      </c>
      <c r="L467" s="190" t="s">
        <v>271</v>
      </c>
      <c r="M467" s="190" t="s">
        <v>271</v>
      </c>
      <c r="N467" s="190" t="s">
        <v>271</v>
      </c>
      <c r="O467" s="190" t="s">
        <v>271</v>
      </c>
      <c r="P467" s="190" t="s">
        <v>271</v>
      </c>
      <c r="Q467" s="191">
        <v>41171</v>
      </c>
      <c r="R467" s="191">
        <v>42369</v>
      </c>
      <c r="T467" s="190" t="s">
        <v>391</v>
      </c>
      <c r="U467" s="194">
        <v>232597</v>
      </c>
      <c r="V467" s="190" t="s">
        <v>1894</v>
      </c>
      <c r="W467" s="190" t="s">
        <v>1893</v>
      </c>
      <c r="X467" s="190" t="s">
        <v>1872</v>
      </c>
      <c r="Y467" s="190" t="s">
        <v>271</v>
      </c>
      <c r="Z467" s="190" t="s">
        <v>271</v>
      </c>
      <c r="AA467" s="190" t="s">
        <v>271</v>
      </c>
      <c r="AB467" s="190" t="s">
        <v>310</v>
      </c>
      <c r="AC467" s="190" t="s">
        <v>10637</v>
      </c>
      <c r="AD467" s="190" t="s">
        <v>325</v>
      </c>
      <c r="AE467" s="190" t="s">
        <v>10636</v>
      </c>
      <c r="AF467" s="190" t="s">
        <v>465</v>
      </c>
      <c r="AG467" s="193">
        <v>0</v>
      </c>
      <c r="AH467" s="193" t="s">
        <v>271</v>
      </c>
      <c r="AI467" s="193">
        <v>0</v>
      </c>
      <c r="AJ467" s="193">
        <v>25563</v>
      </c>
      <c r="AK467" s="193" t="s">
        <v>271</v>
      </c>
      <c r="AL467" s="193">
        <v>25563</v>
      </c>
      <c r="AM467" s="193">
        <v>0</v>
      </c>
      <c r="AN467" s="193">
        <v>0</v>
      </c>
      <c r="AO467" s="193">
        <v>0</v>
      </c>
      <c r="AP467" s="193">
        <v>0</v>
      </c>
      <c r="AQ467" s="193">
        <v>0</v>
      </c>
      <c r="AR467" s="193">
        <v>0</v>
      </c>
      <c r="AS467" s="190" t="s">
        <v>271</v>
      </c>
      <c r="AT467" s="193" t="s">
        <v>271</v>
      </c>
      <c r="AU467" s="193" t="s">
        <v>271</v>
      </c>
      <c r="AV467" s="190" t="s">
        <v>271</v>
      </c>
      <c r="AW467" s="193" t="s">
        <v>271</v>
      </c>
      <c r="AX467" s="193" t="s">
        <v>271</v>
      </c>
      <c r="AY467" s="190" t="s">
        <v>271</v>
      </c>
      <c r="AZ467" s="193" t="s">
        <v>271</v>
      </c>
      <c r="BA467" s="193" t="s">
        <v>271</v>
      </c>
      <c r="BB467" s="190" t="s">
        <v>271</v>
      </c>
      <c r="BC467" s="193" t="s">
        <v>271</v>
      </c>
      <c r="BD467" s="193" t="s">
        <v>271</v>
      </c>
      <c r="BE467" s="190" t="s">
        <v>271</v>
      </c>
      <c r="BF467" s="193" t="s">
        <v>271</v>
      </c>
      <c r="BG467" s="193" t="s">
        <v>271</v>
      </c>
      <c r="BH467" s="190" t="s">
        <v>271</v>
      </c>
      <c r="BI467" s="193" t="s">
        <v>271</v>
      </c>
      <c r="BJ467" s="193" t="s">
        <v>271</v>
      </c>
      <c r="BK467" s="190" t="s">
        <v>271</v>
      </c>
      <c r="BL467" s="193" t="s">
        <v>271</v>
      </c>
      <c r="BM467" s="193" t="s">
        <v>271</v>
      </c>
      <c r="BN467" s="190" t="s">
        <v>271</v>
      </c>
      <c r="BO467" s="193" t="s">
        <v>271</v>
      </c>
      <c r="BP467" s="193" t="s">
        <v>271</v>
      </c>
      <c r="BQ467" s="190" t="s">
        <v>271</v>
      </c>
      <c r="BR467" s="193" t="s">
        <v>271</v>
      </c>
      <c r="BS467" s="193" t="s">
        <v>271</v>
      </c>
      <c r="BT467" s="190" t="s">
        <v>271</v>
      </c>
      <c r="BU467" s="193" t="s">
        <v>271</v>
      </c>
      <c r="BV467" s="193" t="s">
        <v>271</v>
      </c>
      <c r="BW467" s="193">
        <v>0</v>
      </c>
      <c r="BX467" s="193">
        <v>0</v>
      </c>
      <c r="BY467" s="193">
        <v>107751</v>
      </c>
      <c r="BZ467" s="193">
        <v>25563</v>
      </c>
      <c r="CA467" s="193">
        <v>0</v>
      </c>
      <c r="CB467" s="193">
        <v>25563</v>
      </c>
      <c r="CC467" s="190" t="s">
        <v>271</v>
      </c>
      <c r="CD467" s="193" t="s">
        <v>271</v>
      </c>
      <c r="CE467" s="193" t="s">
        <v>271</v>
      </c>
      <c r="CF467" s="190" t="s">
        <v>271</v>
      </c>
      <c r="CG467" s="193" t="s">
        <v>271</v>
      </c>
      <c r="CH467" s="193" t="s">
        <v>271</v>
      </c>
      <c r="CI467" s="190" t="s">
        <v>271</v>
      </c>
      <c r="CJ467" s="193" t="s">
        <v>271</v>
      </c>
      <c r="CK467" s="193" t="s">
        <v>271</v>
      </c>
      <c r="CL467" s="190" t="s">
        <v>271</v>
      </c>
      <c r="CM467" s="193" t="s">
        <v>271</v>
      </c>
      <c r="CN467" s="193" t="s">
        <v>271</v>
      </c>
      <c r="CO467" s="190" t="s">
        <v>287</v>
      </c>
      <c r="CP467" s="193">
        <v>25563</v>
      </c>
      <c r="CQ467" s="193">
        <v>107751</v>
      </c>
      <c r="CR467" s="190" t="s">
        <v>271</v>
      </c>
      <c r="CS467" s="193" t="s">
        <v>271</v>
      </c>
      <c r="CT467" s="193" t="s">
        <v>271</v>
      </c>
      <c r="CU467" s="190" t="s">
        <v>271</v>
      </c>
      <c r="CV467" s="193" t="s">
        <v>271</v>
      </c>
      <c r="CW467" s="193" t="s">
        <v>271</v>
      </c>
      <c r="CX467" s="190" t="s">
        <v>271</v>
      </c>
      <c r="CY467" s="193" t="s">
        <v>271</v>
      </c>
      <c r="CZ467" s="193" t="s">
        <v>271</v>
      </c>
      <c r="DA467" s="190" t="s">
        <v>271</v>
      </c>
      <c r="DB467" s="193" t="s">
        <v>271</v>
      </c>
      <c r="DC467" s="193" t="s">
        <v>271</v>
      </c>
      <c r="DD467" s="190" t="s">
        <v>271</v>
      </c>
      <c r="DE467" s="193" t="s">
        <v>271</v>
      </c>
      <c r="DF467" s="193" t="s">
        <v>271</v>
      </c>
      <c r="DG467" s="190" t="s">
        <v>271</v>
      </c>
      <c r="DH467" s="193" t="s">
        <v>271</v>
      </c>
      <c r="DI467" s="193" t="s">
        <v>271</v>
      </c>
      <c r="DJ467" s="190" t="s">
        <v>271</v>
      </c>
      <c r="DK467" s="193" t="s">
        <v>271</v>
      </c>
      <c r="DL467" s="193" t="s">
        <v>271</v>
      </c>
      <c r="DM467" s="190" t="s">
        <v>271</v>
      </c>
      <c r="DN467" s="193" t="s">
        <v>271</v>
      </c>
      <c r="DO467" s="193" t="s">
        <v>271</v>
      </c>
      <c r="DP467" s="190" t="s">
        <v>271</v>
      </c>
      <c r="DQ467" s="193" t="s">
        <v>271</v>
      </c>
      <c r="DR467" s="193" t="s">
        <v>271</v>
      </c>
      <c r="DS467" s="190" t="s">
        <v>271</v>
      </c>
      <c r="DT467" s="193" t="s">
        <v>271</v>
      </c>
      <c r="DU467" s="193" t="s">
        <v>271</v>
      </c>
      <c r="DV467" s="190" t="s">
        <v>287</v>
      </c>
      <c r="DW467" s="193">
        <v>0</v>
      </c>
      <c r="DX467" s="193">
        <v>0</v>
      </c>
      <c r="DY467" s="190" t="s">
        <v>356</v>
      </c>
      <c r="DZ467" s="190" t="s">
        <v>297</v>
      </c>
      <c r="EA467" s="190" t="s">
        <v>271</v>
      </c>
      <c r="EB467" s="190" t="s">
        <v>271</v>
      </c>
      <c r="EC467" s="190" t="s">
        <v>297</v>
      </c>
      <c r="ED467" s="190" t="s">
        <v>271</v>
      </c>
      <c r="EE467" s="190" t="s">
        <v>271</v>
      </c>
      <c r="EF467" s="190" t="s">
        <v>271</v>
      </c>
      <c r="EG467" s="190" t="s">
        <v>321</v>
      </c>
      <c r="EH467" s="190" t="s">
        <v>320</v>
      </c>
      <c r="EI467" s="190" t="s">
        <v>319</v>
      </c>
      <c r="EJ467" s="190" t="s">
        <v>246</v>
      </c>
      <c r="EK467" s="190" t="s">
        <v>379</v>
      </c>
      <c r="EL467" s="190" t="s">
        <v>272</v>
      </c>
      <c r="EM467" s="190" t="s">
        <v>272</v>
      </c>
      <c r="EN467" s="190" t="s">
        <v>272</v>
      </c>
      <c r="EO467" s="190" t="s">
        <v>297</v>
      </c>
      <c r="EP467" s="190" t="s">
        <v>464</v>
      </c>
      <c r="EQ467" s="190">
        <v>3</v>
      </c>
      <c r="ER467" s="190" t="s">
        <v>349</v>
      </c>
      <c r="ES467" s="190" t="s">
        <v>272</v>
      </c>
      <c r="ET467" s="190" t="s">
        <v>271</v>
      </c>
      <c r="EU467" s="190" t="s">
        <v>272</v>
      </c>
      <c r="EV467" s="190" t="s">
        <v>271</v>
      </c>
      <c r="EW467" s="190" t="s">
        <v>601</v>
      </c>
      <c r="EX467" s="190">
        <v>2</v>
      </c>
      <c r="EY467" s="190" t="s">
        <v>302</v>
      </c>
      <c r="EZ467" s="190" t="s">
        <v>268</v>
      </c>
      <c r="FA467" s="190" t="s">
        <v>257</v>
      </c>
      <c r="FB467" s="193">
        <v>39</v>
      </c>
      <c r="FC467" s="190" t="s">
        <v>301</v>
      </c>
      <c r="FD467" s="190" t="s">
        <v>301</v>
      </c>
      <c r="FE467" s="190" t="s">
        <v>301</v>
      </c>
      <c r="FF467" s="190" t="s">
        <v>262</v>
      </c>
      <c r="FG467" s="190" t="s">
        <v>271</v>
      </c>
      <c r="FH467" s="190" t="s">
        <v>271</v>
      </c>
      <c r="FI467" s="190" t="s">
        <v>1889</v>
      </c>
      <c r="FJ467" s="190" t="s">
        <v>271</v>
      </c>
      <c r="FK467" s="190" t="s">
        <v>271</v>
      </c>
      <c r="FL467" s="190" t="s">
        <v>8184</v>
      </c>
      <c r="FM467" s="190" t="s">
        <v>271</v>
      </c>
      <c r="FN467" s="190" t="s">
        <v>271</v>
      </c>
      <c r="FO467" s="190" t="s">
        <v>271</v>
      </c>
      <c r="FP467" s="190" t="s">
        <v>271</v>
      </c>
      <c r="FQ467" s="193">
        <v>107751</v>
      </c>
      <c r="FR467" s="193">
        <v>25563</v>
      </c>
      <c r="FS467" s="190" t="s">
        <v>271</v>
      </c>
      <c r="FT467" s="190" t="s">
        <v>271</v>
      </c>
      <c r="FU467" s="190" t="s">
        <v>271</v>
      </c>
      <c r="FV467" s="190" t="s">
        <v>271</v>
      </c>
      <c r="FW467" s="190" t="s">
        <v>271</v>
      </c>
      <c r="FX467" s="190" t="s">
        <v>271</v>
      </c>
      <c r="FY467" s="190" t="s">
        <v>271</v>
      </c>
      <c r="FZ467" s="190" t="s">
        <v>271</v>
      </c>
      <c r="GA467" s="190" t="s">
        <v>271</v>
      </c>
      <c r="GB467" s="190" t="s">
        <v>271</v>
      </c>
      <c r="GC467" s="190" t="s">
        <v>271</v>
      </c>
      <c r="GD467" s="190" t="s">
        <v>271</v>
      </c>
      <c r="GE467" s="190" t="s">
        <v>271</v>
      </c>
    </row>
    <row r="468" spans="1:187" x14ac:dyDescent="0.3">
      <c r="A468" s="190" t="s">
        <v>372</v>
      </c>
      <c r="B468" s="190">
        <v>3601</v>
      </c>
      <c r="C468" s="190" t="s">
        <v>91</v>
      </c>
      <c r="D468" s="190" t="s">
        <v>243</v>
      </c>
      <c r="E468" s="190" t="s">
        <v>10635</v>
      </c>
      <c r="F468" s="190" t="s">
        <v>10634</v>
      </c>
      <c r="G468" s="190" t="s">
        <v>4028</v>
      </c>
      <c r="H468" s="190" t="s">
        <v>369</v>
      </c>
      <c r="I468" s="190" t="s">
        <v>523</v>
      </c>
      <c r="J468" s="190" t="s">
        <v>10633</v>
      </c>
      <c r="K468" s="190" t="s">
        <v>271</v>
      </c>
      <c r="L468" s="190" t="s">
        <v>271</v>
      </c>
      <c r="M468" s="190" t="s">
        <v>271</v>
      </c>
      <c r="N468" s="190" t="s">
        <v>271</v>
      </c>
      <c r="O468" s="190" t="s">
        <v>271</v>
      </c>
      <c r="P468" s="190" t="s">
        <v>271</v>
      </c>
      <c r="Q468" s="191">
        <v>41883</v>
      </c>
      <c r="R468" s="191">
        <v>42247</v>
      </c>
      <c r="S468" s="191">
        <v>-53688</v>
      </c>
      <c r="T468" s="190" t="s">
        <v>1721</v>
      </c>
      <c r="U468" s="194">
        <v>500000</v>
      </c>
      <c r="V468" s="190" t="s">
        <v>1788</v>
      </c>
      <c r="W468" s="190" t="s">
        <v>10632</v>
      </c>
      <c r="X468" s="190" t="s">
        <v>1805</v>
      </c>
      <c r="Y468" s="190" t="s">
        <v>1804</v>
      </c>
      <c r="Z468" s="190" t="s">
        <v>1803</v>
      </c>
      <c r="AA468" s="190" t="s">
        <v>1802</v>
      </c>
      <c r="AB468" s="190" t="s">
        <v>448</v>
      </c>
      <c r="AC468" s="190" t="s">
        <v>10631</v>
      </c>
      <c r="AD468" s="190" t="s">
        <v>325</v>
      </c>
      <c r="AE468" s="190" t="s">
        <v>10630</v>
      </c>
      <c r="AF468" s="190" t="s">
        <v>10629</v>
      </c>
      <c r="AG468" s="193">
        <v>45556</v>
      </c>
      <c r="AH468" s="193">
        <v>43392</v>
      </c>
      <c r="AI468" s="193">
        <v>88948</v>
      </c>
      <c r="AJ468" s="193">
        <v>45556</v>
      </c>
      <c r="AK468" s="193">
        <v>43392</v>
      </c>
      <c r="AL468" s="193">
        <v>88948</v>
      </c>
      <c r="AM468" s="193">
        <v>36825</v>
      </c>
      <c r="AN468" s="193">
        <v>38205</v>
      </c>
      <c r="AO468" s="193">
        <v>75030</v>
      </c>
      <c r="AP468" s="193">
        <v>8731</v>
      </c>
      <c r="AQ468" s="193">
        <v>5187</v>
      </c>
      <c r="AR468" s="193">
        <v>13918</v>
      </c>
      <c r="AS468" s="190" t="s">
        <v>271</v>
      </c>
      <c r="AT468" s="193" t="s">
        <v>271</v>
      </c>
      <c r="AU468" s="193" t="s">
        <v>271</v>
      </c>
      <c r="AV468" s="190" t="s">
        <v>271</v>
      </c>
      <c r="AW468" s="193" t="s">
        <v>271</v>
      </c>
      <c r="AX468" s="193" t="s">
        <v>271</v>
      </c>
      <c r="AY468" s="190" t="s">
        <v>271</v>
      </c>
      <c r="AZ468" s="193" t="s">
        <v>271</v>
      </c>
      <c r="BA468" s="193" t="s">
        <v>271</v>
      </c>
      <c r="BB468" s="190" t="s">
        <v>287</v>
      </c>
      <c r="BC468" s="193">
        <v>13818</v>
      </c>
      <c r="BD468" s="193">
        <v>75130</v>
      </c>
      <c r="BE468" s="190" t="s">
        <v>271</v>
      </c>
      <c r="BF468" s="193" t="s">
        <v>271</v>
      </c>
      <c r="BG468" s="193" t="s">
        <v>271</v>
      </c>
      <c r="BH468" s="190" t="s">
        <v>287</v>
      </c>
      <c r="BI468" s="193">
        <v>100</v>
      </c>
      <c r="BJ468" s="193">
        <v>88848</v>
      </c>
      <c r="BK468" s="190" t="s">
        <v>287</v>
      </c>
      <c r="BL468" s="193">
        <v>13818</v>
      </c>
      <c r="BM468" s="193">
        <v>75130</v>
      </c>
      <c r="BN468" s="190" t="s">
        <v>271</v>
      </c>
      <c r="BO468" s="193" t="s">
        <v>271</v>
      </c>
      <c r="BP468" s="193" t="s">
        <v>271</v>
      </c>
      <c r="BQ468" s="190" t="s">
        <v>271</v>
      </c>
      <c r="BR468" s="193" t="s">
        <v>271</v>
      </c>
      <c r="BS468" s="193" t="s">
        <v>271</v>
      </c>
      <c r="BT468" s="190" t="s">
        <v>271</v>
      </c>
      <c r="BU468" s="193" t="s">
        <v>271</v>
      </c>
      <c r="BV468" s="193" t="s">
        <v>271</v>
      </c>
      <c r="BW468" s="193" t="s">
        <v>271</v>
      </c>
      <c r="BX468" s="193" t="s">
        <v>271</v>
      </c>
      <c r="BY468" s="193">
        <v>0</v>
      </c>
      <c r="BZ468" s="193" t="s">
        <v>271</v>
      </c>
      <c r="CA468" s="193" t="s">
        <v>271</v>
      </c>
      <c r="CB468" s="193">
        <v>0</v>
      </c>
      <c r="CC468" s="190" t="s">
        <v>271</v>
      </c>
      <c r="CD468" s="193" t="s">
        <v>271</v>
      </c>
      <c r="CE468" s="193" t="s">
        <v>271</v>
      </c>
      <c r="CF468" s="190" t="s">
        <v>271</v>
      </c>
      <c r="CG468" s="193" t="s">
        <v>271</v>
      </c>
      <c r="CH468" s="193" t="s">
        <v>271</v>
      </c>
      <c r="CI468" s="190" t="s">
        <v>271</v>
      </c>
      <c r="CJ468" s="193" t="s">
        <v>271</v>
      </c>
      <c r="CK468" s="193" t="s">
        <v>271</v>
      </c>
      <c r="CL468" s="190" t="s">
        <v>271</v>
      </c>
      <c r="CM468" s="193" t="s">
        <v>271</v>
      </c>
      <c r="CN468" s="193" t="s">
        <v>271</v>
      </c>
      <c r="CO468" s="190" t="s">
        <v>271</v>
      </c>
      <c r="CP468" s="193" t="s">
        <v>271</v>
      </c>
      <c r="CQ468" s="193" t="s">
        <v>271</v>
      </c>
      <c r="CR468" s="190" t="s">
        <v>271</v>
      </c>
      <c r="CS468" s="193" t="s">
        <v>271</v>
      </c>
      <c r="CT468" s="193" t="s">
        <v>271</v>
      </c>
      <c r="CU468" s="190" t="s">
        <v>271</v>
      </c>
      <c r="CV468" s="193" t="s">
        <v>271</v>
      </c>
      <c r="CW468" s="193" t="s">
        <v>271</v>
      </c>
      <c r="CX468" s="190" t="s">
        <v>271</v>
      </c>
      <c r="CY468" s="193" t="s">
        <v>271</v>
      </c>
      <c r="CZ468" s="193" t="s">
        <v>271</v>
      </c>
      <c r="DA468" s="190" t="s">
        <v>271</v>
      </c>
      <c r="DB468" s="193" t="s">
        <v>271</v>
      </c>
      <c r="DC468" s="193" t="s">
        <v>271</v>
      </c>
      <c r="DD468" s="190" t="s">
        <v>271</v>
      </c>
      <c r="DE468" s="193" t="s">
        <v>271</v>
      </c>
      <c r="DF468" s="193" t="s">
        <v>271</v>
      </c>
      <c r="DG468" s="190" t="s">
        <v>271</v>
      </c>
      <c r="DH468" s="193" t="s">
        <v>271</v>
      </c>
      <c r="DI468" s="193" t="s">
        <v>271</v>
      </c>
      <c r="DJ468" s="190" t="s">
        <v>271</v>
      </c>
      <c r="DK468" s="193" t="s">
        <v>271</v>
      </c>
      <c r="DL468" s="193" t="s">
        <v>271</v>
      </c>
      <c r="DM468" s="190" t="s">
        <v>271</v>
      </c>
      <c r="DN468" s="193" t="s">
        <v>271</v>
      </c>
      <c r="DO468" s="193" t="s">
        <v>271</v>
      </c>
      <c r="DP468" s="190" t="s">
        <v>271</v>
      </c>
      <c r="DQ468" s="193" t="s">
        <v>271</v>
      </c>
      <c r="DR468" s="193" t="s">
        <v>271</v>
      </c>
      <c r="DS468" s="190" t="s">
        <v>271</v>
      </c>
      <c r="DT468" s="193" t="s">
        <v>271</v>
      </c>
      <c r="DU468" s="193" t="s">
        <v>271</v>
      </c>
      <c r="DV468" s="190" t="s">
        <v>271</v>
      </c>
      <c r="DW468" s="193" t="s">
        <v>271</v>
      </c>
      <c r="DX468" s="193" t="s">
        <v>271</v>
      </c>
      <c r="DY468" s="190" t="s">
        <v>356</v>
      </c>
      <c r="DZ468" s="190" t="s">
        <v>272</v>
      </c>
      <c r="EA468" s="190" t="s">
        <v>308</v>
      </c>
      <c r="EB468" s="190" t="s">
        <v>286</v>
      </c>
      <c r="EC468" s="190" t="s">
        <v>297</v>
      </c>
      <c r="ED468" s="190" t="s">
        <v>271</v>
      </c>
      <c r="EE468" s="190" t="s">
        <v>271</v>
      </c>
      <c r="EF468" s="190" t="s">
        <v>271</v>
      </c>
      <c r="EG468" s="190" t="s">
        <v>321</v>
      </c>
      <c r="EH468" s="190" t="s">
        <v>380</v>
      </c>
      <c r="EI468" s="190" t="s">
        <v>283</v>
      </c>
      <c r="EJ468" s="190" t="s">
        <v>244</v>
      </c>
      <c r="EK468" s="190" t="s">
        <v>351</v>
      </c>
      <c r="EL468" s="190" t="s">
        <v>272</v>
      </c>
      <c r="EM468" s="190" t="s">
        <v>272</v>
      </c>
      <c r="EN468" s="190" t="s">
        <v>272</v>
      </c>
      <c r="EO468" s="190" t="s">
        <v>272</v>
      </c>
      <c r="EP468" s="190" t="s">
        <v>350</v>
      </c>
      <c r="EQ468" s="190">
        <v>4</v>
      </c>
      <c r="ER468" s="190" t="s">
        <v>349</v>
      </c>
      <c r="ES468" s="190" t="s">
        <v>272</v>
      </c>
      <c r="ET468" s="190" t="s">
        <v>272</v>
      </c>
      <c r="EU468" s="190" t="s">
        <v>272</v>
      </c>
      <c r="EV468" s="190" t="s">
        <v>272</v>
      </c>
      <c r="EW468" s="190" t="s">
        <v>303</v>
      </c>
      <c r="EX468" s="190">
        <v>4</v>
      </c>
      <c r="EY468" s="190" t="s">
        <v>318</v>
      </c>
      <c r="EZ468" s="190" t="s">
        <v>268</v>
      </c>
      <c r="FA468" s="190" t="s">
        <v>257</v>
      </c>
      <c r="FB468" s="193">
        <v>8</v>
      </c>
      <c r="FC468" s="190" t="s">
        <v>537</v>
      </c>
      <c r="FD468" s="190" t="s">
        <v>300</v>
      </c>
      <c r="FE468" s="190" t="s">
        <v>443</v>
      </c>
      <c r="FF468" s="190" t="s">
        <v>262</v>
      </c>
      <c r="FG468" s="190" t="s">
        <v>271</v>
      </c>
      <c r="FH468" s="190" t="s">
        <v>10628</v>
      </c>
      <c r="FI468" s="190" t="s">
        <v>10627</v>
      </c>
      <c r="FJ468" s="190" t="s">
        <v>10626</v>
      </c>
      <c r="FK468" s="190" t="s">
        <v>10625</v>
      </c>
      <c r="FL468" s="190" t="s">
        <v>10624</v>
      </c>
      <c r="FM468" s="190" t="s">
        <v>10623</v>
      </c>
      <c r="FN468" s="190" t="s">
        <v>10622</v>
      </c>
      <c r="FO468" s="190" t="s">
        <v>10621</v>
      </c>
      <c r="FP468" s="190" t="s">
        <v>3591</v>
      </c>
      <c r="FQ468" s="193">
        <v>75030</v>
      </c>
      <c r="FR468" s="193">
        <v>13918</v>
      </c>
      <c r="FS468" s="190" t="s">
        <v>271</v>
      </c>
      <c r="FT468" s="190" t="s">
        <v>271</v>
      </c>
      <c r="FU468" s="190" t="s">
        <v>272</v>
      </c>
      <c r="FV468" s="190" t="s">
        <v>272</v>
      </c>
      <c r="FW468" s="190" t="s">
        <v>271</v>
      </c>
      <c r="FX468" s="190" t="s">
        <v>271</v>
      </c>
      <c r="FY468" s="190" t="s">
        <v>271</v>
      </c>
      <c r="FZ468" s="190" t="s">
        <v>271</v>
      </c>
      <c r="GA468" s="190" t="s">
        <v>271</v>
      </c>
      <c r="GB468" s="190" t="s">
        <v>271</v>
      </c>
      <c r="GC468" s="190" t="s">
        <v>271</v>
      </c>
      <c r="GD468" s="190" t="s">
        <v>271</v>
      </c>
      <c r="GE468" s="190" t="s">
        <v>272</v>
      </c>
    </row>
    <row r="469" spans="1:187" x14ac:dyDescent="0.3">
      <c r="A469" s="190" t="s">
        <v>372</v>
      </c>
      <c r="B469" s="190">
        <v>3609</v>
      </c>
      <c r="C469" s="190" t="s">
        <v>91</v>
      </c>
      <c r="D469" s="190" t="s">
        <v>243</v>
      </c>
      <c r="E469" s="190" t="s">
        <v>10620</v>
      </c>
      <c r="F469" s="190" t="s">
        <v>10619</v>
      </c>
      <c r="G469" s="190" t="s">
        <v>4028</v>
      </c>
      <c r="H469" s="190" t="s">
        <v>369</v>
      </c>
      <c r="I469" s="190" t="s">
        <v>523</v>
      </c>
      <c r="J469" s="190" t="s">
        <v>10618</v>
      </c>
      <c r="K469" s="190" t="s">
        <v>271</v>
      </c>
      <c r="L469" s="190" t="s">
        <v>271</v>
      </c>
      <c r="M469" s="190" t="s">
        <v>271</v>
      </c>
      <c r="N469" s="190" t="s">
        <v>271</v>
      </c>
      <c r="O469" s="190" t="s">
        <v>271</v>
      </c>
      <c r="P469" s="190" t="s">
        <v>271</v>
      </c>
      <c r="Q469" s="191">
        <v>42248</v>
      </c>
      <c r="R469" s="191">
        <v>42429</v>
      </c>
      <c r="S469" s="191">
        <v>42521</v>
      </c>
      <c r="T469" s="190" t="s">
        <v>452</v>
      </c>
      <c r="U469" s="194">
        <v>406390</v>
      </c>
      <c r="V469" s="190" t="s">
        <v>1788</v>
      </c>
      <c r="W469" s="190" t="s">
        <v>1787</v>
      </c>
      <c r="X469" s="190" t="s">
        <v>1805</v>
      </c>
      <c r="Y469" s="190" t="s">
        <v>1804</v>
      </c>
      <c r="Z469" s="190" t="s">
        <v>1803</v>
      </c>
      <c r="AA469" s="190" t="s">
        <v>1802</v>
      </c>
      <c r="AB469" s="190" t="s">
        <v>448</v>
      </c>
      <c r="AC469" s="190" t="s">
        <v>10617</v>
      </c>
      <c r="AD469" s="190" t="s">
        <v>325</v>
      </c>
      <c r="AE469" s="190" t="s">
        <v>10616</v>
      </c>
      <c r="AF469" s="190" t="s">
        <v>10615</v>
      </c>
      <c r="AG469" s="193">
        <v>44231</v>
      </c>
      <c r="AH469" s="193">
        <v>42945</v>
      </c>
      <c r="AI469" s="193">
        <v>87136</v>
      </c>
      <c r="AJ469" s="193">
        <v>4128</v>
      </c>
      <c r="AK469" s="193">
        <v>3390</v>
      </c>
      <c r="AL469" s="193">
        <v>7518</v>
      </c>
      <c r="AM469" s="193">
        <v>44231</v>
      </c>
      <c r="AN469" s="193">
        <v>42905</v>
      </c>
      <c r="AO469" s="193">
        <v>87136</v>
      </c>
      <c r="AP469" s="193">
        <v>4128</v>
      </c>
      <c r="AQ469" s="193">
        <v>3390</v>
      </c>
      <c r="AR469" s="193">
        <v>7518</v>
      </c>
      <c r="AS469" s="190" t="s">
        <v>271</v>
      </c>
      <c r="AT469" s="193" t="s">
        <v>271</v>
      </c>
      <c r="AU469" s="193" t="s">
        <v>271</v>
      </c>
      <c r="AV469" s="190" t="s">
        <v>271</v>
      </c>
      <c r="AW469" s="193" t="s">
        <v>271</v>
      </c>
      <c r="AX469" s="193" t="s">
        <v>271</v>
      </c>
      <c r="AY469" s="190" t="s">
        <v>271</v>
      </c>
      <c r="AZ469" s="193" t="s">
        <v>271</v>
      </c>
      <c r="BA469" s="193" t="s">
        <v>271</v>
      </c>
      <c r="BB469" s="190" t="s">
        <v>287</v>
      </c>
      <c r="BC469" s="193">
        <v>7403</v>
      </c>
      <c r="BD469" s="193">
        <v>79733</v>
      </c>
      <c r="BE469" s="190" t="s">
        <v>271</v>
      </c>
      <c r="BF469" s="193" t="s">
        <v>271</v>
      </c>
      <c r="BG469" s="193" t="s">
        <v>271</v>
      </c>
      <c r="BH469" s="190" t="s">
        <v>287</v>
      </c>
      <c r="BI469" s="193">
        <v>115</v>
      </c>
      <c r="BJ469" s="193">
        <v>87021</v>
      </c>
      <c r="BK469" s="190" t="s">
        <v>271</v>
      </c>
      <c r="BL469" s="193" t="s">
        <v>271</v>
      </c>
      <c r="BM469" s="193" t="s">
        <v>271</v>
      </c>
      <c r="BN469" s="190" t="s">
        <v>271</v>
      </c>
      <c r="BO469" s="193" t="s">
        <v>271</v>
      </c>
      <c r="BP469" s="193" t="s">
        <v>271</v>
      </c>
      <c r="BQ469" s="190" t="s">
        <v>271</v>
      </c>
      <c r="BR469" s="193" t="s">
        <v>271</v>
      </c>
      <c r="BS469" s="193" t="s">
        <v>271</v>
      </c>
      <c r="BT469" s="190" t="s">
        <v>271</v>
      </c>
      <c r="BU469" s="193" t="s">
        <v>271</v>
      </c>
      <c r="BV469" s="193" t="s">
        <v>271</v>
      </c>
      <c r="BW469" s="193">
        <v>0</v>
      </c>
      <c r="BX469" s="193">
        <v>0</v>
      </c>
      <c r="BY469" s="193">
        <v>0</v>
      </c>
      <c r="BZ469" s="193">
        <v>0</v>
      </c>
      <c r="CA469" s="193">
        <v>0</v>
      </c>
      <c r="CB469" s="193">
        <v>0</v>
      </c>
      <c r="CC469" s="190" t="s">
        <v>271</v>
      </c>
      <c r="CD469" s="193" t="s">
        <v>271</v>
      </c>
      <c r="CE469" s="193" t="s">
        <v>271</v>
      </c>
      <c r="CF469" s="190" t="s">
        <v>271</v>
      </c>
      <c r="CG469" s="193" t="s">
        <v>271</v>
      </c>
      <c r="CH469" s="193" t="s">
        <v>271</v>
      </c>
      <c r="CI469" s="190" t="s">
        <v>271</v>
      </c>
      <c r="CJ469" s="193" t="s">
        <v>271</v>
      </c>
      <c r="CK469" s="193" t="s">
        <v>271</v>
      </c>
      <c r="CL469" s="190" t="s">
        <v>271</v>
      </c>
      <c r="CM469" s="193" t="s">
        <v>271</v>
      </c>
      <c r="CN469" s="193" t="s">
        <v>271</v>
      </c>
      <c r="CO469" s="190" t="s">
        <v>271</v>
      </c>
      <c r="CP469" s="193" t="s">
        <v>271</v>
      </c>
      <c r="CQ469" s="193" t="s">
        <v>271</v>
      </c>
      <c r="CR469" s="190" t="s">
        <v>271</v>
      </c>
      <c r="CS469" s="193" t="s">
        <v>271</v>
      </c>
      <c r="CT469" s="193" t="s">
        <v>271</v>
      </c>
      <c r="CU469" s="190" t="s">
        <v>271</v>
      </c>
      <c r="CV469" s="193" t="s">
        <v>271</v>
      </c>
      <c r="CW469" s="193" t="s">
        <v>271</v>
      </c>
      <c r="CX469" s="190" t="s">
        <v>271</v>
      </c>
      <c r="CY469" s="193" t="s">
        <v>271</v>
      </c>
      <c r="CZ469" s="193" t="s">
        <v>271</v>
      </c>
      <c r="DA469" s="190" t="s">
        <v>271</v>
      </c>
      <c r="DB469" s="193" t="s">
        <v>271</v>
      </c>
      <c r="DC469" s="193" t="s">
        <v>271</v>
      </c>
      <c r="DD469" s="190" t="s">
        <v>271</v>
      </c>
      <c r="DE469" s="193" t="s">
        <v>271</v>
      </c>
      <c r="DF469" s="193" t="s">
        <v>271</v>
      </c>
      <c r="DG469" s="190" t="s">
        <v>271</v>
      </c>
      <c r="DH469" s="193" t="s">
        <v>271</v>
      </c>
      <c r="DI469" s="193" t="s">
        <v>271</v>
      </c>
      <c r="DJ469" s="190" t="s">
        <v>271</v>
      </c>
      <c r="DK469" s="193" t="s">
        <v>271</v>
      </c>
      <c r="DL469" s="193" t="s">
        <v>271</v>
      </c>
      <c r="DM469" s="190" t="s">
        <v>271</v>
      </c>
      <c r="DN469" s="193" t="s">
        <v>271</v>
      </c>
      <c r="DO469" s="193" t="s">
        <v>271</v>
      </c>
      <c r="DP469" s="190" t="s">
        <v>271</v>
      </c>
      <c r="DQ469" s="193" t="s">
        <v>271</v>
      </c>
      <c r="DR469" s="193" t="s">
        <v>271</v>
      </c>
      <c r="DS469" s="190" t="s">
        <v>271</v>
      </c>
      <c r="DT469" s="193" t="s">
        <v>271</v>
      </c>
      <c r="DU469" s="193" t="s">
        <v>271</v>
      </c>
      <c r="DV469" s="190" t="s">
        <v>271</v>
      </c>
      <c r="DW469" s="193" t="s">
        <v>271</v>
      </c>
      <c r="DX469" s="193" t="s">
        <v>271</v>
      </c>
      <c r="DY469" s="190" t="s">
        <v>655</v>
      </c>
      <c r="DZ469" s="190" t="s">
        <v>297</v>
      </c>
      <c r="EA469" s="190" t="s">
        <v>271</v>
      </c>
      <c r="EB469" s="190" t="s">
        <v>271</v>
      </c>
      <c r="EC469" s="190" t="s">
        <v>297</v>
      </c>
      <c r="ED469" s="190" t="s">
        <v>271</v>
      </c>
      <c r="EE469" s="190" t="s">
        <v>271</v>
      </c>
      <c r="EF469" s="190" t="s">
        <v>1798</v>
      </c>
      <c r="EG469" s="190" t="s">
        <v>321</v>
      </c>
      <c r="EH469" s="190" t="s">
        <v>380</v>
      </c>
      <c r="EI469" s="190" t="s">
        <v>319</v>
      </c>
      <c r="EJ469" s="190" t="s">
        <v>244</v>
      </c>
      <c r="EK469" s="190" t="s">
        <v>351</v>
      </c>
      <c r="EL469" s="190" t="s">
        <v>272</v>
      </c>
      <c r="EM469" s="190" t="s">
        <v>272</v>
      </c>
      <c r="EN469" s="190" t="s">
        <v>272</v>
      </c>
      <c r="EO469" s="190" t="s">
        <v>272</v>
      </c>
      <c r="EP469" s="190" t="s">
        <v>350</v>
      </c>
      <c r="EQ469" s="190">
        <v>4</v>
      </c>
      <c r="ER469" s="190" t="s">
        <v>404</v>
      </c>
      <c r="ES469" s="190" t="s">
        <v>297</v>
      </c>
      <c r="ET469" s="190" t="s">
        <v>297</v>
      </c>
      <c r="EU469" s="190" t="s">
        <v>272</v>
      </c>
      <c r="EV469" s="190" t="s">
        <v>272</v>
      </c>
      <c r="EW469" s="190" t="s">
        <v>281</v>
      </c>
      <c r="EX469" s="190">
        <v>2</v>
      </c>
      <c r="EY469" s="190" t="s">
        <v>318</v>
      </c>
      <c r="EZ469" s="190" t="s">
        <v>268</v>
      </c>
      <c r="FA469" s="190" t="s">
        <v>259</v>
      </c>
      <c r="FB469" s="193">
        <v>7</v>
      </c>
      <c r="FC469" s="190" t="s">
        <v>300</v>
      </c>
      <c r="FD469" s="190" t="s">
        <v>537</v>
      </c>
      <c r="FE469" s="190" t="s">
        <v>443</v>
      </c>
      <c r="FF469" s="190" t="s">
        <v>262</v>
      </c>
      <c r="FG469" s="190" t="s">
        <v>271</v>
      </c>
      <c r="FH469" s="190" t="s">
        <v>271</v>
      </c>
      <c r="FI469" s="190" t="s">
        <v>10614</v>
      </c>
      <c r="FJ469" s="190" t="s">
        <v>10613</v>
      </c>
      <c r="FK469" s="190" t="s">
        <v>10612</v>
      </c>
      <c r="FL469" s="190" t="s">
        <v>10611</v>
      </c>
      <c r="FM469" s="190" t="s">
        <v>10610</v>
      </c>
      <c r="FN469" s="190" t="s">
        <v>10609</v>
      </c>
      <c r="FO469" s="190" t="s">
        <v>271</v>
      </c>
      <c r="FP469" s="190" t="s">
        <v>10608</v>
      </c>
      <c r="FQ469" s="193">
        <v>87136</v>
      </c>
      <c r="FR469" s="193">
        <v>7518</v>
      </c>
      <c r="FS469" s="190" t="s">
        <v>297</v>
      </c>
      <c r="FT469" s="190" t="s">
        <v>297</v>
      </c>
      <c r="FU469" s="190" t="s">
        <v>272</v>
      </c>
      <c r="FV469" s="190" t="s">
        <v>272</v>
      </c>
      <c r="FW469" s="190" t="s">
        <v>297</v>
      </c>
      <c r="FX469" s="190" t="s">
        <v>297</v>
      </c>
      <c r="FY469" s="190" t="s">
        <v>297</v>
      </c>
      <c r="FZ469" s="190" t="s">
        <v>297</v>
      </c>
      <c r="GA469" s="190" t="s">
        <v>297</v>
      </c>
      <c r="GB469" s="190" t="s">
        <v>297</v>
      </c>
      <c r="GC469" s="190" t="s">
        <v>297</v>
      </c>
      <c r="GD469" s="190" t="s">
        <v>297</v>
      </c>
      <c r="GE469" s="190" t="s">
        <v>297</v>
      </c>
    </row>
    <row r="470" spans="1:187" x14ac:dyDescent="0.3">
      <c r="A470" s="190" t="s">
        <v>372</v>
      </c>
      <c r="B470" s="190">
        <v>3062</v>
      </c>
      <c r="C470" s="190" t="s">
        <v>91</v>
      </c>
      <c r="D470" s="190" t="s">
        <v>243</v>
      </c>
      <c r="E470" s="190" t="s">
        <v>8207</v>
      </c>
      <c r="F470" s="190" t="s">
        <v>8206</v>
      </c>
      <c r="G470" s="190" t="s">
        <v>4001</v>
      </c>
      <c r="H470" s="190" t="s">
        <v>369</v>
      </c>
      <c r="I470" s="190" t="s">
        <v>1514</v>
      </c>
      <c r="J470" s="190" t="s">
        <v>8205</v>
      </c>
      <c r="K470" s="190" t="s">
        <v>271</v>
      </c>
      <c r="L470" s="190" t="s">
        <v>271</v>
      </c>
      <c r="M470" s="190" t="s">
        <v>271</v>
      </c>
      <c r="N470" s="190" t="s">
        <v>271</v>
      </c>
      <c r="O470" s="190" t="s">
        <v>271</v>
      </c>
      <c r="P470" s="190" t="s">
        <v>271</v>
      </c>
      <c r="Q470" s="191">
        <v>42156</v>
      </c>
      <c r="R470" s="191">
        <v>42916</v>
      </c>
      <c r="T470" s="190" t="s">
        <v>574</v>
      </c>
      <c r="U470" s="194">
        <v>869434</v>
      </c>
      <c r="V470" s="190" t="s">
        <v>8204</v>
      </c>
      <c r="W470" s="190" t="s">
        <v>8203</v>
      </c>
      <c r="X470" s="190" t="s">
        <v>2789</v>
      </c>
      <c r="Y470" s="190" t="s">
        <v>271</v>
      </c>
      <c r="Z470" s="190" t="s">
        <v>271</v>
      </c>
      <c r="AA470" s="190" t="s">
        <v>271</v>
      </c>
      <c r="AB470" s="190" t="s">
        <v>291</v>
      </c>
      <c r="AC470" s="190" t="s">
        <v>8202</v>
      </c>
      <c r="AD470" s="190" t="s">
        <v>289</v>
      </c>
      <c r="AE470" s="190" t="s">
        <v>8201</v>
      </c>
      <c r="AF470" s="190" t="s">
        <v>8200</v>
      </c>
      <c r="AG470" s="193">
        <v>1800</v>
      </c>
      <c r="AH470" s="193">
        <v>1200</v>
      </c>
      <c r="AI470" s="193">
        <v>3000</v>
      </c>
      <c r="AJ470" s="193">
        <v>350</v>
      </c>
      <c r="AK470" s="193">
        <v>250</v>
      </c>
      <c r="AL470" s="193">
        <v>600</v>
      </c>
      <c r="AM470" s="193">
        <v>2532</v>
      </c>
      <c r="AN470" s="193">
        <v>1482</v>
      </c>
      <c r="AO470" s="193">
        <v>4014</v>
      </c>
      <c r="AP470" s="193">
        <v>422</v>
      </c>
      <c r="AQ470" s="193">
        <v>247</v>
      </c>
      <c r="AR470" s="193">
        <v>669</v>
      </c>
      <c r="AS470" s="190" t="s">
        <v>271</v>
      </c>
      <c r="AT470" s="193" t="s">
        <v>271</v>
      </c>
      <c r="AU470" s="193" t="s">
        <v>271</v>
      </c>
      <c r="AV470" s="190" t="s">
        <v>271</v>
      </c>
      <c r="AW470" s="193" t="s">
        <v>271</v>
      </c>
      <c r="AX470" s="193" t="s">
        <v>271</v>
      </c>
      <c r="AY470" s="190" t="s">
        <v>271</v>
      </c>
      <c r="AZ470" s="193" t="s">
        <v>271</v>
      </c>
      <c r="BA470" s="193" t="s">
        <v>271</v>
      </c>
      <c r="BB470" s="190" t="s">
        <v>271</v>
      </c>
      <c r="BC470" s="193" t="s">
        <v>271</v>
      </c>
      <c r="BD470" s="193" t="s">
        <v>271</v>
      </c>
      <c r="BE470" s="190" t="s">
        <v>271</v>
      </c>
      <c r="BF470" s="193" t="s">
        <v>271</v>
      </c>
      <c r="BG470" s="193" t="s">
        <v>271</v>
      </c>
      <c r="BH470" s="190" t="s">
        <v>287</v>
      </c>
      <c r="BI470" s="193">
        <v>669</v>
      </c>
      <c r="BJ470" s="193">
        <v>4014</v>
      </c>
      <c r="BK470" s="190" t="s">
        <v>271</v>
      </c>
      <c r="BL470" s="193" t="s">
        <v>271</v>
      </c>
      <c r="BM470" s="193" t="s">
        <v>271</v>
      </c>
      <c r="BN470" s="190" t="s">
        <v>271</v>
      </c>
      <c r="BO470" s="193" t="s">
        <v>271</v>
      </c>
      <c r="BP470" s="193" t="s">
        <v>271</v>
      </c>
      <c r="BQ470" s="190" t="s">
        <v>271</v>
      </c>
      <c r="BR470" s="193" t="s">
        <v>271</v>
      </c>
      <c r="BS470" s="193" t="s">
        <v>271</v>
      </c>
      <c r="BT470" s="190" t="s">
        <v>271</v>
      </c>
      <c r="BU470" s="193" t="s">
        <v>271</v>
      </c>
      <c r="BV470" s="193" t="s">
        <v>271</v>
      </c>
      <c r="BW470" s="193">
        <v>2652</v>
      </c>
      <c r="BX470" s="193">
        <v>1482</v>
      </c>
      <c r="BY470" s="193">
        <v>4014</v>
      </c>
      <c r="BZ470" s="193">
        <v>422</v>
      </c>
      <c r="CA470" s="193">
        <v>247</v>
      </c>
      <c r="CB470" s="193">
        <v>669</v>
      </c>
      <c r="CC470" s="190" t="s">
        <v>287</v>
      </c>
      <c r="CD470" s="193">
        <v>277</v>
      </c>
      <c r="CE470" s="193">
        <v>1662</v>
      </c>
      <c r="CF470" s="190" t="s">
        <v>287</v>
      </c>
      <c r="CG470" s="193">
        <v>669</v>
      </c>
      <c r="CH470" s="193">
        <v>4014</v>
      </c>
      <c r="CI470" s="190" t="s">
        <v>271</v>
      </c>
      <c r="CJ470" s="193" t="s">
        <v>271</v>
      </c>
      <c r="CK470" s="193" t="s">
        <v>271</v>
      </c>
      <c r="CL470" s="190" t="s">
        <v>287</v>
      </c>
      <c r="CM470" s="193">
        <v>103</v>
      </c>
      <c r="CN470" s="193">
        <v>618</v>
      </c>
      <c r="CO470" s="190" t="s">
        <v>271</v>
      </c>
      <c r="CP470" s="193" t="s">
        <v>271</v>
      </c>
      <c r="CQ470" s="193" t="s">
        <v>271</v>
      </c>
      <c r="CR470" s="190" t="s">
        <v>271</v>
      </c>
      <c r="CS470" s="193" t="s">
        <v>271</v>
      </c>
      <c r="CT470" s="193" t="s">
        <v>271</v>
      </c>
      <c r="CU470" s="190" t="s">
        <v>271</v>
      </c>
      <c r="CV470" s="193" t="s">
        <v>271</v>
      </c>
      <c r="CW470" s="193" t="s">
        <v>271</v>
      </c>
      <c r="CX470" s="190" t="s">
        <v>271</v>
      </c>
      <c r="CY470" s="193" t="s">
        <v>271</v>
      </c>
      <c r="CZ470" s="193" t="s">
        <v>271</v>
      </c>
      <c r="DA470" s="190" t="s">
        <v>271</v>
      </c>
      <c r="DB470" s="193" t="s">
        <v>271</v>
      </c>
      <c r="DC470" s="193" t="s">
        <v>271</v>
      </c>
      <c r="DD470" s="190" t="s">
        <v>271</v>
      </c>
      <c r="DE470" s="193" t="s">
        <v>271</v>
      </c>
      <c r="DF470" s="193" t="s">
        <v>271</v>
      </c>
      <c r="DG470" s="190" t="s">
        <v>271</v>
      </c>
      <c r="DH470" s="193" t="s">
        <v>271</v>
      </c>
      <c r="DI470" s="193" t="s">
        <v>271</v>
      </c>
      <c r="DJ470" s="190" t="s">
        <v>287</v>
      </c>
      <c r="DK470" s="193">
        <v>658</v>
      </c>
      <c r="DL470" s="193">
        <v>3948</v>
      </c>
      <c r="DM470" s="190" t="s">
        <v>271</v>
      </c>
      <c r="DN470" s="193" t="s">
        <v>271</v>
      </c>
      <c r="DO470" s="193" t="s">
        <v>271</v>
      </c>
      <c r="DP470" s="190" t="s">
        <v>271</v>
      </c>
      <c r="DQ470" s="193" t="s">
        <v>271</v>
      </c>
      <c r="DR470" s="193" t="s">
        <v>271</v>
      </c>
      <c r="DS470" s="190" t="s">
        <v>271</v>
      </c>
      <c r="DT470" s="193" t="s">
        <v>271</v>
      </c>
      <c r="DU470" s="193" t="s">
        <v>271</v>
      </c>
      <c r="DV470" s="190" t="s">
        <v>271</v>
      </c>
      <c r="DW470" s="193" t="s">
        <v>271</v>
      </c>
      <c r="DX470" s="193" t="s">
        <v>271</v>
      </c>
      <c r="DY470" s="190" t="s">
        <v>356</v>
      </c>
      <c r="DZ470" s="190" t="s">
        <v>272</v>
      </c>
      <c r="EA470" s="190" t="s">
        <v>694</v>
      </c>
      <c r="EB470" s="190" t="s">
        <v>286</v>
      </c>
      <c r="EC470" s="190" t="s">
        <v>272</v>
      </c>
      <c r="ED470" s="190" t="s">
        <v>785</v>
      </c>
      <c r="EE470" s="190" t="s">
        <v>307</v>
      </c>
      <c r="EF470" s="190" t="s">
        <v>8199</v>
      </c>
      <c r="EG470" s="190" t="s">
        <v>285</v>
      </c>
      <c r="EH470" s="190" t="s">
        <v>380</v>
      </c>
      <c r="EI470" s="190" t="s">
        <v>319</v>
      </c>
      <c r="EJ470" s="190" t="s">
        <v>246</v>
      </c>
      <c r="EK470" s="190" t="s">
        <v>379</v>
      </c>
      <c r="EL470" s="190" t="s">
        <v>272</v>
      </c>
      <c r="EM470" s="190" t="s">
        <v>272</v>
      </c>
      <c r="EN470" s="190" t="s">
        <v>272</v>
      </c>
      <c r="EO470" s="190" t="s">
        <v>272</v>
      </c>
      <c r="EP470" s="190" t="s">
        <v>378</v>
      </c>
      <c r="EQ470" s="190">
        <v>4</v>
      </c>
      <c r="ER470" s="190" t="s">
        <v>349</v>
      </c>
      <c r="ES470" s="190" t="s">
        <v>272</v>
      </c>
      <c r="ET470" s="190" t="s">
        <v>272</v>
      </c>
      <c r="EU470" s="190" t="s">
        <v>272</v>
      </c>
      <c r="EV470" s="190" t="s">
        <v>272</v>
      </c>
      <c r="EW470" s="190" t="s">
        <v>303</v>
      </c>
      <c r="EX470" s="190">
        <v>4</v>
      </c>
      <c r="EY470" s="190" t="s">
        <v>278</v>
      </c>
      <c r="EZ470" s="190" t="s">
        <v>266</v>
      </c>
      <c r="FA470" s="190" t="s">
        <v>260</v>
      </c>
      <c r="FB470" s="193">
        <v>8</v>
      </c>
      <c r="FC470" s="190" t="s">
        <v>442</v>
      </c>
      <c r="FD470" s="190" t="s">
        <v>348</v>
      </c>
      <c r="FE470" s="190" t="s">
        <v>1041</v>
      </c>
      <c r="FF470" s="190" t="s">
        <v>263</v>
      </c>
      <c r="FG470" s="190" t="s">
        <v>8198</v>
      </c>
      <c r="FH470" s="190" t="s">
        <v>8197</v>
      </c>
      <c r="FI470" s="190" t="s">
        <v>8196</v>
      </c>
      <c r="FJ470" s="190" t="s">
        <v>8195</v>
      </c>
      <c r="FK470" s="190" t="s">
        <v>8194</v>
      </c>
      <c r="FL470" s="190" t="s">
        <v>8193</v>
      </c>
      <c r="FM470" s="190" t="s">
        <v>271</v>
      </c>
      <c r="FN470" s="190" t="s">
        <v>271</v>
      </c>
      <c r="FO470" s="190" t="s">
        <v>8192</v>
      </c>
      <c r="FP470" s="190" t="s">
        <v>8191</v>
      </c>
      <c r="FQ470" s="193">
        <v>4014</v>
      </c>
      <c r="FR470" s="193">
        <v>669</v>
      </c>
      <c r="FS470" s="190" t="s">
        <v>297</v>
      </c>
      <c r="FT470" s="190" t="s">
        <v>297</v>
      </c>
      <c r="FU470" s="190" t="s">
        <v>297</v>
      </c>
      <c r="FV470" s="190" t="s">
        <v>297</v>
      </c>
      <c r="FW470" s="190" t="s">
        <v>297</v>
      </c>
      <c r="FX470" s="190" t="s">
        <v>297</v>
      </c>
      <c r="FY470" s="190" t="s">
        <v>297</v>
      </c>
      <c r="FZ470" s="190" t="s">
        <v>297</v>
      </c>
      <c r="GA470" s="190" t="s">
        <v>272</v>
      </c>
      <c r="GB470" s="190" t="s">
        <v>272</v>
      </c>
      <c r="GC470" s="190" t="s">
        <v>272</v>
      </c>
      <c r="GD470" s="190" t="s">
        <v>272</v>
      </c>
      <c r="GE470" s="190" t="s">
        <v>272</v>
      </c>
    </row>
    <row r="471" spans="1:187" x14ac:dyDescent="0.3">
      <c r="A471" s="190" t="s">
        <v>372</v>
      </c>
      <c r="B471" s="190">
        <v>3064</v>
      </c>
      <c r="C471" s="190" t="s">
        <v>91</v>
      </c>
      <c r="D471" s="190" t="s">
        <v>243</v>
      </c>
      <c r="E471" s="190" t="s">
        <v>8190</v>
      </c>
      <c r="F471" s="190" t="s">
        <v>8189</v>
      </c>
      <c r="G471" s="190" t="s">
        <v>4001</v>
      </c>
      <c r="H471" s="190" t="s">
        <v>1104</v>
      </c>
      <c r="I471" s="190" t="s">
        <v>301</v>
      </c>
      <c r="J471" s="190" t="s">
        <v>8188</v>
      </c>
      <c r="K471" s="190" t="s">
        <v>271</v>
      </c>
      <c r="L471" s="190" t="s">
        <v>271</v>
      </c>
      <c r="M471" s="190" t="s">
        <v>271</v>
      </c>
      <c r="N471" s="190" t="s">
        <v>271</v>
      </c>
      <c r="O471" s="190" t="s">
        <v>271</v>
      </c>
      <c r="P471" s="190" t="s">
        <v>271</v>
      </c>
      <c r="Q471" s="191">
        <v>41640</v>
      </c>
      <c r="R471" s="191">
        <v>42369</v>
      </c>
      <c r="T471" s="190" t="s">
        <v>391</v>
      </c>
      <c r="U471" s="194">
        <v>2268242</v>
      </c>
      <c r="V471" s="190" t="s">
        <v>1894</v>
      </c>
      <c r="W471" s="190" t="s">
        <v>1893</v>
      </c>
      <c r="X471" s="190" t="s">
        <v>1872</v>
      </c>
      <c r="Y471" s="190" t="s">
        <v>271</v>
      </c>
      <c r="Z471" s="190" t="s">
        <v>271</v>
      </c>
      <c r="AA471" s="190" t="s">
        <v>271</v>
      </c>
      <c r="AB471" s="190" t="s">
        <v>310</v>
      </c>
      <c r="AC471" s="190" t="s">
        <v>8187</v>
      </c>
      <c r="AD471" s="190" t="s">
        <v>325</v>
      </c>
      <c r="AE471" s="190" t="s">
        <v>8186</v>
      </c>
      <c r="AF471" s="190" t="s">
        <v>8185</v>
      </c>
      <c r="AG471" s="193">
        <v>0</v>
      </c>
      <c r="AH471" s="193">
        <v>0</v>
      </c>
      <c r="AI471" s="193">
        <v>0</v>
      </c>
      <c r="AJ471" s="193">
        <v>71550</v>
      </c>
      <c r="AK471" s="193">
        <v>36021</v>
      </c>
      <c r="AL471" s="193">
        <v>107571</v>
      </c>
      <c r="AM471" s="193">
        <v>0</v>
      </c>
      <c r="AN471" s="193">
        <v>0</v>
      </c>
      <c r="AO471" s="193">
        <v>0</v>
      </c>
      <c r="AP471" s="193">
        <v>0</v>
      </c>
      <c r="AQ471" s="193">
        <v>0</v>
      </c>
      <c r="AR471" s="193">
        <v>0</v>
      </c>
      <c r="AS471" s="190" t="s">
        <v>271</v>
      </c>
      <c r="AT471" s="193" t="s">
        <v>271</v>
      </c>
      <c r="AU471" s="193" t="s">
        <v>271</v>
      </c>
      <c r="AV471" s="190" t="s">
        <v>271</v>
      </c>
      <c r="AW471" s="193" t="s">
        <v>271</v>
      </c>
      <c r="AX471" s="193" t="s">
        <v>271</v>
      </c>
      <c r="AY471" s="190" t="s">
        <v>271</v>
      </c>
      <c r="AZ471" s="193" t="s">
        <v>271</v>
      </c>
      <c r="BA471" s="193" t="s">
        <v>271</v>
      </c>
      <c r="BB471" s="190" t="s">
        <v>271</v>
      </c>
      <c r="BC471" s="193" t="s">
        <v>271</v>
      </c>
      <c r="BD471" s="193" t="s">
        <v>271</v>
      </c>
      <c r="BE471" s="190" t="s">
        <v>271</v>
      </c>
      <c r="BF471" s="193" t="s">
        <v>271</v>
      </c>
      <c r="BG471" s="193" t="s">
        <v>271</v>
      </c>
      <c r="BH471" s="190" t="s">
        <v>271</v>
      </c>
      <c r="BI471" s="193" t="s">
        <v>271</v>
      </c>
      <c r="BJ471" s="193" t="s">
        <v>271</v>
      </c>
      <c r="BK471" s="190" t="s">
        <v>271</v>
      </c>
      <c r="BL471" s="193" t="s">
        <v>271</v>
      </c>
      <c r="BM471" s="193" t="s">
        <v>271</v>
      </c>
      <c r="BN471" s="190" t="s">
        <v>271</v>
      </c>
      <c r="BO471" s="193" t="s">
        <v>271</v>
      </c>
      <c r="BP471" s="193" t="s">
        <v>271</v>
      </c>
      <c r="BQ471" s="190" t="s">
        <v>271</v>
      </c>
      <c r="BR471" s="193" t="s">
        <v>271</v>
      </c>
      <c r="BS471" s="193" t="s">
        <v>271</v>
      </c>
      <c r="BT471" s="190" t="s">
        <v>271</v>
      </c>
      <c r="BU471" s="193" t="s">
        <v>271</v>
      </c>
      <c r="BV471" s="193" t="s">
        <v>271</v>
      </c>
      <c r="BW471" s="193">
        <v>0</v>
      </c>
      <c r="BX471" s="193">
        <v>0</v>
      </c>
      <c r="BY471" s="193">
        <v>0</v>
      </c>
      <c r="BZ471" s="193">
        <v>71550</v>
      </c>
      <c r="CA471" s="193">
        <v>36021</v>
      </c>
      <c r="CB471" s="193">
        <v>107571</v>
      </c>
      <c r="CC471" s="190" t="s">
        <v>271</v>
      </c>
      <c r="CD471" s="193" t="s">
        <v>271</v>
      </c>
      <c r="CE471" s="193" t="s">
        <v>271</v>
      </c>
      <c r="CF471" s="190" t="s">
        <v>271</v>
      </c>
      <c r="CG471" s="193" t="s">
        <v>271</v>
      </c>
      <c r="CH471" s="193" t="s">
        <v>271</v>
      </c>
      <c r="CI471" s="190" t="s">
        <v>271</v>
      </c>
      <c r="CJ471" s="193" t="s">
        <v>271</v>
      </c>
      <c r="CK471" s="193" t="s">
        <v>271</v>
      </c>
      <c r="CL471" s="190" t="s">
        <v>271</v>
      </c>
      <c r="CM471" s="193" t="s">
        <v>271</v>
      </c>
      <c r="CN471" s="193" t="s">
        <v>271</v>
      </c>
      <c r="CO471" s="190" t="s">
        <v>287</v>
      </c>
      <c r="CP471" s="193">
        <v>107751</v>
      </c>
      <c r="CQ471" s="193">
        <v>0</v>
      </c>
      <c r="CR471" s="190" t="s">
        <v>271</v>
      </c>
      <c r="CS471" s="193" t="s">
        <v>271</v>
      </c>
      <c r="CT471" s="193" t="s">
        <v>271</v>
      </c>
      <c r="CU471" s="190" t="s">
        <v>271</v>
      </c>
      <c r="CV471" s="193" t="s">
        <v>271</v>
      </c>
      <c r="CW471" s="193" t="s">
        <v>271</v>
      </c>
      <c r="CX471" s="190" t="s">
        <v>271</v>
      </c>
      <c r="CY471" s="193" t="s">
        <v>271</v>
      </c>
      <c r="CZ471" s="193" t="s">
        <v>271</v>
      </c>
      <c r="DA471" s="190" t="s">
        <v>271</v>
      </c>
      <c r="DB471" s="193" t="s">
        <v>271</v>
      </c>
      <c r="DC471" s="193" t="s">
        <v>271</v>
      </c>
      <c r="DD471" s="190" t="s">
        <v>271</v>
      </c>
      <c r="DE471" s="193" t="s">
        <v>271</v>
      </c>
      <c r="DF471" s="193" t="s">
        <v>271</v>
      </c>
      <c r="DG471" s="190" t="s">
        <v>271</v>
      </c>
      <c r="DH471" s="193" t="s">
        <v>271</v>
      </c>
      <c r="DI471" s="193" t="s">
        <v>271</v>
      </c>
      <c r="DJ471" s="190" t="s">
        <v>271</v>
      </c>
      <c r="DK471" s="193" t="s">
        <v>271</v>
      </c>
      <c r="DL471" s="193" t="s">
        <v>271</v>
      </c>
      <c r="DM471" s="190" t="s">
        <v>271</v>
      </c>
      <c r="DN471" s="193" t="s">
        <v>271</v>
      </c>
      <c r="DO471" s="193" t="s">
        <v>271</v>
      </c>
      <c r="DP471" s="190" t="s">
        <v>271</v>
      </c>
      <c r="DQ471" s="193" t="s">
        <v>271</v>
      </c>
      <c r="DR471" s="193" t="s">
        <v>271</v>
      </c>
      <c r="DS471" s="190" t="s">
        <v>271</v>
      </c>
      <c r="DT471" s="193" t="s">
        <v>271</v>
      </c>
      <c r="DU471" s="193" t="s">
        <v>271</v>
      </c>
      <c r="DV471" s="190" t="s">
        <v>287</v>
      </c>
      <c r="DW471" s="193">
        <v>107751</v>
      </c>
      <c r="DX471" s="193">
        <v>0</v>
      </c>
      <c r="DY471" s="190" t="s">
        <v>356</v>
      </c>
      <c r="DZ471" s="190" t="s">
        <v>272</v>
      </c>
      <c r="EA471" s="190" t="s">
        <v>694</v>
      </c>
      <c r="EB471" s="190" t="s">
        <v>286</v>
      </c>
      <c r="EC471" s="190" t="s">
        <v>297</v>
      </c>
      <c r="ED471" s="190" t="s">
        <v>271</v>
      </c>
      <c r="EE471" s="190" t="s">
        <v>271</v>
      </c>
      <c r="EF471" s="190" t="s">
        <v>271</v>
      </c>
      <c r="EG471" s="190" t="s">
        <v>352</v>
      </c>
      <c r="EH471" s="190" t="s">
        <v>320</v>
      </c>
      <c r="EI471" s="190" t="s">
        <v>319</v>
      </c>
      <c r="EJ471" s="190" t="s">
        <v>246</v>
      </c>
      <c r="EK471" s="190" t="s">
        <v>379</v>
      </c>
      <c r="EL471" s="190" t="s">
        <v>272</v>
      </c>
      <c r="EM471" s="190" t="s">
        <v>272</v>
      </c>
      <c r="EN471" s="190" t="s">
        <v>272</v>
      </c>
      <c r="EO471" s="190" t="s">
        <v>297</v>
      </c>
      <c r="EP471" s="190" t="s">
        <v>464</v>
      </c>
      <c r="EQ471" s="190">
        <v>3</v>
      </c>
      <c r="ER471" s="190" t="s">
        <v>349</v>
      </c>
      <c r="ES471" s="190" t="s">
        <v>272</v>
      </c>
      <c r="ET471" s="190" t="s">
        <v>271</v>
      </c>
      <c r="EU471" s="190" t="s">
        <v>272</v>
      </c>
      <c r="EV471" s="190" t="s">
        <v>271</v>
      </c>
      <c r="EW471" s="190" t="s">
        <v>601</v>
      </c>
      <c r="EX471" s="190">
        <v>2</v>
      </c>
      <c r="EY471" s="190" t="s">
        <v>302</v>
      </c>
      <c r="EZ471" s="190" t="s">
        <v>268</v>
      </c>
      <c r="FA471" s="190" t="s">
        <v>257</v>
      </c>
      <c r="FB471" s="193">
        <v>16</v>
      </c>
      <c r="FC471" s="190" t="s">
        <v>348</v>
      </c>
      <c r="FD471" s="190" t="s">
        <v>377</v>
      </c>
      <c r="FE471" s="190" t="s">
        <v>482</v>
      </c>
      <c r="FF471" s="190" t="s">
        <v>262</v>
      </c>
      <c r="FG471" s="190" t="s">
        <v>271</v>
      </c>
      <c r="FH471" s="190" t="s">
        <v>271</v>
      </c>
      <c r="FI471" s="190" t="s">
        <v>1889</v>
      </c>
      <c r="FJ471" s="190" t="s">
        <v>271</v>
      </c>
      <c r="FK471" s="190" t="s">
        <v>271</v>
      </c>
      <c r="FL471" s="190" t="s">
        <v>8184</v>
      </c>
      <c r="FM471" s="190" t="s">
        <v>271</v>
      </c>
      <c r="FN471" s="190" t="s">
        <v>271</v>
      </c>
      <c r="FO471" s="190" t="s">
        <v>271</v>
      </c>
      <c r="FP471" s="190" t="s">
        <v>271</v>
      </c>
      <c r="FQ471" s="193">
        <v>0</v>
      </c>
      <c r="FR471" s="193">
        <v>107571</v>
      </c>
      <c r="FS471" s="190" t="s">
        <v>271</v>
      </c>
      <c r="FT471" s="190" t="s">
        <v>271</v>
      </c>
      <c r="FU471" s="190" t="s">
        <v>271</v>
      </c>
      <c r="FV471" s="190" t="s">
        <v>271</v>
      </c>
      <c r="FW471" s="190" t="s">
        <v>271</v>
      </c>
      <c r="FX471" s="190" t="s">
        <v>271</v>
      </c>
      <c r="FY471" s="190" t="s">
        <v>271</v>
      </c>
      <c r="FZ471" s="190" t="s">
        <v>271</v>
      </c>
      <c r="GA471" s="190" t="s">
        <v>271</v>
      </c>
      <c r="GB471" s="190" t="s">
        <v>271</v>
      </c>
      <c r="GC471" s="190" t="s">
        <v>272</v>
      </c>
      <c r="GD471" s="190" t="s">
        <v>271</v>
      </c>
      <c r="GE471" s="190" t="s">
        <v>271</v>
      </c>
    </row>
    <row r="472" spans="1:187" x14ac:dyDescent="0.3">
      <c r="A472" s="190" t="s">
        <v>372</v>
      </c>
      <c r="B472" s="190">
        <v>3072</v>
      </c>
      <c r="C472" s="190" t="s">
        <v>91</v>
      </c>
      <c r="D472" s="190" t="s">
        <v>243</v>
      </c>
      <c r="E472" s="190" t="s">
        <v>8183</v>
      </c>
      <c r="F472" s="190" t="s">
        <v>8182</v>
      </c>
      <c r="G472" s="190" t="s">
        <v>4001</v>
      </c>
      <c r="H472" s="190" t="s">
        <v>369</v>
      </c>
      <c r="I472" s="190" t="s">
        <v>1514</v>
      </c>
      <c r="J472" s="190" t="s">
        <v>8181</v>
      </c>
      <c r="K472" s="190" t="s">
        <v>271</v>
      </c>
      <c r="L472" s="190" t="s">
        <v>271</v>
      </c>
      <c r="M472" s="190" t="s">
        <v>271</v>
      </c>
      <c r="N472" s="190" t="s">
        <v>271</v>
      </c>
      <c r="O472" s="190" t="s">
        <v>271</v>
      </c>
      <c r="P472" s="190" t="s">
        <v>271</v>
      </c>
      <c r="Q472" s="191">
        <v>42005</v>
      </c>
      <c r="R472" s="191">
        <v>43100</v>
      </c>
      <c r="S472" s="191">
        <v>43830</v>
      </c>
      <c r="T472" s="190" t="s">
        <v>592</v>
      </c>
      <c r="U472" s="194">
        <v>628999.5</v>
      </c>
      <c r="V472" s="190" t="s">
        <v>8180</v>
      </c>
      <c r="W472" s="190" t="s">
        <v>8179</v>
      </c>
      <c r="X472" s="190" t="s">
        <v>8178</v>
      </c>
      <c r="Y472" s="190" t="s">
        <v>8177</v>
      </c>
      <c r="Z472" s="190" t="s">
        <v>3619</v>
      </c>
      <c r="AA472" s="190" t="s">
        <v>3618</v>
      </c>
      <c r="AB472" s="190" t="s">
        <v>310</v>
      </c>
      <c r="AC472" s="190" t="s">
        <v>8176</v>
      </c>
      <c r="AD472" s="190" t="s">
        <v>325</v>
      </c>
      <c r="AE472" s="190" t="s">
        <v>8175</v>
      </c>
      <c r="AF472" s="190" t="s">
        <v>8174</v>
      </c>
      <c r="AG472" s="193">
        <v>350690</v>
      </c>
      <c r="AH472" s="193">
        <v>242686</v>
      </c>
      <c r="AI472" s="193">
        <v>593376</v>
      </c>
      <c r="AJ472" s="193">
        <v>570140</v>
      </c>
      <c r="AK472" s="193">
        <v>505596</v>
      </c>
      <c r="AL472" s="193">
        <v>1075736</v>
      </c>
      <c r="AM472" s="193" t="s">
        <v>271</v>
      </c>
      <c r="AN472" s="193" t="s">
        <v>271</v>
      </c>
      <c r="AO472" s="193">
        <v>0</v>
      </c>
      <c r="AP472" s="193" t="s">
        <v>271</v>
      </c>
      <c r="AQ472" s="193" t="s">
        <v>271</v>
      </c>
      <c r="AR472" s="193">
        <v>0</v>
      </c>
      <c r="AS472" s="190" t="s">
        <v>271</v>
      </c>
      <c r="AT472" s="193" t="s">
        <v>271</v>
      </c>
      <c r="AU472" s="193" t="s">
        <v>271</v>
      </c>
      <c r="AV472" s="190" t="s">
        <v>271</v>
      </c>
      <c r="AW472" s="193" t="s">
        <v>271</v>
      </c>
      <c r="AX472" s="193" t="s">
        <v>271</v>
      </c>
      <c r="AY472" s="190" t="s">
        <v>271</v>
      </c>
      <c r="AZ472" s="193" t="s">
        <v>271</v>
      </c>
      <c r="BA472" s="193" t="s">
        <v>271</v>
      </c>
      <c r="BB472" s="190" t="s">
        <v>271</v>
      </c>
      <c r="BC472" s="193" t="s">
        <v>271</v>
      </c>
      <c r="BD472" s="193" t="s">
        <v>271</v>
      </c>
      <c r="BE472" s="190" t="s">
        <v>271</v>
      </c>
      <c r="BF472" s="193" t="s">
        <v>271</v>
      </c>
      <c r="BG472" s="193" t="s">
        <v>271</v>
      </c>
      <c r="BH472" s="190" t="s">
        <v>271</v>
      </c>
      <c r="BI472" s="193" t="s">
        <v>271</v>
      </c>
      <c r="BJ472" s="193" t="s">
        <v>271</v>
      </c>
      <c r="BK472" s="190" t="s">
        <v>271</v>
      </c>
      <c r="BL472" s="193" t="s">
        <v>271</v>
      </c>
      <c r="BM472" s="193" t="s">
        <v>271</v>
      </c>
      <c r="BN472" s="190" t="s">
        <v>271</v>
      </c>
      <c r="BO472" s="193" t="s">
        <v>271</v>
      </c>
      <c r="BP472" s="193" t="s">
        <v>271</v>
      </c>
      <c r="BQ472" s="190" t="s">
        <v>271</v>
      </c>
      <c r="BR472" s="193" t="s">
        <v>271</v>
      </c>
      <c r="BS472" s="193" t="s">
        <v>271</v>
      </c>
      <c r="BT472" s="190" t="s">
        <v>271</v>
      </c>
      <c r="BU472" s="193" t="s">
        <v>271</v>
      </c>
      <c r="BV472" s="193" t="s">
        <v>271</v>
      </c>
      <c r="BW472" s="193">
        <v>190046</v>
      </c>
      <c r="BX472" s="193">
        <v>168532</v>
      </c>
      <c r="BY472" s="193">
        <v>358578</v>
      </c>
      <c r="BZ472" s="193">
        <v>116887</v>
      </c>
      <c r="CA472" s="193">
        <v>80895</v>
      </c>
      <c r="CB472" s="193">
        <v>197782</v>
      </c>
      <c r="CC472" s="190" t="s">
        <v>271</v>
      </c>
      <c r="CD472" s="193" t="s">
        <v>271</v>
      </c>
      <c r="CE472" s="193" t="s">
        <v>271</v>
      </c>
      <c r="CF472" s="190" t="s">
        <v>271</v>
      </c>
      <c r="CG472" s="193" t="s">
        <v>271</v>
      </c>
      <c r="CH472" s="193" t="s">
        <v>271</v>
      </c>
      <c r="CI472" s="190" t="s">
        <v>271</v>
      </c>
      <c r="CJ472" s="193" t="s">
        <v>271</v>
      </c>
      <c r="CK472" s="193" t="s">
        <v>271</v>
      </c>
      <c r="CL472" s="190" t="s">
        <v>271</v>
      </c>
      <c r="CM472" s="193" t="s">
        <v>271</v>
      </c>
      <c r="CN472" s="193" t="s">
        <v>271</v>
      </c>
      <c r="CO472" s="190" t="s">
        <v>271</v>
      </c>
      <c r="CP472" s="193" t="s">
        <v>271</v>
      </c>
      <c r="CQ472" s="193" t="s">
        <v>271</v>
      </c>
      <c r="CR472" s="190" t="s">
        <v>271</v>
      </c>
      <c r="CS472" s="193" t="s">
        <v>271</v>
      </c>
      <c r="CT472" s="193" t="s">
        <v>271</v>
      </c>
      <c r="CU472" s="190" t="s">
        <v>271</v>
      </c>
      <c r="CV472" s="193" t="s">
        <v>271</v>
      </c>
      <c r="CW472" s="193" t="s">
        <v>271</v>
      </c>
      <c r="CX472" s="190" t="s">
        <v>271</v>
      </c>
      <c r="CY472" s="193" t="s">
        <v>271</v>
      </c>
      <c r="CZ472" s="193" t="s">
        <v>271</v>
      </c>
      <c r="DA472" s="190" t="s">
        <v>271</v>
      </c>
      <c r="DB472" s="193" t="s">
        <v>271</v>
      </c>
      <c r="DC472" s="193" t="s">
        <v>271</v>
      </c>
      <c r="DD472" s="190" t="s">
        <v>271</v>
      </c>
      <c r="DE472" s="193" t="s">
        <v>271</v>
      </c>
      <c r="DF472" s="193" t="s">
        <v>271</v>
      </c>
      <c r="DG472" s="190" t="s">
        <v>271</v>
      </c>
      <c r="DH472" s="193" t="s">
        <v>271</v>
      </c>
      <c r="DI472" s="193" t="s">
        <v>271</v>
      </c>
      <c r="DJ472" s="190" t="s">
        <v>271</v>
      </c>
      <c r="DK472" s="193" t="s">
        <v>271</v>
      </c>
      <c r="DL472" s="193" t="s">
        <v>271</v>
      </c>
      <c r="DM472" s="190" t="s">
        <v>271</v>
      </c>
      <c r="DN472" s="193" t="s">
        <v>271</v>
      </c>
      <c r="DO472" s="193" t="s">
        <v>271</v>
      </c>
      <c r="DP472" s="190" t="s">
        <v>287</v>
      </c>
      <c r="DQ472" s="193">
        <v>197782</v>
      </c>
      <c r="DR472" s="193">
        <v>538578</v>
      </c>
      <c r="DS472" s="190" t="s">
        <v>271</v>
      </c>
      <c r="DT472" s="193" t="s">
        <v>271</v>
      </c>
      <c r="DU472" s="193" t="s">
        <v>271</v>
      </c>
      <c r="DV472" s="190" t="s">
        <v>271</v>
      </c>
      <c r="DW472" s="193" t="s">
        <v>271</v>
      </c>
      <c r="DX472" s="193" t="s">
        <v>271</v>
      </c>
      <c r="DY472" s="190" t="s">
        <v>356</v>
      </c>
      <c r="DZ472" s="190" t="s">
        <v>297</v>
      </c>
      <c r="EA472" s="190" t="s">
        <v>271</v>
      </c>
      <c r="EB472" s="190" t="s">
        <v>271</v>
      </c>
      <c r="EC472" s="190" t="s">
        <v>297</v>
      </c>
      <c r="ED472" s="190" t="s">
        <v>271</v>
      </c>
      <c r="EE472" s="190" t="s">
        <v>271</v>
      </c>
      <c r="EF472" s="190" t="s">
        <v>396</v>
      </c>
      <c r="EG472" s="190" t="s">
        <v>321</v>
      </c>
      <c r="EH472" s="190" t="s">
        <v>380</v>
      </c>
      <c r="EI472" s="190" t="s">
        <v>483</v>
      </c>
      <c r="EJ472" s="190" t="s">
        <v>245</v>
      </c>
      <c r="EK472" s="190" t="s">
        <v>379</v>
      </c>
      <c r="EL472" s="190" t="s">
        <v>272</v>
      </c>
      <c r="EM472" s="190" t="s">
        <v>272</v>
      </c>
      <c r="EN472" s="190" t="s">
        <v>272</v>
      </c>
      <c r="EO472" s="190" t="s">
        <v>272</v>
      </c>
      <c r="EP472" s="190" t="s">
        <v>378</v>
      </c>
      <c r="EQ472" s="190">
        <v>4</v>
      </c>
      <c r="ER472" s="190" t="s">
        <v>349</v>
      </c>
      <c r="ES472" s="190" t="s">
        <v>272</v>
      </c>
      <c r="ET472" s="190" t="s">
        <v>272</v>
      </c>
      <c r="EU472" s="190" t="s">
        <v>272</v>
      </c>
      <c r="EV472" s="190" t="s">
        <v>272</v>
      </c>
      <c r="EW472" s="190" t="s">
        <v>303</v>
      </c>
      <c r="EX472" s="190">
        <v>4</v>
      </c>
      <c r="EY472" s="190" t="s">
        <v>318</v>
      </c>
      <c r="EZ472" s="190" t="s">
        <v>266</v>
      </c>
      <c r="FA472" s="190" t="s">
        <v>258</v>
      </c>
      <c r="FB472" s="193">
        <v>2</v>
      </c>
      <c r="FC472" s="190" t="s">
        <v>300</v>
      </c>
      <c r="FD472" s="190" t="s">
        <v>376</v>
      </c>
      <c r="FE472" s="190" t="s">
        <v>271</v>
      </c>
      <c r="FF472" s="190" t="s">
        <v>264</v>
      </c>
      <c r="FG472" s="190" t="s">
        <v>271</v>
      </c>
      <c r="FH472" s="190" t="s">
        <v>8173</v>
      </c>
      <c r="FI472" s="190" t="s">
        <v>8172</v>
      </c>
      <c r="FJ472" s="190" t="s">
        <v>8171</v>
      </c>
      <c r="FK472" s="190" t="s">
        <v>8170</v>
      </c>
      <c r="FL472" s="190" t="s">
        <v>8169</v>
      </c>
      <c r="FM472" s="190" t="s">
        <v>8168</v>
      </c>
      <c r="FN472" s="190" t="s">
        <v>8167</v>
      </c>
      <c r="FO472" s="190" t="s">
        <v>8166</v>
      </c>
      <c r="FP472" s="190" t="s">
        <v>271</v>
      </c>
      <c r="FQ472" s="193">
        <v>358578</v>
      </c>
      <c r="FR472" s="193">
        <v>197782</v>
      </c>
      <c r="FS472" s="190" t="s">
        <v>271</v>
      </c>
      <c r="FT472" s="190" t="s">
        <v>271</v>
      </c>
      <c r="FU472" s="190" t="s">
        <v>271</v>
      </c>
      <c r="FV472" s="190" t="s">
        <v>271</v>
      </c>
      <c r="FW472" s="190" t="s">
        <v>272</v>
      </c>
      <c r="FX472" s="190" t="s">
        <v>271</v>
      </c>
      <c r="FY472" s="190" t="s">
        <v>271</v>
      </c>
      <c r="FZ472" s="190" t="s">
        <v>271</v>
      </c>
      <c r="GA472" s="190" t="s">
        <v>271</v>
      </c>
      <c r="GB472" s="190" t="s">
        <v>271</v>
      </c>
      <c r="GC472" s="190" t="s">
        <v>271</v>
      </c>
      <c r="GD472" s="190" t="s">
        <v>271</v>
      </c>
      <c r="GE472" s="190" t="s">
        <v>271</v>
      </c>
    </row>
    <row r="473" spans="1:187" x14ac:dyDescent="0.3">
      <c r="A473" s="190" t="s">
        <v>372</v>
      </c>
      <c r="B473" s="190">
        <v>3075</v>
      </c>
      <c r="C473" s="190" t="s">
        <v>91</v>
      </c>
      <c r="D473" s="190" t="s">
        <v>243</v>
      </c>
      <c r="E473" s="190" t="s">
        <v>8165</v>
      </c>
      <c r="F473" s="190" t="s">
        <v>8164</v>
      </c>
      <c r="G473" s="190" t="s">
        <v>4001</v>
      </c>
      <c r="H473" s="190" t="s">
        <v>369</v>
      </c>
      <c r="I473" s="190" t="s">
        <v>1514</v>
      </c>
      <c r="J473" s="190" t="s">
        <v>7757</v>
      </c>
      <c r="K473" s="190" t="s">
        <v>271</v>
      </c>
      <c r="L473" s="190" t="s">
        <v>271</v>
      </c>
      <c r="M473" s="190" t="s">
        <v>271</v>
      </c>
      <c r="N473" s="190" t="s">
        <v>271</v>
      </c>
      <c r="O473" s="190" t="s">
        <v>271</v>
      </c>
      <c r="P473" s="190" t="s">
        <v>271</v>
      </c>
      <c r="Q473" s="191">
        <v>41821</v>
      </c>
      <c r="R473" s="191">
        <v>42460</v>
      </c>
      <c r="S473" s="191">
        <v>42735</v>
      </c>
      <c r="T473" s="190" t="s">
        <v>366</v>
      </c>
      <c r="U473" s="194">
        <v>311670</v>
      </c>
      <c r="V473" s="190" t="s">
        <v>8154</v>
      </c>
      <c r="W473" s="190" t="s">
        <v>361</v>
      </c>
      <c r="X473" s="190" t="s">
        <v>8153</v>
      </c>
      <c r="Y473" s="190" t="s">
        <v>8152</v>
      </c>
      <c r="Z473" s="190" t="s">
        <v>8151</v>
      </c>
      <c r="AA473" s="190" t="s">
        <v>8150</v>
      </c>
      <c r="AB473" s="190" t="s">
        <v>310</v>
      </c>
      <c r="AC473" s="190" t="s">
        <v>8149</v>
      </c>
      <c r="AD473" s="190" t="s">
        <v>289</v>
      </c>
      <c r="AE473" s="190" t="s">
        <v>8148</v>
      </c>
      <c r="AF473" s="190" t="s">
        <v>8147</v>
      </c>
      <c r="AG473" s="193" t="s">
        <v>271</v>
      </c>
      <c r="AH473" s="193" t="s">
        <v>271</v>
      </c>
      <c r="AI473" s="193" t="s">
        <v>271</v>
      </c>
      <c r="AJ473" s="193" t="s">
        <v>271</v>
      </c>
      <c r="AK473" s="193" t="s">
        <v>271</v>
      </c>
      <c r="AL473" s="193" t="s">
        <v>271</v>
      </c>
      <c r="AM473" s="193">
        <v>0</v>
      </c>
      <c r="AN473" s="193">
        <v>0</v>
      </c>
      <c r="AO473" s="193">
        <v>0</v>
      </c>
      <c r="AP473" s="193">
        <v>0</v>
      </c>
      <c r="AQ473" s="193">
        <v>0</v>
      </c>
      <c r="AR473" s="193">
        <v>0</v>
      </c>
      <c r="AS473" s="190" t="s">
        <v>271</v>
      </c>
      <c r="AT473" s="193" t="s">
        <v>271</v>
      </c>
      <c r="AU473" s="193" t="s">
        <v>271</v>
      </c>
      <c r="AV473" s="190" t="s">
        <v>271</v>
      </c>
      <c r="AW473" s="193" t="s">
        <v>271</v>
      </c>
      <c r="AX473" s="193" t="s">
        <v>271</v>
      </c>
      <c r="AY473" s="190" t="s">
        <v>271</v>
      </c>
      <c r="AZ473" s="193" t="s">
        <v>271</v>
      </c>
      <c r="BA473" s="193" t="s">
        <v>271</v>
      </c>
      <c r="BB473" s="190" t="s">
        <v>271</v>
      </c>
      <c r="BC473" s="193" t="s">
        <v>271</v>
      </c>
      <c r="BD473" s="193" t="s">
        <v>271</v>
      </c>
      <c r="BE473" s="190" t="s">
        <v>271</v>
      </c>
      <c r="BF473" s="193" t="s">
        <v>271</v>
      </c>
      <c r="BG473" s="193" t="s">
        <v>271</v>
      </c>
      <c r="BH473" s="190" t="s">
        <v>271</v>
      </c>
      <c r="BI473" s="193" t="s">
        <v>271</v>
      </c>
      <c r="BJ473" s="193" t="s">
        <v>271</v>
      </c>
      <c r="BK473" s="190" t="s">
        <v>271</v>
      </c>
      <c r="BL473" s="193" t="s">
        <v>271</v>
      </c>
      <c r="BM473" s="193" t="s">
        <v>271</v>
      </c>
      <c r="BN473" s="190" t="s">
        <v>271</v>
      </c>
      <c r="BO473" s="193" t="s">
        <v>271</v>
      </c>
      <c r="BP473" s="193" t="s">
        <v>271</v>
      </c>
      <c r="BQ473" s="190" t="s">
        <v>271</v>
      </c>
      <c r="BR473" s="193" t="s">
        <v>271</v>
      </c>
      <c r="BS473" s="193" t="s">
        <v>271</v>
      </c>
      <c r="BT473" s="190" t="s">
        <v>271</v>
      </c>
      <c r="BU473" s="193" t="s">
        <v>271</v>
      </c>
      <c r="BV473" s="193" t="s">
        <v>271</v>
      </c>
      <c r="BW473" s="193">
        <v>0</v>
      </c>
      <c r="BX473" s="193">
        <v>0</v>
      </c>
      <c r="BY473" s="193">
        <v>0</v>
      </c>
      <c r="BZ473" s="193">
        <v>0</v>
      </c>
      <c r="CA473" s="193">
        <v>0</v>
      </c>
      <c r="CB473" s="193">
        <v>0</v>
      </c>
      <c r="CC473" s="190" t="s">
        <v>287</v>
      </c>
      <c r="CD473" s="193">
        <v>0</v>
      </c>
      <c r="CE473" s="193">
        <v>0</v>
      </c>
      <c r="CF473" s="190" t="s">
        <v>287</v>
      </c>
      <c r="CG473" s="193">
        <v>0</v>
      </c>
      <c r="CH473" s="193">
        <v>0</v>
      </c>
      <c r="CI473" s="190" t="s">
        <v>271</v>
      </c>
      <c r="CJ473" s="193" t="s">
        <v>271</v>
      </c>
      <c r="CK473" s="193" t="s">
        <v>271</v>
      </c>
      <c r="CL473" s="190" t="s">
        <v>271</v>
      </c>
      <c r="CM473" s="193" t="s">
        <v>271</v>
      </c>
      <c r="CN473" s="193" t="s">
        <v>271</v>
      </c>
      <c r="CO473" s="190" t="s">
        <v>287</v>
      </c>
      <c r="CP473" s="193">
        <v>0</v>
      </c>
      <c r="CQ473" s="193">
        <v>0</v>
      </c>
      <c r="CR473" s="190" t="s">
        <v>271</v>
      </c>
      <c r="CS473" s="193" t="s">
        <v>271</v>
      </c>
      <c r="CT473" s="193" t="s">
        <v>271</v>
      </c>
      <c r="CU473" s="190" t="s">
        <v>287</v>
      </c>
      <c r="CV473" s="193">
        <v>0</v>
      </c>
      <c r="CW473" s="193">
        <v>0</v>
      </c>
      <c r="CX473" s="190" t="s">
        <v>271</v>
      </c>
      <c r="CY473" s="193" t="s">
        <v>271</v>
      </c>
      <c r="CZ473" s="193" t="s">
        <v>271</v>
      </c>
      <c r="DA473" s="190" t="s">
        <v>287</v>
      </c>
      <c r="DB473" s="193">
        <v>0</v>
      </c>
      <c r="DC473" s="193">
        <v>0</v>
      </c>
      <c r="DD473" s="190" t="s">
        <v>287</v>
      </c>
      <c r="DE473" s="193">
        <v>0</v>
      </c>
      <c r="DF473" s="193">
        <v>0</v>
      </c>
      <c r="DG473" s="190" t="s">
        <v>271</v>
      </c>
      <c r="DH473" s="193" t="s">
        <v>271</v>
      </c>
      <c r="DI473" s="193" t="s">
        <v>271</v>
      </c>
      <c r="DJ473" s="190" t="s">
        <v>271</v>
      </c>
      <c r="DK473" s="193" t="s">
        <v>271</v>
      </c>
      <c r="DL473" s="193" t="s">
        <v>271</v>
      </c>
      <c r="DM473" s="190" t="s">
        <v>287</v>
      </c>
      <c r="DN473" s="193">
        <v>0</v>
      </c>
      <c r="DO473" s="193">
        <v>0</v>
      </c>
      <c r="DP473" s="190" t="s">
        <v>287</v>
      </c>
      <c r="DQ473" s="193">
        <v>0</v>
      </c>
      <c r="DR473" s="193">
        <v>0</v>
      </c>
      <c r="DS473" s="190" t="s">
        <v>271</v>
      </c>
      <c r="DT473" s="193" t="s">
        <v>271</v>
      </c>
      <c r="DU473" s="193" t="s">
        <v>271</v>
      </c>
      <c r="DV473" s="190" t="s">
        <v>287</v>
      </c>
      <c r="DW473" s="193">
        <v>0</v>
      </c>
      <c r="DX473" s="193">
        <v>0</v>
      </c>
      <c r="DY473" s="190" t="s">
        <v>356</v>
      </c>
      <c r="DZ473" s="190" t="s">
        <v>272</v>
      </c>
      <c r="EA473" s="190" t="s">
        <v>868</v>
      </c>
      <c r="EB473" s="190" t="s">
        <v>271</v>
      </c>
      <c r="EC473" s="190" t="s">
        <v>297</v>
      </c>
      <c r="ED473" s="190" t="s">
        <v>271</v>
      </c>
      <c r="EE473" s="190" t="s">
        <v>271</v>
      </c>
      <c r="EF473" s="190" t="s">
        <v>271</v>
      </c>
      <c r="EG473" s="190" t="s">
        <v>321</v>
      </c>
      <c r="EH473" s="190" t="s">
        <v>284</v>
      </c>
      <c r="EI473" s="190" t="s">
        <v>319</v>
      </c>
      <c r="EJ473" s="190" t="s">
        <v>246</v>
      </c>
      <c r="EK473" s="190" t="s">
        <v>271</v>
      </c>
      <c r="EL473" s="190" t="s">
        <v>271</v>
      </c>
      <c r="EM473" s="190" t="s">
        <v>271</v>
      </c>
      <c r="EN473" s="190" t="s">
        <v>271</v>
      </c>
      <c r="EO473" s="190" t="s">
        <v>271</v>
      </c>
      <c r="EP473" s="190" t="s">
        <v>271</v>
      </c>
      <c r="EQ473" s="190" t="s">
        <v>271</v>
      </c>
      <c r="ER473" s="190" t="s">
        <v>349</v>
      </c>
      <c r="ES473" s="190" t="s">
        <v>272</v>
      </c>
      <c r="ET473" s="190" t="s">
        <v>272</v>
      </c>
      <c r="EU473" s="190" t="s">
        <v>272</v>
      </c>
      <c r="EV473" s="190" t="s">
        <v>272</v>
      </c>
      <c r="EW473" s="190" t="s">
        <v>303</v>
      </c>
      <c r="EX473" s="190">
        <v>4</v>
      </c>
      <c r="EY473" s="190" t="s">
        <v>278</v>
      </c>
      <c r="EZ473" s="190" t="s">
        <v>267</v>
      </c>
      <c r="FA473" s="190" t="s">
        <v>260</v>
      </c>
      <c r="FB473" s="193">
        <v>0</v>
      </c>
      <c r="FC473" s="190" t="s">
        <v>271</v>
      </c>
      <c r="FD473" s="190" t="s">
        <v>271</v>
      </c>
      <c r="FE473" s="190" t="s">
        <v>271</v>
      </c>
      <c r="FF473" s="190" t="s">
        <v>262</v>
      </c>
      <c r="FG473" s="190" t="s">
        <v>271</v>
      </c>
      <c r="FH473" s="190" t="s">
        <v>8163</v>
      </c>
      <c r="FI473" s="190" t="s">
        <v>8162</v>
      </c>
      <c r="FJ473" s="190" t="s">
        <v>8161</v>
      </c>
      <c r="FK473" s="190" t="s">
        <v>8160</v>
      </c>
      <c r="FL473" s="190" t="s">
        <v>8159</v>
      </c>
      <c r="FM473" s="190" t="s">
        <v>8158</v>
      </c>
      <c r="FN473" s="190" t="s">
        <v>8157</v>
      </c>
      <c r="FO473" s="190" t="s">
        <v>271</v>
      </c>
      <c r="FP473" s="190" t="s">
        <v>271</v>
      </c>
      <c r="FQ473" s="193">
        <v>0</v>
      </c>
      <c r="FR473" s="193">
        <v>0</v>
      </c>
      <c r="FS473" s="190" t="s">
        <v>271</v>
      </c>
      <c r="FT473" s="190" t="s">
        <v>271</v>
      </c>
      <c r="FU473" s="190" t="s">
        <v>271</v>
      </c>
      <c r="FV473" s="190" t="s">
        <v>271</v>
      </c>
      <c r="FW473" s="190" t="s">
        <v>271</v>
      </c>
      <c r="FX473" s="190" t="s">
        <v>271</v>
      </c>
      <c r="FY473" s="190" t="s">
        <v>271</v>
      </c>
      <c r="FZ473" s="190" t="s">
        <v>271</v>
      </c>
      <c r="GA473" s="190" t="s">
        <v>272</v>
      </c>
      <c r="GB473" s="190" t="s">
        <v>271</v>
      </c>
      <c r="GC473" s="190" t="s">
        <v>272</v>
      </c>
      <c r="GD473" s="190" t="s">
        <v>271</v>
      </c>
      <c r="GE473" s="190" t="s">
        <v>271</v>
      </c>
    </row>
    <row r="474" spans="1:187" x14ac:dyDescent="0.3">
      <c r="A474" s="190" t="s">
        <v>372</v>
      </c>
      <c r="B474" s="190">
        <v>3076</v>
      </c>
      <c r="C474" s="190" t="s">
        <v>91</v>
      </c>
      <c r="D474" s="190" t="s">
        <v>243</v>
      </c>
      <c r="E474" s="190" t="s">
        <v>8156</v>
      </c>
      <c r="F474" s="190" t="s">
        <v>8155</v>
      </c>
      <c r="G474" s="190" t="s">
        <v>4001</v>
      </c>
      <c r="H474" s="190" t="s">
        <v>369</v>
      </c>
      <c r="I474" s="190" t="s">
        <v>1514</v>
      </c>
      <c r="J474" s="190" t="s">
        <v>7757</v>
      </c>
      <c r="K474" s="190" t="s">
        <v>271</v>
      </c>
      <c r="L474" s="190" t="s">
        <v>271</v>
      </c>
      <c r="M474" s="190" t="s">
        <v>271</v>
      </c>
      <c r="N474" s="190" t="s">
        <v>271</v>
      </c>
      <c r="O474" s="190" t="s">
        <v>271</v>
      </c>
      <c r="P474" s="190" t="s">
        <v>271</v>
      </c>
      <c r="Q474" s="191">
        <v>42461</v>
      </c>
      <c r="R474" s="191">
        <v>42735</v>
      </c>
      <c r="T474" s="190" t="s">
        <v>366</v>
      </c>
      <c r="U474" s="194">
        <v>46347</v>
      </c>
      <c r="V474" s="190" t="s">
        <v>8154</v>
      </c>
      <c r="W474" s="190" t="s">
        <v>361</v>
      </c>
      <c r="X474" s="190" t="s">
        <v>8153</v>
      </c>
      <c r="Y474" s="190" t="s">
        <v>8152</v>
      </c>
      <c r="Z474" s="190" t="s">
        <v>8151</v>
      </c>
      <c r="AA474" s="190" t="s">
        <v>8150</v>
      </c>
      <c r="AB474" s="190" t="s">
        <v>310</v>
      </c>
      <c r="AC474" s="190" t="s">
        <v>8149</v>
      </c>
      <c r="AD474" s="190" t="s">
        <v>289</v>
      </c>
      <c r="AE474" s="190" t="s">
        <v>8148</v>
      </c>
      <c r="AF474" s="190" t="s">
        <v>8147</v>
      </c>
      <c r="AG474" s="193" t="s">
        <v>271</v>
      </c>
      <c r="AH474" s="193" t="s">
        <v>271</v>
      </c>
      <c r="AI474" s="193" t="s">
        <v>271</v>
      </c>
      <c r="AJ474" s="193" t="s">
        <v>271</v>
      </c>
      <c r="AK474" s="193" t="s">
        <v>271</v>
      </c>
      <c r="AL474" s="193" t="s">
        <v>271</v>
      </c>
      <c r="AM474" s="193" t="s">
        <v>271</v>
      </c>
      <c r="AN474" s="193" t="s">
        <v>271</v>
      </c>
      <c r="AO474" s="193">
        <v>0</v>
      </c>
      <c r="AP474" s="193" t="s">
        <v>271</v>
      </c>
      <c r="AQ474" s="193" t="s">
        <v>271</v>
      </c>
      <c r="AR474" s="193">
        <v>0</v>
      </c>
      <c r="AS474" s="190" t="s">
        <v>271</v>
      </c>
      <c r="AT474" s="193" t="s">
        <v>271</v>
      </c>
      <c r="AU474" s="193" t="s">
        <v>271</v>
      </c>
      <c r="AV474" s="190" t="s">
        <v>271</v>
      </c>
      <c r="AW474" s="193" t="s">
        <v>271</v>
      </c>
      <c r="AX474" s="193" t="s">
        <v>271</v>
      </c>
      <c r="AY474" s="190" t="s">
        <v>271</v>
      </c>
      <c r="AZ474" s="193" t="s">
        <v>271</v>
      </c>
      <c r="BA474" s="193" t="s">
        <v>271</v>
      </c>
      <c r="BB474" s="190" t="s">
        <v>271</v>
      </c>
      <c r="BC474" s="193" t="s">
        <v>271</v>
      </c>
      <c r="BD474" s="193" t="s">
        <v>271</v>
      </c>
      <c r="BE474" s="190" t="s">
        <v>271</v>
      </c>
      <c r="BF474" s="193" t="s">
        <v>271</v>
      </c>
      <c r="BG474" s="193" t="s">
        <v>271</v>
      </c>
      <c r="BH474" s="190" t="s">
        <v>271</v>
      </c>
      <c r="BI474" s="193" t="s">
        <v>271</v>
      </c>
      <c r="BJ474" s="193" t="s">
        <v>271</v>
      </c>
      <c r="BK474" s="190" t="s">
        <v>271</v>
      </c>
      <c r="BL474" s="193" t="s">
        <v>271</v>
      </c>
      <c r="BM474" s="193" t="s">
        <v>271</v>
      </c>
      <c r="BN474" s="190" t="s">
        <v>271</v>
      </c>
      <c r="BO474" s="193" t="s">
        <v>271</v>
      </c>
      <c r="BP474" s="193" t="s">
        <v>271</v>
      </c>
      <c r="BQ474" s="190" t="s">
        <v>271</v>
      </c>
      <c r="BR474" s="193" t="s">
        <v>271</v>
      </c>
      <c r="BS474" s="193" t="s">
        <v>271</v>
      </c>
      <c r="BT474" s="190" t="s">
        <v>271</v>
      </c>
      <c r="BU474" s="193" t="s">
        <v>271</v>
      </c>
      <c r="BV474" s="193" t="s">
        <v>271</v>
      </c>
      <c r="BW474" s="193" t="s">
        <v>271</v>
      </c>
      <c r="BX474" s="193" t="s">
        <v>271</v>
      </c>
      <c r="BY474" s="193">
        <v>0</v>
      </c>
      <c r="BZ474" s="193" t="s">
        <v>271</v>
      </c>
      <c r="CA474" s="193" t="s">
        <v>271</v>
      </c>
      <c r="CB474" s="193">
        <v>0</v>
      </c>
      <c r="CC474" s="190" t="s">
        <v>271</v>
      </c>
      <c r="CD474" s="193" t="s">
        <v>271</v>
      </c>
      <c r="CE474" s="193" t="s">
        <v>271</v>
      </c>
      <c r="CF474" s="190" t="s">
        <v>271</v>
      </c>
      <c r="CG474" s="193" t="s">
        <v>271</v>
      </c>
      <c r="CH474" s="193" t="s">
        <v>271</v>
      </c>
      <c r="CI474" s="190" t="s">
        <v>271</v>
      </c>
      <c r="CJ474" s="193" t="s">
        <v>271</v>
      </c>
      <c r="CK474" s="193" t="s">
        <v>271</v>
      </c>
      <c r="CL474" s="190" t="s">
        <v>271</v>
      </c>
      <c r="CM474" s="193" t="s">
        <v>271</v>
      </c>
      <c r="CN474" s="193" t="s">
        <v>271</v>
      </c>
      <c r="CO474" s="190" t="s">
        <v>271</v>
      </c>
      <c r="CP474" s="193" t="s">
        <v>271</v>
      </c>
      <c r="CQ474" s="193" t="s">
        <v>271</v>
      </c>
      <c r="CR474" s="190" t="s">
        <v>271</v>
      </c>
      <c r="CS474" s="193" t="s">
        <v>271</v>
      </c>
      <c r="CT474" s="193" t="s">
        <v>271</v>
      </c>
      <c r="CU474" s="190" t="s">
        <v>271</v>
      </c>
      <c r="CV474" s="193" t="s">
        <v>271</v>
      </c>
      <c r="CW474" s="193" t="s">
        <v>271</v>
      </c>
      <c r="CX474" s="190" t="s">
        <v>271</v>
      </c>
      <c r="CY474" s="193" t="s">
        <v>271</v>
      </c>
      <c r="CZ474" s="193" t="s">
        <v>271</v>
      </c>
      <c r="DA474" s="190" t="s">
        <v>287</v>
      </c>
      <c r="DB474" s="193">
        <v>0</v>
      </c>
      <c r="DC474" s="193">
        <v>0</v>
      </c>
      <c r="DD474" s="190" t="s">
        <v>271</v>
      </c>
      <c r="DE474" s="193" t="s">
        <v>271</v>
      </c>
      <c r="DF474" s="193" t="s">
        <v>271</v>
      </c>
      <c r="DG474" s="190" t="s">
        <v>287</v>
      </c>
      <c r="DH474" s="193">
        <v>0</v>
      </c>
      <c r="DI474" s="193">
        <v>0</v>
      </c>
      <c r="DJ474" s="190" t="s">
        <v>271</v>
      </c>
      <c r="DK474" s="193" t="s">
        <v>271</v>
      </c>
      <c r="DL474" s="193" t="s">
        <v>271</v>
      </c>
      <c r="DM474" s="190" t="s">
        <v>271</v>
      </c>
      <c r="DN474" s="193" t="s">
        <v>271</v>
      </c>
      <c r="DO474" s="193" t="s">
        <v>271</v>
      </c>
      <c r="DP474" s="190" t="s">
        <v>271</v>
      </c>
      <c r="DQ474" s="193" t="s">
        <v>271</v>
      </c>
      <c r="DR474" s="193" t="s">
        <v>271</v>
      </c>
      <c r="DS474" s="190" t="s">
        <v>271</v>
      </c>
      <c r="DT474" s="193" t="s">
        <v>271</v>
      </c>
      <c r="DU474" s="193" t="s">
        <v>271</v>
      </c>
      <c r="DV474" s="190" t="s">
        <v>287</v>
      </c>
      <c r="DW474" s="193">
        <v>0</v>
      </c>
      <c r="DX474" s="193">
        <v>0</v>
      </c>
      <c r="DY474" s="190" t="s">
        <v>356</v>
      </c>
      <c r="DZ474" s="190" t="s">
        <v>297</v>
      </c>
      <c r="EA474" s="190" t="s">
        <v>271</v>
      </c>
      <c r="EB474" s="190" t="s">
        <v>271</v>
      </c>
      <c r="EC474" s="190" t="s">
        <v>297</v>
      </c>
      <c r="ED474" s="190" t="s">
        <v>271</v>
      </c>
      <c r="EE474" s="190" t="s">
        <v>271</v>
      </c>
      <c r="EF474" s="190" t="s">
        <v>271</v>
      </c>
      <c r="EG474" s="190" t="s">
        <v>271</v>
      </c>
      <c r="EH474" s="190" t="s">
        <v>284</v>
      </c>
      <c r="EI474" s="190" t="s">
        <v>319</v>
      </c>
      <c r="EJ474" s="190" t="s">
        <v>246</v>
      </c>
      <c r="EK474" s="190" t="s">
        <v>1765</v>
      </c>
      <c r="EL474" s="190" t="s">
        <v>271</v>
      </c>
      <c r="EM474" s="190" t="s">
        <v>271</v>
      </c>
      <c r="EN474" s="190" t="s">
        <v>271</v>
      </c>
      <c r="EO474" s="190" t="s">
        <v>271</v>
      </c>
      <c r="EP474" s="190" t="s">
        <v>305</v>
      </c>
      <c r="EQ474" s="190">
        <v>0</v>
      </c>
      <c r="ER474" s="190" t="s">
        <v>349</v>
      </c>
      <c r="ES474" s="190" t="s">
        <v>272</v>
      </c>
      <c r="ET474" s="190" t="s">
        <v>272</v>
      </c>
      <c r="EU474" s="190" t="s">
        <v>297</v>
      </c>
      <c r="EV474" s="190" t="s">
        <v>272</v>
      </c>
      <c r="EW474" s="190" t="s">
        <v>303</v>
      </c>
      <c r="EX474" s="190">
        <v>3</v>
      </c>
      <c r="EY474" s="190" t="s">
        <v>302</v>
      </c>
      <c r="EZ474" s="190" t="s">
        <v>268</v>
      </c>
      <c r="FA474" s="190" t="s">
        <v>257</v>
      </c>
      <c r="FB474" s="193">
        <v>1</v>
      </c>
      <c r="FC474" s="190" t="s">
        <v>271</v>
      </c>
      <c r="FD474" s="190" t="s">
        <v>271</v>
      </c>
      <c r="FE474" s="190" t="s">
        <v>271</v>
      </c>
      <c r="FF474" s="190" t="s">
        <v>262</v>
      </c>
      <c r="FG474" s="190" t="s">
        <v>271</v>
      </c>
      <c r="FH474" s="190" t="s">
        <v>271</v>
      </c>
      <c r="FI474" s="190" t="s">
        <v>271</v>
      </c>
      <c r="FJ474" s="190" t="s">
        <v>271</v>
      </c>
      <c r="FK474" s="190" t="s">
        <v>271</v>
      </c>
      <c r="FL474" s="190" t="s">
        <v>8146</v>
      </c>
      <c r="FM474" s="190" t="s">
        <v>8145</v>
      </c>
      <c r="FN474" s="190" t="s">
        <v>8144</v>
      </c>
      <c r="FO474" s="190" t="s">
        <v>271</v>
      </c>
      <c r="FP474" s="190" t="s">
        <v>271</v>
      </c>
      <c r="FQ474" s="193">
        <v>0</v>
      </c>
      <c r="FR474" s="193">
        <v>0</v>
      </c>
      <c r="FS474" s="190" t="s">
        <v>271</v>
      </c>
      <c r="FT474" s="190" t="s">
        <v>271</v>
      </c>
      <c r="FU474" s="190" t="s">
        <v>271</v>
      </c>
      <c r="FV474" s="190" t="s">
        <v>271</v>
      </c>
      <c r="FW474" s="190" t="s">
        <v>271</v>
      </c>
      <c r="FX474" s="190" t="s">
        <v>271</v>
      </c>
      <c r="FY474" s="190" t="s">
        <v>271</v>
      </c>
      <c r="FZ474" s="190" t="s">
        <v>271</v>
      </c>
      <c r="GA474" s="190" t="s">
        <v>271</v>
      </c>
      <c r="GB474" s="190" t="s">
        <v>271</v>
      </c>
      <c r="GC474" s="190" t="s">
        <v>272</v>
      </c>
      <c r="GD474" s="190" t="s">
        <v>297</v>
      </c>
      <c r="GE474" s="190" t="s">
        <v>271</v>
      </c>
    </row>
    <row r="475" spans="1:187" s="197" customFormat="1" x14ac:dyDescent="0.3">
      <c r="A475" s="190" t="s">
        <v>372</v>
      </c>
      <c r="B475" s="190">
        <v>3607</v>
      </c>
      <c r="C475" s="190" t="s">
        <v>91</v>
      </c>
      <c r="D475" s="190" t="s">
        <v>243</v>
      </c>
      <c r="E475" s="190" t="s">
        <v>8143</v>
      </c>
      <c r="F475" s="190" t="s">
        <v>8142</v>
      </c>
      <c r="G475" s="190" t="s">
        <v>4001</v>
      </c>
      <c r="H475" s="190" t="s">
        <v>369</v>
      </c>
      <c r="I475" s="190" t="s">
        <v>1514</v>
      </c>
      <c r="J475" s="190" t="s">
        <v>8141</v>
      </c>
      <c r="K475" s="190" t="s">
        <v>271</v>
      </c>
      <c r="L475" s="190" t="s">
        <v>271</v>
      </c>
      <c r="M475" s="190" t="s">
        <v>271</v>
      </c>
      <c r="N475" s="190" t="s">
        <v>271</v>
      </c>
      <c r="O475" s="190" t="s">
        <v>271</v>
      </c>
      <c r="P475" s="190" t="s">
        <v>271</v>
      </c>
      <c r="Q475" s="191">
        <v>41944</v>
      </c>
      <c r="R475" s="191">
        <v>42674</v>
      </c>
      <c r="S475" s="192"/>
      <c r="T475" s="190" t="s">
        <v>1721</v>
      </c>
      <c r="U475" s="194">
        <v>10700</v>
      </c>
      <c r="V475" s="190" t="s">
        <v>1788</v>
      </c>
      <c r="W475" s="190" t="s">
        <v>1826</v>
      </c>
      <c r="X475" s="190" t="s">
        <v>1805</v>
      </c>
      <c r="Y475" s="190" t="s">
        <v>1804</v>
      </c>
      <c r="Z475" s="190" t="s">
        <v>1803</v>
      </c>
      <c r="AA475" s="190" t="s">
        <v>1802</v>
      </c>
      <c r="AB475" s="190" t="s">
        <v>448</v>
      </c>
      <c r="AC475" s="190" t="s">
        <v>8140</v>
      </c>
      <c r="AD475" s="190" t="s">
        <v>325</v>
      </c>
      <c r="AE475" s="190" t="s">
        <v>8139</v>
      </c>
      <c r="AF475" s="190" t="s">
        <v>8138</v>
      </c>
      <c r="AG475" s="193">
        <v>0</v>
      </c>
      <c r="AH475" s="193">
        <v>0</v>
      </c>
      <c r="AI475" s="193">
        <v>0</v>
      </c>
      <c r="AJ475" s="193">
        <v>200</v>
      </c>
      <c r="AK475" s="193">
        <v>0</v>
      </c>
      <c r="AL475" s="193">
        <v>200</v>
      </c>
      <c r="AM475" s="193">
        <v>0</v>
      </c>
      <c r="AN475" s="193">
        <v>0</v>
      </c>
      <c r="AO475" s="193">
        <v>0</v>
      </c>
      <c r="AP475" s="193">
        <v>251</v>
      </c>
      <c r="AQ475" s="193">
        <v>29</v>
      </c>
      <c r="AR475" s="193">
        <v>280</v>
      </c>
      <c r="AS475" s="190" t="s">
        <v>271</v>
      </c>
      <c r="AT475" s="193" t="s">
        <v>271</v>
      </c>
      <c r="AU475" s="193" t="s">
        <v>271</v>
      </c>
      <c r="AV475" s="190" t="s">
        <v>271</v>
      </c>
      <c r="AW475" s="193" t="s">
        <v>271</v>
      </c>
      <c r="AX475" s="193" t="s">
        <v>271</v>
      </c>
      <c r="AY475" s="190" t="s">
        <v>271</v>
      </c>
      <c r="AZ475" s="193" t="s">
        <v>271</v>
      </c>
      <c r="BA475" s="193" t="s">
        <v>271</v>
      </c>
      <c r="BB475" s="190" t="s">
        <v>287</v>
      </c>
      <c r="BC475" s="193">
        <v>280</v>
      </c>
      <c r="BD475" s="193">
        <v>0</v>
      </c>
      <c r="BE475" s="190" t="s">
        <v>271</v>
      </c>
      <c r="BF475" s="193" t="s">
        <v>271</v>
      </c>
      <c r="BG475" s="193" t="s">
        <v>271</v>
      </c>
      <c r="BH475" s="190" t="s">
        <v>271</v>
      </c>
      <c r="BI475" s="193" t="s">
        <v>271</v>
      </c>
      <c r="BJ475" s="193" t="s">
        <v>271</v>
      </c>
      <c r="BK475" s="190" t="s">
        <v>287</v>
      </c>
      <c r="BL475" s="193">
        <v>0</v>
      </c>
      <c r="BM475" s="193">
        <v>0</v>
      </c>
      <c r="BN475" s="190" t="s">
        <v>271</v>
      </c>
      <c r="BO475" s="193" t="s">
        <v>271</v>
      </c>
      <c r="BP475" s="193" t="s">
        <v>271</v>
      </c>
      <c r="BQ475" s="190" t="s">
        <v>271</v>
      </c>
      <c r="BR475" s="193" t="s">
        <v>271</v>
      </c>
      <c r="BS475" s="193" t="s">
        <v>271</v>
      </c>
      <c r="BT475" s="190" t="s">
        <v>271</v>
      </c>
      <c r="BU475" s="193" t="s">
        <v>271</v>
      </c>
      <c r="BV475" s="193" t="s">
        <v>271</v>
      </c>
      <c r="BW475" s="193" t="s">
        <v>271</v>
      </c>
      <c r="BX475" s="193" t="s">
        <v>271</v>
      </c>
      <c r="BY475" s="193">
        <v>0</v>
      </c>
      <c r="BZ475" s="193" t="s">
        <v>271</v>
      </c>
      <c r="CA475" s="193" t="s">
        <v>271</v>
      </c>
      <c r="CB475" s="193">
        <v>0</v>
      </c>
      <c r="CC475" s="190" t="s">
        <v>271</v>
      </c>
      <c r="CD475" s="193" t="s">
        <v>271</v>
      </c>
      <c r="CE475" s="193" t="s">
        <v>271</v>
      </c>
      <c r="CF475" s="190" t="s">
        <v>271</v>
      </c>
      <c r="CG475" s="193" t="s">
        <v>271</v>
      </c>
      <c r="CH475" s="193" t="s">
        <v>271</v>
      </c>
      <c r="CI475" s="190" t="s">
        <v>271</v>
      </c>
      <c r="CJ475" s="193" t="s">
        <v>271</v>
      </c>
      <c r="CK475" s="193" t="s">
        <v>271</v>
      </c>
      <c r="CL475" s="190" t="s">
        <v>271</v>
      </c>
      <c r="CM475" s="193" t="s">
        <v>271</v>
      </c>
      <c r="CN475" s="193" t="s">
        <v>271</v>
      </c>
      <c r="CO475" s="190" t="s">
        <v>271</v>
      </c>
      <c r="CP475" s="193" t="s">
        <v>271</v>
      </c>
      <c r="CQ475" s="193" t="s">
        <v>271</v>
      </c>
      <c r="CR475" s="190" t="s">
        <v>271</v>
      </c>
      <c r="CS475" s="193" t="s">
        <v>271</v>
      </c>
      <c r="CT475" s="193" t="s">
        <v>271</v>
      </c>
      <c r="CU475" s="190" t="s">
        <v>271</v>
      </c>
      <c r="CV475" s="193" t="s">
        <v>271</v>
      </c>
      <c r="CW475" s="193" t="s">
        <v>271</v>
      </c>
      <c r="CX475" s="190" t="s">
        <v>271</v>
      </c>
      <c r="CY475" s="193" t="s">
        <v>271</v>
      </c>
      <c r="CZ475" s="193" t="s">
        <v>271</v>
      </c>
      <c r="DA475" s="190" t="s">
        <v>271</v>
      </c>
      <c r="DB475" s="193" t="s">
        <v>271</v>
      </c>
      <c r="DC475" s="193" t="s">
        <v>271</v>
      </c>
      <c r="DD475" s="190" t="s">
        <v>271</v>
      </c>
      <c r="DE475" s="193" t="s">
        <v>271</v>
      </c>
      <c r="DF475" s="193" t="s">
        <v>271</v>
      </c>
      <c r="DG475" s="190" t="s">
        <v>271</v>
      </c>
      <c r="DH475" s="193" t="s">
        <v>271</v>
      </c>
      <c r="DI475" s="193" t="s">
        <v>271</v>
      </c>
      <c r="DJ475" s="190" t="s">
        <v>271</v>
      </c>
      <c r="DK475" s="193" t="s">
        <v>271</v>
      </c>
      <c r="DL475" s="193" t="s">
        <v>271</v>
      </c>
      <c r="DM475" s="190" t="s">
        <v>271</v>
      </c>
      <c r="DN475" s="193" t="s">
        <v>271</v>
      </c>
      <c r="DO475" s="193" t="s">
        <v>271</v>
      </c>
      <c r="DP475" s="190" t="s">
        <v>271</v>
      </c>
      <c r="DQ475" s="193" t="s">
        <v>271</v>
      </c>
      <c r="DR475" s="193" t="s">
        <v>271</v>
      </c>
      <c r="DS475" s="190" t="s">
        <v>271</v>
      </c>
      <c r="DT475" s="193" t="s">
        <v>271</v>
      </c>
      <c r="DU475" s="193" t="s">
        <v>271</v>
      </c>
      <c r="DV475" s="190" t="s">
        <v>271</v>
      </c>
      <c r="DW475" s="193" t="s">
        <v>271</v>
      </c>
      <c r="DX475" s="193" t="s">
        <v>271</v>
      </c>
      <c r="DY475" s="190" t="s">
        <v>655</v>
      </c>
      <c r="DZ475" s="190" t="s">
        <v>297</v>
      </c>
      <c r="EA475" s="190" t="s">
        <v>271</v>
      </c>
      <c r="EB475" s="190" t="s">
        <v>271</v>
      </c>
      <c r="EC475" s="190" t="s">
        <v>297</v>
      </c>
      <c r="ED475" s="190" t="s">
        <v>271</v>
      </c>
      <c r="EE475" s="190" t="s">
        <v>271</v>
      </c>
      <c r="EF475" s="190" t="s">
        <v>271</v>
      </c>
      <c r="EG475" s="190" t="s">
        <v>321</v>
      </c>
      <c r="EH475" s="190" t="s">
        <v>284</v>
      </c>
      <c r="EI475" s="190" t="s">
        <v>283</v>
      </c>
      <c r="EJ475" s="190" t="s">
        <v>244</v>
      </c>
      <c r="EK475" s="190" t="s">
        <v>379</v>
      </c>
      <c r="EL475" s="190" t="s">
        <v>272</v>
      </c>
      <c r="EM475" s="190" t="s">
        <v>272</v>
      </c>
      <c r="EN475" s="190" t="s">
        <v>272</v>
      </c>
      <c r="EO475" s="190" t="s">
        <v>272</v>
      </c>
      <c r="EP475" s="190" t="s">
        <v>378</v>
      </c>
      <c r="EQ475" s="190">
        <v>4</v>
      </c>
      <c r="ER475" s="190" t="s">
        <v>349</v>
      </c>
      <c r="ES475" s="190" t="s">
        <v>297</v>
      </c>
      <c r="ET475" s="190" t="s">
        <v>297</v>
      </c>
      <c r="EU475" s="190" t="s">
        <v>272</v>
      </c>
      <c r="EV475" s="190" t="s">
        <v>272</v>
      </c>
      <c r="EW475" s="190" t="s">
        <v>601</v>
      </c>
      <c r="EX475" s="190">
        <v>2</v>
      </c>
      <c r="EY475" s="190" t="s">
        <v>302</v>
      </c>
      <c r="EZ475" s="190" t="s">
        <v>268</v>
      </c>
      <c r="FA475" s="190" t="s">
        <v>258</v>
      </c>
      <c r="FB475" s="193">
        <v>5</v>
      </c>
      <c r="FC475" s="190" t="s">
        <v>537</v>
      </c>
      <c r="FD475" s="190" t="s">
        <v>300</v>
      </c>
      <c r="FE475" s="190" t="s">
        <v>276</v>
      </c>
      <c r="FF475" s="190" t="s">
        <v>262</v>
      </c>
      <c r="FG475" s="190" t="s">
        <v>271</v>
      </c>
      <c r="FH475" s="190" t="s">
        <v>8137</v>
      </c>
      <c r="FI475" s="190" t="s">
        <v>1780</v>
      </c>
      <c r="FJ475" s="190" t="s">
        <v>271</v>
      </c>
      <c r="FK475" s="190" t="s">
        <v>271</v>
      </c>
      <c r="FL475" s="190" t="s">
        <v>1780</v>
      </c>
      <c r="FM475" s="190" t="s">
        <v>271</v>
      </c>
      <c r="FN475" s="190" t="s">
        <v>271</v>
      </c>
      <c r="FO475" s="190" t="s">
        <v>271</v>
      </c>
      <c r="FP475" s="190" t="s">
        <v>271</v>
      </c>
      <c r="FQ475" s="193">
        <v>0</v>
      </c>
      <c r="FR475" s="193">
        <v>280</v>
      </c>
      <c r="FS475" s="190" t="s">
        <v>297</v>
      </c>
      <c r="FT475" s="190" t="s">
        <v>297</v>
      </c>
      <c r="FU475" s="190" t="s">
        <v>272</v>
      </c>
      <c r="FV475" s="190" t="s">
        <v>272</v>
      </c>
      <c r="FW475" s="190" t="s">
        <v>297</v>
      </c>
      <c r="FX475" s="190" t="s">
        <v>297</v>
      </c>
      <c r="FY475" s="190" t="s">
        <v>297</v>
      </c>
      <c r="FZ475" s="190" t="s">
        <v>297</v>
      </c>
      <c r="GA475" s="190" t="s">
        <v>297</v>
      </c>
      <c r="GB475" s="190" t="s">
        <v>297</v>
      </c>
      <c r="GC475" s="190" t="s">
        <v>297</v>
      </c>
      <c r="GD475" s="190" t="s">
        <v>297</v>
      </c>
      <c r="GE475" s="190" t="s">
        <v>272</v>
      </c>
    </row>
    <row r="476" spans="1:187" x14ac:dyDescent="0.3">
      <c r="A476" s="190" t="s">
        <v>372</v>
      </c>
      <c r="B476" s="190">
        <v>3069</v>
      </c>
      <c r="C476" s="190" t="s">
        <v>91</v>
      </c>
      <c r="D476" s="190" t="s">
        <v>243</v>
      </c>
      <c r="E476" s="190" t="s">
        <v>6984</v>
      </c>
      <c r="F476" s="190" t="s">
        <v>6983</v>
      </c>
      <c r="G476" s="190" t="s">
        <v>6654</v>
      </c>
      <c r="H476" s="190" t="s">
        <v>369</v>
      </c>
      <c r="I476" s="190" t="s">
        <v>2128</v>
      </c>
      <c r="J476" s="190" t="s">
        <v>2128</v>
      </c>
      <c r="K476" s="190" t="s">
        <v>369</v>
      </c>
      <c r="L476" s="190" t="s">
        <v>3316</v>
      </c>
      <c r="M476" s="190" t="s">
        <v>6729</v>
      </c>
      <c r="N476" s="190" t="s">
        <v>271</v>
      </c>
      <c r="O476" s="190" t="s">
        <v>271</v>
      </c>
      <c r="P476" s="190" t="s">
        <v>271</v>
      </c>
      <c r="Q476" s="191">
        <v>41944</v>
      </c>
      <c r="R476" s="191">
        <v>43009</v>
      </c>
      <c r="T476" s="190" t="s">
        <v>592</v>
      </c>
      <c r="U476" s="194">
        <v>1180000</v>
      </c>
      <c r="V476" s="190" t="s">
        <v>6982</v>
      </c>
      <c r="W476" s="190" t="s">
        <v>799</v>
      </c>
      <c r="X476" s="190" t="s">
        <v>3616</v>
      </c>
      <c r="Y476" s="190" t="s">
        <v>6981</v>
      </c>
      <c r="Z476" s="190" t="s">
        <v>6980</v>
      </c>
      <c r="AA476" s="190" t="s">
        <v>6979</v>
      </c>
      <c r="AB476" s="190" t="s">
        <v>310</v>
      </c>
      <c r="AC476" s="190" t="s">
        <v>6978</v>
      </c>
      <c r="AD476" s="190" t="s">
        <v>289</v>
      </c>
      <c r="AE476" s="190" t="s">
        <v>6977</v>
      </c>
      <c r="AF476" s="190" t="s">
        <v>6976</v>
      </c>
      <c r="AG476" s="193">
        <v>0</v>
      </c>
      <c r="AH476" s="193">
        <v>0</v>
      </c>
      <c r="AI476" s="193">
        <v>0</v>
      </c>
      <c r="AJ476" s="193">
        <v>0</v>
      </c>
      <c r="AK476" s="193">
        <v>0</v>
      </c>
      <c r="AL476" s="193">
        <v>0</v>
      </c>
      <c r="AM476" s="193">
        <v>0</v>
      </c>
      <c r="AN476" s="193">
        <v>0</v>
      </c>
      <c r="AO476" s="193">
        <v>0</v>
      </c>
      <c r="AP476" s="193">
        <v>0</v>
      </c>
      <c r="AQ476" s="193">
        <v>0</v>
      </c>
      <c r="AR476" s="193">
        <v>0</v>
      </c>
      <c r="AS476" s="190" t="s">
        <v>271</v>
      </c>
      <c r="AT476" s="193" t="s">
        <v>271</v>
      </c>
      <c r="AU476" s="193" t="s">
        <v>271</v>
      </c>
      <c r="AV476" s="190" t="s">
        <v>271</v>
      </c>
      <c r="AW476" s="193" t="s">
        <v>271</v>
      </c>
      <c r="AX476" s="193" t="s">
        <v>271</v>
      </c>
      <c r="AY476" s="190" t="s">
        <v>271</v>
      </c>
      <c r="AZ476" s="193" t="s">
        <v>271</v>
      </c>
      <c r="BA476" s="193" t="s">
        <v>271</v>
      </c>
      <c r="BB476" s="190" t="s">
        <v>271</v>
      </c>
      <c r="BC476" s="193" t="s">
        <v>271</v>
      </c>
      <c r="BD476" s="193" t="s">
        <v>271</v>
      </c>
      <c r="BE476" s="190" t="s">
        <v>271</v>
      </c>
      <c r="BF476" s="193" t="s">
        <v>271</v>
      </c>
      <c r="BG476" s="193" t="s">
        <v>271</v>
      </c>
      <c r="BH476" s="190" t="s">
        <v>271</v>
      </c>
      <c r="BI476" s="193" t="s">
        <v>271</v>
      </c>
      <c r="BJ476" s="193" t="s">
        <v>271</v>
      </c>
      <c r="BK476" s="190" t="s">
        <v>271</v>
      </c>
      <c r="BL476" s="193" t="s">
        <v>271</v>
      </c>
      <c r="BM476" s="193" t="s">
        <v>271</v>
      </c>
      <c r="BN476" s="190" t="s">
        <v>271</v>
      </c>
      <c r="BO476" s="193" t="s">
        <v>271</v>
      </c>
      <c r="BP476" s="193" t="s">
        <v>271</v>
      </c>
      <c r="BQ476" s="190" t="s">
        <v>271</v>
      </c>
      <c r="BR476" s="193" t="s">
        <v>271</v>
      </c>
      <c r="BS476" s="193" t="s">
        <v>271</v>
      </c>
      <c r="BT476" s="190" t="s">
        <v>271</v>
      </c>
      <c r="BU476" s="193" t="s">
        <v>271</v>
      </c>
      <c r="BV476" s="193" t="s">
        <v>271</v>
      </c>
      <c r="BW476" s="193">
        <v>25000</v>
      </c>
      <c r="BX476" s="193">
        <v>14000</v>
      </c>
      <c r="BY476" s="193">
        <v>40000</v>
      </c>
      <c r="BZ476" s="193">
        <v>0</v>
      </c>
      <c r="CA476" s="193">
        <v>0</v>
      </c>
      <c r="CB476" s="193">
        <v>68000</v>
      </c>
      <c r="CC476" s="190" t="s">
        <v>271</v>
      </c>
      <c r="CD476" s="193" t="s">
        <v>271</v>
      </c>
      <c r="CE476" s="193" t="s">
        <v>271</v>
      </c>
      <c r="CF476" s="190" t="s">
        <v>271</v>
      </c>
      <c r="CG476" s="193" t="s">
        <v>271</v>
      </c>
      <c r="CH476" s="193" t="s">
        <v>271</v>
      </c>
      <c r="CI476" s="190" t="s">
        <v>271</v>
      </c>
      <c r="CJ476" s="193" t="s">
        <v>271</v>
      </c>
      <c r="CK476" s="193" t="s">
        <v>271</v>
      </c>
      <c r="CL476" s="190" t="s">
        <v>271</v>
      </c>
      <c r="CM476" s="193" t="s">
        <v>271</v>
      </c>
      <c r="CN476" s="193" t="s">
        <v>271</v>
      </c>
      <c r="CO476" s="190" t="s">
        <v>271</v>
      </c>
      <c r="CP476" s="193" t="s">
        <v>271</v>
      </c>
      <c r="CQ476" s="193" t="s">
        <v>271</v>
      </c>
      <c r="CR476" s="190" t="s">
        <v>271</v>
      </c>
      <c r="CS476" s="193" t="s">
        <v>271</v>
      </c>
      <c r="CT476" s="193" t="s">
        <v>271</v>
      </c>
      <c r="CU476" s="190" t="s">
        <v>287</v>
      </c>
      <c r="CV476" s="193">
        <v>0</v>
      </c>
      <c r="CW476" s="193">
        <v>0</v>
      </c>
      <c r="CX476" s="190" t="s">
        <v>287</v>
      </c>
      <c r="CY476" s="193">
        <v>0</v>
      </c>
      <c r="CZ476" s="193">
        <v>0</v>
      </c>
      <c r="DA476" s="190" t="s">
        <v>271</v>
      </c>
      <c r="DB476" s="193" t="s">
        <v>271</v>
      </c>
      <c r="DC476" s="193" t="s">
        <v>271</v>
      </c>
      <c r="DD476" s="190" t="s">
        <v>287</v>
      </c>
      <c r="DE476" s="193">
        <v>0</v>
      </c>
      <c r="DF476" s="193">
        <v>0</v>
      </c>
      <c r="DG476" s="190" t="s">
        <v>287</v>
      </c>
      <c r="DH476" s="193">
        <v>0</v>
      </c>
      <c r="DI476" s="193">
        <v>0</v>
      </c>
      <c r="DJ476" s="190" t="s">
        <v>271</v>
      </c>
      <c r="DK476" s="193" t="s">
        <v>271</v>
      </c>
      <c r="DL476" s="193" t="s">
        <v>271</v>
      </c>
      <c r="DM476" s="190" t="s">
        <v>287</v>
      </c>
      <c r="DN476" s="193">
        <v>0</v>
      </c>
      <c r="DO476" s="193">
        <v>0</v>
      </c>
      <c r="DP476" s="190" t="s">
        <v>287</v>
      </c>
      <c r="DQ476" s="193">
        <v>0</v>
      </c>
      <c r="DR476" s="193">
        <v>0</v>
      </c>
      <c r="DS476" s="190" t="s">
        <v>271</v>
      </c>
      <c r="DT476" s="193" t="s">
        <v>271</v>
      </c>
      <c r="DU476" s="193" t="s">
        <v>271</v>
      </c>
      <c r="DV476" s="190" t="s">
        <v>287</v>
      </c>
      <c r="DW476" s="193">
        <v>0</v>
      </c>
      <c r="DX476" s="193">
        <v>0</v>
      </c>
      <c r="DY476" s="190" t="s">
        <v>356</v>
      </c>
      <c r="DZ476" s="190" t="s">
        <v>297</v>
      </c>
      <c r="EA476" s="190" t="s">
        <v>271</v>
      </c>
      <c r="EB476" s="190" t="s">
        <v>271</v>
      </c>
      <c r="EC476" s="190" t="s">
        <v>297</v>
      </c>
      <c r="ED476" s="190" t="s">
        <v>271</v>
      </c>
      <c r="EE476" s="190" t="s">
        <v>271</v>
      </c>
      <c r="EF476" s="190" t="s">
        <v>271</v>
      </c>
      <c r="EG476" s="190" t="s">
        <v>321</v>
      </c>
      <c r="EH476" s="190" t="s">
        <v>380</v>
      </c>
      <c r="EI476" s="190" t="s">
        <v>283</v>
      </c>
      <c r="EJ476" s="190" t="s">
        <v>245</v>
      </c>
      <c r="EK476" s="190" t="s">
        <v>379</v>
      </c>
      <c r="EL476" s="190" t="s">
        <v>272</v>
      </c>
      <c r="EM476" s="190" t="s">
        <v>272</v>
      </c>
      <c r="EN476" s="190" t="s">
        <v>272</v>
      </c>
      <c r="EO476" s="190" t="s">
        <v>272</v>
      </c>
      <c r="EP476" s="190" t="s">
        <v>378</v>
      </c>
      <c r="EQ476" s="190">
        <v>4</v>
      </c>
      <c r="ER476" s="190" t="s">
        <v>349</v>
      </c>
      <c r="ES476" s="190" t="s">
        <v>272</v>
      </c>
      <c r="ET476" s="190" t="s">
        <v>272</v>
      </c>
      <c r="EU476" s="190" t="s">
        <v>272</v>
      </c>
      <c r="EV476" s="190" t="s">
        <v>272</v>
      </c>
      <c r="EW476" s="190" t="s">
        <v>303</v>
      </c>
      <c r="EX476" s="190">
        <v>4</v>
      </c>
      <c r="EY476" s="190" t="s">
        <v>302</v>
      </c>
      <c r="EZ476" s="190" t="s">
        <v>266</v>
      </c>
      <c r="FA476" s="190" t="s">
        <v>260</v>
      </c>
      <c r="FB476" s="193">
        <v>0</v>
      </c>
      <c r="FC476" s="190" t="s">
        <v>348</v>
      </c>
      <c r="FD476" s="190" t="s">
        <v>276</v>
      </c>
      <c r="FE476" s="190" t="s">
        <v>271</v>
      </c>
      <c r="FF476" s="190" t="s">
        <v>262</v>
      </c>
      <c r="FG476" s="190" t="s">
        <v>271</v>
      </c>
      <c r="FH476" s="190" t="s">
        <v>271</v>
      </c>
      <c r="FI476" s="190" t="s">
        <v>6975</v>
      </c>
      <c r="FJ476" s="190" t="s">
        <v>6974</v>
      </c>
      <c r="FK476" s="190" t="s">
        <v>6973</v>
      </c>
      <c r="FL476" s="190" t="s">
        <v>271</v>
      </c>
      <c r="FM476" s="190" t="s">
        <v>271</v>
      </c>
      <c r="FN476" s="190" t="s">
        <v>271</v>
      </c>
      <c r="FO476" s="190" t="s">
        <v>6972</v>
      </c>
      <c r="FP476" s="190" t="s">
        <v>6971</v>
      </c>
      <c r="FQ476" s="193">
        <v>40000</v>
      </c>
      <c r="FR476" s="193">
        <v>68000</v>
      </c>
      <c r="FS476" s="190" t="s">
        <v>297</v>
      </c>
      <c r="FT476" s="190" t="s">
        <v>297</v>
      </c>
      <c r="FU476" s="190" t="s">
        <v>297</v>
      </c>
      <c r="FV476" s="190" t="s">
        <v>297</v>
      </c>
      <c r="FW476" s="190" t="s">
        <v>272</v>
      </c>
      <c r="FX476" s="190" t="s">
        <v>272</v>
      </c>
      <c r="FY476" s="190" t="s">
        <v>297</v>
      </c>
      <c r="FZ476" s="190" t="s">
        <v>271</v>
      </c>
      <c r="GA476" s="190" t="s">
        <v>271</v>
      </c>
      <c r="GB476" s="190" t="s">
        <v>297</v>
      </c>
      <c r="GC476" s="190" t="s">
        <v>297</v>
      </c>
      <c r="GD476" s="190" t="s">
        <v>297</v>
      </c>
      <c r="GE476" s="190" t="s">
        <v>297</v>
      </c>
    </row>
    <row r="477" spans="1:187" x14ac:dyDescent="0.3">
      <c r="A477" s="190" t="s">
        <v>372</v>
      </c>
      <c r="B477" s="190">
        <v>3073</v>
      </c>
      <c r="C477" s="190" t="s">
        <v>91</v>
      </c>
      <c r="D477" s="190" t="s">
        <v>243</v>
      </c>
      <c r="E477" s="190" t="s">
        <v>6970</v>
      </c>
      <c r="F477" s="190" t="s">
        <v>6969</v>
      </c>
      <c r="G477" s="190" t="s">
        <v>6654</v>
      </c>
      <c r="H477" s="190" t="s">
        <v>369</v>
      </c>
      <c r="I477" s="190" t="s">
        <v>2128</v>
      </c>
      <c r="J477" s="190" t="s">
        <v>2650</v>
      </c>
      <c r="K477" s="190" t="s">
        <v>369</v>
      </c>
      <c r="L477" s="190" t="s">
        <v>3316</v>
      </c>
      <c r="M477" s="190" t="s">
        <v>6968</v>
      </c>
      <c r="N477" s="190" t="s">
        <v>301</v>
      </c>
      <c r="O477" s="190" t="s">
        <v>301</v>
      </c>
      <c r="P477" s="190" t="s">
        <v>3313</v>
      </c>
      <c r="Q477" s="191">
        <v>42374</v>
      </c>
      <c r="R477" s="191">
        <v>43585</v>
      </c>
      <c r="T477" s="190" t="s">
        <v>549</v>
      </c>
      <c r="U477" s="194">
        <v>1173333.33</v>
      </c>
      <c r="V477" s="190" t="s">
        <v>3620</v>
      </c>
      <c r="W477" s="190" t="s">
        <v>3619</v>
      </c>
      <c r="X477" s="190" t="s">
        <v>3618</v>
      </c>
      <c r="Y477" s="190" t="s">
        <v>6967</v>
      </c>
      <c r="Z477" s="190" t="s">
        <v>364</v>
      </c>
      <c r="AA477" s="190" t="s">
        <v>6966</v>
      </c>
      <c r="AB477" s="190" t="s">
        <v>310</v>
      </c>
      <c r="AC477" s="190" t="s">
        <v>6965</v>
      </c>
      <c r="AD477" s="190" t="s">
        <v>325</v>
      </c>
      <c r="AE477" s="190" t="s">
        <v>6964</v>
      </c>
      <c r="AF477" s="190" t="s">
        <v>6963</v>
      </c>
      <c r="AG477" s="193">
        <v>72956</v>
      </c>
      <c r="AH477" s="193">
        <v>64696</v>
      </c>
      <c r="AI477" s="193">
        <v>137652</v>
      </c>
      <c r="AJ477" s="193">
        <v>219116</v>
      </c>
      <c r="AK477" s="193">
        <v>64384</v>
      </c>
      <c r="AL477" s="193">
        <v>283500</v>
      </c>
      <c r="AM477" s="193">
        <v>0</v>
      </c>
      <c r="AN477" s="193">
        <v>0</v>
      </c>
      <c r="AO477" s="193">
        <v>0</v>
      </c>
      <c r="AP477" s="193">
        <v>0</v>
      </c>
      <c r="AQ477" s="193">
        <v>0</v>
      </c>
      <c r="AR477" s="193">
        <v>0</v>
      </c>
      <c r="AS477" s="190" t="s">
        <v>271</v>
      </c>
      <c r="AT477" s="193" t="s">
        <v>271</v>
      </c>
      <c r="AU477" s="193" t="s">
        <v>271</v>
      </c>
      <c r="AV477" s="190" t="s">
        <v>271</v>
      </c>
      <c r="AW477" s="193" t="s">
        <v>271</v>
      </c>
      <c r="AX477" s="193" t="s">
        <v>271</v>
      </c>
      <c r="AY477" s="190" t="s">
        <v>271</v>
      </c>
      <c r="AZ477" s="193" t="s">
        <v>271</v>
      </c>
      <c r="BA477" s="193" t="s">
        <v>271</v>
      </c>
      <c r="BB477" s="190" t="s">
        <v>271</v>
      </c>
      <c r="BC477" s="193" t="s">
        <v>271</v>
      </c>
      <c r="BD477" s="193" t="s">
        <v>271</v>
      </c>
      <c r="BE477" s="190" t="s">
        <v>271</v>
      </c>
      <c r="BF477" s="193" t="s">
        <v>271</v>
      </c>
      <c r="BG477" s="193" t="s">
        <v>271</v>
      </c>
      <c r="BH477" s="190" t="s">
        <v>271</v>
      </c>
      <c r="BI477" s="193" t="s">
        <v>271</v>
      </c>
      <c r="BJ477" s="193" t="s">
        <v>271</v>
      </c>
      <c r="BK477" s="190" t="s">
        <v>271</v>
      </c>
      <c r="BL477" s="193" t="s">
        <v>271</v>
      </c>
      <c r="BM477" s="193" t="s">
        <v>271</v>
      </c>
      <c r="BN477" s="190" t="s">
        <v>271</v>
      </c>
      <c r="BO477" s="193" t="s">
        <v>271</v>
      </c>
      <c r="BP477" s="193" t="s">
        <v>271</v>
      </c>
      <c r="BQ477" s="190" t="s">
        <v>271</v>
      </c>
      <c r="BR477" s="193" t="s">
        <v>271</v>
      </c>
      <c r="BS477" s="193" t="s">
        <v>271</v>
      </c>
      <c r="BT477" s="190" t="s">
        <v>271</v>
      </c>
      <c r="BU477" s="193" t="s">
        <v>271</v>
      </c>
      <c r="BV477" s="193" t="s">
        <v>271</v>
      </c>
      <c r="BW477" s="193">
        <v>72956</v>
      </c>
      <c r="BX477" s="193">
        <v>64696</v>
      </c>
      <c r="BY477" s="193">
        <v>137652</v>
      </c>
      <c r="BZ477" s="193">
        <v>219116</v>
      </c>
      <c r="CA477" s="193">
        <v>64384</v>
      </c>
      <c r="CB477" s="193">
        <v>283500</v>
      </c>
      <c r="CC477" s="190" t="s">
        <v>271</v>
      </c>
      <c r="CD477" s="193" t="s">
        <v>271</v>
      </c>
      <c r="CE477" s="193" t="s">
        <v>271</v>
      </c>
      <c r="CF477" s="190" t="s">
        <v>271</v>
      </c>
      <c r="CG477" s="193" t="s">
        <v>271</v>
      </c>
      <c r="CH477" s="193" t="s">
        <v>271</v>
      </c>
      <c r="CI477" s="190" t="s">
        <v>271</v>
      </c>
      <c r="CJ477" s="193" t="s">
        <v>271</v>
      </c>
      <c r="CK477" s="193" t="s">
        <v>271</v>
      </c>
      <c r="CL477" s="190" t="s">
        <v>271</v>
      </c>
      <c r="CM477" s="193" t="s">
        <v>271</v>
      </c>
      <c r="CN477" s="193" t="s">
        <v>271</v>
      </c>
      <c r="CO477" s="190" t="s">
        <v>271</v>
      </c>
      <c r="CP477" s="193" t="s">
        <v>271</v>
      </c>
      <c r="CQ477" s="193" t="s">
        <v>271</v>
      </c>
      <c r="CR477" s="190" t="s">
        <v>271</v>
      </c>
      <c r="CS477" s="193" t="s">
        <v>271</v>
      </c>
      <c r="CT477" s="193" t="s">
        <v>271</v>
      </c>
      <c r="CU477" s="190" t="s">
        <v>287</v>
      </c>
      <c r="CV477" s="193">
        <v>0</v>
      </c>
      <c r="CW477" s="193">
        <v>0</v>
      </c>
      <c r="CX477" s="190" t="s">
        <v>271</v>
      </c>
      <c r="CY477" s="193" t="s">
        <v>271</v>
      </c>
      <c r="CZ477" s="193" t="s">
        <v>271</v>
      </c>
      <c r="DA477" s="190" t="s">
        <v>271</v>
      </c>
      <c r="DB477" s="193" t="s">
        <v>271</v>
      </c>
      <c r="DC477" s="193" t="s">
        <v>271</v>
      </c>
      <c r="DD477" s="190" t="s">
        <v>287</v>
      </c>
      <c r="DE477" s="193">
        <v>0</v>
      </c>
      <c r="DF477" s="193">
        <v>0</v>
      </c>
      <c r="DG477" s="190" t="s">
        <v>271</v>
      </c>
      <c r="DH477" s="193" t="s">
        <v>271</v>
      </c>
      <c r="DI477" s="193" t="s">
        <v>271</v>
      </c>
      <c r="DJ477" s="190" t="s">
        <v>271</v>
      </c>
      <c r="DK477" s="193" t="s">
        <v>271</v>
      </c>
      <c r="DL477" s="193" t="s">
        <v>271</v>
      </c>
      <c r="DM477" s="190" t="s">
        <v>287</v>
      </c>
      <c r="DN477" s="193">
        <v>0</v>
      </c>
      <c r="DO477" s="193">
        <v>0</v>
      </c>
      <c r="DP477" s="190" t="s">
        <v>271</v>
      </c>
      <c r="DQ477" s="193" t="s">
        <v>271</v>
      </c>
      <c r="DR477" s="193" t="s">
        <v>271</v>
      </c>
      <c r="DS477" s="190" t="s">
        <v>271</v>
      </c>
      <c r="DT477" s="193" t="s">
        <v>271</v>
      </c>
      <c r="DU477" s="193" t="s">
        <v>271</v>
      </c>
      <c r="DV477" s="190" t="s">
        <v>271</v>
      </c>
      <c r="DW477" s="193" t="s">
        <v>271</v>
      </c>
      <c r="DX477" s="193" t="s">
        <v>271</v>
      </c>
      <c r="DY477" s="190" t="s">
        <v>356</v>
      </c>
      <c r="DZ477" s="190" t="s">
        <v>272</v>
      </c>
      <c r="EA477" s="190" t="s">
        <v>694</v>
      </c>
      <c r="EB477" s="190" t="s">
        <v>307</v>
      </c>
      <c r="EC477" s="190" t="s">
        <v>297</v>
      </c>
      <c r="ED477" s="190" t="s">
        <v>271</v>
      </c>
      <c r="EE477" s="190" t="s">
        <v>271</v>
      </c>
      <c r="EF477" s="190" t="s">
        <v>6962</v>
      </c>
      <c r="EG477" s="190" t="s">
        <v>321</v>
      </c>
      <c r="EH477" s="190" t="s">
        <v>380</v>
      </c>
      <c r="EI477" s="190" t="s">
        <v>319</v>
      </c>
      <c r="EJ477" s="190" t="s">
        <v>245</v>
      </c>
      <c r="EK477" s="190" t="s">
        <v>271</v>
      </c>
      <c r="EL477" s="190" t="s">
        <v>271</v>
      </c>
      <c r="EM477" s="190" t="s">
        <v>271</v>
      </c>
      <c r="EN477" s="190" t="s">
        <v>271</v>
      </c>
      <c r="EO477" s="190" t="s">
        <v>271</v>
      </c>
      <c r="EP477" s="190" t="s">
        <v>271</v>
      </c>
      <c r="EQ477" s="190" t="s">
        <v>271</v>
      </c>
      <c r="ER477" s="190" t="s">
        <v>271</v>
      </c>
      <c r="ES477" s="190" t="s">
        <v>271</v>
      </c>
      <c r="ET477" s="190" t="s">
        <v>271</v>
      </c>
      <c r="EU477" s="190" t="s">
        <v>271</v>
      </c>
      <c r="EV477" s="190" t="s">
        <v>271</v>
      </c>
      <c r="EW477" s="190" t="s">
        <v>271</v>
      </c>
      <c r="EX477" s="190" t="s">
        <v>271</v>
      </c>
      <c r="EY477" s="190" t="s">
        <v>271</v>
      </c>
      <c r="EZ477" s="190" t="s">
        <v>271</v>
      </c>
      <c r="FA477" s="190" t="s">
        <v>271</v>
      </c>
      <c r="FB477" s="193">
        <v>5</v>
      </c>
      <c r="FC477" s="190" t="s">
        <v>271</v>
      </c>
      <c r="FD477" s="190" t="s">
        <v>271</v>
      </c>
      <c r="FE477" s="190" t="s">
        <v>271</v>
      </c>
      <c r="FF477" s="190" t="s">
        <v>271</v>
      </c>
      <c r="FG477" s="190" t="s">
        <v>271</v>
      </c>
      <c r="FH477" s="190" t="s">
        <v>271</v>
      </c>
      <c r="FI477" s="190" t="s">
        <v>271</v>
      </c>
      <c r="FJ477" s="190" t="s">
        <v>271</v>
      </c>
      <c r="FK477" s="190" t="s">
        <v>271</v>
      </c>
      <c r="FL477" s="190" t="s">
        <v>271</v>
      </c>
      <c r="FM477" s="190" t="s">
        <v>271</v>
      </c>
      <c r="FN477" s="190" t="s">
        <v>271</v>
      </c>
      <c r="FO477" s="190" t="s">
        <v>271</v>
      </c>
      <c r="FP477" s="190" t="s">
        <v>271</v>
      </c>
      <c r="FQ477" s="193">
        <v>137652</v>
      </c>
      <c r="FR477" s="193">
        <v>283500</v>
      </c>
      <c r="FS477" s="190" t="s">
        <v>271</v>
      </c>
      <c r="FT477" s="190" t="s">
        <v>271</v>
      </c>
      <c r="FU477" s="190" t="s">
        <v>271</v>
      </c>
      <c r="FV477" s="190" t="s">
        <v>271</v>
      </c>
      <c r="FW477" s="190" t="s">
        <v>271</v>
      </c>
      <c r="FX477" s="190" t="s">
        <v>271</v>
      </c>
      <c r="FY477" s="190" t="s">
        <v>271</v>
      </c>
      <c r="FZ477" s="190" t="s">
        <v>271</v>
      </c>
      <c r="GA477" s="190" t="s">
        <v>272</v>
      </c>
      <c r="GB477" s="190" t="s">
        <v>271</v>
      </c>
      <c r="GC477" s="190" t="s">
        <v>271</v>
      </c>
      <c r="GD477" s="190" t="s">
        <v>271</v>
      </c>
      <c r="GE477" s="190" t="s">
        <v>271</v>
      </c>
    </row>
    <row r="478" spans="1:187" x14ac:dyDescent="0.3">
      <c r="A478" s="190" t="s">
        <v>372</v>
      </c>
      <c r="B478" s="190">
        <v>3070</v>
      </c>
      <c r="C478" s="190" t="s">
        <v>91</v>
      </c>
      <c r="D478" s="190" t="s">
        <v>243</v>
      </c>
      <c r="E478" s="190" t="s">
        <v>3622</v>
      </c>
      <c r="F478" s="190" t="s">
        <v>3621</v>
      </c>
      <c r="G478" s="190" t="s">
        <v>2855</v>
      </c>
      <c r="H478" s="190" t="s">
        <v>2239</v>
      </c>
      <c r="I478" s="190" t="s">
        <v>2128</v>
      </c>
      <c r="J478" s="190" t="s">
        <v>2128</v>
      </c>
      <c r="K478" s="190" t="s">
        <v>369</v>
      </c>
      <c r="L478" s="190" t="s">
        <v>271</v>
      </c>
      <c r="M478" s="190" t="s">
        <v>271</v>
      </c>
      <c r="N478" s="190" t="s">
        <v>2239</v>
      </c>
      <c r="O478" s="190" t="s">
        <v>271</v>
      </c>
      <c r="P478" s="190" t="s">
        <v>271</v>
      </c>
      <c r="Q478" s="191">
        <v>42186</v>
      </c>
      <c r="R478" s="191">
        <v>43281</v>
      </c>
      <c r="T478" s="190" t="s">
        <v>549</v>
      </c>
      <c r="U478" s="194">
        <v>160906.6</v>
      </c>
      <c r="V478" s="190" t="s">
        <v>3620</v>
      </c>
      <c r="W478" s="190" t="s">
        <v>3619</v>
      </c>
      <c r="X478" s="190" t="s">
        <v>3618</v>
      </c>
      <c r="Y478" s="190" t="s">
        <v>3617</v>
      </c>
      <c r="Z478" s="190" t="s">
        <v>364</v>
      </c>
      <c r="AA478" s="190" t="s">
        <v>3616</v>
      </c>
      <c r="AB478" s="190" t="s">
        <v>310</v>
      </c>
      <c r="AC478" s="190" t="s">
        <v>3615</v>
      </c>
      <c r="AD478" s="190" t="s">
        <v>325</v>
      </c>
      <c r="AE478" s="190" t="s">
        <v>3614</v>
      </c>
      <c r="AF478" s="190" t="s">
        <v>3613</v>
      </c>
      <c r="AG478" s="193">
        <v>0</v>
      </c>
      <c r="AH478" s="193">
        <v>69363</v>
      </c>
      <c r="AI478" s="193">
        <v>69363</v>
      </c>
      <c r="AJ478" s="193">
        <v>2275</v>
      </c>
      <c r="AK478" s="193">
        <v>0</v>
      </c>
      <c r="AL478" s="193">
        <v>2275</v>
      </c>
      <c r="AM478" s="193">
        <v>0</v>
      </c>
      <c r="AN478" s="193">
        <v>0</v>
      </c>
      <c r="AO478" s="193">
        <v>0</v>
      </c>
      <c r="AP478" s="193">
        <v>0</v>
      </c>
      <c r="AQ478" s="193">
        <v>0</v>
      </c>
      <c r="AR478" s="193">
        <v>0</v>
      </c>
      <c r="AS478" s="190" t="s">
        <v>271</v>
      </c>
      <c r="AT478" s="193" t="s">
        <v>271</v>
      </c>
      <c r="AU478" s="193" t="s">
        <v>271</v>
      </c>
      <c r="AV478" s="190" t="s">
        <v>271</v>
      </c>
      <c r="AW478" s="193" t="s">
        <v>271</v>
      </c>
      <c r="AX478" s="193" t="s">
        <v>271</v>
      </c>
      <c r="AY478" s="190" t="s">
        <v>271</v>
      </c>
      <c r="AZ478" s="193" t="s">
        <v>271</v>
      </c>
      <c r="BA478" s="193" t="s">
        <v>271</v>
      </c>
      <c r="BB478" s="190" t="s">
        <v>271</v>
      </c>
      <c r="BC478" s="193" t="s">
        <v>271</v>
      </c>
      <c r="BD478" s="193" t="s">
        <v>271</v>
      </c>
      <c r="BE478" s="190" t="s">
        <v>271</v>
      </c>
      <c r="BF478" s="193" t="s">
        <v>271</v>
      </c>
      <c r="BG478" s="193" t="s">
        <v>271</v>
      </c>
      <c r="BH478" s="190" t="s">
        <v>271</v>
      </c>
      <c r="BI478" s="193" t="s">
        <v>271</v>
      </c>
      <c r="BJ478" s="193" t="s">
        <v>271</v>
      </c>
      <c r="BK478" s="190" t="s">
        <v>271</v>
      </c>
      <c r="BL478" s="193" t="s">
        <v>271</v>
      </c>
      <c r="BM478" s="193" t="s">
        <v>271</v>
      </c>
      <c r="BN478" s="190" t="s">
        <v>271</v>
      </c>
      <c r="BO478" s="193" t="s">
        <v>271</v>
      </c>
      <c r="BP478" s="193" t="s">
        <v>271</v>
      </c>
      <c r="BQ478" s="190" t="s">
        <v>271</v>
      </c>
      <c r="BR478" s="193" t="s">
        <v>271</v>
      </c>
      <c r="BS478" s="193" t="s">
        <v>271</v>
      </c>
      <c r="BT478" s="190" t="s">
        <v>271</v>
      </c>
      <c r="BU478" s="193" t="s">
        <v>271</v>
      </c>
      <c r="BV478" s="193" t="s">
        <v>271</v>
      </c>
      <c r="BW478" s="193">
        <v>0</v>
      </c>
      <c r="BX478" s="193">
        <v>69363</v>
      </c>
      <c r="BY478" s="193">
        <v>69363</v>
      </c>
      <c r="BZ478" s="193">
        <v>2275</v>
      </c>
      <c r="CA478" s="193">
        <v>0</v>
      </c>
      <c r="CB478" s="193">
        <v>2275</v>
      </c>
      <c r="CC478" s="190" t="s">
        <v>271</v>
      </c>
      <c r="CD478" s="193" t="s">
        <v>271</v>
      </c>
      <c r="CE478" s="193" t="s">
        <v>271</v>
      </c>
      <c r="CF478" s="190" t="s">
        <v>271</v>
      </c>
      <c r="CG478" s="193" t="s">
        <v>271</v>
      </c>
      <c r="CH478" s="193" t="s">
        <v>271</v>
      </c>
      <c r="CI478" s="190" t="s">
        <v>271</v>
      </c>
      <c r="CJ478" s="193" t="s">
        <v>271</v>
      </c>
      <c r="CK478" s="193" t="s">
        <v>271</v>
      </c>
      <c r="CL478" s="190" t="s">
        <v>271</v>
      </c>
      <c r="CM478" s="193" t="s">
        <v>271</v>
      </c>
      <c r="CN478" s="193" t="s">
        <v>271</v>
      </c>
      <c r="CO478" s="190" t="s">
        <v>271</v>
      </c>
      <c r="CP478" s="193" t="s">
        <v>271</v>
      </c>
      <c r="CQ478" s="193" t="s">
        <v>271</v>
      </c>
      <c r="CR478" s="190" t="s">
        <v>271</v>
      </c>
      <c r="CS478" s="193" t="s">
        <v>271</v>
      </c>
      <c r="CT478" s="193" t="s">
        <v>271</v>
      </c>
      <c r="CU478" s="190" t="s">
        <v>271</v>
      </c>
      <c r="CV478" s="193" t="s">
        <v>271</v>
      </c>
      <c r="CW478" s="193" t="s">
        <v>271</v>
      </c>
      <c r="CX478" s="190" t="s">
        <v>271</v>
      </c>
      <c r="CY478" s="193" t="s">
        <v>271</v>
      </c>
      <c r="CZ478" s="193" t="s">
        <v>271</v>
      </c>
      <c r="DA478" s="190" t="s">
        <v>287</v>
      </c>
      <c r="DB478" s="193">
        <v>45</v>
      </c>
      <c r="DC478" s="193">
        <v>0</v>
      </c>
      <c r="DD478" s="190" t="s">
        <v>271</v>
      </c>
      <c r="DE478" s="193" t="s">
        <v>271</v>
      </c>
      <c r="DF478" s="193" t="s">
        <v>271</v>
      </c>
      <c r="DG478" s="190" t="s">
        <v>271</v>
      </c>
      <c r="DH478" s="193" t="s">
        <v>271</v>
      </c>
      <c r="DI478" s="193" t="s">
        <v>271</v>
      </c>
      <c r="DJ478" s="190" t="s">
        <v>271</v>
      </c>
      <c r="DK478" s="193" t="s">
        <v>271</v>
      </c>
      <c r="DL478" s="193" t="s">
        <v>271</v>
      </c>
      <c r="DM478" s="190" t="s">
        <v>287</v>
      </c>
      <c r="DN478" s="193">
        <v>0</v>
      </c>
      <c r="DO478" s="193">
        <v>0</v>
      </c>
      <c r="DP478" s="190" t="s">
        <v>287</v>
      </c>
      <c r="DQ478" s="193">
        <v>0</v>
      </c>
      <c r="DR478" s="193">
        <v>0</v>
      </c>
      <c r="DS478" s="190" t="s">
        <v>271</v>
      </c>
      <c r="DT478" s="193" t="s">
        <v>271</v>
      </c>
      <c r="DU478" s="193" t="s">
        <v>271</v>
      </c>
      <c r="DV478" s="190" t="s">
        <v>287</v>
      </c>
      <c r="DW478" s="193">
        <v>30</v>
      </c>
      <c r="DX478" s="193">
        <v>0</v>
      </c>
      <c r="DY478" s="190" t="s">
        <v>356</v>
      </c>
      <c r="DZ478" s="190" t="s">
        <v>272</v>
      </c>
      <c r="EA478" s="190" t="s">
        <v>539</v>
      </c>
      <c r="EB478" s="190" t="s">
        <v>307</v>
      </c>
      <c r="EC478" s="190" t="s">
        <v>297</v>
      </c>
      <c r="ED478" s="190" t="s">
        <v>271</v>
      </c>
      <c r="EE478" s="190" t="s">
        <v>271</v>
      </c>
      <c r="EF478" s="190" t="s">
        <v>3612</v>
      </c>
      <c r="EG478" s="190" t="s">
        <v>285</v>
      </c>
      <c r="EH478" s="190" t="s">
        <v>284</v>
      </c>
      <c r="EI478" s="190" t="s">
        <v>319</v>
      </c>
      <c r="EJ478" s="190" t="s">
        <v>245</v>
      </c>
      <c r="EK478" s="190" t="s">
        <v>351</v>
      </c>
      <c r="EL478" s="190" t="s">
        <v>272</v>
      </c>
      <c r="EM478" s="190" t="s">
        <v>272</v>
      </c>
      <c r="EN478" s="190" t="s">
        <v>272</v>
      </c>
      <c r="EO478" s="190" t="s">
        <v>272</v>
      </c>
      <c r="EP478" s="190" t="s">
        <v>350</v>
      </c>
      <c r="EQ478" s="190">
        <v>4</v>
      </c>
      <c r="ER478" s="190" t="s">
        <v>349</v>
      </c>
      <c r="ES478" s="190" t="s">
        <v>272</v>
      </c>
      <c r="ET478" s="190" t="s">
        <v>272</v>
      </c>
      <c r="EU478" s="190" t="s">
        <v>272</v>
      </c>
      <c r="EV478" s="190" t="s">
        <v>271</v>
      </c>
      <c r="EW478" s="190" t="s">
        <v>303</v>
      </c>
      <c r="EX478" s="190">
        <v>3</v>
      </c>
      <c r="EY478" s="190" t="s">
        <v>302</v>
      </c>
      <c r="EZ478" s="190" t="s">
        <v>268</v>
      </c>
      <c r="FA478" s="190" t="s">
        <v>260</v>
      </c>
      <c r="FB478" s="193">
        <v>2</v>
      </c>
      <c r="FC478" s="190" t="s">
        <v>442</v>
      </c>
      <c r="FD478" s="190" t="s">
        <v>348</v>
      </c>
      <c r="FE478" s="190" t="s">
        <v>276</v>
      </c>
      <c r="FF478" s="190" t="s">
        <v>262</v>
      </c>
      <c r="FG478" s="190" t="s">
        <v>271</v>
      </c>
      <c r="FH478" s="190" t="s">
        <v>271</v>
      </c>
      <c r="FI478" s="190" t="s">
        <v>3611</v>
      </c>
      <c r="FJ478" s="190" t="s">
        <v>3610</v>
      </c>
      <c r="FK478" s="190" t="s">
        <v>3609</v>
      </c>
      <c r="FL478" s="190" t="s">
        <v>3608</v>
      </c>
      <c r="FM478" s="190" t="s">
        <v>3607</v>
      </c>
      <c r="FN478" s="190" t="s">
        <v>3606</v>
      </c>
      <c r="FO478" s="190" t="s">
        <v>271</v>
      </c>
      <c r="FP478" s="190" t="s">
        <v>3605</v>
      </c>
      <c r="FQ478" s="193">
        <v>69363</v>
      </c>
      <c r="FR478" s="193">
        <v>2275</v>
      </c>
      <c r="FS478" s="190" t="s">
        <v>297</v>
      </c>
      <c r="FT478" s="190" t="s">
        <v>297</v>
      </c>
      <c r="FU478" s="190" t="s">
        <v>297</v>
      </c>
      <c r="FV478" s="190" t="s">
        <v>297</v>
      </c>
      <c r="FW478" s="190" t="s">
        <v>272</v>
      </c>
      <c r="FX478" s="190" t="s">
        <v>272</v>
      </c>
      <c r="FY478" s="190" t="s">
        <v>272</v>
      </c>
      <c r="FZ478" s="190" t="s">
        <v>272</v>
      </c>
      <c r="GA478" s="190" t="s">
        <v>272</v>
      </c>
      <c r="GB478" s="190" t="s">
        <v>272</v>
      </c>
      <c r="GC478" s="190" t="s">
        <v>272</v>
      </c>
      <c r="GD478" s="190" t="s">
        <v>272</v>
      </c>
      <c r="GE478" s="190" t="s">
        <v>272</v>
      </c>
    </row>
    <row r="479" spans="1:187" x14ac:dyDescent="0.3">
      <c r="A479" s="190" t="s">
        <v>372</v>
      </c>
      <c r="B479" s="190">
        <v>3602</v>
      </c>
      <c r="C479" s="190" t="s">
        <v>91</v>
      </c>
      <c r="D479" s="190" t="s">
        <v>243</v>
      </c>
      <c r="E479" s="190" t="s">
        <v>3604</v>
      </c>
      <c r="F479" s="190" t="s">
        <v>3603</v>
      </c>
      <c r="G479" s="190" t="s">
        <v>2855</v>
      </c>
      <c r="H479" s="190" t="s">
        <v>369</v>
      </c>
      <c r="I479" s="190" t="s">
        <v>2945</v>
      </c>
      <c r="J479" s="190" t="s">
        <v>3602</v>
      </c>
      <c r="K479" s="190" t="s">
        <v>271</v>
      </c>
      <c r="L479" s="190" t="s">
        <v>271</v>
      </c>
      <c r="M479" s="190" t="s">
        <v>271</v>
      </c>
      <c r="N479" s="190" t="s">
        <v>271</v>
      </c>
      <c r="O479" s="190" t="s">
        <v>271</v>
      </c>
      <c r="P479" s="190" t="s">
        <v>271</v>
      </c>
      <c r="Q479" s="191">
        <v>42005</v>
      </c>
      <c r="R479" s="191">
        <v>42369</v>
      </c>
      <c r="T479" s="190" t="s">
        <v>1721</v>
      </c>
      <c r="U479" s="194">
        <v>159662</v>
      </c>
      <c r="V479" s="190" t="s">
        <v>1788</v>
      </c>
      <c r="W479" s="190" t="s">
        <v>1857</v>
      </c>
      <c r="X479" s="190" t="s">
        <v>1856</v>
      </c>
      <c r="Y479" s="190" t="s">
        <v>1804</v>
      </c>
      <c r="Z479" s="190" t="s">
        <v>1855</v>
      </c>
      <c r="AA479" s="190" t="s">
        <v>1854</v>
      </c>
      <c r="AB479" s="190" t="s">
        <v>448</v>
      </c>
      <c r="AC479" s="190" t="s">
        <v>3601</v>
      </c>
      <c r="AD479" s="190" t="s">
        <v>325</v>
      </c>
      <c r="AE479" s="190" t="s">
        <v>1815</v>
      </c>
      <c r="AF479" s="190" t="s">
        <v>3600</v>
      </c>
      <c r="AG479" s="193">
        <v>45733</v>
      </c>
      <c r="AH479" s="193">
        <v>43971</v>
      </c>
      <c r="AI479" s="193">
        <v>89704</v>
      </c>
      <c r="AJ479" s="193">
        <v>45733</v>
      </c>
      <c r="AK479" s="193">
        <v>43971</v>
      </c>
      <c r="AL479" s="193">
        <v>89704</v>
      </c>
      <c r="AM479" s="193">
        <v>42984</v>
      </c>
      <c r="AN479" s="193">
        <v>38461</v>
      </c>
      <c r="AO479" s="193">
        <v>81445</v>
      </c>
      <c r="AP479" s="193">
        <v>2749</v>
      </c>
      <c r="AQ479" s="193">
        <v>5510</v>
      </c>
      <c r="AR479" s="193">
        <v>8259</v>
      </c>
      <c r="AS479" s="190" t="s">
        <v>271</v>
      </c>
      <c r="AT479" s="193" t="s">
        <v>271</v>
      </c>
      <c r="AU479" s="193" t="s">
        <v>271</v>
      </c>
      <c r="AV479" s="190" t="s">
        <v>271</v>
      </c>
      <c r="AW479" s="193" t="s">
        <v>271</v>
      </c>
      <c r="AX479" s="193" t="s">
        <v>271</v>
      </c>
      <c r="AY479" s="190" t="s">
        <v>271</v>
      </c>
      <c r="AZ479" s="193" t="s">
        <v>271</v>
      </c>
      <c r="BA479" s="193" t="s">
        <v>271</v>
      </c>
      <c r="BB479" s="190" t="s">
        <v>287</v>
      </c>
      <c r="BC479" s="193">
        <v>8059</v>
      </c>
      <c r="BD479" s="193">
        <v>81445</v>
      </c>
      <c r="BE479" s="190" t="s">
        <v>271</v>
      </c>
      <c r="BF479" s="193" t="s">
        <v>271</v>
      </c>
      <c r="BG479" s="193" t="s">
        <v>271</v>
      </c>
      <c r="BH479" s="190" t="s">
        <v>287</v>
      </c>
      <c r="BI479" s="193">
        <v>200</v>
      </c>
      <c r="BJ479" s="193">
        <v>81225</v>
      </c>
      <c r="BK479" s="190" t="s">
        <v>271</v>
      </c>
      <c r="BL479" s="193" t="s">
        <v>271</v>
      </c>
      <c r="BM479" s="193" t="s">
        <v>271</v>
      </c>
      <c r="BN479" s="190" t="s">
        <v>271</v>
      </c>
      <c r="BO479" s="193" t="s">
        <v>271</v>
      </c>
      <c r="BP479" s="193" t="s">
        <v>271</v>
      </c>
      <c r="BQ479" s="190" t="s">
        <v>271</v>
      </c>
      <c r="BR479" s="193" t="s">
        <v>271</v>
      </c>
      <c r="BS479" s="193" t="s">
        <v>271</v>
      </c>
      <c r="BT479" s="190" t="s">
        <v>271</v>
      </c>
      <c r="BU479" s="193" t="s">
        <v>271</v>
      </c>
      <c r="BV479" s="193" t="s">
        <v>271</v>
      </c>
      <c r="BW479" s="193" t="s">
        <v>271</v>
      </c>
      <c r="BX479" s="193" t="s">
        <v>271</v>
      </c>
      <c r="BY479" s="193">
        <v>0</v>
      </c>
      <c r="BZ479" s="193" t="s">
        <v>271</v>
      </c>
      <c r="CA479" s="193" t="s">
        <v>271</v>
      </c>
      <c r="CB479" s="193">
        <v>0</v>
      </c>
      <c r="CC479" s="190" t="s">
        <v>271</v>
      </c>
      <c r="CD479" s="193" t="s">
        <v>271</v>
      </c>
      <c r="CE479" s="193" t="s">
        <v>271</v>
      </c>
      <c r="CF479" s="190" t="s">
        <v>271</v>
      </c>
      <c r="CG479" s="193" t="s">
        <v>271</v>
      </c>
      <c r="CH479" s="193" t="s">
        <v>271</v>
      </c>
      <c r="CI479" s="190" t="s">
        <v>271</v>
      </c>
      <c r="CJ479" s="193" t="s">
        <v>271</v>
      </c>
      <c r="CK479" s="193" t="s">
        <v>271</v>
      </c>
      <c r="CL479" s="190" t="s">
        <v>271</v>
      </c>
      <c r="CM479" s="193" t="s">
        <v>271</v>
      </c>
      <c r="CN479" s="193" t="s">
        <v>271</v>
      </c>
      <c r="CO479" s="190" t="s">
        <v>271</v>
      </c>
      <c r="CP479" s="193" t="s">
        <v>271</v>
      </c>
      <c r="CQ479" s="193" t="s">
        <v>271</v>
      </c>
      <c r="CR479" s="190" t="s">
        <v>271</v>
      </c>
      <c r="CS479" s="193" t="s">
        <v>271</v>
      </c>
      <c r="CT479" s="193" t="s">
        <v>271</v>
      </c>
      <c r="CU479" s="190" t="s">
        <v>271</v>
      </c>
      <c r="CV479" s="193" t="s">
        <v>271</v>
      </c>
      <c r="CW479" s="193" t="s">
        <v>271</v>
      </c>
      <c r="CX479" s="190" t="s">
        <v>271</v>
      </c>
      <c r="CY479" s="193" t="s">
        <v>271</v>
      </c>
      <c r="CZ479" s="193" t="s">
        <v>271</v>
      </c>
      <c r="DA479" s="190" t="s">
        <v>271</v>
      </c>
      <c r="DB479" s="193" t="s">
        <v>271</v>
      </c>
      <c r="DC479" s="193" t="s">
        <v>271</v>
      </c>
      <c r="DD479" s="190" t="s">
        <v>271</v>
      </c>
      <c r="DE479" s="193" t="s">
        <v>271</v>
      </c>
      <c r="DF479" s="193" t="s">
        <v>271</v>
      </c>
      <c r="DG479" s="190" t="s">
        <v>271</v>
      </c>
      <c r="DH479" s="193" t="s">
        <v>271</v>
      </c>
      <c r="DI479" s="193" t="s">
        <v>271</v>
      </c>
      <c r="DJ479" s="190" t="s">
        <v>271</v>
      </c>
      <c r="DK479" s="193" t="s">
        <v>271</v>
      </c>
      <c r="DL479" s="193" t="s">
        <v>271</v>
      </c>
      <c r="DM479" s="190" t="s">
        <v>271</v>
      </c>
      <c r="DN479" s="193" t="s">
        <v>271</v>
      </c>
      <c r="DO479" s="193" t="s">
        <v>271</v>
      </c>
      <c r="DP479" s="190" t="s">
        <v>271</v>
      </c>
      <c r="DQ479" s="193" t="s">
        <v>271</v>
      </c>
      <c r="DR479" s="193" t="s">
        <v>271</v>
      </c>
      <c r="DS479" s="190" t="s">
        <v>271</v>
      </c>
      <c r="DT479" s="193" t="s">
        <v>271</v>
      </c>
      <c r="DU479" s="193" t="s">
        <v>271</v>
      </c>
      <c r="DV479" s="190" t="s">
        <v>271</v>
      </c>
      <c r="DW479" s="193" t="s">
        <v>271</v>
      </c>
      <c r="DX479" s="193" t="s">
        <v>271</v>
      </c>
      <c r="DY479" s="190" t="s">
        <v>356</v>
      </c>
      <c r="DZ479" s="190" t="s">
        <v>272</v>
      </c>
      <c r="EA479" s="190" t="s">
        <v>323</v>
      </c>
      <c r="EB479" s="190" t="s">
        <v>286</v>
      </c>
      <c r="EC479" s="190" t="s">
        <v>297</v>
      </c>
      <c r="ED479" s="190" t="s">
        <v>271</v>
      </c>
      <c r="EE479" s="190" t="s">
        <v>271</v>
      </c>
      <c r="EF479" s="190" t="s">
        <v>271</v>
      </c>
      <c r="EG479" s="190" t="s">
        <v>321</v>
      </c>
      <c r="EH479" s="190" t="s">
        <v>380</v>
      </c>
      <c r="EI479" s="190" t="s">
        <v>283</v>
      </c>
      <c r="EJ479" s="190" t="s">
        <v>244</v>
      </c>
      <c r="EK479" s="190" t="s">
        <v>351</v>
      </c>
      <c r="EL479" s="190" t="s">
        <v>272</v>
      </c>
      <c r="EM479" s="190" t="s">
        <v>272</v>
      </c>
      <c r="EN479" s="190" t="s">
        <v>272</v>
      </c>
      <c r="EO479" s="190" t="s">
        <v>272</v>
      </c>
      <c r="EP479" s="190" t="s">
        <v>350</v>
      </c>
      <c r="EQ479" s="190">
        <v>4</v>
      </c>
      <c r="ER479" s="190" t="s">
        <v>349</v>
      </c>
      <c r="ES479" s="190" t="s">
        <v>272</v>
      </c>
      <c r="ET479" s="190" t="s">
        <v>272</v>
      </c>
      <c r="EU479" s="190" t="s">
        <v>272</v>
      </c>
      <c r="EV479" s="190" t="s">
        <v>272</v>
      </c>
      <c r="EW479" s="190" t="s">
        <v>303</v>
      </c>
      <c r="EX479" s="190">
        <v>4</v>
      </c>
      <c r="EY479" s="190" t="s">
        <v>318</v>
      </c>
      <c r="EZ479" s="190" t="s">
        <v>268</v>
      </c>
      <c r="FA479" s="190" t="s">
        <v>259</v>
      </c>
      <c r="FB479" s="193">
        <v>8</v>
      </c>
      <c r="FC479" s="190" t="s">
        <v>300</v>
      </c>
      <c r="FD479" s="190" t="s">
        <v>537</v>
      </c>
      <c r="FE479" s="190" t="s">
        <v>443</v>
      </c>
      <c r="FF479" s="190" t="s">
        <v>262</v>
      </c>
      <c r="FG479" s="190" t="s">
        <v>271</v>
      </c>
      <c r="FH479" s="190" t="s">
        <v>3599</v>
      </c>
      <c r="FI479" s="190" t="s">
        <v>3598</v>
      </c>
      <c r="FJ479" s="190" t="s">
        <v>3597</v>
      </c>
      <c r="FK479" s="190" t="s">
        <v>3596</v>
      </c>
      <c r="FL479" s="190" t="s">
        <v>3595</v>
      </c>
      <c r="FM479" s="190" t="s">
        <v>3594</v>
      </c>
      <c r="FN479" s="190" t="s">
        <v>3593</v>
      </c>
      <c r="FO479" s="190" t="s">
        <v>3592</v>
      </c>
      <c r="FP479" s="190" t="s">
        <v>3591</v>
      </c>
      <c r="FQ479" s="193">
        <v>81445</v>
      </c>
      <c r="FR479" s="193">
        <v>8259</v>
      </c>
      <c r="FS479" s="190" t="s">
        <v>271</v>
      </c>
      <c r="FT479" s="190" t="s">
        <v>271</v>
      </c>
      <c r="FU479" s="190" t="s">
        <v>272</v>
      </c>
      <c r="FV479" s="190" t="s">
        <v>272</v>
      </c>
      <c r="FW479" s="190" t="s">
        <v>271</v>
      </c>
      <c r="FX479" s="190" t="s">
        <v>271</v>
      </c>
      <c r="FY479" s="190" t="s">
        <v>271</v>
      </c>
      <c r="FZ479" s="190" t="s">
        <v>271</v>
      </c>
      <c r="GA479" s="190" t="s">
        <v>271</v>
      </c>
      <c r="GB479" s="190" t="s">
        <v>271</v>
      </c>
      <c r="GC479" s="190" t="s">
        <v>271</v>
      </c>
      <c r="GD479" s="190" t="s">
        <v>271</v>
      </c>
      <c r="GE479" s="190" t="s">
        <v>272</v>
      </c>
    </row>
    <row r="480" spans="1:187" x14ac:dyDescent="0.3">
      <c r="A480" s="190" t="s">
        <v>372</v>
      </c>
      <c r="B480" s="190">
        <v>3605</v>
      </c>
      <c r="C480" s="190" t="s">
        <v>91</v>
      </c>
      <c r="D480" s="190" t="s">
        <v>243</v>
      </c>
      <c r="E480" s="190" t="s">
        <v>3590</v>
      </c>
      <c r="F480" s="190" t="s">
        <v>3589</v>
      </c>
      <c r="G480" s="190" t="s">
        <v>2855</v>
      </c>
      <c r="H480" s="190" t="s">
        <v>514</v>
      </c>
      <c r="I480" s="190" t="s">
        <v>544</v>
      </c>
      <c r="J480" s="190" t="s">
        <v>3570</v>
      </c>
      <c r="K480" s="190" t="s">
        <v>271</v>
      </c>
      <c r="L480" s="190" t="s">
        <v>271</v>
      </c>
      <c r="M480" s="190" t="s">
        <v>271</v>
      </c>
      <c r="N480" s="190" t="s">
        <v>271</v>
      </c>
      <c r="O480" s="190" t="s">
        <v>271</v>
      </c>
      <c r="P480" s="190" t="s">
        <v>271</v>
      </c>
      <c r="Q480" s="191">
        <v>42095</v>
      </c>
      <c r="R480" s="191">
        <v>42460</v>
      </c>
      <c r="S480" s="191">
        <v>42551</v>
      </c>
      <c r="T480" s="190" t="s">
        <v>452</v>
      </c>
      <c r="U480" s="194">
        <v>2154400</v>
      </c>
      <c r="V480" s="190" t="s">
        <v>1788</v>
      </c>
      <c r="W480" s="190" t="s">
        <v>1857</v>
      </c>
      <c r="X480" s="190" t="s">
        <v>1856</v>
      </c>
      <c r="Y480" s="190" t="s">
        <v>1804</v>
      </c>
      <c r="Z480" s="190" t="s">
        <v>1855</v>
      </c>
      <c r="AA480" s="190" t="s">
        <v>1854</v>
      </c>
      <c r="AB480" s="190" t="s">
        <v>448</v>
      </c>
      <c r="AC480" s="190" t="s">
        <v>3567</v>
      </c>
      <c r="AD480" s="190" t="s">
        <v>325</v>
      </c>
      <c r="AE480" s="190" t="s">
        <v>1815</v>
      </c>
      <c r="AF480" s="190" t="s">
        <v>3588</v>
      </c>
      <c r="AG480" s="193">
        <v>0</v>
      </c>
      <c r="AH480" s="193">
        <v>0</v>
      </c>
      <c r="AI480" s="193">
        <v>0</v>
      </c>
      <c r="AJ480" s="193">
        <v>88566</v>
      </c>
      <c r="AK480" s="193">
        <v>86433</v>
      </c>
      <c r="AL480" s="193">
        <v>174999</v>
      </c>
      <c r="AM480" s="193">
        <v>0</v>
      </c>
      <c r="AN480" s="193">
        <v>0</v>
      </c>
      <c r="AO480" s="193">
        <v>0</v>
      </c>
      <c r="AP480" s="193">
        <v>86325</v>
      </c>
      <c r="AQ480" s="193">
        <v>85113</v>
      </c>
      <c r="AR480" s="193">
        <v>171438</v>
      </c>
      <c r="AS480" s="190" t="s">
        <v>271</v>
      </c>
      <c r="AT480" s="193" t="s">
        <v>271</v>
      </c>
      <c r="AU480" s="193" t="s">
        <v>271</v>
      </c>
      <c r="AV480" s="190" t="s">
        <v>271</v>
      </c>
      <c r="AW480" s="193" t="s">
        <v>271</v>
      </c>
      <c r="AX480" s="193" t="s">
        <v>271</v>
      </c>
      <c r="AY480" s="190" t="s">
        <v>271</v>
      </c>
      <c r="AZ480" s="193" t="s">
        <v>271</v>
      </c>
      <c r="BA480" s="193" t="s">
        <v>271</v>
      </c>
      <c r="BB480" s="190" t="s">
        <v>271</v>
      </c>
      <c r="BC480" s="193" t="s">
        <v>271</v>
      </c>
      <c r="BD480" s="193" t="s">
        <v>271</v>
      </c>
      <c r="BE480" s="190" t="s">
        <v>271</v>
      </c>
      <c r="BF480" s="193" t="s">
        <v>271</v>
      </c>
      <c r="BG480" s="193" t="s">
        <v>271</v>
      </c>
      <c r="BH480" s="190" t="s">
        <v>271</v>
      </c>
      <c r="BI480" s="193" t="s">
        <v>271</v>
      </c>
      <c r="BJ480" s="193" t="s">
        <v>271</v>
      </c>
      <c r="BK480" s="190" t="s">
        <v>271</v>
      </c>
      <c r="BL480" s="193" t="s">
        <v>271</v>
      </c>
      <c r="BM480" s="193" t="s">
        <v>271</v>
      </c>
      <c r="BN480" s="190" t="s">
        <v>271</v>
      </c>
      <c r="BO480" s="193" t="s">
        <v>271</v>
      </c>
      <c r="BP480" s="193" t="s">
        <v>271</v>
      </c>
      <c r="BQ480" s="190" t="s">
        <v>271</v>
      </c>
      <c r="BR480" s="193" t="s">
        <v>271</v>
      </c>
      <c r="BS480" s="193" t="s">
        <v>271</v>
      </c>
      <c r="BT480" s="190" t="s">
        <v>287</v>
      </c>
      <c r="BU480" s="193">
        <v>171438</v>
      </c>
      <c r="BV480" s="193">
        <v>0</v>
      </c>
      <c r="BW480" s="193">
        <v>0</v>
      </c>
      <c r="BX480" s="193">
        <v>0</v>
      </c>
      <c r="BY480" s="193">
        <v>0</v>
      </c>
      <c r="BZ480" s="193">
        <v>0</v>
      </c>
      <c r="CA480" s="193">
        <v>0</v>
      </c>
      <c r="CB480" s="193">
        <v>0</v>
      </c>
      <c r="CC480" s="190" t="s">
        <v>271</v>
      </c>
      <c r="CD480" s="193" t="s">
        <v>271</v>
      </c>
      <c r="CE480" s="193" t="s">
        <v>271</v>
      </c>
      <c r="CF480" s="190" t="s">
        <v>271</v>
      </c>
      <c r="CG480" s="193" t="s">
        <v>271</v>
      </c>
      <c r="CH480" s="193" t="s">
        <v>271</v>
      </c>
      <c r="CI480" s="190" t="s">
        <v>271</v>
      </c>
      <c r="CJ480" s="193" t="s">
        <v>271</v>
      </c>
      <c r="CK480" s="193" t="s">
        <v>271</v>
      </c>
      <c r="CL480" s="190" t="s">
        <v>271</v>
      </c>
      <c r="CM480" s="193" t="s">
        <v>271</v>
      </c>
      <c r="CN480" s="193" t="s">
        <v>271</v>
      </c>
      <c r="CO480" s="190" t="s">
        <v>271</v>
      </c>
      <c r="CP480" s="193" t="s">
        <v>271</v>
      </c>
      <c r="CQ480" s="193" t="s">
        <v>271</v>
      </c>
      <c r="CR480" s="190" t="s">
        <v>271</v>
      </c>
      <c r="CS480" s="193" t="s">
        <v>271</v>
      </c>
      <c r="CT480" s="193" t="s">
        <v>271</v>
      </c>
      <c r="CU480" s="190" t="s">
        <v>271</v>
      </c>
      <c r="CV480" s="193" t="s">
        <v>271</v>
      </c>
      <c r="CW480" s="193" t="s">
        <v>271</v>
      </c>
      <c r="CX480" s="190" t="s">
        <v>271</v>
      </c>
      <c r="CY480" s="193" t="s">
        <v>271</v>
      </c>
      <c r="CZ480" s="193" t="s">
        <v>271</v>
      </c>
      <c r="DA480" s="190" t="s">
        <v>271</v>
      </c>
      <c r="DB480" s="193" t="s">
        <v>271</v>
      </c>
      <c r="DC480" s="193" t="s">
        <v>271</v>
      </c>
      <c r="DD480" s="190" t="s">
        <v>271</v>
      </c>
      <c r="DE480" s="193" t="s">
        <v>271</v>
      </c>
      <c r="DF480" s="193" t="s">
        <v>271</v>
      </c>
      <c r="DG480" s="190" t="s">
        <v>271</v>
      </c>
      <c r="DH480" s="193" t="s">
        <v>271</v>
      </c>
      <c r="DI480" s="193" t="s">
        <v>271</v>
      </c>
      <c r="DJ480" s="190" t="s">
        <v>271</v>
      </c>
      <c r="DK480" s="193" t="s">
        <v>271</v>
      </c>
      <c r="DL480" s="193" t="s">
        <v>271</v>
      </c>
      <c r="DM480" s="190" t="s">
        <v>271</v>
      </c>
      <c r="DN480" s="193" t="s">
        <v>271</v>
      </c>
      <c r="DO480" s="193" t="s">
        <v>271</v>
      </c>
      <c r="DP480" s="190" t="s">
        <v>271</v>
      </c>
      <c r="DQ480" s="193" t="s">
        <v>271</v>
      </c>
      <c r="DR480" s="193" t="s">
        <v>271</v>
      </c>
      <c r="DS480" s="190" t="s">
        <v>271</v>
      </c>
      <c r="DT480" s="193" t="s">
        <v>271</v>
      </c>
      <c r="DU480" s="193" t="s">
        <v>271</v>
      </c>
      <c r="DV480" s="190" t="s">
        <v>271</v>
      </c>
      <c r="DW480" s="193" t="s">
        <v>271</v>
      </c>
      <c r="DX480" s="193" t="s">
        <v>271</v>
      </c>
      <c r="DY480" s="190" t="s">
        <v>356</v>
      </c>
      <c r="DZ480" s="190" t="s">
        <v>272</v>
      </c>
      <c r="EA480" s="190" t="s">
        <v>355</v>
      </c>
      <c r="EB480" s="190" t="s">
        <v>307</v>
      </c>
      <c r="EC480" s="190" t="s">
        <v>297</v>
      </c>
      <c r="ED480" s="190" t="s">
        <v>271</v>
      </c>
      <c r="EE480" s="190" t="s">
        <v>271</v>
      </c>
      <c r="EF480" s="190" t="s">
        <v>271</v>
      </c>
      <c r="EG480" s="190" t="s">
        <v>352</v>
      </c>
      <c r="EH480" s="190" t="s">
        <v>284</v>
      </c>
      <c r="EI480" s="190" t="s">
        <v>283</v>
      </c>
      <c r="EJ480" s="190" t="s">
        <v>246</v>
      </c>
      <c r="EK480" s="190" t="s">
        <v>379</v>
      </c>
      <c r="EL480" s="190" t="s">
        <v>272</v>
      </c>
      <c r="EM480" s="190" t="s">
        <v>272</v>
      </c>
      <c r="EN480" s="190" t="s">
        <v>272</v>
      </c>
      <c r="EO480" s="190" t="s">
        <v>272</v>
      </c>
      <c r="EP480" s="190" t="s">
        <v>378</v>
      </c>
      <c r="EQ480" s="190">
        <v>4</v>
      </c>
      <c r="ER480" s="190" t="s">
        <v>349</v>
      </c>
      <c r="ES480" s="190" t="s">
        <v>272</v>
      </c>
      <c r="ET480" s="190" t="s">
        <v>272</v>
      </c>
      <c r="EU480" s="190" t="s">
        <v>272</v>
      </c>
      <c r="EV480" s="190" t="s">
        <v>272</v>
      </c>
      <c r="EW480" s="190" t="s">
        <v>303</v>
      </c>
      <c r="EX480" s="190">
        <v>4</v>
      </c>
      <c r="EY480" s="190" t="s">
        <v>318</v>
      </c>
      <c r="EZ480" s="190" t="s">
        <v>268</v>
      </c>
      <c r="FA480" s="190" t="s">
        <v>259</v>
      </c>
      <c r="FB480" s="193">
        <v>5</v>
      </c>
      <c r="FC480" s="190" t="s">
        <v>537</v>
      </c>
      <c r="FD480" s="190" t="s">
        <v>348</v>
      </c>
      <c r="FE480" s="190" t="s">
        <v>300</v>
      </c>
      <c r="FF480" s="190" t="s">
        <v>262</v>
      </c>
      <c r="FG480" s="190" t="s">
        <v>271</v>
      </c>
      <c r="FH480" s="190" t="s">
        <v>3587</v>
      </c>
      <c r="FI480" s="190" t="s">
        <v>271</v>
      </c>
      <c r="FJ480" s="190" t="s">
        <v>271</v>
      </c>
      <c r="FK480" s="190" t="s">
        <v>271</v>
      </c>
      <c r="FL480" s="190" t="s">
        <v>271</v>
      </c>
      <c r="FM480" s="190" t="s">
        <v>271</v>
      </c>
      <c r="FN480" s="190" t="s">
        <v>271</v>
      </c>
      <c r="FO480" s="190" t="s">
        <v>271</v>
      </c>
      <c r="FP480" s="190" t="s">
        <v>271</v>
      </c>
      <c r="FQ480" s="193">
        <v>0</v>
      </c>
      <c r="FR480" s="193">
        <v>171438</v>
      </c>
      <c r="FS480" s="190" t="s">
        <v>271</v>
      </c>
      <c r="FT480" s="190" t="s">
        <v>271</v>
      </c>
      <c r="FU480" s="190" t="s">
        <v>272</v>
      </c>
      <c r="FV480" s="190" t="s">
        <v>272</v>
      </c>
      <c r="FW480" s="190" t="s">
        <v>271</v>
      </c>
      <c r="FX480" s="190" t="s">
        <v>271</v>
      </c>
      <c r="FY480" s="190" t="s">
        <v>271</v>
      </c>
      <c r="FZ480" s="190" t="s">
        <v>271</v>
      </c>
      <c r="GA480" s="190" t="s">
        <v>271</v>
      </c>
      <c r="GB480" s="190" t="s">
        <v>271</v>
      </c>
      <c r="GC480" s="190" t="s">
        <v>271</v>
      </c>
      <c r="GD480" s="190" t="s">
        <v>271</v>
      </c>
      <c r="GE480" s="190" t="s">
        <v>272</v>
      </c>
    </row>
    <row r="481" spans="1:187" x14ac:dyDescent="0.3">
      <c r="A481" s="190" t="s">
        <v>372</v>
      </c>
      <c r="B481" s="190">
        <v>3606</v>
      </c>
      <c r="C481" s="190" t="s">
        <v>91</v>
      </c>
      <c r="D481" s="190" t="s">
        <v>243</v>
      </c>
      <c r="E481" s="190" t="s">
        <v>3586</v>
      </c>
      <c r="F481" s="190" t="s">
        <v>3585</v>
      </c>
      <c r="G481" s="190" t="s">
        <v>2855</v>
      </c>
      <c r="H481" s="190" t="s">
        <v>369</v>
      </c>
      <c r="I481" s="190" t="s">
        <v>2945</v>
      </c>
      <c r="J481" s="190" t="s">
        <v>3584</v>
      </c>
      <c r="K481" s="190" t="s">
        <v>271</v>
      </c>
      <c r="L481" s="190" t="s">
        <v>271</v>
      </c>
      <c r="M481" s="190" t="s">
        <v>271</v>
      </c>
      <c r="N481" s="190" t="s">
        <v>271</v>
      </c>
      <c r="O481" s="190" t="s">
        <v>271</v>
      </c>
      <c r="P481" s="190" t="s">
        <v>271</v>
      </c>
      <c r="Q481" s="191">
        <v>42095</v>
      </c>
      <c r="R481" s="191">
        <v>42460</v>
      </c>
      <c r="T481" s="190" t="s">
        <v>452</v>
      </c>
      <c r="U481" s="194">
        <v>1138916</v>
      </c>
      <c r="V481" s="190" t="s">
        <v>1788</v>
      </c>
      <c r="W481" s="190" t="s">
        <v>1857</v>
      </c>
      <c r="X481" s="190" t="s">
        <v>1856</v>
      </c>
      <c r="Y481" s="190" t="s">
        <v>1804</v>
      </c>
      <c r="Z481" s="190" t="s">
        <v>1855</v>
      </c>
      <c r="AA481" s="190" t="s">
        <v>1854</v>
      </c>
      <c r="AB481" s="190" t="s">
        <v>448</v>
      </c>
      <c r="AC481" s="190" t="s">
        <v>3583</v>
      </c>
      <c r="AD481" s="190" t="s">
        <v>325</v>
      </c>
      <c r="AE481" s="190" t="s">
        <v>1815</v>
      </c>
      <c r="AF481" s="190" t="s">
        <v>3582</v>
      </c>
      <c r="AG481" s="193">
        <v>0</v>
      </c>
      <c r="AH481" s="193">
        <v>0</v>
      </c>
      <c r="AI481" s="193">
        <v>0</v>
      </c>
      <c r="AJ481" s="193">
        <v>88331</v>
      </c>
      <c r="AK481" s="193">
        <v>86260</v>
      </c>
      <c r="AL481" s="193">
        <v>174591</v>
      </c>
      <c r="AM481" s="193">
        <v>0</v>
      </c>
      <c r="AN481" s="193">
        <v>0</v>
      </c>
      <c r="AO481" s="193">
        <v>0</v>
      </c>
      <c r="AP481" s="193">
        <v>0</v>
      </c>
      <c r="AQ481" s="193">
        <v>0</v>
      </c>
      <c r="AR481" s="193">
        <v>0</v>
      </c>
      <c r="AS481" s="190" t="s">
        <v>271</v>
      </c>
      <c r="AT481" s="193" t="s">
        <v>271</v>
      </c>
      <c r="AU481" s="193" t="s">
        <v>271</v>
      </c>
      <c r="AV481" s="190" t="s">
        <v>287</v>
      </c>
      <c r="AW481" s="193">
        <v>13380</v>
      </c>
      <c r="AX481" s="193">
        <v>0</v>
      </c>
      <c r="AY481" s="190" t="s">
        <v>271</v>
      </c>
      <c r="AZ481" s="193" t="s">
        <v>271</v>
      </c>
      <c r="BA481" s="193" t="s">
        <v>271</v>
      </c>
      <c r="BB481" s="190" t="s">
        <v>271</v>
      </c>
      <c r="BC481" s="193" t="s">
        <v>271</v>
      </c>
      <c r="BD481" s="193" t="s">
        <v>271</v>
      </c>
      <c r="BE481" s="190" t="s">
        <v>271</v>
      </c>
      <c r="BF481" s="193" t="s">
        <v>271</v>
      </c>
      <c r="BG481" s="193" t="s">
        <v>271</v>
      </c>
      <c r="BH481" s="190" t="s">
        <v>271</v>
      </c>
      <c r="BI481" s="193" t="s">
        <v>271</v>
      </c>
      <c r="BJ481" s="193" t="s">
        <v>271</v>
      </c>
      <c r="BK481" s="190" t="s">
        <v>271</v>
      </c>
      <c r="BL481" s="193" t="s">
        <v>271</v>
      </c>
      <c r="BM481" s="193" t="s">
        <v>271</v>
      </c>
      <c r="BN481" s="190" t="s">
        <v>271</v>
      </c>
      <c r="BO481" s="193" t="s">
        <v>271</v>
      </c>
      <c r="BP481" s="193" t="s">
        <v>271</v>
      </c>
      <c r="BQ481" s="190" t="s">
        <v>271</v>
      </c>
      <c r="BR481" s="193" t="s">
        <v>271</v>
      </c>
      <c r="BS481" s="193" t="s">
        <v>271</v>
      </c>
      <c r="BT481" s="190" t="s">
        <v>287</v>
      </c>
      <c r="BU481" s="193">
        <v>0</v>
      </c>
      <c r="BV481" s="193">
        <v>0</v>
      </c>
      <c r="BW481" s="193">
        <v>0</v>
      </c>
      <c r="BX481" s="193">
        <v>0</v>
      </c>
      <c r="BY481" s="193">
        <v>0</v>
      </c>
      <c r="BZ481" s="193">
        <v>0</v>
      </c>
      <c r="CA481" s="193">
        <v>0</v>
      </c>
      <c r="CB481" s="193">
        <v>0</v>
      </c>
      <c r="CC481" s="190" t="s">
        <v>271</v>
      </c>
      <c r="CD481" s="193" t="s">
        <v>271</v>
      </c>
      <c r="CE481" s="193" t="s">
        <v>271</v>
      </c>
      <c r="CF481" s="190" t="s">
        <v>271</v>
      </c>
      <c r="CG481" s="193" t="s">
        <v>271</v>
      </c>
      <c r="CH481" s="193" t="s">
        <v>271</v>
      </c>
      <c r="CI481" s="190" t="s">
        <v>271</v>
      </c>
      <c r="CJ481" s="193" t="s">
        <v>271</v>
      </c>
      <c r="CK481" s="193" t="s">
        <v>271</v>
      </c>
      <c r="CL481" s="190" t="s">
        <v>271</v>
      </c>
      <c r="CM481" s="193" t="s">
        <v>271</v>
      </c>
      <c r="CN481" s="193" t="s">
        <v>271</v>
      </c>
      <c r="CO481" s="190" t="s">
        <v>271</v>
      </c>
      <c r="CP481" s="193" t="s">
        <v>271</v>
      </c>
      <c r="CQ481" s="193" t="s">
        <v>271</v>
      </c>
      <c r="CR481" s="190" t="s">
        <v>271</v>
      </c>
      <c r="CS481" s="193" t="s">
        <v>271</v>
      </c>
      <c r="CT481" s="193" t="s">
        <v>271</v>
      </c>
      <c r="CU481" s="190" t="s">
        <v>271</v>
      </c>
      <c r="CV481" s="193" t="s">
        <v>271</v>
      </c>
      <c r="CW481" s="193" t="s">
        <v>271</v>
      </c>
      <c r="CX481" s="190" t="s">
        <v>271</v>
      </c>
      <c r="CY481" s="193" t="s">
        <v>271</v>
      </c>
      <c r="CZ481" s="193" t="s">
        <v>271</v>
      </c>
      <c r="DA481" s="190" t="s">
        <v>271</v>
      </c>
      <c r="DB481" s="193" t="s">
        <v>271</v>
      </c>
      <c r="DC481" s="193" t="s">
        <v>271</v>
      </c>
      <c r="DD481" s="190" t="s">
        <v>271</v>
      </c>
      <c r="DE481" s="193" t="s">
        <v>271</v>
      </c>
      <c r="DF481" s="193" t="s">
        <v>271</v>
      </c>
      <c r="DG481" s="190" t="s">
        <v>271</v>
      </c>
      <c r="DH481" s="193" t="s">
        <v>271</v>
      </c>
      <c r="DI481" s="193" t="s">
        <v>271</v>
      </c>
      <c r="DJ481" s="190" t="s">
        <v>271</v>
      </c>
      <c r="DK481" s="193" t="s">
        <v>271</v>
      </c>
      <c r="DL481" s="193" t="s">
        <v>271</v>
      </c>
      <c r="DM481" s="190" t="s">
        <v>271</v>
      </c>
      <c r="DN481" s="193" t="s">
        <v>271</v>
      </c>
      <c r="DO481" s="193" t="s">
        <v>271</v>
      </c>
      <c r="DP481" s="190" t="s">
        <v>271</v>
      </c>
      <c r="DQ481" s="193" t="s">
        <v>271</v>
      </c>
      <c r="DR481" s="193" t="s">
        <v>271</v>
      </c>
      <c r="DS481" s="190" t="s">
        <v>271</v>
      </c>
      <c r="DT481" s="193" t="s">
        <v>271</v>
      </c>
      <c r="DU481" s="193" t="s">
        <v>271</v>
      </c>
      <c r="DV481" s="190" t="s">
        <v>271</v>
      </c>
      <c r="DW481" s="193" t="s">
        <v>271</v>
      </c>
      <c r="DX481" s="193" t="s">
        <v>271</v>
      </c>
      <c r="DY481" s="190" t="s">
        <v>356</v>
      </c>
      <c r="DZ481" s="190" t="s">
        <v>272</v>
      </c>
      <c r="EA481" s="190" t="s">
        <v>355</v>
      </c>
      <c r="EB481" s="190" t="s">
        <v>307</v>
      </c>
      <c r="EC481" s="190" t="s">
        <v>297</v>
      </c>
      <c r="ED481" s="190" t="s">
        <v>271</v>
      </c>
      <c r="EE481" s="190" t="s">
        <v>271</v>
      </c>
      <c r="EF481" s="190" t="s">
        <v>3581</v>
      </c>
      <c r="EG481" s="190" t="s">
        <v>352</v>
      </c>
      <c r="EH481" s="190" t="s">
        <v>284</v>
      </c>
      <c r="EI481" s="190" t="s">
        <v>283</v>
      </c>
      <c r="EJ481" s="190" t="s">
        <v>271</v>
      </c>
      <c r="EK481" s="190" t="s">
        <v>379</v>
      </c>
      <c r="EL481" s="190" t="s">
        <v>272</v>
      </c>
      <c r="EM481" s="190" t="s">
        <v>272</v>
      </c>
      <c r="EN481" s="190" t="s">
        <v>272</v>
      </c>
      <c r="EO481" s="190" t="s">
        <v>272</v>
      </c>
      <c r="EP481" s="190" t="s">
        <v>378</v>
      </c>
      <c r="EQ481" s="190">
        <v>4</v>
      </c>
      <c r="ER481" s="190" t="s">
        <v>349</v>
      </c>
      <c r="ES481" s="190" t="s">
        <v>272</v>
      </c>
      <c r="ET481" s="190" t="s">
        <v>272</v>
      </c>
      <c r="EU481" s="190" t="s">
        <v>272</v>
      </c>
      <c r="EV481" s="190" t="s">
        <v>272</v>
      </c>
      <c r="EW481" s="190" t="s">
        <v>303</v>
      </c>
      <c r="EX481" s="190">
        <v>4</v>
      </c>
      <c r="EY481" s="190" t="s">
        <v>318</v>
      </c>
      <c r="EZ481" s="190" t="s">
        <v>268</v>
      </c>
      <c r="FA481" s="190" t="s">
        <v>259</v>
      </c>
      <c r="FB481" s="193">
        <v>5</v>
      </c>
      <c r="FC481" s="190" t="s">
        <v>300</v>
      </c>
      <c r="FD481" s="190" t="s">
        <v>537</v>
      </c>
      <c r="FE481" s="190" t="s">
        <v>348</v>
      </c>
      <c r="FF481" s="190" t="s">
        <v>262</v>
      </c>
      <c r="FG481" s="190" t="s">
        <v>271</v>
      </c>
      <c r="FH481" s="190" t="s">
        <v>3580</v>
      </c>
      <c r="FI481" s="190" t="s">
        <v>3579</v>
      </c>
      <c r="FJ481" s="190" t="s">
        <v>3578</v>
      </c>
      <c r="FK481" s="190" t="s">
        <v>3577</v>
      </c>
      <c r="FL481" s="190" t="s">
        <v>3576</v>
      </c>
      <c r="FM481" s="190" t="s">
        <v>3575</v>
      </c>
      <c r="FN481" s="190" t="s">
        <v>3574</v>
      </c>
      <c r="FO481" s="190" t="s">
        <v>271</v>
      </c>
      <c r="FP481" s="190" t="s">
        <v>3573</v>
      </c>
      <c r="FQ481" s="193">
        <v>0</v>
      </c>
      <c r="FR481" s="193">
        <v>0</v>
      </c>
      <c r="FS481" s="190" t="s">
        <v>297</v>
      </c>
      <c r="FT481" s="190" t="s">
        <v>297</v>
      </c>
      <c r="FU481" s="190" t="s">
        <v>272</v>
      </c>
      <c r="FV481" s="190" t="s">
        <v>272</v>
      </c>
      <c r="FW481" s="190" t="s">
        <v>297</v>
      </c>
      <c r="FX481" s="190" t="s">
        <v>297</v>
      </c>
      <c r="FY481" s="190" t="s">
        <v>297</v>
      </c>
      <c r="FZ481" s="190" t="s">
        <v>297</v>
      </c>
      <c r="GA481" s="190" t="s">
        <v>297</v>
      </c>
      <c r="GB481" s="190" t="s">
        <v>297</v>
      </c>
      <c r="GC481" s="190" t="s">
        <v>297</v>
      </c>
      <c r="GD481" s="190" t="s">
        <v>297</v>
      </c>
      <c r="GE481" s="190" t="s">
        <v>272</v>
      </c>
    </row>
    <row r="482" spans="1:187" x14ac:dyDescent="0.3">
      <c r="A482" s="190" t="s">
        <v>372</v>
      </c>
      <c r="B482" s="190">
        <v>3613</v>
      </c>
      <c r="C482" s="190" t="s">
        <v>91</v>
      </c>
      <c r="D482" s="190" t="s">
        <v>243</v>
      </c>
      <c r="E482" s="190" t="s">
        <v>3572</v>
      </c>
      <c r="F482" s="190" t="s">
        <v>3571</v>
      </c>
      <c r="G482" s="190" t="s">
        <v>2855</v>
      </c>
      <c r="H482" s="190" t="s">
        <v>514</v>
      </c>
      <c r="I482" s="190" t="s">
        <v>544</v>
      </c>
      <c r="J482" s="190" t="s">
        <v>3570</v>
      </c>
      <c r="K482" s="190" t="s">
        <v>271</v>
      </c>
      <c r="L482" s="190" t="s">
        <v>271</v>
      </c>
      <c r="M482" s="190" t="s">
        <v>271</v>
      </c>
      <c r="N482" s="190" t="s">
        <v>271</v>
      </c>
      <c r="O482" s="190" t="s">
        <v>271</v>
      </c>
      <c r="P482" s="190" t="s">
        <v>271</v>
      </c>
      <c r="Q482" s="191">
        <v>42461</v>
      </c>
      <c r="R482" s="191">
        <v>42825</v>
      </c>
      <c r="T482" s="190" t="s">
        <v>452</v>
      </c>
      <c r="U482" s="194">
        <v>1066500.04</v>
      </c>
      <c r="V482" s="190" t="s">
        <v>1788</v>
      </c>
      <c r="W482" s="190" t="s">
        <v>1805</v>
      </c>
      <c r="X482" s="190" t="s">
        <v>3569</v>
      </c>
      <c r="Y482" s="190" t="s">
        <v>1804</v>
      </c>
      <c r="Z482" s="190" t="s">
        <v>1854</v>
      </c>
      <c r="AA482" s="190" t="s">
        <v>3568</v>
      </c>
      <c r="AB482" s="190" t="s">
        <v>448</v>
      </c>
      <c r="AC482" s="190" t="s">
        <v>3567</v>
      </c>
      <c r="AD482" s="190" t="s">
        <v>301</v>
      </c>
      <c r="AE482" s="190" t="s">
        <v>1815</v>
      </c>
      <c r="AF482" s="190" t="s">
        <v>1852</v>
      </c>
      <c r="AG482" s="193">
        <v>0</v>
      </c>
      <c r="AH482" s="193">
        <v>0</v>
      </c>
      <c r="AI482" s="193">
        <v>0</v>
      </c>
      <c r="AJ482" s="193">
        <v>86255</v>
      </c>
      <c r="AK482" s="193">
        <v>84935</v>
      </c>
      <c r="AL482" s="193">
        <v>171190</v>
      </c>
      <c r="AM482" s="193">
        <v>0</v>
      </c>
      <c r="AN482" s="193">
        <v>0</v>
      </c>
      <c r="AO482" s="193">
        <v>0</v>
      </c>
      <c r="AP482" s="193">
        <v>86203</v>
      </c>
      <c r="AQ482" s="193">
        <v>85042</v>
      </c>
      <c r="AR482" s="193">
        <v>171245</v>
      </c>
      <c r="AS482" s="190" t="s">
        <v>271</v>
      </c>
      <c r="AT482" s="193" t="s">
        <v>271</v>
      </c>
      <c r="AU482" s="193" t="s">
        <v>271</v>
      </c>
      <c r="AV482" s="190" t="s">
        <v>271</v>
      </c>
      <c r="AW482" s="193" t="s">
        <v>271</v>
      </c>
      <c r="AX482" s="193" t="s">
        <v>271</v>
      </c>
      <c r="AY482" s="190" t="s">
        <v>271</v>
      </c>
      <c r="AZ482" s="193" t="s">
        <v>271</v>
      </c>
      <c r="BA482" s="193" t="s">
        <v>271</v>
      </c>
      <c r="BB482" s="190" t="s">
        <v>271</v>
      </c>
      <c r="BC482" s="193" t="s">
        <v>271</v>
      </c>
      <c r="BD482" s="193" t="s">
        <v>271</v>
      </c>
      <c r="BE482" s="190" t="s">
        <v>271</v>
      </c>
      <c r="BF482" s="193" t="s">
        <v>271</v>
      </c>
      <c r="BG482" s="193" t="s">
        <v>271</v>
      </c>
      <c r="BH482" s="190" t="s">
        <v>271</v>
      </c>
      <c r="BI482" s="193" t="s">
        <v>271</v>
      </c>
      <c r="BJ482" s="193" t="s">
        <v>271</v>
      </c>
      <c r="BK482" s="190" t="s">
        <v>271</v>
      </c>
      <c r="BL482" s="193" t="s">
        <v>271</v>
      </c>
      <c r="BM482" s="193" t="s">
        <v>271</v>
      </c>
      <c r="BN482" s="190" t="s">
        <v>271</v>
      </c>
      <c r="BO482" s="193" t="s">
        <v>271</v>
      </c>
      <c r="BP482" s="193" t="s">
        <v>271</v>
      </c>
      <c r="BQ482" s="190" t="s">
        <v>271</v>
      </c>
      <c r="BR482" s="193" t="s">
        <v>271</v>
      </c>
      <c r="BS482" s="193" t="s">
        <v>271</v>
      </c>
      <c r="BT482" s="190" t="s">
        <v>287</v>
      </c>
      <c r="BU482" s="193">
        <v>171245</v>
      </c>
      <c r="BV482" s="193">
        <v>0</v>
      </c>
      <c r="BW482" s="193" t="s">
        <v>271</v>
      </c>
      <c r="BX482" s="193" t="s">
        <v>271</v>
      </c>
      <c r="BY482" s="193">
        <v>0</v>
      </c>
      <c r="BZ482" s="193" t="s">
        <v>271</v>
      </c>
      <c r="CA482" s="193" t="s">
        <v>271</v>
      </c>
      <c r="CB482" s="193">
        <v>0</v>
      </c>
      <c r="CC482" s="190" t="s">
        <v>271</v>
      </c>
      <c r="CD482" s="193" t="s">
        <v>271</v>
      </c>
      <c r="CE482" s="193" t="s">
        <v>271</v>
      </c>
      <c r="CF482" s="190" t="s">
        <v>271</v>
      </c>
      <c r="CG482" s="193" t="s">
        <v>271</v>
      </c>
      <c r="CH482" s="193" t="s">
        <v>271</v>
      </c>
      <c r="CI482" s="190" t="s">
        <v>271</v>
      </c>
      <c r="CJ482" s="193" t="s">
        <v>271</v>
      </c>
      <c r="CK482" s="193" t="s">
        <v>271</v>
      </c>
      <c r="CL482" s="190" t="s">
        <v>271</v>
      </c>
      <c r="CM482" s="193" t="s">
        <v>271</v>
      </c>
      <c r="CN482" s="193" t="s">
        <v>271</v>
      </c>
      <c r="CO482" s="190" t="s">
        <v>271</v>
      </c>
      <c r="CP482" s="193" t="s">
        <v>271</v>
      </c>
      <c r="CQ482" s="193" t="s">
        <v>271</v>
      </c>
      <c r="CR482" s="190" t="s">
        <v>271</v>
      </c>
      <c r="CS482" s="193" t="s">
        <v>271</v>
      </c>
      <c r="CT482" s="193" t="s">
        <v>271</v>
      </c>
      <c r="CU482" s="190" t="s">
        <v>271</v>
      </c>
      <c r="CV482" s="193" t="s">
        <v>271</v>
      </c>
      <c r="CW482" s="193" t="s">
        <v>271</v>
      </c>
      <c r="CX482" s="190" t="s">
        <v>271</v>
      </c>
      <c r="CY482" s="193" t="s">
        <v>271</v>
      </c>
      <c r="CZ482" s="193" t="s">
        <v>271</v>
      </c>
      <c r="DA482" s="190" t="s">
        <v>271</v>
      </c>
      <c r="DB482" s="193" t="s">
        <v>271</v>
      </c>
      <c r="DC482" s="193" t="s">
        <v>271</v>
      </c>
      <c r="DD482" s="190" t="s">
        <v>271</v>
      </c>
      <c r="DE482" s="193" t="s">
        <v>271</v>
      </c>
      <c r="DF482" s="193" t="s">
        <v>271</v>
      </c>
      <c r="DG482" s="190" t="s">
        <v>271</v>
      </c>
      <c r="DH482" s="193" t="s">
        <v>271</v>
      </c>
      <c r="DI482" s="193" t="s">
        <v>271</v>
      </c>
      <c r="DJ482" s="190" t="s">
        <v>271</v>
      </c>
      <c r="DK482" s="193" t="s">
        <v>271</v>
      </c>
      <c r="DL482" s="193" t="s">
        <v>271</v>
      </c>
      <c r="DM482" s="190" t="s">
        <v>271</v>
      </c>
      <c r="DN482" s="193" t="s">
        <v>271</v>
      </c>
      <c r="DO482" s="193" t="s">
        <v>271</v>
      </c>
      <c r="DP482" s="190" t="s">
        <v>271</v>
      </c>
      <c r="DQ482" s="193" t="s">
        <v>271</v>
      </c>
      <c r="DR482" s="193" t="s">
        <v>271</v>
      </c>
      <c r="DS482" s="190" t="s">
        <v>271</v>
      </c>
      <c r="DT482" s="193" t="s">
        <v>271</v>
      </c>
      <c r="DU482" s="193" t="s">
        <v>271</v>
      </c>
      <c r="DV482" s="190" t="s">
        <v>271</v>
      </c>
      <c r="DW482" s="193" t="s">
        <v>271</v>
      </c>
      <c r="DX482" s="193" t="s">
        <v>271</v>
      </c>
      <c r="DY482" s="190" t="s">
        <v>356</v>
      </c>
      <c r="DZ482" s="190" t="s">
        <v>297</v>
      </c>
      <c r="EA482" s="190" t="s">
        <v>271</v>
      </c>
      <c r="EB482" s="190" t="s">
        <v>271</v>
      </c>
      <c r="EC482" s="190" t="s">
        <v>272</v>
      </c>
      <c r="ED482" s="190" t="s">
        <v>355</v>
      </c>
      <c r="EE482" s="190" t="s">
        <v>426</v>
      </c>
      <c r="EF482" s="190" t="s">
        <v>1798</v>
      </c>
      <c r="EG482" s="190" t="s">
        <v>352</v>
      </c>
      <c r="EH482" s="190" t="s">
        <v>284</v>
      </c>
      <c r="EI482" s="190" t="s">
        <v>283</v>
      </c>
      <c r="EJ482" s="190" t="s">
        <v>245</v>
      </c>
      <c r="EK482" s="190" t="s">
        <v>379</v>
      </c>
      <c r="EL482" s="190" t="s">
        <v>272</v>
      </c>
      <c r="EM482" s="190" t="s">
        <v>272</v>
      </c>
      <c r="EN482" s="190" t="s">
        <v>272</v>
      </c>
      <c r="EO482" s="190" t="s">
        <v>272</v>
      </c>
      <c r="EP482" s="190" t="s">
        <v>378</v>
      </c>
      <c r="EQ482" s="190">
        <v>4</v>
      </c>
      <c r="ER482" s="190" t="s">
        <v>349</v>
      </c>
      <c r="ES482" s="190" t="s">
        <v>297</v>
      </c>
      <c r="ET482" s="190" t="s">
        <v>272</v>
      </c>
      <c r="EU482" s="190" t="s">
        <v>272</v>
      </c>
      <c r="EV482" s="190" t="s">
        <v>272</v>
      </c>
      <c r="EW482" s="190" t="s">
        <v>303</v>
      </c>
      <c r="EX482" s="190">
        <v>3</v>
      </c>
      <c r="EY482" s="190" t="s">
        <v>302</v>
      </c>
      <c r="EZ482" s="190" t="s">
        <v>268</v>
      </c>
      <c r="FA482" s="190" t="s">
        <v>259</v>
      </c>
      <c r="FB482" s="193">
        <v>2</v>
      </c>
      <c r="FC482" s="190" t="s">
        <v>300</v>
      </c>
      <c r="FD482" s="190" t="s">
        <v>537</v>
      </c>
      <c r="FE482" s="190" t="s">
        <v>443</v>
      </c>
      <c r="FF482" s="190" t="s">
        <v>262</v>
      </c>
      <c r="FG482" s="190" t="s">
        <v>271</v>
      </c>
      <c r="FH482" s="190" t="s">
        <v>3566</v>
      </c>
      <c r="FI482" s="190" t="s">
        <v>3565</v>
      </c>
      <c r="FJ482" s="190" t="s">
        <v>271</v>
      </c>
      <c r="FK482" s="190" t="s">
        <v>271</v>
      </c>
      <c r="FL482" s="190" t="s">
        <v>3565</v>
      </c>
      <c r="FM482" s="190" t="s">
        <v>271</v>
      </c>
      <c r="FN482" s="190" t="s">
        <v>271</v>
      </c>
      <c r="FO482" s="190" t="s">
        <v>3565</v>
      </c>
      <c r="FP482" s="190" t="s">
        <v>3564</v>
      </c>
      <c r="FQ482" s="193">
        <v>0</v>
      </c>
      <c r="FR482" s="193">
        <v>171245</v>
      </c>
      <c r="FS482" s="190" t="s">
        <v>297</v>
      </c>
      <c r="FT482" s="190" t="s">
        <v>297</v>
      </c>
      <c r="FU482" s="190" t="s">
        <v>272</v>
      </c>
      <c r="FV482" s="190" t="s">
        <v>272</v>
      </c>
      <c r="FW482" s="190" t="s">
        <v>297</v>
      </c>
      <c r="FX482" s="190" t="s">
        <v>297</v>
      </c>
      <c r="FY482" s="190" t="s">
        <v>297</v>
      </c>
      <c r="FZ482" s="190" t="s">
        <v>297</v>
      </c>
      <c r="GA482" s="190" t="s">
        <v>297</v>
      </c>
      <c r="GB482" s="190" t="s">
        <v>297</v>
      </c>
      <c r="GC482" s="190" t="s">
        <v>297</v>
      </c>
      <c r="GD482" s="190" t="s">
        <v>297</v>
      </c>
      <c r="GE482" s="190" t="s">
        <v>271</v>
      </c>
    </row>
    <row r="483" spans="1:187" x14ac:dyDescent="0.3">
      <c r="A483" s="190" t="s">
        <v>372</v>
      </c>
      <c r="B483" s="190">
        <v>3068</v>
      </c>
      <c r="C483" s="190" t="s">
        <v>91</v>
      </c>
      <c r="D483" s="190" t="s">
        <v>243</v>
      </c>
      <c r="E483" s="190" t="s">
        <v>2806</v>
      </c>
      <c r="F483" s="190" t="s">
        <v>2805</v>
      </c>
      <c r="G483" s="190" t="s">
        <v>2289</v>
      </c>
      <c r="H483" s="190" t="s">
        <v>1104</v>
      </c>
      <c r="I483" s="190" t="s">
        <v>301</v>
      </c>
      <c r="J483" s="190" t="s">
        <v>2804</v>
      </c>
      <c r="K483" s="190" t="s">
        <v>301</v>
      </c>
      <c r="L483" s="190" t="s">
        <v>271</v>
      </c>
      <c r="M483" s="190" t="s">
        <v>2289</v>
      </c>
      <c r="N483" s="190" t="s">
        <v>271</v>
      </c>
      <c r="O483" s="190" t="s">
        <v>271</v>
      </c>
      <c r="P483" s="190" t="s">
        <v>271</v>
      </c>
      <c r="Q483" s="191">
        <v>42005</v>
      </c>
      <c r="R483" s="191">
        <v>42551</v>
      </c>
      <c r="S483" s="191">
        <v>42735</v>
      </c>
      <c r="T483" s="190" t="s">
        <v>549</v>
      </c>
      <c r="U483" s="194">
        <v>241327.3</v>
      </c>
      <c r="V483" s="190" t="s">
        <v>2790</v>
      </c>
      <c r="W483" s="190" t="s">
        <v>1873</v>
      </c>
      <c r="X483" s="190" t="s">
        <v>2789</v>
      </c>
      <c r="Y483" s="190" t="s">
        <v>2788</v>
      </c>
      <c r="Z483" s="190" t="s">
        <v>364</v>
      </c>
      <c r="AA483" s="190" t="s">
        <v>2803</v>
      </c>
      <c r="AB483" s="190" t="s">
        <v>310</v>
      </c>
      <c r="AC483" s="190" t="s">
        <v>2802</v>
      </c>
      <c r="AD483" s="190" t="s">
        <v>325</v>
      </c>
      <c r="AE483" s="190" t="s">
        <v>2801</v>
      </c>
      <c r="AF483" s="190" t="s">
        <v>2800</v>
      </c>
      <c r="AG483" s="193">
        <v>8842</v>
      </c>
      <c r="AH483" s="193">
        <v>5894</v>
      </c>
      <c r="AI483" s="193">
        <v>14736</v>
      </c>
      <c r="AJ483" s="193">
        <v>2210</v>
      </c>
      <c r="AK483" s="193">
        <v>1474</v>
      </c>
      <c r="AL483" s="193">
        <v>3684</v>
      </c>
      <c r="AM483" s="193">
        <v>0</v>
      </c>
      <c r="AN483" s="193">
        <v>0</v>
      </c>
      <c r="AO483" s="193">
        <v>0</v>
      </c>
      <c r="AP483" s="193">
        <v>0</v>
      </c>
      <c r="AQ483" s="193">
        <v>0</v>
      </c>
      <c r="AR483" s="193">
        <v>0</v>
      </c>
      <c r="AS483" s="190" t="s">
        <v>271</v>
      </c>
      <c r="AT483" s="193" t="s">
        <v>271</v>
      </c>
      <c r="AU483" s="193" t="s">
        <v>271</v>
      </c>
      <c r="AV483" s="190" t="s">
        <v>271</v>
      </c>
      <c r="AW483" s="193" t="s">
        <v>271</v>
      </c>
      <c r="AX483" s="193" t="s">
        <v>271</v>
      </c>
      <c r="AY483" s="190" t="s">
        <v>271</v>
      </c>
      <c r="AZ483" s="193" t="s">
        <v>271</v>
      </c>
      <c r="BA483" s="193" t="s">
        <v>271</v>
      </c>
      <c r="BB483" s="190" t="s">
        <v>271</v>
      </c>
      <c r="BC483" s="193" t="s">
        <v>271</v>
      </c>
      <c r="BD483" s="193" t="s">
        <v>271</v>
      </c>
      <c r="BE483" s="190" t="s">
        <v>271</v>
      </c>
      <c r="BF483" s="193" t="s">
        <v>271</v>
      </c>
      <c r="BG483" s="193" t="s">
        <v>271</v>
      </c>
      <c r="BH483" s="190" t="s">
        <v>271</v>
      </c>
      <c r="BI483" s="193" t="s">
        <v>271</v>
      </c>
      <c r="BJ483" s="193" t="s">
        <v>271</v>
      </c>
      <c r="BK483" s="190" t="s">
        <v>271</v>
      </c>
      <c r="BL483" s="193" t="s">
        <v>271</v>
      </c>
      <c r="BM483" s="193" t="s">
        <v>271</v>
      </c>
      <c r="BN483" s="190" t="s">
        <v>271</v>
      </c>
      <c r="BO483" s="193" t="s">
        <v>271</v>
      </c>
      <c r="BP483" s="193" t="s">
        <v>271</v>
      </c>
      <c r="BQ483" s="190" t="s">
        <v>271</v>
      </c>
      <c r="BR483" s="193" t="s">
        <v>271</v>
      </c>
      <c r="BS483" s="193" t="s">
        <v>271</v>
      </c>
      <c r="BT483" s="190" t="s">
        <v>271</v>
      </c>
      <c r="BU483" s="193" t="s">
        <v>271</v>
      </c>
      <c r="BV483" s="193" t="s">
        <v>271</v>
      </c>
      <c r="BW483" s="193">
        <v>9260</v>
      </c>
      <c r="BX483" s="193">
        <v>3076</v>
      </c>
      <c r="BY483" s="193">
        <v>12336</v>
      </c>
      <c r="BZ483" s="193">
        <v>2315</v>
      </c>
      <c r="CA483" s="193">
        <v>769</v>
      </c>
      <c r="CB483" s="193">
        <v>3084</v>
      </c>
      <c r="CC483" s="190" t="s">
        <v>287</v>
      </c>
      <c r="CD483" s="193">
        <v>324</v>
      </c>
      <c r="CE483" s="193">
        <v>1296</v>
      </c>
      <c r="CF483" s="190" t="s">
        <v>287</v>
      </c>
      <c r="CG483" s="193">
        <v>324</v>
      </c>
      <c r="CH483" s="193">
        <v>1296</v>
      </c>
      <c r="CI483" s="190" t="s">
        <v>271</v>
      </c>
      <c r="CJ483" s="193" t="s">
        <v>271</v>
      </c>
      <c r="CK483" s="193" t="s">
        <v>271</v>
      </c>
      <c r="CL483" s="190" t="s">
        <v>271</v>
      </c>
      <c r="CM483" s="193" t="s">
        <v>271</v>
      </c>
      <c r="CN483" s="193" t="s">
        <v>271</v>
      </c>
      <c r="CO483" s="190" t="s">
        <v>287</v>
      </c>
      <c r="CP483" s="193">
        <v>2760</v>
      </c>
      <c r="CQ483" s="193">
        <v>11040</v>
      </c>
      <c r="CR483" s="190" t="s">
        <v>271</v>
      </c>
      <c r="CS483" s="193" t="s">
        <v>271</v>
      </c>
      <c r="CT483" s="193" t="s">
        <v>271</v>
      </c>
      <c r="CU483" s="190" t="s">
        <v>271</v>
      </c>
      <c r="CV483" s="193" t="s">
        <v>271</v>
      </c>
      <c r="CW483" s="193" t="s">
        <v>271</v>
      </c>
      <c r="CX483" s="190" t="s">
        <v>271</v>
      </c>
      <c r="CY483" s="193" t="s">
        <v>271</v>
      </c>
      <c r="CZ483" s="193" t="s">
        <v>271</v>
      </c>
      <c r="DA483" s="190" t="s">
        <v>271</v>
      </c>
      <c r="DB483" s="193" t="s">
        <v>271</v>
      </c>
      <c r="DC483" s="193" t="s">
        <v>271</v>
      </c>
      <c r="DD483" s="190" t="s">
        <v>271</v>
      </c>
      <c r="DE483" s="193" t="s">
        <v>271</v>
      </c>
      <c r="DF483" s="193" t="s">
        <v>271</v>
      </c>
      <c r="DG483" s="190" t="s">
        <v>271</v>
      </c>
      <c r="DH483" s="193" t="s">
        <v>271</v>
      </c>
      <c r="DI483" s="193" t="s">
        <v>271</v>
      </c>
      <c r="DJ483" s="190" t="s">
        <v>271</v>
      </c>
      <c r="DK483" s="193" t="s">
        <v>271</v>
      </c>
      <c r="DL483" s="193" t="s">
        <v>271</v>
      </c>
      <c r="DM483" s="190" t="s">
        <v>271</v>
      </c>
      <c r="DN483" s="193" t="s">
        <v>271</v>
      </c>
      <c r="DO483" s="193" t="s">
        <v>271</v>
      </c>
      <c r="DP483" s="190" t="s">
        <v>271</v>
      </c>
      <c r="DQ483" s="193" t="s">
        <v>271</v>
      </c>
      <c r="DR483" s="193" t="s">
        <v>271</v>
      </c>
      <c r="DS483" s="190" t="s">
        <v>271</v>
      </c>
      <c r="DT483" s="193" t="s">
        <v>271</v>
      </c>
      <c r="DU483" s="193" t="s">
        <v>271</v>
      </c>
      <c r="DV483" s="190" t="s">
        <v>271</v>
      </c>
      <c r="DW483" s="193" t="s">
        <v>271</v>
      </c>
      <c r="DX483" s="193" t="s">
        <v>271</v>
      </c>
      <c r="DY483" s="190" t="s">
        <v>356</v>
      </c>
      <c r="DZ483" s="190" t="s">
        <v>297</v>
      </c>
      <c r="EA483" s="190" t="s">
        <v>271</v>
      </c>
      <c r="EB483" s="190" t="s">
        <v>271</v>
      </c>
      <c r="EC483" s="190" t="s">
        <v>272</v>
      </c>
      <c r="ED483" s="190" t="s">
        <v>381</v>
      </c>
      <c r="EE483" s="190" t="s">
        <v>307</v>
      </c>
      <c r="EF483" s="190" t="s">
        <v>271</v>
      </c>
      <c r="EG483" s="190" t="s">
        <v>321</v>
      </c>
      <c r="EH483" s="190" t="s">
        <v>284</v>
      </c>
      <c r="EI483" s="190" t="s">
        <v>319</v>
      </c>
      <c r="EJ483" s="190" t="s">
        <v>246</v>
      </c>
      <c r="EK483" s="190" t="s">
        <v>379</v>
      </c>
      <c r="EL483" s="190" t="s">
        <v>272</v>
      </c>
      <c r="EM483" s="190" t="s">
        <v>272</v>
      </c>
      <c r="EN483" s="190" t="s">
        <v>272</v>
      </c>
      <c r="EO483" s="190" t="s">
        <v>272</v>
      </c>
      <c r="EP483" s="190" t="s">
        <v>378</v>
      </c>
      <c r="EQ483" s="190">
        <v>4</v>
      </c>
      <c r="ER483" s="190" t="s">
        <v>349</v>
      </c>
      <c r="ES483" s="190" t="s">
        <v>272</v>
      </c>
      <c r="ET483" s="190" t="s">
        <v>272</v>
      </c>
      <c r="EU483" s="190" t="s">
        <v>272</v>
      </c>
      <c r="EV483" s="190" t="s">
        <v>272</v>
      </c>
      <c r="EW483" s="190" t="s">
        <v>303</v>
      </c>
      <c r="EX483" s="190">
        <v>4</v>
      </c>
      <c r="EY483" s="190" t="s">
        <v>278</v>
      </c>
      <c r="EZ483" s="190" t="s">
        <v>266</v>
      </c>
      <c r="FA483" s="190" t="s">
        <v>258</v>
      </c>
      <c r="FB483" s="193">
        <v>2</v>
      </c>
      <c r="FC483" s="190" t="s">
        <v>377</v>
      </c>
      <c r="FD483" s="190" t="s">
        <v>348</v>
      </c>
      <c r="FE483" s="190" t="s">
        <v>271</v>
      </c>
      <c r="FF483" s="190" t="s">
        <v>263</v>
      </c>
      <c r="FG483" s="190" t="s">
        <v>2799</v>
      </c>
      <c r="FH483" s="190" t="s">
        <v>2782</v>
      </c>
      <c r="FI483" s="190" t="s">
        <v>221</v>
      </c>
      <c r="FJ483" s="190" t="s">
        <v>2798</v>
      </c>
      <c r="FK483" s="190" t="s">
        <v>2797</v>
      </c>
      <c r="FL483" s="190" t="s">
        <v>2796</v>
      </c>
      <c r="FM483" s="190" t="s">
        <v>2795</v>
      </c>
      <c r="FN483" s="190" t="s">
        <v>2794</v>
      </c>
      <c r="FO483" s="190" t="s">
        <v>271</v>
      </c>
      <c r="FP483" s="190" t="s">
        <v>271</v>
      </c>
      <c r="FQ483" s="193">
        <v>12336</v>
      </c>
      <c r="FR483" s="193">
        <v>3084</v>
      </c>
      <c r="FS483" s="190" t="s">
        <v>272</v>
      </c>
      <c r="FT483" s="190" t="s">
        <v>297</v>
      </c>
      <c r="FU483" s="190" t="s">
        <v>271</v>
      </c>
      <c r="FV483" s="190" t="s">
        <v>271</v>
      </c>
      <c r="FW483" s="190" t="s">
        <v>271</v>
      </c>
      <c r="FX483" s="190" t="s">
        <v>271</v>
      </c>
      <c r="FY483" s="190" t="s">
        <v>271</v>
      </c>
      <c r="FZ483" s="190" t="s">
        <v>271</v>
      </c>
      <c r="GA483" s="190" t="s">
        <v>272</v>
      </c>
      <c r="GB483" s="190" t="s">
        <v>297</v>
      </c>
      <c r="GC483" s="190" t="s">
        <v>272</v>
      </c>
      <c r="GD483" s="190" t="s">
        <v>297</v>
      </c>
      <c r="GE483" s="190" t="s">
        <v>297</v>
      </c>
    </row>
    <row r="484" spans="1:187" x14ac:dyDescent="0.3">
      <c r="A484" s="190" t="s">
        <v>372</v>
      </c>
      <c r="B484" s="190">
        <v>3085</v>
      </c>
      <c r="C484" s="190" t="s">
        <v>91</v>
      </c>
      <c r="D484" s="190" t="s">
        <v>243</v>
      </c>
      <c r="E484" s="190" t="s">
        <v>2793</v>
      </c>
      <c r="F484" s="190" t="s">
        <v>2792</v>
      </c>
      <c r="G484" s="190" t="s">
        <v>2289</v>
      </c>
      <c r="H484" s="190" t="s">
        <v>1272</v>
      </c>
      <c r="I484" s="190" t="s">
        <v>301</v>
      </c>
      <c r="J484" s="190" t="s">
        <v>2791</v>
      </c>
      <c r="K484" s="190" t="s">
        <v>271</v>
      </c>
      <c r="L484" s="190" t="s">
        <v>271</v>
      </c>
      <c r="M484" s="190" t="s">
        <v>271</v>
      </c>
      <c r="N484" s="190" t="s">
        <v>271</v>
      </c>
      <c r="O484" s="190" t="s">
        <v>271</v>
      </c>
      <c r="P484" s="190" t="s">
        <v>271</v>
      </c>
      <c r="Q484" s="191">
        <v>42186</v>
      </c>
      <c r="R484" s="191">
        <v>43281</v>
      </c>
      <c r="T484" s="190" t="s">
        <v>549</v>
      </c>
      <c r="U484" s="194">
        <v>527203</v>
      </c>
      <c r="V484" s="190" t="s">
        <v>2790</v>
      </c>
      <c r="W484" s="190" t="s">
        <v>1893</v>
      </c>
      <c r="X484" s="190" t="s">
        <v>2789</v>
      </c>
      <c r="Y484" s="190" t="s">
        <v>2788</v>
      </c>
      <c r="Z484" s="190" t="s">
        <v>364</v>
      </c>
      <c r="AA484" s="190" t="s">
        <v>2787</v>
      </c>
      <c r="AB484" s="190" t="s">
        <v>310</v>
      </c>
      <c r="AC484" s="190" t="s">
        <v>2786</v>
      </c>
      <c r="AD484" s="190" t="s">
        <v>325</v>
      </c>
      <c r="AE484" s="190" t="s">
        <v>2785</v>
      </c>
      <c r="AF484" s="190" t="s">
        <v>2784</v>
      </c>
      <c r="AG484" s="193">
        <v>4800</v>
      </c>
      <c r="AH484" s="193">
        <v>3200</v>
      </c>
      <c r="AI484" s="193">
        <v>8000</v>
      </c>
      <c r="AJ484" s="193">
        <v>1000</v>
      </c>
      <c r="AK484" s="193">
        <v>1000</v>
      </c>
      <c r="AL484" s="193">
        <v>2000</v>
      </c>
      <c r="AM484" s="193">
        <v>0</v>
      </c>
      <c r="AN484" s="193">
        <v>0</v>
      </c>
      <c r="AO484" s="193">
        <v>0</v>
      </c>
      <c r="AP484" s="193">
        <v>0</v>
      </c>
      <c r="AQ484" s="193">
        <v>0</v>
      </c>
      <c r="AR484" s="193">
        <v>0</v>
      </c>
      <c r="AS484" s="190" t="s">
        <v>271</v>
      </c>
      <c r="AT484" s="193" t="s">
        <v>271</v>
      </c>
      <c r="AU484" s="193" t="s">
        <v>271</v>
      </c>
      <c r="AV484" s="190" t="s">
        <v>271</v>
      </c>
      <c r="AW484" s="193" t="s">
        <v>271</v>
      </c>
      <c r="AX484" s="193" t="s">
        <v>271</v>
      </c>
      <c r="AY484" s="190" t="s">
        <v>271</v>
      </c>
      <c r="AZ484" s="193" t="s">
        <v>271</v>
      </c>
      <c r="BA484" s="193" t="s">
        <v>271</v>
      </c>
      <c r="BB484" s="190" t="s">
        <v>271</v>
      </c>
      <c r="BC484" s="193" t="s">
        <v>271</v>
      </c>
      <c r="BD484" s="193" t="s">
        <v>271</v>
      </c>
      <c r="BE484" s="190" t="s">
        <v>271</v>
      </c>
      <c r="BF484" s="193" t="s">
        <v>271</v>
      </c>
      <c r="BG484" s="193" t="s">
        <v>271</v>
      </c>
      <c r="BH484" s="190" t="s">
        <v>271</v>
      </c>
      <c r="BI484" s="193" t="s">
        <v>271</v>
      </c>
      <c r="BJ484" s="193" t="s">
        <v>271</v>
      </c>
      <c r="BK484" s="190" t="s">
        <v>271</v>
      </c>
      <c r="BL484" s="193" t="s">
        <v>271</v>
      </c>
      <c r="BM484" s="193" t="s">
        <v>271</v>
      </c>
      <c r="BN484" s="190" t="s">
        <v>271</v>
      </c>
      <c r="BO484" s="193" t="s">
        <v>271</v>
      </c>
      <c r="BP484" s="193" t="s">
        <v>271</v>
      </c>
      <c r="BQ484" s="190" t="s">
        <v>271</v>
      </c>
      <c r="BR484" s="193" t="s">
        <v>271</v>
      </c>
      <c r="BS484" s="193" t="s">
        <v>271</v>
      </c>
      <c r="BT484" s="190" t="s">
        <v>271</v>
      </c>
      <c r="BU484" s="193" t="s">
        <v>271</v>
      </c>
      <c r="BV484" s="193" t="s">
        <v>271</v>
      </c>
      <c r="BW484" s="193">
        <v>1916</v>
      </c>
      <c r="BX484" s="193">
        <v>1776</v>
      </c>
      <c r="BY484" s="193">
        <v>3692</v>
      </c>
      <c r="BZ484" s="193">
        <v>479</v>
      </c>
      <c r="CA484" s="193">
        <v>444</v>
      </c>
      <c r="CB484" s="193">
        <v>923</v>
      </c>
      <c r="CC484" s="190" t="s">
        <v>287</v>
      </c>
      <c r="CD484" s="193">
        <v>704</v>
      </c>
      <c r="CE484" s="193">
        <v>2816</v>
      </c>
      <c r="CF484" s="190" t="s">
        <v>271</v>
      </c>
      <c r="CG484" s="193" t="s">
        <v>271</v>
      </c>
      <c r="CH484" s="193" t="s">
        <v>271</v>
      </c>
      <c r="CI484" s="190" t="s">
        <v>271</v>
      </c>
      <c r="CJ484" s="193" t="s">
        <v>271</v>
      </c>
      <c r="CK484" s="193" t="s">
        <v>271</v>
      </c>
      <c r="CL484" s="190" t="s">
        <v>271</v>
      </c>
      <c r="CM484" s="193" t="s">
        <v>271</v>
      </c>
      <c r="CN484" s="193" t="s">
        <v>271</v>
      </c>
      <c r="CO484" s="190" t="s">
        <v>287</v>
      </c>
      <c r="CP484" s="193">
        <v>219</v>
      </c>
      <c r="CQ484" s="193">
        <v>876</v>
      </c>
      <c r="CR484" s="190" t="s">
        <v>271</v>
      </c>
      <c r="CS484" s="193" t="s">
        <v>271</v>
      </c>
      <c r="CT484" s="193" t="s">
        <v>271</v>
      </c>
      <c r="CU484" s="190" t="s">
        <v>271</v>
      </c>
      <c r="CV484" s="193" t="s">
        <v>271</v>
      </c>
      <c r="CW484" s="193" t="s">
        <v>271</v>
      </c>
      <c r="CX484" s="190" t="s">
        <v>271</v>
      </c>
      <c r="CY484" s="193" t="s">
        <v>271</v>
      </c>
      <c r="CZ484" s="193" t="s">
        <v>271</v>
      </c>
      <c r="DA484" s="190" t="s">
        <v>271</v>
      </c>
      <c r="DB484" s="193" t="s">
        <v>271</v>
      </c>
      <c r="DC484" s="193" t="s">
        <v>271</v>
      </c>
      <c r="DD484" s="190" t="s">
        <v>271</v>
      </c>
      <c r="DE484" s="193" t="s">
        <v>271</v>
      </c>
      <c r="DF484" s="193" t="s">
        <v>271</v>
      </c>
      <c r="DG484" s="190" t="s">
        <v>271</v>
      </c>
      <c r="DH484" s="193" t="s">
        <v>271</v>
      </c>
      <c r="DI484" s="193" t="s">
        <v>271</v>
      </c>
      <c r="DJ484" s="190" t="s">
        <v>271</v>
      </c>
      <c r="DK484" s="193" t="s">
        <v>271</v>
      </c>
      <c r="DL484" s="193" t="s">
        <v>271</v>
      </c>
      <c r="DM484" s="190" t="s">
        <v>271</v>
      </c>
      <c r="DN484" s="193" t="s">
        <v>271</v>
      </c>
      <c r="DO484" s="193" t="s">
        <v>271</v>
      </c>
      <c r="DP484" s="190" t="s">
        <v>271</v>
      </c>
      <c r="DQ484" s="193" t="s">
        <v>271</v>
      </c>
      <c r="DR484" s="193" t="s">
        <v>271</v>
      </c>
      <c r="DS484" s="190" t="s">
        <v>271</v>
      </c>
      <c r="DT484" s="193" t="s">
        <v>271</v>
      </c>
      <c r="DU484" s="193" t="s">
        <v>271</v>
      </c>
      <c r="DV484" s="190" t="s">
        <v>271</v>
      </c>
      <c r="DW484" s="193" t="s">
        <v>271</v>
      </c>
      <c r="DX484" s="193" t="s">
        <v>271</v>
      </c>
      <c r="DY484" s="190" t="s">
        <v>356</v>
      </c>
      <c r="DZ484" s="190" t="s">
        <v>272</v>
      </c>
      <c r="EA484" s="190" t="s">
        <v>785</v>
      </c>
      <c r="EB484" s="190" t="s">
        <v>286</v>
      </c>
      <c r="EC484" s="190" t="s">
        <v>297</v>
      </c>
      <c r="ED484" s="190" t="s">
        <v>271</v>
      </c>
      <c r="EE484" s="190" t="s">
        <v>271</v>
      </c>
      <c r="EF484" s="190" t="s">
        <v>271</v>
      </c>
      <c r="EG484" s="190" t="s">
        <v>352</v>
      </c>
      <c r="EH484" s="190" t="s">
        <v>284</v>
      </c>
      <c r="EI484" s="190" t="s">
        <v>319</v>
      </c>
      <c r="EJ484" s="190" t="s">
        <v>246</v>
      </c>
      <c r="EK484" s="190" t="s">
        <v>379</v>
      </c>
      <c r="EL484" s="190" t="s">
        <v>272</v>
      </c>
      <c r="EM484" s="190" t="s">
        <v>272</v>
      </c>
      <c r="EN484" s="190" t="s">
        <v>272</v>
      </c>
      <c r="EO484" s="190" t="s">
        <v>272</v>
      </c>
      <c r="EP484" s="190" t="s">
        <v>378</v>
      </c>
      <c r="EQ484" s="190">
        <v>4</v>
      </c>
      <c r="ER484" s="190" t="s">
        <v>349</v>
      </c>
      <c r="ES484" s="190" t="s">
        <v>272</v>
      </c>
      <c r="ET484" s="190" t="s">
        <v>272</v>
      </c>
      <c r="EU484" s="190" t="s">
        <v>272</v>
      </c>
      <c r="EV484" s="190" t="s">
        <v>272</v>
      </c>
      <c r="EW484" s="190" t="s">
        <v>303</v>
      </c>
      <c r="EX484" s="190">
        <v>4</v>
      </c>
      <c r="EY484" s="190" t="s">
        <v>278</v>
      </c>
      <c r="EZ484" s="190" t="s">
        <v>266</v>
      </c>
      <c r="FA484" s="190" t="s">
        <v>258</v>
      </c>
      <c r="FB484" s="193">
        <v>2</v>
      </c>
      <c r="FC484" s="190" t="s">
        <v>377</v>
      </c>
      <c r="FD484" s="190" t="s">
        <v>348</v>
      </c>
      <c r="FE484" s="190" t="s">
        <v>271</v>
      </c>
      <c r="FF484" s="190" t="s">
        <v>263</v>
      </c>
      <c r="FG484" s="190" t="s">
        <v>2783</v>
      </c>
      <c r="FH484" s="190" t="s">
        <v>2782</v>
      </c>
      <c r="FI484" s="190" t="s">
        <v>2781</v>
      </c>
      <c r="FJ484" s="190" t="s">
        <v>2780</v>
      </c>
      <c r="FK484" s="190" t="s">
        <v>2779</v>
      </c>
      <c r="FL484" s="190" t="s">
        <v>2778</v>
      </c>
      <c r="FM484" s="190" t="s">
        <v>2777</v>
      </c>
      <c r="FN484" s="190" t="s">
        <v>2776</v>
      </c>
      <c r="FO484" s="190" t="s">
        <v>271</v>
      </c>
      <c r="FP484" s="190" t="s">
        <v>271</v>
      </c>
      <c r="FQ484" s="193">
        <v>3692</v>
      </c>
      <c r="FR484" s="193">
        <v>923</v>
      </c>
      <c r="FS484" s="190" t="s">
        <v>272</v>
      </c>
      <c r="FT484" s="190" t="s">
        <v>297</v>
      </c>
      <c r="FU484" s="190" t="s">
        <v>271</v>
      </c>
      <c r="FV484" s="190" t="s">
        <v>271</v>
      </c>
      <c r="FW484" s="190" t="s">
        <v>271</v>
      </c>
      <c r="FX484" s="190" t="s">
        <v>271</v>
      </c>
      <c r="FY484" s="190" t="s">
        <v>271</v>
      </c>
      <c r="FZ484" s="190" t="s">
        <v>271</v>
      </c>
      <c r="GA484" s="190" t="s">
        <v>272</v>
      </c>
      <c r="GB484" s="190" t="s">
        <v>297</v>
      </c>
      <c r="GC484" s="190" t="s">
        <v>272</v>
      </c>
      <c r="GD484" s="190" t="s">
        <v>272</v>
      </c>
      <c r="GE484" s="190" t="s">
        <v>297</v>
      </c>
    </row>
    <row r="485" spans="1:187" x14ac:dyDescent="0.3">
      <c r="A485" s="190" t="s">
        <v>372</v>
      </c>
      <c r="B485" s="190">
        <v>3063</v>
      </c>
      <c r="C485" s="190" t="s">
        <v>91</v>
      </c>
      <c r="D485" s="190" t="s">
        <v>243</v>
      </c>
      <c r="E485" s="190" t="s">
        <v>1896</v>
      </c>
      <c r="F485" s="190" t="s">
        <v>1895</v>
      </c>
      <c r="G485" s="190" t="s">
        <v>1337</v>
      </c>
      <c r="H485" s="190" t="s">
        <v>301</v>
      </c>
      <c r="I485" s="190" t="s">
        <v>301</v>
      </c>
      <c r="J485" s="190" t="s">
        <v>1885</v>
      </c>
      <c r="K485" s="190" t="s">
        <v>271</v>
      </c>
      <c r="L485" s="190" t="s">
        <v>271</v>
      </c>
      <c r="M485" s="190" t="s">
        <v>271</v>
      </c>
      <c r="N485" s="190" t="s">
        <v>271</v>
      </c>
      <c r="O485" s="190" t="s">
        <v>271</v>
      </c>
      <c r="P485" s="190" t="s">
        <v>271</v>
      </c>
      <c r="Q485" s="191">
        <v>41640</v>
      </c>
      <c r="R485" s="191">
        <v>42522</v>
      </c>
      <c r="T485" s="190" t="s">
        <v>391</v>
      </c>
      <c r="U485" s="194">
        <v>103690</v>
      </c>
      <c r="V485" s="190" t="s">
        <v>1894</v>
      </c>
      <c r="W485" s="190" t="s">
        <v>1893</v>
      </c>
      <c r="X485" s="190" t="s">
        <v>1872</v>
      </c>
      <c r="Y485" s="190" t="s">
        <v>271</v>
      </c>
      <c r="Z485" s="190" t="s">
        <v>271</v>
      </c>
      <c r="AA485" s="190" t="s">
        <v>271</v>
      </c>
      <c r="AB485" s="190" t="s">
        <v>310</v>
      </c>
      <c r="AC485" s="190" t="s">
        <v>1892</v>
      </c>
      <c r="AD485" s="190" t="s">
        <v>289</v>
      </c>
      <c r="AE485" s="190" t="s">
        <v>1891</v>
      </c>
      <c r="AF485" s="190" t="s">
        <v>1890</v>
      </c>
      <c r="AG485" s="193">
        <v>78184</v>
      </c>
      <c r="AH485" s="193">
        <v>17162</v>
      </c>
      <c r="AI485" s="193">
        <v>95346</v>
      </c>
      <c r="AJ485" s="193">
        <v>78184</v>
      </c>
      <c r="AK485" s="193">
        <v>17162</v>
      </c>
      <c r="AL485" s="193">
        <v>95346</v>
      </c>
      <c r="AM485" s="193">
        <v>0</v>
      </c>
      <c r="AN485" s="193">
        <v>0</v>
      </c>
      <c r="AO485" s="193">
        <v>0</v>
      </c>
      <c r="AP485" s="193">
        <v>0</v>
      </c>
      <c r="AQ485" s="193">
        <v>0</v>
      </c>
      <c r="AR485" s="193">
        <v>0</v>
      </c>
      <c r="AS485" s="190" t="s">
        <v>271</v>
      </c>
      <c r="AT485" s="193" t="s">
        <v>271</v>
      </c>
      <c r="AU485" s="193" t="s">
        <v>271</v>
      </c>
      <c r="AV485" s="190" t="s">
        <v>271</v>
      </c>
      <c r="AW485" s="193" t="s">
        <v>271</v>
      </c>
      <c r="AX485" s="193" t="s">
        <v>271</v>
      </c>
      <c r="AY485" s="190" t="s">
        <v>271</v>
      </c>
      <c r="AZ485" s="193" t="s">
        <v>271</v>
      </c>
      <c r="BA485" s="193" t="s">
        <v>271</v>
      </c>
      <c r="BB485" s="190" t="s">
        <v>271</v>
      </c>
      <c r="BC485" s="193" t="s">
        <v>271</v>
      </c>
      <c r="BD485" s="193" t="s">
        <v>271</v>
      </c>
      <c r="BE485" s="190" t="s">
        <v>271</v>
      </c>
      <c r="BF485" s="193" t="s">
        <v>271</v>
      </c>
      <c r="BG485" s="193" t="s">
        <v>271</v>
      </c>
      <c r="BH485" s="190" t="s">
        <v>271</v>
      </c>
      <c r="BI485" s="193" t="s">
        <v>271</v>
      </c>
      <c r="BJ485" s="193" t="s">
        <v>271</v>
      </c>
      <c r="BK485" s="190" t="s">
        <v>271</v>
      </c>
      <c r="BL485" s="193" t="s">
        <v>271</v>
      </c>
      <c r="BM485" s="193" t="s">
        <v>271</v>
      </c>
      <c r="BN485" s="190" t="s">
        <v>271</v>
      </c>
      <c r="BO485" s="193" t="s">
        <v>271</v>
      </c>
      <c r="BP485" s="193" t="s">
        <v>271</v>
      </c>
      <c r="BQ485" s="190" t="s">
        <v>271</v>
      </c>
      <c r="BR485" s="193" t="s">
        <v>271</v>
      </c>
      <c r="BS485" s="193" t="s">
        <v>271</v>
      </c>
      <c r="BT485" s="190" t="s">
        <v>271</v>
      </c>
      <c r="BU485" s="193" t="s">
        <v>271</v>
      </c>
      <c r="BV485" s="193" t="s">
        <v>271</v>
      </c>
      <c r="BW485" s="193">
        <v>78184</v>
      </c>
      <c r="BX485" s="193">
        <v>17162</v>
      </c>
      <c r="BY485" s="193">
        <v>95346</v>
      </c>
      <c r="BZ485" s="193">
        <v>78184</v>
      </c>
      <c r="CA485" s="193">
        <v>17162</v>
      </c>
      <c r="CB485" s="193">
        <v>95346</v>
      </c>
      <c r="CC485" s="190" t="s">
        <v>271</v>
      </c>
      <c r="CD485" s="193" t="s">
        <v>271</v>
      </c>
      <c r="CE485" s="193" t="s">
        <v>271</v>
      </c>
      <c r="CF485" s="190" t="s">
        <v>271</v>
      </c>
      <c r="CG485" s="193" t="s">
        <v>271</v>
      </c>
      <c r="CH485" s="193" t="s">
        <v>271</v>
      </c>
      <c r="CI485" s="190" t="s">
        <v>271</v>
      </c>
      <c r="CJ485" s="193" t="s">
        <v>271</v>
      </c>
      <c r="CK485" s="193" t="s">
        <v>271</v>
      </c>
      <c r="CL485" s="190" t="s">
        <v>271</v>
      </c>
      <c r="CM485" s="193" t="s">
        <v>271</v>
      </c>
      <c r="CN485" s="193" t="s">
        <v>271</v>
      </c>
      <c r="CO485" s="190" t="s">
        <v>287</v>
      </c>
      <c r="CP485" s="193">
        <v>95346</v>
      </c>
      <c r="CQ485" s="193">
        <v>95346</v>
      </c>
      <c r="CR485" s="190" t="s">
        <v>271</v>
      </c>
      <c r="CS485" s="193" t="s">
        <v>271</v>
      </c>
      <c r="CT485" s="193" t="s">
        <v>271</v>
      </c>
      <c r="CU485" s="190" t="s">
        <v>271</v>
      </c>
      <c r="CV485" s="193" t="s">
        <v>271</v>
      </c>
      <c r="CW485" s="193" t="s">
        <v>271</v>
      </c>
      <c r="CX485" s="190" t="s">
        <v>271</v>
      </c>
      <c r="CY485" s="193" t="s">
        <v>271</v>
      </c>
      <c r="CZ485" s="193" t="s">
        <v>271</v>
      </c>
      <c r="DA485" s="190" t="s">
        <v>271</v>
      </c>
      <c r="DB485" s="193" t="s">
        <v>271</v>
      </c>
      <c r="DC485" s="193" t="s">
        <v>271</v>
      </c>
      <c r="DD485" s="190" t="s">
        <v>271</v>
      </c>
      <c r="DE485" s="193" t="s">
        <v>271</v>
      </c>
      <c r="DF485" s="193" t="s">
        <v>271</v>
      </c>
      <c r="DG485" s="190" t="s">
        <v>271</v>
      </c>
      <c r="DH485" s="193" t="s">
        <v>271</v>
      </c>
      <c r="DI485" s="193" t="s">
        <v>271</v>
      </c>
      <c r="DJ485" s="190" t="s">
        <v>271</v>
      </c>
      <c r="DK485" s="193" t="s">
        <v>271</v>
      </c>
      <c r="DL485" s="193" t="s">
        <v>271</v>
      </c>
      <c r="DM485" s="190" t="s">
        <v>271</v>
      </c>
      <c r="DN485" s="193" t="s">
        <v>271</v>
      </c>
      <c r="DO485" s="193" t="s">
        <v>271</v>
      </c>
      <c r="DP485" s="190" t="s">
        <v>271</v>
      </c>
      <c r="DQ485" s="193" t="s">
        <v>271</v>
      </c>
      <c r="DR485" s="193" t="s">
        <v>271</v>
      </c>
      <c r="DS485" s="190" t="s">
        <v>271</v>
      </c>
      <c r="DT485" s="193" t="s">
        <v>271</v>
      </c>
      <c r="DU485" s="193" t="s">
        <v>271</v>
      </c>
      <c r="DV485" s="190" t="s">
        <v>287</v>
      </c>
      <c r="DW485" s="193">
        <v>95346</v>
      </c>
      <c r="DX485" s="193">
        <v>95346</v>
      </c>
      <c r="DY485" s="190" t="s">
        <v>356</v>
      </c>
      <c r="DZ485" s="190" t="s">
        <v>272</v>
      </c>
      <c r="EA485" s="190" t="s">
        <v>271</v>
      </c>
      <c r="EB485" s="190" t="s">
        <v>271</v>
      </c>
      <c r="EC485" s="190" t="s">
        <v>297</v>
      </c>
      <c r="ED485" s="190" t="s">
        <v>271</v>
      </c>
      <c r="EE485" s="190" t="s">
        <v>271</v>
      </c>
      <c r="EF485" s="190" t="s">
        <v>271</v>
      </c>
      <c r="EG485" s="190" t="s">
        <v>352</v>
      </c>
      <c r="EH485" s="190" t="s">
        <v>320</v>
      </c>
      <c r="EI485" s="190" t="s">
        <v>319</v>
      </c>
      <c r="EJ485" s="190" t="s">
        <v>246</v>
      </c>
      <c r="EK485" s="190" t="s">
        <v>379</v>
      </c>
      <c r="EL485" s="190" t="s">
        <v>272</v>
      </c>
      <c r="EM485" s="190" t="s">
        <v>272</v>
      </c>
      <c r="EN485" s="190" t="s">
        <v>272</v>
      </c>
      <c r="EO485" s="190" t="s">
        <v>297</v>
      </c>
      <c r="EP485" s="190" t="s">
        <v>464</v>
      </c>
      <c r="EQ485" s="190">
        <v>3</v>
      </c>
      <c r="ER485" s="190" t="s">
        <v>349</v>
      </c>
      <c r="ES485" s="190" t="s">
        <v>272</v>
      </c>
      <c r="ET485" s="190" t="s">
        <v>271</v>
      </c>
      <c r="EU485" s="190" t="s">
        <v>272</v>
      </c>
      <c r="EV485" s="190" t="s">
        <v>271</v>
      </c>
      <c r="EW485" s="190" t="s">
        <v>601</v>
      </c>
      <c r="EX485" s="190">
        <v>2</v>
      </c>
      <c r="EY485" s="190" t="s">
        <v>302</v>
      </c>
      <c r="EZ485" s="190" t="s">
        <v>268</v>
      </c>
      <c r="FA485" s="190" t="s">
        <v>259</v>
      </c>
      <c r="FB485" s="193">
        <v>12</v>
      </c>
      <c r="FC485" s="190" t="s">
        <v>348</v>
      </c>
      <c r="FD485" s="190" t="s">
        <v>276</v>
      </c>
      <c r="FE485" s="190" t="s">
        <v>482</v>
      </c>
      <c r="FF485" s="190" t="s">
        <v>262</v>
      </c>
      <c r="FG485" s="190" t="s">
        <v>271</v>
      </c>
      <c r="FH485" s="190" t="s">
        <v>271</v>
      </c>
      <c r="FI485" s="190" t="s">
        <v>1889</v>
      </c>
      <c r="FJ485" s="190" t="s">
        <v>271</v>
      </c>
      <c r="FK485" s="190" t="s">
        <v>271</v>
      </c>
      <c r="FL485" s="190" t="s">
        <v>1888</v>
      </c>
      <c r="FM485" s="190" t="s">
        <v>271</v>
      </c>
      <c r="FN485" s="190" t="s">
        <v>271</v>
      </c>
      <c r="FO485" s="190" t="s">
        <v>271</v>
      </c>
      <c r="FP485" s="190" t="s">
        <v>271</v>
      </c>
      <c r="FQ485" s="193">
        <v>95346</v>
      </c>
      <c r="FR485" s="193">
        <v>95346</v>
      </c>
      <c r="FS485" s="190" t="s">
        <v>271</v>
      </c>
      <c r="FT485" s="190" t="s">
        <v>271</v>
      </c>
      <c r="FU485" s="190" t="s">
        <v>271</v>
      </c>
      <c r="FV485" s="190" t="s">
        <v>271</v>
      </c>
      <c r="FW485" s="190" t="s">
        <v>271</v>
      </c>
      <c r="FX485" s="190" t="s">
        <v>271</v>
      </c>
      <c r="FY485" s="190" t="s">
        <v>271</v>
      </c>
      <c r="FZ485" s="190" t="s">
        <v>271</v>
      </c>
      <c r="GA485" s="190" t="s">
        <v>271</v>
      </c>
      <c r="GB485" s="190" t="s">
        <v>271</v>
      </c>
      <c r="GC485" s="190" t="s">
        <v>272</v>
      </c>
      <c r="GD485" s="190" t="s">
        <v>271</v>
      </c>
      <c r="GE485" s="190" t="s">
        <v>272</v>
      </c>
    </row>
    <row r="486" spans="1:187" x14ac:dyDescent="0.3">
      <c r="A486" s="190" t="s">
        <v>372</v>
      </c>
      <c r="B486" s="190">
        <v>3066</v>
      </c>
      <c r="C486" s="190" t="s">
        <v>91</v>
      </c>
      <c r="D486" s="190" t="s">
        <v>243</v>
      </c>
      <c r="E486" s="190" t="s">
        <v>1887</v>
      </c>
      <c r="F486" s="190" t="s">
        <v>1886</v>
      </c>
      <c r="G486" s="190" t="s">
        <v>1337</v>
      </c>
      <c r="H486" s="190" t="s">
        <v>301</v>
      </c>
      <c r="I486" s="190" t="s">
        <v>301</v>
      </c>
      <c r="J486" s="190" t="s">
        <v>1885</v>
      </c>
      <c r="K486" s="190" t="s">
        <v>271</v>
      </c>
      <c r="L486" s="190" t="s">
        <v>271</v>
      </c>
      <c r="M486" s="190" t="s">
        <v>271</v>
      </c>
      <c r="N486" s="190" t="s">
        <v>271</v>
      </c>
      <c r="O486" s="190" t="s">
        <v>271</v>
      </c>
      <c r="P486" s="190" t="s">
        <v>271</v>
      </c>
      <c r="Q486" s="191">
        <v>42217</v>
      </c>
      <c r="R486" s="191">
        <v>43312</v>
      </c>
      <c r="T486" s="190" t="s">
        <v>391</v>
      </c>
      <c r="U486" s="194">
        <v>552247</v>
      </c>
      <c r="V486" s="190" t="s">
        <v>1884</v>
      </c>
      <c r="W486" s="190" t="s">
        <v>364</v>
      </c>
      <c r="X486" s="190" t="s">
        <v>1883</v>
      </c>
      <c r="Y486" s="190" t="s">
        <v>271</v>
      </c>
      <c r="Z486" s="190" t="s">
        <v>271</v>
      </c>
      <c r="AA486" s="190" t="s">
        <v>271</v>
      </c>
      <c r="AB486" s="190" t="s">
        <v>310</v>
      </c>
      <c r="AC486" s="190" t="s">
        <v>1882</v>
      </c>
      <c r="AD486" s="190" t="s">
        <v>325</v>
      </c>
      <c r="AE486" s="190" t="s">
        <v>1881</v>
      </c>
      <c r="AF486" s="190" t="s">
        <v>1880</v>
      </c>
      <c r="AG486" s="193">
        <v>4680</v>
      </c>
      <c r="AH486" s="193">
        <v>2520</v>
      </c>
      <c r="AI486" s="193">
        <v>7200</v>
      </c>
      <c r="AJ486" s="193">
        <v>780</v>
      </c>
      <c r="AK486" s="193">
        <v>420</v>
      </c>
      <c r="AL486" s="193">
        <v>1200</v>
      </c>
      <c r="AM486" s="193">
        <v>0</v>
      </c>
      <c r="AN486" s="193">
        <v>0</v>
      </c>
      <c r="AO486" s="193">
        <v>0</v>
      </c>
      <c r="AP486" s="193">
        <v>0</v>
      </c>
      <c r="AQ486" s="193">
        <v>0</v>
      </c>
      <c r="AR486" s="193">
        <v>0</v>
      </c>
      <c r="AS486" s="190" t="s">
        <v>271</v>
      </c>
      <c r="AT486" s="193" t="s">
        <v>271</v>
      </c>
      <c r="AU486" s="193" t="s">
        <v>271</v>
      </c>
      <c r="AV486" s="190" t="s">
        <v>271</v>
      </c>
      <c r="AW486" s="193" t="s">
        <v>271</v>
      </c>
      <c r="AX486" s="193" t="s">
        <v>271</v>
      </c>
      <c r="AY486" s="190" t="s">
        <v>271</v>
      </c>
      <c r="AZ486" s="193" t="s">
        <v>271</v>
      </c>
      <c r="BA486" s="193" t="s">
        <v>271</v>
      </c>
      <c r="BB486" s="190" t="s">
        <v>271</v>
      </c>
      <c r="BC486" s="193" t="s">
        <v>271</v>
      </c>
      <c r="BD486" s="193" t="s">
        <v>271</v>
      </c>
      <c r="BE486" s="190" t="s">
        <v>271</v>
      </c>
      <c r="BF486" s="193" t="s">
        <v>271</v>
      </c>
      <c r="BG486" s="193" t="s">
        <v>271</v>
      </c>
      <c r="BH486" s="190" t="s">
        <v>271</v>
      </c>
      <c r="BI486" s="193" t="s">
        <v>271</v>
      </c>
      <c r="BJ486" s="193" t="s">
        <v>271</v>
      </c>
      <c r="BK486" s="190" t="s">
        <v>271</v>
      </c>
      <c r="BL486" s="193" t="s">
        <v>271</v>
      </c>
      <c r="BM486" s="193" t="s">
        <v>271</v>
      </c>
      <c r="BN486" s="190" t="s">
        <v>271</v>
      </c>
      <c r="BO486" s="193" t="s">
        <v>271</v>
      </c>
      <c r="BP486" s="193" t="s">
        <v>271</v>
      </c>
      <c r="BQ486" s="190" t="s">
        <v>271</v>
      </c>
      <c r="BR486" s="193" t="s">
        <v>271</v>
      </c>
      <c r="BS486" s="193" t="s">
        <v>271</v>
      </c>
      <c r="BT486" s="190" t="s">
        <v>271</v>
      </c>
      <c r="BU486" s="193" t="s">
        <v>271</v>
      </c>
      <c r="BV486" s="193" t="s">
        <v>271</v>
      </c>
      <c r="BW486" s="193">
        <v>4419</v>
      </c>
      <c r="BX486" s="193">
        <v>2379</v>
      </c>
      <c r="BY486" s="193">
        <v>6798</v>
      </c>
      <c r="BZ486" s="193">
        <v>736</v>
      </c>
      <c r="CA486" s="193">
        <v>397</v>
      </c>
      <c r="CB486" s="193">
        <v>1133</v>
      </c>
      <c r="CC486" s="190" t="s">
        <v>271</v>
      </c>
      <c r="CD486" s="193" t="s">
        <v>271</v>
      </c>
      <c r="CE486" s="193" t="s">
        <v>271</v>
      </c>
      <c r="CF486" s="190" t="s">
        <v>271</v>
      </c>
      <c r="CG486" s="193" t="s">
        <v>271</v>
      </c>
      <c r="CH486" s="193" t="s">
        <v>271</v>
      </c>
      <c r="CI486" s="190" t="s">
        <v>271</v>
      </c>
      <c r="CJ486" s="193" t="s">
        <v>271</v>
      </c>
      <c r="CK486" s="193" t="s">
        <v>271</v>
      </c>
      <c r="CL486" s="190" t="s">
        <v>271</v>
      </c>
      <c r="CM486" s="193" t="s">
        <v>271</v>
      </c>
      <c r="CN486" s="193" t="s">
        <v>271</v>
      </c>
      <c r="CO486" s="190" t="s">
        <v>287</v>
      </c>
      <c r="CP486" s="193">
        <v>1133</v>
      </c>
      <c r="CQ486" s="193">
        <v>6798</v>
      </c>
      <c r="CR486" s="190" t="s">
        <v>271</v>
      </c>
      <c r="CS486" s="193" t="s">
        <v>271</v>
      </c>
      <c r="CT486" s="193" t="s">
        <v>271</v>
      </c>
      <c r="CU486" s="190" t="s">
        <v>271</v>
      </c>
      <c r="CV486" s="193" t="s">
        <v>271</v>
      </c>
      <c r="CW486" s="193" t="s">
        <v>271</v>
      </c>
      <c r="CX486" s="190" t="s">
        <v>271</v>
      </c>
      <c r="CY486" s="193" t="s">
        <v>271</v>
      </c>
      <c r="CZ486" s="193" t="s">
        <v>271</v>
      </c>
      <c r="DA486" s="190" t="s">
        <v>271</v>
      </c>
      <c r="DB486" s="193" t="s">
        <v>271</v>
      </c>
      <c r="DC486" s="193" t="s">
        <v>271</v>
      </c>
      <c r="DD486" s="190" t="s">
        <v>271</v>
      </c>
      <c r="DE486" s="193" t="s">
        <v>271</v>
      </c>
      <c r="DF486" s="193" t="s">
        <v>271</v>
      </c>
      <c r="DG486" s="190" t="s">
        <v>271</v>
      </c>
      <c r="DH486" s="193" t="s">
        <v>271</v>
      </c>
      <c r="DI486" s="193" t="s">
        <v>271</v>
      </c>
      <c r="DJ486" s="190" t="s">
        <v>271</v>
      </c>
      <c r="DK486" s="193" t="s">
        <v>271</v>
      </c>
      <c r="DL486" s="193" t="s">
        <v>271</v>
      </c>
      <c r="DM486" s="190" t="s">
        <v>271</v>
      </c>
      <c r="DN486" s="193" t="s">
        <v>271</v>
      </c>
      <c r="DO486" s="193" t="s">
        <v>271</v>
      </c>
      <c r="DP486" s="190" t="s">
        <v>271</v>
      </c>
      <c r="DQ486" s="193" t="s">
        <v>271</v>
      </c>
      <c r="DR486" s="193" t="s">
        <v>271</v>
      </c>
      <c r="DS486" s="190" t="s">
        <v>271</v>
      </c>
      <c r="DT486" s="193" t="s">
        <v>271</v>
      </c>
      <c r="DU486" s="193" t="s">
        <v>271</v>
      </c>
      <c r="DV486" s="190" t="s">
        <v>271</v>
      </c>
      <c r="DW486" s="193" t="s">
        <v>271</v>
      </c>
      <c r="DX486" s="193" t="s">
        <v>271</v>
      </c>
      <c r="DY486" s="190" t="s">
        <v>655</v>
      </c>
      <c r="DZ486" s="190" t="s">
        <v>272</v>
      </c>
      <c r="EA486" s="190" t="s">
        <v>427</v>
      </c>
      <c r="EB486" s="190" t="s">
        <v>307</v>
      </c>
      <c r="EC486" s="190" t="s">
        <v>297</v>
      </c>
      <c r="ED486" s="190" t="s">
        <v>271</v>
      </c>
      <c r="EE486" s="190" t="s">
        <v>271</v>
      </c>
      <c r="EF486" s="190" t="s">
        <v>271</v>
      </c>
      <c r="EG486" s="190" t="s">
        <v>352</v>
      </c>
      <c r="EH486" s="190" t="s">
        <v>380</v>
      </c>
      <c r="EI486" s="190" t="s">
        <v>283</v>
      </c>
      <c r="EJ486" s="190" t="s">
        <v>246</v>
      </c>
      <c r="EK486" s="190" t="s">
        <v>379</v>
      </c>
      <c r="EL486" s="190" t="s">
        <v>272</v>
      </c>
      <c r="EM486" s="190" t="s">
        <v>272</v>
      </c>
      <c r="EN486" s="190" t="s">
        <v>272</v>
      </c>
      <c r="EO486" s="190" t="s">
        <v>297</v>
      </c>
      <c r="EP486" s="190" t="s">
        <v>464</v>
      </c>
      <c r="EQ486" s="190">
        <v>3</v>
      </c>
      <c r="ER486" s="190" t="s">
        <v>349</v>
      </c>
      <c r="ES486" s="190" t="s">
        <v>272</v>
      </c>
      <c r="ET486" s="190" t="s">
        <v>271</v>
      </c>
      <c r="EU486" s="190" t="s">
        <v>272</v>
      </c>
      <c r="EV486" s="190" t="s">
        <v>271</v>
      </c>
      <c r="EW486" s="190" t="s">
        <v>601</v>
      </c>
      <c r="EX486" s="190">
        <v>2</v>
      </c>
      <c r="EY486" s="190" t="s">
        <v>278</v>
      </c>
      <c r="EZ486" s="190" t="s">
        <v>266</v>
      </c>
      <c r="FA486" s="190" t="s">
        <v>259</v>
      </c>
      <c r="FB486" s="193">
        <v>0</v>
      </c>
      <c r="FC486" s="190" t="s">
        <v>348</v>
      </c>
      <c r="FD486" s="190" t="s">
        <v>276</v>
      </c>
      <c r="FE486" s="190" t="s">
        <v>482</v>
      </c>
      <c r="FF486" s="190" t="s">
        <v>262</v>
      </c>
      <c r="FG486" s="190" t="s">
        <v>271</v>
      </c>
      <c r="FH486" s="190" t="s">
        <v>1154</v>
      </c>
      <c r="FI486" s="190" t="s">
        <v>1879</v>
      </c>
      <c r="FJ486" s="190" t="s">
        <v>271</v>
      </c>
      <c r="FK486" s="190" t="s">
        <v>271</v>
      </c>
      <c r="FL486" s="190" t="s">
        <v>1878</v>
      </c>
      <c r="FM486" s="190" t="s">
        <v>271</v>
      </c>
      <c r="FN486" s="190" t="s">
        <v>271</v>
      </c>
      <c r="FO486" s="190" t="s">
        <v>271</v>
      </c>
      <c r="FP486" s="190" t="s">
        <v>271</v>
      </c>
      <c r="FQ486" s="193">
        <v>6798</v>
      </c>
      <c r="FR486" s="193">
        <v>1133</v>
      </c>
      <c r="FS486" s="190" t="s">
        <v>271</v>
      </c>
      <c r="FT486" s="190" t="s">
        <v>271</v>
      </c>
      <c r="FU486" s="190" t="s">
        <v>271</v>
      </c>
      <c r="FV486" s="190" t="s">
        <v>271</v>
      </c>
      <c r="FW486" s="190" t="s">
        <v>271</v>
      </c>
      <c r="FX486" s="190" t="s">
        <v>271</v>
      </c>
      <c r="FY486" s="190" t="s">
        <v>271</v>
      </c>
      <c r="FZ486" s="190" t="s">
        <v>271</v>
      </c>
      <c r="GA486" s="190" t="s">
        <v>271</v>
      </c>
      <c r="GB486" s="190" t="s">
        <v>271</v>
      </c>
      <c r="GC486" s="190" t="s">
        <v>271</v>
      </c>
      <c r="GD486" s="190" t="s">
        <v>271</v>
      </c>
      <c r="GE486" s="190" t="s">
        <v>271</v>
      </c>
    </row>
    <row r="487" spans="1:187" x14ac:dyDescent="0.3">
      <c r="A487" s="190" t="s">
        <v>372</v>
      </c>
      <c r="B487" s="190">
        <v>3080</v>
      </c>
      <c r="C487" s="190" t="s">
        <v>91</v>
      </c>
      <c r="D487" s="190" t="s">
        <v>243</v>
      </c>
      <c r="E487" s="190" t="s">
        <v>1877</v>
      </c>
      <c r="F487" s="190" t="s">
        <v>1876</v>
      </c>
      <c r="G487" s="190" t="s">
        <v>1337</v>
      </c>
      <c r="H487" s="190" t="s">
        <v>1104</v>
      </c>
      <c r="I487" s="190" t="s">
        <v>301</v>
      </c>
      <c r="J487" s="190" t="s">
        <v>1875</v>
      </c>
      <c r="K487" s="190" t="s">
        <v>271</v>
      </c>
      <c r="L487" s="190" t="s">
        <v>271</v>
      </c>
      <c r="M487" s="190" t="s">
        <v>271</v>
      </c>
      <c r="N487" s="190" t="s">
        <v>271</v>
      </c>
      <c r="O487" s="190" t="s">
        <v>271</v>
      </c>
      <c r="P487" s="190" t="s">
        <v>271</v>
      </c>
      <c r="Q487" s="191">
        <v>42339</v>
      </c>
      <c r="R487" s="191">
        <v>42704</v>
      </c>
      <c r="T487" s="190" t="s">
        <v>391</v>
      </c>
      <c r="U487" s="194">
        <v>152000</v>
      </c>
      <c r="V487" s="190" t="s">
        <v>1874</v>
      </c>
      <c r="W487" s="190" t="s">
        <v>1873</v>
      </c>
      <c r="X487" s="190" t="s">
        <v>1872</v>
      </c>
      <c r="Y487" s="190" t="s">
        <v>1871</v>
      </c>
      <c r="Z487" s="190" t="s">
        <v>364</v>
      </c>
      <c r="AA487" s="190" t="s">
        <v>1870</v>
      </c>
      <c r="AB487" s="190" t="s">
        <v>310</v>
      </c>
      <c r="AC487" s="190" t="s">
        <v>1869</v>
      </c>
      <c r="AD487" s="190" t="s">
        <v>325</v>
      </c>
      <c r="AE487" s="190" t="s">
        <v>1868</v>
      </c>
      <c r="AF487" s="190" t="s">
        <v>1867</v>
      </c>
      <c r="AG487" s="193">
        <v>195500</v>
      </c>
      <c r="AH487" s="193">
        <v>0</v>
      </c>
      <c r="AI487" s="193">
        <v>195500</v>
      </c>
      <c r="AJ487" s="193">
        <v>39100</v>
      </c>
      <c r="AK487" s="193">
        <v>0</v>
      </c>
      <c r="AL487" s="193">
        <v>39100</v>
      </c>
      <c r="AM487" s="193">
        <v>0</v>
      </c>
      <c r="AN487" s="193">
        <v>0</v>
      </c>
      <c r="AO487" s="193">
        <v>0</v>
      </c>
      <c r="AP487" s="193">
        <v>0</v>
      </c>
      <c r="AQ487" s="193">
        <v>0</v>
      </c>
      <c r="AR487" s="193">
        <v>0</v>
      </c>
      <c r="AS487" s="190" t="s">
        <v>271</v>
      </c>
      <c r="AT487" s="193" t="s">
        <v>271</v>
      </c>
      <c r="AU487" s="193" t="s">
        <v>271</v>
      </c>
      <c r="AV487" s="190" t="s">
        <v>271</v>
      </c>
      <c r="AW487" s="193" t="s">
        <v>271</v>
      </c>
      <c r="AX487" s="193" t="s">
        <v>271</v>
      </c>
      <c r="AY487" s="190" t="s">
        <v>271</v>
      </c>
      <c r="AZ487" s="193" t="s">
        <v>271</v>
      </c>
      <c r="BA487" s="193" t="s">
        <v>271</v>
      </c>
      <c r="BB487" s="190" t="s">
        <v>271</v>
      </c>
      <c r="BC487" s="193" t="s">
        <v>271</v>
      </c>
      <c r="BD487" s="193" t="s">
        <v>271</v>
      </c>
      <c r="BE487" s="190" t="s">
        <v>271</v>
      </c>
      <c r="BF487" s="193" t="s">
        <v>271</v>
      </c>
      <c r="BG487" s="193" t="s">
        <v>271</v>
      </c>
      <c r="BH487" s="190" t="s">
        <v>271</v>
      </c>
      <c r="BI487" s="193" t="s">
        <v>271</v>
      </c>
      <c r="BJ487" s="193" t="s">
        <v>271</v>
      </c>
      <c r="BK487" s="190" t="s">
        <v>271</v>
      </c>
      <c r="BL487" s="193" t="s">
        <v>271</v>
      </c>
      <c r="BM487" s="193" t="s">
        <v>271</v>
      </c>
      <c r="BN487" s="190" t="s">
        <v>271</v>
      </c>
      <c r="BO487" s="193" t="s">
        <v>271</v>
      </c>
      <c r="BP487" s="193" t="s">
        <v>271</v>
      </c>
      <c r="BQ487" s="190" t="s">
        <v>271</v>
      </c>
      <c r="BR487" s="193" t="s">
        <v>271</v>
      </c>
      <c r="BS487" s="193" t="s">
        <v>271</v>
      </c>
      <c r="BT487" s="190" t="s">
        <v>271</v>
      </c>
      <c r="BU487" s="193" t="s">
        <v>271</v>
      </c>
      <c r="BV487" s="193" t="s">
        <v>271</v>
      </c>
      <c r="BW487" s="193">
        <v>195500</v>
      </c>
      <c r="BX487" s="193">
        <v>0</v>
      </c>
      <c r="BY487" s="193">
        <v>195500</v>
      </c>
      <c r="BZ487" s="193">
        <v>39100</v>
      </c>
      <c r="CA487" s="193">
        <v>0</v>
      </c>
      <c r="CB487" s="193">
        <v>39100</v>
      </c>
      <c r="CC487" s="190" t="s">
        <v>271</v>
      </c>
      <c r="CD487" s="193" t="s">
        <v>271</v>
      </c>
      <c r="CE487" s="193" t="s">
        <v>271</v>
      </c>
      <c r="CF487" s="190" t="s">
        <v>287</v>
      </c>
      <c r="CG487" s="193">
        <v>39100</v>
      </c>
      <c r="CH487" s="193">
        <v>195500</v>
      </c>
      <c r="CI487" s="190" t="s">
        <v>271</v>
      </c>
      <c r="CJ487" s="193" t="s">
        <v>271</v>
      </c>
      <c r="CK487" s="193" t="s">
        <v>271</v>
      </c>
      <c r="CL487" s="190" t="s">
        <v>271</v>
      </c>
      <c r="CM487" s="193" t="s">
        <v>271</v>
      </c>
      <c r="CN487" s="193" t="s">
        <v>271</v>
      </c>
      <c r="CO487" s="190" t="s">
        <v>287</v>
      </c>
      <c r="CP487" s="193">
        <v>39100</v>
      </c>
      <c r="CQ487" s="193">
        <v>195500</v>
      </c>
      <c r="CR487" s="190" t="s">
        <v>271</v>
      </c>
      <c r="CS487" s="193" t="s">
        <v>271</v>
      </c>
      <c r="CT487" s="193" t="s">
        <v>271</v>
      </c>
      <c r="CU487" s="190" t="s">
        <v>271</v>
      </c>
      <c r="CV487" s="193" t="s">
        <v>271</v>
      </c>
      <c r="CW487" s="193" t="s">
        <v>271</v>
      </c>
      <c r="CX487" s="190" t="s">
        <v>271</v>
      </c>
      <c r="CY487" s="193" t="s">
        <v>271</v>
      </c>
      <c r="CZ487" s="193" t="s">
        <v>271</v>
      </c>
      <c r="DA487" s="190" t="s">
        <v>271</v>
      </c>
      <c r="DB487" s="193" t="s">
        <v>271</v>
      </c>
      <c r="DC487" s="193" t="s">
        <v>271</v>
      </c>
      <c r="DD487" s="190" t="s">
        <v>271</v>
      </c>
      <c r="DE487" s="193" t="s">
        <v>271</v>
      </c>
      <c r="DF487" s="193" t="s">
        <v>271</v>
      </c>
      <c r="DG487" s="190" t="s">
        <v>271</v>
      </c>
      <c r="DH487" s="193" t="s">
        <v>271</v>
      </c>
      <c r="DI487" s="193" t="s">
        <v>271</v>
      </c>
      <c r="DJ487" s="190" t="s">
        <v>271</v>
      </c>
      <c r="DK487" s="193" t="s">
        <v>271</v>
      </c>
      <c r="DL487" s="193" t="s">
        <v>271</v>
      </c>
      <c r="DM487" s="190" t="s">
        <v>271</v>
      </c>
      <c r="DN487" s="193" t="s">
        <v>271</v>
      </c>
      <c r="DO487" s="193" t="s">
        <v>271</v>
      </c>
      <c r="DP487" s="190" t="s">
        <v>271</v>
      </c>
      <c r="DQ487" s="193" t="s">
        <v>271</v>
      </c>
      <c r="DR487" s="193" t="s">
        <v>271</v>
      </c>
      <c r="DS487" s="190" t="s">
        <v>271</v>
      </c>
      <c r="DT487" s="193" t="s">
        <v>271</v>
      </c>
      <c r="DU487" s="193" t="s">
        <v>271</v>
      </c>
      <c r="DV487" s="190" t="s">
        <v>287</v>
      </c>
      <c r="DW487" s="193">
        <v>39100</v>
      </c>
      <c r="DX487" s="193">
        <v>195500</v>
      </c>
      <c r="DY487" s="190" t="s">
        <v>655</v>
      </c>
      <c r="DZ487" s="190" t="s">
        <v>297</v>
      </c>
      <c r="EA487" s="190" t="s">
        <v>271</v>
      </c>
      <c r="EB487" s="190" t="s">
        <v>271</v>
      </c>
      <c r="EC487" s="190" t="s">
        <v>297</v>
      </c>
      <c r="ED487" s="190" t="s">
        <v>271</v>
      </c>
      <c r="EE487" s="190" t="s">
        <v>271</v>
      </c>
      <c r="EF487" s="190" t="s">
        <v>1866</v>
      </c>
      <c r="EG487" s="190" t="s">
        <v>352</v>
      </c>
      <c r="EH487" s="190" t="s">
        <v>380</v>
      </c>
      <c r="EI487" s="190" t="s">
        <v>283</v>
      </c>
      <c r="EJ487" s="190" t="s">
        <v>246</v>
      </c>
      <c r="EK487" s="190" t="s">
        <v>379</v>
      </c>
      <c r="EL487" s="190" t="s">
        <v>272</v>
      </c>
      <c r="EM487" s="190" t="s">
        <v>297</v>
      </c>
      <c r="EN487" s="190" t="s">
        <v>297</v>
      </c>
      <c r="EO487" s="190" t="s">
        <v>297</v>
      </c>
      <c r="EP487" s="190" t="s">
        <v>305</v>
      </c>
      <c r="EQ487" s="190">
        <v>1</v>
      </c>
      <c r="ER487" s="190" t="s">
        <v>349</v>
      </c>
      <c r="ES487" s="190" t="s">
        <v>272</v>
      </c>
      <c r="ET487" s="190" t="s">
        <v>297</v>
      </c>
      <c r="EU487" s="190" t="s">
        <v>272</v>
      </c>
      <c r="EV487" s="190" t="s">
        <v>297</v>
      </c>
      <c r="EW487" s="190" t="s">
        <v>601</v>
      </c>
      <c r="EX487" s="190">
        <v>2</v>
      </c>
      <c r="EY487" s="190" t="s">
        <v>278</v>
      </c>
      <c r="EZ487" s="190" t="s">
        <v>266</v>
      </c>
      <c r="FA487" s="190" t="s">
        <v>258</v>
      </c>
      <c r="FB487" s="193">
        <v>0</v>
      </c>
      <c r="FC487" s="190" t="s">
        <v>377</v>
      </c>
      <c r="FD487" s="190" t="s">
        <v>377</v>
      </c>
      <c r="FE487" s="190" t="s">
        <v>301</v>
      </c>
      <c r="FF487" s="190" t="s">
        <v>262</v>
      </c>
      <c r="FG487" s="190" t="s">
        <v>271</v>
      </c>
      <c r="FH487" s="190" t="s">
        <v>1865</v>
      </c>
      <c r="FI487" s="190" t="s">
        <v>1864</v>
      </c>
      <c r="FJ487" s="190" t="s">
        <v>1863</v>
      </c>
      <c r="FK487" s="190" t="s">
        <v>271</v>
      </c>
      <c r="FL487" s="190" t="s">
        <v>1862</v>
      </c>
      <c r="FM487" s="190" t="s">
        <v>271</v>
      </c>
      <c r="FN487" s="190" t="s">
        <v>271</v>
      </c>
      <c r="FO487" s="190" t="s">
        <v>1861</v>
      </c>
      <c r="FP487" s="190" t="s">
        <v>271</v>
      </c>
      <c r="FQ487" s="193">
        <v>195500</v>
      </c>
      <c r="FR487" s="193">
        <v>39100</v>
      </c>
      <c r="FS487" s="190" t="s">
        <v>272</v>
      </c>
      <c r="FT487" s="190" t="s">
        <v>297</v>
      </c>
      <c r="FU487" s="190" t="s">
        <v>297</v>
      </c>
      <c r="FV487" s="190" t="s">
        <v>297</v>
      </c>
      <c r="FW487" s="190" t="s">
        <v>297</v>
      </c>
      <c r="FX487" s="190" t="s">
        <v>297</v>
      </c>
      <c r="FY487" s="190" t="s">
        <v>297</v>
      </c>
      <c r="FZ487" s="190" t="s">
        <v>297</v>
      </c>
      <c r="GA487" s="190" t="s">
        <v>297</v>
      </c>
      <c r="GB487" s="190" t="s">
        <v>297</v>
      </c>
      <c r="GC487" s="190" t="s">
        <v>272</v>
      </c>
      <c r="GD487" s="190" t="s">
        <v>297</v>
      </c>
      <c r="GE487" s="190" t="s">
        <v>297</v>
      </c>
    </row>
    <row r="488" spans="1:187" x14ac:dyDescent="0.3">
      <c r="A488" s="190" t="s">
        <v>372</v>
      </c>
      <c r="B488" s="190">
        <v>3603</v>
      </c>
      <c r="C488" s="190" t="s">
        <v>91</v>
      </c>
      <c r="D488" s="190" t="s">
        <v>243</v>
      </c>
      <c r="E488" s="190" t="s">
        <v>1860</v>
      </c>
      <c r="F488" s="190" t="s">
        <v>1859</v>
      </c>
      <c r="G488" s="190" t="s">
        <v>1337</v>
      </c>
      <c r="H488" s="190" t="s">
        <v>514</v>
      </c>
      <c r="I488" s="190" t="s">
        <v>513</v>
      </c>
      <c r="J488" s="190" t="s">
        <v>1858</v>
      </c>
      <c r="K488" s="190" t="s">
        <v>271</v>
      </c>
      <c r="L488" s="190" t="s">
        <v>271</v>
      </c>
      <c r="M488" s="190" t="s">
        <v>271</v>
      </c>
      <c r="N488" s="190" t="s">
        <v>271</v>
      </c>
      <c r="O488" s="190" t="s">
        <v>271</v>
      </c>
      <c r="P488" s="190" t="s">
        <v>271</v>
      </c>
      <c r="Q488" s="191">
        <v>42005</v>
      </c>
      <c r="R488" s="191">
        <v>42369</v>
      </c>
      <c r="T488" s="190" t="s">
        <v>452</v>
      </c>
      <c r="U488" s="194">
        <v>2941285.35</v>
      </c>
      <c r="V488" s="190" t="s">
        <v>1788</v>
      </c>
      <c r="W488" s="190" t="s">
        <v>1857</v>
      </c>
      <c r="X488" s="190" t="s">
        <v>1856</v>
      </c>
      <c r="Y488" s="190" t="s">
        <v>1804</v>
      </c>
      <c r="Z488" s="190" t="s">
        <v>1855</v>
      </c>
      <c r="AA488" s="190" t="s">
        <v>1854</v>
      </c>
      <c r="AB488" s="190" t="s">
        <v>448</v>
      </c>
      <c r="AC488" s="190" t="s">
        <v>1853</v>
      </c>
      <c r="AD488" s="190" t="s">
        <v>325</v>
      </c>
      <c r="AE488" s="190" t="s">
        <v>1815</v>
      </c>
      <c r="AF488" s="190" t="s">
        <v>1852</v>
      </c>
      <c r="AG488" s="193">
        <v>0</v>
      </c>
      <c r="AH488" s="193">
        <v>0</v>
      </c>
      <c r="AI488" s="193">
        <v>0</v>
      </c>
      <c r="AJ488" s="193">
        <v>114472</v>
      </c>
      <c r="AK488" s="193">
        <v>113215</v>
      </c>
      <c r="AL488" s="193">
        <v>227687</v>
      </c>
      <c r="AM488" s="193">
        <v>0</v>
      </c>
      <c r="AN488" s="193">
        <v>0</v>
      </c>
      <c r="AO488" s="193">
        <v>0</v>
      </c>
      <c r="AP488" s="193">
        <v>110827</v>
      </c>
      <c r="AQ488" s="193">
        <v>111111</v>
      </c>
      <c r="AR488" s="193">
        <v>221938</v>
      </c>
      <c r="AS488" s="190" t="s">
        <v>271</v>
      </c>
      <c r="AT488" s="193" t="s">
        <v>271</v>
      </c>
      <c r="AU488" s="193" t="s">
        <v>271</v>
      </c>
      <c r="AV488" s="190" t="s">
        <v>287</v>
      </c>
      <c r="AW488" s="193">
        <v>13408</v>
      </c>
      <c r="AX488" s="193">
        <v>0</v>
      </c>
      <c r="AY488" s="190" t="s">
        <v>271</v>
      </c>
      <c r="AZ488" s="193" t="s">
        <v>271</v>
      </c>
      <c r="BA488" s="193" t="s">
        <v>271</v>
      </c>
      <c r="BB488" s="190" t="s">
        <v>287</v>
      </c>
      <c r="BC488" s="193">
        <v>87223</v>
      </c>
      <c r="BD488" s="193">
        <v>0</v>
      </c>
      <c r="BE488" s="190" t="s">
        <v>271</v>
      </c>
      <c r="BF488" s="193" t="s">
        <v>271</v>
      </c>
      <c r="BG488" s="193" t="s">
        <v>271</v>
      </c>
      <c r="BH488" s="190" t="s">
        <v>287</v>
      </c>
      <c r="BI488" s="193">
        <v>100</v>
      </c>
      <c r="BJ488" s="193">
        <v>0</v>
      </c>
      <c r="BK488" s="190" t="s">
        <v>287</v>
      </c>
      <c r="BL488" s="193">
        <v>221938</v>
      </c>
      <c r="BM488" s="193">
        <v>0</v>
      </c>
      <c r="BN488" s="190" t="s">
        <v>271</v>
      </c>
      <c r="BO488" s="193" t="s">
        <v>271</v>
      </c>
      <c r="BP488" s="193" t="s">
        <v>271</v>
      </c>
      <c r="BQ488" s="190" t="s">
        <v>271</v>
      </c>
      <c r="BR488" s="193" t="s">
        <v>271</v>
      </c>
      <c r="BS488" s="193" t="s">
        <v>271</v>
      </c>
      <c r="BT488" s="190" t="s">
        <v>287</v>
      </c>
      <c r="BU488" s="193">
        <v>171311</v>
      </c>
      <c r="BV488" s="193">
        <v>0</v>
      </c>
      <c r="BW488" s="193" t="s">
        <v>271</v>
      </c>
      <c r="BX488" s="193" t="s">
        <v>271</v>
      </c>
      <c r="BY488" s="193">
        <v>0</v>
      </c>
      <c r="BZ488" s="193" t="s">
        <v>271</v>
      </c>
      <c r="CA488" s="193" t="s">
        <v>271</v>
      </c>
      <c r="CB488" s="193">
        <v>0</v>
      </c>
      <c r="CC488" s="190" t="s">
        <v>271</v>
      </c>
      <c r="CD488" s="193" t="s">
        <v>271</v>
      </c>
      <c r="CE488" s="193" t="s">
        <v>271</v>
      </c>
      <c r="CF488" s="190" t="s">
        <v>271</v>
      </c>
      <c r="CG488" s="193" t="s">
        <v>271</v>
      </c>
      <c r="CH488" s="193" t="s">
        <v>271</v>
      </c>
      <c r="CI488" s="190" t="s">
        <v>271</v>
      </c>
      <c r="CJ488" s="193" t="s">
        <v>271</v>
      </c>
      <c r="CK488" s="193" t="s">
        <v>271</v>
      </c>
      <c r="CL488" s="190" t="s">
        <v>271</v>
      </c>
      <c r="CM488" s="193" t="s">
        <v>271</v>
      </c>
      <c r="CN488" s="193" t="s">
        <v>271</v>
      </c>
      <c r="CO488" s="190" t="s">
        <v>271</v>
      </c>
      <c r="CP488" s="193" t="s">
        <v>271</v>
      </c>
      <c r="CQ488" s="193" t="s">
        <v>271</v>
      </c>
      <c r="CR488" s="190" t="s">
        <v>271</v>
      </c>
      <c r="CS488" s="193" t="s">
        <v>271</v>
      </c>
      <c r="CT488" s="193" t="s">
        <v>271</v>
      </c>
      <c r="CU488" s="190" t="s">
        <v>271</v>
      </c>
      <c r="CV488" s="193" t="s">
        <v>271</v>
      </c>
      <c r="CW488" s="193" t="s">
        <v>271</v>
      </c>
      <c r="CX488" s="190" t="s">
        <v>271</v>
      </c>
      <c r="CY488" s="193" t="s">
        <v>271</v>
      </c>
      <c r="CZ488" s="193" t="s">
        <v>271</v>
      </c>
      <c r="DA488" s="190" t="s">
        <v>271</v>
      </c>
      <c r="DB488" s="193" t="s">
        <v>271</v>
      </c>
      <c r="DC488" s="193" t="s">
        <v>271</v>
      </c>
      <c r="DD488" s="190" t="s">
        <v>271</v>
      </c>
      <c r="DE488" s="193" t="s">
        <v>271</v>
      </c>
      <c r="DF488" s="193" t="s">
        <v>271</v>
      </c>
      <c r="DG488" s="190" t="s">
        <v>271</v>
      </c>
      <c r="DH488" s="193" t="s">
        <v>271</v>
      </c>
      <c r="DI488" s="193" t="s">
        <v>271</v>
      </c>
      <c r="DJ488" s="190" t="s">
        <v>271</v>
      </c>
      <c r="DK488" s="193" t="s">
        <v>271</v>
      </c>
      <c r="DL488" s="193" t="s">
        <v>271</v>
      </c>
      <c r="DM488" s="190" t="s">
        <v>271</v>
      </c>
      <c r="DN488" s="193" t="s">
        <v>271</v>
      </c>
      <c r="DO488" s="193" t="s">
        <v>271</v>
      </c>
      <c r="DP488" s="190" t="s">
        <v>271</v>
      </c>
      <c r="DQ488" s="193" t="s">
        <v>271</v>
      </c>
      <c r="DR488" s="193" t="s">
        <v>271</v>
      </c>
      <c r="DS488" s="190" t="s">
        <v>271</v>
      </c>
      <c r="DT488" s="193" t="s">
        <v>271</v>
      </c>
      <c r="DU488" s="193" t="s">
        <v>271</v>
      </c>
      <c r="DV488" s="190" t="s">
        <v>271</v>
      </c>
      <c r="DW488" s="193" t="s">
        <v>271</v>
      </c>
      <c r="DX488" s="193" t="s">
        <v>271</v>
      </c>
      <c r="DY488" s="190" t="s">
        <v>655</v>
      </c>
      <c r="DZ488" s="190" t="s">
        <v>297</v>
      </c>
      <c r="EA488" s="190" t="s">
        <v>271</v>
      </c>
      <c r="EB488" s="190" t="s">
        <v>271</v>
      </c>
      <c r="EC488" s="190" t="s">
        <v>297</v>
      </c>
      <c r="ED488" s="190" t="s">
        <v>271</v>
      </c>
      <c r="EE488" s="190" t="s">
        <v>271</v>
      </c>
      <c r="EF488" s="190" t="s">
        <v>271</v>
      </c>
      <c r="EG488" s="190" t="s">
        <v>321</v>
      </c>
      <c r="EH488" s="190" t="s">
        <v>380</v>
      </c>
      <c r="EI488" s="190" t="s">
        <v>283</v>
      </c>
      <c r="EJ488" s="190" t="s">
        <v>244</v>
      </c>
      <c r="EK488" s="190" t="s">
        <v>379</v>
      </c>
      <c r="EL488" s="190" t="s">
        <v>272</v>
      </c>
      <c r="EM488" s="190" t="s">
        <v>272</v>
      </c>
      <c r="EN488" s="190" t="s">
        <v>272</v>
      </c>
      <c r="EO488" s="190" t="s">
        <v>272</v>
      </c>
      <c r="EP488" s="190" t="s">
        <v>378</v>
      </c>
      <c r="EQ488" s="190">
        <v>4</v>
      </c>
      <c r="ER488" s="190" t="s">
        <v>349</v>
      </c>
      <c r="ES488" s="190" t="s">
        <v>272</v>
      </c>
      <c r="ET488" s="190" t="s">
        <v>272</v>
      </c>
      <c r="EU488" s="190" t="s">
        <v>272</v>
      </c>
      <c r="EV488" s="190" t="s">
        <v>272</v>
      </c>
      <c r="EW488" s="190" t="s">
        <v>303</v>
      </c>
      <c r="EX488" s="190">
        <v>4</v>
      </c>
      <c r="EY488" s="190" t="s">
        <v>318</v>
      </c>
      <c r="EZ488" s="190" t="s">
        <v>268</v>
      </c>
      <c r="FA488" s="190" t="s">
        <v>259</v>
      </c>
      <c r="FB488" s="193">
        <v>7</v>
      </c>
      <c r="FC488" s="190" t="s">
        <v>300</v>
      </c>
      <c r="FD488" s="190" t="s">
        <v>537</v>
      </c>
      <c r="FE488" s="190" t="s">
        <v>348</v>
      </c>
      <c r="FF488" s="190" t="s">
        <v>262</v>
      </c>
      <c r="FG488" s="190" t="s">
        <v>271</v>
      </c>
      <c r="FH488" s="190" t="s">
        <v>1851</v>
      </c>
      <c r="FI488" s="190" t="s">
        <v>1850</v>
      </c>
      <c r="FJ488" s="190" t="s">
        <v>1849</v>
      </c>
      <c r="FK488" s="190" t="s">
        <v>1848</v>
      </c>
      <c r="FL488" s="190" t="s">
        <v>1847</v>
      </c>
      <c r="FM488" s="190" t="s">
        <v>1846</v>
      </c>
      <c r="FN488" s="190" t="s">
        <v>1845</v>
      </c>
      <c r="FO488" s="190" t="s">
        <v>1844</v>
      </c>
      <c r="FP488" s="190" t="s">
        <v>1843</v>
      </c>
      <c r="FQ488" s="193">
        <v>0</v>
      </c>
      <c r="FR488" s="193">
        <v>221938</v>
      </c>
      <c r="FS488" s="190" t="s">
        <v>271</v>
      </c>
      <c r="FT488" s="190" t="s">
        <v>271</v>
      </c>
      <c r="FU488" s="190" t="s">
        <v>272</v>
      </c>
      <c r="FV488" s="190" t="s">
        <v>272</v>
      </c>
      <c r="FW488" s="190" t="s">
        <v>271</v>
      </c>
      <c r="FX488" s="190" t="s">
        <v>271</v>
      </c>
      <c r="FY488" s="190" t="s">
        <v>271</v>
      </c>
      <c r="FZ488" s="190" t="s">
        <v>271</v>
      </c>
      <c r="GA488" s="190" t="s">
        <v>271</v>
      </c>
      <c r="GB488" s="190" t="s">
        <v>271</v>
      </c>
      <c r="GC488" s="190" t="s">
        <v>271</v>
      </c>
      <c r="GD488" s="190" t="s">
        <v>271</v>
      </c>
      <c r="GE488" s="190" t="s">
        <v>272</v>
      </c>
    </row>
    <row r="489" spans="1:187" x14ac:dyDescent="0.3">
      <c r="A489" s="190" t="s">
        <v>372</v>
      </c>
      <c r="B489" s="190">
        <v>3604</v>
      </c>
      <c r="C489" s="190" t="s">
        <v>91</v>
      </c>
      <c r="D489" s="190" t="s">
        <v>243</v>
      </c>
      <c r="E489" s="190" t="s">
        <v>1842</v>
      </c>
      <c r="F489" s="190" t="s">
        <v>1793</v>
      </c>
      <c r="G489" s="190" t="s">
        <v>1337</v>
      </c>
      <c r="H489" s="190" t="s">
        <v>514</v>
      </c>
      <c r="I489" s="190" t="s">
        <v>513</v>
      </c>
      <c r="J489" s="190" t="s">
        <v>1792</v>
      </c>
      <c r="K489" s="190" t="s">
        <v>271</v>
      </c>
      <c r="L489" s="190" t="s">
        <v>271</v>
      </c>
      <c r="M489" s="190" t="s">
        <v>271</v>
      </c>
      <c r="N489" s="190" t="s">
        <v>271</v>
      </c>
      <c r="O489" s="190" t="s">
        <v>271</v>
      </c>
      <c r="P489" s="190" t="s">
        <v>271</v>
      </c>
      <c r="Q489" s="191">
        <v>42095</v>
      </c>
      <c r="R489" s="191">
        <v>42460</v>
      </c>
      <c r="T489" s="190" t="s">
        <v>452</v>
      </c>
      <c r="U489" s="194">
        <v>1336550</v>
      </c>
      <c r="V489" s="190" t="s">
        <v>1791</v>
      </c>
      <c r="W489" s="190" t="s">
        <v>1790</v>
      </c>
      <c r="X489" s="190" t="s">
        <v>1789</v>
      </c>
      <c r="Y489" s="190" t="s">
        <v>1788</v>
      </c>
      <c r="Z489" s="190" t="s">
        <v>1787</v>
      </c>
      <c r="AA489" s="190" t="s">
        <v>1786</v>
      </c>
      <c r="AB489" s="190" t="s">
        <v>448</v>
      </c>
      <c r="AC489" s="190" t="s">
        <v>1841</v>
      </c>
      <c r="AD489" s="190" t="s">
        <v>325</v>
      </c>
      <c r="AE489" s="190" t="s">
        <v>1815</v>
      </c>
      <c r="AF489" s="190" t="s">
        <v>1840</v>
      </c>
      <c r="AG489" s="193">
        <v>0</v>
      </c>
      <c r="AH489" s="193">
        <v>0</v>
      </c>
      <c r="AI489" s="193">
        <v>0</v>
      </c>
      <c r="AJ489" s="193">
        <v>111446</v>
      </c>
      <c r="AK489" s="193">
        <v>111352</v>
      </c>
      <c r="AL489" s="193">
        <v>222798</v>
      </c>
      <c r="AM489" s="193">
        <v>0</v>
      </c>
      <c r="AN489" s="193">
        <v>0</v>
      </c>
      <c r="AO489" s="193">
        <v>0</v>
      </c>
      <c r="AP489" s="193">
        <v>0</v>
      </c>
      <c r="AQ489" s="193">
        <v>0</v>
      </c>
      <c r="AR489" s="193">
        <v>0</v>
      </c>
      <c r="AS489" s="190" t="s">
        <v>271</v>
      </c>
      <c r="AT489" s="193" t="s">
        <v>271</v>
      </c>
      <c r="AU489" s="193" t="s">
        <v>271</v>
      </c>
      <c r="AV489" s="190" t="s">
        <v>271</v>
      </c>
      <c r="AW489" s="193" t="s">
        <v>271</v>
      </c>
      <c r="AX489" s="193" t="s">
        <v>271</v>
      </c>
      <c r="AY489" s="190" t="s">
        <v>287</v>
      </c>
      <c r="AZ489" s="193">
        <v>0</v>
      </c>
      <c r="BA489" s="193">
        <v>0</v>
      </c>
      <c r="BB489" s="190" t="s">
        <v>271</v>
      </c>
      <c r="BC489" s="193" t="s">
        <v>271</v>
      </c>
      <c r="BD489" s="193" t="s">
        <v>271</v>
      </c>
      <c r="BE489" s="190" t="s">
        <v>271</v>
      </c>
      <c r="BF489" s="193" t="s">
        <v>271</v>
      </c>
      <c r="BG489" s="193" t="s">
        <v>271</v>
      </c>
      <c r="BH489" s="190" t="s">
        <v>287</v>
      </c>
      <c r="BI489" s="193">
        <v>807</v>
      </c>
      <c r="BJ489" s="193">
        <v>0</v>
      </c>
      <c r="BK489" s="190" t="s">
        <v>271</v>
      </c>
      <c r="BL489" s="193" t="s">
        <v>271</v>
      </c>
      <c r="BM489" s="193" t="s">
        <v>271</v>
      </c>
      <c r="BN489" s="190" t="s">
        <v>271</v>
      </c>
      <c r="BO489" s="193" t="s">
        <v>271</v>
      </c>
      <c r="BP489" s="193" t="s">
        <v>271</v>
      </c>
      <c r="BQ489" s="190" t="s">
        <v>271</v>
      </c>
      <c r="BR489" s="193" t="s">
        <v>271</v>
      </c>
      <c r="BS489" s="193" t="s">
        <v>271</v>
      </c>
      <c r="BT489" s="190" t="s">
        <v>271</v>
      </c>
      <c r="BU489" s="193" t="s">
        <v>271</v>
      </c>
      <c r="BV489" s="193" t="s">
        <v>271</v>
      </c>
      <c r="BW489" s="193">
        <v>0</v>
      </c>
      <c r="BX489" s="193">
        <v>0</v>
      </c>
      <c r="BY489" s="193">
        <v>0</v>
      </c>
      <c r="BZ489" s="193">
        <v>0</v>
      </c>
      <c r="CA489" s="193">
        <v>0</v>
      </c>
      <c r="CB489" s="193">
        <v>0</v>
      </c>
      <c r="CC489" s="190" t="s">
        <v>271</v>
      </c>
      <c r="CD489" s="193" t="s">
        <v>271</v>
      </c>
      <c r="CE489" s="193" t="s">
        <v>271</v>
      </c>
      <c r="CF489" s="190" t="s">
        <v>271</v>
      </c>
      <c r="CG489" s="193" t="s">
        <v>271</v>
      </c>
      <c r="CH489" s="193" t="s">
        <v>271</v>
      </c>
      <c r="CI489" s="190" t="s">
        <v>271</v>
      </c>
      <c r="CJ489" s="193" t="s">
        <v>271</v>
      </c>
      <c r="CK489" s="193" t="s">
        <v>271</v>
      </c>
      <c r="CL489" s="190" t="s">
        <v>271</v>
      </c>
      <c r="CM489" s="193" t="s">
        <v>271</v>
      </c>
      <c r="CN489" s="193" t="s">
        <v>271</v>
      </c>
      <c r="CO489" s="190" t="s">
        <v>271</v>
      </c>
      <c r="CP489" s="193" t="s">
        <v>271</v>
      </c>
      <c r="CQ489" s="193" t="s">
        <v>271</v>
      </c>
      <c r="CR489" s="190" t="s">
        <v>271</v>
      </c>
      <c r="CS489" s="193" t="s">
        <v>271</v>
      </c>
      <c r="CT489" s="193" t="s">
        <v>271</v>
      </c>
      <c r="CU489" s="190" t="s">
        <v>271</v>
      </c>
      <c r="CV489" s="193" t="s">
        <v>271</v>
      </c>
      <c r="CW489" s="193" t="s">
        <v>271</v>
      </c>
      <c r="CX489" s="190" t="s">
        <v>271</v>
      </c>
      <c r="CY489" s="193" t="s">
        <v>271</v>
      </c>
      <c r="CZ489" s="193" t="s">
        <v>271</v>
      </c>
      <c r="DA489" s="190" t="s">
        <v>271</v>
      </c>
      <c r="DB489" s="193" t="s">
        <v>271</v>
      </c>
      <c r="DC489" s="193" t="s">
        <v>271</v>
      </c>
      <c r="DD489" s="190" t="s">
        <v>271</v>
      </c>
      <c r="DE489" s="193" t="s">
        <v>271</v>
      </c>
      <c r="DF489" s="193" t="s">
        <v>271</v>
      </c>
      <c r="DG489" s="190" t="s">
        <v>271</v>
      </c>
      <c r="DH489" s="193" t="s">
        <v>271</v>
      </c>
      <c r="DI489" s="193" t="s">
        <v>271</v>
      </c>
      <c r="DJ489" s="190" t="s">
        <v>271</v>
      </c>
      <c r="DK489" s="193" t="s">
        <v>271</v>
      </c>
      <c r="DL489" s="193" t="s">
        <v>271</v>
      </c>
      <c r="DM489" s="190" t="s">
        <v>271</v>
      </c>
      <c r="DN489" s="193" t="s">
        <v>271</v>
      </c>
      <c r="DO489" s="193" t="s">
        <v>271</v>
      </c>
      <c r="DP489" s="190" t="s">
        <v>271</v>
      </c>
      <c r="DQ489" s="193" t="s">
        <v>271</v>
      </c>
      <c r="DR489" s="193" t="s">
        <v>271</v>
      </c>
      <c r="DS489" s="190" t="s">
        <v>271</v>
      </c>
      <c r="DT489" s="193" t="s">
        <v>271</v>
      </c>
      <c r="DU489" s="193" t="s">
        <v>271</v>
      </c>
      <c r="DV489" s="190" t="s">
        <v>271</v>
      </c>
      <c r="DW489" s="193" t="s">
        <v>271</v>
      </c>
      <c r="DX489" s="193" t="s">
        <v>271</v>
      </c>
      <c r="DY489" s="190" t="s">
        <v>655</v>
      </c>
      <c r="DZ489" s="190" t="s">
        <v>272</v>
      </c>
      <c r="EA489" s="190" t="s">
        <v>750</v>
      </c>
      <c r="EB489" s="190" t="s">
        <v>307</v>
      </c>
      <c r="EC489" s="190" t="s">
        <v>297</v>
      </c>
      <c r="ED489" s="190" t="s">
        <v>271</v>
      </c>
      <c r="EE489" s="190" t="s">
        <v>271</v>
      </c>
      <c r="EF489" s="190" t="s">
        <v>1839</v>
      </c>
      <c r="EG489" s="190" t="s">
        <v>352</v>
      </c>
      <c r="EH489" s="190" t="s">
        <v>380</v>
      </c>
      <c r="EI489" s="190" t="s">
        <v>283</v>
      </c>
      <c r="EJ489" s="190" t="s">
        <v>245</v>
      </c>
      <c r="EK489" s="190" t="s">
        <v>379</v>
      </c>
      <c r="EL489" s="190" t="s">
        <v>272</v>
      </c>
      <c r="EM489" s="190" t="s">
        <v>272</v>
      </c>
      <c r="EN489" s="190" t="s">
        <v>272</v>
      </c>
      <c r="EO489" s="190" t="s">
        <v>272</v>
      </c>
      <c r="EP489" s="190" t="s">
        <v>378</v>
      </c>
      <c r="EQ489" s="190">
        <v>4</v>
      </c>
      <c r="ER489" s="190" t="s">
        <v>349</v>
      </c>
      <c r="ES489" s="190" t="s">
        <v>272</v>
      </c>
      <c r="ET489" s="190" t="s">
        <v>272</v>
      </c>
      <c r="EU489" s="190" t="s">
        <v>272</v>
      </c>
      <c r="EV489" s="190" t="s">
        <v>272</v>
      </c>
      <c r="EW489" s="190" t="s">
        <v>303</v>
      </c>
      <c r="EX489" s="190">
        <v>4</v>
      </c>
      <c r="EY489" s="190" t="s">
        <v>318</v>
      </c>
      <c r="EZ489" s="190" t="s">
        <v>268</v>
      </c>
      <c r="FA489" s="190" t="s">
        <v>259</v>
      </c>
      <c r="FB489" s="193">
        <v>4</v>
      </c>
      <c r="FC489" s="190" t="s">
        <v>300</v>
      </c>
      <c r="FD489" s="190" t="s">
        <v>537</v>
      </c>
      <c r="FE489" s="190" t="s">
        <v>348</v>
      </c>
      <c r="FF489" s="190" t="s">
        <v>264</v>
      </c>
      <c r="FG489" s="190" t="s">
        <v>1838</v>
      </c>
      <c r="FH489" s="190" t="s">
        <v>1837</v>
      </c>
      <c r="FI489" s="190" t="s">
        <v>1836</v>
      </c>
      <c r="FJ489" s="190" t="s">
        <v>1835</v>
      </c>
      <c r="FK489" s="190" t="s">
        <v>1834</v>
      </c>
      <c r="FL489" s="190" t="s">
        <v>1833</v>
      </c>
      <c r="FM489" s="190" t="s">
        <v>1832</v>
      </c>
      <c r="FN489" s="190" t="s">
        <v>271</v>
      </c>
      <c r="FO489" s="190" t="s">
        <v>1831</v>
      </c>
      <c r="FP489" s="190" t="s">
        <v>1830</v>
      </c>
      <c r="FQ489" s="193">
        <v>0</v>
      </c>
      <c r="FR489" s="193">
        <v>0</v>
      </c>
      <c r="FS489" s="190" t="s">
        <v>297</v>
      </c>
      <c r="FT489" s="190" t="s">
        <v>297</v>
      </c>
      <c r="FU489" s="190" t="s">
        <v>272</v>
      </c>
      <c r="FV489" s="190" t="s">
        <v>272</v>
      </c>
      <c r="FW489" s="190" t="s">
        <v>297</v>
      </c>
      <c r="FX489" s="190" t="s">
        <v>297</v>
      </c>
      <c r="FY489" s="190" t="s">
        <v>297</v>
      </c>
      <c r="FZ489" s="190" t="s">
        <v>297</v>
      </c>
      <c r="GA489" s="190" t="s">
        <v>297</v>
      </c>
      <c r="GB489" s="190" t="s">
        <v>297</v>
      </c>
      <c r="GC489" s="190" t="s">
        <v>297</v>
      </c>
      <c r="GD489" s="190" t="s">
        <v>297</v>
      </c>
      <c r="GE489" s="190" t="s">
        <v>272</v>
      </c>
    </row>
    <row r="490" spans="1:187" x14ac:dyDescent="0.3">
      <c r="A490" s="190" t="s">
        <v>372</v>
      </c>
      <c r="B490" s="190">
        <v>3608</v>
      </c>
      <c r="C490" s="190" t="s">
        <v>91</v>
      </c>
      <c r="D490" s="190" t="s">
        <v>243</v>
      </c>
      <c r="E490" s="190" t="s">
        <v>1829</v>
      </c>
      <c r="F490" s="190" t="s">
        <v>1828</v>
      </c>
      <c r="G490" s="190" t="s">
        <v>1337</v>
      </c>
      <c r="H490" s="190" t="s">
        <v>514</v>
      </c>
      <c r="I490" s="190" t="s">
        <v>513</v>
      </c>
      <c r="J490" s="190" t="s">
        <v>1827</v>
      </c>
      <c r="K490" s="190" t="s">
        <v>271</v>
      </c>
      <c r="L490" s="190" t="s">
        <v>271</v>
      </c>
      <c r="M490" s="190" t="s">
        <v>271</v>
      </c>
      <c r="N490" s="190" t="s">
        <v>271</v>
      </c>
      <c r="O490" s="190" t="s">
        <v>271</v>
      </c>
      <c r="P490" s="190" t="s">
        <v>271</v>
      </c>
      <c r="Q490" s="191">
        <v>42186</v>
      </c>
      <c r="R490" s="191">
        <v>42551</v>
      </c>
      <c r="T490" s="190" t="s">
        <v>452</v>
      </c>
      <c r="U490" s="194">
        <v>4995</v>
      </c>
      <c r="V490" s="190" t="s">
        <v>1788</v>
      </c>
      <c r="W490" s="190" t="s">
        <v>1826</v>
      </c>
      <c r="X490" s="190" t="s">
        <v>1805</v>
      </c>
      <c r="Y490" s="190" t="s">
        <v>1804</v>
      </c>
      <c r="Z490" s="190" t="s">
        <v>1803</v>
      </c>
      <c r="AA490" s="190" t="s">
        <v>1802</v>
      </c>
      <c r="AB490" s="190" t="s">
        <v>448</v>
      </c>
      <c r="AC490" s="190" t="s">
        <v>1825</v>
      </c>
      <c r="AD490" s="190" t="s">
        <v>325</v>
      </c>
      <c r="AE490" s="190" t="s">
        <v>1824</v>
      </c>
      <c r="AF490" s="190" t="s">
        <v>1823</v>
      </c>
      <c r="AG490" s="193">
        <v>44291</v>
      </c>
      <c r="AH490" s="193">
        <v>43003</v>
      </c>
      <c r="AI490" s="193">
        <v>87294</v>
      </c>
      <c r="AJ490" s="193">
        <v>20</v>
      </c>
      <c r="AK490" s="193">
        <v>0</v>
      </c>
      <c r="AL490" s="193">
        <v>20</v>
      </c>
      <c r="AM490" s="193">
        <v>44244</v>
      </c>
      <c r="AN490" s="193">
        <v>43097</v>
      </c>
      <c r="AO490" s="193">
        <v>87341</v>
      </c>
      <c r="AP490" s="193">
        <v>20</v>
      </c>
      <c r="AQ490" s="193">
        <v>0</v>
      </c>
      <c r="AR490" s="193">
        <v>20</v>
      </c>
      <c r="AS490" s="190" t="s">
        <v>271</v>
      </c>
      <c r="AT490" s="193" t="s">
        <v>271</v>
      </c>
      <c r="AU490" s="193" t="s">
        <v>271</v>
      </c>
      <c r="AV490" s="190" t="s">
        <v>271</v>
      </c>
      <c r="AW490" s="193" t="s">
        <v>271</v>
      </c>
      <c r="AX490" s="193" t="s">
        <v>271</v>
      </c>
      <c r="AY490" s="190" t="s">
        <v>271</v>
      </c>
      <c r="AZ490" s="193" t="s">
        <v>271</v>
      </c>
      <c r="BA490" s="193" t="s">
        <v>271</v>
      </c>
      <c r="BB490" s="190" t="s">
        <v>287</v>
      </c>
      <c r="BC490" s="193">
        <v>20</v>
      </c>
      <c r="BD490" s="193">
        <v>87341</v>
      </c>
      <c r="BE490" s="190" t="s">
        <v>271</v>
      </c>
      <c r="BF490" s="193" t="s">
        <v>271</v>
      </c>
      <c r="BG490" s="193" t="s">
        <v>271</v>
      </c>
      <c r="BH490" s="190" t="s">
        <v>271</v>
      </c>
      <c r="BI490" s="193" t="s">
        <v>271</v>
      </c>
      <c r="BJ490" s="193" t="s">
        <v>271</v>
      </c>
      <c r="BK490" s="190" t="s">
        <v>271</v>
      </c>
      <c r="BL490" s="193" t="s">
        <v>271</v>
      </c>
      <c r="BM490" s="193" t="s">
        <v>271</v>
      </c>
      <c r="BN490" s="190" t="s">
        <v>271</v>
      </c>
      <c r="BO490" s="193" t="s">
        <v>271</v>
      </c>
      <c r="BP490" s="193" t="s">
        <v>271</v>
      </c>
      <c r="BQ490" s="190" t="s">
        <v>271</v>
      </c>
      <c r="BR490" s="193" t="s">
        <v>271</v>
      </c>
      <c r="BS490" s="193" t="s">
        <v>271</v>
      </c>
      <c r="BT490" s="190" t="s">
        <v>271</v>
      </c>
      <c r="BU490" s="193" t="s">
        <v>271</v>
      </c>
      <c r="BV490" s="193" t="s">
        <v>271</v>
      </c>
      <c r="BW490" s="193" t="s">
        <v>271</v>
      </c>
      <c r="BX490" s="193" t="s">
        <v>271</v>
      </c>
      <c r="BY490" s="193">
        <v>0</v>
      </c>
      <c r="BZ490" s="193" t="s">
        <v>271</v>
      </c>
      <c r="CA490" s="193" t="s">
        <v>271</v>
      </c>
      <c r="CB490" s="193">
        <v>0</v>
      </c>
      <c r="CC490" s="190" t="s">
        <v>271</v>
      </c>
      <c r="CD490" s="193" t="s">
        <v>271</v>
      </c>
      <c r="CE490" s="193" t="s">
        <v>271</v>
      </c>
      <c r="CF490" s="190" t="s">
        <v>271</v>
      </c>
      <c r="CG490" s="193" t="s">
        <v>271</v>
      </c>
      <c r="CH490" s="193" t="s">
        <v>271</v>
      </c>
      <c r="CI490" s="190" t="s">
        <v>271</v>
      </c>
      <c r="CJ490" s="193" t="s">
        <v>271</v>
      </c>
      <c r="CK490" s="193" t="s">
        <v>271</v>
      </c>
      <c r="CL490" s="190" t="s">
        <v>271</v>
      </c>
      <c r="CM490" s="193" t="s">
        <v>271</v>
      </c>
      <c r="CN490" s="193" t="s">
        <v>271</v>
      </c>
      <c r="CO490" s="190" t="s">
        <v>271</v>
      </c>
      <c r="CP490" s="193" t="s">
        <v>271</v>
      </c>
      <c r="CQ490" s="193" t="s">
        <v>271</v>
      </c>
      <c r="CR490" s="190" t="s">
        <v>271</v>
      </c>
      <c r="CS490" s="193" t="s">
        <v>271</v>
      </c>
      <c r="CT490" s="193" t="s">
        <v>271</v>
      </c>
      <c r="CU490" s="190" t="s">
        <v>271</v>
      </c>
      <c r="CV490" s="193" t="s">
        <v>271</v>
      </c>
      <c r="CW490" s="193" t="s">
        <v>271</v>
      </c>
      <c r="CX490" s="190" t="s">
        <v>271</v>
      </c>
      <c r="CY490" s="193" t="s">
        <v>271</v>
      </c>
      <c r="CZ490" s="193" t="s">
        <v>271</v>
      </c>
      <c r="DA490" s="190" t="s">
        <v>271</v>
      </c>
      <c r="DB490" s="193" t="s">
        <v>271</v>
      </c>
      <c r="DC490" s="193" t="s">
        <v>271</v>
      </c>
      <c r="DD490" s="190" t="s">
        <v>271</v>
      </c>
      <c r="DE490" s="193" t="s">
        <v>271</v>
      </c>
      <c r="DF490" s="193" t="s">
        <v>271</v>
      </c>
      <c r="DG490" s="190" t="s">
        <v>271</v>
      </c>
      <c r="DH490" s="193" t="s">
        <v>271</v>
      </c>
      <c r="DI490" s="193" t="s">
        <v>271</v>
      </c>
      <c r="DJ490" s="190" t="s">
        <v>271</v>
      </c>
      <c r="DK490" s="193" t="s">
        <v>271</v>
      </c>
      <c r="DL490" s="193" t="s">
        <v>271</v>
      </c>
      <c r="DM490" s="190" t="s">
        <v>271</v>
      </c>
      <c r="DN490" s="193" t="s">
        <v>271</v>
      </c>
      <c r="DO490" s="193" t="s">
        <v>271</v>
      </c>
      <c r="DP490" s="190" t="s">
        <v>271</v>
      </c>
      <c r="DQ490" s="193" t="s">
        <v>271</v>
      </c>
      <c r="DR490" s="193" t="s">
        <v>271</v>
      </c>
      <c r="DS490" s="190" t="s">
        <v>271</v>
      </c>
      <c r="DT490" s="193" t="s">
        <v>271</v>
      </c>
      <c r="DU490" s="193" t="s">
        <v>271</v>
      </c>
      <c r="DV490" s="190" t="s">
        <v>271</v>
      </c>
      <c r="DW490" s="193" t="s">
        <v>271</v>
      </c>
      <c r="DX490" s="193" t="s">
        <v>271</v>
      </c>
      <c r="DY490" s="190" t="s">
        <v>1295</v>
      </c>
      <c r="DZ490" s="190" t="s">
        <v>297</v>
      </c>
      <c r="EA490" s="190" t="s">
        <v>271</v>
      </c>
      <c r="EB490" s="190" t="s">
        <v>271</v>
      </c>
      <c r="EC490" s="190" t="s">
        <v>297</v>
      </c>
      <c r="ED490" s="190" t="s">
        <v>271</v>
      </c>
      <c r="EE490" s="190" t="s">
        <v>271</v>
      </c>
      <c r="EF490" s="190" t="s">
        <v>271</v>
      </c>
      <c r="EG490" s="190" t="s">
        <v>321</v>
      </c>
      <c r="EH490" s="190" t="s">
        <v>284</v>
      </c>
      <c r="EI490" s="190" t="s">
        <v>283</v>
      </c>
      <c r="EJ490" s="190" t="s">
        <v>244</v>
      </c>
      <c r="EK490" s="190" t="s">
        <v>351</v>
      </c>
      <c r="EL490" s="190" t="s">
        <v>272</v>
      </c>
      <c r="EM490" s="190" t="s">
        <v>272</v>
      </c>
      <c r="EN490" s="190" t="s">
        <v>272</v>
      </c>
      <c r="EO490" s="190" t="s">
        <v>297</v>
      </c>
      <c r="EP490" s="190" t="s">
        <v>281</v>
      </c>
      <c r="EQ490" s="190">
        <v>3</v>
      </c>
      <c r="ER490" s="190" t="s">
        <v>349</v>
      </c>
      <c r="ES490" s="190" t="s">
        <v>272</v>
      </c>
      <c r="ET490" s="190" t="s">
        <v>272</v>
      </c>
      <c r="EU490" s="190" t="s">
        <v>297</v>
      </c>
      <c r="EV490" s="190" t="s">
        <v>272</v>
      </c>
      <c r="EW490" s="190" t="s">
        <v>303</v>
      </c>
      <c r="EX490" s="190">
        <v>3</v>
      </c>
      <c r="EY490" s="190" t="s">
        <v>278</v>
      </c>
      <c r="EZ490" s="190" t="s">
        <v>268</v>
      </c>
      <c r="FA490" s="190" t="s">
        <v>259</v>
      </c>
      <c r="FB490" s="193">
        <v>0</v>
      </c>
      <c r="FC490" s="190" t="s">
        <v>271</v>
      </c>
      <c r="FD490" s="190" t="s">
        <v>271</v>
      </c>
      <c r="FE490" s="190" t="s">
        <v>271</v>
      </c>
      <c r="FF490" s="190" t="s">
        <v>271</v>
      </c>
      <c r="FG490" s="190" t="s">
        <v>271</v>
      </c>
      <c r="FH490" s="190" t="s">
        <v>271</v>
      </c>
      <c r="FI490" s="190" t="s">
        <v>1822</v>
      </c>
      <c r="FJ490" s="190" t="s">
        <v>271</v>
      </c>
      <c r="FK490" s="190" t="s">
        <v>271</v>
      </c>
      <c r="FL490" s="190" t="s">
        <v>1821</v>
      </c>
      <c r="FM490" s="190" t="s">
        <v>1820</v>
      </c>
      <c r="FN490" s="190" t="s">
        <v>271</v>
      </c>
      <c r="FO490" s="190" t="s">
        <v>271</v>
      </c>
      <c r="FP490" s="190" t="s">
        <v>1819</v>
      </c>
      <c r="FQ490" s="193">
        <v>87341</v>
      </c>
      <c r="FR490" s="193">
        <v>20</v>
      </c>
      <c r="FS490" s="190" t="s">
        <v>271</v>
      </c>
      <c r="FT490" s="190" t="s">
        <v>271</v>
      </c>
      <c r="FU490" s="190" t="s">
        <v>272</v>
      </c>
      <c r="FV490" s="190" t="s">
        <v>272</v>
      </c>
      <c r="FW490" s="190" t="s">
        <v>271</v>
      </c>
      <c r="FX490" s="190" t="s">
        <v>271</v>
      </c>
      <c r="FY490" s="190" t="s">
        <v>271</v>
      </c>
      <c r="FZ490" s="190" t="s">
        <v>271</v>
      </c>
      <c r="GA490" s="190" t="s">
        <v>271</v>
      </c>
      <c r="GB490" s="190" t="s">
        <v>271</v>
      </c>
      <c r="GC490" s="190" t="s">
        <v>271</v>
      </c>
      <c r="GD490" s="190" t="s">
        <v>271</v>
      </c>
      <c r="GE490" s="190" t="s">
        <v>272</v>
      </c>
    </row>
    <row r="491" spans="1:187" x14ac:dyDescent="0.3">
      <c r="A491" s="190" t="s">
        <v>372</v>
      </c>
      <c r="B491" s="190">
        <v>3610</v>
      </c>
      <c r="C491" s="190" t="s">
        <v>91</v>
      </c>
      <c r="D491" s="190" t="s">
        <v>243</v>
      </c>
      <c r="E491" s="190" t="s">
        <v>1818</v>
      </c>
      <c r="F491" s="190" t="s">
        <v>1817</v>
      </c>
      <c r="G491" s="190" t="s">
        <v>1337</v>
      </c>
      <c r="H491" s="190" t="s">
        <v>514</v>
      </c>
      <c r="I491" s="190" t="s">
        <v>513</v>
      </c>
      <c r="J491" s="190" t="s">
        <v>1792</v>
      </c>
      <c r="K491" s="190" t="s">
        <v>271</v>
      </c>
      <c r="L491" s="190" t="s">
        <v>271</v>
      </c>
      <c r="M491" s="190" t="s">
        <v>271</v>
      </c>
      <c r="N491" s="190" t="s">
        <v>271</v>
      </c>
      <c r="O491" s="190" t="s">
        <v>271</v>
      </c>
      <c r="P491" s="190" t="s">
        <v>271</v>
      </c>
      <c r="Q491" s="191">
        <v>42309</v>
      </c>
      <c r="R491" s="191">
        <v>42490</v>
      </c>
      <c r="S491" s="191">
        <v>42735</v>
      </c>
      <c r="T491" s="190" t="s">
        <v>574</v>
      </c>
      <c r="U491" s="194">
        <v>182415</v>
      </c>
      <c r="V491" s="190" t="s">
        <v>1788</v>
      </c>
      <c r="W491" s="190" t="s">
        <v>1787</v>
      </c>
      <c r="X491" s="190" t="s">
        <v>1786</v>
      </c>
      <c r="Y491" s="190" t="s">
        <v>1791</v>
      </c>
      <c r="Z491" s="190" t="s">
        <v>1790</v>
      </c>
      <c r="AA491" s="190" t="s">
        <v>1789</v>
      </c>
      <c r="AB491" s="190" t="s">
        <v>448</v>
      </c>
      <c r="AC491" s="190" t="s">
        <v>1816</v>
      </c>
      <c r="AD491" s="190" t="s">
        <v>325</v>
      </c>
      <c r="AE491" s="190" t="s">
        <v>1815</v>
      </c>
      <c r="AF491" s="190" t="s">
        <v>1814</v>
      </c>
      <c r="AG491" s="193">
        <v>0</v>
      </c>
      <c r="AH491" s="193">
        <v>0</v>
      </c>
      <c r="AI491" s="193">
        <v>0</v>
      </c>
      <c r="AJ491" s="193">
        <v>108602</v>
      </c>
      <c r="AK491" s="193">
        <v>111445</v>
      </c>
      <c r="AL491" s="193">
        <v>220047</v>
      </c>
      <c r="AM491" s="193">
        <v>0</v>
      </c>
      <c r="AN491" s="193">
        <v>0</v>
      </c>
      <c r="AO491" s="193">
        <v>0</v>
      </c>
      <c r="AP491" s="193">
        <v>0</v>
      </c>
      <c r="AQ491" s="193">
        <v>0</v>
      </c>
      <c r="AR491" s="193">
        <v>0</v>
      </c>
      <c r="AS491" s="190" t="s">
        <v>271</v>
      </c>
      <c r="AT491" s="193" t="s">
        <v>271</v>
      </c>
      <c r="AU491" s="193" t="s">
        <v>271</v>
      </c>
      <c r="AV491" s="190" t="s">
        <v>271</v>
      </c>
      <c r="AW491" s="193" t="s">
        <v>271</v>
      </c>
      <c r="AX491" s="193" t="s">
        <v>271</v>
      </c>
      <c r="AY491" s="190" t="s">
        <v>287</v>
      </c>
      <c r="AZ491" s="193">
        <v>0</v>
      </c>
      <c r="BA491" s="193">
        <v>0</v>
      </c>
      <c r="BB491" s="190" t="s">
        <v>271</v>
      </c>
      <c r="BC491" s="193" t="s">
        <v>271</v>
      </c>
      <c r="BD491" s="193" t="s">
        <v>271</v>
      </c>
      <c r="BE491" s="190" t="s">
        <v>271</v>
      </c>
      <c r="BF491" s="193" t="s">
        <v>271</v>
      </c>
      <c r="BG491" s="193" t="s">
        <v>271</v>
      </c>
      <c r="BH491" s="190" t="s">
        <v>271</v>
      </c>
      <c r="BI491" s="193" t="s">
        <v>271</v>
      </c>
      <c r="BJ491" s="193" t="s">
        <v>271</v>
      </c>
      <c r="BK491" s="190" t="s">
        <v>271</v>
      </c>
      <c r="BL491" s="193" t="s">
        <v>271</v>
      </c>
      <c r="BM491" s="193" t="s">
        <v>271</v>
      </c>
      <c r="BN491" s="190" t="s">
        <v>271</v>
      </c>
      <c r="BO491" s="193" t="s">
        <v>271</v>
      </c>
      <c r="BP491" s="193" t="s">
        <v>271</v>
      </c>
      <c r="BQ491" s="190" t="s">
        <v>271</v>
      </c>
      <c r="BR491" s="193" t="s">
        <v>271</v>
      </c>
      <c r="BS491" s="193" t="s">
        <v>271</v>
      </c>
      <c r="BT491" s="190" t="s">
        <v>271</v>
      </c>
      <c r="BU491" s="193" t="s">
        <v>271</v>
      </c>
      <c r="BV491" s="193" t="s">
        <v>271</v>
      </c>
      <c r="BW491" s="193">
        <v>0</v>
      </c>
      <c r="BX491" s="193">
        <v>0</v>
      </c>
      <c r="BY491" s="193">
        <v>0</v>
      </c>
      <c r="BZ491" s="193">
        <v>0</v>
      </c>
      <c r="CA491" s="193">
        <v>0</v>
      </c>
      <c r="CB491" s="193">
        <v>0</v>
      </c>
      <c r="CC491" s="190" t="s">
        <v>271</v>
      </c>
      <c r="CD491" s="193" t="s">
        <v>271</v>
      </c>
      <c r="CE491" s="193" t="s">
        <v>271</v>
      </c>
      <c r="CF491" s="190" t="s">
        <v>271</v>
      </c>
      <c r="CG491" s="193" t="s">
        <v>271</v>
      </c>
      <c r="CH491" s="193" t="s">
        <v>271</v>
      </c>
      <c r="CI491" s="190" t="s">
        <v>271</v>
      </c>
      <c r="CJ491" s="193" t="s">
        <v>271</v>
      </c>
      <c r="CK491" s="193" t="s">
        <v>271</v>
      </c>
      <c r="CL491" s="190" t="s">
        <v>271</v>
      </c>
      <c r="CM491" s="193" t="s">
        <v>271</v>
      </c>
      <c r="CN491" s="193" t="s">
        <v>271</v>
      </c>
      <c r="CO491" s="190" t="s">
        <v>271</v>
      </c>
      <c r="CP491" s="193" t="s">
        <v>271</v>
      </c>
      <c r="CQ491" s="193" t="s">
        <v>271</v>
      </c>
      <c r="CR491" s="190" t="s">
        <v>271</v>
      </c>
      <c r="CS491" s="193" t="s">
        <v>271</v>
      </c>
      <c r="CT491" s="193" t="s">
        <v>271</v>
      </c>
      <c r="CU491" s="190" t="s">
        <v>271</v>
      </c>
      <c r="CV491" s="193" t="s">
        <v>271</v>
      </c>
      <c r="CW491" s="193" t="s">
        <v>271</v>
      </c>
      <c r="CX491" s="190" t="s">
        <v>271</v>
      </c>
      <c r="CY491" s="193" t="s">
        <v>271</v>
      </c>
      <c r="CZ491" s="193" t="s">
        <v>271</v>
      </c>
      <c r="DA491" s="190" t="s">
        <v>271</v>
      </c>
      <c r="DB491" s="193" t="s">
        <v>271</v>
      </c>
      <c r="DC491" s="193" t="s">
        <v>271</v>
      </c>
      <c r="DD491" s="190" t="s">
        <v>271</v>
      </c>
      <c r="DE491" s="193" t="s">
        <v>271</v>
      </c>
      <c r="DF491" s="193" t="s">
        <v>271</v>
      </c>
      <c r="DG491" s="190" t="s">
        <v>271</v>
      </c>
      <c r="DH491" s="193" t="s">
        <v>271</v>
      </c>
      <c r="DI491" s="193" t="s">
        <v>271</v>
      </c>
      <c r="DJ491" s="190" t="s">
        <v>271</v>
      </c>
      <c r="DK491" s="193" t="s">
        <v>271</v>
      </c>
      <c r="DL491" s="193" t="s">
        <v>271</v>
      </c>
      <c r="DM491" s="190" t="s">
        <v>271</v>
      </c>
      <c r="DN491" s="193" t="s">
        <v>271</v>
      </c>
      <c r="DO491" s="193" t="s">
        <v>271</v>
      </c>
      <c r="DP491" s="190" t="s">
        <v>271</v>
      </c>
      <c r="DQ491" s="193" t="s">
        <v>271</v>
      </c>
      <c r="DR491" s="193" t="s">
        <v>271</v>
      </c>
      <c r="DS491" s="190" t="s">
        <v>271</v>
      </c>
      <c r="DT491" s="193" t="s">
        <v>271</v>
      </c>
      <c r="DU491" s="193" t="s">
        <v>271</v>
      </c>
      <c r="DV491" s="190" t="s">
        <v>271</v>
      </c>
      <c r="DW491" s="193" t="s">
        <v>271</v>
      </c>
      <c r="DX491" s="193" t="s">
        <v>271</v>
      </c>
      <c r="DY491" s="190" t="s">
        <v>356</v>
      </c>
      <c r="DZ491" s="190" t="s">
        <v>272</v>
      </c>
      <c r="EA491" s="190" t="s">
        <v>355</v>
      </c>
      <c r="EB491" s="190" t="s">
        <v>307</v>
      </c>
      <c r="EC491" s="190" t="s">
        <v>272</v>
      </c>
      <c r="ED491" s="190" t="s">
        <v>381</v>
      </c>
      <c r="EE491" s="190" t="s">
        <v>307</v>
      </c>
      <c r="EF491" s="190" t="s">
        <v>1813</v>
      </c>
      <c r="EG491" s="190" t="s">
        <v>352</v>
      </c>
      <c r="EH491" s="190" t="s">
        <v>380</v>
      </c>
      <c r="EI491" s="190" t="s">
        <v>283</v>
      </c>
      <c r="EJ491" s="190" t="s">
        <v>245</v>
      </c>
      <c r="EK491" s="190" t="s">
        <v>351</v>
      </c>
      <c r="EL491" s="190" t="s">
        <v>297</v>
      </c>
      <c r="EM491" s="190" t="s">
        <v>272</v>
      </c>
      <c r="EN491" s="190" t="s">
        <v>272</v>
      </c>
      <c r="EO491" s="190" t="s">
        <v>272</v>
      </c>
      <c r="EP491" s="190" t="s">
        <v>281</v>
      </c>
      <c r="EQ491" s="190">
        <v>3</v>
      </c>
      <c r="ER491" s="190" t="s">
        <v>349</v>
      </c>
      <c r="ES491" s="190" t="s">
        <v>297</v>
      </c>
      <c r="ET491" s="190" t="s">
        <v>297</v>
      </c>
      <c r="EU491" s="190" t="s">
        <v>272</v>
      </c>
      <c r="EV491" s="190" t="s">
        <v>272</v>
      </c>
      <c r="EW491" s="190" t="s">
        <v>601</v>
      </c>
      <c r="EX491" s="190">
        <v>2</v>
      </c>
      <c r="EY491" s="190" t="s">
        <v>318</v>
      </c>
      <c r="EZ491" s="190" t="s">
        <v>268</v>
      </c>
      <c r="FA491" s="190" t="s">
        <v>259</v>
      </c>
      <c r="FB491" s="193">
        <v>3</v>
      </c>
      <c r="FC491" s="190" t="s">
        <v>300</v>
      </c>
      <c r="FD491" s="190" t="s">
        <v>348</v>
      </c>
      <c r="FE491" s="190" t="s">
        <v>377</v>
      </c>
      <c r="FF491" s="190" t="s">
        <v>262</v>
      </c>
      <c r="FG491" s="190" t="s">
        <v>271</v>
      </c>
      <c r="FH491" s="190" t="s">
        <v>1812</v>
      </c>
      <c r="FI491" s="190" t="s">
        <v>1811</v>
      </c>
      <c r="FJ491" s="190" t="s">
        <v>271</v>
      </c>
      <c r="FK491" s="190" t="s">
        <v>271</v>
      </c>
      <c r="FL491" s="190" t="s">
        <v>1810</v>
      </c>
      <c r="FM491" s="190" t="s">
        <v>271</v>
      </c>
      <c r="FN491" s="190" t="s">
        <v>271</v>
      </c>
      <c r="FO491" s="190" t="s">
        <v>1810</v>
      </c>
      <c r="FP491" s="190" t="s">
        <v>1809</v>
      </c>
      <c r="FQ491" s="193">
        <v>0</v>
      </c>
      <c r="FR491" s="193">
        <v>0</v>
      </c>
      <c r="FS491" s="190" t="s">
        <v>297</v>
      </c>
      <c r="FT491" s="190" t="s">
        <v>297</v>
      </c>
      <c r="FU491" s="190" t="s">
        <v>272</v>
      </c>
      <c r="FV491" s="190" t="s">
        <v>272</v>
      </c>
      <c r="FW491" s="190" t="s">
        <v>297</v>
      </c>
      <c r="FX491" s="190" t="s">
        <v>297</v>
      </c>
      <c r="FY491" s="190" t="s">
        <v>297</v>
      </c>
      <c r="FZ491" s="190" t="s">
        <v>297</v>
      </c>
      <c r="GA491" s="190" t="s">
        <v>297</v>
      </c>
      <c r="GB491" s="190" t="s">
        <v>297</v>
      </c>
      <c r="GC491" s="190" t="s">
        <v>297</v>
      </c>
      <c r="GD491" s="190" t="s">
        <v>297</v>
      </c>
      <c r="GE491" s="190" t="s">
        <v>297</v>
      </c>
    </row>
    <row r="492" spans="1:187" x14ac:dyDescent="0.3">
      <c r="A492" s="190" t="s">
        <v>372</v>
      </c>
      <c r="B492" s="190">
        <v>3611</v>
      </c>
      <c r="C492" s="190" t="s">
        <v>91</v>
      </c>
      <c r="D492" s="190" t="s">
        <v>243</v>
      </c>
      <c r="E492" s="190" t="s">
        <v>1808</v>
      </c>
      <c r="F492" s="190" t="s">
        <v>1807</v>
      </c>
      <c r="G492" s="190" t="s">
        <v>1337</v>
      </c>
      <c r="H492" s="190" t="s">
        <v>514</v>
      </c>
      <c r="I492" s="190" t="s">
        <v>513</v>
      </c>
      <c r="J492" s="190" t="s">
        <v>1806</v>
      </c>
      <c r="K492" s="190" t="s">
        <v>271</v>
      </c>
      <c r="L492" s="190" t="s">
        <v>271</v>
      </c>
      <c r="M492" s="190" t="s">
        <v>271</v>
      </c>
      <c r="N492" s="190" t="s">
        <v>271</v>
      </c>
      <c r="O492" s="190" t="s">
        <v>271</v>
      </c>
      <c r="P492" s="190" t="s">
        <v>271</v>
      </c>
      <c r="Q492" s="191">
        <v>42370</v>
      </c>
      <c r="R492" s="191">
        <v>42735</v>
      </c>
      <c r="T492" s="190" t="s">
        <v>452</v>
      </c>
      <c r="U492" s="194">
        <v>2912122</v>
      </c>
      <c r="V492" s="190" t="s">
        <v>1788</v>
      </c>
      <c r="W492" s="190" t="s">
        <v>1787</v>
      </c>
      <c r="X492" s="190" t="s">
        <v>1805</v>
      </c>
      <c r="Y492" s="190" t="s">
        <v>1804</v>
      </c>
      <c r="Z492" s="190" t="s">
        <v>1803</v>
      </c>
      <c r="AA492" s="190" t="s">
        <v>1802</v>
      </c>
      <c r="AB492" s="190" t="s">
        <v>448</v>
      </c>
      <c r="AC492" s="190" t="s">
        <v>1801</v>
      </c>
      <c r="AD492" s="190" t="s">
        <v>325</v>
      </c>
      <c r="AE492" s="190" t="s">
        <v>1800</v>
      </c>
      <c r="AF492" s="190" t="s">
        <v>1799</v>
      </c>
      <c r="AG492" s="193">
        <v>0</v>
      </c>
      <c r="AH492" s="193">
        <v>0</v>
      </c>
      <c r="AI492" s="193">
        <v>0</v>
      </c>
      <c r="AJ492" s="193">
        <v>110827</v>
      </c>
      <c r="AK492" s="193">
        <v>111111</v>
      </c>
      <c r="AL492" s="193">
        <v>211938</v>
      </c>
      <c r="AM492" s="193">
        <v>0</v>
      </c>
      <c r="AN492" s="193">
        <v>0</v>
      </c>
      <c r="AO492" s="193">
        <v>0</v>
      </c>
      <c r="AP492" s="193">
        <v>108688</v>
      </c>
      <c r="AQ492" s="193">
        <v>109065</v>
      </c>
      <c r="AR492" s="193">
        <v>217753</v>
      </c>
      <c r="AS492" s="190" t="s">
        <v>271</v>
      </c>
      <c r="AT492" s="193" t="s">
        <v>271</v>
      </c>
      <c r="AU492" s="193" t="s">
        <v>271</v>
      </c>
      <c r="AV492" s="190" t="s">
        <v>287</v>
      </c>
      <c r="AW492" s="193">
        <v>13406</v>
      </c>
      <c r="AX492" s="193">
        <v>87361</v>
      </c>
      <c r="AY492" s="190" t="s">
        <v>287</v>
      </c>
      <c r="AZ492" s="193">
        <v>0</v>
      </c>
      <c r="BA492" s="193">
        <v>0</v>
      </c>
      <c r="BB492" s="190" t="s">
        <v>287</v>
      </c>
      <c r="BC492" s="193">
        <v>445</v>
      </c>
      <c r="BD492" s="193">
        <v>87361</v>
      </c>
      <c r="BE492" s="190" t="s">
        <v>271</v>
      </c>
      <c r="BF492" s="193" t="s">
        <v>271</v>
      </c>
      <c r="BG492" s="193" t="s">
        <v>271</v>
      </c>
      <c r="BH492" s="190" t="s">
        <v>271</v>
      </c>
      <c r="BI492" s="193" t="s">
        <v>271</v>
      </c>
      <c r="BJ492" s="193" t="s">
        <v>271</v>
      </c>
      <c r="BK492" s="190" t="s">
        <v>287</v>
      </c>
      <c r="BL492" s="193">
        <v>445</v>
      </c>
      <c r="BM492" s="193">
        <v>87361</v>
      </c>
      <c r="BN492" s="190" t="s">
        <v>271</v>
      </c>
      <c r="BO492" s="193" t="s">
        <v>271</v>
      </c>
      <c r="BP492" s="193" t="s">
        <v>271</v>
      </c>
      <c r="BQ492" s="190" t="s">
        <v>271</v>
      </c>
      <c r="BR492" s="193" t="s">
        <v>271</v>
      </c>
      <c r="BS492" s="193" t="s">
        <v>271</v>
      </c>
      <c r="BT492" s="190" t="s">
        <v>287</v>
      </c>
      <c r="BU492" s="193">
        <v>171245</v>
      </c>
      <c r="BV492" s="193">
        <v>171245</v>
      </c>
      <c r="BW492" s="193">
        <v>0</v>
      </c>
      <c r="BX492" s="193">
        <v>0</v>
      </c>
      <c r="BY492" s="193">
        <v>0</v>
      </c>
      <c r="BZ492" s="193">
        <v>0</v>
      </c>
      <c r="CA492" s="193">
        <v>0</v>
      </c>
      <c r="CB492" s="193">
        <v>0</v>
      </c>
      <c r="CC492" s="190" t="s">
        <v>271</v>
      </c>
      <c r="CD492" s="193" t="s">
        <v>271</v>
      </c>
      <c r="CE492" s="193" t="s">
        <v>271</v>
      </c>
      <c r="CF492" s="190" t="s">
        <v>271</v>
      </c>
      <c r="CG492" s="193" t="s">
        <v>271</v>
      </c>
      <c r="CH492" s="193" t="s">
        <v>271</v>
      </c>
      <c r="CI492" s="190" t="s">
        <v>271</v>
      </c>
      <c r="CJ492" s="193" t="s">
        <v>271</v>
      </c>
      <c r="CK492" s="193" t="s">
        <v>271</v>
      </c>
      <c r="CL492" s="190" t="s">
        <v>271</v>
      </c>
      <c r="CM492" s="193" t="s">
        <v>271</v>
      </c>
      <c r="CN492" s="193" t="s">
        <v>271</v>
      </c>
      <c r="CO492" s="190" t="s">
        <v>271</v>
      </c>
      <c r="CP492" s="193" t="s">
        <v>271</v>
      </c>
      <c r="CQ492" s="193" t="s">
        <v>271</v>
      </c>
      <c r="CR492" s="190" t="s">
        <v>271</v>
      </c>
      <c r="CS492" s="193" t="s">
        <v>271</v>
      </c>
      <c r="CT492" s="193" t="s">
        <v>271</v>
      </c>
      <c r="CU492" s="190" t="s">
        <v>271</v>
      </c>
      <c r="CV492" s="193" t="s">
        <v>271</v>
      </c>
      <c r="CW492" s="193" t="s">
        <v>271</v>
      </c>
      <c r="CX492" s="190" t="s">
        <v>271</v>
      </c>
      <c r="CY492" s="193" t="s">
        <v>271</v>
      </c>
      <c r="CZ492" s="193" t="s">
        <v>271</v>
      </c>
      <c r="DA492" s="190" t="s">
        <v>271</v>
      </c>
      <c r="DB492" s="193" t="s">
        <v>271</v>
      </c>
      <c r="DC492" s="193" t="s">
        <v>271</v>
      </c>
      <c r="DD492" s="190" t="s">
        <v>271</v>
      </c>
      <c r="DE492" s="193" t="s">
        <v>271</v>
      </c>
      <c r="DF492" s="193" t="s">
        <v>271</v>
      </c>
      <c r="DG492" s="190" t="s">
        <v>271</v>
      </c>
      <c r="DH492" s="193" t="s">
        <v>271</v>
      </c>
      <c r="DI492" s="193" t="s">
        <v>271</v>
      </c>
      <c r="DJ492" s="190" t="s">
        <v>271</v>
      </c>
      <c r="DK492" s="193" t="s">
        <v>271</v>
      </c>
      <c r="DL492" s="193" t="s">
        <v>271</v>
      </c>
      <c r="DM492" s="190" t="s">
        <v>271</v>
      </c>
      <c r="DN492" s="193" t="s">
        <v>271</v>
      </c>
      <c r="DO492" s="193" t="s">
        <v>271</v>
      </c>
      <c r="DP492" s="190" t="s">
        <v>271</v>
      </c>
      <c r="DQ492" s="193" t="s">
        <v>271</v>
      </c>
      <c r="DR492" s="193" t="s">
        <v>271</v>
      </c>
      <c r="DS492" s="190" t="s">
        <v>271</v>
      </c>
      <c r="DT492" s="193" t="s">
        <v>271</v>
      </c>
      <c r="DU492" s="193" t="s">
        <v>271</v>
      </c>
      <c r="DV492" s="190" t="s">
        <v>271</v>
      </c>
      <c r="DW492" s="193" t="s">
        <v>271</v>
      </c>
      <c r="DX492" s="193" t="s">
        <v>271</v>
      </c>
      <c r="DY492" s="190" t="s">
        <v>655</v>
      </c>
      <c r="DZ492" s="190" t="s">
        <v>297</v>
      </c>
      <c r="EA492" s="190" t="s">
        <v>271</v>
      </c>
      <c r="EB492" s="190" t="s">
        <v>271</v>
      </c>
      <c r="EC492" s="190" t="s">
        <v>297</v>
      </c>
      <c r="ED492" s="190" t="s">
        <v>271</v>
      </c>
      <c r="EE492" s="190" t="s">
        <v>271</v>
      </c>
      <c r="EF492" s="190" t="s">
        <v>1798</v>
      </c>
      <c r="EG492" s="190" t="s">
        <v>321</v>
      </c>
      <c r="EH492" s="190" t="s">
        <v>271</v>
      </c>
      <c r="EI492" s="190" t="s">
        <v>283</v>
      </c>
      <c r="EJ492" s="190" t="s">
        <v>245</v>
      </c>
      <c r="EK492" s="190" t="s">
        <v>379</v>
      </c>
      <c r="EL492" s="190" t="s">
        <v>272</v>
      </c>
      <c r="EM492" s="190" t="s">
        <v>272</v>
      </c>
      <c r="EN492" s="190" t="s">
        <v>272</v>
      </c>
      <c r="EO492" s="190" t="s">
        <v>272</v>
      </c>
      <c r="EP492" s="190" t="s">
        <v>378</v>
      </c>
      <c r="EQ492" s="190">
        <v>4</v>
      </c>
      <c r="ER492" s="190" t="s">
        <v>349</v>
      </c>
      <c r="ES492" s="190" t="s">
        <v>297</v>
      </c>
      <c r="ET492" s="190" t="s">
        <v>297</v>
      </c>
      <c r="EU492" s="190" t="s">
        <v>272</v>
      </c>
      <c r="EV492" s="190" t="s">
        <v>272</v>
      </c>
      <c r="EW492" s="190" t="s">
        <v>601</v>
      </c>
      <c r="EX492" s="190">
        <v>2</v>
      </c>
      <c r="EY492" s="190" t="s">
        <v>318</v>
      </c>
      <c r="EZ492" s="190" t="s">
        <v>268</v>
      </c>
      <c r="FA492" s="190" t="s">
        <v>259</v>
      </c>
      <c r="FB492" s="193">
        <v>10</v>
      </c>
      <c r="FC492" s="190" t="s">
        <v>300</v>
      </c>
      <c r="FD492" s="190" t="s">
        <v>537</v>
      </c>
      <c r="FE492" s="190" t="s">
        <v>443</v>
      </c>
      <c r="FF492" s="190" t="s">
        <v>262</v>
      </c>
      <c r="FG492" s="190" t="s">
        <v>271</v>
      </c>
      <c r="FH492" s="190" t="s">
        <v>1797</v>
      </c>
      <c r="FI492" s="190" t="s">
        <v>1780</v>
      </c>
      <c r="FJ492" s="190" t="s">
        <v>1780</v>
      </c>
      <c r="FK492" s="190" t="s">
        <v>1780</v>
      </c>
      <c r="FL492" s="190" t="s">
        <v>1780</v>
      </c>
      <c r="FM492" s="190" t="s">
        <v>1780</v>
      </c>
      <c r="FN492" s="190" t="s">
        <v>1780</v>
      </c>
      <c r="FO492" s="190" t="s">
        <v>1796</v>
      </c>
      <c r="FP492" s="190" t="s">
        <v>1795</v>
      </c>
      <c r="FQ492" s="193">
        <v>0</v>
      </c>
      <c r="FR492" s="193">
        <v>217753</v>
      </c>
      <c r="FS492" s="190" t="s">
        <v>297</v>
      </c>
      <c r="FT492" s="190" t="s">
        <v>297</v>
      </c>
      <c r="FU492" s="190" t="s">
        <v>272</v>
      </c>
      <c r="FV492" s="190" t="s">
        <v>272</v>
      </c>
      <c r="FW492" s="190" t="s">
        <v>297</v>
      </c>
      <c r="FX492" s="190" t="s">
        <v>297</v>
      </c>
      <c r="FY492" s="190" t="s">
        <v>297</v>
      </c>
      <c r="FZ492" s="190" t="s">
        <v>297</v>
      </c>
      <c r="GA492" s="190" t="s">
        <v>297</v>
      </c>
      <c r="GB492" s="190" t="s">
        <v>297</v>
      </c>
      <c r="GC492" s="190" t="s">
        <v>297</v>
      </c>
      <c r="GD492" s="190" t="s">
        <v>297</v>
      </c>
      <c r="GE492" s="190" t="s">
        <v>297</v>
      </c>
    </row>
    <row r="493" spans="1:187" x14ac:dyDescent="0.3">
      <c r="A493" s="190" t="s">
        <v>372</v>
      </c>
      <c r="B493" s="190">
        <v>3612</v>
      </c>
      <c r="C493" s="190" t="s">
        <v>91</v>
      </c>
      <c r="D493" s="190" t="s">
        <v>243</v>
      </c>
      <c r="E493" s="190" t="s">
        <v>1794</v>
      </c>
      <c r="F493" s="190" t="s">
        <v>1793</v>
      </c>
      <c r="G493" s="190" t="s">
        <v>1337</v>
      </c>
      <c r="H493" s="190" t="s">
        <v>514</v>
      </c>
      <c r="I493" s="190" t="s">
        <v>513</v>
      </c>
      <c r="J493" s="190" t="s">
        <v>1792</v>
      </c>
      <c r="K493" s="190" t="s">
        <v>271</v>
      </c>
      <c r="L493" s="190" t="s">
        <v>271</v>
      </c>
      <c r="M493" s="190" t="s">
        <v>271</v>
      </c>
      <c r="N493" s="190" t="s">
        <v>271</v>
      </c>
      <c r="O493" s="190" t="s">
        <v>271</v>
      </c>
      <c r="P493" s="190" t="s">
        <v>271</v>
      </c>
      <c r="Q493" s="191">
        <v>42095</v>
      </c>
      <c r="R493" s="191">
        <v>42825</v>
      </c>
      <c r="T493" s="190" t="s">
        <v>452</v>
      </c>
      <c r="U493" s="194">
        <v>1077211</v>
      </c>
      <c r="V493" s="190" t="s">
        <v>1791</v>
      </c>
      <c r="W493" s="190" t="s">
        <v>1790</v>
      </c>
      <c r="X493" s="190" t="s">
        <v>1789</v>
      </c>
      <c r="Y493" s="190" t="s">
        <v>1788</v>
      </c>
      <c r="Z493" s="190" t="s">
        <v>1787</v>
      </c>
      <c r="AA493" s="190" t="s">
        <v>1786</v>
      </c>
      <c r="AB493" s="190" t="s">
        <v>448</v>
      </c>
      <c r="AC493" s="190" t="s">
        <v>1785</v>
      </c>
      <c r="AD493" s="190" t="s">
        <v>325</v>
      </c>
      <c r="AE493" s="190" t="s">
        <v>1784</v>
      </c>
      <c r="AF493" s="190" t="s">
        <v>1783</v>
      </c>
      <c r="AG493" s="193">
        <v>0</v>
      </c>
      <c r="AH493" s="193">
        <v>0</v>
      </c>
      <c r="AI493" s="193">
        <v>0</v>
      </c>
      <c r="AJ493" s="193">
        <v>108602</v>
      </c>
      <c r="AK493" s="193">
        <v>111445</v>
      </c>
      <c r="AL493" s="193">
        <v>220047</v>
      </c>
      <c r="AM493" s="193">
        <v>0</v>
      </c>
      <c r="AN493" s="193">
        <v>0</v>
      </c>
      <c r="AO493" s="193">
        <v>0</v>
      </c>
      <c r="AP493" s="193">
        <v>0</v>
      </c>
      <c r="AQ493" s="193">
        <v>0</v>
      </c>
      <c r="AR493" s="193">
        <v>0</v>
      </c>
      <c r="AS493" s="190" t="s">
        <v>271</v>
      </c>
      <c r="AT493" s="193" t="s">
        <v>271</v>
      </c>
      <c r="AU493" s="193" t="s">
        <v>271</v>
      </c>
      <c r="AV493" s="190" t="s">
        <v>271</v>
      </c>
      <c r="AW493" s="193" t="s">
        <v>271</v>
      </c>
      <c r="AX493" s="193" t="s">
        <v>271</v>
      </c>
      <c r="AY493" s="190" t="s">
        <v>287</v>
      </c>
      <c r="AZ493" s="193">
        <v>217753</v>
      </c>
      <c r="BA493" s="193">
        <v>0</v>
      </c>
      <c r="BB493" s="190" t="s">
        <v>271</v>
      </c>
      <c r="BC493" s="193" t="s">
        <v>271</v>
      </c>
      <c r="BD493" s="193" t="s">
        <v>271</v>
      </c>
      <c r="BE493" s="190" t="s">
        <v>271</v>
      </c>
      <c r="BF493" s="193" t="s">
        <v>271</v>
      </c>
      <c r="BG493" s="193" t="s">
        <v>271</v>
      </c>
      <c r="BH493" s="190" t="s">
        <v>287</v>
      </c>
      <c r="BI493" s="193">
        <v>0</v>
      </c>
      <c r="BJ493" s="193">
        <v>0</v>
      </c>
      <c r="BK493" s="190" t="s">
        <v>271</v>
      </c>
      <c r="BL493" s="193" t="s">
        <v>271</v>
      </c>
      <c r="BM493" s="193" t="s">
        <v>271</v>
      </c>
      <c r="BN493" s="190" t="s">
        <v>271</v>
      </c>
      <c r="BO493" s="193" t="s">
        <v>271</v>
      </c>
      <c r="BP493" s="193" t="s">
        <v>271</v>
      </c>
      <c r="BQ493" s="190" t="s">
        <v>271</v>
      </c>
      <c r="BR493" s="193" t="s">
        <v>271</v>
      </c>
      <c r="BS493" s="193" t="s">
        <v>271</v>
      </c>
      <c r="BT493" s="190" t="s">
        <v>271</v>
      </c>
      <c r="BU493" s="193" t="s">
        <v>271</v>
      </c>
      <c r="BV493" s="193" t="s">
        <v>271</v>
      </c>
      <c r="BW493" s="193">
        <v>0</v>
      </c>
      <c r="BX493" s="193">
        <v>0</v>
      </c>
      <c r="BY493" s="193">
        <v>0</v>
      </c>
      <c r="BZ493" s="193">
        <v>0</v>
      </c>
      <c r="CA493" s="193">
        <v>0</v>
      </c>
      <c r="CB493" s="193">
        <v>0</v>
      </c>
      <c r="CC493" s="190" t="s">
        <v>271</v>
      </c>
      <c r="CD493" s="193" t="s">
        <v>271</v>
      </c>
      <c r="CE493" s="193" t="s">
        <v>271</v>
      </c>
      <c r="CF493" s="190" t="s">
        <v>271</v>
      </c>
      <c r="CG493" s="193" t="s">
        <v>271</v>
      </c>
      <c r="CH493" s="193" t="s">
        <v>271</v>
      </c>
      <c r="CI493" s="190" t="s">
        <v>271</v>
      </c>
      <c r="CJ493" s="193" t="s">
        <v>271</v>
      </c>
      <c r="CK493" s="193" t="s">
        <v>271</v>
      </c>
      <c r="CL493" s="190" t="s">
        <v>271</v>
      </c>
      <c r="CM493" s="193" t="s">
        <v>271</v>
      </c>
      <c r="CN493" s="193" t="s">
        <v>271</v>
      </c>
      <c r="CO493" s="190" t="s">
        <v>271</v>
      </c>
      <c r="CP493" s="193" t="s">
        <v>271</v>
      </c>
      <c r="CQ493" s="193" t="s">
        <v>271</v>
      </c>
      <c r="CR493" s="190" t="s">
        <v>271</v>
      </c>
      <c r="CS493" s="193" t="s">
        <v>271</v>
      </c>
      <c r="CT493" s="193" t="s">
        <v>271</v>
      </c>
      <c r="CU493" s="190" t="s">
        <v>271</v>
      </c>
      <c r="CV493" s="193" t="s">
        <v>271</v>
      </c>
      <c r="CW493" s="193" t="s">
        <v>271</v>
      </c>
      <c r="CX493" s="190" t="s">
        <v>271</v>
      </c>
      <c r="CY493" s="193" t="s">
        <v>271</v>
      </c>
      <c r="CZ493" s="193" t="s">
        <v>271</v>
      </c>
      <c r="DA493" s="190" t="s">
        <v>271</v>
      </c>
      <c r="DB493" s="193" t="s">
        <v>271</v>
      </c>
      <c r="DC493" s="193" t="s">
        <v>271</v>
      </c>
      <c r="DD493" s="190" t="s">
        <v>271</v>
      </c>
      <c r="DE493" s="193" t="s">
        <v>271</v>
      </c>
      <c r="DF493" s="193" t="s">
        <v>271</v>
      </c>
      <c r="DG493" s="190" t="s">
        <v>271</v>
      </c>
      <c r="DH493" s="193" t="s">
        <v>271</v>
      </c>
      <c r="DI493" s="193" t="s">
        <v>271</v>
      </c>
      <c r="DJ493" s="190" t="s">
        <v>271</v>
      </c>
      <c r="DK493" s="193" t="s">
        <v>271</v>
      </c>
      <c r="DL493" s="193" t="s">
        <v>271</v>
      </c>
      <c r="DM493" s="190" t="s">
        <v>271</v>
      </c>
      <c r="DN493" s="193" t="s">
        <v>271</v>
      </c>
      <c r="DO493" s="193" t="s">
        <v>271</v>
      </c>
      <c r="DP493" s="190" t="s">
        <v>271</v>
      </c>
      <c r="DQ493" s="193" t="s">
        <v>271</v>
      </c>
      <c r="DR493" s="193" t="s">
        <v>271</v>
      </c>
      <c r="DS493" s="190" t="s">
        <v>271</v>
      </c>
      <c r="DT493" s="193" t="s">
        <v>271</v>
      </c>
      <c r="DU493" s="193" t="s">
        <v>271</v>
      </c>
      <c r="DV493" s="190" t="s">
        <v>271</v>
      </c>
      <c r="DW493" s="193" t="s">
        <v>271</v>
      </c>
      <c r="DX493" s="193" t="s">
        <v>271</v>
      </c>
      <c r="DY493" s="190" t="s">
        <v>356</v>
      </c>
      <c r="DZ493" s="190" t="s">
        <v>272</v>
      </c>
      <c r="EA493" s="190" t="s">
        <v>750</v>
      </c>
      <c r="EB493" s="190" t="s">
        <v>307</v>
      </c>
      <c r="EC493" s="190" t="s">
        <v>272</v>
      </c>
      <c r="ED493" s="190" t="s">
        <v>750</v>
      </c>
      <c r="EE493" s="190" t="s">
        <v>426</v>
      </c>
      <c r="EF493" s="190" t="s">
        <v>1782</v>
      </c>
      <c r="EG493" s="190" t="s">
        <v>352</v>
      </c>
      <c r="EH493" s="190" t="s">
        <v>284</v>
      </c>
      <c r="EI493" s="190" t="s">
        <v>283</v>
      </c>
      <c r="EJ493" s="190" t="s">
        <v>245</v>
      </c>
      <c r="EK493" s="190" t="s">
        <v>379</v>
      </c>
      <c r="EL493" s="190" t="s">
        <v>272</v>
      </c>
      <c r="EM493" s="190" t="s">
        <v>272</v>
      </c>
      <c r="EN493" s="190" t="s">
        <v>272</v>
      </c>
      <c r="EO493" s="190" t="s">
        <v>272</v>
      </c>
      <c r="EP493" s="190" t="s">
        <v>378</v>
      </c>
      <c r="EQ493" s="190">
        <v>4</v>
      </c>
      <c r="ER493" s="190" t="s">
        <v>349</v>
      </c>
      <c r="ES493" s="190" t="s">
        <v>297</v>
      </c>
      <c r="ET493" s="190" t="s">
        <v>272</v>
      </c>
      <c r="EU493" s="190" t="s">
        <v>272</v>
      </c>
      <c r="EV493" s="190" t="s">
        <v>272</v>
      </c>
      <c r="EW493" s="190" t="s">
        <v>303</v>
      </c>
      <c r="EX493" s="190">
        <v>3</v>
      </c>
      <c r="EY493" s="190" t="s">
        <v>302</v>
      </c>
      <c r="EZ493" s="190" t="s">
        <v>268</v>
      </c>
      <c r="FA493" s="190" t="s">
        <v>259</v>
      </c>
      <c r="FB493" s="193">
        <v>1</v>
      </c>
      <c r="FC493" s="190" t="s">
        <v>271</v>
      </c>
      <c r="FD493" s="190" t="s">
        <v>271</v>
      </c>
      <c r="FE493" s="190" t="s">
        <v>271</v>
      </c>
      <c r="FF493" s="190" t="s">
        <v>262</v>
      </c>
      <c r="FG493" s="190" t="s">
        <v>271</v>
      </c>
      <c r="FH493" s="190" t="s">
        <v>1781</v>
      </c>
      <c r="FI493" s="190" t="s">
        <v>1780</v>
      </c>
      <c r="FJ493" s="190" t="s">
        <v>271</v>
      </c>
      <c r="FK493" s="190" t="s">
        <v>271</v>
      </c>
      <c r="FL493" s="190" t="s">
        <v>1780</v>
      </c>
      <c r="FM493" s="190" t="s">
        <v>271</v>
      </c>
      <c r="FN493" s="190" t="s">
        <v>271</v>
      </c>
      <c r="FO493" s="190" t="s">
        <v>1780</v>
      </c>
      <c r="FP493" s="190" t="s">
        <v>1779</v>
      </c>
      <c r="FQ493" s="193">
        <v>0</v>
      </c>
      <c r="FR493" s="193">
        <v>0</v>
      </c>
      <c r="FS493" s="190" t="s">
        <v>297</v>
      </c>
      <c r="FT493" s="190" t="s">
        <v>297</v>
      </c>
      <c r="FU493" s="190" t="s">
        <v>272</v>
      </c>
      <c r="FV493" s="190" t="s">
        <v>272</v>
      </c>
      <c r="FW493" s="190" t="s">
        <v>297</v>
      </c>
      <c r="FX493" s="190" t="s">
        <v>297</v>
      </c>
      <c r="FY493" s="190" t="s">
        <v>297</v>
      </c>
      <c r="FZ493" s="190" t="s">
        <v>297</v>
      </c>
      <c r="GA493" s="190" t="s">
        <v>297</v>
      </c>
      <c r="GB493" s="190" t="s">
        <v>297</v>
      </c>
      <c r="GC493" s="190" t="s">
        <v>297</v>
      </c>
      <c r="GD493" s="190" t="s">
        <v>297</v>
      </c>
      <c r="GE493" s="190" t="s">
        <v>297</v>
      </c>
    </row>
    <row r="494" spans="1:187" x14ac:dyDescent="0.3">
      <c r="A494" s="190" t="s">
        <v>372</v>
      </c>
      <c r="B494" s="190">
        <v>3087</v>
      </c>
      <c r="C494" s="190" t="s">
        <v>95</v>
      </c>
      <c r="D494" s="190" t="s">
        <v>238</v>
      </c>
      <c r="E494" s="190" t="s">
        <v>6767</v>
      </c>
      <c r="F494" s="190" t="s">
        <v>3785</v>
      </c>
      <c r="G494" s="190" t="s">
        <v>6654</v>
      </c>
      <c r="H494" s="190" t="s">
        <v>369</v>
      </c>
      <c r="I494" s="190" t="s">
        <v>3316</v>
      </c>
      <c r="J494" s="190" t="s">
        <v>6729</v>
      </c>
      <c r="K494" s="190" t="s">
        <v>1272</v>
      </c>
      <c r="L494" s="190" t="s">
        <v>271</v>
      </c>
      <c r="M494" s="190" t="s">
        <v>3314</v>
      </c>
      <c r="N494" s="190" t="s">
        <v>271</v>
      </c>
      <c r="O494" s="190" t="s">
        <v>271</v>
      </c>
      <c r="P494" s="190" t="s">
        <v>271</v>
      </c>
      <c r="Q494" s="191">
        <v>41609</v>
      </c>
      <c r="R494" s="191">
        <v>42704</v>
      </c>
      <c r="T494" s="190" t="s">
        <v>471</v>
      </c>
      <c r="U494" s="194">
        <v>1471221</v>
      </c>
      <c r="V494" s="190" t="s">
        <v>3784</v>
      </c>
      <c r="W494" s="190" t="s">
        <v>3783</v>
      </c>
      <c r="X494" s="190" t="s">
        <v>3782</v>
      </c>
      <c r="Y494" s="190" t="s">
        <v>3781</v>
      </c>
      <c r="Z494" s="190" t="s">
        <v>3780</v>
      </c>
      <c r="AA494" s="190" t="s">
        <v>3779</v>
      </c>
      <c r="AB494" s="190" t="s">
        <v>310</v>
      </c>
      <c r="AC494" s="190" t="s">
        <v>3778</v>
      </c>
      <c r="AD494" s="190" t="s">
        <v>674</v>
      </c>
      <c r="AE494" s="190" t="s">
        <v>3777</v>
      </c>
      <c r="AF494" s="190" t="s">
        <v>3776</v>
      </c>
      <c r="AG494" s="193">
        <v>1000</v>
      </c>
      <c r="AH494" s="193">
        <v>4000</v>
      </c>
      <c r="AI494" s="193">
        <v>5000</v>
      </c>
      <c r="AJ494" s="193">
        <v>31</v>
      </c>
      <c r="AK494" s="193">
        <v>123</v>
      </c>
      <c r="AL494" s="193">
        <v>154</v>
      </c>
      <c r="AM494" s="193" t="s">
        <v>271</v>
      </c>
      <c r="AN494" s="193" t="s">
        <v>271</v>
      </c>
      <c r="AO494" s="193">
        <v>0</v>
      </c>
      <c r="AP494" s="193" t="s">
        <v>271</v>
      </c>
      <c r="AQ494" s="193" t="s">
        <v>271</v>
      </c>
      <c r="AR494" s="193">
        <v>0</v>
      </c>
      <c r="AS494" s="190" t="s">
        <v>271</v>
      </c>
      <c r="AT494" s="193" t="s">
        <v>271</v>
      </c>
      <c r="AU494" s="193" t="s">
        <v>271</v>
      </c>
      <c r="AV494" s="190" t="s">
        <v>271</v>
      </c>
      <c r="AW494" s="193" t="s">
        <v>271</v>
      </c>
      <c r="AX494" s="193" t="s">
        <v>271</v>
      </c>
      <c r="AY494" s="190" t="s">
        <v>271</v>
      </c>
      <c r="AZ494" s="193" t="s">
        <v>271</v>
      </c>
      <c r="BA494" s="193" t="s">
        <v>271</v>
      </c>
      <c r="BB494" s="190" t="s">
        <v>271</v>
      </c>
      <c r="BC494" s="193" t="s">
        <v>271</v>
      </c>
      <c r="BD494" s="193" t="s">
        <v>271</v>
      </c>
      <c r="BE494" s="190" t="s">
        <v>271</v>
      </c>
      <c r="BF494" s="193" t="s">
        <v>271</v>
      </c>
      <c r="BG494" s="193" t="s">
        <v>271</v>
      </c>
      <c r="BH494" s="190" t="s">
        <v>271</v>
      </c>
      <c r="BI494" s="193" t="s">
        <v>271</v>
      </c>
      <c r="BJ494" s="193" t="s">
        <v>271</v>
      </c>
      <c r="BK494" s="190" t="s">
        <v>271</v>
      </c>
      <c r="BL494" s="193" t="s">
        <v>271</v>
      </c>
      <c r="BM494" s="193" t="s">
        <v>271</v>
      </c>
      <c r="BN494" s="190" t="s">
        <v>271</v>
      </c>
      <c r="BO494" s="193" t="s">
        <v>271</v>
      </c>
      <c r="BP494" s="193" t="s">
        <v>271</v>
      </c>
      <c r="BQ494" s="190" t="s">
        <v>271</v>
      </c>
      <c r="BR494" s="193" t="s">
        <v>271</v>
      </c>
      <c r="BS494" s="193" t="s">
        <v>271</v>
      </c>
      <c r="BT494" s="190" t="s">
        <v>271</v>
      </c>
      <c r="BU494" s="193" t="s">
        <v>271</v>
      </c>
      <c r="BV494" s="193" t="s">
        <v>271</v>
      </c>
      <c r="BW494" s="193">
        <v>1349</v>
      </c>
      <c r="BX494" s="193">
        <v>1532</v>
      </c>
      <c r="BY494" s="193">
        <v>2881</v>
      </c>
      <c r="BZ494" s="193">
        <v>103</v>
      </c>
      <c r="CA494" s="193">
        <v>473</v>
      </c>
      <c r="CB494" s="193">
        <v>576</v>
      </c>
      <c r="CC494" s="190" t="s">
        <v>271</v>
      </c>
      <c r="CD494" s="193" t="s">
        <v>271</v>
      </c>
      <c r="CE494" s="193" t="s">
        <v>271</v>
      </c>
      <c r="CF494" s="190" t="s">
        <v>271</v>
      </c>
      <c r="CG494" s="193" t="s">
        <v>271</v>
      </c>
      <c r="CH494" s="193" t="s">
        <v>271</v>
      </c>
      <c r="CI494" s="190" t="s">
        <v>271</v>
      </c>
      <c r="CJ494" s="193" t="s">
        <v>271</v>
      </c>
      <c r="CK494" s="193" t="s">
        <v>271</v>
      </c>
      <c r="CL494" s="190" t="s">
        <v>271</v>
      </c>
      <c r="CM494" s="193" t="s">
        <v>271</v>
      </c>
      <c r="CN494" s="193" t="s">
        <v>271</v>
      </c>
      <c r="CO494" s="190" t="s">
        <v>271</v>
      </c>
      <c r="CP494" s="193" t="s">
        <v>271</v>
      </c>
      <c r="CQ494" s="193" t="s">
        <v>271</v>
      </c>
      <c r="CR494" s="190" t="s">
        <v>271</v>
      </c>
      <c r="CS494" s="193" t="s">
        <v>271</v>
      </c>
      <c r="CT494" s="193" t="s">
        <v>271</v>
      </c>
      <c r="CU494" s="190" t="s">
        <v>271</v>
      </c>
      <c r="CV494" s="193" t="s">
        <v>271</v>
      </c>
      <c r="CW494" s="193" t="s">
        <v>271</v>
      </c>
      <c r="CX494" s="190" t="s">
        <v>287</v>
      </c>
      <c r="CY494" s="193">
        <v>300</v>
      </c>
      <c r="CZ494" s="193">
        <v>1881</v>
      </c>
      <c r="DA494" s="190" t="s">
        <v>287</v>
      </c>
      <c r="DB494" s="193">
        <v>276</v>
      </c>
      <c r="DC494" s="193">
        <v>1000</v>
      </c>
      <c r="DD494" s="190" t="s">
        <v>271</v>
      </c>
      <c r="DE494" s="193" t="s">
        <v>271</v>
      </c>
      <c r="DF494" s="193" t="s">
        <v>271</v>
      </c>
      <c r="DG494" s="190" t="s">
        <v>271</v>
      </c>
      <c r="DH494" s="193" t="s">
        <v>271</v>
      </c>
      <c r="DI494" s="193" t="s">
        <v>271</v>
      </c>
      <c r="DJ494" s="190" t="s">
        <v>271</v>
      </c>
      <c r="DK494" s="193" t="s">
        <v>271</v>
      </c>
      <c r="DL494" s="193" t="s">
        <v>271</v>
      </c>
      <c r="DM494" s="190" t="s">
        <v>271</v>
      </c>
      <c r="DN494" s="193" t="s">
        <v>271</v>
      </c>
      <c r="DO494" s="193" t="s">
        <v>271</v>
      </c>
      <c r="DP494" s="190" t="s">
        <v>271</v>
      </c>
      <c r="DQ494" s="193" t="s">
        <v>271</v>
      </c>
      <c r="DR494" s="193" t="s">
        <v>271</v>
      </c>
      <c r="DS494" s="190" t="s">
        <v>271</v>
      </c>
      <c r="DT494" s="193" t="s">
        <v>271</v>
      </c>
      <c r="DU494" s="193" t="s">
        <v>271</v>
      </c>
      <c r="DV494" s="190" t="s">
        <v>271</v>
      </c>
      <c r="DW494" s="193" t="s">
        <v>271</v>
      </c>
      <c r="DX494" s="193" t="s">
        <v>271</v>
      </c>
      <c r="DY494" s="190" t="s">
        <v>356</v>
      </c>
      <c r="DZ494" s="190" t="s">
        <v>297</v>
      </c>
      <c r="EA494" s="190" t="s">
        <v>271</v>
      </c>
      <c r="EB494" s="190" t="s">
        <v>271</v>
      </c>
      <c r="EC494" s="190" t="s">
        <v>272</v>
      </c>
      <c r="ED494" s="190" t="s">
        <v>785</v>
      </c>
      <c r="EE494" s="190" t="s">
        <v>307</v>
      </c>
      <c r="EF494" s="190" t="s">
        <v>3775</v>
      </c>
      <c r="EG494" s="190" t="s">
        <v>285</v>
      </c>
      <c r="EH494" s="190" t="s">
        <v>284</v>
      </c>
      <c r="EI494" s="190" t="s">
        <v>319</v>
      </c>
      <c r="EJ494" s="190" t="s">
        <v>244</v>
      </c>
      <c r="EK494" s="190" t="s">
        <v>351</v>
      </c>
      <c r="EL494" s="190" t="s">
        <v>272</v>
      </c>
      <c r="EM494" s="190" t="s">
        <v>272</v>
      </c>
      <c r="EN494" s="190" t="s">
        <v>272</v>
      </c>
      <c r="EO494" s="190" t="s">
        <v>272</v>
      </c>
      <c r="EP494" s="190" t="s">
        <v>350</v>
      </c>
      <c r="EQ494" s="190">
        <v>4</v>
      </c>
      <c r="ER494" s="190" t="s">
        <v>349</v>
      </c>
      <c r="ES494" s="190" t="s">
        <v>272</v>
      </c>
      <c r="ET494" s="190" t="s">
        <v>272</v>
      </c>
      <c r="EU494" s="190" t="s">
        <v>272</v>
      </c>
      <c r="EV494" s="190" t="s">
        <v>272</v>
      </c>
      <c r="EW494" s="190" t="s">
        <v>303</v>
      </c>
      <c r="EX494" s="190">
        <v>4</v>
      </c>
      <c r="EY494" s="190" t="s">
        <v>278</v>
      </c>
      <c r="EZ494" s="190" t="s">
        <v>268</v>
      </c>
      <c r="FA494" s="190" t="s">
        <v>258</v>
      </c>
      <c r="FB494" s="193">
        <v>2</v>
      </c>
      <c r="FC494" s="190" t="s">
        <v>276</v>
      </c>
      <c r="FD494" s="190" t="s">
        <v>442</v>
      </c>
      <c r="FE494" s="190" t="s">
        <v>348</v>
      </c>
      <c r="FF494" s="190" t="s">
        <v>263</v>
      </c>
      <c r="FG494" s="190" t="s">
        <v>3774</v>
      </c>
      <c r="FH494" s="190" t="s">
        <v>3773</v>
      </c>
      <c r="FI494" s="190" t="s">
        <v>3772</v>
      </c>
      <c r="FJ494" s="190" t="s">
        <v>3771</v>
      </c>
      <c r="FK494" s="190" t="s">
        <v>3770</v>
      </c>
      <c r="FL494" s="190" t="s">
        <v>3769</v>
      </c>
      <c r="FM494" s="190" t="s">
        <v>3768</v>
      </c>
      <c r="FN494" s="190" t="s">
        <v>3767</v>
      </c>
      <c r="FO494" s="190" t="s">
        <v>3766</v>
      </c>
      <c r="FP494" s="190" t="s">
        <v>6961</v>
      </c>
      <c r="FQ494" s="193">
        <v>2881</v>
      </c>
      <c r="FR494" s="193">
        <v>576</v>
      </c>
      <c r="FS494" s="190" t="s">
        <v>297</v>
      </c>
      <c r="FT494" s="190" t="s">
        <v>297</v>
      </c>
      <c r="FU494" s="190" t="s">
        <v>297</v>
      </c>
      <c r="FV494" s="190" t="s">
        <v>297</v>
      </c>
      <c r="FW494" s="190" t="s">
        <v>297</v>
      </c>
      <c r="FX494" s="190" t="s">
        <v>297</v>
      </c>
      <c r="FY494" s="190" t="s">
        <v>272</v>
      </c>
      <c r="FZ494" s="190" t="s">
        <v>297</v>
      </c>
      <c r="GA494" s="190" t="s">
        <v>297</v>
      </c>
      <c r="GB494" s="190" t="s">
        <v>297</v>
      </c>
      <c r="GC494" s="190" t="s">
        <v>297</v>
      </c>
      <c r="GD494" s="190" t="s">
        <v>297</v>
      </c>
      <c r="GE494" s="190" t="s">
        <v>271</v>
      </c>
    </row>
    <row r="495" spans="1:187" x14ac:dyDescent="0.3">
      <c r="A495" s="190" t="s">
        <v>372</v>
      </c>
      <c r="B495" s="190">
        <v>3086</v>
      </c>
      <c r="C495" s="190" t="s">
        <v>95</v>
      </c>
      <c r="D495" s="190" t="s">
        <v>238</v>
      </c>
      <c r="E495" s="190" t="s">
        <v>3563</v>
      </c>
      <c r="F495" s="190" t="s">
        <v>3562</v>
      </c>
      <c r="G495" s="190" t="s">
        <v>2855</v>
      </c>
      <c r="H495" s="190" t="s">
        <v>514</v>
      </c>
      <c r="I495" s="190" t="s">
        <v>2128</v>
      </c>
      <c r="J495" s="190" t="s">
        <v>3561</v>
      </c>
      <c r="K495" s="190" t="s">
        <v>271</v>
      </c>
      <c r="L495" s="190" t="s">
        <v>271</v>
      </c>
      <c r="M495" s="190" t="s">
        <v>271</v>
      </c>
      <c r="N495" s="190" t="s">
        <v>271</v>
      </c>
      <c r="O495" s="190" t="s">
        <v>271</v>
      </c>
      <c r="P495" s="190" t="s">
        <v>271</v>
      </c>
      <c r="Q495" s="191">
        <v>41989</v>
      </c>
      <c r="R495" s="191">
        <v>42445</v>
      </c>
      <c r="S495" s="191">
        <v>42582</v>
      </c>
      <c r="T495" s="190" t="s">
        <v>391</v>
      </c>
      <c r="U495" s="194">
        <v>614622.30000000005</v>
      </c>
      <c r="V495" s="190" t="s">
        <v>3560</v>
      </c>
      <c r="W495" s="190" t="s">
        <v>364</v>
      </c>
      <c r="X495" s="190" t="s">
        <v>3559</v>
      </c>
      <c r="Y495" s="190" t="s">
        <v>3440</v>
      </c>
      <c r="Z495" s="190" t="s">
        <v>3558</v>
      </c>
      <c r="AA495" s="190" t="s">
        <v>3438</v>
      </c>
      <c r="AB495" s="190" t="s">
        <v>310</v>
      </c>
      <c r="AC495" s="190" t="s">
        <v>3557</v>
      </c>
      <c r="AD495" s="190" t="s">
        <v>325</v>
      </c>
      <c r="AE495" s="190" t="s">
        <v>3556</v>
      </c>
      <c r="AF495" s="190" t="s">
        <v>3555</v>
      </c>
      <c r="AG495" s="193">
        <v>1000</v>
      </c>
      <c r="AH495" s="193">
        <v>1500</v>
      </c>
      <c r="AI495" s="193">
        <v>2500</v>
      </c>
      <c r="AJ495" s="193">
        <v>150</v>
      </c>
      <c r="AK495" s="193">
        <v>200</v>
      </c>
      <c r="AL495" s="193">
        <v>350</v>
      </c>
      <c r="AM495" s="193">
        <v>0</v>
      </c>
      <c r="AN495" s="193">
        <v>0</v>
      </c>
      <c r="AO495" s="193">
        <v>0</v>
      </c>
      <c r="AP495" s="193">
        <v>0</v>
      </c>
      <c r="AQ495" s="193">
        <v>0</v>
      </c>
      <c r="AR495" s="193">
        <v>0</v>
      </c>
      <c r="AS495" s="190" t="s">
        <v>271</v>
      </c>
      <c r="AT495" s="193" t="s">
        <v>271</v>
      </c>
      <c r="AU495" s="193" t="s">
        <v>271</v>
      </c>
      <c r="AV495" s="190" t="s">
        <v>271</v>
      </c>
      <c r="AW495" s="193" t="s">
        <v>271</v>
      </c>
      <c r="AX495" s="193" t="s">
        <v>271</v>
      </c>
      <c r="AY495" s="190" t="s">
        <v>271</v>
      </c>
      <c r="AZ495" s="193" t="s">
        <v>271</v>
      </c>
      <c r="BA495" s="193" t="s">
        <v>271</v>
      </c>
      <c r="BB495" s="190" t="s">
        <v>271</v>
      </c>
      <c r="BC495" s="193" t="s">
        <v>271</v>
      </c>
      <c r="BD495" s="193" t="s">
        <v>271</v>
      </c>
      <c r="BE495" s="190" t="s">
        <v>271</v>
      </c>
      <c r="BF495" s="193" t="s">
        <v>271</v>
      </c>
      <c r="BG495" s="193" t="s">
        <v>271</v>
      </c>
      <c r="BH495" s="190" t="s">
        <v>271</v>
      </c>
      <c r="BI495" s="193" t="s">
        <v>271</v>
      </c>
      <c r="BJ495" s="193" t="s">
        <v>271</v>
      </c>
      <c r="BK495" s="190" t="s">
        <v>271</v>
      </c>
      <c r="BL495" s="193" t="s">
        <v>271</v>
      </c>
      <c r="BM495" s="193" t="s">
        <v>271</v>
      </c>
      <c r="BN495" s="190" t="s">
        <v>271</v>
      </c>
      <c r="BO495" s="193" t="s">
        <v>271</v>
      </c>
      <c r="BP495" s="193" t="s">
        <v>271</v>
      </c>
      <c r="BQ495" s="190" t="s">
        <v>271</v>
      </c>
      <c r="BR495" s="193" t="s">
        <v>271</v>
      </c>
      <c r="BS495" s="193" t="s">
        <v>271</v>
      </c>
      <c r="BT495" s="190" t="s">
        <v>271</v>
      </c>
      <c r="BU495" s="193" t="s">
        <v>271</v>
      </c>
      <c r="BV495" s="193" t="s">
        <v>271</v>
      </c>
      <c r="BW495" s="193">
        <v>1200</v>
      </c>
      <c r="BX495" s="193">
        <v>1500</v>
      </c>
      <c r="BY495" s="193">
        <v>2500</v>
      </c>
      <c r="BZ495" s="193">
        <v>150</v>
      </c>
      <c r="CA495" s="193">
        <v>200</v>
      </c>
      <c r="CB495" s="193">
        <v>350</v>
      </c>
      <c r="CC495" s="190" t="s">
        <v>287</v>
      </c>
      <c r="CD495" s="193">
        <v>50</v>
      </c>
      <c r="CE495" s="193">
        <v>600</v>
      </c>
      <c r="CF495" s="190" t="s">
        <v>271</v>
      </c>
      <c r="CG495" s="193" t="s">
        <v>271</v>
      </c>
      <c r="CH495" s="193" t="s">
        <v>271</v>
      </c>
      <c r="CI495" s="190" t="s">
        <v>271</v>
      </c>
      <c r="CJ495" s="193" t="s">
        <v>271</v>
      </c>
      <c r="CK495" s="193" t="s">
        <v>271</v>
      </c>
      <c r="CL495" s="190" t="s">
        <v>271</v>
      </c>
      <c r="CM495" s="193" t="s">
        <v>271</v>
      </c>
      <c r="CN495" s="193" t="s">
        <v>271</v>
      </c>
      <c r="CO495" s="190" t="s">
        <v>287</v>
      </c>
      <c r="CP495" s="193">
        <v>100</v>
      </c>
      <c r="CQ495" s="193">
        <v>1500</v>
      </c>
      <c r="CR495" s="190" t="s">
        <v>271</v>
      </c>
      <c r="CS495" s="193" t="s">
        <v>271</v>
      </c>
      <c r="CT495" s="193" t="s">
        <v>271</v>
      </c>
      <c r="CU495" s="190" t="s">
        <v>271</v>
      </c>
      <c r="CV495" s="193" t="s">
        <v>271</v>
      </c>
      <c r="CW495" s="193" t="s">
        <v>271</v>
      </c>
      <c r="CX495" s="190" t="s">
        <v>271</v>
      </c>
      <c r="CY495" s="193" t="s">
        <v>271</v>
      </c>
      <c r="CZ495" s="193" t="s">
        <v>271</v>
      </c>
      <c r="DA495" s="190" t="s">
        <v>271</v>
      </c>
      <c r="DB495" s="193" t="s">
        <v>271</v>
      </c>
      <c r="DC495" s="193" t="s">
        <v>271</v>
      </c>
      <c r="DD495" s="190" t="s">
        <v>271</v>
      </c>
      <c r="DE495" s="193" t="s">
        <v>271</v>
      </c>
      <c r="DF495" s="193" t="s">
        <v>271</v>
      </c>
      <c r="DG495" s="190" t="s">
        <v>271</v>
      </c>
      <c r="DH495" s="193" t="s">
        <v>271</v>
      </c>
      <c r="DI495" s="193" t="s">
        <v>271</v>
      </c>
      <c r="DJ495" s="190" t="s">
        <v>271</v>
      </c>
      <c r="DK495" s="193" t="s">
        <v>271</v>
      </c>
      <c r="DL495" s="193" t="s">
        <v>271</v>
      </c>
      <c r="DM495" s="190" t="s">
        <v>287</v>
      </c>
      <c r="DN495" s="193">
        <v>200</v>
      </c>
      <c r="DO495" s="193">
        <v>400</v>
      </c>
      <c r="DP495" s="190" t="s">
        <v>271</v>
      </c>
      <c r="DQ495" s="193" t="s">
        <v>271</v>
      </c>
      <c r="DR495" s="193" t="s">
        <v>271</v>
      </c>
      <c r="DS495" s="190" t="s">
        <v>271</v>
      </c>
      <c r="DT495" s="193" t="s">
        <v>271</v>
      </c>
      <c r="DU495" s="193" t="s">
        <v>271</v>
      </c>
      <c r="DV495" s="190" t="s">
        <v>271</v>
      </c>
      <c r="DW495" s="193" t="s">
        <v>271</v>
      </c>
      <c r="DX495" s="193" t="s">
        <v>271</v>
      </c>
      <c r="DY495" s="190" t="s">
        <v>356</v>
      </c>
      <c r="DZ495" s="190" t="s">
        <v>297</v>
      </c>
      <c r="EA495" s="190" t="s">
        <v>271</v>
      </c>
      <c r="EB495" s="190" t="s">
        <v>271</v>
      </c>
      <c r="EC495" s="190" t="s">
        <v>272</v>
      </c>
      <c r="ED495" s="190" t="s">
        <v>308</v>
      </c>
      <c r="EE495" s="190" t="s">
        <v>307</v>
      </c>
      <c r="EF495" s="190" t="s">
        <v>3554</v>
      </c>
      <c r="EG495" s="190" t="s">
        <v>285</v>
      </c>
      <c r="EH495" s="190" t="s">
        <v>380</v>
      </c>
      <c r="EI495" s="190" t="s">
        <v>283</v>
      </c>
      <c r="EJ495" s="190" t="s">
        <v>246</v>
      </c>
      <c r="EK495" s="190" t="s">
        <v>379</v>
      </c>
      <c r="EL495" s="190" t="s">
        <v>272</v>
      </c>
      <c r="EM495" s="190" t="s">
        <v>297</v>
      </c>
      <c r="EN495" s="190" t="s">
        <v>272</v>
      </c>
      <c r="EO495" s="190" t="s">
        <v>297</v>
      </c>
      <c r="EP495" s="190" t="s">
        <v>464</v>
      </c>
      <c r="EQ495" s="190">
        <v>2</v>
      </c>
      <c r="ER495" s="190" t="s">
        <v>349</v>
      </c>
      <c r="ES495" s="190" t="s">
        <v>272</v>
      </c>
      <c r="ET495" s="190" t="s">
        <v>272</v>
      </c>
      <c r="EU495" s="190" t="s">
        <v>272</v>
      </c>
      <c r="EV495" s="190" t="s">
        <v>272</v>
      </c>
      <c r="EW495" s="190" t="s">
        <v>303</v>
      </c>
      <c r="EX495" s="190">
        <v>4</v>
      </c>
      <c r="EY495" s="190" t="s">
        <v>278</v>
      </c>
      <c r="EZ495" s="190" t="s">
        <v>266</v>
      </c>
      <c r="FA495" s="190" t="s">
        <v>260</v>
      </c>
      <c r="FB495" s="193">
        <v>2</v>
      </c>
      <c r="FC495" s="190" t="s">
        <v>348</v>
      </c>
      <c r="FD495" s="190" t="s">
        <v>276</v>
      </c>
      <c r="FE495" s="190" t="s">
        <v>271</v>
      </c>
      <c r="FF495" s="190" t="s">
        <v>264</v>
      </c>
      <c r="FG495" s="190" t="s">
        <v>3553</v>
      </c>
      <c r="FH495" s="190" t="s">
        <v>3552</v>
      </c>
      <c r="FI495" s="190" t="s">
        <v>3551</v>
      </c>
      <c r="FJ495" s="190" t="s">
        <v>3550</v>
      </c>
      <c r="FK495" s="190" t="s">
        <v>3549</v>
      </c>
      <c r="FL495" s="190" t="s">
        <v>3548</v>
      </c>
      <c r="FM495" s="190" t="s">
        <v>3547</v>
      </c>
      <c r="FN495" s="190" t="s">
        <v>3546</v>
      </c>
      <c r="FO495" s="190" t="s">
        <v>3545</v>
      </c>
      <c r="FP495" s="190" t="s">
        <v>3544</v>
      </c>
      <c r="FQ495" s="193">
        <v>2500</v>
      </c>
      <c r="FR495" s="193">
        <v>350</v>
      </c>
      <c r="FS495" s="190" t="s">
        <v>271</v>
      </c>
      <c r="FT495" s="190" t="s">
        <v>271</v>
      </c>
      <c r="FU495" s="190" t="s">
        <v>271</v>
      </c>
      <c r="FV495" s="190" t="s">
        <v>271</v>
      </c>
      <c r="FW495" s="190" t="s">
        <v>271</v>
      </c>
      <c r="FX495" s="190" t="s">
        <v>271</v>
      </c>
      <c r="FY495" s="190" t="s">
        <v>271</v>
      </c>
      <c r="FZ495" s="190" t="s">
        <v>271</v>
      </c>
      <c r="GA495" s="190" t="s">
        <v>272</v>
      </c>
      <c r="GB495" s="190" t="s">
        <v>271</v>
      </c>
      <c r="GC495" s="190" t="s">
        <v>272</v>
      </c>
      <c r="GD495" s="190" t="s">
        <v>271</v>
      </c>
      <c r="GE495" s="190" t="s">
        <v>271</v>
      </c>
    </row>
    <row r="496" spans="1:187" x14ac:dyDescent="0.3">
      <c r="A496" s="190" t="s">
        <v>372</v>
      </c>
      <c r="B496" s="190">
        <v>3100</v>
      </c>
      <c r="C496" s="190" t="s">
        <v>98</v>
      </c>
      <c r="D496" s="190" t="s">
        <v>240</v>
      </c>
      <c r="E496" s="190" t="s">
        <v>13219</v>
      </c>
      <c r="F496" s="190" t="s">
        <v>13218</v>
      </c>
      <c r="G496" s="190" t="s">
        <v>12545</v>
      </c>
      <c r="H496" s="190" t="s">
        <v>301</v>
      </c>
      <c r="I496" s="190" t="s">
        <v>301</v>
      </c>
      <c r="J496" s="190" t="s">
        <v>13217</v>
      </c>
      <c r="K496" s="190" t="s">
        <v>271</v>
      </c>
      <c r="L496" s="190" t="s">
        <v>271</v>
      </c>
      <c r="M496" s="190" t="s">
        <v>271</v>
      </c>
      <c r="N496" s="190" t="s">
        <v>271</v>
      </c>
      <c r="O496" s="190" t="s">
        <v>271</v>
      </c>
      <c r="P496" s="190" t="s">
        <v>271</v>
      </c>
      <c r="Q496" s="191">
        <v>41913</v>
      </c>
      <c r="R496" s="191">
        <v>42277</v>
      </c>
      <c r="S496" s="191">
        <v>42400</v>
      </c>
      <c r="T496" s="190" t="s">
        <v>592</v>
      </c>
      <c r="U496" s="194">
        <v>30000</v>
      </c>
      <c r="V496" s="190" t="s">
        <v>1008</v>
      </c>
      <c r="W496" s="190" t="s">
        <v>1007</v>
      </c>
      <c r="X496" s="190" t="s">
        <v>1006</v>
      </c>
      <c r="Y496" s="190" t="s">
        <v>1025</v>
      </c>
      <c r="Z496" s="190" t="s">
        <v>364</v>
      </c>
      <c r="AA496" s="190" t="s">
        <v>1024</v>
      </c>
      <c r="AB496" s="190" t="s">
        <v>310</v>
      </c>
      <c r="AC496" s="190" t="s">
        <v>13216</v>
      </c>
      <c r="AD496" s="190" t="s">
        <v>325</v>
      </c>
      <c r="AE496" s="190" t="s">
        <v>13215</v>
      </c>
      <c r="AF496" s="190" t="s">
        <v>13214</v>
      </c>
      <c r="AG496" s="193">
        <v>2500</v>
      </c>
      <c r="AH496" s="193">
        <v>2000</v>
      </c>
      <c r="AI496" s="193">
        <v>4500</v>
      </c>
      <c r="AJ496" s="193">
        <v>840</v>
      </c>
      <c r="AK496" s="193">
        <v>0</v>
      </c>
      <c r="AL496" s="193">
        <v>840</v>
      </c>
      <c r="AM496" s="193" t="s">
        <v>271</v>
      </c>
      <c r="AN496" s="193" t="s">
        <v>271</v>
      </c>
      <c r="AO496" s="193">
        <v>0</v>
      </c>
      <c r="AP496" s="193" t="s">
        <v>271</v>
      </c>
      <c r="AQ496" s="193" t="s">
        <v>271</v>
      </c>
      <c r="AR496" s="193">
        <v>0</v>
      </c>
      <c r="AS496" s="190" t="s">
        <v>271</v>
      </c>
      <c r="AT496" s="193" t="s">
        <v>271</v>
      </c>
      <c r="AU496" s="193" t="s">
        <v>271</v>
      </c>
      <c r="AV496" s="190" t="s">
        <v>271</v>
      </c>
      <c r="AW496" s="193" t="s">
        <v>271</v>
      </c>
      <c r="AX496" s="193" t="s">
        <v>271</v>
      </c>
      <c r="AY496" s="190" t="s">
        <v>271</v>
      </c>
      <c r="AZ496" s="193" t="s">
        <v>271</v>
      </c>
      <c r="BA496" s="193" t="s">
        <v>271</v>
      </c>
      <c r="BB496" s="190" t="s">
        <v>271</v>
      </c>
      <c r="BC496" s="193" t="s">
        <v>271</v>
      </c>
      <c r="BD496" s="193" t="s">
        <v>271</v>
      </c>
      <c r="BE496" s="190" t="s">
        <v>271</v>
      </c>
      <c r="BF496" s="193" t="s">
        <v>271</v>
      </c>
      <c r="BG496" s="193" t="s">
        <v>271</v>
      </c>
      <c r="BH496" s="190" t="s">
        <v>271</v>
      </c>
      <c r="BI496" s="193" t="s">
        <v>271</v>
      </c>
      <c r="BJ496" s="193" t="s">
        <v>271</v>
      </c>
      <c r="BK496" s="190" t="s">
        <v>271</v>
      </c>
      <c r="BL496" s="193" t="s">
        <v>271</v>
      </c>
      <c r="BM496" s="193" t="s">
        <v>271</v>
      </c>
      <c r="BN496" s="190" t="s">
        <v>271</v>
      </c>
      <c r="BO496" s="193" t="s">
        <v>271</v>
      </c>
      <c r="BP496" s="193" t="s">
        <v>271</v>
      </c>
      <c r="BQ496" s="190" t="s">
        <v>271</v>
      </c>
      <c r="BR496" s="193" t="s">
        <v>271</v>
      </c>
      <c r="BS496" s="193" t="s">
        <v>271</v>
      </c>
      <c r="BT496" s="190" t="s">
        <v>271</v>
      </c>
      <c r="BU496" s="193" t="s">
        <v>271</v>
      </c>
      <c r="BV496" s="193" t="s">
        <v>271</v>
      </c>
      <c r="BW496" s="193" t="s">
        <v>271</v>
      </c>
      <c r="BX496" s="193" t="s">
        <v>271</v>
      </c>
      <c r="BY496" s="193">
        <v>0</v>
      </c>
      <c r="BZ496" s="193" t="s">
        <v>271</v>
      </c>
      <c r="CA496" s="193" t="s">
        <v>271</v>
      </c>
      <c r="CB496" s="193">
        <v>0</v>
      </c>
      <c r="CC496" s="190" t="s">
        <v>271</v>
      </c>
      <c r="CD496" s="193" t="s">
        <v>271</v>
      </c>
      <c r="CE496" s="193" t="s">
        <v>271</v>
      </c>
      <c r="CF496" s="190" t="s">
        <v>271</v>
      </c>
      <c r="CG496" s="193" t="s">
        <v>271</v>
      </c>
      <c r="CH496" s="193" t="s">
        <v>271</v>
      </c>
      <c r="CI496" s="190" t="s">
        <v>271</v>
      </c>
      <c r="CJ496" s="193" t="s">
        <v>271</v>
      </c>
      <c r="CK496" s="193" t="s">
        <v>271</v>
      </c>
      <c r="CL496" s="190" t="s">
        <v>271</v>
      </c>
      <c r="CM496" s="193" t="s">
        <v>271</v>
      </c>
      <c r="CN496" s="193" t="s">
        <v>271</v>
      </c>
      <c r="CO496" s="190" t="s">
        <v>271</v>
      </c>
      <c r="CP496" s="193" t="s">
        <v>271</v>
      </c>
      <c r="CQ496" s="193" t="s">
        <v>271</v>
      </c>
      <c r="CR496" s="190" t="s">
        <v>271</v>
      </c>
      <c r="CS496" s="193" t="s">
        <v>271</v>
      </c>
      <c r="CT496" s="193" t="s">
        <v>271</v>
      </c>
      <c r="CU496" s="190" t="s">
        <v>287</v>
      </c>
      <c r="CV496" s="193">
        <v>0</v>
      </c>
      <c r="CW496" s="193">
        <v>0</v>
      </c>
      <c r="CX496" s="190" t="s">
        <v>271</v>
      </c>
      <c r="CY496" s="193" t="s">
        <v>271</v>
      </c>
      <c r="CZ496" s="193" t="s">
        <v>271</v>
      </c>
      <c r="DA496" s="190" t="s">
        <v>287</v>
      </c>
      <c r="DB496" s="193">
        <v>0</v>
      </c>
      <c r="DC496" s="193">
        <v>0</v>
      </c>
      <c r="DD496" s="190" t="s">
        <v>287</v>
      </c>
      <c r="DE496" s="193">
        <v>0</v>
      </c>
      <c r="DF496" s="193">
        <v>0</v>
      </c>
      <c r="DG496" s="190" t="s">
        <v>271</v>
      </c>
      <c r="DH496" s="193" t="s">
        <v>271</v>
      </c>
      <c r="DI496" s="193" t="s">
        <v>271</v>
      </c>
      <c r="DJ496" s="190" t="s">
        <v>271</v>
      </c>
      <c r="DK496" s="193" t="s">
        <v>271</v>
      </c>
      <c r="DL496" s="193" t="s">
        <v>271</v>
      </c>
      <c r="DM496" s="190" t="s">
        <v>287</v>
      </c>
      <c r="DN496" s="193">
        <v>0</v>
      </c>
      <c r="DO496" s="193">
        <v>0</v>
      </c>
      <c r="DP496" s="190" t="s">
        <v>287</v>
      </c>
      <c r="DQ496" s="193">
        <v>0</v>
      </c>
      <c r="DR496" s="193">
        <v>0</v>
      </c>
      <c r="DS496" s="190" t="s">
        <v>271</v>
      </c>
      <c r="DT496" s="193" t="s">
        <v>271</v>
      </c>
      <c r="DU496" s="193" t="s">
        <v>271</v>
      </c>
      <c r="DV496" s="190" t="s">
        <v>271</v>
      </c>
      <c r="DW496" s="193" t="s">
        <v>271</v>
      </c>
      <c r="DX496" s="193" t="s">
        <v>271</v>
      </c>
      <c r="DY496" s="190" t="s">
        <v>356</v>
      </c>
      <c r="DZ496" s="190" t="s">
        <v>297</v>
      </c>
      <c r="EA496" s="190" t="s">
        <v>271</v>
      </c>
      <c r="EB496" s="190" t="s">
        <v>271</v>
      </c>
      <c r="EC496" s="190" t="s">
        <v>297</v>
      </c>
      <c r="ED496" s="190" t="s">
        <v>271</v>
      </c>
      <c r="EE496" s="190" t="s">
        <v>271</v>
      </c>
      <c r="EF496" s="190" t="s">
        <v>271</v>
      </c>
      <c r="EG496" s="190" t="s">
        <v>352</v>
      </c>
      <c r="EH496" s="190" t="s">
        <v>380</v>
      </c>
      <c r="EI496" s="190" t="s">
        <v>283</v>
      </c>
      <c r="EJ496" s="190" t="s">
        <v>246</v>
      </c>
      <c r="EK496" s="190" t="s">
        <v>379</v>
      </c>
      <c r="EL496" s="190" t="s">
        <v>272</v>
      </c>
      <c r="EM496" s="190" t="s">
        <v>272</v>
      </c>
      <c r="EN496" s="190" t="s">
        <v>272</v>
      </c>
      <c r="EO496" s="190" t="s">
        <v>297</v>
      </c>
      <c r="EP496" s="190" t="s">
        <v>464</v>
      </c>
      <c r="EQ496" s="190">
        <v>3</v>
      </c>
      <c r="ER496" s="190" t="s">
        <v>349</v>
      </c>
      <c r="ES496" s="190" t="s">
        <v>297</v>
      </c>
      <c r="ET496" s="190" t="s">
        <v>297</v>
      </c>
      <c r="EU496" s="190" t="s">
        <v>272</v>
      </c>
      <c r="EV496" s="190" t="s">
        <v>297</v>
      </c>
      <c r="EW496" s="190" t="s">
        <v>601</v>
      </c>
      <c r="EX496" s="190">
        <v>1</v>
      </c>
      <c r="EY496" s="190" t="s">
        <v>302</v>
      </c>
      <c r="EZ496" s="190" t="s">
        <v>268</v>
      </c>
      <c r="FA496" s="190" t="s">
        <v>260</v>
      </c>
      <c r="FB496" s="193">
        <v>2</v>
      </c>
      <c r="FC496" s="190" t="s">
        <v>348</v>
      </c>
      <c r="FD496" s="190" t="s">
        <v>300</v>
      </c>
      <c r="FE496" s="190" t="s">
        <v>271</v>
      </c>
      <c r="FF496" s="190" t="s">
        <v>262</v>
      </c>
      <c r="FG496" s="190" t="s">
        <v>271</v>
      </c>
      <c r="FH496" s="190" t="s">
        <v>271</v>
      </c>
      <c r="FI496" s="190" t="s">
        <v>13213</v>
      </c>
      <c r="FJ496" s="190" t="s">
        <v>13212</v>
      </c>
      <c r="FK496" s="190" t="s">
        <v>13211</v>
      </c>
      <c r="FL496" s="190" t="s">
        <v>13210</v>
      </c>
      <c r="FM496" s="190" t="s">
        <v>13209</v>
      </c>
      <c r="FN496" s="190" t="s">
        <v>13208</v>
      </c>
      <c r="FO496" s="190" t="s">
        <v>13207</v>
      </c>
      <c r="FP496" s="190" t="s">
        <v>13206</v>
      </c>
      <c r="FQ496" s="193">
        <v>0</v>
      </c>
      <c r="FR496" s="193">
        <v>0</v>
      </c>
      <c r="FS496" s="190" t="s">
        <v>297</v>
      </c>
      <c r="FT496" s="190" t="s">
        <v>297</v>
      </c>
      <c r="FU496" s="190" t="s">
        <v>297</v>
      </c>
      <c r="FV496" s="190" t="s">
        <v>297</v>
      </c>
      <c r="FW496" s="190" t="s">
        <v>272</v>
      </c>
      <c r="FX496" s="190" t="s">
        <v>297</v>
      </c>
      <c r="FY496" s="190" t="s">
        <v>297</v>
      </c>
      <c r="FZ496" s="190" t="s">
        <v>297</v>
      </c>
      <c r="GA496" s="190" t="s">
        <v>297</v>
      </c>
      <c r="GB496" s="190" t="s">
        <v>297</v>
      </c>
      <c r="GC496" s="190" t="s">
        <v>297</v>
      </c>
      <c r="GD496" s="190" t="s">
        <v>297</v>
      </c>
      <c r="GE496" s="190" t="s">
        <v>297</v>
      </c>
    </row>
    <row r="497" spans="1:187" x14ac:dyDescent="0.3">
      <c r="A497" s="190" t="s">
        <v>372</v>
      </c>
      <c r="B497" s="190">
        <v>3101</v>
      </c>
      <c r="C497" s="190" t="s">
        <v>98</v>
      </c>
      <c r="D497" s="190" t="s">
        <v>240</v>
      </c>
      <c r="E497" s="190" t="s">
        <v>13205</v>
      </c>
      <c r="F497" s="190" t="s">
        <v>13204</v>
      </c>
      <c r="G497" s="190" t="s">
        <v>12545</v>
      </c>
      <c r="H497" s="190" t="s">
        <v>514</v>
      </c>
      <c r="I497" s="190" t="s">
        <v>513</v>
      </c>
      <c r="J497" s="190" t="s">
        <v>13203</v>
      </c>
      <c r="K497" s="190" t="s">
        <v>271</v>
      </c>
      <c r="L497" s="190" t="s">
        <v>271</v>
      </c>
      <c r="M497" s="190" t="s">
        <v>271</v>
      </c>
      <c r="N497" s="190" t="s">
        <v>271</v>
      </c>
      <c r="O497" s="190" t="s">
        <v>271</v>
      </c>
      <c r="P497" s="190" t="s">
        <v>271</v>
      </c>
      <c r="Q497" s="191">
        <v>42075</v>
      </c>
      <c r="R497" s="191">
        <v>42369</v>
      </c>
      <c r="S497" s="191">
        <v>42460</v>
      </c>
      <c r="T497" s="190" t="s">
        <v>471</v>
      </c>
      <c r="U497" s="194">
        <v>65008</v>
      </c>
      <c r="V497" s="190" t="s">
        <v>13202</v>
      </c>
      <c r="W497" s="190" t="s">
        <v>13201</v>
      </c>
      <c r="X497" s="190" t="s">
        <v>13200</v>
      </c>
      <c r="Y497" s="190" t="s">
        <v>1051</v>
      </c>
      <c r="Z497" s="190" t="s">
        <v>1050</v>
      </c>
      <c r="AA497" s="190" t="s">
        <v>2773</v>
      </c>
      <c r="AB497" s="190" t="s">
        <v>310</v>
      </c>
      <c r="AC497" s="190" t="s">
        <v>13199</v>
      </c>
      <c r="AD497" s="190" t="s">
        <v>325</v>
      </c>
      <c r="AE497" s="190" t="s">
        <v>13198</v>
      </c>
      <c r="AF497" s="190" t="s">
        <v>13197</v>
      </c>
      <c r="AG497" s="193">
        <v>2560</v>
      </c>
      <c r="AH497" s="193">
        <v>2340</v>
      </c>
      <c r="AI497" s="193">
        <v>4900</v>
      </c>
      <c r="AJ497" s="193">
        <v>55</v>
      </c>
      <c r="AK497" s="193">
        <v>60</v>
      </c>
      <c r="AL497" s="193">
        <v>115</v>
      </c>
      <c r="AM497" s="193" t="s">
        <v>271</v>
      </c>
      <c r="AN497" s="193" t="s">
        <v>271</v>
      </c>
      <c r="AO497" s="193">
        <v>0</v>
      </c>
      <c r="AP497" s="193" t="s">
        <v>271</v>
      </c>
      <c r="AQ497" s="193" t="s">
        <v>271</v>
      </c>
      <c r="AR497" s="193">
        <v>0</v>
      </c>
      <c r="AS497" s="190" t="s">
        <v>271</v>
      </c>
      <c r="AT497" s="193" t="s">
        <v>271</v>
      </c>
      <c r="AU497" s="193" t="s">
        <v>271</v>
      </c>
      <c r="AV497" s="190" t="s">
        <v>271</v>
      </c>
      <c r="AW497" s="193" t="s">
        <v>271</v>
      </c>
      <c r="AX497" s="193" t="s">
        <v>271</v>
      </c>
      <c r="AY497" s="190" t="s">
        <v>271</v>
      </c>
      <c r="AZ497" s="193" t="s">
        <v>271</v>
      </c>
      <c r="BA497" s="193" t="s">
        <v>271</v>
      </c>
      <c r="BB497" s="190" t="s">
        <v>271</v>
      </c>
      <c r="BC497" s="193" t="s">
        <v>271</v>
      </c>
      <c r="BD497" s="193" t="s">
        <v>271</v>
      </c>
      <c r="BE497" s="190" t="s">
        <v>271</v>
      </c>
      <c r="BF497" s="193" t="s">
        <v>271</v>
      </c>
      <c r="BG497" s="193" t="s">
        <v>271</v>
      </c>
      <c r="BH497" s="190" t="s">
        <v>271</v>
      </c>
      <c r="BI497" s="193" t="s">
        <v>271</v>
      </c>
      <c r="BJ497" s="193" t="s">
        <v>271</v>
      </c>
      <c r="BK497" s="190" t="s">
        <v>271</v>
      </c>
      <c r="BL497" s="193" t="s">
        <v>271</v>
      </c>
      <c r="BM497" s="193" t="s">
        <v>271</v>
      </c>
      <c r="BN497" s="190" t="s">
        <v>271</v>
      </c>
      <c r="BO497" s="193" t="s">
        <v>271</v>
      </c>
      <c r="BP497" s="193" t="s">
        <v>271</v>
      </c>
      <c r="BQ497" s="190" t="s">
        <v>271</v>
      </c>
      <c r="BR497" s="193" t="s">
        <v>271</v>
      </c>
      <c r="BS497" s="193" t="s">
        <v>271</v>
      </c>
      <c r="BT497" s="190" t="s">
        <v>271</v>
      </c>
      <c r="BU497" s="193" t="s">
        <v>271</v>
      </c>
      <c r="BV497" s="193" t="s">
        <v>271</v>
      </c>
      <c r="BW497" s="193">
        <v>2860</v>
      </c>
      <c r="BX497" s="193">
        <v>2640</v>
      </c>
      <c r="BY497" s="193">
        <v>5500</v>
      </c>
      <c r="BZ497" s="193">
        <v>70</v>
      </c>
      <c r="CA497" s="193">
        <v>80</v>
      </c>
      <c r="CB497" s="193">
        <v>150</v>
      </c>
      <c r="CC497" s="190" t="s">
        <v>271</v>
      </c>
      <c r="CD497" s="193" t="s">
        <v>271</v>
      </c>
      <c r="CE497" s="193" t="s">
        <v>271</v>
      </c>
      <c r="CF497" s="190" t="s">
        <v>271</v>
      </c>
      <c r="CG497" s="193" t="s">
        <v>271</v>
      </c>
      <c r="CH497" s="193" t="s">
        <v>271</v>
      </c>
      <c r="CI497" s="190" t="s">
        <v>271</v>
      </c>
      <c r="CJ497" s="193" t="s">
        <v>271</v>
      </c>
      <c r="CK497" s="193" t="s">
        <v>271</v>
      </c>
      <c r="CL497" s="190" t="s">
        <v>271</v>
      </c>
      <c r="CM497" s="193" t="s">
        <v>271</v>
      </c>
      <c r="CN497" s="193" t="s">
        <v>271</v>
      </c>
      <c r="CO497" s="190" t="s">
        <v>271</v>
      </c>
      <c r="CP497" s="193" t="s">
        <v>271</v>
      </c>
      <c r="CQ497" s="193" t="s">
        <v>271</v>
      </c>
      <c r="CR497" s="190" t="s">
        <v>271</v>
      </c>
      <c r="CS497" s="193" t="s">
        <v>271</v>
      </c>
      <c r="CT497" s="193" t="s">
        <v>271</v>
      </c>
      <c r="CU497" s="190" t="s">
        <v>271</v>
      </c>
      <c r="CV497" s="193" t="s">
        <v>271</v>
      </c>
      <c r="CW497" s="193" t="s">
        <v>271</v>
      </c>
      <c r="CX497" s="190" t="s">
        <v>287</v>
      </c>
      <c r="CY497" s="193">
        <v>150</v>
      </c>
      <c r="CZ497" s="193">
        <v>5500</v>
      </c>
      <c r="DA497" s="190" t="s">
        <v>271</v>
      </c>
      <c r="DB497" s="193" t="s">
        <v>271</v>
      </c>
      <c r="DC497" s="193" t="s">
        <v>271</v>
      </c>
      <c r="DD497" s="190" t="s">
        <v>271</v>
      </c>
      <c r="DE497" s="193" t="s">
        <v>271</v>
      </c>
      <c r="DF497" s="193" t="s">
        <v>271</v>
      </c>
      <c r="DG497" s="190" t="s">
        <v>271</v>
      </c>
      <c r="DH497" s="193" t="s">
        <v>271</v>
      </c>
      <c r="DI497" s="193" t="s">
        <v>271</v>
      </c>
      <c r="DJ497" s="190" t="s">
        <v>271</v>
      </c>
      <c r="DK497" s="193" t="s">
        <v>271</v>
      </c>
      <c r="DL497" s="193" t="s">
        <v>271</v>
      </c>
      <c r="DM497" s="190" t="s">
        <v>271</v>
      </c>
      <c r="DN497" s="193" t="s">
        <v>271</v>
      </c>
      <c r="DO497" s="193" t="s">
        <v>271</v>
      </c>
      <c r="DP497" s="190" t="s">
        <v>271</v>
      </c>
      <c r="DQ497" s="193" t="s">
        <v>271</v>
      </c>
      <c r="DR497" s="193" t="s">
        <v>271</v>
      </c>
      <c r="DS497" s="190" t="s">
        <v>271</v>
      </c>
      <c r="DT497" s="193" t="s">
        <v>271</v>
      </c>
      <c r="DU497" s="193" t="s">
        <v>271</v>
      </c>
      <c r="DV497" s="190" t="s">
        <v>271</v>
      </c>
      <c r="DW497" s="193" t="s">
        <v>271</v>
      </c>
      <c r="DX497" s="193" t="s">
        <v>271</v>
      </c>
      <c r="DY497" s="190" t="s">
        <v>356</v>
      </c>
      <c r="DZ497" s="190" t="s">
        <v>272</v>
      </c>
      <c r="EA497" s="190" t="s">
        <v>271</v>
      </c>
      <c r="EB497" s="190" t="s">
        <v>271</v>
      </c>
      <c r="EC497" s="190" t="s">
        <v>297</v>
      </c>
      <c r="ED497" s="190" t="s">
        <v>271</v>
      </c>
      <c r="EE497" s="190" t="s">
        <v>271</v>
      </c>
      <c r="EF497" s="190" t="s">
        <v>13196</v>
      </c>
      <c r="EG497" s="190" t="s">
        <v>321</v>
      </c>
      <c r="EH497" s="190" t="s">
        <v>380</v>
      </c>
      <c r="EI497" s="190" t="s">
        <v>319</v>
      </c>
      <c r="EJ497" s="190" t="s">
        <v>244</v>
      </c>
      <c r="EK497" s="190" t="s">
        <v>351</v>
      </c>
      <c r="EL497" s="190" t="s">
        <v>272</v>
      </c>
      <c r="EM497" s="190" t="s">
        <v>272</v>
      </c>
      <c r="EN497" s="190" t="s">
        <v>272</v>
      </c>
      <c r="EO497" s="190" t="s">
        <v>272</v>
      </c>
      <c r="EP497" s="190" t="s">
        <v>350</v>
      </c>
      <c r="EQ497" s="190">
        <v>4</v>
      </c>
      <c r="ER497" s="190" t="s">
        <v>349</v>
      </c>
      <c r="ES497" s="190" t="s">
        <v>272</v>
      </c>
      <c r="ET497" s="190" t="s">
        <v>272</v>
      </c>
      <c r="EU497" s="190" t="s">
        <v>272</v>
      </c>
      <c r="EV497" s="190" t="s">
        <v>272</v>
      </c>
      <c r="EW497" s="190" t="s">
        <v>303</v>
      </c>
      <c r="EX497" s="190">
        <v>4</v>
      </c>
      <c r="EY497" s="190" t="s">
        <v>302</v>
      </c>
      <c r="EZ497" s="190" t="s">
        <v>268</v>
      </c>
      <c r="FA497" s="190" t="s">
        <v>258</v>
      </c>
      <c r="FB497" s="193">
        <v>2</v>
      </c>
      <c r="FC497" s="190" t="s">
        <v>276</v>
      </c>
      <c r="FD497" s="190" t="s">
        <v>348</v>
      </c>
      <c r="FE497" s="190" t="s">
        <v>271</v>
      </c>
      <c r="FF497" s="190" t="s">
        <v>263</v>
      </c>
      <c r="FG497" s="190" t="s">
        <v>271</v>
      </c>
      <c r="FH497" s="190" t="s">
        <v>271</v>
      </c>
      <c r="FI497" s="190" t="s">
        <v>13195</v>
      </c>
      <c r="FJ497" s="190" t="s">
        <v>13194</v>
      </c>
      <c r="FK497" s="190" t="s">
        <v>13193</v>
      </c>
      <c r="FL497" s="190" t="s">
        <v>13192</v>
      </c>
      <c r="FM497" s="190" t="s">
        <v>13191</v>
      </c>
      <c r="FN497" s="190" t="s">
        <v>13190</v>
      </c>
      <c r="FO497" s="190" t="s">
        <v>13189</v>
      </c>
      <c r="FP497" s="190" t="s">
        <v>13188</v>
      </c>
      <c r="FQ497" s="193">
        <v>5500</v>
      </c>
      <c r="FR497" s="193">
        <v>150</v>
      </c>
      <c r="FS497" s="190" t="s">
        <v>271</v>
      </c>
      <c r="FT497" s="190" t="s">
        <v>271</v>
      </c>
      <c r="FU497" s="190" t="s">
        <v>271</v>
      </c>
      <c r="FV497" s="190" t="s">
        <v>271</v>
      </c>
      <c r="FW497" s="190" t="s">
        <v>271</v>
      </c>
      <c r="FX497" s="190" t="s">
        <v>271</v>
      </c>
      <c r="FY497" s="190" t="s">
        <v>272</v>
      </c>
      <c r="FZ497" s="190" t="s">
        <v>297</v>
      </c>
      <c r="GA497" s="190" t="s">
        <v>271</v>
      </c>
      <c r="GB497" s="190" t="s">
        <v>271</v>
      </c>
      <c r="GC497" s="190" t="s">
        <v>271</v>
      </c>
      <c r="GD497" s="190" t="s">
        <v>271</v>
      </c>
      <c r="GE497" s="190" t="s">
        <v>297</v>
      </c>
    </row>
    <row r="498" spans="1:187" x14ac:dyDescent="0.3">
      <c r="A498" s="190" t="s">
        <v>372</v>
      </c>
      <c r="B498" s="190">
        <v>3090</v>
      </c>
      <c r="C498" s="190" t="s">
        <v>98</v>
      </c>
      <c r="D498" s="190" t="s">
        <v>240</v>
      </c>
      <c r="E498" s="190" t="s">
        <v>3543</v>
      </c>
      <c r="F498" s="190" t="s">
        <v>3542</v>
      </c>
      <c r="G498" s="190" t="s">
        <v>2855</v>
      </c>
      <c r="H498" s="190" t="s">
        <v>369</v>
      </c>
      <c r="I498" s="190" t="s">
        <v>3193</v>
      </c>
      <c r="J498" s="190" t="s">
        <v>3541</v>
      </c>
      <c r="K498" s="190" t="s">
        <v>301</v>
      </c>
      <c r="L498" s="190" t="s">
        <v>271</v>
      </c>
      <c r="M498" s="190" t="s">
        <v>3540</v>
      </c>
      <c r="N498" s="190" t="s">
        <v>271</v>
      </c>
      <c r="O498" s="190" t="s">
        <v>271</v>
      </c>
      <c r="P498" s="190" t="s">
        <v>271</v>
      </c>
      <c r="Q498" s="191">
        <v>40893</v>
      </c>
      <c r="R498" s="191">
        <v>41988</v>
      </c>
      <c r="S498" s="191">
        <v>42353</v>
      </c>
      <c r="T498" s="190" t="s">
        <v>592</v>
      </c>
      <c r="U498" s="194">
        <v>293622</v>
      </c>
      <c r="V498" s="190" t="s">
        <v>2741</v>
      </c>
      <c r="W498" s="190" t="s">
        <v>3539</v>
      </c>
      <c r="X498" s="190" t="s">
        <v>2739</v>
      </c>
      <c r="Y498" s="190" t="s">
        <v>3457</v>
      </c>
      <c r="Z498" s="190" t="s">
        <v>3456</v>
      </c>
      <c r="AA498" s="190" t="s">
        <v>3455</v>
      </c>
      <c r="AB498" s="190" t="s">
        <v>310</v>
      </c>
      <c r="AC498" s="190" t="s">
        <v>3538</v>
      </c>
      <c r="AD498" s="190" t="s">
        <v>325</v>
      </c>
      <c r="AE498" s="190" t="s">
        <v>3453</v>
      </c>
      <c r="AF498" s="190" t="s">
        <v>2735</v>
      </c>
      <c r="AG498" s="193">
        <v>7840</v>
      </c>
      <c r="AH498" s="193">
        <v>8493</v>
      </c>
      <c r="AI498" s="193">
        <v>16333</v>
      </c>
      <c r="AJ498" s="193">
        <v>19</v>
      </c>
      <c r="AK498" s="193">
        <v>8</v>
      </c>
      <c r="AL498" s="193">
        <v>27</v>
      </c>
      <c r="AM498" s="193">
        <v>0</v>
      </c>
      <c r="AN498" s="193">
        <v>0</v>
      </c>
      <c r="AO498" s="193">
        <v>0</v>
      </c>
      <c r="AP498" s="193">
        <v>0</v>
      </c>
      <c r="AQ498" s="193">
        <v>0</v>
      </c>
      <c r="AR498" s="193">
        <v>0</v>
      </c>
      <c r="AS498" s="190" t="s">
        <v>271</v>
      </c>
      <c r="AT498" s="193" t="s">
        <v>271</v>
      </c>
      <c r="AU498" s="193" t="s">
        <v>271</v>
      </c>
      <c r="AV498" s="190" t="s">
        <v>271</v>
      </c>
      <c r="AW498" s="193" t="s">
        <v>271</v>
      </c>
      <c r="AX498" s="193" t="s">
        <v>271</v>
      </c>
      <c r="AY498" s="190" t="s">
        <v>271</v>
      </c>
      <c r="AZ498" s="193" t="s">
        <v>271</v>
      </c>
      <c r="BA498" s="193" t="s">
        <v>271</v>
      </c>
      <c r="BB498" s="190" t="s">
        <v>271</v>
      </c>
      <c r="BC498" s="193" t="s">
        <v>271</v>
      </c>
      <c r="BD498" s="193" t="s">
        <v>271</v>
      </c>
      <c r="BE498" s="190" t="s">
        <v>271</v>
      </c>
      <c r="BF498" s="193" t="s">
        <v>271</v>
      </c>
      <c r="BG498" s="193" t="s">
        <v>271</v>
      </c>
      <c r="BH498" s="190" t="s">
        <v>271</v>
      </c>
      <c r="BI498" s="193" t="s">
        <v>271</v>
      </c>
      <c r="BJ498" s="193" t="s">
        <v>271</v>
      </c>
      <c r="BK498" s="190" t="s">
        <v>271</v>
      </c>
      <c r="BL498" s="193" t="s">
        <v>271</v>
      </c>
      <c r="BM498" s="193" t="s">
        <v>271</v>
      </c>
      <c r="BN498" s="190" t="s">
        <v>271</v>
      </c>
      <c r="BO498" s="193" t="s">
        <v>271</v>
      </c>
      <c r="BP498" s="193" t="s">
        <v>271</v>
      </c>
      <c r="BQ498" s="190" t="s">
        <v>271</v>
      </c>
      <c r="BR498" s="193" t="s">
        <v>271</v>
      </c>
      <c r="BS498" s="193" t="s">
        <v>271</v>
      </c>
      <c r="BT498" s="190" t="s">
        <v>271</v>
      </c>
      <c r="BU498" s="193" t="s">
        <v>271</v>
      </c>
      <c r="BV498" s="193" t="s">
        <v>271</v>
      </c>
      <c r="BW498" s="193">
        <v>3530</v>
      </c>
      <c r="BX498" s="193">
        <v>3047</v>
      </c>
      <c r="BY498" s="193">
        <v>6577</v>
      </c>
      <c r="BZ498" s="193">
        <v>19</v>
      </c>
      <c r="CA498" s="193">
        <v>8</v>
      </c>
      <c r="CB498" s="193">
        <v>27</v>
      </c>
      <c r="CC498" s="190" t="s">
        <v>271</v>
      </c>
      <c r="CD498" s="193" t="s">
        <v>271</v>
      </c>
      <c r="CE498" s="193" t="s">
        <v>271</v>
      </c>
      <c r="CF498" s="190" t="s">
        <v>271</v>
      </c>
      <c r="CG498" s="193" t="s">
        <v>271</v>
      </c>
      <c r="CH498" s="193" t="s">
        <v>271</v>
      </c>
      <c r="CI498" s="190" t="s">
        <v>271</v>
      </c>
      <c r="CJ498" s="193" t="s">
        <v>271</v>
      </c>
      <c r="CK498" s="193" t="s">
        <v>271</v>
      </c>
      <c r="CL498" s="190" t="s">
        <v>271</v>
      </c>
      <c r="CM498" s="193" t="s">
        <v>271</v>
      </c>
      <c r="CN498" s="193" t="s">
        <v>271</v>
      </c>
      <c r="CO498" s="190" t="s">
        <v>271</v>
      </c>
      <c r="CP498" s="193" t="s">
        <v>271</v>
      </c>
      <c r="CQ498" s="193" t="s">
        <v>271</v>
      </c>
      <c r="CR498" s="190" t="s">
        <v>287</v>
      </c>
      <c r="CS498" s="193">
        <v>8</v>
      </c>
      <c r="CT498" s="193">
        <v>6577</v>
      </c>
      <c r="CU498" s="190" t="s">
        <v>271</v>
      </c>
      <c r="CV498" s="193" t="s">
        <v>271</v>
      </c>
      <c r="CW498" s="193" t="s">
        <v>271</v>
      </c>
      <c r="CX498" s="190" t="s">
        <v>271</v>
      </c>
      <c r="CY498" s="193" t="s">
        <v>271</v>
      </c>
      <c r="CZ498" s="193" t="s">
        <v>271</v>
      </c>
      <c r="DA498" s="190" t="s">
        <v>271</v>
      </c>
      <c r="DB498" s="193" t="s">
        <v>271</v>
      </c>
      <c r="DC498" s="193" t="s">
        <v>271</v>
      </c>
      <c r="DD498" s="190" t="s">
        <v>287</v>
      </c>
      <c r="DE498" s="193">
        <v>27</v>
      </c>
      <c r="DF498" s="193">
        <v>6577</v>
      </c>
      <c r="DG498" s="190" t="s">
        <v>271</v>
      </c>
      <c r="DH498" s="193" t="s">
        <v>271</v>
      </c>
      <c r="DI498" s="193" t="s">
        <v>271</v>
      </c>
      <c r="DJ498" s="190" t="s">
        <v>271</v>
      </c>
      <c r="DK498" s="193" t="s">
        <v>271</v>
      </c>
      <c r="DL498" s="193" t="s">
        <v>271</v>
      </c>
      <c r="DM498" s="190" t="s">
        <v>271</v>
      </c>
      <c r="DN498" s="193" t="s">
        <v>271</v>
      </c>
      <c r="DO498" s="193" t="s">
        <v>271</v>
      </c>
      <c r="DP498" s="190" t="s">
        <v>287</v>
      </c>
      <c r="DQ498" s="193">
        <v>27</v>
      </c>
      <c r="DR498" s="193">
        <v>6577</v>
      </c>
      <c r="DS498" s="190" t="s">
        <v>271</v>
      </c>
      <c r="DT498" s="193" t="s">
        <v>271</v>
      </c>
      <c r="DU498" s="193" t="s">
        <v>271</v>
      </c>
      <c r="DV498" s="190" t="s">
        <v>271</v>
      </c>
      <c r="DW498" s="193" t="s">
        <v>271</v>
      </c>
      <c r="DX498" s="193" t="s">
        <v>271</v>
      </c>
      <c r="DY498" s="190" t="s">
        <v>356</v>
      </c>
      <c r="DZ498" s="190" t="s">
        <v>272</v>
      </c>
      <c r="EA498" s="190" t="s">
        <v>539</v>
      </c>
      <c r="EB498" s="190" t="s">
        <v>307</v>
      </c>
      <c r="EC498" s="190" t="s">
        <v>297</v>
      </c>
      <c r="ED498" s="190" t="s">
        <v>271</v>
      </c>
      <c r="EE498" s="190" t="s">
        <v>271</v>
      </c>
      <c r="EF498" s="190" t="s">
        <v>271</v>
      </c>
      <c r="EG498" s="190" t="s">
        <v>321</v>
      </c>
      <c r="EH498" s="190" t="s">
        <v>320</v>
      </c>
      <c r="EI498" s="190" t="s">
        <v>283</v>
      </c>
      <c r="EJ498" s="190" t="s">
        <v>246</v>
      </c>
      <c r="EK498" s="190" t="s">
        <v>379</v>
      </c>
      <c r="EL498" s="190" t="s">
        <v>272</v>
      </c>
      <c r="EM498" s="190" t="s">
        <v>272</v>
      </c>
      <c r="EN498" s="190" t="s">
        <v>297</v>
      </c>
      <c r="EO498" s="190" t="s">
        <v>297</v>
      </c>
      <c r="EP498" s="190" t="s">
        <v>464</v>
      </c>
      <c r="EQ498" s="190">
        <v>2</v>
      </c>
      <c r="ER498" s="190" t="s">
        <v>349</v>
      </c>
      <c r="ES498" s="190" t="s">
        <v>272</v>
      </c>
      <c r="ET498" s="190" t="s">
        <v>297</v>
      </c>
      <c r="EU498" s="190" t="s">
        <v>272</v>
      </c>
      <c r="EV498" s="190" t="s">
        <v>297</v>
      </c>
      <c r="EW498" s="190" t="s">
        <v>601</v>
      </c>
      <c r="EX498" s="190">
        <v>2</v>
      </c>
      <c r="EY498" s="190" t="s">
        <v>302</v>
      </c>
      <c r="EZ498" s="190" t="s">
        <v>268</v>
      </c>
      <c r="FA498" s="190" t="s">
        <v>260</v>
      </c>
      <c r="FB498" s="193">
        <v>5</v>
      </c>
      <c r="FC498" s="190" t="s">
        <v>348</v>
      </c>
      <c r="FD498" s="190" t="s">
        <v>271</v>
      </c>
      <c r="FE498" s="190" t="s">
        <v>271</v>
      </c>
      <c r="FF498" s="190" t="s">
        <v>262</v>
      </c>
      <c r="FG498" s="190" t="s">
        <v>271</v>
      </c>
      <c r="FH498" s="190" t="s">
        <v>271</v>
      </c>
      <c r="FI498" s="190" t="s">
        <v>3537</v>
      </c>
      <c r="FJ498" s="190" t="s">
        <v>3536</v>
      </c>
      <c r="FK498" s="190" t="s">
        <v>271</v>
      </c>
      <c r="FL498" s="190" t="s">
        <v>3535</v>
      </c>
      <c r="FM498" s="190" t="s">
        <v>3534</v>
      </c>
      <c r="FN498" s="190" t="s">
        <v>271</v>
      </c>
      <c r="FO498" s="190" t="s">
        <v>271</v>
      </c>
      <c r="FP498" s="190" t="s">
        <v>3533</v>
      </c>
      <c r="FQ498" s="193">
        <v>6577</v>
      </c>
      <c r="FR498" s="193">
        <v>27</v>
      </c>
      <c r="FS498" s="190" t="s">
        <v>297</v>
      </c>
      <c r="FT498" s="190" t="s">
        <v>297</v>
      </c>
      <c r="FU498" s="190" t="s">
        <v>297</v>
      </c>
      <c r="FV498" s="190" t="s">
        <v>297</v>
      </c>
      <c r="FW498" s="190" t="s">
        <v>272</v>
      </c>
      <c r="FX498" s="190" t="s">
        <v>272</v>
      </c>
      <c r="FY498" s="190" t="s">
        <v>297</v>
      </c>
      <c r="FZ498" s="190" t="s">
        <v>297</v>
      </c>
      <c r="GA498" s="190" t="s">
        <v>297</v>
      </c>
      <c r="GB498" s="190" t="s">
        <v>297</v>
      </c>
      <c r="GC498" s="190" t="s">
        <v>297</v>
      </c>
      <c r="GD498" s="190" t="s">
        <v>297</v>
      </c>
      <c r="GE498" s="190" t="s">
        <v>297</v>
      </c>
    </row>
    <row r="499" spans="1:187" x14ac:dyDescent="0.3">
      <c r="A499" s="190" t="s">
        <v>372</v>
      </c>
      <c r="B499" s="190">
        <v>3091</v>
      </c>
      <c r="C499" s="190" t="s">
        <v>98</v>
      </c>
      <c r="D499" s="190" t="s">
        <v>240</v>
      </c>
      <c r="E499" s="190" t="s">
        <v>3532</v>
      </c>
      <c r="F499" s="190" t="s">
        <v>3531</v>
      </c>
      <c r="G499" s="190" t="s">
        <v>2855</v>
      </c>
      <c r="H499" s="190" t="s">
        <v>369</v>
      </c>
      <c r="I499" s="190" t="s">
        <v>3193</v>
      </c>
      <c r="J499" s="190" t="s">
        <v>3519</v>
      </c>
      <c r="K499" s="190" t="s">
        <v>301</v>
      </c>
      <c r="L499" s="190" t="s">
        <v>271</v>
      </c>
      <c r="M499" s="190" t="s">
        <v>3518</v>
      </c>
      <c r="N499" s="190" t="s">
        <v>271</v>
      </c>
      <c r="O499" s="190" t="s">
        <v>271</v>
      </c>
      <c r="P499" s="190" t="s">
        <v>271</v>
      </c>
      <c r="Q499" s="191">
        <v>41183</v>
      </c>
      <c r="R499" s="191">
        <v>42308</v>
      </c>
      <c r="T499" s="190" t="s">
        <v>549</v>
      </c>
      <c r="U499" s="194">
        <v>745000</v>
      </c>
      <c r="V499" s="190" t="s">
        <v>1008</v>
      </c>
      <c r="W499" s="190" t="s">
        <v>1007</v>
      </c>
      <c r="X499" s="190" t="s">
        <v>1006</v>
      </c>
      <c r="Y499" s="190" t="s">
        <v>3517</v>
      </c>
      <c r="Z499" s="190" t="s">
        <v>364</v>
      </c>
      <c r="AA499" s="190" t="s">
        <v>3516</v>
      </c>
      <c r="AB499" s="190" t="s">
        <v>310</v>
      </c>
      <c r="AC499" s="190" t="s">
        <v>3530</v>
      </c>
      <c r="AD499" s="190" t="s">
        <v>325</v>
      </c>
      <c r="AE499" s="190" t="s">
        <v>3501</v>
      </c>
      <c r="AF499" s="190" t="s">
        <v>3513</v>
      </c>
      <c r="AG499" s="193">
        <v>0</v>
      </c>
      <c r="AH499" s="193">
        <v>0</v>
      </c>
      <c r="AI499" s="193">
        <v>0</v>
      </c>
      <c r="AJ499" s="193">
        <v>2490</v>
      </c>
      <c r="AK499" s="193">
        <v>2810</v>
      </c>
      <c r="AL499" s="193">
        <v>5300</v>
      </c>
      <c r="AM499" s="193" t="s">
        <v>271</v>
      </c>
      <c r="AN499" s="193" t="s">
        <v>271</v>
      </c>
      <c r="AO499" s="193">
        <v>0</v>
      </c>
      <c r="AP499" s="193" t="s">
        <v>271</v>
      </c>
      <c r="AQ499" s="193" t="s">
        <v>271</v>
      </c>
      <c r="AR499" s="193">
        <v>0</v>
      </c>
      <c r="AS499" s="190" t="s">
        <v>271</v>
      </c>
      <c r="AT499" s="193" t="s">
        <v>271</v>
      </c>
      <c r="AU499" s="193" t="s">
        <v>271</v>
      </c>
      <c r="AV499" s="190" t="s">
        <v>271</v>
      </c>
      <c r="AW499" s="193" t="s">
        <v>271</v>
      </c>
      <c r="AX499" s="193" t="s">
        <v>271</v>
      </c>
      <c r="AY499" s="190" t="s">
        <v>271</v>
      </c>
      <c r="AZ499" s="193" t="s">
        <v>271</v>
      </c>
      <c r="BA499" s="193" t="s">
        <v>271</v>
      </c>
      <c r="BB499" s="190" t="s">
        <v>271</v>
      </c>
      <c r="BC499" s="193" t="s">
        <v>271</v>
      </c>
      <c r="BD499" s="193" t="s">
        <v>271</v>
      </c>
      <c r="BE499" s="190" t="s">
        <v>271</v>
      </c>
      <c r="BF499" s="193" t="s">
        <v>271</v>
      </c>
      <c r="BG499" s="193" t="s">
        <v>271</v>
      </c>
      <c r="BH499" s="190" t="s">
        <v>271</v>
      </c>
      <c r="BI499" s="193" t="s">
        <v>271</v>
      </c>
      <c r="BJ499" s="193" t="s">
        <v>271</v>
      </c>
      <c r="BK499" s="190" t="s">
        <v>271</v>
      </c>
      <c r="BL499" s="193" t="s">
        <v>271</v>
      </c>
      <c r="BM499" s="193" t="s">
        <v>271</v>
      </c>
      <c r="BN499" s="190" t="s">
        <v>271</v>
      </c>
      <c r="BO499" s="193" t="s">
        <v>271</v>
      </c>
      <c r="BP499" s="193" t="s">
        <v>271</v>
      </c>
      <c r="BQ499" s="190" t="s">
        <v>271</v>
      </c>
      <c r="BR499" s="193" t="s">
        <v>271</v>
      </c>
      <c r="BS499" s="193" t="s">
        <v>271</v>
      </c>
      <c r="BT499" s="190" t="s">
        <v>271</v>
      </c>
      <c r="BU499" s="193" t="s">
        <v>271</v>
      </c>
      <c r="BV499" s="193" t="s">
        <v>271</v>
      </c>
      <c r="BW499" s="193" t="s">
        <v>271</v>
      </c>
      <c r="BX499" s="193" t="s">
        <v>271</v>
      </c>
      <c r="BY499" s="193">
        <v>0</v>
      </c>
      <c r="BZ499" s="193" t="s">
        <v>271</v>
      </c>
      <c r="CA499" s="193" t="s">
        <v>271</v>
      </c>
      <c r="CB499" s="193">
        <v>0</v>
      </c>
      <c r="CC499" s="190" t="s">
        <v>287</v>
      </c>
      <c r="CD499" s="193">
        <v>0</v>
      </c>
      <c r="CE499" s="193">
        <v>0</v>
      </c>
      <c r="CF499" s="190" t="s">
        <v>271</v>
      </c>
      <c r="CG499" s="193" t="s">
        <v>271</v>
      </c>
      <c r="CH499" s="193" t="s">
        <v>271</v>
      </c>
      <c r="CI499" s="190" t="s">
        <v>271</v>
      </c>
      <c r="CJ499" s="193" t="s">
        <v>271</v>
      </c>
      <c r="CK499" s="193" t="s">
        <v>271</v>
      </c>
      <c r="CL499" s="190" t="s">
        <v>271</v>
      </c>
      <c r="CM499" s="193" t="s">
        <v>271</v>
      </c>
      <c r="CN499" s="193" t="s">
        <v>271</v>
      </c>
      <c r="CO499" s="190" t="s">
        <v>271</v>
      </c>
      <c r="CP499" s="193" t="s">
        <v>271</v>
      </c>
      <c r="CQ499" s="193" t="s">
        <v>271</v>
      </c>
      <c r="CR499" s="190" t="s">
        <v>271</v>
      </c>
      <c r="CS499" s="193" t="s">
        <v>271</v>
      </c>
      <c r="CT499" s="193" t="s">
        <v>271</v>
      </c>
      <c r="CU499" s="190" t="s">
        <v>287</v>
      </c>
      <c r="CV499" s="193">
        <v>0</v>
      </c>
      <c r="CW499" s="193">
        <v>0</v>
      </c>
      <c r="CX499" s="190" t="s">
        <v>271</v>
      </c>
      <c r="CY499" s="193" t="s">
        <v>271</v>
      </c>
      <c r="CZ499" s="193" t="s">
        <v>271</v>
      </c>
      <c r="DA499" s="190" t="s">
        <v>287</v>
      </c>
      <c r="DB499" s="193">
        <v>0</v>
      </c>
      <c r="DC499" s="193">
        <v>0</v>
      </c>
      <c r="DD499" s="190" t="s">
        <v>271</v>
      </c>
      <c r="DE499" s="193" t="s">
        <v>271</v>
      </c>
      <c r="DF499" s="193" t="s">
        <v>271</v>
      </c>
      <c r="DG499" s="190" t="s">
        <v>271</v>
      </c>
      <c r="DH499" s="193" t="s">
        <v>271</v>
      </c>
      <c r="DI499" s="193" t="s">
        <v>271</v>
      </c>
      <c r="DJ499" s="190" t="s">
        <v>271</v>
      </c>
      <c r="DK499" s="193" t="s">
        <v>271</v>
      </c>
      <c r="DL499" s="193" t="s">
        <v>271</v>
      </c>
      <c r="DM499" s="190" t="s">
        <v>271</v>
      </c>
      <c r="DN499" s="193" t="s">
        <v>271</v>
      </c>
      <c r="DO499" s="193" t="s">
        <v>271</v>
      </c>
      <c r="DP499" s="190" t="s">
        <v>271</v>
      </c>
      <c r="DQ499" s="193" t="s">
        <v>271</v>
      </c>
      <c r="DR499" s="193" t="s">
        <v>271</v>
      </c>
      <c r="DS499" s="190" t="s">
        <v>271</v>
      </c>
      <c r="DT499" s="193" t="s">
        <v>271</v>
      </c>
      <c r="DU499" s="193" t="s">
        <v>271</v>
      </c>
      <c r="DV499" s="190" t="s">
        <v>287</v>
      </c>
      <c r="DW499" s="193">
        <v>0</v>
      </c>
      <c r="DX499" s="193">
        <v>0</v>
      </c>
      <c r="DY499" s="190" t="s">
        <v>356</v>
      </c>
      <c r="DZ499" s="190" t="s">
        <v>272</v>
      </c>
      <c r="EA499" s="190" t="s">
        <v>785</v>
      </c>
      <c r="EB499" s="190" t="s">
        <v>286</v>
      </c>
      <c r="EC499" s="190" t="s">
        <v>297</v>
      </c>
      <c r="ED499" s="190" t="s">
        <v>271</v>
      </c>
      <c r="EE499" s="190" t="s">
        <v>271</v>
      </c>
      <c r="EF499" s="190" t="s">
        <v>271</v>
      </c>
      <c r="EG499" s="190" t="s">
        <v>321</v>
      </c>
      <c r="EH499" s="190" t="s">
        <v>284</v>
      </c>
      <c r="EI499" s="190" t="s">
        <v>283</v>
      </c>
      <c r="EJ499" s="190" t="s">
        <v>246</v>
      </c>
      <c r="EK499" s="190" t="s">
        <v>379</v>
      </c>
      <c r="EL499" s="190" t="s">
        <v>272</v>
      </c>
      <c r="EM499" s="190" t="s">
        <v>272</v>
      </c>
      <c r="EN499" s="190" t="s">
        <v>272</v>
      </c>
      <c r="EO499" s="190" t="s">
        <v>297</v>
      </c>
      <c r="EP499" s="190" t="s">
        <v>464</v>
      </c>
      <c r="EQ499" s="190">
        <v>3</v>
      </c>
      <c r="ER499" s="190" t="s">
        <v>349</v>
      </c>
      <c r="ES499" s="190" t="s">
        <v>272</v>
      </c>
      <c r="ET499" s="190" t="s">
        <v>272</v>
      </c>
      <c r="EU499" s="190" t="s">
        <v>272</v>
      </c>
      <c r="EV499" s="190" t="s">
        <v>297</v>
      </c>
      <c r="EW499" s="190" t="s">
        <v>303</v>
      </c>
      <c r="EX499" s="190">
        <v>3</v>
      </c>
      <c r="EY499" s="190" t="s">
        <v>302</v>
      </c>
      <c r="EZ499" s="190" t="s">
        <v>268</v>
      </c>
      <c r="FA499" s="190" t="s">
        <v>260</v>
      </c>
      <c r="FB499" s="193">
        <v>1</v>
      </c>
      <c r="FC499" s="190" t="s">
        <v>348</v>
      </c>
      <c r="FD499" s="190" t="s">
        <v>271</v>
      </c>
      <c r="FE499" s="190" t="s">
        <v>271</v>
      </c>
      <c r="FF499" s="190" t="s">
        <v>263</v>
      </c>
      <c r="FG499" s="190" t="s">
        <v>3529</v>
      </c>
      <c r="FH499" s="190" t="s">
        <v>271</v>
      </c>
      <c r="FI499" s="190" t="s">
        <v>3528</v>
      </c>
      <c r="FJ499" s="190" t="s">
        <v>3527</v>
      </c>
      <c r="FK499" s="190" t="s">
        <v>3526</v>
      </c>
      <c r="FL499" s="190" t="s">
        <v>3525</v>
      </c>
      <c r="FM499" s="190" t="s">
        <v>3524</v>
      </c>
      <c r="FN499" s="190" t="s">
        <v>3523</v>
      </c>
      <c r="FO499" s="190" t="s">
        <v>271</v>
      </c>
      <c r="FP499" s="190" t="s">
        <v>3522</v>
      </c>
      <c r="FQ499" s="193">
        <v>0</v>
      </c>
      <c r="FR499" s="193">
        <v>0</v>
      </c>
      <c r="FS499" s="190" t="s">
        <v>297</v>
      </c>
      <c r="FT499" s="190" t="s">
        <v>297</v>
      </c>
      <c r="FU499" s="190" t="s">
        <v>297</v>
      </c>
      <c r="FV499" s="190" t="s">
        <v>297</v>
      </c>
      <c r="FW499" s="190" t="s">
        <v>297</v>
      </c>
      <c r="FX499" s="190" t="s">
        <v>297</v>
      </c>
      <c r="FY499" s="190" t="s">
        <v>297</v>
      </c>
      <c r="FZ499" s="190" t="s">
        <v>297</v>
      </c>
      <c r="GA499" s="190" t="s">
        <v>272</v>
      </c>
      <c r="GB499" s="190" t="s">
        <v>297</v>
      </c>
      <c r="GC499" s="190" t="s">
        <v>297</v>
      </c>
      <c r="GD499" s="190" t="s">
        <v>297</v>
      </c>
      <c r="GE499" s="190" t="s">
        <v>297</v>
      </c>
    </row>
    <row r="500" spans="1:187" x14ac:dyDescent="0.3">
      <c r="A500" s="190" t="s">
        <v>372</v>
      </c>
      <c r="B500" s="190">
        <v>3092</v>
      </c>
      <c r="C500" s="190" t="s">
        <v>98</v>
      </c>
      <c r="D500" s="190" t="s">
        <v>240</v>
      </c>
      <c r="E500" s="190" t="s">
        <v>3521</v>
      </c>
      <c r="F500" s="190" t="s">
        <v>3520</v>
      </c>
      <c r="G500" s="190" t="s">
        <v>2855</v>
      </c>
      <c r="H500" s="190" t="s">
        <v>369</v>
      </c>
      <c r="I500" s="190" t="s">
        <v>3193</v>
      </c>
      <c r="J500" s="190" t="s">
        <v>3519</v>
      </c>
      <c r="K500" s="190" t="s">
        <v>301</v>
      </c>
      <c r="L500" s="190" t="s">
        <v>271</v>
      </c>
      <c r="M500" s="190" t="s">
        <v>3518</v>
      </c>
      <c r="N500" s="190" t="s">
        <v>271</v>
      </c>
      <c r="O500" s="190" t="s">
        <v>271</v>
      </c>
      <c r="P500" s="190" t="s">
        <v>271</v>
      </c>
      <c r="Q500" s="191">
        <v>42401</v>
      </c>
      <c r="R500" s="191">
        <v>43495</v>
      </c>
      <c r="T500" s="190" t="s">
        <v>549</v>
      </c>
      <c r="U500" s="194">
        <v>725384.12</v>
      </c>
      <c r="V500" s="190" t="s">
        <v>1008</v>
      </c>
      <c r="W500" s="190" t="s">
        <v>1007</v>
      </c>
      <c r="X500" s="190" t="s">
        <v>1006</v>
      </c>
      <c r="Y500" s="190" t="s">
        <v>3517</v>
      </c>
      <c r="Z500" s="190" t="s">
        <v>364</v>
      </c>
      <c r="AA500" s="190" t="s">
        <v>3516</v>
      </c>
      <c r="AB500" s="190" t="s">
        <v>310</v>
      </c>
      <c r="AC500" s="190" t="s">
        <v>3515</v>
      </c>
      <c r="AD500" s="190" t="s">
        <v>325</v>
      </c>
      <c r="AE500" s="190" t="s">
        <v>3514</v>
      </c>
      <c r="AF500" s="190" t="s">
        <v>3513</v>
      </c>
      <c r="AG500" s="193">
        <v>0</v>
      </c>
      <c r="AH500" s="193">
        <v>0</v>
      </c>
      <c r="AI500" s="193">
        <v>0</v>
      </c>
      <c r="AJ500" s="193">
        <v>3740</v>
      </c>
      <c r="AK500" s="193">
        <v>4210</v>
      </c>
      <c r="AL500" s="193">
        <v>7950</v>
      </c>
      <c r="AM500" s="193" t="s">
        <v>271</v>
      </c>
      <c r="AN500" s="193" t="s">
        <v>271</v>
      </c>
      <c r="AO500" s="193">
        <v>0</v>
      </c>
      <c r="AP500" s="193" t="s">
        <v>271</v>
      </c>
      <c r="AQ500" s="193" t="s">
        <v>271</v>
      </c>
      <c r="AR500" s="193">
        <v>0</v>
      </c>
      <c r="AS500" s="190" t="s">
        <v>271</v>
      </c>
      <c r="AT500" s="193" t="s">
        <v>271</v>
      </c>
      <c r="AU500" s="193" t="s">
        <v>271</v>
      </c>
      <c r="AV500" s="190" t="s">
        <v>271</v>
      </c>
      <c r="AW500" s="193" t="s">
        <v>271</v>
      </c>
      <c r="AX500" s="193" t="s">
        <v>271</v>
      </c>
      <c r="AY500" s="190" t="s">
        <v>271</v>
      </c>
      <c r="AZ500" s="193" t="s">
        <v>271</v>
      </c>
      <c r="BA500" s="193" t="s">
        <v>271</v>
      </c>
      <c r="BB500" s="190" t="s">
        <v>271</v>
      </c>
      <c r="BC500" s="193" t="s">
        <v>271</v>
      </c>
      <c r="BD500" s="193" t="s">
        <v>271</v>
      </c>
      <c r="BE500" s="190" t="s">
        <v>271</v>
      </c>
      <c r="BF500" s="193" t="s">
        <v>271</v>
      </c>
      <c r="BG500" s="193" t="s">
        <v>271</v>
      </c>
      <c r="BH500" s="190" t="s">
        <v>271</v>
      </c>
      <c r="BI500" s="193" t="s">
        <v>271</v>
      </c>
      <c r="BJ500" s="193" t="s">
        <v>271</v>
      </c>
      <c r="BK500" s="190" t="s">
        <v>271</v>
      </c>
      <c r="BL500" s="193" t="s">
        <v>271</v>
      </c>
      <c r="BM500" s="193" t="s">
        <v>271</v>
      </c>
      <c r="BN500" s="190" t="s">
        <v>271</v>
      </c>
      <c r="BO500" s="193" t="s">
        <v>271</v>
      </c>
      <c r="BP500" s="193" t="s">
        <v>271</v>
      </c>
      <c r="BQ500" s="190" t="s">
        <v>271</v>
      </c>
      <c r="BR500" s="193" t="s">
        <v>271</v>
      </c>
      <c r="BS500" s="193" t="s">
        <v>271</v>
      </c>
      <c r="BT500" s="190" t="s">
        <v>271</v>
      </c>
      <c r="BU500" s="193" t="s">
        <v>271</v>
      </c>
      <c r="BV500" s="193" t="s">
        <v>271</v>
      </c>
      <c r="BW500" s="193" t="s">
        <v>271</v>
      </c>
      <c r="BX500" s="193" t="s">
        <v>271</v>
      </c>
      <c r="BY500" s="193">
        <v>0</v>
      </c>
      <c r="BZ500" s="193" t="s">
        <v>271</v>
      </c>
      <c r="CA500" s="193" t="s">
        <v>271</v>
      </c>
      <c r="CB500" s="193">
        <v>0</v>
      </c>
      <c r="CC500" s="190" t="s">
        <v>287</v>
      </c>
      <c r="CD500" s="193">
        <v>0</v>
      </c>
      <c r="CE500" s="193">
        <v>0</v>
      </c>
      <c r="CF500" s="190" t="s">
        <v>271</v>
      </c>
      <c r="CG500" s="193" t="s">
        <v>271</v>
      </c>
      <c r="CH500" s="193" t="s">
        <v>271</v>
      </c>
      <c r="CI500" s="190" t="s">
        <v>271</v>
      </c>
      <c r="CJ500" s="193" t="s">
        <v>271</v>
      </c>
      <c r="CK500" s="193" t="s">
        <v>271</v>
      </c>
      <c r="CL500" s="190" t="s">
        <v>271</v>
      </c>
      <c r="CM500" s="193" t="s">
        <v>271</v>
      </c>
      <c r="CN500" s="193" t="s">
        <v>271</v>
      </c>
      <c r="CO500" s="190" t="s">
        <v>271</v>
      </c>
      <c r="CP500" s="193" t="s">
        <v>271</v>
      </c>
      <c r="CQ500" s="193" t="s">
        <v>271</v>
      </c>
      <c r="CR500" s="190" t="s">
        <v>287</v>
      </c>
      <c r="CS500" s="193">
        <v>0</v>
      </c>
      <c r="CT500" s="193">
        <v>0</v>
      </c>
      <c r="CU500" s="190" t="s">
        <v>287</v>
      </c>
      <c r="CV500" s="193">
        <v>0</v>
      </c>
      <c r="CW500" s="193">
        <v>0</v>
      </c>
      <c r="CX500" s="190" t="s">
        <v>271</v>
      </c>
      <c r="CY500" s="193" t="s">
        <v>271</v>
      </c>
      <c r="CZ500" s="193" t="s">
        <v>271</v>
      </c>
      <c r="DA500" s="190" t="s">
        <v>287</v>
      </c>
      <c r="DB500" s="193">
        <v>0</v>
      </c>
      <c r="DC500" s="193">
        <v>0</v>
      </c>
      <c r="DD500" s="190" t="s">
        <v>271</v>
      </c>
      <c r="DE500" s="193" t="s">
        <v>271</v>
      </c>
      <c r="DF500" s="193" t="s">
        <v>271</v>
      </c>
      <c r="DG500" s="190" t="s">
        <v>271</v>
      </c>
      <c r="DH500" s="193" t="s">
        <v>271</v>
      </c>
      <c r="DI500" s="193" t="s">
        <v>271</v>
      </c>
      <c r="DJ500" s="190" t="s">
        <v>271</v>
      </c>
      <c r="DK500" s="193" t="s">
        <v>271</v>
      </c>
      <c r="DL500" s="193" t="s">
        <v>271</v>
      </c>
      <c r="DM500" s="190" t="s">
        <v>271</v>
      </c>
      <c r="DN500" s="193" t="s">
        <v>271</v>
      </c>
      <c r="DO500" s="193" t="s">
        <v>271</v>
      </c>
      <c r="DP500" s="190" t="s">
        <v>271</v>
      </c>
      <c r="DQ500" s="193" t="s">
        <v>271</v>
      </c>
      <c r="DR500" s="193" t="s">
        <v>271</v>
      </c>
      <c r="DS500" s="190" t="s">
        <v>271</v>
      </c>
      <c r="DT500" s="193" t="s">
        <v>271</v>
      </c>
      <c r="DU500" s="193" t="s">
        <v>271</v>
      </c>
      <c r="DV500" s="190" t="s">
        <v>287</v>
      </c>
      <c r="DW500" s="193">
        <v>0</v>
      </c>
      <c r="DX500" s="193">
        <v>0</v>
      </c>
      <c r="DY500" s="190" t="s">
        <v>356</v>
      </c>
      <c r="DZ500" s="190" t="s">
        <v>272</v>
      </c>
      <c r="EA500" s="190" t="s">
        <v>868</v>
      </c>
      <c r="EB500" s="190" t="s">
        <v>307</v>
      </c>
      <c r="EC500" s="190" t="s">
        <v>297</v>
      </c>
      <c r="ED500" s="190" t="s">
        <v>271</v>
      </c>
      <c r="EE500" s="190" t="s">
        <v>271</v>
      </c>
      <c r="EF500" s="190" t="s">
        <v>271</v>
      </c>
      <c r="EG500" s="190" t="s">
        <v>321</v>
      </c>
      <c r="EH500" s="190" t="s">
        <v>284</v>
      </c>
      <c r="EI500" s="190" t="s">
        <v>283</v>
      </c>
      <c r="EJ500" s="190" t="s">
        <v>246</v>
      </c>
      <c r="EK500" s="190" t="s">
        <v>379</v>
      </c>
      <c r="EL500" s="190" t="s">
        <v>272</v>
      </c>
      <c r="EM500" s="190" t="s">
        <v>272</v>
      </c>
      <c r="EN500" s="190" t="s">
        <v>272</v>
      </c>
      <c r="EO500" s="190" t="s">
        <v>272</v>
      </c>
      <c r="EP500" s="190" t="s">
        <v>378</v>
      </c>
      <c r="EQ500" s="190">
        <v>4</v>
      </c>
      <c r="ER500" s="190" t="s">
        <v>349</v>
      </c>
      <c r="ES500" s="190" t="s">
        <v>272</v>
      </c>
      <c r="ET500" s="190" t="s">
        <v>272</v>
      </c>
      <c r="EU500" s="190" t="s">
        <v>272</v>
      </c>
      <c r="EV500" s="190" t="s">
        <v>297</v>
      </c>
      <c r="EW500" s="190" t="s">
        <v>303</v>
      </c>
      <c r="EX500" s="190">
        <v>3</v>
      </c>
      <c r="EY500" s="190" t="s">
        <v>302</v>
      </c>
      <c r="EZ500" s="190" t="s">
        <v>268</v>
      </c>
      <c r="FA500" s="190" t="s">
        <v>260</v>
      </c>
      <c r="FB500" s="193">
        <v>1</v>
      </c>
      <c r="FC500" s="190" t="s">
        <v>348</v>
      </c>
      <c r="FD500" s="190" t="s">
        <v>271</v>
      </c>
      <c r="FE500" s="190" t="s">
        <v>271</v>
      </c>
      <c r="FF500" s="190" t="s">
        <v>263</v>
      </c>
      <c r="FG500" s="190" t="s">
        <v>3512</v>
      </c>
      <c r="FH500" s="190" t="s">
        <v>3511</v>
      </c>
      <c r="FI500" s="190" t="s">
        <v>3510</v>
      </c>
      <c r="FJ500" s="190" t="s">
        <v>3509</v>
      </c>
      <c r="FK500" s="190" t="s">
        <v>3508</v>
      </c>
      <c r="FL500" s="190" t="s">
        <v>271</v>
      </c>
      <c r="FM500" s="190" t="s">
        <v>271</v>
      </c>
      <c r="FN500" s="190" t="s">
        <v>271</v>
      </c>
      <c r="FO500" s="190" t="s">
        <v>271</v>
      </c>
      <c r="FP500" s="190" t="s">
        <v>3507</v>
      </c>
      <c r="FQ500" s="193">
        <v>0</v>
      </c>
      <c r="FR500" s="193">
        <v>0</v>
      </c>
      <c r="FS500" s="190" t="s">
        <v>297</v>
      </c>
      <c r="FT500" s="190" t="s">
        <v>297</v>
      </c>
      <c r="FU500" s="190" t="s">
        <v>297</v>
      </c>
      <c r="FV500" s="190" t="s">
        <v>297</v>
      </c>
      <c r="FW500" s="190" t="s">
        <v>297</v>
      </c>
      <c r="FX500" s="190" t="s">
        <v>297</v>
      </c>
      <c r="FY500" s="190" t="s">
        <v>297</v>
      </c>
      <c r="FZ500" s="190" t="s">
        <v>297</v>
      </c>
      <c r="GA500" s="190" t="s">
        <v>272</v>
      </c>
      <c r="GB500" s="190" t="s">
        <v>297</v>
      </c>
      <c r="GC500" s="190" t="s">
        <v>297</v>
      </c>
      <c r="GD500" s="190" t="s">
        <v>297</v>
      </c>
      <c r="GE500" s="190" t="s">
        <v>297</v>
      </c>
    </row>
    <row r="501" spans="1:187" x14ac:dyDescent="0.3">
      <c r="A501" s="190" t="s">
        <v>372</v>
      </c>
      <c r="B501" s="190">
        <v>3093</v>
      </c>
      <c r="C501" s="190" t="s">
        <v>98</v>
      </c>
      <c r="D501" s="190" t="s">
        <v>240</v>
      </c>
      <c r="E501" s="190" t="s">
        <v>3506</v>
      </c>
      <c r="F501" s="190" t="s">
        <v>3505</v>
      </c>
      <c r="G501" s="190" t="s">
        <v>2855</v>
      </c>
      <c r="H501" s="190" t="s">
        <v>369</v>
      </c>
      <c r="I501" s="190" t="s">
        <v>544</v>
      </c>
      <c r="J501" s="190" t="s">
        <v>2759</v>
      </c>
      <c r="K501" s="190" t="s">
        <v>301</v>
      </c>
      <c r="L501" s="190" t="s">
        <v>271</v>
      </c>
      <c r="M501" s="190" t="s">
        <v>3474</v>
      </c>
      <c r="N501" s="190" t="s">
        <v>271</v>
      </c>
      <c r="O501" s="190" t="s">
        <v>271</v>
      </c>
      <c r="P501" s="190" t="s">
        <v>271</v>
      </c>
      <c r="Q501" s="191">
        <v>41365</v>
      </c>
      <c r="R501" s="191">
        <v>42916</v>
      </c>
      <c r="T501" s="190" t="s">
        <v>549</v>
      </c>
      <c r="U501" s="194">
        <v>1841161</v>
      </c>
      <c r="V501" s="190" t="s">
        <v>1008</v>
      </c>
      <c r="W501" s="190" t="s">
        <v>1007</v>
      </c>
      <c r="X501" s="190" t="s">
        <v>1006</v>
      </c>
      <c r="Y501" s="190" t="s">
        <v>3504</v>
      </c>
      <c r="Z501" s="190" t="s">
        <v>364</v>
      </c>
      <c r="AA501" s="190" t="s">
        <v>3503</v>
      </c>
      <c r="AB501" s="190" t="s">
        <v>310</v>
      </c>
      <c r="AC501" s="190" t="s">
        <v>3502</v>
      </c>
      <c r="AD501" s="190" t="s">
        <v>325</v>
      </c>
      <c r="AE501" s="190" t="s">
        <v>3501</v>
      </c>
      <c r="AF501" s="190" t="s">
        <v>3500</v>
      </c>
      <c r="AG501" s="193">
        <v>4200</v>
      </c>
      <c r="AH501" s="193">
        <v>5100</v>
      </c>
      <c r="AI501" s="193">
        <v>9300</v>
      </c>
      <c r="AJ501" s="193">
        <v>4000</v>
      </c>
      <c r="AK501" s="193">
        <v>3800</v>
      </c>
      <c r="AL501" s="193">
        <v>7800</v>
      </c>
      <c r="AM501" s="193" t="s">
        <v>271</v>
      </c>
      <c r="AN501" s="193" t="s">
        <v>271</v>
      </c>
      <c r="AO501" s="193">
        <v>0</v>
      </c>
      <c r="AP501" s="193" t="s">
        <v>271</v>
      </c>
      <c r="AQ501" s="193" t="s">
        <v>271</v>
      </c>
      <c r="AR501" s="193">
        <v>0</v>
      </c>
      <c r="AS501" s="190" t="s">
        <v>271</v>
      </c>
      <c r="AT501" s="193" t="s">
        <v>271</v>
      </c>
      <c r="AU501" s="193" t="s">
        <v>271</v>
      </c>
      <c r="AV501" s="190" t="s">
        <v>271</v>
      </c>
      <c r="AW501" s="193" t="s">
        <v>271</v>
      </c>
      <c r="AX501" s="193" t="s">
        <v>271</v>
      </c>
      <c r="AY501" s="190" t="s">
        <v>271</v>
      </c>
      <c r="AZ501" s="193" t="s">
        <v>271</v>
      </c>
      <c r="BA501" s="193" t="s">
        <v>271</v>
      </c>
      <c r="BB501" s="190" t="s">
        <v>271</v>
      </c>
      <c r="BC501" s="193" t="s">
        <v>271</v>
      </c>
      <c r="BD501" s="193" t="s">
        <v>271</v>
      </c>
      <c r="BE501" s="190" t="s">
        <v>271</v>
      </c>
      <c r="BF501" s="193" t="s">
        <v>271</v>
      </c>
      <c r="BG501" s="193" t="s">
        <v>271</v>
      </c>
      <c r="BH501" s="190" t="s">
        <v>271</v>
      </c>
      <c r="BI501" s="193" t="s">
        <v>271</v>
      </c>
      <c r="BJ501" s="193" t="s">
        <v>271</v>
      </c>
      <c r="BK501" s="190" t="s">
        <v>271</v>
      </c>
      <c r="BL501" s="193" t="s">
        <v>271</v>
      </c>
      <c r="BM501" s="193" t="s">
        <v>271</v>
      </c>
      <c r="BN501" s="190" t="s">
        <v>271</v>
      </c>
      <c r="BO501" s="193" t="s">
        <v>271</v>
      </c>
      <c r="BP501" s="193" t="s">
        <v>271</v>
      </c>
      <c r="BQ501" s="190" t="s">
        <v>271</v>
      </c>
      <c r="BR501" s="193" t="s">
        <v>271</v>
      </c>
      <c r="BS501" s="193" t="s">
        <v>271</v>
      </c>
      <c r="BT501" s="190" t="s">
        <v>271</v>
      </c>
      <c r="BU501" s="193" t="s">
        <v>271</v>
      </c>
      <c r="BV501" s="193" t="s">
        <v>271</v>
      </c>
      <c r="BW501" s="193">
        <v>4894</v>
      </c>
      <c r="BX501" s="193">
        <v>3848</v>
      </c>
      <c r="BY501" s="193">
        <v>8742</v>
      </c>
      <c r="BZ501" s="193">
        <v>2447</v>
      </c>
      <c r="CA501" s="193">
        <v>1924</v>
      </c>
      <c r="CB501" s="193">
        <v>4371</v>
      </c>
      <c r="CC501" s="190" t="s">
        <v>287</v>
      </c>
      <c r="CD501" s="193">
        <v>4122</v>
      </c>
      <c r="CE501" s="193">
        <v>8244</v>
      </c>
      <c r="CF501" s="190" t="s">
        <v>271</v>
      </c>
      <c r="CG501" s="193" t="s">
        <v>271</v>
      </c>
      <c r="CH501" s="193" t="s">
        <v>271</v>
      </c>
      <c r="CI501" s="190" t="s">
        <v>271</v>
      </c>
      <c r="CJ501" s="193" t="s">
        <v>271</v>
      </c>
      <c r="CK501" s="193" t="s">
        <v>271</v>
      </c>
      <c r="CL501" s="190" t="s">
        <v>271</v>
      </c>
      <c r="CM501" s="193" t="s">
        <v>271</v>
      </c>
      <c r="CN501" s="193" t="s">
        <v>271</v>
      </c>
      <c r="CO501" s="190" t="s">
        <v>271</v>
      </c>
      <c r="CP501" s="193" t="s">
        <v>271</v>
      </c>
      <c r="CQ501" s="193" t="s">
        <v>271</v>
      </c>
      <c r="CR501" s="190" t="s">
        <v>271</v>
      </c>
      <c r="CS501" s="193" t="s">
        <v>271</v>
      </c>
      <c r="CT501" s="193" t="s">
        <v>271</v>
      </c>
      <c r="CU501" s="190" t="s">
        <v>287</v>
      </c>
      <c r="CV501" s="193">
        <v>4371</v>
      </c>
      <c r="CW501" s="193">
        <v>8742</v>
      </c>
      <c r="CX501" s="190" t="s">
        <v>271</v>
      </c>
      <c r="CY501" s="193" t="s">
        <v>271</v>
      </c>
      <c r="CZ501" s="193" t="s">
        <v>271</v>
      </c>
      <c r="DA501" s="190" t="s">
        <v>287</v>
      </c>
      <c r="DB501" s="193">
        <v>1709</v>
      </c>
      <c r="DC501" s="193">
        <v>5127</v>
      </c>
      <c r="DD501" s="190" t="s">
        <v>271</v>
      </c>
      <c r="DE501" s="193" t="s">
        <v>271</v>
      </c>
      <c r="DF501" s="193" t="s">
        <v>271</v>
      </c>
      <c r="DG501" s="190" t="s">
        <v>271</v>
      </c>
      <c r="DH501" s="193" t="s">
        <v>271</v>
      </c>
      <c r="DI501" s="193" t="s">
        <v>271</v>
      </c>
      <c r="DJ501" s="190" t="s">
        <v>271</v>
      </c>
      <c r="DK501" s="193" t="s">
        <v>271</v>
      </c>
      <c r="DL501" s="193" t="s">
        <v>271</v>
      </c>
      <c r="DM501" s="190" t="s">
        <v>287</v>
      </c>
      <c r="DN501" s="193">
        <v>0</v>
      </c>
      <c r="DO501" s="193">
        <v>0</v>
      </c>
      <c r="DP501" s="190" t="s">
        <v>271</v>
      </c>
      <c r="DQ501" s="193" t="s">
        <v>271</v>
      </c>
      <c r="DR501" s="193" t="s">
        <v>271</v>
      </c>
      <c r="DS501" s="190" t="s">
        <v>271</v>
      </c>
      <c r="DT501" s="193" t="s">
        <v>271</v>
      </c>
      <c r="DU501" s="193" t="s">
        <v>271</v>
      </c>
      <c r="DV501" s="190" t="s">
        <v>287</v>
      </c>
      <c r="DW501" s="193">
        <v>4371</v>
      </c>
      <c r="DX501" s="193">
        <v>8742</v>
      </c>
      <c r="DY501" s="190" t="s">
        <v>655</v>
      </c>
      <c r="DZ501" s="190" t="s">
        <v>297</v>
      </c>
      <c r="EA501" s="190" t="s">
        <v>271</v>
      </c>
      <c r="EB501" s="190" t="s">
        <v>271</v>
      </c>
      <c r="EC501" s="190" t="s">
        <v>272</v>
      </c>
      <c r="ED501" s="190" t="s">
        <v>427</v>
      </c>
      <c r="EE501" s="190" t="s">
        <v>426</v>
      </c>
      <c r="EF501" s="190" t="s">
        <v>271</v>
      </c>
      <c r="EG501" s="190" t="s">
        <v>321</v>
      </c>
      <c r="EH501" s="190" t="s">
        <v>284</v>
      </c>
      <c r="EI501" s="190" t="s">
        <v>319</v>
      </c>
      <c r="EJ501" s="190" t="s">
        <v>246</v>
      </c>
      <c r="EK501" s="190" t="s">
        <v>379</v>
      </c>
      <c r="EL501" s="190" t="s">
        <v>272</v>
      </c>
      <c r="EM501" s="190" t="s">
        <v>272</v>
      </c>
      <c r="EN501" s="190" t="s">
        <v>272</v>
      </c>
      <c r="EO501" s="190" t="s">
        <v>272</v>
      </c>
      <c r="EP501" s="190" t="s">
        <v>378</v>
      </c>
      <c r="EQ501" s="190">
        <v>4</v>
      </c>
      <c r="ER501" s="190" t="s">
        <v>349</v>
      </c>
      <c r="ES501" s="190" t="s">
        <v>272</v>
      </c>
      <c r="ET501" s="190" t="s">
        <v>272</v>
      </c>
      <c r="EU501" s="190" t="s">
        <v>272</v>
      </c>
      <c r="EV501" s="190" t="s">
        <v>297</v>
      </c>
      <c r="EW501" s="190" t="s">
        <v>303</v>
      </c>
      <c r="EX501" s="190">
        <v>3</v>
      </c>
      <c r="EY501" s="190" t="s">
        <v>318</v>
      </c>
      <c r="EZ501" s="190" t="s">
        <v>268</v>
      </c>
      <c r="FA501" s="190" t="s">
        <v>260</v>
      </c>
      <c r="FB501" s="193">
        <v>1</v>
      </c>
      <c r="FC501" s="190" t="s">
        <v>348</v>
      </c>
      <c r="FD501" s="190" t="s">
        <v>271</v>
      </c>
      <c r="FE501" s="190" t="s">
        <v>271</v>
      </c>
      <c r="FF501" s="190" t="s">
        <v>263</v>
      </c>
      <c r="FG501" s="190" t="s">
        <v>3499</v>
      </c>
      <c r="FH501" s="190" t="s">
        <v>271</v>
      </c>
      <c r="FI501" s="190" t="s">
        <v>3498</v>
      </c>
      <c r="FJ501" s="190" t="s">
        <v>3497</v>
      </c>
      <c r="FK501" s="190" t="s">
        <v>3496</v>
      </c>
      <c r="FL501" s="190" t="s">
        <v>3495</v>
      </c>
      <c r="FM501" s="190" t="s">
        <v>3494</v>
      </c>
      <c r="FN501" s="190" t="s">
        <v>3493</v>
      </c>
      <c r="FO501" s="190" t="s">
        <v>3492</v>
      </c>
      <c r="FP501" s="190" t="s">
        <v>3491</v>
      </c>
      <c r="FQ501" s="193">
        <v>8742</v>
      </c>
      <c r="FR501" s="193">
        <v>4371</v>
      </c>
      <c r="FS501" s="190" t="s">
        <v>272</v>
      </c>
      <c r="FT501" s="190" t="s">
        <v>297</v>
      </c>
      <c r="FU501" s="190" t="s">
        <v>297</v>
      </c>
      <c r="FV501" s="190" t="s">
        <v>297</v>
      </c>
      <c r="FW501" s="190" t="s">
        <v>297</v>
      </c>
      <c r="FX501" s="190" t="s">
        <v>297</v>
      </c>
      <c r="FY501" s="190" t="s">
        <v>272</v>
      </c>
      <c r="FZ501" s="190" t="s">
        <v>297</v>
      </c>
      <c r="GA501" s="190" t="s">
        <v>272</v>
      </c>
      <c r="GB501" s="190" t="s">
        <v>297</v>
      </c>
      <c r="GC501" s="190" t="s">
        <v>272</v>
      </c>
      <c r="GD501" s="190" t="s">
        <v>297</v>
      </c>
      <c r="GE501" s="190" t="s">
        <v>297</v>
      </c>
    </row>
    <row r="502" spans="1:187" x14ac:dyDescent="0.3">
      <c r="A502" s="190" t="s">
        <v>372</v>
      </c>
      <c r="B502" s="190">
        <v>3097</v>
      </c>
      <c r="C502" s="190" t="s">
        <v>98</v>
      </c>
      <c r="D502" s="190" t="s">
        <v>240</v>
      </c>
      <c r="E502" s="190" t="s">
        <v>3490</v>
      </c>
      <c r="F502" s="190" t="s">
        <v>3488</v>
      </c>
      <c r="G502" s="190" t="s">
        <v>2855</v>
      </c>
      <c r="H502" s="190" t="s">
        <v>369</v>
      </c>
      <c r="I502" s="190" t="s">
        <v>3193</v>
      </c>
      <c r="J502" s="190" t="s">
        <v>3489</v>
      </c>
      <c r="K502" s="190" t="s">
        <v>271</v>
      </c>
      <c r="L502" s="190" t="s">
        <v>271</v>
      </c>
      <c r="M502" s="190" t="s">
        <v>271</v>
      </c>
      <c r="N502" s="190" t="s">
        <v>271</v>
      </c>
      <c r="O502" s="190" t="s">
        <v>271</v>
      </c>
      <c r="P502" s="190" t="s">
        <v>271</v>
      </c>
      <c r="Q502" s="191">
        <v>41852</v>
      </c>
      <c r="R502" s="191">
        <v>42947</v>
      </c>
      <c r="T502" s="190" t="s">
        <v>366</v>
      </c>
      <c r="U502" s="194">
        <v>195051</v>
      </c>
      <c r="V502" s="190" t="s">
        <v>1008</v>
      </c>
      <c r="W502" s="190" t="s">
        <v>1007</v>
      </c>
      <c r="X502" s="190" t="s">
        <v>1006</v>
      </c>
      <c r="Y502" s="190" t="s">
        <v>1025</v>
      </c>
      <c r="Z502" s="190" t="s">
        <v>364</v>
      </c>
      <c r="AA502" s="190" t="s">
        <v>1024</v>
      </c>
      <c r="AB502" s="190" t="s">
        <v>310</v>
      </c>
      <c r="AC502" s="190" t="s">
        <v>3488</v>
      </c>
      <c r="AD502" s="190" t="s">
        <v>325</v>
      </c>
      <c r="AE502" s="190" t="s">
        <v>3487</v>
      </c>
      <c r="AF502" s="190" t="s">
        <v>3486</v>
      </c>
      <c r="AG502" s="193">
        <v>7290</v>
      </c>
      <c r="AH502" s="193">
        <v>6900</v>
      </c>
      <c r="AI502" s="193">
        <v>14190</v>
      </c>
      <c r="AJ502" s="193">
        <v>2000</v>
      </c>
      <c r="AK502" s="193">
        <v>1646</v>
      </c>
      <c r="AL502" s="193">
        <v>3646</v>
      </c>
      <c r="AM502" s="193" t="s">
        <v>271</v>
      </c>
      <c r="AN502" s="193" t="s">
        <v>271</v>
      </c>
      <c r="AO502" s="193">
        <v>0</v>
      </c>
      <c r="AP502" s="193" t="s">
        <v>271</v>
      </c>
      <c r="AQ502" s="193" t="s">
        <v>271</v>
      </c>
      <c r="AR502" s="193">
        <v>0</v>
      </c>
      <c r="AS502" s="190" t="s">
        <v>271</v>
      </c>
      <c r="AT502" s="193" t="s">
        <v>271</v>
      </c>
      <c r="AU502" s="193" t="s">
        <v>271</v>
      </c>
      <c r="AV502" s="190" t="s">
        <v>271</v>
      </c>
      <c r="AW502" s="193" t="s">
        <v>271</v>
      </c>
      <c r="AX502" s="193" t="s">
        <v>271</v>
      </c>
      <c r="AY502" s="190" t="s">
        <v>271</v>
      </c>
      <c r="AZ502" s="193" t="s">
        <v>271</v>
      </c>
      <c r="BA502" s="193" t="s">
        <v>271</v>
      </c>
      <c r="BB502" s="190" t="s">
        <v>271</v>
      </c>
      <c r="BC502" s="193" t="s">
        <v>271</v>
      </c>
      <c r="BD502" s="193" t="s">
        <v>271</v>
      </c>
      <c r="BE502" s="190" t="s">
        <v>271</v>
      </c>
      <c r="BF502" s="193" t="s">
        <v>271</v>
      </c>
      <c r="BG502" s="193" t="s">
        <v>271</v>
      </c>
      <c r="BH502" s="190" t="s">
        <v>271</v>
      </c>
      <c r="BI502" s="193" t="s">
        <v>271</v>
      </c>
      <c r="BJ502" s="193" t="s">
        <v>271</v>
      </c>
      <c r="BK502" s="190" t="s">
        <v>271</v>
      </c>
      <c r="BL502" s="193" t="s">
        <v>271</v>
      </c>
      <c r="BM502" s="193" t="s">
        <v>271</v>
      </c>
      <c r="BN502" s="190" t="s">
        <v>271</v>
      </c>
      <c r="BO502" s="193" t="s">
        <v>271</v>
      </c>
      <c r="BP502" s="193" t="s">
        <v>271</v>
      </c>
      <c r="BQ502" s="190" t="s">
        <v>271</v>
      </c>
      <c r="BR502" s="193" t="s">
        <v>271</v>
      </c>
      <c r="BS502" s="193" t="s">
        <v>271</v>
      </c>
      <c r="BT502" s="190" t="s">
        <v>271</v>
      </c>
      <c r="BU502" s="193" t="s">
        <v>271</v>
      </c>
      <c r="BV502" s="193" t="s">
        <v>271</v>
      </c>
      <c r="BW502" s="193" t="s">
        <v>271</v>
      </c>
      <c r="BX502" s="193" t="s">
        <v>271</v>
      </c>
      <c r="BY502" s="193">
        <v>0</v>
      </c>
      <c r="BZ502" s="193" t="s">
        <v>271</v>
      </c>
      <c r="CA502" s="193" t="s">
        <v>271</v>
      </c>
      <c r="CB502" s="193">
        <v>0</v>
      </c>
      <c r="CC502" s="190" t="s">
        <v>271</v>
      </c>
      <c r="CD502" s="193" t="s">
        <v>271</v>
      </c>
      <c r="CE502" s="193" t="s">
        <v>271</v>
      </c>
      <c r="CF502" s="190" t="s">
        <v>287</v>
      </c>
      <c r="CG502" s="193">
        <v>0</v>
      </c>
      <c r="CH502" s="193">
        <v>0</v>
      </c>
      <c r="CI502" s="190" t="s">
        <v>271</v>
      </c>
      <c r="CJ502" s="193" t="s">
        <v>271</v>
      </c>
      <c r="CK502" s="193" t="s">
        <v>271</v>
      </c>
      <c r="CL502" s="190" t="s">
        <v>287</v>
      </c>
      <c r="CM502" s="193">
        <v>0</v>
      </c>
      <c r="CN502" s="193">
        <v>0</v>
      </c>
      <c r="CO502" s="190" t="s">
        <v>271</v>
      </c>
      <c r="CP502" s="193" t="s">
        <v>271</v>
      </c>
      <c r="CQ502" s="193" t="s">
        <v>271</v>
      </c>
      <c r="CR502" s="190" t="s">
        <v>271</v>
      </c>
      <c r="CS502" s="193" t="s">
        <v>271</v>
      </c>
      <c r="CT502" s="193" t="s">
        <v>271</v>
      </c>
      <c r="CU502" s="190" t="s">
        <v>271</v>
      </c>
      <c r="CV502" s="193" t="s">
        <v>271</v>
      </c>
      <c r="CW502" s="193" t="s">
        <v>271</v>
      </c>
      <c r="CX502" s="190" t="s">
        <v>271</v>
      </c>
      <c r="CY502" s="193" t="s">
        <v>271</v>
      </c>
      <c r="CZ502" s="193" t="s">
        <v>271</v>
      </c>
      <c r="DA502" s="190" t="s">
        <v>287</v>
      </c>
      <c r="DB502" s="193">
        <v>0</v>
      </c>
      <c r="DC502" s="193">
        <v>0</v>
      </c>
      <c r="DD502" s="190" t="s">
        <v>271</v>
      </c>
      <c r="DE502" s="193" t="s">
        <v>271</v>
      </c>
      <c r="DF502" s="193" t="s">
        <v>271</v>
      </c>
      <c r="DG502" s="190" t="s">
        <v>271</v>
      </c>
      <c r="DH502" s="193" t="s">
        <v>271</v>
      </c>
      <c r="DI502" s="193" t="s">
        <v>271</v>
      </c>
      <c r="DJ502" s="190" t="s">
        <v>287</v>
      </c>
      <c r="DK502" s="193">
        <v>0</v>
      </c>
      <c r="DL502" s="193">
        <v>0</v>
      </c>
      <c r="DM502" s="190" t="s">
        <v>287</v>
      </c>
      <c r="DN502" s="193">
        <v>0</v>
      </c>
      <c r="DO502" s="193">
        <v>0</v>
      </c>
      <c r="DP502" s="190" t="s">
        <v>271</v>
      </c>
      <c r="DQ502" s="193" t="s">
        <v>271</v>
      </c>
      <c r="DR502" s="193" t="s">
        <v>271</v>
      </c>
      <c r="DS502" s="190" t="s">
        <v>271</v>
      </c>
      <c r="DT502" s="193" t="s">
        <v>271</v>
      </c>
      <c r="DU502" s="193" t="s">
        <v>271</v>
      </c>
      <c r="DV502" s="190" t="s">
        <v>271</v>
      </c>
      <c r="DW502" s="193" t="s">
        <v>271</v>
      </c>
      <c r="DX502" s="193" t="s">
        <v>271</v>
      </c>
      <c r="DY502" s="190" t="s">
        <v>812</v>
      </c>
      <c r="DZ502" s="190" t="s">
        <v>297</v>
      </c>
      <c r="EA502" s="190" t="s">
        <v>271</v>
      </c>
      <c r="EB502" s="190" t="s">
        <v>271</v>
      </c>
      <c r="EC502" s="190" t="s">
        <v>297</v>
      </c>
      <c r="ED502" s="190" t="s">
        <v>271</v>
      </c>
      <c r="EE502" s="190" t="s">
        <v>271</v>
      </c>
      <c r="EF502" s="190" t="s">
        <v>271</v>
      </c>
      <c r="EG502" s="190" t="s">
        <v>352</v>
      </c>
      <c r="EH502" s="190" t="s">
        <v>284</v>
      </c>
      <c r="EI502" s="190" t="s">
        <v>283</v>
      </c>
      <c r="EJ502" s="190" t="s">
        <v>246</v>
      </c>
      <c r="EK502" s="190" t="s">
        <v>379</v>
      </c>
      <c r="EL502" s="190" t="s">
        <v>297</v>
      </c>
      <c r="EM502" s="190" t="s">
        <v>272</v>
      </c>
      <c r="EN502" s="190" t="s">
        <v>272</v>
      </c>
      <c r="EO502" s="190" t="s">
        <v>297</v>
      </c>
      <c r="EP502" s="190" t="s">
        <v>464</v>
      </c>
      <c r="EQ502" s="190">
        <v>2</v>
      </c>
      <c r="ER502" s="190" t="s">
        <v>349</v>
      </c>
      <c r="ES502" s="190" t="s">
        <v>272</v>
      </c>
      <c r="ET502" s="190" t="s">
        <v>272</v>
      </c>
      <c r="EU502" s="190" t="s">
        <v>272</v>
      </c>
      <c r="EV502" s="190" t="s">
        <v>297</v>
      </c>
      <c r="EW502" s="190" t="s">
        <v>303</v>
      </c>
      <c r="EX502" s="190">
        <v>3</v>
      </c>
      <c r="EY502" s="190" t="s">
        <v>318</v>
      </c>
      <c r="EZ502" s="190" t="s">
        <v>266</v>
      </c>
      <c r="FA502" s="190" t="s">
        <v>260</v>
      </c>
      <c r="FB502" s="193">
        <v>3</v>
      </c>
      <c r="FC502" s="190" t="s">
        <v>348</v>
      </c>
      <c r="FD502" s="190" t="s">
        <v>300</v>
      </c>
      <c r="FE502" s="190" t="s">
        <v>276</v>
      </c>
      <c r="FF502" s="190" t="s">
        <v>263</v>
      </c>
      <c r="FG502" s="190" t="s">
        <v>3485</v>
      </c>
      <c r="FH502" s="190" t="s">
        <v>271</v>
      </c>
      <c r="FI502" s="190" t="s">
        <v>3484</v>
      </c>
      <c r="FJ502" s="190" t="s">
        <v>3483</v>
      </c>
      <c r="FK502" s="190" t="s">
        <v>3482</v>
      </c>
      <c r="FL502" s="190" t="s">
        <v>3481</v>
      </c>
      <c r="FM502" s="190" t="s">
        <v>3480</v>
      </c>
      <c r="FN502" s="190" t="s">
        <v>3479</v>
      </c>
      <c r="FO502" s="190" t="s">
        <v>3478</v>
      </c>
      <c r="FP502" s="190" t="s">
        <v>3477</v>
      </c>
      <c r="FQ502" s="193">
        <v>0</v>
      </c>
      <c r="FR502" s="193">
        <v>0</v>
      </c>
      <c r="FS502" s="190" t="s">
        <v>297</v>
      </c>
      <c r="FT502" s="190" t="s">
        <v>297</v>
      </c>
      <c r="FU502" s="190" t="s">
        <v>297</v>
      </c>
      <c r="FV502" s="190" t="s">
        <v>297</v>
      </c>
      <c r="FW502" s="190" t="s">
        <v>297</v>
      </c>
      <c r="FX502" s="190" t="s">
        <v>297</v>
      </c>
      <c r="FY502" s="190" t="s">
        <v>297</v>
      </c>
      <c r="FZ502" s="190" t="s">
        <v>297</v>
      </c>
      <c r="GA502" s="190" t="s">
        <v>272</v>
      </c>
      <c r="GB502" s="190" t="s">
        <v>297</v>
      </c>
      <c r="GC502" s="190" t="s">
        <v>297</v>
      </c>
      <c r="GD502" s="190" t="s">
        <v>297</v>
      </c>
      <c r="GE502" s="190" t="s">
        <v>272</v>
      </c>
    </row>
    <row r="503" spans="1:187" x14ac:dyDescent="0.3">
      <c r="A503" s="190" t="s">
        <v>372</v>
      </c>
      <c r="B503" s="190">
        <v>3098</v>
      </c>
      <c r="C503" s="190" t="s">
        <v>98</v>
      </c>
      <c r="D503" s="190" t="s">
        <v>240</v>
      </c>
      <c r="E503" s="190" t="s">
        <v>3476</v>
      </c>
      <c r="F503" s="190" t="s">
        <v>3475</v>
      </c>
      <c r="G503" s="190" t="s">
        <v>2855</v>
      </c>
      <c r="H503" s="190" t="s">
        <v>369</v>
      </c>
      <c r="I503" s="190" t="s">
        <v>2128</v>
      </c>
      <c r="J503" s="190" t="s">
        <v>2650</v>
      </c>
      <c r="K503" s="190" t="s">
        <v>301</v>
      </c>
      <c r="L503" s="190" t="s">
        <v>271</v>
      </c>
      <c r="M503" s="190" t="s">
        <v>3474</v>
      </c>
      <c r="N503" s="190" t="s">
        <v>271</v>
      </c>
      <c r="O503" s="190" t="s">
        <v>271</v>
      </c>
      <c r="P503" s="190" t="s">
        <v>271</v>
      </c>
      <c r="Q503" s="191">
        <v>41791</v>
      </c>
      <c r="R503" s="191">
        <v>42338</v>
      </c>
      <c r="S503" s="191">
        <v>42368</v>
      </c>
      <c r="T503" s="190" t="s">
        <v>366</v>
      </c>
      <c r="U503" s="194">
        <v>458261</v>
      </c>
      <c r="V503" s="190" t="s">
        <v>1008</v>
      </c>
      <c r="W503" s="190" t="s">
        <v>1007</v>
      </c>
      <c r="X503" s="190" t="s">
        <v>1006</v>
      </c>
      <c r="Y503" s="190" t="s">
        <v>1025</v>
      </c>
      <c r="Z503" s="190" t="s">
        <v>364</v>
      </c>
      <c r="AA503" s="190" t="s">
        <v>1024</v>
      </c>
      <c r="AB503" s="190" t="s">
        <v>310</v>
      </c>
      <c r="AC503" s="190" t="s">
        <v>3473</v>
      </c>
      <c r="AD503" s="190" t="s">
        <v>289</v>
      </c>
      <c r="AE503" s="190" t="s">
        <v>3472</v>
      </c>
      <c r="AF503" s="190" t="s">
        <v>3471</v>
      </c>
      <c r="AG503" s="193">
        <v>12500</v>
      </c>
      <c r="AH503" s="193">
        <v>17500</v>
      </c>
      <c r="AI503" s="193">
        <v>30000</v>
      </c>
      <c r="AJ503" s="193">
        <v>2500</v>
      </c>
      <c r="AK503" s="193">
        <v>3500</v>
      </c>
      <c r="AL503" s="193">
        <v>6000</v>
      </c>
      <c r="AM503" s="193" t="s">
        <v>271</v>
      </c>
      <c r="AN503" s="193" t="s">
        <v>271</v>
      </c>
      <c r="AO503" s="193">
        <v>0</v>
      </c>
      <c r="AP503" s="193" t="s">
        <v>271</v>
      </c>
      <c r="AQ503" s="193" t="s">
        <v>271</v>
      </c>
      <c r="AR503" s="193">
        <v>0</v>
      </c>
      <c r="AS503" s="190" t="s">
        <v>271</v>
      </c>
      <c r="AT503" s="193" t="s">
        <v>271</v>
      </c>
      <c r="AU503" s="193" t="s">
        <v>271</v>
      </c>
      <c r="AV503" s="190" t="s">
        <v>271</v>
      </c>
      <c r="AW503" s="193" t="s">
        <v>271</v>
      </c>
      <c r="AX503" s="193" t="s">
        <v>271</v>
      </c>
      <c r="AY503" s="190" t="s">
        <v>271</v>
      </c>
      <c r="AZ503" s="193" t="s">
        <v>271</v>
      </c>
      <c r="BA503" s="193" t="s">
        <v>271</v>
      </c>
      <c r="BB503" s="190" t="s">
        <v>271</v>
      </c>
      <c r="BC503" s="193" t="s">
        <v>271</v>
      </c>
      <c r="BD503" s="193" t="s">
        <v>271</v>
      </c>
      <c r="BE503" s="190" t="s">
        <v>271</v>
      </c>
      <c r="BF503" s="193" t="s">
        <v>271</v>
      </c>
      <c r="BG503" s="193" t="s">
        <v>271</v>
      </c>
      <c r="BH503" s="190" t="s">
        <v>271</v>
      </c>
      <c r="BI503" s="193" t="s">
        <v>271</v>
      </c>
      <c r="BJ503" s="193" t="s">
        <v>271</v>
      </c>
      <c r="BK503" s="190" t="s">
        <v>271</v>
      </c>
      <c r="BL503" s="193" t="s">
        <v>271</v>
      </c>
      <c r="BM503" s="193" t="s">
        <v>271</v>
      </c>
      <c r="BN503" s="190" t="s">
        <v>271</v>
      </c>
      <c r="BO503" s="193" t="s">
        <v>271</v>
      </c>
      <c r="BP503" s="193" t="s">
        <v>271</v>
      </c>
      <c r="BQ503" s="190" t="s">
        <v>271</v>
      </c>
      <c r="BR503" s="193" t="s">
        <v>271</v>
      </c>
      <c r="BS503" s="193" t="s">
        <v>271</v>
      </c>
      <c r="BT503" s="190" t="s">
        <v>271</v>
      </c>
      <c r="BU503" s="193" t="s">
        <v>271</v>
      </c>
      <c r="BV503" s="193" t="s">
        <v>271</v>
      </c>
      <c r="BW503" s="193">
        <v>12243</v>
      </c>
      <c r="BX503" s="193">
        <v>12960</v>
      </c>
      <c r="BY503" s="193">
        <v>25203</v>
      </c>
      <c r="BZ503" s="193">
        <v>3972</v>
      </c>
      <c r="CA503" s="193">
        <v>4208</v>
      </c>
      <c r="CB503" s="193">
        <v>8180</v>
      </c>
      <c r="CC503" s="190" t="s">
        <v>271</v>
      </c>
      <c r="CD503" s="193" t="s">
        <v>271</v>
      </c>
      <c r="CE503" s="193" t="s">
        <v>271</v>
      </c>
      <c r="CF503" s="190" t="s">
        <v>287</v>
      </c>
      <c r="CG503" s="193">
        <v>8180</v>
      </c>
      <c r="CH503" s="193">
        <v>25203</v>
      </c>
      <c r="CI503" s="190" t="s">
        <v>271</v>
      </c>
      <c r="CJ503" s="193" t="s">
        <v>271</v>
      </c>
      <c r="CK503" s="193" t="s">
        <v>271</v>
      </c>
      <c r="CL503" s="190" t="s">
        <v>287</v>
      </c>
      <c r="CM503" s="193">
        <v>8180</v>
      </c>
      <c r="CN503" s="193">
        <v>25203</v>
      </c>
      <c r="CO503" s="190" t="s">
        <v>271</v>
      </c>
      <c r="CP503" s="193" t="s">
        <v>271</v>
      </c>
      <c r="CQ503" s="193" t="s">
        <v>271</v>
      </c>
      <c r="CR503" s="190" t="s">
        <v>271</v>
      </c>
      <c r="CS503" s="193" t="s">
        <v>271</v>
      </c>
      <c r="CT503" s="193" t="s">
        <v>271</v>
      </c>
      <c r="CU503" s="190" t="s">
        <v>271</v>
      </c>
      <c r="CV503" s="193" t="s">
        <v>271</v>
      </c>
      <c r="CW503" s="193" t="s">
        <v>271</v>
      </c>
      <c r="CX503" s="190" t="s">
        <v>271</v>
      </c>
      <c r="CY503" s="193" t="s">
        <v>271</v>
      </c>
      <c r="CZ503" s="193" t="s">
        <v>271</v>
      </c>
      <c r="DA503" s="190" t="s">
        <v>287</v>
      </c>
      <c r="DB503" s="193">
        <v>2412</v>
      </c>
      <c r="DC503" s="193">
        <v>7236</v>
      </c>
      <c r="DD503" s="190" t="s">
        <v>271</v>
      </c>
      <c r="DE503" s="193" t="s">
        <v>271</v>
      </c>
      <c r="DF503" s="193" t="s">
        <v>271</v>
      </c>
      <c r="DG503" s="190" t="s">
        <v>271</v>
      </c>
      <c r="DH503" s="193" t="s">
        <v>271</v>
      </c>
      <c r="DI503" s="193" t="s">
        <v>271</v>
      </c>
      <c r="DJ503" s="190" t="s">
        <v>287</v>
      </c>
      <c r="DK503" s="193">
        <v>8180</v>
      </c>
      <c r="DL503" s="193">
        <v>25203</v>
      </c>
      <c r="DM503" s="190" t="s">
        <v>287</v>
      </c>
      <c r="DN503" s="193">
        <v>63</v>
      </c>
      <c r="DO503" s="193">
        <v>315</v>
      </c>
      <c r="DP503" s="190" t="s">
        <v>271</v>
      </c>
      <c r="DQ503" s="193" t="s">
        <v>271</v>
      </c>
      <c r="DR503" s="193" t="s">
        <v>271</v>
      </c>
      <c r="DS503" s="190" t="s">
        <v>271</v>
      </c>
      <c r="DT503" s="193" t="s">
        <v>271</v>
      </c>
      <c r="DU503" s="193" t="s">
        <v>271</v>
      </c>
      <c r="DV503" s="190" t="s">
        <v>271</v>
      </c>
      <c r="DW503" s="193" t="s">
        <v>271</v>
      </c>
      <c r="DX503" s="193" t="s">
        <v>271</v>
      </c>
      <c r="DY503" s="190" t="s">
        <v>655</v>
      </c>
      <c r="DZ503" s="190" t="s">
        <v>272</v>
      </c>
      <c r="EA503" s="190" t="s">
        <v>381</v>
      </c>
      <c r="EB503" s="190" t="s">
        <v>286</v>
      </c>
      <c r="EC503" s="190" t="s">
        <v>297</v>
      </c>
      <c r="ED503" s="190" t="s">
        <v>271</v>
      </c>
      <c r="EE503" s="190" t="s">
        <v>271</v>
      </c>
      <c r="EF503" s="190" t="s">
        <v>3470</v>
      </c>
      <c r="EG503" s="190" t="s">
        <v>352</v>
      </c>
      <c r="EH503" s="190" t="s">
        <v>284</v>
      </c>
      <c r="EI503" s="190" t="s">
        <v>319</v>
      </c>
      <c r="EJ503" s="190" t="s">
        <v>245</v>
      </c>
      <c r="EK503" s="190" t="s">
        <v>379</v>
      </c>
      <c r="EL503" s="190" t="s">
        <v>297</v>
      </c>
      <c r="EM503" s="190" t="s">
        <v>272</v>
      </c>
      <c r="EN503" s="190" t="s">
        <v>272</v>
      </c>
      <c r="EO503" s="190" t="s">
        <v>297</v>
      </c>
      <c r="EP503" s="190" t="s">
        <v>464</v>
      </c>
      <c r="EQ503" s="190">
        <v>2</v>
      </c>
      <c r="ER503" s="190" t="s">
        <v>349</v>
      </c>
      <c r="ES503" s="190" t="s">
        <v>272</v>
      </c>
      <c r="ET503" s="190" t="s">
        <v>272</v>
      </c>
      <c r="EU503" s="190" t="s">
        <v>272</v>
      </c>
      <c r="EV503" s="190" t="s">
        <v>297</v>
      </c>
      <c r="EW503" s="190" t="s">
        <v>303</v>
      </c>
      <c r="EX503" s="190">
        <v>3</v>
      </c>
      <c r="EY503" s="190" t="s">
        <v>278</v>
      </c>
      <c r="EZ503" s="190" t="s">
        <v>267</v>
      </c>
      <c r="FA503" s="190" t="s">
        <v>259</v>
      </c>
      <c r="FB503" s="193">
        <v>4</v>
      </c>
      <c r="FC503" s="190" t="s">
        <v>348</v>
      </c>
      <c r="FD503" s="190" t="s">
        <v>537</v>
      </c>
      <c r="FE503" s="190" t="s">
        <v>276</v>
      </c>
      <c r="FF503" s="190" t="s">
        <v>263</v>
      </c>
      <c r="FG503" s="190" t="s">
        <v>3469</v>
      </c>
      <c r="FH503" s="190" t="s">
        <v>3468</v>
      </c>
      <c r="FI503" s="190" t="s">
        <v>3467</v>
      </c>
      <c r="FJ503" s="190" t="s">
        <v>3466</v>
      </c>
      <c r="FK503" s="190" t="s">
        <v>3465</v>
      </c>
      <c r="FL503" s="190" t="s">
        <v>3464</v>
      </c>
      <c r="FM503" s="190" t="s">
        <v>3463</v>
      </c>
      <c r="FN503" s="190" t="s">
        <v>3462</v>
      </c>
      <c r="FO503" s="190" t="s">
        <v>271</v>
      </c>
      <c r="FP503" s="190" t="s">
        <v>3461</v>
      </c>
      <c r="FQ503" s="193">
        <v>25203</v>
      </c>
      <c r="FR503" s="193">
        <v>8180</v>
      </c>
      <c r="FS503" s="190" t="s">
        <v>297</v>
      </c>
      <c r="FT503" s="190" t="s">
        <v>297</v>
      </c>
      <c r="FU503" s="190" t="s">
        <v>297</v>
      </c>
      <c r="FV503" s="190" t="s">
        <v>297</v>
      </c>
      <c r="FW503" s="190" t="s">
        <v>297</v>
      </c>
      <c r="FX503" s="190" t="s">
        <v>297</v>
      </c>
      <c r="FY503" s="190" t="s">
        <v>297</v>
      </c>
      <c r="FZ503" s="190" t="s">
        <v>297</v>
      </c>
      <c r="GA503" s="190" t="s">
        <v>272</v>
      </c>
      <c r="GB503" s="190" t="s">
        <v>297</v>
      </c>
      <c r="GC503" s="190" t="s">
        <v>297</v>
      </c>
      <c r="GD503" s="190" t="s">
        <v>297</v>
      </c>
      <c r="GE503" s="190" t="s">
        <v>297</v>
      </c>
    </row>
    <row r="504" spans="1:187" x14ac:dyDescent="0.3">
      <c r="A504" s="190" t="s">
        <v>372</v>
      </c>
      <c r="B504" s="190">
        <v>3099</v>
      </c>
      <c r="C504" s="190" t="s">
        <v>98</v>
      </c>
      <c r="D504" s="190" t="s">
        <v>240</v>
      </c>
      <c r="E504" s="190" t="s">
        <v>3460</v>
      </c>
      <c r="F504" s="190" t="s">
        <v>3459</v>
      </c>
      <c r="G504" s="190" t="s">
        <v>2855</v>
      </c>
      <c r="H504" s="190" t="s">
        <v>369</v>
      </c>
      <c r="I504" s="190" t="s">
        <v>3193</v>
      </c>
      <c r="J504" s="190" t="s">
        <v>3213</v>
      </c>
      <c r="K504" s="190" t="s">
        <v>301</v>
      </c>
      <c r="L504" s="190" t="s">
        <v>271</v>
      </c>
      <c r="M504" s="190" t="s">
        <v>2855</v>
      </c>
      <c r="N504" s="190" t="s">
        <v>271</v>
      </c>
      <c r="O504" s="190" t="s">
        <v>271</v>
      </c>
      <c r="P504" s="190" t="s">
        <v>271</v>
      </c>
      <c r="Q504" s="191">
        <v>41883</v>
      </c>
      <c r="R504" s="191">
        <v>42978</v>
      </c>
      <c r="T504" s="190" t="s">
        <v>592</v>
      </c>
      <c r="U504" s="194">
        <v>689076</v>
      </c>
      <c r="V504" s="190" t="s">
        <v>2741</v>
      </c>
      <c r="W504" s="190" t="s">
        <v>3458</v>
      </c>
      <c r="X504" s="190" t="s">
        <v>2739</v>
      </c>
      <c r="Y504" s="190" t="s">
        <v>3457</v>
      </c>
      <c r="Z504" s="190" t="s">
        <v>3456</v>
      </c>
      <c r="AA504" s="190" t="s">
        <v>3455</v>
      </c>
      <c r="AB504" s="190" t="s">
        <v>310</v>
      </c>
      <c r="AC504" s="190" t="s">
        <v>3454</v>
      </c>
      <c r="AD504" s="190" t="s">
        <v>325</v>
      </c>
      <c r="AE504" s="190" t="s">
        <v>3453</v>
      </c>
      <c r="AF504" s="190" t="s">
        <v>2735</v>
      </c>
      <c r="AG504" s="193">
        <v>31500</v>
      </c>
      <c r="AH504" s="193">
        <v>13500</v>
      </c>
      <c r="AI504" s="193">
        <v>45000</v>
      </c>
      <c r="AJ504" s="193">
        <v>18788</v>
      </c>
      <c r="AK504" s="193">
        <v>8053</v>
      </c>
      <c r="AL504" s="193">
        <v>26841</v>
      </c>
      <c r="AM504" s="193" t="s">
        <v>271</v>
      </c>
      <c r="AN504" s="193" t="s">
        <v>271</v>
      </c>
      <c r="AO504" s="193">
        <v>0</v>
      </c>
      <c r="AP504" s="193" t="s">
        <v>271</v>
      </c>
      <c r="AQ504" s="193" t="s">
        <v>271</v>
      </c>
      <c r="AR504" s="193">
        <v>0</v>
      </c>
      <c r="AS504" s="190" t="s">
        <v>271</v>
      </c>
      <c r="AT504" s="193" t="s">
        <v>271</v>
      </c>
      <c r="AU504" s="193" t="s">
        <v>271</v>
      </c>
      <c r="AV504" s="190" t="s">
        <v>271</v>
      </c>
      <c r="AW504" s="193" t="s">
        <v>271</v>
      </c>
      <c r="AX504" s="193" t="s">
        <v>271</v>
      </c>
      <c r="AY504" s="190" t="s">
        <v>271</v>
      </c>
      <c r="AZ504" s="193" t="s">
        <v>271</v>
      </c>
      <c r="BA504" s="193" t="s">
        <v>271</v>
      </c>
      <c r="BB504" s="190" t="s">
        <v>271</v>
      </c>
      <c r="BC504" s="193" t="s">
        <v>271</v>
      </c>
      <c r="BD504" s="193" t="s">
        <v>271</v>
      </c>
      <c r="BE504" s="190" t="s">
        <v>271</v>
      </c>
      <c r="BF504" s="193" t="s">
        <v>271</v>
      </c>
      <c r="BG504" s="193" t="s">
        <v>271</v>
      </c>
      <c r="BH504" s="190" t="s">
        <v>271</v>
      </c>
      <c r="BI504" s="193" t="s">
        <v>271</v>
      </c>
      <c r="BJ504" s="193" t="s">
        <v>271</v>
      </c>
      <c r="BK504" s="190" t="s">
        <v>271</v>
      </c>
      <c r="BL504" s="193" t="s">
        <v>271</v>
      </c>
      <c r="BM504" s="193" t="s">
        <v>271</v>
      </c>
      <c r="BN504" s="190" t="s">
        <v>271</v>
      </c>
      <c r="BO504" s="193" t="s">
        <v>271</v>
      </c>
      <c r="BP504" s="193" t="s">
        <v>271</v>
      </c>
      <c r="BQ504" s="190" t="s">
        <v>271</v>
      </c>
      <c r="BR504" s="193" t="s">
        <v>271</v>
      </c>
      <c r="BS504" s="193" t="s">
        <v>271</v>
      </c>
      <c r="BT504" s="190" t="s">
        <v>271</v>
      </c>
      <c r="BU504" s="193" t="s">
        <v>271</v>
      </c>
      <c r="BV504" s="193" t="s">
        <v>271</v>
      </c>
      <c r="BW504" s="193">
        <v>8015</v>
      </c>
      <c r="BX504" s="193">
        <v>2530</v>
      </c>
      <c r="BY504" s="193">
        <v>10545</v>
      </c>
      <c r="BZ504" s="193">
        <v>1603</v>
      </c>
      <c r="CA504" s="193">
        <v>506</v>
      </c>
      <c r="CB504" s="193">
        <v>2109</v>
      </c>
      <c r="CC504" s="190" t="s">
        <v>271</v>
      </c>
      <c r="CD504" s="193" t="s">
        <v>271</v>
      </c>
      <c r="CE504" s="193" t="s">
        <v>271</v>
      </c>
      <c r="CF504" s="190" t="s">
        <v>271</v>
      </c>
      <c r="CG504" s="193" t="s">
        <v>271</v>
      </c>
      <c r="CH504" s="193" t="s">
        <v>271</v>
      </c>
      <c r="CI504" s="190" t="s">
        <v>271</v>
      </c>
      <c r="CJ504" s="193" t="s">
        <v>271</v>
      </c>
      <c r="CK504" s="193" t="s">
        <v>271</v>
      </c>
      <c r="CL504" s="190" t="s">
        <v>271</v>
      </c>
      <c r="CM504" s="193" t="s">
        <v>271</v>
      </c>
      <c r="CN504" s="193" t="s">
        <v>271</v>
      </c>
      <c r="CO504" s="190" t="s">
        <v>271</v>
      </c>
      <c r="CP504" s="193" t="s">
        <v>271</v>
      </c>
      <c r="CQ504" s="193" t="s">
        <v>271</v>
      </c>
      <c r="CR504" s="190" t="s">
        <v>287</v>
      </c>
      <c r="CS504" s="193">
        <v>7</v>
      </c>
      <c r="CT504" s="193">
        <v>0</v>
      </c>
      <c r="CU504" s="190" t="s">
        <v>271</v>
      </c>
      <c r="CV504" s="193" t="s">
        <v>271</v>
      </c>
      <c r="CW504" s="193" t="s">
        <v>271</v>
      </c>
      <c r="CX504" s="190" t="s">
        <v>271</v>
      </c>
      <c r="CY504" s="193" t="s">
        <v>271</v>
      </c>
      <c r="CZ504" s="193" t="s">
        <v>271</v>
      </c>
      <c r="DA504" s="190" t="s">
        <v>287</v>
      </c>
      <c r="DB504" s="193">
        <v>1337</v>
      </c>
      <c r="DC504" s="193">
        <v>6685</v>
      </c>
      <c r="DD504" s="190" t="s">
        <v>271</v>
      </c>
      <c r="DE504" s="193" t="s">
        <v>271</v>
      </c>
      <c r="DF504" s="193" t="s">
        <v>271</v>
      </c>
      <c r="DG504" s="190" t="s">
        <v>271</v>
      </c>
      <c r="DH504" s="193" t="s">
        <v>271</v>
      </c>
      <c r="DI504" s="193" t="s">
        <v>271</v>
      </c>
      <c r="DJ504" s="190" t="s">
        <v>271</v>
      </c>
      <c r="DK504" s="193" t="s">
        <v>271</v>
      </c>
      <c r="DL504" s="193" t="s">
        <v>271</v>
      </c>
      <c r="DM504" s="190" t="s">
        <v>271</v>
      </c>
      <c r="DN504" s="193" t="s">
        <v>271</v>
      </c>
      <c r="DO504" s="193" t="s">
        <v>271</v>
      </c>
      <c r="DP504" s="190" t="s">
        <v>287</v>
      </c>
      <c r="DQ504" s="193">
        <v>2109</v>
      </c>
      <c r="DR504" s="193">
        <v>10545</v>
      </c>
      <c r="DS504" s="190" t="s">
        <v>271</v>
      </c>
      <c r="DT504" s="193" t="s">
        <v>271</v>
      </c>
      <c r="DU504" s="193" t="s">
        <v>271</v>
      </c>
      <c r="DV504" s="190" t="s">
        <v>271</v>
      </c>
      <c r="DW504" s="193" t="s">
        <v>271</v>
      </c>
      <c r="DX504" s="193" t="s">
        <v>271</v>
      </c>
      <c r="DY504" s="190" t="s">
        <v>356</v>
      </c>
      <c r="DZ504" s="190" t="s">
        <v>272</v>
      </c>
      <c r="EA504" s="190" t="s">
        <v>427</v>
      </c>
      <c r="EB504" s="190" t="s">
        <v>286</v>
      </c>
      <c r="EC504" s="190" t="s">
        <v>272</v>
      </c>
      <c r="ED504" s="190" t="s">
        <v>695</v>
      </c>
      <c r="EE504" s="190" t="s">
        <v>426</v>
      </c>
      <c r="EF504" s="190" t="s">
        <v>271</v>
      </c>
      <c r="EG504" s="190" t="s">
        <v>321</v>
      </c>
      <c r="EH504" s="190" t="s">
        <v>380</v>
      </c>
      <c r="EI504" s="190" t="s">
        <v>283</v>
      </c>
      <c r="EJ504" s="190" t="s">
        <v>246</v>
      </c>
      <c r="EK504" s="190" t="s">
        <v>379</v>
      </c>
      <c r="EL504" s="190" t="s">
        <v>272</v>
      </c>
      <c r="EM504" s="190" t="s">
        <v>272</v>
      </c>
      <c r="EN504" s="190" t="s">
        <v>272</v>
      </c>
      <c r="EO504" s="190" t="s">
        <v>272</v>
      </c>
      <c r="EP504" s="190" t="s">
        <v>378</v>
      </c>
      <c r="EQ504" s="190">
        <v>4</v>
      </c>
      <c r="ER504" s="190" t="s">
        <v>349</v>
      </c>
      <c r="ES504" s="190" t="s">
        <v>272</v>
      </c>
      <c r="ET504" s="190" t="s">
        <v>272</v>
      </c>
      <c r="EU504" s="190" t="s">
        <v>272</v>
      </c>
      <c r="EV504" s="190" t="s">
        <v>297</v>
      </c>
      <c r="EW504" s="190" t="s">
        <v>303</v>
      </c>
      <c r="EX504" s="190">
        <v>3</v>
      </c>
      <c r="EY504" s="190" t="s">
        <v>302</v>
      </c>
      <c r="EZ504" s="190" t="s">
        <v>268</v>
      </c>
      <c r="FA504" s="190" t="s">
        <v>260</v>
      </c>
      <c r="FB504" s="193">
        <v>5</v>
      </c>
      <c r="FC504" s="190" t="s">
        <v>348</v>
      </c>
      <c r="FD504" s="190" t="s">
        <v>537</v>
      </c>
      <c r="FE504" s="190" t="s">
        <v>271</v>
      </c>
      <c r="FF504" s="190" t="s">
        <v>264</v>
      </c>
      <c r="FG504" s="190" t="s">
        <v>271</v>
      </c>
      <c r="FH504" s="190" t="s">
        <v>271</v>
      </c>
      <c r="FI504" s="190" t="s">
        <v>3452</v>
      </c>
      <c r="FJ504" s="190" t="s">
        <v>3451</v>
      </c>
      <c r="FK504" s="190" t="s">
        <v>3450</v>
      </c>
      <c r="FL504" s="190" t="s">
        <v>3449</v>
      </c>
      <c r="FM504" s="190" t="s">
        <v>3448</v>
      </c>
      <c r="FN504" s="190" t="s">
        <v>3447</v>
      </c>
      <c r="FO504" s="190" t="s">
        <v>3446</v>
      </c>
      <c r="FP504" s="190" t="s">
        <v>271</v>
      </c>
      <c r="FQ504" s="193">
        <v>10545</v>
      </c>
      <c r="FR504" s="193">
        <v>2109</v>
      </c>
      <c r="FS504" s="190" t="s">
        <v>272</v>
      </c>
      <c r="FT504" s="190" t="s">
        <v>297</v>
      </c>
      <c r="FU504" s="190" t="s">
        <v>297</v>
      </c>
      <c r="FV504" s="190" t="s">
        <v>297</v>
      </c>
      <c r="FW504" s="190" t="s">
        <v>272</v>
      </c>
      <c r="FX504" s="190" t="s">
        <v>272</v>
      </c>
      <c r="FY504" s="190" t="s">
        <v>297</v>
      </c>
      <c r="FZ504" s="190" t="s">
        <v>297</v>
      </c>
      <c r="GA504" s="190" t="s">
        <v>297</v>
      </c>
      <c r="GB504" s="190" t="s">
        <v>297</v>
      </c>
      <c r="GC504" s="190" t="s">
        <v>297</v>
      </c>
      <c r="GD504" s="190" t="s">
        <v>297</v>
      </c>
      <c r="GE504" s="190" t="s">
        <v>297</v>
      </c>
    </row>
    <row r="505" spans="1:187" x14ac:dyDescent="0.3">
      <c r="A505" s="190" t="s">
        <v>372</v>
      </c>
      <c r="B505" s="190">
        <v>3094</v>
      </c>
      <c r="C505" s="190" t="s">
        <v>98</v>
      </c>
      <c r="D505" s="190" t="s">
        <v>240</v>
      </c>
      <c r="E505" s="190" t="s">
        <v>2775</v>
      </c>
      <c r="F505" s="190" t="s">
        <v>2774</v>
      </c>
      <c r="G505" s="190" t="s">
        <v>2289</v>
      </c>
      <c r="H505" s="190" t="s">
        <v>369</v>
      </c>
      <c r="I505" s="190" t="s">
        <v>544</v>
      </c>
      <c r="J505" s="190" t="s">
        <v>2759</v>
      </c>
      <c r="K505" s="190" t="s">
        <v>301</v>
      </c>
      <c r="L505" s="190" t="s">
        <v>271</v>
      </c>
      <c r="M505" s="190" t="s">
        <v>2289</v>
      </c>
      <c r="N505" s="190" t="s">
        <v>271</v>
      </c>
      <c r="O505" s="190" t="s">
        <v>271</v>
      </c>
      <c r="P505" s="190" t="s">
        <v>271</v>
      </c>
      <c r="Q505" s="191">
        <v>41730</v>
      </c>
      <c r="R505" s="191">
        <v>42643</v>
      </c>
      <c r="S505" s="191">
        <v>42735</v>
      </c>
      <c r="T505" s="190" t="s">
        <v>366</v>
      </c>
      <c r="U505" s="194">
        <v>460474</v>
      </c>
      <c r="V505" s="190" t="s">
        <v>1028</v>
      </c>
      <c r="W505" s="190" t="s">
        <v>1027</v>
      </c>
      <c r="X505" s="190" t="s">
        <v>1026</v>
      </c>
      <c r="Y505" s="190" t="s">
        <v>1051</v>
      </c>
      <c r="Z505" s="190" t="s">
        <v>1050</v>
      </c>
      <c r="AA505" s="190" t="s">
        <v>2773</v>
      </c>
      <c r="AB505" s="190" t="s">
        <v>310</v>
      </c>
      <c r="AC505" s="190" t="s">
        <v>2772</v>
      </c>
      <c r="AD505" s="190" t="s">
        <v>289</v>
      </c>
      <c r="AE505" s="190" t="s">
        <v>2771</v>
      </c>
      <c r="AF505" s="190" t="s">
        <v>2770</v>
      </c>
      <c r="AG505" s="193">
        <v>24912</v>
      </c>
      <c r="AH505" s="193">
        <v>20383</v>
      </c>
      <c r="AI505" s="193">
        <v>45295</v>
      </c>
      <c r="AJ505" s="193">
        <v>1925</v>
      </c>
      <c r="AK505" s="193">
        <v>1575</v>
      </c>
      <c r="AL505" s="193">
        <v>3500</v>
      </c>
      <c r="AM505" s="193" t="s">
        <v>271</v>
      </c>
      <c r="AN505" s="193" t="s">
        <v>271</v>
      </c>
      <c r="AO505" s="193">
        <v>0</v>
      </c>
      <c r="AP505" s="193" t="s">
        <v>271</v>
      </c>
      <c r="AQ505" s="193" t="s">
        <v>271</v>
      </c>
      <c r="AR505" s="193">
        <v>0</v>
      </c>
      <c r="AS505" s="190" t="s">
        <v>271</v>
      </c>
      <c r="AT505" s="193" t="s">
        <v>271</v>
      </c>
      <c r="AU505" s="193" t="s">
        <v>271</v>
      </c>
      <c r="AV505" s="190" t="s">
        <v>271</v>
      </c>
      <c r="AW505" s="193" t="s">
        <v>271</v>
      </c>
      <c r="AX505" s="193" t="s">
        <v>271</v>
      </c>
      <c r="AY505" s="190" t="s">
        <v>271</v>
      </c>
      <c r="AZ505" s="193" t="s">
        <v>271</v>
      </c>
      <c r="BA505" s="193" t="s">
        <v>271</v>
      </c>
      <c r="BB505" s="190" t="s">
        <v>271</v>
      </c>
      <c r="BC505" s="193" t="s">
        <v>271</v>
      </c>
      <c r="BD505" s="193" t="s">
        <v>271</v>
      </c>
      <c r="BE505" s="190" t="s">
        <v>271</v>
      </c>
      <c r="BF505" s="193" t="s">
        <v>271</v>
      </c>
      <c r="BG505" s="193" t="s">
        <v>271</v>
      </c>
      <c r="BH505" s="190" t="s">
        <v>271</v>
      </c>
      <c r="BI505" s="193" t="s">
        <v>271</v>
      </c>
      <c r="BJ505" s="193" t="s">
        <v>271</v>
      </c>
      <c r="BK505" s="190" t="s">
        <v>271</v>
      </c>
      <c r="BL505" s="193" t="s">
        <v>271</v>
      </c>
      <c r="BM505" s="193" t="s">
        <v>271</v>
      </c>
      <c r="BN505" s="190" t="s">
        <v>271</v>
      </c>
      <c r="BO505" s="193" t="s">
        <v>271</v>
      </c>
      <c r="BP505" s="193" t="s">
        <v>271</v>
      </c>
      <c r="BQ505" s="190" t="s">
        <v>271</v>
      </c>
      <c r="BR505" s="193" t="s">
        <v>271</v>
      </c>
      <c r="BS505" s="193" t="s">
        <v>271</v>
      </c>
      <c r="BT505" s="190" t="s">
        <v>271</v>
      </c>
      <c r="BU505" s="193" t="s">
        <v>271</v>
      </c>
      <c r="BV505" s="193" t="s">
        <v>271</v>
      </c>
      <c r="BW505" s="193">
        <v>10750</v>
      </c>
      <c r="BX505" s="193">
        <v>16125</v>
      </c>
      <c r="BY505" s="193">
        <v>26875</v>
      </c>
      <c r="BZ505" s="193">
        <v>700</v>
      </c>
      <c r="CA505" s="193">
        <v>1025</v>
      </c>
      <c r="CB505" s="193">
        <v>1725</v>
      </c>
      <c r="CC505" s="190" t="s">
        <v>271</v>
      </c>
      <c r="CD505" s="193" t="s">
        <v>271</v>
      </c>
      <c r="CE505" s="193" t="s">
        <v>271</v>
      </c>
      <c r="CF505" s="190" t="s">
        <v>271</v>
      </c>
      <c r="CG505" s="193" t="s">
        <v>271</v>
      </c>
      <c r="CH505" s="193" t="s">
        <v>271</v>
      </c>
      <c r="CI505" s="190" t="s">
        <v>271</v>
      </c>
      <c r="CJ505" s="193" t="s">
        <v>271</v>
      </c>
      <c r="CK505" s="193" t="s">
        <v>271</v>
      </c>
      <c r="CL505" s="190" t="s">
        <v>271</v>
      </c>
      <c r="CM505" s="193" t="s">
        <v>271</v>
      </c>
      <c r="CN505" s="193" t="s">
        <v>271</v>
      </c>
      <c r="CO505" s="190" t="s">
        <v>271</v>
      </c>
      <c r="CP505" s="193" t="s">
        <v>271</v>
      </c>
      <c r="CQ505" s="193" t="s">
        <v>271</v>
      </c>
      <c r="CR505" s="190" t="s">
        <v>271</v>
      </c>
      <c r="CS505" s="193" t="s">
        <v>271</v>
      </c>
      <c r="CT505" s="193" t="s">
        <v>271</v>
      </c>
      <c r="CU505" s="190" t="s">
        <v>271</v>
      </c>
      <c r="CV505" s="193" t="s">
        <v>271</v>
      </c>
      <c r="CW505" s="193" t="s">
        <v>271</v>
      </c>
      <c r="CX505" s="190" t="s">
        <v>271</v>
      </c>
      <c r="CY505" s="193" t="s">
        <v>271</v>
      </c>
      <c r="CZ505" s="193" t="s">
        <v>271</v>
      </c>
      <c r="DA505" s="190" t="s">
        <v>287</v>
      </c>
      <c r="DB505" s="193">
        <v>173</v>
      </c>
      <c r="DC505" s="193">
        <v>2688</v>
      </c>
      <c r="DD505" s="190" t="s">
        <v>271</v>
      </c>
      <c r="DE505" s="193" t="s">
        <v>271</v>
      </c>
      <c r="DF505" s="193" t="s">
        <v>271</v>
      </c>
      <c r="DG505" s="190" t="s">
        <v>271</v>
      </c>
      <c r="DH505" s="193" t="s">
        <v>271</v>
      </c>
      <c r="DI505" s="193" t="s">
        <v>271</v>
      </c>
      <c r="DJ505" s="190" t="s">
        <v>287</v>
      </c>
      <c r="DK505" s="193">
        <v>1725</v>
      </c>
      <c r="DL505" s="193">
        <v>26875</v>
      </c>
      <c r="DM505" s="190" t="s">
        <v>287</v>
      </c>
      <c r="DN505" s="193">
        <v>1725</v>
      </c>
      <c r="DO505" s="193">
        <v>1725</v>
      </c>
      <c r="DP505" s="190" t="s">
        <v>271</v>
      </c>
      <c r="DQ505" s="193" t="s">
        <v>271</v>
      </c>
      <c r="DR505" s="193" t="s">
        <v>271</v>
      </c>
      <c r="DS505" s="190" t="s">
        <v>271</v>
      </c>
      <c r="DT505" s="193" t="s">
        <v>271</v>
      </c>
      <c r="DU505" s="193" t="s">
        <v>271</v>
      </c>
      <c r="DV505" s="190" t="s">
        <v>271</v>
      </c>
      <c r="DW505" s="193" t="s">
        <v>271</v>
      </c>
      <c r="DX505" s="193" t="s">
        <v>271</v>
      </c>
      <c r="DY505" s="190" t="s">
        <v>812</v>
      </c>
      <c r="DZ505" s="190" t="s">
        <v>272</v>
      </c>
      <c r="EA505" s="190" t="s">
        <v>355</v>
      </c>
      <c r="EB505" s="190" t="s">
        <v>286</v>
      </c>
      <c r="EC505" s="190" t="s">
        <v>272</v>
      </c>
      <c r="ED505" s="190" t="s">
        <v>323</v>
      </c>
      <c r="EE505" s="190" t="s">
        <v>307</v>
      </c>
      <c r="EF505" s="190" t="s">
        <v>2769</v>
      </c>
      <c r="EG505" s="190" t="s">
        <v>321</v>
      </c>
      <c r="EH505" s="190" t="s">
        <v>380</v>
      </c>
      <c r="EI505" s="190" t="s">
        <v>319</v>
      </c>
      <c r="EJ505" s="190" t="s">
        <v>246</v>
      </c>
      <c r="EK505" s="190" t="s">
        <v>379</v>
      </c>
      <c r="EL505" s="190" t="s">
        <v>272</v>
      </c>
      <c r="EM505" s="190" t="s">
        <v>272</v>
      </c>
      <c r="EN505" s="190" t="s">
        <v>272</v>
      </c>
      <c r="EO505" s="190" t="s">
        <v>297</v>
      </c>
      <c r="EP505" s="190" t="s">
        <v>464</v>
      </c>
      <c r="EQ505" s="190">
        <v>3</v>
      </c>
      <c r="ER505" s="190" t="s">
        <v>349</v>
      </c>
      <c r="ES505" s="190" t="s">
        <v>272</v>
      </c>
      <c r="ET505" s="190" t="s">
        <v>272</v>
      </c>
      <c r="EU505" s="190" t="s">
        <v>272</v>
      </c>
      <c r="EV505" s="190" t="s">
        <v>272</v>
      </c>
      <c r="EW505" s="190" t="s">
        <v>303</v>
      </c>
      <c r="EX505" s="190">
        <v>4</v>
      </c>
      <c r="EY505" s="190" t="s">
        <v>302</v>
      </c>
      <c r="EZ505" s="190" t="s">
        <v>268</v>
      </c>
      <c r="FA505" s="190" t="s">
        <v>260</v>
      </c>
      <c r="FB505" s="193">
        <v>6</v>
      </c>
      <c r="FC505" s="190" t="s">
        <v>537</v>
      </c>
      <c r="FD505" s="190" t="s">
        <v>300</v>
      </c>
      <c r="FE505" s="190" t="s">
        <v>276</v>
      </c>
      <c r="FF505" s="190" t="s">
        <v>263</v>
      </c>
      <c r="FG505" s="190" t="s">
        <v>271</v>
      </c>
      <c r="FH505" s="190" t="s">
        <v>271</v>
      </c>
      <c r="FI505" s="190" t="s">
        <v>2768</v>
      </c>
      <c r="FJ505" s="190" t="s">
        <v>2767</v>
      </c>
      <c r="FK505" s="190" t="s">
        <v>2766</v>
      </c>
      <c r="FL505" s="190" t="s">
        <v>2765</v>
      </c>
      <c r="FM505" s="190" t="s">
        <v>2764</v>
      </c>
      <c r="FN505" s="190" t="s">
        <v>2763</v>
      </c>
      <c r="FO505" s="190" t="s">
        <v>2762</v>
      </c>
      <c r="FP505" s="190" t="s">
        <v>271</v>
      </c>
      <c r="FQ505" s="193">
        <v>26875</v>
      </c>
      <c r="FR505" s="193">
        <v>1725</v>
      </c>
      <c r="FS505" s="190" t="s">
        <v>272</v>
      </c>
      <c r="FT505" s="190" t="s">
        <v>297</v>
      </c>
      <c r="FU505" s="190" t="s">
        <v>271</v>
      </c>
      <c r="FV505" s="190" t="s">
        <v>271</v>
      </c>
      <c r="FW505" s="190" t="s">
        <v>271</v>
      </c>
      <c r="FX505" s="190" t="s">
        <v>271</v>
      </c>
      <c r="FY505" s="190" t="s">
        <v>271</v>
      </c>
      <c r="FZ505" s="190" t="s">
        <v>271</v>
      </c>
      <c r="GA505" s="190" t="s">
        <v>271</v>
      </c>
      <c r="GB505" s="190" t="s">
        <v>271</v>
      </c>
      <c r="GC505" s="190" t="s">
        <v>271</v>
      </c>
      <c r="GD505" s="190" t="s">
        <v>271</v>
      </c>
      <c r="GE505" s="190" t="s">
        <v>272</v>
      </c>
    </row>
    <row r="506" spans="1:187" x14ac:dyDescent="0.3">
      <c r="A506" s="190" t="s">
        <v>372</v>
      </c>
      <c r="B506" s="190">
        <v>3095</v>
      </c>
      <c r="C506" s="190" t="s">
        <v>98</v>
      </c>
      <c r="D506" s="190" t="s">
        <v>240</v>
      </c>
      <c r="E506" s="190" t="s">
        <v>2761</v>
      </c>
      <c r="F506" s="190" t="s">
        <v>2760</v>
      </c>
      <c r="G506" s="190" t="s">
        <v>2289</v>
      </c>
      <c r="H506" s="190" t="s">
        <v>369</v>
      </c>
      <c r="I506" s="190" t="s">
        <v>2128</v>
      </c>
      <c r="J506" s="190" t="s">
        <v>2759</v>
      </c>
      <c r="K506" s="190" t="s">
        <v>301</v>
      </c>
      <c r="L506" s="190" t="s">
        <v>271</v>
      </c>
      <c r="M506" s="190" t="s">
        <v>2567</v>
      </c>
      <c r="N506" s="190" t="s">
        <v>271</v>
      </c>
      <c r="O506" s="190" t="s">
        <v>271</v>
      </c>
      <c r="P506" s="190" t="s">
        <v>271</v>
      </c>
      <c r="Q506" s="191">
        <v>41710</v>
      </c>
      <c r="R506" s="191">
        <v>43172</v>
      </c>
      <c r="T506" s="190" t="s">
        <v>549</v>
      </c>
      <c r="U506" s="194">
        <v>2720551</v>
      </c>
      <c r="V506" s="190" t="s">
        <v>2741</v>
      </c>
      <c r="W506" s="190" t="s">
        <v>2758</v>
      </c>
      <c r="X506" s="190" t="s">
        <v>2739</v>
      </c>
      <c r="Y506" s="190" t="s">
        <v>2757</v>
      </c>
      <c r="Z506" s="190" t="s">
        <v>364</v>
      </c>
      <c r="AA506" s="190" t="s">
        <v>2756</v>
      </c>
      <c r="AB506" s="190" t="s">
        <v>310</v>
      </c>
      <c r="AC506" s="190" t="s">
        <v>2755</v>
      </c>
      <c r="AD506" s="190" t="s">
        <v>325</v>
      </c>
      <c r="AE506" s="190" t="s">
        <v>2754</v>
      </c>
      <c r="AF506" s="190" t="s">
        <v>2753</v>
      </c>
      <c r="AG506" s="193">
        <v>8438</v>
      </c>
      <c r="AH506" s="193">
        <v>8782</v>
      </c>
      <c r="AI506" s="193">
        <v>17220</v>
      </c>
      <c r="AJ506" s="193">
        <v>1205</v>
      </c>
      <c r="AK506" s="193">
        <v>1255</v>
      </c>
      <c r="AL506" s="193">
        <v>2460</v>
      </c>
      <c r="AM506" s="193" t="s">
        <v>271</v>
      </c>
      <c r="AN506" s="193" t="s">
        <v>271</v>
      </c>
      <c r="AO506" s="193">
        <v>0</v>
      </c>
      <c r="AP506" s="193" t="s">
        <v>271</v>
      </c>
      <c r="AQ506" s="193" t="s">
        <v>271</v>
      </c>
      <c r="AR506" s="193">
        <v>0</v>
      </c>
      <c r="AS506" s="190" t="s">
        <v>271</v>
      </c>
      <c r="AT506" s="193" t="s">
        <v>271</v>
      </c>
      <c r="AU506" s="193" t="s">
        <v>271</v>
      </c>
      <c r="AV506" s="190" t="s">
        <v>271</v>
      </c>
      <c r="AW506" s="193" t="s">
        <v>271</v>
      </c>
      <c r="AX506" s="193" t="s">
        <v>271</v>
      </c>
      <c r="AY506" s="190" t="s">
        <v>271</v>
      </c>
      <c r="AZ506" s="193" t="s">
        <v>271</v>
      </c>
      <c r="BA506" s="193" t="s">
        <v>271</v>
      </c>
      <c r="BB506" s="190" t="s">
        <v>271</v>
      </c>
      <c r="BC506" s="193" t="s">
        <v>271</v>
      </c>
      <c r="BD506" s="193" t="s">
        <v>271</v>
      </c>
      <c r="BE506" s="190" t="s">
        <v>271</v>
      </c>
      <c r="BF506" s="193" t="s">
        <v>271</v>
      </c>
      <c r="BG506" s="193" t="s">
        <v>271</v>
      </c>
      <c r="BH506" s="190" t="s">
        <v>271</v>
      </c>
      <c r="BI506" s="193" t="s">
        <v>271</v>
      </c>
      <c r="BJ506" s="193" t="s">
        <v>271</v>
      </c>
      <c r="BK506" s="190" t="s">
        <v>271</v>
      </c>
      <c r="BL506" s="193" t="s">
        <v>271</v>
      </c>
      <c r="BM506" s="193" t="s">
        <v>271</v>
      </c>
      <c r="BN506" s="190" t="s">
        <v>271</v>
      </c>
      <c r="BO506" s="193" t="s">
        <v>271</v>
      </c>
      <c r="BP506" s="193" t="s">
        <v>271</v>
      </c>
      <c r="BQ506" s="190" t="s">
        <v>271</v>
      </c>
      <c r="BR506" s="193" t="s">
        <v>271</v>
      </c>
      <c r="BS506" s="193" t="s">
        <v>271</v>
      </c>
      <c r="BT506" s="190" t="s">
        <v>271</v>
      </c>
      <c r="BU506" s="193" t="s">
        <v>271</v>
      </c>
      <c r="BV506" s="193" t="s">
        <v>271</v>
      </c>
      <c r="BW506" s="193">
        <v>6234</v>
      </c>
      <c r="BX506" s="193">
        <v>2193</v>
      </c>
      <c r="BY506" s="193">
        <v>8427</v>
      </c>
      <c r="BZ506" s="193">
        <v>2078</v>
      </c>
      <c r="CA506" s="193">
        <v>731</v>
      </c>
      <c r="CB506" s="193">
        <v>2809</v>
      </c>
      <c r="CC506" s="190" t="s">
        <v>287</v>
      </c>
      <c r="CD506" s="193">
        <v>2748</v>
      </c>
      <c r="CE506" s="193">
        <v>8244</v>
      </c>
      <c r="CF506" s="190" t="s">
        <v>287</v>
      </c>
      <c r="CG506" s="193">
        <v>2671</v>
      </c>
      <c r="CH506" s="193">
        <v>8013</v>
      </c>
      <c r="CI506" s="190" t="s">
        <v>271</v>
      </c>
      <c r="CJ506" s="193" t="s">
        <v>271</v>
      </c>
      <c r="CK506" s="193" t="s">
        <v>271</v>
      </c>
      <c r="CL506" s="190" t="s">
        <v>287</v>
      </c>
      <c r="CM506" s="193">
        <v>933</v>
      </c>
      <c r="CN506" s="193">
        <v>4665</v>
      </c>
      <c r="CO506" s="190" t="s">
        <v>271</v>
      </c>
      <c r="CP506" s="193" t="s">
        <v>271</v>
      </c>
      <c r="CQ506" s="193" t="s">
        <v>271</v>
      </c>
      <c r="CR506" s="190" t="s">
        <v>271</v>
      </c>
      <c r="CS506" s="193" t="s">
        <v>271</v>
      </c>
      <c r="CT506" s="193" t="s">
        <v>271</v>
      </c>
      <c r="CU506" s="190" t="s">
        <v>287</v>
      </c>
      <c r="CV506" s="193">
        <v>2657</v>
      </c>
      <c r="CW506" s="193">
        <v>7971</v>
      </c>
      <c r="CX506" s="190" t="s">
        <v>271</v>
      </c>
      <c r="CY506" s="193" t="s">
        <v>271</v>
      </c>
      <c r="CZ506" s="193" t="s">
        <v>271</v>
      </c>
      <c r="DA506" s="190" t="s">
        <v>287</v>
      </c>
      <c r="DB506" s="193">
        <v>699</v>
      </c>
      <c r="DC506" s="193">
        <v>1398</v>
      </c>
      <c r="DD506" s="190" t="s">
        <v>271</v>
      </c>
      <c r="DE506" s="193" t="s">
        <v>271</v>
      </c>
      <c r="DF506" s="193" t="s">
        <v>271</v>
      </c>
      <c r="DG506" s="190" t="s">
        <v>271</v>
      </c>
      <c r="DH506" s="193" t="s">
        <v>271</v>
      </c>
      <c r="DI506" s="193" t="s">
        <v>271</v>
      </c>
      <c r="DJ506" s="190" t="s">
        <v>287</v>
      </c>
      <c r="DK506" s="193">
        <v>925</v>
      </c>
      <c r="DL506" s="193">
        <v>4625</v>
      </c>
      <c r="DM506" s="190" t="s">
        <v>287</v>
      </c>
      <c r="DN506" s="193">
        <v>37</v>
      </c>
      <c r="DO506" s="193">
        <v>111</v>
      </c>
      <c r="DP506" s="190" t="s">
        <v>271</v>
      </c>
      <c r="DQ506" s="193" t="s">
        <v>271</v>
      </c>
      <c r="DR506" s="193" t="s">
        <v>271</v>
      </c>
      <c r="DS506" s="190" t="s">
        <v>271</v>
      </c>
      <c r="DT506" s="193" t="s">
        <v>271</v>
      </c>
      <c r="DU506" s="193" t="s">
        <v>271</v>
      </c>
      <c r="DV506" s="190" t="s">
        <v>287</v>
      </c>
      <c r="DW506" s="193">
        <v>2809</v>
      </c>
      <c r="DX506" s="193">
        <v>8427</v>
      </c>
      <c r="DY506" s="190" t="s">
        <v>812</v>
      </c>
      <c r="DZ506" s="190" t="s">
        <v>272</v>
      </c>
      <c r="EA506" s="190" t="s">
        <v>355</v>
      </c>
      <c r="EB506" s="190" t="s">
        <v>307</v>
      </c>
      <c r="EC506" s="190" t="s">
        <v>297</v>
      </c>
      <c r="ED506" s="190" t="s">
        <v>271</v>
      </c>
      <c r="EE506" s="190" t="s">
        <v>271</v>
      </c>
      <c r="EF506" s="190" t="s">
        <v>2752</v>
      </c>
      <c r="EG506" s="190" t="s">
        <v>352</v>
      </c>
      <c r="EH506" s="190" t="s">
        <v>380</v>
      </c>
      <c r="EI506" s="190" t="s">
        <v>283</v>
      </c>
      <c r="EJ506" s="190" t="s">
        <v>246</v>
      </c>
      <c r="EK506" s="190" t="s">
        <v>379</v>
      </c>
      <c r="EL506" s="190" t="s">
        <v>272</v>
      </c>
      <c r="EM506" s="190" t="s">
        <v>272</v>
      </c>
      <c r="EN506" s="190" t="s">
        <v>272</v>
      </c>
      <c r="EO506" s="190" t="s">
        <v>272</v>
      </c>
      <c r="EP506" s="190" t="s">
        <v>378</v>
      </c>
      <c r="EQ506" s="190">
        <v>4</v>
      </c>
      <c r="ER506" s="190" t="s">
        <v>349</v>
      </c>
      <c r="ES506" s="190" t="s">
        <v>272</v>
      </c>
      <c r="ET506" s="190" t="s">
        <v>272</v>
      </c>
      <c r="EU506" s="190" t="s">
        <v>272</v>
      </c>
      <c r="EV506" s="190" t="s">
        <v>297</v>
      </c>
      <c r="EW506" s="190" t="s">
        <v>303</v>
      </c>
      <c r="EX506" s="190">
        <v>3</v>
      </c>
      <c r="EY506" s="190" t="s">
        <v>278</v>
      </c>
      <c r="EZ506" s="190" t="s">
        <v>267</v>
      </c>
      <c r="FA506" s="190" t="s">
        <v>260</v>
      </c>
      <c r="FB506" s="193">
        <v>9</v>
      </c>
      <c r="FC506" s="190" t="s">
        <v>537</v>
      </c>
      <c r="FD506" s="190" t="s">
        <v>300</v>
      </c>
      <c r="FE506" s="190" t="s">
        <v>276</v>
      </c>
      <c r="FF506" s="190" t="s">
        <v>264</v>
      </c>
      <c r="FG506" s="190" t="s">
        <v>2751</v>
      </c>
      <c r="FH506" s="190" t="s">
        <v>271</v>
      </c>
      <c r="FI506" s="190" t="s">
        <v>2750</v>
      </c>
      <c r="FJ506" s="190" t="s">
        <v>2749</v>
      </c>
      <c r="FK506" s="190" t="s">
        <v>2748</v>
      </c>
      <c r="FL506" s="190" t="s">
        <v>2747</v>
      </c>
      <c r="FM506" s="190" t="s">
        <v>2746</v>
      </c>
      <c r="FN506" s="190" t="s">
        <v>2745</v>
      </c>
      <c r="FO506" s="190" t="s">
        <v>271</v>
      </c>
      <c r="FP506" s="190" t="s">
        <v>2744</v>
      </c>
      <c r="FQ506" s="193">
        <v>8427</v>
      </c>
      <c r="FR506" s="193">
        <v>2809</v>
      </c>
      <c r="FS506" s="190" t="s">
        <v>272</v>
      </c>
      <c r="FT506" s="190" t="s">
        <v>297</v>
      </c>
      <c r="FU506" s="190" t="s">
        <v>297</v>
      </c>
      <c r="FV506" s="190" t="s">
        <v>297</v>
      </c>
      <c r="FW506" s="190" t="s">
        <v>297</v>
      </c>
      <c r="FX506" s="190" t="s">
        <v>297</v>
      </c>
      <c r="FY506" s="190" t="s">
        <v>297</v>
      </c>
      <c r="FZ506" s="190" t="s">
        <v>297</v>
      </c>
      <c r="GA506" s="190" t="s">
        <v>272</v>
      </c>
      <c r="GB506" s="190" t="s">
        <v>272</v>
      </c>
      <c r="GC506" s="190" t="s">
        <v>272</v>
      </c>
      <c r="GD506" s="190" t="s">
        <v>272</v>
      </c>
      <c r="GE506" s="190" t="s">
        <v>297</v>
      </c>
    </row>
    <row r="507" spans="1:187" x14ac:dyDescent="0.3">
      <c r="A507" s="190" t="s">
        <v>372</v>
      </c>
      <c r="B507" s="190">
        <v>3102</v>
      </c>
      <c r="C507" s="190" t="s">
        <v>98</v>
      </c>
      <c r="D507" s="190" t="s">
        <v>240</v>
      </c>
      <c r="E507" s="190" t="s">
        <v>2743</v>
      </c>
      <c r="F507" s="190" t="s">
        <v>2742</v>
      </c>
      <c r="G507" s="190" t="s">
        <v>2289</v>
      </c>
      <c r="H507" s="190" t="s">
        <v>369</v>
      </c>
      <c r="I507" s="190" t="s">
        <v>2128</v>
      </c>
      <c r="J507" s="190" t="s">
        <v>2650</v>
      </c>
      <c r="K507" s="190" t="s">
        <v>301</v>
      </c>
      <c r="L507" s="190" t="s">
        <v>271</v>
      </c>
      <c r="M507" s="190" t="s">
        <v>2567</v>
      </c>
      <c r="N507" s="190" t="s">
        <v>271</v>
      </c>
      <c r="O507" s="190" t="s">
        <v>271</v>
      </c>
      <c r="P507" s="190" t="s">
        <v>271</v>
      </c>
      <c r="Q507" s="191">
        <v>42401</v>
      </c>
      <c r="R507" s="191">
        <v>43861</v>
      </c>
      <c r="T507" s="190" t="s">
        <v>549</v>
      </c>
      <c r="U507" s="194">
        <v>3237499.84</v>
      </c>
      <c r="V507" s="190" t="s">
        <v>2741</v>
      </c>
      <c r="W507" s="190" t="s">
        <v>2740</v>
      </c>
      <c r="X507" s="190" t="s">
        <v>2739</v>
      </c>
      <c r="Y507" s="190" t="s">
        <v>1028</v>
      </c>
      <c r="Z507" s="190" t="s">
        <v>2738</v>
      </c>
      <c r="AA507" s="190" t="s">
        <v>1026</v>
      </c>
      <c r="AB507" s="190" t="s">
        <v>310</v>
      </c>
      <c r="AC507" s="190" t="s">
        <v>2737</v>
      </c>
      <c r="AD507" s="190" t="s">
        <v>325</v>
      </c>
      <c r="AE507" s="190" t="s">
        <v>2736</v>
      </c>
      <c r="AF507" s="190" t="s">
        <v>2735</v>
      </c>
      <c r="AG507" s="193">
        <v>7500</v>
      </c>
      <c r="AH507" s="193">
        <v>7500</v>
      </c>
      <c r="AI507" s="193">
        <v>15000</v>
      </c>
      <c r="AJ507" s="193">
        <v>2500</v>
      </c>
      <c r="AK507" s="193">
        <v>2500</v>
      </c>
      <c r="AL507" s="193">
        <v>5000</v>
      </c>
      <c r="AM507" s="193">
        <v>0</v>
      </c>
      <c r="AN507" s="193">
        <v>0</v>
      </c>
      <c r="AO507" s="193">
        <v>0</v>
      </c>
      <c r="AP507" s="193">
        <v>0</v>
      </c>
      <c r="AQ507" s="193">
        <v>0</v>
      </c>
      <c r="AR507" s="193">
        <v>0</v>
      </c>
      <c r="AS507" s="190" t="s">
        <v>271</v>
      </c>
      <c r="AT507" s="193" t="s">
        <v>271</v>
      </c>
      <c r="AU507" s="193" t="s">
        <v>271</v>
      </c>
      <c r="AV507" s="190" t="s">
        <v>271</v>
      </c>
      <c r="AW507" s="193" t="s">
        <v>271</v>
      </c>
      <c r="AX507" s="193" t="s">
        <v>271</v>
      </c>
      <c r="AY507" s="190" t="s">
        <v>271</v>
      </c>
      <c r="AZ507" s="193" t="s">
        <v>271</v>
      </c>
      <c r="BA507" s="193" t="s">
        <v>271</v>
      </c>
      <c r="BB507" s="190" t="s">
        <v>271</v>
      </c>
      <c r="BC507" s="193" t="s">
        <v>271</v>
      </c>
      <c r="BD507" s="193" t="s">
        <v>271</v>
      </c>
      <c r="BE507" s="190" t="s">
        <v>271</v>
      </c>
      <c r="BF507" s="193" t="s">
        <v>271</v>
      </c>
      <c r="BG507" s="193" t="s">
        <v>271</v>
      </c>
      <c r="BH507" s="190" t="s">
        <v>271</v>
      </c>
      <c r="BI507" s="193" t="s">
        <v>271</v>
      </c>
      <c r="BJ507" s="193" t="s">
        <v>271</v>
      </c>
      <c r="BK507" s="190" t="s">
        <v>271</v>
      </c>
      <c r="BL507" s="193" t="s">
        <v>271</v>
      </c>
      <c r="BM507" s="193" t="s">
        <v>271</v>
      </c>
      <c r="BN507" s="190" t="s">
        <v>271</v>
      </c>
      <c r="BO507" s="193" t="s">
        <v>271</v>
      </c>
      <c r="BP507" s="193" t="s">
        <v>271</v>
      </c>
      <c r="BQ507" s="190" t="s">
        <v>271</v>
      </c>
      <c r="BR507" s="193" t="s">
        <v>271</v>
      </c>
      <c r="BS507" s="193" t="s">
        <v>271</v>
      </c>
      <c r="BT507" s="190" t="s">
        <v>271</v>
      </c>
      <c r="BU507" s="193" t="s">
        <v>271</v>
      </c>
      <c r="BV507" s="193" t="s">
        <v>271</v>
      </c>
      <c r="BW507" s="193">
        <v>0</v>
      </c>
      <c r="BX507" s="193">
        <v>0</v>
      </c>
      <c r="BY507" s="193">
        <v>0</v>
      </c>
      <c r="BZ507" s="193">
        <v>15</v>
      </c>
      <c r="CA507" s="193">
        <v>35</v>
      </c>
      <c r="CB507" s="193">
        <v>50</v>
      </c>
      <c r="CC507" s="190" t="s">
        <v>271</v>
      </c>
      <c r="CD507" s="193" t="s">
        <v>271</v>
      </c>
      <c r="CE507" s="193" t="s">
        <v>271</v>
      </c>
      <c r="CF507" s="190" t="s">
        <v>271</v>
      </c>
      <c r="CG507" s="193" t="s">
        <v>271</v>
      </c>
      <c r="CH507" s="193" t="s">
        <v>271</v>
      </c>
      <c r="CI507" s="190" t="s">
        <v>271</v>
      </c>
      <c r="CJ507" s="193" t="s">
        <v>271</v>
      </c>
      <c r="CK507" s="193" t="s">
        <v>271</v>
      </c>
      <c r="CL507" s="190" t="s">
        <v>271</v>
      </c>
      <c r="CM507" s="193" t="s">
        <v>271</v>
      </c>
      <c r="CN507" s="193" t="s">
        <v>271</v>
      </c>
      <c r="CO507" s="190" t="s">
        <v>271</v>
      </c>
      <c r="CP507" s="193" t="s">
        <v>271</v>
      </c>
      <c r="CQ507" s="193" t="s">
        <v>271</v>
      </c>
      <c r="CR507" s="190" t="s">
        <v>271</v>
      </c>
      <c r="CS507" s="193" t="s">
        <v>271</v>
      </c>
      <c r="CT507" s="193" t="s">
        <v>271</v>
      </c>
      <c r="CU507" s="190" t="s">
        <v>271</v>
      </c>
      <c r="CV507" s="193" t="s">
        <v>271</v>
      </c>
      <c r="CW507" s="193" t="s">
        <v>271</v>
      </c>
      <c r="CX507" s="190" t="s">
        <v>271</v>
      </c>
      <c r="CY507" s="193" t="s">
        <v>271</v>
      </c>
      <c r="CZ507" s="193" t="s">
        <v>271</v>
      </c>
      <c r="DA507" s="190" t="s">
        <v>271</v>
      </c>
      <c r="DB507" s="193" t="s">
        <v>271</v>
      </c>
      <c r="DC507" s="193" t="s">
        <v>271</v>
      </c>
      <c r="DD507" s="190" t="s">
        <v>271</v>
      </c>
      <c r="DE507" s="193" t="s">
        <v>271</v>
      </c>
      <c r="DF507" s="193" t="s">
        <v>271</v>
      </c>
      <c r="DG507" s="190" t="s">
        <v>271</v>
      </c>
      <c r="DH507" s="193" t="s">
        <v>271</v>
      </c>
      <c r="DI507" s="193" t="s">
        <v>271</v>
      </c>
      <c r="DJ507" s="190" t="s">
        <v>271</v>
      </c>
      <c r="DK507" s="193" t="s">
        <v>271</v>
      </c>
      <c r="DL507" s="193" t="s">
        <v>271</v>
      </c>
      <c r="DM507" s="190" t="s">
        <v>287</v>
      </c>
      <c r="DN507" s="193">
        <v>45</v>
      </c>
      <c r="DO507" s="193">
        <v>0</v>
      </c>
      <c r="DP507" s="190" t="s">
        <v>271</v>
      </c>
      <c r="DQ507" s="193" t="s">
        <v>271</v>
      </c>
      <c r="DR507" s="193" t="s">
        <v>271</v>
      </c>
      <c r="DS507" s="190" t="s">
        <v>271</v>
      </c>
      <c r="DT507" s="193" t="s">
        <v>271</v>
      </c>
      <c r="DU507" s="193" t="s">
        <v>271</v>
      </c>
      <c r="DV507" s="190" t="s">
        <v>271</v>
      </c>
      <c r="DW507" s="193" t="s">
        <v>271</v>
      </c>
      <c r="DX507" s="193" t="s">
        <v>271</v>
      </c>
      <c r="DY507" s="190" t="s">
        <v>356</v>
      </c>
      <c r="DZ507" s="190" t="s">
        <v>297</v>
      </c>
      <c r="EA507" s="190" t="s">
        <v>271</v>
      </c>
      <c r="EB507" s="190" t="s">
        <v>271</v>
      </c>
      <c r="EC507" s="190" t="s">
        <v>297</v>
      </c>
      <c r="ED507" s="190" t="s">
        <v>271</v>
      </c>
      <c r="EE507" s="190" t="s">
        <v>271</v>
      </c>
      <c r="EF507" s="190" t="s">
        <v>2734</v>
      </c>
      <c r="EG507" s="190" t="s">
        <v>352</v>
      </c>
      <c r="EH507" s="190" t="s">
        <v>284</v>
      </c>
      <c r="EI507" s="190" t="s">
        <v>283</v>
      </c>
      <c r="EJ507" s="190" t="s">
        <v>246</v>
      </c>
      <c r="EK507" s="190" t="s">
        <v>271</v>
      </c>
      <c r="EL507" s="190" t="s">
        <v>271</v>
      </c>
      <c r="EM507" s="190" t="s">
        <v>271</v>
      </c>
      <c r="EN507" s="190" t="s">
        <v>271</v>
      </c>
      <c r="EO507" s="190" t="s">
        <v>271</v>
      </c>
      <c r="EP507" s="190" t="s">
        <v>271</v>
      </c>
      <c r="EQ507" s="190" t="s">
        <v>271</v>
      </c>
      <c r="ER507" s="190" t="s">
        <v>271</v>
      </c>
      <c r="ES507" s="190" t="s">
        <v>271</v>
      </c>
      <c r="ET507" s="190" t="s">
        <v>271</v>
      </c>
      <c r="EU507" s="190" t="s">
        <v>271</v>
      </c>
      <c r="EV507" s="190" t="s">
        <v>271</v>
      </c>
      <c r="EW507" s="190" t="s">
        <v>271</v>
      </c>
      <c r="EX507" s="190" t="s">
        <v>271</v>
      </c>
      <c r="EY507" s="190" t="s">
        <v>271</v>
      </c>
      <c r="EZ507" s="190" t="s">
        <v>271</v>
      </c>
      <c r="FA507" s="190" t="s">
        <v>260</v>
      </c>
      <c r="FB507" s="193">
        <v>5</v>
      </c>
      <c r="FC507" s="190" t="s">
        <v>276</v>
      </c>
      <c r="FD507" s="190" t="s">
        <v>300</v>
      </c>
      <c r="FE507" s="190" t="s">
        <v>348</v>
      </c>
      <c r="FF507" s="190" t="s">
        <v>263</v>
      </c>
      <c r="FG507" s="190" t="s">
        <v>2733</v>
      </c>
      <c r="FH507" s="190" t="s">
        <v>271</v>
      </c>
      <c r="FI507" s="190" t="s">
        <v>2732</v>
      </c>
      <c r="FJ507" s="190" t="s">
        <v>2731</v>
      </c>
      <c r="FK507" s="190" t="s">
        <v>2730</v>
      </c>
      <c r="FL507" s="190" t="s">
        <v>271</v>
      </c>
      <c r="FM507" s="190" t="s">
        <v>271</v>
      </c>
      <c r="FN507" s="190" t="s">
        <v>271</v>
      </c>
      <c r="FO507" s="190" t="s">
        <v>2729</v>
      </c>
      <c r="FP507" s="190" t="s">
        <v>2728</v>
      </c>
      <c r="FQ507" s="193">
        <v>0</v>
      </c>
      <c r="FR507" s="193">
        <v>50</v>
      </c>
      <c r="FS507" s="190" t="s">
        <v>272</v>
      </c>
      <c r="FT507" s="190" t="s">
        <v>297</v>
      </c>
      <c r="FU507" s="190" t="s">
        <v>297</v>
      </c>
      <c r="FV507" s="190" t="s">
        <v>297</v>
      </c>
      <c r="FW507" s="190" t="s">
        <v>297</v>
      </c>
      <c r="FX507" s="190" t="s">
        <v>297</v>
      </c>
      <c r="FY507" s="190" t="s">
        <v>297</v>
      </c>
      <c r="FZ507" s="190" t="s">
        <v>297</v>
      </c>
      <c r="GA507" s="190" t="s">
        <v>272</v>
      </c>
      <c r="GB507" s="190" t="s">
        <v>297</v>
      </c>
      <c r="GC507" s="190" t="s">
        <v>272</v>
      </c>
      <c r="GD507" s="190" t="s">
        <v>297</v>
      </c>
      <c r="GE507" s="190" t="s">
        <v>297</v>
      </c>
    </row>
    <row r="508" spans="1:187" x14ac:dyDescent="0.3">
      <c r="A508" s="190" t="s">
        <v>372</v>
      </c>
      <c r="B508" s="190">
        <v>3088</v>
      </c>
      <c r="C508" s="190" t="s">
        <v>98</v>
      </c>
      <c r="D508" s="190" t="s">
        <v>240</v>
      </c>
      <c r="E508" s="190" t="s">
        <v>1054</v>
      </c>
      <c r="F508" s="190" t="s">
        <v>1053</v>
      </c>
      <c r="G508" s="190" t="s">
        <v>270</v>
      </c>
      <c r="H508" s="190" t="s">
        <v>369</v>
      </c>
      <c r="I508" s="190" t="s">
        <v>368</v>
      </c>
      <c r="J508" s="190" t="s">
        <v>1052</v>
      </c>
      <c r="K508" s="190" t="s">
        <v>301</v>
      </c>
      <c r="L508" s="190" t="s">
        <v>271</v>
      </c>
      <c r="M508" s="190" t="s">
        <v>270</v>
      </c>
      <c r="N508" s="190" t="s">
        <v>271</v>
      </c>
      <c r="O508" s="190" t="s">
        <v>271</v>
      </c>
      <c r="P508" s="190" t="s">
        <v>271</v>
      </c>
      <c r="Q508" s="191">
        <v>41456</v>
      </c>
      <c r="R508" s="191">
        <v>42916</v>
      </c>
      <c r="T508" s="190" t="s">
        <v>471</v>
      </c>
      <c r="U508" s="194">
        <v>902765</v>
      </c>
      <c r="V508" s="190" t="s">
        <v>1051</v>
      </c>
      <c r="W508" s="190" t="s">
        <v>1050</v>
      </c>
      <c r="X508" s="190" t="s">
        <v>1049</v>
      </c>
      <c r="Y508" s="190" t="s">
        <v>1048</v>
      </c>
      <c r="Z508" s="190" t="s">
        <v>1047</v>
      </c>
      <c r="AA508" s="190" t="s">
        <v>1046</v>
      </c>
      <c r="AB508" s="190" t="s">
        <v>310</v>
      </c>
      <c r="AC508" s="190" t="s">
        <v>1045</v>
      </c>
      <c r="AD508" s="190" t="s">
        <v>289</v>
      </c>
      <c r="AE508" s="190" t="s">
        <v>1044</v>
      </c>
      <c r="AF508" s="190" t="s">
        <v>1043</v>
      </c>
      <c r="AG508" s="193">
        <v>18000</v>
      </c>
      <c r="AH508" s="193">
        <v>450</v>
      </c>
      <c r="AI508" s="193">
        <v>18450</v>
      </c>
      <c r="AJ508" s="193">
        <v>9000</v>
      </c>
      <c r="AK508" s="193">
        <v>450</v>
      </c>
      <c r="AL508" s="193">
        <v>9450</v>
      </c>
      <c r="AM508" s="193" t="s">
        <v>271</v>
      </c>
      <c r="AN508" s="193" t="s">
        <v>271</v>
      </c>
      <c r="AO508" s="193">
        <v>0</v>
      </c>
      <c r="AP508" s="193" t="s">
        <v>271</v>
      </c>
      <c r="AQ508" s="193" t="s">
        <v>271</v>
      </c>
      <c r="AR508" s="193">
        <v>0</v>
      </c>
      <c r="AS508" s="190" t="s">
        <v>271</v>
      </c>
      <c r="AT508" s="193" t="s">
        <v>271</v>
      </c>
      <c r="AU508" s="193" t="s">
        <v>271</v>
      </c>
      <c r="AV508" s="190" t="s">
        <v>271</v>
      </c>
      <c r="AW508" s="193" t="s">
        <v>271</v>
      </c>
      <c r="AX508" s="193" t="s">
        <v>271</v>
      </c>
      <c r="AY508" s="190" t="s">
        <v>271</v>
      </c>
      <c r="AZ508" s="193" t="s">
        <v>271</v>
      </c>
      <c r="BA508" s="193" t="s">
        <v>271</v>
      </c>
      <c r="BB508" s="190" t="s">
        <v>271</v>
      </c>
      <c r="BC508" s="193" t="s">
        <v>271</v>
      </c>
      <c r="BD508" s="193" t="s">
        <v>271</v>
      </c>
      <c r="BE508" s="190" t="s">
        <v>271</v>
      </c>
      <c r="BF508" s="193" t="s">
        <v>271</v>
      </c>
      <c r="BG508" s="193" t="s">
        <v>271</v>
      </c>
      <c r="BH508" s="190" t="s">
        <v>271</v>
      </c>
      <c r="BI508" s="193" t="s">
        <v>271</v>
      </c>
      <c r="BJ508" s="193" t="s">
        <v>271</v>
      </c>
      <c r="BK508" s="190" t="s">
        <v>271</v>
      </c>
      <c r="BL508" s="193" t="s">
        <v>271</v>
      </c>
      <c r="BM508" s="193" t="s">
        <v>271</v>
      </c>
      <c r="BN508" s="190" t="s">
        <v>271</v>
      </c>
      <c r="BO508" s="193" t="s">
        <v>271</v>
      </c>
      <c r="BP508" s="193" t="s">
        <v>271</v>
      </c>
      <c r="BQ508" s="190" t="s">
        <v>271</v>
      </c>
      <c r="BR508" s="193" t="s">
        <v>271</v>
      </c>
      <c r="BS508" s="193" t="s">
        <v>271</v>
      </c>
      <c r="BT508" s="190" t="s">
        <v>271</v>
      </c>
      <c r="BU508" s="193" t="s">
        <v>271</v>
      </c>
      <c r="BV508" s="193" t="s">
        <v>271</v>
      </c>
      <c r="BW508" s="193">
        <v>12134</v>
      </c>
      <c r="BX508" s="193">
        <v>1160</v>
      </c>
      <c r="BY508" s="193">
        <v>13294</v>
      </c>
      <c r="BZ508" s="193">
        <v>6067</v>
      </c>
      <c r="CA508" s="193">
        <v>580</v>
      </c>
      <c r="CB508" s="193">
        <v>6647</v>
      </c>
      <c r="CC508" s="190" t="s">
        <v>271</v>
      </c>
      <c r="CD508" s="193" t="s">
        <v>271</v>
      </c>
      <c r="CE508" s="193" t="s">
        <v>271</v>
      </c>
      <c r="CF508" s="190" t="s">
        <v>271</v>
      </c>
      <c r="CG508" s="193" t="s">
        <v>271</v>
      </c>
      <c r="CH508" s="193" t="s">
        <v>271</v>
      </c>
      <c r="CI508" s="190" t="s">
        <v>271</v>
      </c>
      <c r="CJ508" s="193" t="s">
        <v>271</v>
      </c>
      <c r="CK508" s="193" t="s">
        <v>271</v>
      </c>
      <c r="CL508" s="190" t="s">
        <v>271</v>
      </c>
      <c r="CM508" s="193" t="s">
        <v>271</v>
      </c>
      <c r="CN508" s="193" t="s">
        <v>271</v>
      </c>
      <c r="CO508" s="190" t="s">
        <v>271</v>
      </c>
      <c r="CP508" s="193" t="s">
        <v>271</v>
      </c>
      <c r="CQ508" s="193" t="s">
        <v>271</v>
      </c>
      <c r="CR508" s="190" t="s">
        <v>271</v>
      </c>
      <c r="CS508" s="193" t="s">
        <v>271</v>
      </c>
      <c r="CT508" s="193" t="s">
        <v>271</v>
      </c>
      <c r="CU508" s="190" t="s">
        <v>271</v>
      </c>
      <c r="CV508" s="193" t="s">
        <v>271</v>
      </c>
      <c r="CW508" s="193" t="s">
        <v>271</v>
      </c>
      <c r="CX508" s="190" t="s">
        <v>287</v>
      </c>
      <c r="CY508" s="193">
        <v>3988</v>
      </c>
      <c r="CZ508" s="193">
        <v>7976</v>
      </c>
      <c r="DA508" s="190" t="s">
        <v>287</v>
      </c>
      <c r="DB508" s="193">
        <v>1329</v>
      </c>
      <c r="DC508" s="193">
        <v>2659</v>
      </c>
      <c r="DD508" s="190" t="s">
        <v>271</v>
      </c>
      <c r="DE508" s="193" t="s">
        <v>271</v>
      </c>
      <c r="DF508" s="193" t="s">
        <v>271</v>
      </c>
      <c r="DG508" s="190" t="s">
        <v>271</v>
      </c>
      <c r="DH508" s="193" t="s">
        <v>271</v>
      </c>
      <c r="DI508" s="193" t="s">
        <v>271</v>
      </c>
      <c r="DJ508" s="190" t="s">
        <v>271</v>
      </c>
      <c r="DK508" s="193" t="s">
        <v>271</v>
      </c>
      <c r="DL508" s="193" t="s">
        <v>271</v>
      </c>
      <c r="DM508" s="190" t="s">
        <v>287</v>
      </c>
      <c r="DN508" s="193">
        <v>665</v>
      </c>
      <c r="DO508" s="193">
        <v>1329</v>
      </c>
      <c r="DP508" s="190" t="s">
        <v>287</v>
      </c>
      <c r="DQ508" s="193">
        <v>5318</v>
      </c>
      <c r="DR508" s="193">
        <v>10635</v>
      </c>
      <c r="DS508" s="190" t="s">
        <v>271</v>
      </c>
      <c r="DT508" s="193" t="s">
        <v>271</v>
      </c>
      <c r="DU508" s="193" t="s">
        <v>271</v>
      </c>
      <c r="DV508" s="190" t="s">
        <v>271</v>
      </c>
      <c r="DW508" s="193" t="s">
        <v>271</v>
      </c>
      <c r="DX508" s="193" t="s">
        <v>271</v>
      </c>
      <c r="DY508" s="190" t="s">
        <v>356</v>
      </c>
      <c r="DZ508" s="190" t="s">
        <v>297</v>
      </c>
      <c r="EA508" s="190" t="s">
        <v>271</v>
      </c>
      <c r="EB508" s="190" t="s">
        <v>271</v>
      </c>
      <c r="EC508" s="190" t="s">
        <v>272</v>
      </c>
      <c r="ED508" s="190" t="s">
        <v>427</v>
      </c>
      <c r="EE508" s="190" t="s">
        <v>426</v>
      </c>
      <c r="EF508" s="190" t="s">
        <v>1042</v>
      </c>
      <c r="EG508" s="190" t="s">
        <v>321</v>
      </c>
      <c r="EH508" s="190" t="s">
        <v>380</v>
      </c>
      <c r="EI508" s="190" t="s">
        <v>319</v>
      </c>
      <c r="EJ508" s="190" t="s">
        <v>244</v>
      </c>
      <c r="EK508" s="190" t="s">
        <v>351</v>
      </c>
      <c r="EL508" s="190" t="s">
        <v>272</v>
      </c>
      <c r="EM508" s="190" t="s">
        <v>272</v>
      </c>
      <c r="EN508" s="190" t="s">
        <v>272</v>
      </c>
      <c r="EO508" s="190" t="s">
        <v>272</v>
      </c>
      <c r="EP508" s="190" t="s">
        <v>350</v>
      </c>
      <c r="EQ508" s="190">
        <v>4</v>
      </c>
      <c r="ER508" s="190" t="s">
        <v>349</v>
      </c>
      <c r="ES508" s="190" t="s">
        <v>272</v>
      </c>
      <c r="ET508" s="190" t="s">
        <v>272</v>
      </c>
      <c r="EU508" s="190" t="s">
        <v>272</v>
      </c>
      <c r="EV508" s="190" t="s">
        <v>272</v>
      </c>
      <c r="EW508" s="190" t="s">
        <v>303</v>
      </c>
      <c r="EX508" s="190">
        <v>4</v>
      </c>
      <c r="EY508" s="190" t="s">
        <v>318</v>
      </c>
      <c r="EZ508" s="190" t="s">
        <v>268</v>
      </c>
      <c r="FA508" s="190" t="s">
        <v>258</v>
      </c>
      <c r="FB508" s="193">
        <v>5</v>
      </c>
      <c r="FC508" s="190" t="s">
        <v>537</v>
      </c>
      <c r="FD508" s="190" t="s">
        <v>276</v>
      </c>
      <c r="FE508" s="190" t="s">
        <v>1041</v>
      </c>
      <c r="FF508" s="190" t="s">
        <v>263</v>
      </c>
      <c r="FG508" s="190" t="s">
        <v>1040</v>
      </c>
      <c r="FH508" s="190" t="s">
        <v>1039</v>
      </c>
      <c r="FI508" s="190" t="s">
        <v>1038</v>
      </c>
      <c r="FJ508" s="190" t="s">
        <v>1037</v>
      </c>
      <c r="FK508" s="190" t="s">
        <v>1036</v>
      </c>
      <c r="FL508" s="190" t="s">
        <v>1035</v>
      </c>
      <c r="FM508" s="190" t="s">
        <v>1034</v>
      </c>
      <c r="FN508" s="190" t="s">
        <v>1033</v>
      </c>
      <c r="FO508" s="190" t="s">
        <v>1032</v>
      </c>
      <c r="FP508" s="190" t="s">
        <v>1012</v>
      </c>
      <c r="FQ508" s="193">
        <v>13294</v>
      </c>
      <c r="FR508" s="193">
        <v>6647</v>
      </c>
      <c r="FS508" s="190" t="s">
        <v>271</v>
      </c>
      <c r="FT508" s="190" t="s">
        <v>271</v>
      </c>
      <c r="FU508" s="190" t="s">
        <v>271</v>
      </c>
      <c r="FV508" s="190" t="s">
        <v>271</v>
      </c>
      <c r="FW508" s="190" t="s">
        <v>272</v>
      </c>
      <c r="FX508" s="190" t="s">
        <v>297</v>
      </c>
      <c r="FY508" s="190" t="s">
        <v>272</v>
      </c>
      <c r="FZ508" s="190" t="s">
        <v>297</v>
      </c>
      <c r="GA508" s="190" t="s">
        <v>272</v>
      </c>
      <c r="GB508" s="190" t="s">
        <v>297</v>
      </c>
      <c r="GC508" s="190" t="s">
        <v>272</v>
      </c>
      <c r="GD508" s="190" t="s">
        <v>297</v>
      </c>
      <c r="GE508" s="190" t="s">
        <v>297</v>
      </c>
    </row>
    <row r="509" spans="1:187" x14ac:dyDescent="0.3">
      <c r="A509" s="190" t="s">
        <v>372</v>
      </c>
      <c r="B509" s="190">
        <v>3089</v>
      </c>
      <c r="C509" s="190" t="s">
        <v>98</v>
      </c>
      <c r="D509" s="190" t="s">
        <v>240</v>
      </c>
      <c r="E509" s="190" t="s">
        <v>1031</v>
      </c>
      <c r="F509" s="190" t="s">
        <v>1030</v>
      </c>
      <c r="G509" s="190" t="s">
        <v>270</v>
      </c>
      <c r="H509" s="190" t="s">
        <v>369</v>
      </c>
      <c r="I509" s="190" t="s">
        <v>368</v>
      </c>
      <c r="J509" s="190" t="s">
        <v>1029</v>
      </c>
      <c r="K509" s="190" t="s">
        <v>301</v>
      </c>
      <c r="L509" s="190" t="s">
        <v>301</v>
      </c>
      <c r="M509" s="190" t="s">
        <v>270</v>
      </c>
      <c r="N509" s="190" t="s">
        <v>271</v>
      </c>
      <c r="O509" s="190" t="s">
        <v>271</v>
      </c>
      <c r="P509" s="190" t="s">
        <v>271</v>
      </c>
      <c r="Q509" s="191">
        <v>41456</v>
      </c>
      <c r="R509" s="191">
        <v>42916</v>
      </c>
      <c r="T509" s="190" t="s">
        <v>366</v>
      </c>
      <c r="U509" s="194">
        <v>1273644</v>
      </c>
      <c r="V509" s="190" t="s">
        <v>1028</v>
      </c>
      <c r="W509" s="190" t="s">
        <v>1027</v>
      </c>
      <c r="X509" s="190" t="s">
        <v>1026</v>
      </c>
      <c r="Y509" s="190" t="s">
        <v>1025</v>
      </c>
      <c r="Z509" s="190" t="s">
        <v>364</v>
      </c>
      <c r="AA509" s="190" t="s">
        <v>1024</v>
      </c>
      <c r="AB509" s="190" t="s">
        <v>310</v>
      </c>
      <c r="AC509" s="190" t="s">
        <v>1023</v>
      </c>
      <c r="AD509" s="190" t="s">
        <v>325</v>
      </c>
      <c r="AE509" s="190" t="s">
        <v>1022</v>
      </c>
      <c r="AF509" s="190" t="s">
        <v>1021</v>
      </c>
      <c r="AG509" s="193">
        <v>7567</v>
      </c>
      <c r="AH509" s="193">
        <v>7818</v>
      </c>
      <c r="AI509" s="193">
        <v>15385</v>
      </c>
      <c r="AJ509" s="193">
        <v>322</v>
      </c>
      <c r="AK509" s="193">
        <v>228</v>
      </c>
      <c r="AL509" s="193">
        <v>550</v>
      </c>
      <c r="AM509" s="193">
        <v>0</v>
      </c>
      <c r="AN509" s="193">
        <v>0</v>
      </c>
      <c r="AO509" s="193">
        <v>0</v>
      </c>
      <c r="AP509" s="193">
        <v>0</v>
      </c>
      <c r="AQ509" s="193">
        <v>0</v>
      </c>
      <c r="AR509" s="193">
        <v>0</v>
      </c>
      <c r="AS509" s="190" t="s">
        <v>271</v>
      </c>
      <c r="AT509" s="193" t="s">
        <v>271</v>
      </c>
      <c r="AU509" s="193" t="s">
        <v>271</v>
      </c>
      <c r="AV509" s="190" t="s">
        <v>271</v>
      </c>
      <c r="AW509" s="193" t="s">
        <v>271</v>
      </c>
      <c r="AX509" s="193" t="s">
        <v>271</v>
      </c>
      <c r="AY509" s="190" t="s">
        <v>271</v>
      </c>
      <c r="AZ509" s="193" t="s">
        <v>271</v>
      </c>
      <c r="BA509" s="193" t="s">
        <v>271</v>
      </c>
      <c r="BB509" s="190" t="s">
        <v>271</v>
      </c>
      <c r="BC509" s="193" t="s">
        <v>271</v>
      </c>
      <c r="BD509" s="193" t="s">
        <v>271</v>
      </c>
      <c r="BE509" s="190" t="s">
        <v>271</v>
      </c>
      <c r="BF509" s="193" t="s">
        <v>271</v>
      </c>
      <c r="BG509" s="193" t="s">
        <v>271</v>
      </c>
      <c r="BH509" s="190" t="s">
        <v>271</v>
      </c>
      <c r="BI509" s="193" t="s">
        <v>271</v>
      </c>
      <c r="BJ509" s="193" t="s">
        <v>271</v>
      </c>
      <c r="BK509" s="190" t="s">
        <v>271</v>
      </c>
      <c r="BL509" s="193" t="s">
        <v>271</v>
      </c>
      <c r="BM509" s="193" t="s">
        <v>271</v>
      </c>
      <c r="BN509" s="190" t="s">
        <v>271</v>
      </c>
      <c r="BO509" s="193" t="s">
        <v>271</v>
      </c>
      <c r="BP509" s="193" t="s">
        <v>271</v>
      </c>
      <c r="BQ509" s="190" t="s">
        <v>271</v>
      </c>
      <c r="BR509" s="193" t="s">
        <v>271</v>
      </c>
      <c r="BS509" s="193" t="s">
        <v>271</v>
      </c>
      <c r="BT509" s="190" t="s">
        <v>271</v>
      </c>
      <c r="BU509" s="193" t="s">
        <v>271</v>
      </c>
      <c r="BV509" s="193" t="s">
        <v>271</v>
      </c>
      <c r="BW509" s="193">
        <v>0</v>
      </c>
      <c r="BX509" s="193">
        <v>0</v>
      </c>
      <c r="BY509" s="193">
        <v>0</v>
      </c>
      <c r="BZ509" s="193">
        <v>0</v>
      </c>
      <c r="CA509" s="193">
        <v>0</v>
      </c>
      <c r="CB509" s="193">
        <v>0</v>
      </c>
      <c r="CC509" s="190" t="s">
        <v>287</v>
      </c>
      <c r="CD509" s="193">
        <v>0</v>
      </c>
      <c r="CE509" s="193">
        <v>0</v>
      </c>
      <c r="CF509" s="190" t="s">
        <v>271</v>
      </c>
      <c r="CG509" s="193" t="s">
        <v>271</v>
      </c>
      <c r="CH509" s="193" t="s">
        <v>271</v>
      </c>
      <c r="CI509" s="190" t="s">
        <v>271</v>
      </c>
      <c r="CJ509" s="193" t="s">
        <v>271</v>
      </c>
      <c r="CK509" s="193" t="s">
        <v>271</v>
      </c>
      <c r="CL509" s="190" t="s">
        <v>271</v>
      </c>
      <c r="CM509" s="193" t="s">
        <v>271</v>
      </c>
      <c r="CN509" s="193" t="s">
        <v>271</v>
      </c>
      <c r="CO509" s="190" t="s">
        <v>287</v>
      </c>
      <c r="CP509" s="193">
        <v>0</v>
      </c>
      <c r="CQ509" s="193">
        <v>0</v>
      </c>
      <c r="CR509" s="190" t="s">
        <v>271</v>
      </c>
      <c r="CS509" s="193" t="s">
        <v>271</v>
      </c>
      <c r="CT509" s="193" t="s">
        <v>271</v>
      </c>
      <c r="CU509" s="190" t="s">
        <v>287</v>
      </c>
      <c r="CV509" s="193">
        <v>0</v>
      </c>
      <c r="CW509" s="193">
        <v>0</v>
      </c>
      <c r="CX509" s="190" t="s">
        <v>287</v>
      </c>
      <c r="CY509" s="193">
        <v>0</v>
      </c>
      <c r="CZ509" s="193">
        <v>0</v>
      </c>
      <c r="DA509" s="190" t="s">
        <v>287</v>
      </c>
      <c r="DB509" s="193">
        <v>0</v>
      </c>
      <c r="DC509" s="193">
        <v>0</v>
      </c>
      <c r="DD509" s="190" t="s">
        <v>271</v>
      </c>
      <c r="DE509" s="193" t="s">
        <v>271</v>
      </c>
      <c r="DF509" s="193" t="s">
        <v>271</v>
      </c>
      <c r="DG509" s="190" t="s">
        <v>287</v>
      </c>
      <c r="DH509" s="193">
        <v>0</v>
      </c>
      <c r="DI509" s="193">
        <v>0</v>
      </c>
      <c r="DJ509" s="190" t="s">
        <v>271</v>
      </c>
      <c r="DK509" s="193" t="s">
        <v>271</v>
      </c>
      <c r="DL509" s="193" t="s">
        <v>271</v>
      </c>
      <c r="DM509" s="190" t="s">
        <v>287</v>
      </c>
      <c r="DN509" s="193">
        <v>0</v>
      </c>
      <c r="DO509" s="193">
        <v>0</v>
      </c>
      <c r="DP509" s="190" t="s">
        <v>271</v>
      </c>
      <c r="DQ509" s="193" t="s">
        <v>271</v>
      </c>
      <c r="DR509" s="193" t="s">
        <v>271</v>
      </c>
      <c r="DS509" s="190" t="s">
        <v>287</v>
      </c>
      <c r="DT509" s="193">
        <v>0</v>
      </c>
      <c r="DU509" s="193">
        <v>0</v>
      </c>
      <c r="DV509" s="190" t="s">
        <v>287</v>
      </c>
      <c r="DW509" s="193">
        <v>0</v>
      </c>
      <c r="DX509" s="193">
        <v>0</v>
      </c>
      <c r="DY509" s="190" t="s">
        <v>356</v>
      </c>
      <c r="DZ509" s="190" t="s">
        <v>297</v>
      </c>
      <c r="EA509" s="190" t="s">
        <v>271</v>
      </c>
      <c r="EB509" s="190" t="s">
        <v>271</v>
      </c>
      <c r="EC509" s="190" t="s">
        <v>272</v>
      </c>
      <c r="ED509" s="190" t="s">
        <v>355</v>
      </c>
      <c r="EE509" s="190" t="s">
        <v>426</v>
      </c>
      <c r="EF509" s="190" t="s">
        <v>271</v>
      </c>
      <c r="EG509" s="190" t="s">
        <v>352</v>
      </c>
      <c r="EH509" s="190" t="s">
        <v>320</v>
      </c>
      <c r="EI509" s="190" t="s">
        <v>283</v>
      </c>
      <c r="EJ509" s="190" t="s">
        <v>245</v>
      </c>
      <c r="EK509" s="190" t="s">
        <v>351</v>
      </c>
      <c r="EL509" s="190" t="s">
        <v>272</v>
      </c>
      <c r="EM509" s="190" t="s">
        <v>272</v>
      </c>
      <c r="EN509" s="190" t="s">
        <v>272</v>
      </c>
      <c r="EO509" s="190" t="s">
        <v>272</v>
      </c>
      <c r="EP509" s="190" t="s">
        <v>350</v>
      </c>
      <c r="EQ509" s="190">
        <v>4</v>
      </c>
      <c r="ER509" s="190" t="s">
        <v>349</v>
      </c>
      <c r="ES509" s="190" t="s">
        <v>272</v>
      </c>
      <c r="ET509" s="190" t="s">
        <v>272</v>
      </c>
      <c r="EU509" s="190" t="s">
        <v>272</v>
      </c>
      <c r="EV509" s="190" t="s">
        <v>297</v>
      </c>
      <c r="EW509" s="190" t="s">
        <v>303</v>
      </c>
      <c r="EX509" s="190">
        <v>3</v>
      </c>
      <c r="EY509" s="190" t="s">
        <v>318</v>
      </c>
      <c r="EZ509" s="190" t="s">
        <v>266</v>
      </c>
      <c r="FA509" s="190" t="s">
        <v>257</v>
      </c>
      <c r="FB509" s="193">
        <v>12</v>
      </c>
      <c r="FC509" s="190" t="s">
        <v>348</v>
      </c>
      <c r="FD509" s="190" t="s">
        <v>276</v>
      </c>
      <c r="FE509" s="190" t="s">
        <v>442</v>
      </c>
      <c r="FF509" s="190" t="s">
        <v>263</v>
      </c>
      <c r="FG509" s="190" t="s">
        <v>1020</v>
      </c>
      <c r="FH509" s="190" t="s">
        <v>271</v>
      </c>
      <c r="FI509" s="190" t="s">
        <v>1019</v>
      </c>
      <c r="FJ509" s="190" t="s">
        <v>1018</v>
      </c>
      <c r="FK509" s="190" t="s">
        <v>1017</v>
      </c>
      <c r="FL509" s="190" t="s">
        <v>1016</v>
      </c>
      <c r="FM509" s="190" t="s">
        <v>1015</v>
      </c>
      <c r="FN509" s="190" t="s">
        <v>1014</v>
      </c>
      <c r="FO509" s="190" t="s">
        <v>1013</v>
      </c>
      <c r="FP509" s="190" t="s">
        <v>1012</v>
      </c>
      <c r="FQ509" s="193">
        <v>0</v>
      </c>
      <c r="FR509" s="193">
        <v>0</v>
      </c>
      <c r="FS509" s="190" t="s">
        <v>272</v>
      </c>
      <c r="FT509" s="190" t="s">
        <v>297</v>
      </c>
      <c r="FU509" s="190" t="s">
        <v>297</v>
      </c>
      <c r="FV509" s="190" t="s">
        <v>297</v>
      </c>
      <c r="FW509" s="190" t="s">
        <v>297</v>
      </c>
      <c r="FX509" s="190" t="s">
        <v>297</v>
      </c>
      <c r="FY509" s="190" t="s">
        <v>297</v>
      </c>
      <c r="FZ509" s="190" t="s">
        <v>297</v>
      </c>
      <c r="GA509" s="190" t="s">
        <v>297</v>
      </c>
      <c r="GB509" s="190" t="s">
        <v>297</v>
      </c>
      <c r="GC509" s="190" t="s">
        <v>272</v>
      </c>
      <c r="GD509" s="190" t="s">
        <v>272</v>
      </c>
      <c r="GE509" s="190" t="s">
        <v>297</v>
      </c>
    </row>
    <row r="510" spans="1:187" x14ac:dyDescent="0.3">
      <c r="A510" s="190" t="s">
        <v>372</v>
      </c>
      <c r="B510" s="190">
        <v>3096</v>
      </c>
      <c r="C510" s="190" t="s">
        <v>98</v>
      </c>
      <c r="D510" s="190" t="s">
        <v>240</v>
      </c>
      <c r="E510" s="190" t="s">
        <v>1011</v>
      </c>
      <c r="F510" s="190" t="s">
        <v>1010</v>
      </c>
      <c r="G510" s="190" t="s">
        <v>270</v>
      </c>
      <c r="H510" s="190" t="s">
        <v>369</v>
      </c>
      <c r="I510" s="190" t="s">
        <v>368</v>
      </c>
      <c r="J510" s="190" t="s">
        <v>1009</v>
      </c>
      <c r="K510" s="190" t="s">
        <v>271</v>
      </c>
      <c r="L510" s="190" t="s">
        <v>271</v>
      </c>
      <c r="M510" s="190" t="s">
        <v>271</v>
      </c>
      <c r="N510" s="190" t="s">
        <v>271</v>
      </c>
      <c r="O510" s="190" t="s">
        <v>271</v>
      </c>
      <c r="P510" s="190" t="s">
        <v>271</v>
      </c>
      <c r="Q510" s="191">
        <v>41760</v>
      </c>
      <c r="R510" s="191">
        <v>42551</v>
      </c>
      <c r="S510" s="191">
        <v>42916</v>
      </c>
      <c r="T510" s="190" t="s">
        <v>391</v>
      </c>
      <c r="U510" s="194">
        <v>1777642</v>
      </c>
      <c r="V510" s="190" t="s">
        <v>1008</v>
      </c>
      <c r="W510" s="190" t="s">
        <v>1007</v>
      </c>
      <c r="X510" s="190" t="s">
        <v>1006</v>
      </c>
      <c r="Y510" s="190" t="s">
        <v>1005</v>
      </c>
      <c r="Z510" s="190" t="s">
        <v>1004</v>
      </c>
      <c r="AA510" s="190" t="s">
        <v>1003</v>
      </c>
      <c r="AB510" s="190" t="s">
        <v>310</v>
      </c>
      <c r="AC510" s="190" t="s">
        <v>1002</v>
      </c>
      <c r="AD510" s="190" t="s">
        <v>325</v>
      </c>
      <c r="AE510" s="190" t="s">
        <v>1001</v>
      </c>
      <c r="AF510" s="190" t="s">
        <v>1000</v>
      </c>
      <c r="AG510" s="193">
        <v>6984</v>
      </c>
      <c r="AH510" s="193">
        <v>5342</v>
      </c>
      <c r="AI510" s="193">
        <v>12326</v>
      </c>
      <c r="AJ510" s="193">
        <v>381</v>
      </c>
      <c r="AK510" s="193">
        <v>199</v>
      </c>
      <c r="AL510" s="193">
        <v>580</v>
      </c>
      <c r="AM510" s="193">
        <v>0</v>
      </c>
      <c r="AN510" s="193">
        <v>0</v>
      </c>
      <c r="AO510" s="193">
        <v>0</v>
      </c>
      <c r="AP510" s="193">
        <v>0</v>
      </c>
      <c r="AQ510" s="193">
        <v>0</v>
      </c>
      <c r="AR510" s="193">
        <v>0</v>
      </c>
      <c r="AS510" s="190" t="s">
        <v>271</v>
      </c>
      <c r="AT510" s="193" t="s">
        <v>271</v>
      </c>
      <c r="AU510" s="193" t="s">
        <v>271</v>
      </c>
      <c r="AV510" s="190" t="s">
        <v>271</v>
      </c>
      <c r="AW510" s="193" t="s">
        <v>271</v>
      </c>
      <c r="AX510" s="193" t="s">
        <v>271</v>
      </c>
      <c r="AY510" s="190" t="s">
        <v>271</v>
      </c>
      <c r="AZ510" s="193" t="s">
        <v>271</v>
      </c>
      <c r="BA510" s="193" t="s">
        <v>271</v>
      </c>
      <c r="BB510" s="190" t="s">
        <v>271</v>
      </c>
      <c r="BC510" s="193" t="s">
        <v>271</v>
      </c>
      <c r="BD510" s="193" t="s">
        <v>271</v>
      </c>
      <c r="BE510" s="190" t="s">
        <v>271</v>
      </c>
      <c r="BF510" s="193" t="s">
        <v>271</v>
      </c>
      <c r="BG510" s="193" t="s">
        <v>271</v>
      </c>
      <c r="BH510" s="190" t="s">
        <v>271</v>
      </c>
      <c r="BI510" s="193" t="s">
        <v>271</v>
      </c>
      <c r="BJ510" s="193" t="s">
        <v>271</v>
      </c>
      <c r="BK510" s="190" t="s">
        <v>271</v>
      </c>
      <c r="BL510" s="193" t="s">
        <v>271</v>
      </c>
      <c r="BM510" s="193" t="s">
        <v>271</v>
      </c>
      <c r="BN510" s="190" t="s">
        <v>271</v>
      </c>
      <c r="BO510" s="193" t="s">
        <v>271</v>
      </c>
      <c r="BP510" s="193" t="s">
        <v>271</v>
      </c>
      <c r="BQ510" s="190" t="s">
        <v>271</v>
      </c>
      <c r="BR510" s="193" t="s">
        <v>271</v>
      </c>
      <c r="BS510" s="193" t="s">
        <v>271</v>
      </c>
      <c r="BT510" s="190" t="s">
        <v>271</v>
      </c>
      <c r="BU510" s="193" t="s">
        <v>271</v>
      </c>
      <c r="BV510" s="193" t="s">
        <v>271</v>
      </c>
      <c r="BW510" s="193">
        <v>2905</v>
      </c>
      <c r="BX510" s="193">
        <v>1875</v>
      </c>
      <c r="BY510" s="193">
        <v>4780</v>
      </c>
      <c r="BZ510" s="193">
        <v>581</v>
      </c>
      <c r="CA510" s="193">
        <v>375</v>
      </c>
      <c r="CB510" s="193">
        <v>956</v>
      </c>
      <c r="CC510" s="190" t="s">
        <v>287</v>
      </c>
      <c r="CD510" s="193">
        <v>350</v>
      </c>
      <c r="CE510" s="193">
        <v>1750</v>
      </c>
      <c r="CF510" s="190" t="s">
        <v>271</v>
      </c>
      <c r="CG510" s="193" t="s">
        <v>271</v>
      </c>
      <c r="CH510" s="193" t="s">
        <v>271</v>
      </c>
      <c r="CI510" s="190" t="s">
        <v>271</v>
      </c>
      <c r="CJ510" s="193" t="s">
        <v>271</v>
      </c>
      <c r="CK510" s="193" t="s">
        <v>271</v>
      </c>
      <c r="CL510" s="190" t="s">
        <v>271</v>
      </c>
      <c r="CM510" s="193" t="s">
        <v>271</v>
      </c>
      <c r="CN510" s="193" t="s">
        <v>271</v>
      </c>
      <c r="CO510" s="190" t="s">
        <v>287</v>
      </c>
      <c r="CP510" s="193">
        <v>956</v>
      </c>
      <c r="CQ510" s="193">
        <v>4780</v>
      </c>
      <c r="CR510" s="190" t="s">
        <v>271</v>
      </c>
      <c r="CS510" s="193" t="s">
        <v>271</v>
      </c>
      <c r="CT510" s="193" t="s">
        <v>271</v>
      </c>
      <c r="CU510" s="190" t="s">
        <v>271</v>
      </c>
      <c r="CV510" s="193" t="s">
        <v>271</v>
      </c>
      <c r="CW510" s="193" t="s">
        <v>271</v>
      </c>
      <c r="CX510" s="190" t="s">
        <v>271</v>
      </c>
      <c r="CY510" s="193" t="s">
        <v>271</v>
      </c>
      <c r="CZ510" s="193" t="s">
        <v>271</v>
      </c>
      <c r="DA510" s="190" t="s">
        <v>287</v>
      </c>
      <c r="DB510" s="193">
        <v>240</v>
      </c>
      <c r="DC510" s="193">
        <v>720</v>
      </c>
      <c r="DD510" s="190" t="s">
        <v>271</v>
      </c>
      <c r="DE510" s="193" t="s">
        <v>271</v>
      </c>
      <c r="DF510" s="193" t="s">
        <v>271</v>
      </c>
      <c r="DG510" s="190" t="s">
        <v>271</v>
      </c>
      <c r="DH510" s="193" t="s">
        <v>271</v>
      </c>
      <c r="DI510" s="193" t="s">
        <v>271</v>
      </c>
      <c r="DJ510" s="190" t="s">
        <v>271</v>
      </c>
      <c r="DK510" s="193" t="s">
        <v>271</v>
      </c>
      <c r="DL510" s="193" t="s">
        <v>271</v>
      </c>
      <c r="DM510" s="190" t="s">
        <v>271</v>
      </c>
      <c r="DN510" s="193" t="s">
        <v>271</v>
      </c>
      <c r="DO510" s="193" t="s">
        <v>271</v>
      </c>
      <c r="DP510" s="190" t="s">
        <v>271</v>
      </c>
      <c r="DQ510" s="193" t="s">
        <v>271</v>
      </c>
      <c r="DR510" s="193" t="s">
        <v>271</v>
      </c>
      <c r="DS510" s="190" t="s">
        <v>271</v>
      </c>
      <c r="DT510" s="193" t="s">
        <v>271</v>
      </c>
      <c r="DU510" s="193" t="s">
        <v>271</v>
      </c>
      <c r="DV510" s="190" t="s">
        <v>287</v>
      </c>
      <c r="DW510" s="193">
        <v>956</v>
      </c>
      <c r="DX510" s="193">
        <v>4780</v>
      </c>
      <c r="DY510" s="190" t="s">
        <v>655</v>
      </c>
      <c r="DZ510" s="190" t="s">
        <v>272</v>
      </c>
      <c r="EA510" s="190" t="s">
        <v>323</v>
      </c>
      <c r="EB510" s="190" t="s">
        <v>286</v>
      </c>
      <c r="EC510" s="190" t="s">
        <v>272</v>
      </c>
      <c r="ED510" s="190" t="s">
        <v>868</v>
      </c>
      <c r="EE510" s="190" t="s">
        <v>426</v>
      </c>
      <c r="EF510" s="190" t="s">
        <v>999</v>
      </c>
      <c r="EG510" s="190" t="s">
        <v>321</v>
      </c>
      <c r="EH510" s="190" t="s">
        <v>380</v>
      </c>
      <c r="EI510" s="190" t="s">
        <v>319</v>
      </c>
      <c r="EJ510" s="190" t="s">
        <v>246</v>
      </c>
      <c r="EK510" s="190" t="s">
        <v>379</v>
      </c>
      <c r="EL510" s="190" t="s">
        <v>272</v>
      </c>
      <c r="EM510" s="190" t="s">
        <v>272</v>
      </c>
      <c r="EN510" s="190" t="s">
        <v>272</v>
      </c>
      <c r="EO510" s="190" t="s">
        <v>272</v>
      </c>
      <c r="EP510" s="190" t="s">
        <v>378</v>
      </c>
      <c r="EQ510" s="190">
        <v>4</v>
      </c>
      <c r="ER510" s="190" t="s">
        <v>349</v>
      </c>
      <c r="ES510" s="190" t="s">
        <v>272</v>
      </c>
      <c r="ET510" s="190" t="s">
        <v>272</v>
      </c>
      <c r="EU510" s="190" t="s">
        <v>272</v>
      </c>
      <c r="EV510" s="190" t="s">
        <v>272</v>
      </c>
      <c r="EW510" s="190" t="s">
        <v>303</v>
      </c>
      <c r="EX510" s="190">
        <v>4</v>
      </c>
      <c r="EY510" s="190" t="s">
        <v>302</v>
      </c>
      <c r="EZ510" s="190" t="s">
        <v>268</v>
      </c>
      <c r="FA510" s="190" t="s">
        <v>258</v>
      </c>
      <c r="FB510" s="193">
        <v>3</v>
      </c>
      <c r="FC510" s="190" t="s">
        <v>348</v>
      </c>
      <c r="FD510" s="190" t="s">
        <v>300</v>
      </c>
      <c r="FE510" s="190" t="s">
        <v>276</v>
      </c>
      <c r="FF510" s="190" t="s">
        <v>262</v>
      </c>
      <c r="FG510" s="190" t="s">
        <v>271</v>
      </c>
      <c r="FH510" s="190" t="s">
        <v>271</v>
      </c>
      <c r="FI510" s="190" t="s">
        <v>998</v>
      </c>
      <c r="FJ510" s="190" t="s">
        <v>997</v>
      </c>
      <c r="FK510" s="190" t="s">
        <v>996</v>
      </c>
      <c r="FL510" s="190" t="s">
        <v>995</v>
      </c>
      <c r="FM510" s="190" t="s">
        <v>994</v>
      </c>
      <c r="FN510" s="190" t="s">
        <v>993</v>
      </c>
      <c r="FO510" s="190" t="s">
        <v>271</v>
      </c>
      <c r="FP510" s="190" t="s">
        <v>992</v>
      </c>
      <c r="FQ510" s="193">
        <v>4780</v>
      </c>
      <c r="FR510" s="193">
        <v>956</v>
      </c>
      <c r="FS510" s="190" t="s">
        <v>272</v>
      </c>
      <c r="FT510" s="190" t="s">
        <v>297</v>
      </c>
      <c r="FU510" s="190" t="s">
        <v>297</v>
      </c>
      <c r="FV510" s="190" t="s">
        <v>297</v>
      </c>
      <c r="FW510" s="190" t="s">
        <v>297</v>
      </c>
      <c r="FX510" s="190" t="s">
        <v>297</v>
      </c>
      <c r="FY510" s="190" t="s">
        <v>297</v>
      </c>
      <c r="FZ510" s="190" t="s">
        <v>297</v>
      </c>
      <c r="GA510" s="190" t="s">
        <v>297</v>
      </c>
      <c r="GB510" s="190" t="s">
        <v>297</v>
      </c>
      <c r="GC510" s="190" t="s">
        <v>272</v>
      </c>
      <c r="GD510" s="190" t="s">
        <v>272</v>
      </c>
      <c r="GE510" s="190" t="s">
        <v>297</v>
      </c>
    </row>
    <row r="511" spans="1:187" x14ac:dyDescent="0.3">
      <c r="A511" s="190" t="s">
        <v>372</v>
      </c>
      <c r="B511" s="190">
        <v>3615</v>
      </c>
      <c r="C511" s="190" t="s">
        <v>100</v>
      </c>
      <c r="D511" s="190" t="s">
        <v>238</v>
      </c>
      <c r="E511" s="190" t="s">
        <v>10607</v>
      </c>
      <c r="F511" s="190" t="s">
        <v>10606</v>
      </c>
      <c r="G511" s="190" t="s">
        <v>4028</v>
      </c>
      <c r="H511" s="190" t="s">
        <v>1272</v>
      </c>
      <c r="I511" s="190" t="s">
        <v>301</v>
      </c>
      <c r="J511" s="190" t="s">
        <v>10605</v>
      </c>
      <c r="K511" s="190" t="s">
        <v>271</v>
      </c>
      <c r="L511" s="190" t="s">
        <v>271</v>
      </c>
      <c r="M511" s="190" t="s">
        <v>271</v>
      </c>
      <c r="N511" s="190" t="s">
        <v>271</v>
      </c>
      <c r="O511" s="190" t="s">
        <v>271</v>
      </c>
      <c r="P511" s="190" t="s">
        <v>271</v>
      </c>
      <c r="Q511" s="191">
        <v>42217</v>
      </c>
      <c r="R511" s="191">
        <v>42400</v>
      </c>
      <c r="S511" s="191">
        <v>42460</v>
      </c>
      <c r="T511" s="190" t="s">
        <v>1332</v>
      </c>
      <c r="U511" s="194">
        <v>100000</v>
      </c>
      <c r="V511" s="190" t="s">
        <v>4209</v>
      </c>
      <c r="W511" s="190" t="s">
        <v>4238</v>
      </c>
      <c r="X511" s="190" t="s">
        <v>4207</v>
      </c>
      <c r="Y511" s="190" t="s">
        <v>10604</v>
      </c>
      <c r="Z511" s="190" t="s">
        <v>10603</v>
      </c>
      <c r="AA511" s="190" t="s">
        <v>10602</v>
      </c>
      <c r="AB511" s="190" t="s">
        <v>448</v>
      </c>
      <c r="AC511" s="190" t="s">
        <v>10601</v>
      </c>
      <c r="AD511" s="190" t="s">
        <v>325</v>
      </c>
      <c r="AE511" s="190" t="s">
        <v>10600</v>
      </c>
      <c r="AF511" s="190" t="s">
        <v>10599</v>
      </c>
      <c r="AG511" s="193">
        <v>110</v>
      </c>
      <c r="AH511" s="193">
        <v>105</v>
      </c>
      <c r="AI511" s="193">
        <v>215</v>
      </c>
      <c r="AJ511" s="193">
        <v>26</v>
      </c>
      <c r="AK511" s="193">
        <v>24</v>
      </c>
      <c r="AL511" s="193">
        <v>50</v>
      </c>
      <c r="AM511" s="193">
        <v>135</v>
      </c>
      <c r="AN511" s="193">
        <v>125</v>
      </c>
      <c r="AO511" s="193">
        <v>260</v>
      </c>
      <c r="AP511" s="193">
        <v>46</v>
      </c>
      <c r="AQ511" s="193">
        <v>6</v>
      </c>
      <c r="AR511" s="193">
        <v>52</v>
      </c>
      <c r="AS511" s="190" t="s">
        <v>271</v>
      </c>
      <c r="AT511" s="193" t="s">
        <v>271</v>
      </c>
      <c r="AU511" s="193" t="s">
        <v>271</v>
      </c>
      <c r="AV511" s="190" t="s">
        <v>271</v>
      </c>
      <c r="AW511" s="193" t="s">
        <v>271</v>
      </c>
      <c r="AX511" s="193" t="s">
        <v>271</v>
      </c>
      <c r="AY511" s="190" t="s">
        <v>271</v>
      </c>
      <c r="AZ511" s="193" t="s">
        <v>271</v>
      </c>
      <c r="BA511" s="193" t="s">
        <v>271</v>
      </c>
      <c r="BB511" s="190" t="s">
        <v>271</v>
      </c>
      <c r="BC511" s="193" t="s">
        <v>271</v>
      </c>
      <c r="BD511" s="193" t="s">
        <v>271</v>
      </c>
      <c r="BE511" s="190" t="s">
        <v>271</v>
      </c>
      <c r="BF511" s="193" t="s">
        <v>271</v>
      </c>
      <c r="BG511" s="193" t="s">
        <v>271</v>
      </c>
      <c r="BH511" s="190" t="s">
        <v>287</v>
      </c>
      <c r="BI511" s="193">
        <v>52</v>
      </c>
      <c r="BJ511" s="193">
        <v>260</v>
      </c>
      <c r="BK511" s="190" t="s">
        <v>271</v>
      </c>
      <c r="BL511" s="193" t="s">
        <v>271</v>
      </c>
      <c r="BM511" s="193" t="s">
        <v>271</v>
      </c>
      <c r="BN511" s="190" t="s">
        <v>271</v>
      </c>
      <c r="BO511" s="193" t="s">
        <v>271</v>
      </c>
      <c r="BP511" s="193" t="s">
        <v>271</v>
      </c>
      <c r="BQ511" s="190" t="s">
        <v>271</v>
      </c>
      <c r="BR511" s="193" t="s">
        <v>271</v>
      </c>
      <c r="BS511" s="193" t="s">
        <v>271</v>
      </c>
      <c r="BT511" s="190" t="s">
        <v>271</v>
      </c>
      <c r="BU511" s="193" t="s">
        <v>271</v>
      </c>
      <c r="BV511" s="193" t="s">
        <v>271</v>
      </c>
      <c r="BW511" s="193" t="s">
        <v>271</v>
      </c>
      <c r="BX511" s="193" t="s">
        <v>271</v>
      </c>
      <c r="BY511" s="193">
        <v>0</v>
      </c>
      <c r="BZ511" s="193" t="s">
        <v>271</v>
      </c>
      <c r="CA511" s="193" t="s">
        <v>271</v>
      </c>
      <c r="CB511" s="193">
        <v>0</v>
      </c>
      <c r="CC511" s="190" t="s">
        <v>271</v>
      </c>
      <c r="CD511" s="193" t="s">
        <v>271</v>
      </c>
      <c r="CE511" s="193" t="s">
        <v>271</v>
      </c>
      <c r="CF511" s="190" t="s">
        <v>271</v>
      </c>
      <c r="CG511" s="193" t="s">
        <v>271</v>
      </c>
      <c r="CH511" s="193" t="s">
        <v>271</v>
      </c>
      <c r="CI511" s="190" t="s">
        <v>271</v>
      </c>
      <c r="CJ511" s="193" t="s">
        <v>271</v>
      </c>
      <c r="CK511" s="193" t="s">
        <v>271</v>
      </c>
      <c r="CL511" s="190" t="s">
        <v>271</v>
      </c>
      <c r="CM511" s="193" t="s">
        <v>271</v>
      </c>
      <c r="CN511" s="193" t="s">
        <v>271</v>
      </c>
      <c r="CO511" s="190" t="s">
        <v>271</v>
      </c>
      <c r="CP511" s="193" t="s">
        <v>271</v>
      </c>
      <c r="CQ511" s="193" t="s">
        <v>271</v>
      </c>
      <c r="CR511" s="190" t="s">
        <v>271</v>
      </c>
      <c r="CS511" s="193" t="s">
        <v>271</v>
      </c>
      <c r="CT511" s="193" t="s">
        <v>271</v>
      </c>
      <c r="CU511" s="190" t="s">
        <v>271</v>
      </c>
      <c r="CV511" s="193" t="s">
        <v>271</v>
      </c>
      <c r="CW511" s="193" t="s">
        <v>271</v>
      </c>
      <c r="CX511" s="190" t="s">
        <v>271</v>
      </c>
      <c r="CY511" s="193" t="s">
        <v>271</v>
      </c>
      <c r="CZ511" s="193" t="s">
        <v>271</v>
      </c>
      <c r="DA511" s="190" t="s">
        <v>271</v>
      </c>
      <c r="DB511" s="193" t="s">
        <v>271</v>
      </c>
      <c r="DC511" s="193" t="s">
        <v>271</v>
      </c>
      <c r="DD511" s="190" t="s">
        <v>271</v>
      </c>
      <c r="DE511" s="193" t="s">
        <v>271</v>
      </c>
      <c r="DF511" s="193" t="s">
        <v>271</v>
      </c>
      <c r="DG511" s="190" t="s">
        <v>271</v>
      </c>
      <c r="DH511" s="193" t="s">
        <v>271</v>
      </c>
      <c r="DI511" s="193" t="s">
        <v>271</v>
      </c>
      <c r="DJ511" s="190" t="s">
        <v>271</v>
      </c>
      <c r="DK511" s="193" t="s">
        <v>271</v>
      </c>
      <c r="DL511" s="193" t="s">
        <v>271</v>
      </c>
      <c r="DM511" s="190" t="s">
        <v>271</v>
      </c>
      <c r="DN511" s="193" t="s">
        <v>271</v>
      </c>
      <c r="DO511" s="193" t="s">
        <v>271</v>
      </c>
      <c r="DP511" s="190" t="s">
        <v>271</v>
      </c>
      <c r="DQ511" s="193" t="s">
        <v>271</v>
      </c>
      <c r="DR511" s="193" t="s">
        <v>271</v>
      </c>
      <c r="DS511" s="190" t="s">
        <v>271</v>
      </c>
      <c r="DT511" s="193" t="s">
        <v>271</v>
      </c>
      <c r="DU511" s="193" t="s">
        <v>271</v>
      </c>
      <c r="DV511" s="190" t="s">
        <v>271</v>
      </c>
      <c r="DW511" s="193" t="s">
        <v>271</v>
      </c>
      <c r="DX511" s="193" t="s">
        <v>271</v>
      </c>
      <c r="DY511" s="190" t="s">
        <v>356</v>
      </c>
      <c r="DZ511" s="190" t="s">
        <v>272</v>
      </c>
      <c r="EA511" s="190" t="s">
        <v>427</v>
      </c>
      <c r="EB511" s="190" t="s">
        <v>307</v>
      </c>
      <c r="EC511" s="190" t="s">
        <v>297</v>
      </c>
      <c r="ED511" s="190" t="s">
        <v>271</v>
      </c>
      <c r="EE511" s="190" t="s">
        <v>271</v>
      </c>
      <c r="EF511" s="190" t="s">
        <v>271</v>
      </c>
      <c r="EG511" s="190" t="s">
        <v>352</v>
      </c>
      <c r="EH511" s="190" t="s">
        <v>284</v>
      </c>
      <c r="EI511" s="190" t="s">
        <v>319</v>
      </c>
      <c r="EJ511" s="190" t="s">
        <v>245</v>
      </c>
      <c r="EK511" s="190" t="s">
        <v>379</v>
      </c>
      <c r="EL511" s="190" t="s">
        <v>272</v>
      </c>
      <c r="EM511" s="190" t="s">
        <v>272</v>
      </c>
      <c r="EN511" s="190" t="s">
        <v>272</v>
      </c>
      <c r="EO511" s="190" t="s">
        <v>272</v>
      </c>
      <c r="EP511" s="190" t="s">
        <v>378</v>
      </c>
      <c r="EQ511" s="190">
        <v>4</v>
      </c>
      <c r="ER511" s="190" t="s">
        <v>692</v>
      </c>
      <c r="ES511" s="190" t="s">
        <v>297</v>
      </c>
      <c r="ET511" s="190" t="s">
        <v>272</v>
      </c>
      <c r="EU511" s="190" t="s">
        <v>297</v>
      </c>
      <c r="EV511" s="190" t="s">
        <v>297</v>
      </c>
      <c r="EW511" s="190" t="s">
        <v>691</v>
      </c>
      <c r="EX511" s="190">
        <v>1</v>
      </c>
      <c r="EY511" s="190" t="s">
        <v>278</v>
      </c>
      <c r="EZ511" s="190" t="s">
        <v>268</v>
      </c>
      <c r="FA511" s="190" t="s">
        <v>260</v>
      </c>
      <c r="FB511" s="193">
        <v>1</v>
      </c>
      <c r="FC511" s="190" t="s">
        <v>276</v>
      </c>
      <c r="FD511" s="190" t="s">
        <v>271</v>
      </c>
      <c r="FE511" s="190" t="s">
        <v>271</v>
      </c>
      <c r="FF511" s="190" t="s">
        <v>263</v>
      </c>
      <c r="FG511" s="190" t="s">
        <v>10598</v>
      </c>
      <c r="FH511" s="190" t="s">
        <v>10597</v>
      </c>
      <c r="FI511" s="190" t="s">
        <v>10596</v>
      </c>
      <c r="FJ511" s="190" t="s">
        <v>10595</v>
      </c>
      <c r="FK511" s="190" t="s">
        <v>10594</v>
      </c>
      <c r="FL511" s="190" t="s">
        <v>10593</v>
      </c>
      <c r="FM511" s="190" t="s">
        <v>10592</v>
      </c>
      <c r="FN511" s="190" t="s">
        <v>10591</v>
      </c>
      <c r="FO511" s="190" t="s">
        <v>10590</v>
      </c>
      <c r="FP511" s="190" t="s">
        <v>10589</v>
      </c>
      <c r="FQ511" s="193">
        <v>260</v>
      </c>
      <c r="FR511" s="193">
        <v>52</v>
      </c>
      <c r="FS511" s="190" t="s">
        <v>271</v>
      </c>
      <c r="FT511" s="190" t="s">
        <v>271</v>
      </c>
      <c r="FU511" s="190" t="s">
        <v>272</v>
      </c>
      <c r="FV511" s="190" t="s">
        <v>271</v>
      </c>
      <c r="FW511" s="190" t="s">
        <v>271</v>
      </c>
      <c r="FX511" s="190" t="s">
        <v>271</v>
      </c>
      <c r="FY511" s="190" t="s">
        <v>271</v>
      </c>
      <c r="FZ511" s="190" t="s">
        <v>271</v>
      </c>
      <c r="GA511" s="190" t="s">
        <v>271</v>
      </c>
      <c r="GB511" s="190" t="s">
        <v>271</v>
      </c>
      <c r="GC511" s="190" t="s">
        <v>271</v>
      </c>
      <c r="GD511" s="190" t="s">
        <v>271</v>
      </c>
      <c r="GE511" s="190" t="s">
        <v>297</v>
      </c>
    </row>
    <row r="512" spans="1:187" x14ac:dyDescent="0.3">
      <c r="A512" s="190" t="s">
        <v>372</v>
      </c>
      <c r="B512" s="190">
        <v>3616</v>
      </c>
      <c r="C512" s="190" t="s">
        <v>100</v>
      </c>
      <c r="D512" s="190" t="s">
        <v>238</v>
      </c>
      <c r="E512" s="190" t="s">
        <v>10588</v>
      </c>
      <c r="F512" s="190" t="s">
        <v>10587</v>
      </c>
      <c r="G512" s="190" t="s">
        <v>4028</v>
      </c>
      <c r="H512" s="190" t="s">
        <v>369</v>
      </c>
      <c r="I512" s="190" t="s">
        <v>523</v>
      </c>
      <c r="J512" s="190" t="s">
        <v>10586</v>
      </c>
      <c r="K512" s="190" t="s">
        <v>271</v>
      </c>
      <c r="L512" s="190" t="s">
        <v>271</v>
      </c>
      <c r="M512" s="190" t="s">
        <v>271</v>
      </c>
      <c r="N512" s="190" t="s">
        <v>271</v>
      </c>
      <c r="O512" s="190" t="s">
        <v>271</v>
      </c>
      <c r="P512" s="190" t="s">
        <v>271</v>
      </c>
      <c r="Q512" s="191">
        <v>42248</v>
      </c>
      <c r="R512" s="191">
        <v>42613</v>
      </c>
      <c r="T512" s="190" t="s">
        <v>1332</v>
      </c>
      <c r="U512" s="194">
        <v>2399116</v>
      </c>
      <c r="V512" s="190" t="s">
        <v>4209</v>
      </c>
      <c r="W512" s="190" t="s">
        <v>10585</v>
      </c>
      <c r="X512" s="190" t="s">
        <v>4207</v>
      </c>
      <c r="Y512" s="190" t="s">
        <v>10584</v>
      </c>
      <c r="Z512" s="190" t="s">
        <v>10583</v>
      </c>
      <c r="AA512" s="190" t="s">
        <v>10582</v>
      </c>
      <c r="AB512" s="190" t="s">
        <v>448</v>
      </c>
      <c r="AC512" s="190" t="s">
        <v>10581</v>
      </c>
      <c r="AD512" s="190" t="s">
        <v>325</v>
      </c>
      <c r="AE512" s="190" t="s">
        <v>10580</v>
      </c>
      <c r="AF512" s="190" t="s">
        <v>10579</v>
      </c>
      <c r="AG512" s="193">
        <v>5100</v>
      </c>
      <c r="AH512" s="193">
        <v>4900</v>
      </c>
      <c r="AI512" s="193">
        <v>10000</v>
      </c>
      <c r="AJ512" s="193">
        <v>2040</v>
      </c>
      <c r="AK512" s="193">
        <v>1960</v>
      </c>
      <c r="AL512" s="193">
        <v>4000</v>
      </c>
      <c r="AM512" s="193">
        <v>6284</v>
      </c>
      <c r="AN512" s="193">
        <v>6541</v>
      </c>
      <c r="AO512" s="193">
        <v>12825</v>
      </c>
      <c r="AP512" s="193">
        <v>4406</v>
      </c>
      <c r="AQ512" s="193">
        <v>1753</v>
      </c>
      <c r="AR512" s="193">
        <v>6159</v>
      </c>
      <c r="AS512" s="190" t="s">
        <v>271</v>
      </c>
      <c r="AT512" s="193" t="s">
        <v>271</v>
      </c>
      <c r="AU512" s="193" t="s">
        <v>271</v>
      </c>
      <c r="AV512" s="190" t="s">
        <v>271</v>
      </c>
      <c r="AW512" s="193" t="s">
        <v>271</v>
      </c>
      <c r="AX512" s="193" t="s">
        <v>271</v>
      </c>
      <c r="AY512" s="190" t="s">
        <v>271</v>
      </c>
      <c r="AZ512" s="193" t="s">
        <v>271</v>
      </c>
      <c r="BA512" s="193" t="s">
        <v>271</v>
      </c>
      <c r="BB512" s="190" t="s">
        <v>271</v>
      </c>
      <c r="BC512" s="193" t="s">
        <v>271</v>
      </c>
      <c r="BD512" s="193" t="s">
        <v>271</v>
      </c>
      <c r="BE512" s="190" t="s">
        <v>271</v>
      </c>
      <c r="BF512" s="193" t="s">
        <v>271</v>
      </c>
      <c r="BG512" s="193" t="s">
        <v>271</v>
      </c>
      <c r="BH512" s="190" t="s">
        <v>271</v>
      </c>
      <c r="BI512" s="193" t="s">
        <v>271</v>
      </c>
      <c r="BJ512" s="193" t="s">
        <v>271</v>
      </c>
      <c r="BK512" s="190" t="s">
        <v>287</v>
      </c>
      <c r="BL512" s="193">
        <v>3359</v>
      </c>
      <c r="BM512" s="193">
        <v>6995</v>
      </c>
      <c r="BN512" s="190" t="s">
        <v>271</v>
      </c>
      <c r="BO512" s="193" t="s">
        <v>271</v>
      </c>
      <c r="BP512" s="193" t="s">
        <v>271</v>
      </c>
      <c r="BQ512" s="190" t="s">
        <v>287</v>
      </c>
      <c r="BR512" s="193">
        <v>2800</v>
      </c>
      <c r="BS512" s="193">
        <v>5830</v>
      </c>
      <c r="BT512" s="190" t="s">
        <v>271</v>
      </c>
      <c r="BU512" s="193" t="s">
        <v>271</v>
      </c>
      <c r="BV512" s="193" t="s">
        <v>271</v>
      </c>
      <c r="BW512" s="193" t="s">
        <v>271</v>
      </c>
      <c r="BX512" s="193" t="s">
        <v>271</v>
      </c>
      <c r="BY512" s="193">
        <v>0</v>
      </c>
      <c r="BZ512" s="193" t="s">
        <v>271</v>
      </c>
      <c r="CA512" s="193" t="s">
        <v>271</v>
      </c>
      <c r="CB512" s="193">
        <v>0</v>
      </c>
      <c r="CC512" s="190" t="s">
        <v>271</v>
      </c>
      <c r="CD512" s="193" t="s">
        <v>271</v>
      </c>
      <c r="CE512" s="193" t="s">
        <v>271</v>
      </c>
      <c r="CF512" s="190" t="s">
        <v>271</v>
      </c>
      <c r="CG512" s="193" t="s">
        <v>271</v>
      </c>
      <c r="CH512" s="193" t="s">
        <v>271</v>
      </c>
      <c r="CI512" s="190" t="s">
        <v>271</v>
      </c>
      <c r="CJ512" s="193" t="s">
        <v>271</v>
      </c>
      <c r="CK512" s="193" t="s">
        <v>271</v>
      </c>
      <c r="CL512" s="190" t="s">
        <v>271</v>
      </c>
      <c r="CM512" s="193" t="s">
        <v>271</v>
      </c>
      <c r="CN512" s="193" t="s">
        <v>271</v>
      </c>
      <c r="CO512" s="190" t="s">
        <v>271</v>
      </c>
      <c r="CP512" s="193" t="s">
        <v>271</v>
      </c>
      <c r="CQ512" s="193" t="s">
        <v>271</v>
      </c>
      <c r="CR512" s="190" t="s">
        <v>271</v>
      </c>
      <c r="CS512" s="193" t="s">
        <v>271</v>
      </c>
      <c r="CT512" s="193" t="s">
        <v>271</v>
      </c>
      <c r="CU512" s="190" t="s">
        <v>271</v>
      </c>
      <c r="CV512" s="193" t="s">
        <v>271</v>
      </c>
      <c r="CW512" s="193" t="s">
        <v>271</v>
      </c>
      <c r="CX512" s="190" t="s">
        <v>271</v>
      </c>
      <c r="CY512" s="193" t="s">
        <v>271</v>
      </c>
      <c r="CZ512" s="193" t="s">
        <v>271</v>
      </c>
      <c r="DA512" s="190" t="s">
        <v>271</v>
      </c>
      <c r="DB512" s="193" t="s">
        <v>271</v>
      </c>
      <c r="DC512" s="193" t="s">
        <v>271</v>
      </c>
      <c r="DD512" s="190" t="s">
        <v>271</v>
      </c>
      <c r="DE512" s="193" t="s">
        <v>271</v>
      </c>
      <c r="DF512" s="193" t="s">
        <v>271</v>
      </c>
      <c r="DG512" s="190" t="s">
        <v>271</v>
      </c>
      <c r="DH512" s="193" t="s">
        <v>271</v>
      </c>
      <c r="DI512" s="193" t="s">
        <v>271</v>
      </c>
      <c r="DJ512" s="190" t="s">
        <v>271</v>
      </c>
      <c r="DK512" s="193" t="s">
        <v>271</v>
      </c>
      <c r="DL512" s="193" t="s">
        <v>271</v>
      </c>
      <c r="DM512" s="190" t="s">
        <v>271</v>
      </c>
      <c r="DN512" s="193" t="s">
        <v>271</v>
      </c>
      <c r="DO512" s="193" t="s">
        <v>271</v>
      </c>
      <c r="DP512" s="190" t="s">
        <v>271</v>
      </c>
      <c r="DQ512" s="193" t="s">
        <v>271</v>
      </c>
      <c r="DR512" s="193" t="s">
        <v>271</v>
      </c>
      <c r="DS512" s="190" t="s">
        <v>271</v>
      </c>
      <c r="DT512" s="193" t="s">
        <v>271</v>
      </c>
      <c r="DU512" s="193" t="s">
        <v>271</v>
      </c>
      <c r="DV512" s="190" t="s">
        <v>271</v>
      </c>
      <c r="DW512" s="193" t="s">
        <v>271</v>
      </c>
      <c r="DX512" s="193" t="s">
        <v>271</v>
      </c>
      <c r="DY512" s="190" t="s">
        <v>356</v>
      </c>
      <c r="DZ512" s="190" t="s">
        <v>272</v>
      </c>
      <c r="EA512" s="190" t="s">
        <v>381</v>
      </c>
      <c r="EB512" s="190" t="s">
        <v>286</v>
      </c>
      <c r="EC512" s="190" t="s">
        <v>272</v>
      </c>
      <c r="ED512" s="190" t="s">
        <v>785</v>
      </c>
      <c r="EE512" s="190" t="s">
        <v>307</v>
      </c>
      <c r="EF512" s="190" t="s">
        <v>7541</v>
      </c>
      <c r="EG512" s="190" t="s">
        <v>321</v>
      </c>
      <c r="EH512" s="190" t="s">
        <v>380</v>
      </c>
      <c r="EI512" s="190" t="s">
        <v>319</v>
      </c>
      <c r="EJ512" s="190" t="s">
        <v>245</v>
      </c>
      <c r="EK512" s="190" t="s">
        <v>379</v>
      </c>
      <c r="EL512" s="190" t="s">
        <v>272</v>
      </c>
      <c r="EM512" s="190" t="s">
        <v>272</v>
      </c>
      <c r="EN512" s="190" t="s">
        <v>272</v>
      </c>
      <c r="EO512" s="190" t="s">
        <v>272</v>
      </c>
      <c r="EP512" s="190" t="s">
        <v>378</v>
      </c>
      <c r="EQ512" s="190">
        <v>4</v>
      </c>
      <c r="ER512" s="190" t="s">
        <v>349</v>
      </c>
      <c r="ES512" s="190" t="s">
        <v>272</v>
      </c>
      <c r="ET512" s="190" t="s">
        <v>272</v>
      </c>
      <c r="EU512" s="190" t="s">
        <v>272</v>
      </c>
      <c r="EV512" s="190" t="s">
        <v>272</v>
      </c>
      <c r="EW512" s="190" t="s">
        <v>303</v>
      </c>
      <c r="EX512" s="190">
        <v>4</v>
      </c>
      <c r="EY512" s="190" t="s">
        <v>318</v>
      </c>
      <c r="EZ512" s="190" t="s">
        <v>268</v>
      </c>
      <c r="FA512" s="190" t="s">
        <v>260</v>
      </c>
      <c r="FB512" s="193">
        <v>2</v>
      </c>
      <c r="FC512" s="190" t="s">
        <v>276</v>
      </c>
      <c r="FD512" s="190" t="s">
        <v>276</v>
      </c>
      <c r="FE512" s="190" t="s">
        <v>271</v>
      </c>
      <c r="FF512" s="190" t="s">
        <v>263</v>
      </c>
      <c r="FG512" s="190" t="s">
        <v>10578</v>
      </c>
      <c r="FH512" s="190" t="s">
        <v>10577</v>
      </c>
      <c r="FI512" s="190" t="s">
        <v>7538</v>
      </c>
      <c r="FJ512" s="190" t="s">
        <v>7537</v>
      </c>
      <c r="FK512" s="190" t="s">
        <v>7536</v>
      </c>
      <c r="FL512" s="190" t="s">
        <v>7535</v>
      </c>
      <c r="FM512" s="190" t="s">
        <v>7534</v>
      </c>
      <c r="FN512" s="190" t="s">
        <v>7533</v>
      </c>
      <c r="FO512" s="190" t="s">
        <v>271</v>
      </c>
      <c r="FP512" s="190" t="s">
        <v>271</v>
      </c>
      <c r="FQ512" s="193">
        <v>12825</v>
      </c>
      <c r="FR512" s="193">
        <v>6159</v>
      </c>
      <c r="FS512" s="190" t="s">
        <v>271</v>
      </c>
      <c r="FT512" s="190" t="s">
        <v>271</v>
      </c>
      <c r="FU512" s="190" t="s">
        <v>272</v>
      </c>
      <c r="FV512" s="190" t="s">
        <v>271</v>
      </c>
      <c r="FW512" s="190" t="s">
        <v>271</v>
      </c>
      <c r="FX512" s="190" t="s">
        <v>271</v>
      </c>
      <c r="FY512" s="190" t="s">
        <v>271</v>
      </c>
      <c r="FZ512" s="190" t="s">
        <v>271</v>
      </c>
      <c r="GA512" s="190" t="s">
        <v>271</v>
      </c>
      <c r="GB512" s="190" t="s">
        <v>271</v>
      </c>
      <c r="GC512" s="190" t="s">
        <v>271</v>
      </c>
      <c r="GD512" s="190" t="s">
        <v>271</v>
      </c>
      <c r="GE512" s="190" t="s">
        <v>271</v>
      </c>
    </row>
    <row r="513" spans="1:187" x14ac:dyDescent="0.3">
      <c r="A513" s="190" t="s">
        <v>296</v>
      </c>
      <c r="B513" s="190">
        <v>3755</v>
      </c>
      <c r="C513" s="190" t="s">
        <v>100</v>
      </c>
      <c r="D513" s="190" t="s">
        <v>238</v>
      </c>
      <c r="F513" s="190" t="s">
        <v>7544</v>
      </c>
      <c r="G513" s="190" t="s">
        <v>4001</v>
      </c>
      <c r="Q513" s="190"/>
      <c r="R513" s="190"/>
      <c r="S513" s="190"/>
      <c r="U513" s="190"/>
      <c r="V513" s="190" t="s">
        <v>4209</v>
      </c>
      <c r="W513" s="190" t="s">
        <v>4238</v>
      </c>
      <c r="X513" s="190" t="s">
        <v>4207</v>
      </c>
      <c r="Y513" s="190" t="s">
        <v>271</v>
      </c>
      <c r="Z513" s="190" t="s">
        <v>271</v>
      </c>
      <c r="AA513" s="190" t="s">
        <v>271</v>
      </c>
      <c r="AB513" s="190" t="s">
        <v>448</v>
      </c>
      <c r="AC513" s="190" t="s">
        <v>7543</v>
      </c>
      <c r="AD513" s="190" t="s">
        <v>325</v>
      </c>
      <c r="AE513" s="190" t="s">
        <v>7542</v>
      </c>
      <c r="AG513" s="190"/>
      <c r="AH513" s="190"/>
      <c r="AI513" s="190"/>
      <c r="AJ513" s="190"/>
      <c r="AK513" s="190"/>
      <c r="AL513" s="190"/>
      <c r="AM513" s="193">
        <v>0</v>
      </c>
      <c r="AN513" s="193">
        <v>0</v>
      </c>
      <c r="AO513" s="193">
        <v>0</v>
      </c>
      <c r="AP513" s="193">
        <v>0</v>
      </c>
      <c r="AQ513" s="193">
        <v>0</v>
      </c>
      <c r="AR513" s="193">
        <v>0</v>
      </c>
      <c r="AS513" s="190" t="s">
        <v>271</v>
      </c>
      <c r="AT513" s="193" t="s">
        <v>271</v>
      </c>
      <c r="AU513" s="193" t="s">
        <v>271</v>
      </c>
      <c r="AV513" s="190" t="s">
        <v>271</v>
      </c>
      <c r="AW513" s="193" t="s">
        <v>271</v>
      </c>
      <c r="AX513" s="193" t="s">
        <v>271</v>
      </c>
      <c r="AY513" s="190" t="s">
        <v>271</v>
      </c>
      <c r="AZ513" s="193" t="s">
        <v>271</v>
      </c>
      <c r="BA513" s="193" t="s">
        <v>271</v>
      </c>
      <c r="BB513" s="190" t="s">
        <v>271</v>
      </c>
      <c r="BC513" s="193" t="s">
        <v>271</v>
      </c>
      <c r="BD513" s="193" t="s">
        <v>271</v>
      </c>
      <c r="BE513" s="190" t="s">
        <v>271</v>
      </c>
      <c r="BF513" s="193" t="s">
        <v>271</v>
      </c>
      <c r="BG513" s="193" t="s">
        <v>271</v>
      </c>
      <c r="BH513" s="190" t="s">
        <v>271</v>
      </c>
      <c r="BI513" s="193" t="s">
        <v>271</v>
      </c>
      <c r="BJ513" s="193" t="s">
        <v>271</v>
      </c>
      <c r="BK513" s="190" t="s">
        <v>287</v>
      </c>
      <c r="BL513" s="193">
        <v>0</v>
      </c>
      <c r="BM513" s="193">
        <v>0</v>
      </c>
      <c r="BN513" s="190" t="s">
        <v>271</v>
      </c>
      <c r="BO513" s="193" t="s">
        <v>271</v>
      </c>
      <c r="BP513" s="193" t="s">
        <v>271</v>
      </c>
      <c r="BQ513" s="190" t="s">
        <v>287</v>
      </c>
      <c r="BR513" s="193">
        <v>0</v>
      </c>
      <c r="BS513" s="193">
        <v>0</v>
      </c>
      <c r="BT513" s="190" t="s">
        <v>271</v>
      </c>
      <c r="BU513" s="193" t="s">
        <v>271</v>
      </c>
      <c r="BV513" s="193" t="s">
        <v>271</v>
      </c>
      <c r="BW513" s="193">
        <v>0</v>
      </c>
      <c r="BX513" s="193">
        <v>0</v>
      </c>
      <c r="BY513" s="193">
        <v>0</v>
      </c>
      <c r="BZ513" s="193">
        <v>0</v>
      </c>
      <c r="CA513" s="193">
        <v>0</v>
      </c>
      <c r="CB513" s="193">
        <v>0</v>
      </c>
      <c r="CC513" s="190" t="s">
        <v>271</v>
      </c>
      <c r="CD513" s="193" t="s">
        <v>271</v>
      </c>
      <c r="CE513" s="193" t="s">
        <v>271</v>
      </c>
      <c r="CF513" s="190" t="s">
        <v>271</v>
      </c>
      <c r="CG513" s="193" t="s">
        <v>271</v>
      </c>
      <c r="CH513" s="193" t="s">
        <v>271</v>
      </c>
      <c r="CI513" s="190" t="s">
        <v>271</v>
      </c>
      <c r="CJ513" s="193" t="s">
        <v>271</v>
      </c>
      <c r="CK513" s="193" t="s">
        <v>271</v>
      </c>
      <c r="CL513" s="190" t="s">
        <v>271</v>
      </c>
      <c r="CM513" s="193" t="s">
        <v>271</v>
      </c>
      <c r="CN513" s="193" t="s">
        <v>271</v>
      </c>
      <c r="CO513" s="190" t="s">
        <v>271</v>
      </c>
      <c r="CP513" s="193" t="s">
        <v>271</v>
      </c>
      <c r="CQ513" s="193" t="s">
        <v>271</v>
      </c>
      <c r="CR513" s="190" t="s">
        <v>271</v>
      </c>
      <c r="CS513" s="193" t="s">
        <v>271</v>
      </c>
      <c r="CT513" s="193" t="s">
        <v>271</v>
      </c>
      <c r="CU513" s="190" t="s">
        <v>271</v>
      </c>
      <c r="CV513" s="193" t="s">
        <v>271</v>
      </c>
      <c r="CW513" s="193" t="s">
        <v>271</v>
      </c>
      <c r="CX513" s="190" t="s">
        <v>271</v>
      </c>
      <c r="CY513" s="193" t="s">
        <v>271</v>
      </c>
      <c r="CZ513" s="193" t="s">
        <v>271</v>
      </c>
      <c r="DA513" s="190" t="s">
        <v>271</v>
      </c>
      <c r="DB513" s="193" t="s">
        <v>271</v>
      </c>
      <c r="DC513" s="193" t="s">
        <v>271</v>
      </c>
      <c r="DD513" s="190" t="s">
        <v>271</v>
      </c>
      <c r="DE513" s="193" t="s">
        <v>271</v>
      </c>
      <c r="DF513" s="193" t="s">
        <v>271</v>
      </c>
      <c r="DG513" s="190" t="s">
        <v>271</v>
      </c>
      <c r="DH513" s="193" t="s">
        <v>271</v>
      </c>
      <c r="DI513" s="193" t="s">
        <v>271</v>
      </c>
      <c r="DJ513" s="190" t="s">
        <v>271</v>
      </c>
      <c r="DK513" s="193" t="s">
        <v>271</v>
      </c>
      <c r="DL513" s="193" t="s">
        <v>271</v>
      </c>
      <c r="DM513" s="190" t="s">
        <v>271</v>
      </c>
      <c r="DN513" s="193" t="s">
        <v>271</v>
      </c>
      <c r="DO513" s="193" t="s">
        <v>271</v>
      </c>
      <c r="DP513" s="190" t="s">
        <v>271</v>
      </c>
      <c r="DQ513" s="193" t="s">
        <v>271</v>
      </c>
      <c r="DR513" s="193" t="s">
        <v>271</v>
      </c>
      <c r="DS513" s="190" t="s">
        <v>271</v>
      </c>
      <c r="DT513" s="193" t="s">
        <v>271</v>
      </c>
      <c r="DU513" s="193" t="s">
        <v>271</v>
      </c>
      <c r="DV513" s="190" t="s">
        <v>271</v>
      </c>
      <c r="DW513" s="193" t="s">
        <v>271</v>
      </c>
      <c r="DX513" s="193" t="s">
        <v>271</v>
      </c>
      <c r="DY513" s="193"/>
      <c r="DZ513" s="190" t="s">
        <v>272</v>
      </c>
      <c r="EA513" s="190" t="s">
        <v>381</v>
      </c>
      <c r="EB513" s="190" t="s">
        <v>286</v>
      </c>
      <c r="EC513" s="190" t="s">
        <v>272</v>
      </c>
      <c r="ED513" s="190" t="s">
        <v>785</v>
      </c>
      <c r="EE513" s="190" t="s">
        <v>307</v>
      </c>
      <c r="EF513" s="190" t="s">
        <v>7541</v>
      </c>
      <c r="EG513" s="190" t="s">
        <v>321</v>
      </c>
      <c r="EH513" s="190" t="s">
        <v>320</v>
      </c>
      <c r="EI513" s="190" t="s">
        <v>319</v>
      </c>
      <c r="EJ513" s="190" t="s">
        <v>245</v>
      </c>
      <c r="EK513" s="190" t="s">
        <v>1390</v>
      </c>
      <c r="EL513" s="190" t="s">
        <v>272</v>
      </c>
      <c r="EM513" s="190" t="s">
        <v>272</v>
      </c>
      <c r="EN513" s="190" t="s">
        <v>272</v>
      </c>
      <c r="EO513" s="190" t="s">
        <v>272</v>
      </c>
      <c r="EP513" s="190" t="s">
        <v>378</v>
      </c>
      <c r="EQ513" s="190">
        <v>4</v>
      </c>
      <c r="ER513" s="190" t="s">
        <v>304</v>
      </c>
      <c r="ES513" s="190" t="s">
        <v>272</v>
      </c>
      <c r="ET513" s="190" t="s">
        <v>272</v>
      </c>
      <c r="EU513" s="190" t="s">
        <v>272</v>
      </c>
      <c r="EV513" s="190" t="s">
        <v>272</v>
      </c>
      <c r="EW513" s="190" t="s">
        <v>303</v>
      </c>
      <c r="EX513" s="190">
        <v>4</v>
      </c>
      <c r="EY513" s="190" t="s">
        <v>278</v>
      </c>
      <c r="EZ513" s="190" t="s">
        <v>268</v>
      </c>
      <c r="FA513" s="190" t="s">
        <v>258</v>
      </c>
      <c r="FB513" s="190">
        <v>2</v>
      </c>
      <c r="FC513" s="190" t="s">
        <v>276</v>
      </c>
      <c r="FD513" s="190" t="s">
        <v>271</v>
      </c>
      <c r="FE513" s="190" t="s">
        <v>271</v>
      </c>
      <c r="FF513" s="190" t="s">
        <v>264</v>
      </c>
      <c r="FG513" s="190" t="s">
        <v>7540</v>
      </c>
      <c r="FO513" s="190" t="s">
        <v>7539</v>
      </c>
      <c r="FP513" s="190" t="s">
        <v>271</v>
      </c>
      <c r="FQ513" s="190">
        <v>0</v>
      </c>
      <c r="FR513" s="190">
        <v>0</v>
      </c>
      <c r="FS513" s="190" t="s">
        <v>297</v>
      </c>
      <c r="FT513" s="190" t="s">
        <v>297</v>
      </c>
      <c r="FU513" s="190" t="s">
        <v>272</v>
      </c>
      <c r="FV513" s="190" t="s">
        <v>297</v>
      </c>
      <c r="FW513" s="190" t="s">
        <v>297</v>
      </c>
      <c r="FX513" s="190" t="s">
        <v>297</v>
      </c>
      <c r="FY513" s="190" t="s">
        <v>297</v>
      </c>
      <c r="FZ513" s="190" t="s">
        <v>297</v>
      </c>
      <c r="GA513" s="190" t="s">
        <v>297</v>
      </c>
      <c r="GB513" s="190" t="s">
        <v>297</v>
      </c>
      <c r="GC513" s="190" t="s">
        <v>297</v>
      </c>
      <c r="GD513" s="190" t="s">
        <v>297</v>
      </c>
      <c r="GE513" s="190" t="s">
        <v>272</v>
      </c>
    </row>
    <row r="514" spans="1:187" x14ac:dyDescent="0.3">
      <c r="A514" s="190" t="s">
        <v>372</v>
      </c>
      <c r="B514" s="190">
        <v>3614</v>
      </c>
      <c r="C514" s="190" t="s">
        <v>100</v>
      </c>
      <c r="D514" s="190" t="s">
        <v>238</v>
      </c>
      <c r="E514" s="190" t="s">
        <v>4257</v>
      </c>
      <c r="F514" s="190" t="s">
        <v>4256</v>
      </c>
      <c r="G514" s="190" t="s">
        <v>3876</v>
      </c>
      <c r="H514" s="190" t="s">
        <v>369</v>
      </c>
      <c r="I514" s="190" t="s">
        <v>544</v>
      </c>
      <c r="J514" s="190" t="s">
        <v>4255</v>
      </c>
      <c r="K514" s="190" t="s">
        <v>271</v>
      </c>
      <c r="L514" s="190" t="s">
        <v>271</v>
      </c>
      <c r="M514" s="190" t="s">
        <v>271</v>
      </c>
      <c r="N514" s="190" t="s">
        <v>271</v>
      </c>
      <c r="O514" s="190" t="s">
        <v>271</v>
      </c>
      <c r="P514" s="190" t="s">
        <v>271</v>
      </c>
      <c r="Q514" s="191">
        <v>42186</v>
      </c>
      <c r="R514" s="191">
        <v>42369</v>
      </c>
      <c r="T514" s="190" t="s">
        <v>452</v>
      </c>
      <c r="U514" s="194">
        <v>447020</v>
      </c>
      <c r="V514" s="190" t="s">
        <v>4254</v>
      </c>
      <c r="W514" s="190" t="s">
        <v>497</v>
      </c>
      <c r="X514" s="190" t="s">
        <v>4253</v>
      </c>
      <c r="Y514" s="190" t="s">
        <v>271</v>
      </c>
      <c r="Z514" s="190" t="s">
        <v>271</v>
      </c>
      <c r="AA514" s="190" t="s">
        <v>271</v>
      </c>
      <c r="AB514" s="190" t="s">
        <v>448</v>
      </c>
      <c r="AC514" s="190" t="s">
        <v>4252</v>
      </c>
      <c r="AD514" s="190" t="s">
        <v>289</v>
      </c>
      <c r="AE514" s="190" t="s">
        <v>4251</v>
      </c>
      <c r="AF514" s="190" t="s">
        <v>4250</v>
      </c>
      <c r="AG514" s="193" t="s">
        <v>271</v>
      </c>
      <c r="AH514" s="193" t="s">
        <v>271</v>
      </c>
      <c r="AI514" s="193">
        <v>0</v>
      </c>
      <c r="AJ514" s="193" t="s">
        <v>271</v>
      </c>
      <c r="AK514" s="193" t="s">
        <v>271</v>
      </c>
      <c r="AL514" s="193">
        <v>12000</v>
      </c>
      <c r="AM514" s="193">
        <v>0</v>
      </c>
      <c r="AN514" s="193">
        <v>0</v>
      </c>
      <c r="AO514" s="193">
        <v>0</v>
      </c>
      <c r="AP514" s="193">
        <v>0</v>
      </c>
      <c r="AQ514" s="193">
        <v>0</v>
      </c>
      <c r="AR514" s="193">
        <v>13500</v>
      </c>
      <c r="AS514" s="190" t="s">
        <v>287</v>
      </c>
      <c r="AT514" s="193">
        <v>0</v>
      </c>
      <c r="AU514" s="193">
        <v>0</v>
      </c>
      <c r="AV514" s="190" t="s">
        <v>287</v>
      </c>
      <c r="AW514" s="193">
        <v>0</v>
      </c>
      <c r="AX514" s="193">
        <v>0</v>
      </c>
      <c r="AY514" s="190" t="s">
        <v>287</v>
      </c>
      <c r="AZ514" s="193">
        <v>0</v>
      </c>
      <c r="BA514" s="193">
        <v>0</v>
      </c>
      <c r="BB514" s="190" t="s">
        <v>287</v>
      </c>
      <c r="BC514" s="193">
        <v>0</v>
      </c>
      <c r="BD514" s="193">
        <v>0</v>
      </c>
      <c r="BE514" s="190" t="s">
        <v>287</v>
      </c>
      <c r="BF514" s="193">
        <v>0</v>
      </c>
      <c r="BG514" s="193">
        <v>0</v>
      </c>
      <c r="BH514" s="190" t="s">
        <v>287</v>
      </c>
      <c r="BI514" s="193">
        <v>0</v>
      </c>
      <c r="BJ514" s="193">
        <v>0</v>
      </c>
      <c r="BK514" s="190" t="s">
        <v>287</v>
      </c>
      <c r="BL514" s="193">
        <v>0</v>
      </c>
      <c r="BM514" s="193">
        <v>0</v>
      </c>
      <c r="BN514" s="190" t="s">
        <v>287</v>
      </c>
      <c r="BO514" s="193">
        <v>0</v>
      </c>
      <c r="BP514" s="193">
        <v>0</v>
      </c>
      <c r="BQ514" s="190" t="s">
        <v>287</v>
      </c>
      <c r="BR514" s="193">
        <v>0</v>
      </c>
      <c r="BS514" s="193">
        <v>0</v>
      </c>
      <c r="BT514" s="190" t="s">
        <v>287</v>
      </c>
      <c r="BU514" s="193">
        <v>0</v>
      </c>
      <c r="BV514" s="193">
        <v>0</v>
      </c>
      <c r="BW514" s="193">
        <v>0</v>
      </c>
      <c r="BX514" s="193">
        <v>0</v>
      </c>
      <c r="BY514" s="193">
        <v>0</v>
      </c>
      <c r="BZ514" s="193">
        <v>0</v>
      </c>
      <c r="CA514" s="193">
        <v>0</v>
      </c>
      <c r="CB514" s="193">
        <v>0</v>
      </c>
      <c r="CC514" s="190" t="s">
        <v>271</v>
      </c>
      <c r="CD514" s="193" t="s">
        <v>271</v>
      </c>
      <c r="CE514" s="193" t="s">
        <v>271</v>
      </c>
      <c r="CF514" s="190" t="s">
        <v>271</v>
      </c>
      <c r="CG514" s="193" t="s">
        <v>271</v>
      </c>
      <c r="CH514" s="193" t="s">
        <v>271</v>
      </c>
      <c r="CI514" s="190" t="s">
        <v>271</v>
      </c>
      <c r="CJ514" s="193" t="s">
        <v>271</v>
      </c>
      <c r="CK514" s="193" t="s">
        <v>271</v>
      </c>
      <c r="CL514" s="190" t="s">
        <v>271</v>
      </c>
      <c r="CM514" s="193" t="s">
        <v>271</v>
      </c>
      <c r="CN514" s="193" t="s">
        <v>271</v>
      </c>
      <c r="CO514" s="190" t="s">
        <v>271</v>
      </c>
      <c r="CP514" s="193" t="s">
        <v>271</v>
      </c>
      <c r="CQ514" s="193" t="s">
        <v>271</v>
      </c>
      <c r="CR514" s="190" t="s">
        <v>271</v>
      </c>
      <c r="CS514" s="193" t="s">
        <v>271</v>
      </c>
      <c r="CT514" s="193" t="s">
        <v>271</v>
      </c>
      <c r="CU514" s="190" t="s">
        <v>271</v>
      </c>
      <c r="CV514" s="193" t="s">
        <v>271</v>
      </c>
      <c r="CW514" s="193" t="s">
        <v>271</v>
      </c>
      <c r="CX514" s="190" t="s">
        <v>271</v>
      </c>
      <c r="CY514" s="193" t="s">
        <v>271</v>
      </c>
      <c r="CZ514" s="193" t="s">
        <v>271</v>
      </c>
      <c r="DA514" s="190" t="s">
        <v>271</v>
      </c>
      <c r="DB514" s="193" t="s">
        <v>271</v>
      </c>
      <c r="DC514" s="193" t="s">
        <v>271</v>
      </c>
      <c r="DD514" s="190" t="s">
        <v>271</v>
      </c>
      <c r="DE514" s="193" t="s">
        <v>271</v>
      </c>
      <c r="DF514" s="193" t="s">
        <v>271</v>
      </c>
      <c r="DG514" s="190" t="s">
        <v>271</v>
      </c>
      <c r="DH514" s="193" t="s">
        <v>271</v>
      </c>
      <c r="DI514" s="193" t="s">
        <v>271</v>
      </c>
      <c r="DJ514" s="190" t="s">
        <v>271</v>
      </c>
      <c r="DK514" s="193" t="s">
        <v>271</v>
      </c>
      <c r="DL514" s="193" t="s">
        <v>271</v>
      </c>
      <c r="DM514" s="190" t="s">
        <v>271</v>
      </c>
      <c r="DN514" s="193" t="s">
        <v>271</v>
      </c>
      <c r="DO514" s="193" t="s">
        <v>271</v>
      </c>
      <c r="DP514" s="190" t="s">
        <v>271</v>
      </c>
      <c r="DQ514" s="193" t="s">
        <v>271</v>
      </c>
      <c r="DR514" s="193" t="s">
        <v>271</v>
      </c>
      <c r="DS514" s="190" t="s">
        <v>271</v>
      </c>
      <c r="DT514" s="193" t="s">
        <v>271</v>
      </c>
      <c r="DU514" s="193" t="s">
        <v>271</v>
      </c>
      <c r="DV514" s="190" t="s">
        <v>271</v>
      </c>
      <c r="DW514" s="193" t="s">
        <v>271</v>
      </c>
      <c r="DX514" s="193" t="s">
        <v>271</v>
      </c>
      <c r="DY514" s="190" t="s">
        <v>356</v>
      </c>
      <c r="DZ514" s="190" t="s">
        <v>272</v>
      </c>
      <c r="EA514" s="190" t="s">
        <v>381</v>
      </c>
      <c r="EB514" s="190" t="s">
        <v>286</v>
      </c>
      <c r="EC514" s="190" t="s">
        <v>297</v>
      </c>
      <c r="ED514" s="190" t="s">
        <v>271</v>
      </c>
      <c r="EE514" s="190" t="s">
        <v>271</v>
      </c>
      <c r="EF514" s="190" t="s">
        <v>271</v>
      </c>
      <c r="EG514" s="190" t="s">
        <v>352</v>
      </c>
      <c r="EH514" s="190" t="s">
        <v>284</v>
      </c>
      <c r="EI514" s="190" t="s">
        <v>483</v>
      </c>
      <c r="EJ514" s="190" t="s">
        <v>246</v>
      </c>
      <c r="EK514" s="190" t="s">
        <v>1765</v>
      </c>
      <c r="EL514" s="190" t="s">
        <v>272</v>
      </c>
      <c r="EM514" s="190" t="s">
        <v>297</v>
      </c>
      <c r="EN514" s="190" t="s">
        <v>297</v>
      </c>
      <c r="EO514" s="190" t="s">
        <v>272</v>
      </c>
      <c r="EP514" s="190" t="s">
        <v>305</v>
      </c>
      <c r="EQ514" s="190">
        <v>2</v>
      </c>
      <c r="ER514" s="190" t="s">
        <v>349</v>
      </c>
      <c r="ES514" s="190" t="s">
        <v>272</v>
      </c>
      <c r="ET514" s="190" t="s">
        <v>297</v>
      </c>
      <c r="EU514" s="190" t="s">
        <v>272</v>
      </c>
      <c r="EV514" s="190" t="s">
        <v>272</v>
      </c>
      <c r="EW514" s="190" t="s">
        <v>303</v>
      </c>
      <c r="EX514" s="190">
        <v>3</v>
      </c>
      <c r="EY514" s="190" t="s">
        <v>278</v>
      </c>
      <c r="EZ514" s="190" t="s">
        <v>268</v>
      </c>
      <c r="FA514" s="190" t="s">
        <v>260</v>
      </c>
      <c r="FB514" s="193">
        <v>1</v>
      </c>
      <c r="FC514" s="190" t="s">
        <v>300</v>
      </c>
      <c r="FD514" s="190" t="s">
        <v>271</v>
      </c>
      <c r="FE514" s="190" t="s">
        <v>271</v>
      </c>
      <c r="FF514" s="190" t="s">
        <v>263</v>
      </c>
      <c r="FG514" s="190" t="s">
        <v>4249</v>
      </c>
      <c r="FH514" s="190" t="s">
        <v>4248</v>
      </c>
      <c r="FI514" s="190" t="s">
        <v>4247</v>
      </c>
      <c r="FJ514" s="190" t="s">
        <v>4246</v>
      </c>
      <c r="FK514" s="190" t="s">
        <v>4245</v>
      </c>
      <c r="FL514" s="190" t="s">
        <v>4244</v>
      </c>
      <c r="FM514" s="190" t="s">
        <v>271</v>
      </c>
      <c r="FN514" s="190" t="s">
        <v>271</v>
      </c>
      <c r="FO514" s="190" t="s">
        <v>271</v>
      </c>
      <c r="FP514" s="190" t="s">
        <v>271</v>
      </c>
      <c r="FQ514" s="193">
        <v>0</v>
      </c>
      <c r="FR514" s="193">
        <v>13500</v>
      </c>
      <c r="FS514" s="190" t="s">
        <v>271</v>
      </c>
      <c r="FT514" s="190" t="s">
        <v>271</v>
      </c>
      <c r="FU514" s="190" t="s">
        <v>271</v>
      </c>
      <c r="FV514" s="190" t="s">
        <v>271</v>
      </c>
      <c r="FW514" s="190" t="s">
        <v>271</v>
      </c>
      <c r="FX514" s="190" t="s">
        <v>271</v>
      </c>
      <c r="FY514" s="190" t="s">
        <v>271</v>
      </c>
      <c r="FZ514" s="190" t="s">
        <v>271</v>
      </c>
      <c r="GA514" s="190" t="s">
        <v>271</v>
      </c>
      <c r="GB514" s="190" t="s">
        <v>271</v>
      </c>
      <c r="GC514" s="190" t="s">
        <v>271</v>
      </c>
      <c r="GD514" s="190" t="s">
        <v>271</v>
      </c>
      <c r="GE514" s="190" t="s">
        <v>271</v>
      </c>
    </row>
    <row r="515" spans="1:187" x14ac:dyDescent="0.3">
      <c r="A515" s="190" t="s">
        <v>372</v>
      </c>
      <c r="B515" s="190">
        <v>3617</v>
      </c>
      <c r="C515" s="190" t="s">
        <v>100</v>
      </c>
      <c r="D515" s="190" t="s">
        <v>238</v>
      </c>
      <c r="E515" s="190" t="s">
        <v>4243</v>
      </c>
      <c r="F515" s="190" t="s">
        <v>4242</v>
      </c>
      <c r="G515" s="190" t="s">
        <v>3876</v>
      </c>
      <c r="H515" s="190" t="s">
        <v>369</v>
      </c>
      <c r="I515" s="190" t="s">
        <v>2128</v>
      </c>
      <c r="J515" s="190" t="s">
        <v>4241</v>
      </c>
      <c r="K515" s="190" t="s">
        <v>1272</v>
      </c>
      <c r="L515" s="190" t="s">
        <v>271</v>
      </c>
      <c r="M515" s="190" t="s">
        <v>4240</v>
      </c>
      <c r="N515" s="190" t="s">
        <v>301</v>
      </c>
      <c r="O515" s="190" t="s">
        <v>271</v>
      </c>
      <c r="P515" s="190" t="s">
        <v>4239</v>
      </c>
      <c r="Q515" s="191">
        <v>42264</v>
      </c>
      <c r="R515" s="191">
        <v>42994</v>
      </c>
      <c r="T515" s="190" t="s">
        <v>574</v>
      </c>
      <c r="U515" s="194">
        <v>2629932.9700000002</v>
      </c>
      <c r="V515" s="190" t="s">
        <v>4209</v>
      </c>
      <c r="W515" s="190" t="s">
        <v>4238</v>
      </c>
      <c r="X515" s="190" t="s">
        <v>4207</v>
      </c>
      <c r="Y515" s="190" t="s">
        <v>4237</v>
      </c>
      <c r="Z515" s="190" t="s">
        <v>4236</v>
      </c>
      <c r="AA515" s="190" t="s">
        <v>4235</v>
      </c>
      <c r="AB515" s="190" t="s">
        <v>448</v>
      </c>
      <c r="AC515" s="190" t="s">
        <v>4234</v>
      </c>
      <c r="AD515" s="190" t="s">
        <v>325</v>
      </c>
      <c r="AE515" s="190" t="s">
        <v>4233</v>
      </c>
      <c r="AF515" s="190" t="s">
        <v>4232</v>
      </c>
      <c r="AG515" s="193">
        <v>0</v>
      </c>
      <c r="AH515" s="193">
        <v>0</v>
      </c>
      <c r="AI515" s="193">
        <v>0</v>
      </c>
      <c r="AJ515" s="193">
        <v>101006</v>
      </c>
      <c r="AK515" s="193">
        <v>93236</v>
      </c>
      <c r="AL515" s="193">
        <v>194242</v>
      </c>
      <c r="AM515" s="193" t="s">
        <v>271</v>
      </c>
      <c r="AN515" s="193" t="s">
        <v>271</v>
      </c>
      <c r="AO515" s="193">
        <v>0</v>
      </c>
      <c r="AP515" s="193" t="s">
        <v>271</v>
      </c>
      <c r="AQ515" s="193" t="s">
        <v>271</v>
      </c>
      <c r="AR515" s="193">
        <v>0</v>
      </c>
      <c r="AS515" s="190" t="s">
        <v>271</v>
      </c>
      <c r="AT515" s="193" t="s">
        <v>271</v>
      </c>
      <c r="AU515" s="193" t="s">
        <v>271</v>
      </c>
      <c r="AV515" s="190" t="s">
        <v>271</v>
      </c>
      <c r="AW515" s="193" t="s">
        <v>271</v>
      </c>
      <c r="AX515" s="193" t="s">
        <v>271</v>
      </c>
      <c r="AY515" s="190" t="s">
        <v>271</v>
      </c>
      <c r="AZ515" s="193" t="s">
        <v>271</v>
      </c>
      <c r="BA515" s="193" t="s">
        <v>271</v>
      </c>
      <c r="BB515" s="190" t="s">
        <v>271</v>
      </c>
      <c r="BC515" s="193" t="s">
        <v>271</v>
      </c>
      <c r="BD515" s="193" t="s">
        <v>271</v>
      </c>
      <c r="BE515" s="190" t="s">
        <v>271</v>
      </c>
      <c r="BF515" s="193" t="s">
        <v>271</v>
      </c>
      <c r="BG515" s="193" t="s">
        <v>271</v>
      </c>
      <c r="BH515" s="190" t="s">
        <v>271</v>
      </c>
      <c r="BI515" s="193" t="s">
        <v>271</v>
      </c>
      <c r="BJ515" s="193" t="s">
        <v>271</v>
      </c>
      <c r="BK515" s="190" t="s">
        <v>271</v>
      </c>
      <c r="BL515" s="193" t="s">
        <v>271</v>
      </c>
      <c r="BM515" s="193" t="s">
        <v>271</v>
      </c>
      <c r="BN515" s="190" t="s">
        <v>271</v>
      </c>
      <c r="BO515" s="193" t="s">
        <v>271</v>
      </c>
      <c r="BP515" s="193" t="s">
        <v>271</v>
      </c>
      <c r="BQ515" s="190" t="s">
        <v>271</v>
      </c>
      <c r="BR515" s="193" t="s">
        <v>271</v>
      </c>
      <c r="BS515" s="193" t="s">
        <v>271</v>
      </c>
      <c r="BT515" s="190" t="s">
        <v>287</v>
      </c>
      <c r="BU515" s="193">
        <v>0</v>
      </c>
      <c r="BV515" s="193">
        <v>0</v>
      </c>
      <c r="BW515" s="193" t="s">
        <v>271</v>
      </c>
      <c r="BX515" s="193" t="s">
        <v>271</v>
      </c>
      <c r="BY515" s="193">
        <v>0</v>
      </c>
      <c r="BZ515" s="193" t="s">
        <v>271</v>
      </c>
      <c r="CA515" s="193" t="s">
        <v>271</v>
      </c>
      <c r="CB515" s="193">
        <v>0</v>
      </c>
      <c r="CC515" s="190" t="s">
        <v>271</v>
      </c>
      <c r="CD515" s="193" t="s">
        <v>271</v>
      </c>
      <c r="CE515" s="193" t="s">
        <v>271</v>
      </c>
      <c r="CF515" s="190" t="s">
        <v>271</v>
      </c>
      <c r="CG515" s="193" t="s">
        <v>271</v>
      </c>
      <c r="CH515" s="193" t="s">
        <v>271</v>
      </c>
      <c r="CI515" s="190" t="s">
        <v>271</v>
      </c>
      <c r="CJ515" s="193" t="s">
        <v>271</v>
      </c>
      <c r="CK515" s="193" t="s">
        <v>271</v>
      </c>
      <c r="CL515" s="190" t="s">
        <v>271</v>
      </c>
      <c r="CM515" s="193" t="s">
        <v>271</v>
      </c>
      <c r="CN515" s="193" t="s">
        <v>271</v>
      </c>
      <c r="CO515" s="190" t="s">
        <v>271</v>
      </c>
      <c r="CP515" s="193" t="s">
        <v>271</v>
      </c>
      <c r="CQ515" s="193" t="s">
        <v>271</v>
      </c>
      <c r="CR515" s="190" t="s">
        <v>271</v>
      </c>
      <c r="CS515" s="193" t="s">
        <v>271</v>
      </c>
      <c r="CT515" s="193" t="s">
        <v>271</v>
      </c>
      <c r="CU515" s="190" t="s">
        <v>271</v>
      </c>
      <c r="CV515" s="193" t="s">
        <v>271</v>
      </c>
      <c r="CW515" s="193" t="s">
        <v>271</v>
      </c>
      <c r="CX515" s="190" t="s">
        <v>271</v>
      </c>
      <c r="CY515" s="193" t="s">
        <v>271</v>
      </c>
      <c r="CZ515" s="193" t="s">
        <v>271</v>
      </c>
      <c r="DA515" s="190" t="s">
        <v>271</v>
      </c>
      <c r="DB515" s="193" t="s">
        <v>271</v>
      </c>
      <c r="DC515" s="193" t="s">
        <v>271</v>
      </c>
      <c r="DD515" s="190" t="s">
        <v>271</v>
      </c>
      <c r="DE515" s="193" t="s">
        <v>271</v>
      </c>
      <c r="DF515" s="193" t="s">
        <v>271</v>
      </c>
      <c r="DG515" s="190" t="s">
        <v>271</v>
      </c>
      <c r="DH515" s="193" t="s">
        <v>271</v>
      </c>
      <c r="DI515" s="193" t="s">
        <v>271</v>
      </c>
      <c r="DJ515" s="190" t="s">
        <v>271</v>
      </c>
      <c r="DK515" s="193" t="s">
        <v>271</v>
      </c>
      <c r="DL515" s="193" t="s">
        <v>271</v>
      </c>
      <c r="DM515" s="190" t="s">
        <v>271</v>
      </c>
      <c r="DN515" s="193" t="s">
        <v>271</v>
      </c>
      <c r="DO515" s="193" t="s">
        <v>271</v>
      </c>
      <c r="DP515" s="190" t="s">
        <v>271</v>
      </c>
      <c r="DQ515" s="193" t="s">
        <v>271</v>
      </c>
      <c r="DR515" s="193" t="s">
        <v>271</v>
      </c>
      <c r="DS515" s="190" t="s">
        <v>271</v>
      </c>
      <c r="DT515" s="193" t="s">
        <v>271</v>
      </c>
      <c r="DU515" s="193" t="s">
        <v>271</v>
      </c>
      <c r="DV515" s="190" t="s">
        <v>271</v>
      </c>
      <c r="DW515" s="193" t="s">
        <v>271</v>
      </c>
      <c r="DX515" s="193" t="s">
        <v>271</v>
      </c>
      <c r="DY515" s="190" t="s">
        <v>356</v>
      </c>
      <c r="DZ515" s="190" t="s">
        <v>272</v>
      </c>
      <c r="EA515" s="190" t="s">
        <v>750</v>
      </c>
      <c r="EB515" s="190" t="s">
        <v>307</v>
      </c>
      <c r="EC515" s="190" t="s">
        <v>272</v>
      </c>
      <c r="ED515" s="190" t="s">
        <v>694</v>
      </c>
      <c r="EE515" s="190" t="s">
        <v>426</v>
      </c>
      <c r="EF515" s="190" t="s">
        <v>4231</v>
      </c>
      <c r="EG515" s="190" t="s">
        <v>352</v>
      </c>
      <c r="EH515" s="190" t="s">
        <v>284</v>
      </c>
      <c r="EI515" s="190" t="s">
        <v>283</v>
      </c>
      <c r="EJ515" s="190" t="s">
        <v>245</v>
      </c>
      <c r="EK515" s="190" t="s">
        <v>379</v>
      </c>
      <c r="EL515" s="190" t="s">
        <v>272</v>
      </c>
      <c r="EM515" s="190" t="s">
        <v>297</v>
      </c>
      <c r="EN515" s="190" t="s">
        <v>272</v>
      </c>
      <c r="EO515" s="190" t="s">
        <v>272</v>
      </c>
      <c r="EP515" s="190" t="s">
        <v>464</v>
      </c>
      <c r="EQ515" s="190">
        <v>3</v>
      </c>
      <c r="ER515" s="190" t="s">
        <v>349</v>
      </c>
      <c r="ES515" s="190" t="s">
        <v>272</v>
      </c>
      <c r="ET515" s="190" t="s">
        <v>272</v>
      </c>
      <c r="EU515" s="190" t="s">
        <v>272</v>
      </c>
      <c r="EV515" s="190" t="s">
        <v>272</v>
      </c>
      <c r="EW515" s="190" t="s">
        <v>303</v>
      </c>
      <c r="EX515" s="190">
        <v>4</v>
      </c>
      <c r="EY515" s="190" t="s">
        <v>278</v>
      </c>
      <c r="EZ515" s="190" t="s">
        <v>268</v>
      </c>
      <c r="FA515" s="190" t="s">
        <v>257</v>
      </c>
      <c r="FB515" s="193">
        <v>2</v>
      </c>
      <c r="FC515" s="190" t="s">
        <v>276</v>
      </c>
      <c r="FD515" s="190" t="s">
        <v>348</v>
      </c>
      <c r="FE515" s="190" t="s">
        <v>276</v>
      </c>
      <c r="FF515" s="190" t="s">
        <v>264</v>
      </c>
      <c r="FG515" s="190" t="s">
        <v>271</v>
      </c>
      <c r="FH515" s="190" t="s">
        <v>4230</v>
      </c>
      <c r="FI515" s="190" t="s">
        <v>4229</v>
      </c>
      <c r="FJ515" s="190" t="s">
        <v>4228</v>
      </c>
      <c r="FK515" s="190" t="s">
        <v>271</v>
      </c>
      <c r="FL515" s="190" t="s">
        <v>4227</v>
      </c>
      <c r="FM515" s="190" t="s">
        <v>4226</v>
      </c>
      <c r="FN515" s="190" t="s">
        <v>4225</v>
      </c>
      <c r="FO515" s="190" t="s">
        <v>4224</v>
      </c>
      <c r="FP515" s="190" t="s">
        <v>271</v>
      </c>
      <c r="FQ515" s="193">
        <v>0</v>
      </c>
      <c r="FR515" s="193">
        <v>0</v>
      </c>
      <c r="FS515" s="190" t="s">
        <v>271</v>
      </c>
      <c r="FT515" s="190" t="s">
        <v>271</v>
      </c>
      <c r="FU515" s="190" t="s">
        <v>272</v>
      </c>
      <c r="FV515" s="190" t="s">
        <v>271</v>
      </c>
      <c r="FW515" s="190" t="s">
        <v>271</v>
      </c>
      <c r="FX515" s="190" t="s">
        <v>271</v>
      </c>
      <c r="FY515" s="190" t="s">
        <v>271</v>
      </c>
      <c r="FZ515" s="190" t="s">
        <v>271</v>
      </c>
      <c r="GA515" s="190" t="s">
        <v>271</v>
      </c>
      <c r="GB515" s="190" t="s">
        <v>271</v>
      </c>
      <c r="GC515" s="190" t="s">
        <v>271</v>
      </c>
      <c r="GD515" s="190" t="s">
        <v>271</v>
      </c>
      <c r="GE515" s="190" t="s">
        <v>271</v>
      </c>
    </row>
    <row r="516" spans="1:187" x14ac:dyDescent="0.3">
      <c r="A516" s="190" t="s">
        <v>372</v>
      </c>
      <c r="B516" s="190">
        <v>3618</v>
      </c>
      <c r="C516" s="190" t="s">
        <v>100</v>
      </c>
      <c r="D516" s="190" t="s">
        <v>238</v>
      </c>
      <c r="E516" s="190" t="s">
        <v>4223</v>
      </c>
      <c r="F516" s="190" t="s">
        <v>4222</v>
      </c>
      <c r="G516" s="190" t="s">
        <v>3876</v>
      </c>
      <c r="H516" s="190" t="s">
        <v>514</v>
      </c>
      <c r="I516" s="190" t="s">
        <v>2128</v>
      </c>
      <c r="J516" s="190" t="s">
        <v>4221</v>
      </c>
      <c r="K516" s="190" t="s">
        <v>271</v>
      </c>
      <c r="L516" s="190" t="s">
        <v>271</v>
      </c>
      <c r="M516" s="190" t="s">
        <v>271</v>
      </c>
      <c r="N516" s="190" t="s">
        <v>271</v>
      </c>
      <c r="O516" s="190" t="s">
        <v>271</v>
      </c>
      <c r="P516" s="190" t="s">
        <v>271</v>
      </c>
      <c r="Q516" s="191">
        <v>42461</v>
      </c>
      <c r="R516" s="191">
        <v>43039</v>
      </c>
      <c r="T516" s="190" t="s">
        <v>391</v>
      </c>
      <c r="U516" s="194">
        <v>906358.75</v>
      </c>
      <c r="V516" s="190" t="s">
        <v>4209</v>
      </c>
      <c r="W516" s="190" t="s">
        <v>4208</v>
      </c>
      <c r="X516" s="190" t="s">
        <v>4207</v>
      </c>
      <c r="Y516" s="190" t="s">
        <v>4220</v>
      </c>
      <c r="Z516" s="190" t="s">
        <v>4219</v>
      </c>
      <c r="AA516" s="190" t="s">
        <v>4218</v>
      </c>
      <c r="AB516" s="190" t="s">
        <v>310</v>
      </c>
      <c r="AC516" s="190" t="s">
        <v>4217</v>
      </c>
      <c r="AD516" s="190" t="s">
        <v>674</v>
      </c>
      <c r="AE516" s="190" t="s">
        <v>4216</v>
      </c>
      <c r="AF516" s="190" t="s">
        <v>4215</v>
      </c>
      <c r="AG516" s="193">
        <v>2966</v>
      </c>
      <c r="AH516" s="193">
        <v>5508</v>
      </c>
      <c r="AI516" s="193">
        <v>8474</v>
      </c>
      <c r="AJ516" s="193">
        <v>665</v>
      </c>
      <c r="AK516" s="193">
        <v>1235</v>
      </c>
      <c r="AL516" s="193">
        <v>1900</v>
      </c>
      <c r="AM516" s="193" t="s">
        <v>271</v>
      </c>
      <c r="AN516" s="193" t="s">
        <v>271</v>
      </c>
      <c r="AO516" s="193">
        <v>0</v>
      </c>
      <c r="AP516" s="193" t="s">
        <v>271</v>
      </c>
      <c r="AQ516" s="193" t="s">
        <v>271</v>
      </c>
      <c r="AR516" s="193">
        <v>0</v>
      </c>
      <c r="AS516" s="190" t="s">
        <v>271</v>
      </c>
      <c r="AT516" s="193" t="s">
        <v>271</v>
      </c>
      <c r="AU516" s="193" t="s">
        <v>271</v>
      </c>
      <c r="AV516" s="190" t="s">
        <v>271</v>
      </c>
      <c r="AW516" s="193" t="s">
        <v>271</v>
      </c>
      <c r="AX516" s="193" t="s">
        <v>271</v>
      </c>
      <c r="AY516" s="190" t="s">
        <v>271</v>
      </c>
      <c r="AZ516" s="193" t="s">
        <v>271</v>
      </c>
      <c r="BA516" s="193" t="s">
        <v>271</v>
      </c>
      <c r="BB516" s="190" t="s">
        <v>271</v>
      </c>
      <c r="BC516" s="193" t="s">
        <v>271</v>
      </c>
      <c r="BD516" s="193" t="s">
        <v>271</v>
      </c>
      <c r="BE516" s="190" t="s">
        <v>271</v>
      </c>
      <c r="BF516" s="193" t="s">
        <v>271</v>
      </c>
      <c r="BG516" s="193" t="s">
        <v>271</v>
      </c>
      <c r="BH516" s="190" t="s">
        <v>271</v>
      </c>
      <c r="BI516" s="193" t="s">
        <v>271</v>
      </c>
      <c r="BJ516" s="193" t="s">
        <v>271</v>
      </c>
      <c r="BK516" s="190" t="s">
        <v>271</v>
      </c>
      <c r="BL516" s="193" t="s">
        <v>271</v>
      </c>
      <c r="BM516" s="193" t="s">
        <v>271</v>
      </c>
      <c r="BN516" s="190" t="s">
        <v>271</v>
      </c>
      <c r="BO516" s="193" t="s">
        <v>271</v>
      </c>
      <c r="BP516" s="193" t="s">
        <v>271</v>
      </c>
      <c r="BQ516" s="190" t="s">
        <v>271</v>
      </c>
      <c r="BR516" s="193" t="s">
        <v>271</v>
      </c>
      <c r="BS516" s="193" t="s">
        <v>271</v>
      </c>
      <c r="BT516" s="190" t="s">
        <v>271</v>
      </c>
      <c r="BU516" s="193" t="s">
        <v>271</v>
      </c>
      <c r="BV516" s="193" t="s">
        <v>271</v>
      </c>
      <c r="BW516" s="193" t="s">
        <v>271</v>
      </c>
      <c r="BX516" s="193" t="s">
        <v>271</v>
      </c>
      <c r="BY516" s="193">
        <v>0</v>
      </c>
      <c r="BZ516" s="193" t="s">
        <v>271</v>
      </c>
      <c r="CA516" s="193" t="s">
        <v>271</v>
      </c>
      <c r="CB516" s="193">
        <v>0</v>
      </c>
      <c r="CC516" s="190" t="s">
        <v>271</v>
      </c>
      <c r="CD516" s="193" t="s">
        <v>271</v>
      </c>
      <c r="CE516" s="193" t="s">
        <v>271</v>
      </c>
      <c r="CF516" s="190" t="s">
        <v>271</v>
      </c>
      <c r="CG516" s="193" t="s">
        <v>271</v>
      </c>
      <c r="CH516" s="193" t="s">
        <v>271</v>
      </c>
      <c r="CI516" s="190" t="s">
        <v>271</v>
      </c>
      <c r="CJ516" s="193" t="s">
        <v>271</v>
      </c>
      <c r="CK516" s="193" t="s">
        <v>271</v>
      </c>
      <c r="CL516" s="190" t="s">
        <v>271</v>
      </c>
      <c r="CM516" s="193" t="s">
        <v>271</v>
      </c>
      <c r="CN516" s="193" t="s">
        <v>271</v>
      </c>
      <c r="CO516" s="190" t="s">
        <v>287</v>
      </c>
      <c r="CP516" s="193">
        <v>0</v>
      </c>
      <c r="CQ516" s="193">
        <v>0</v>
      </c>
      <c r="CR516" s="190" t="s">
        <v>271</v>
      </c>
      <c r="CS516" s="193" t="s">
        <v>271</v>
      </c>
      <c r="CT516" s="193" t="s">
        <v>271</v>
      </c>
      <c r="CU516" s="190" t="s">
        <v>271</v>
      </c>
      <c r="CV516" s="193" t="s">
        <v>271</v>
      </c>
      <c r="CW516" s="193" t="s">
        <v>271</v>
      </c>
      <c r="CX516" s="190" t="s">
        <v>271</v>
      </c>
      <c r="CY516" s="193" t="s">
        <v>271</v>
      </c>
      <c r="CZ516" s="193" t="s">
        <v>271</v>
      </c>
      <c r="DA516" s="190" t="s">
        <v>271</v>
      </c>
      <c r="DB516" s="193" t="s">
        <v>271</v>
      </c>
      <c r="DC516" s="193" t="s">
        <v>271</v>
      </c>
      <c r="DD516" s="190" t="s">
        <v>271</v>
      </c>
      <c r="DE516" s="193" t="s">
        <v>271</v>
      </c>
      <c r="DF516" s="193" t="s">
        <v>271</v>
      </c>
      <c r="DG516" s="190" t="s">
        <v>271</v>
      </c>
      <c r="DH516" s="193" t="s">
        <v>271</v>
      </c>
      <c r="DI516" s="193" t="s">
        <v>271</v>
      </c>
      <c r="DJ516" s="190" t="s">
        <v>271</v>
      </c>
      <c r="DK516" s="193" t="s">
        <v>271</v>
      </c>
      <c r="DL516" s="193" t="s">
        <v>271</v>
      </c>
      <c r="DM516" s="190" t="s">
        <v>271</v>
      </c>
      <c r="DN516" s="193" t="s">
        <v>271</v>
      </c>
      <c r="DO516" s="193" t="s">
        <v>271</v>
      </c>
      <c r="DP516" s="190" t="s">
        <v>271</v>
      </c>
      <c r="DQ516" s="193" t="s">
        <v>271</v>
      </c>
      <c r="DR516" s="193" t="s">
        <v>271</v>
      </c>
      <c r="DS516" s="190" t="s">
        <v>271</v>
      </c>
      <c r="DT516" s="193" t="s">
        <v>271</v>
      </c>
      <c r="DU516" s="193" t="s">
        <v>271</v>
      </c>
      <c r="DV516" s="190" t="s">
        <v>287</v>
      </c>
      <c r="DW516" s="193">
        <v>0</v>
      </c>
      <c r="DX516" s="193">
        <v>0</v>
      </c>
      <c r="DY516" s="190" t="s">
        <v>356</v>
      </c>
      <c r="DZ516" s="190" t="s">
        <v>272</v>
      </c>
      <c r="EA516" s="190" t="s">
        <v>694</v>
      </c>
      <c r="EB516" s="190" t="s">
        <v>307</v>
      </c>
      <c r="EC516" s="190" t="s">
        <v>297</v>
      </c>
      <c r="ED516" s="190" t="s">
        <v>271</v>
      </c>
      <c r="EE516" s="190" t="s">
        <v>271</v>
      </c>
      <c r="EF516" s="190" t="s">
        <v>271</v>
      </c>
      <c r="EG516" s="190" t="s">
        <v>285</v>
      </c>
      <c r="EH516" s="190" t="s">
        <v>271</v>
      </c>
      <c r="EI516" s="190" t="s">
        <v>283</v>
      </c>
      <c r="EJ516" s="190" t="s">
        <v>245</v>
      </c>
      <c r="EK516" s="190" t="s">
        <v>379</v>
      </c>
      <c r="EL516" s="190" t="s">
        <v>272</v>
      </c>
      <c r="EM516" s="190" t="s">
        <v>272</v>
      </c>
      <c r="EN516" s="190" t="s">
        <v>272</v>
      </c>
      <c r="EO516" s="190" t="s">
        <v>272</v>
      </c>
      <c r="EP516" s="190" t="s">
        <v>378</v>
      </c>
      <c r="EQ516" s="190">
        <v>4</v>
      </c>
      <c r="ER516" s="190" t="s">
        <v>349</v>
      </c>
      <c r="ES516" s="190" t="s">
        <v>272</v>
      </c>
      <c r="ET516" s="190" t="s">
        <v>272</v>
      </c>
      <c r="EU516" s="190" t="s">
        <v>272</v>
      </c>
      <c r="EV516" s="190" t="s">
        <v>272</v>
      </c>
      <c r="EW516" s="190" t="s">
        <v>303</v>
      </c>
      <c r="EX516" s="190">
        <v>4</v>
      </c>
      <c r="EY516" s="190" t="s">
        <v>318</v>
      </c>
      <c r="EZ516" s="190" t="s">
        <v>268</v>
      </c>
      <c r="FA516" s="190" t="s">
        <v>257</v>
      </c>
      <c r="FB516" s="193">
        <v>4</v>
      </c>
      <c r="FC516" s="190" t="s">
        <v>300</v>
      </c>
      <c r="FD516" s="190" t="s">
        <v>276</v>
      </c>
      <c r="FE516" s="190" t="s">
        <v>271</v>
      </c>
      <c r="FF516" s="190" t="s">
        <v>271</v>
      </c>
      <c r="FG516" s="190" t="s">
        <v>271</v>
      </c>
      <c r="FH516" s="190" t="s">
        <v>271</v>
      </c>
      <c r="FI516" s="190" t="s">
        <v>271</v>
      </c>
      <c r="FJ516" s="190" t="s">
        <v>271</v>
      </c>
      <c r="FK516" s="190" t="s">
        <v>271</v>
      </c>
      <c r="FL516" s="190" t="s">
        <v>271</v>
      </c>
      <c r="FM516" s="190" t="s">
        <v>271</v>
      </c>
      <c r="FN516" s="190" t="s">
        <v>271</v>
      </c>
      <c r="FO516" s="190" t="s">
        <v>4214</v>
      </c>
      <c r="FP516" s="190" t="s">
        <v>271</v>
      </c>
      <c r="FQ516" s="193">
        <v>0</v>
      </c>
      <c r="FR516" s="193">
        <v>0</v>
      </c>
      <c r="FS516" s="190" t="s">
        <v>271</v>
      </c>
      <c r="FT516" s="190" t="s">
        <v>271</v>
      </c>
      <c r="FU516" s="190" t="s">
        <v>271</v>
      </c>
      <c r="FV516" s="190" t="s">
        <v>271</v>
      </c>
      <c r="FW516" s="190" t="s">
        <v>271</v>
      </c>
      <c r="FX516" s="190" t="s">
        <v>271</v>
      </c>
      <c r="FY516" s="190" t="s">
        <v>271</v>
      </c>
      <c r="FZ516" s="190" t="s">
        <v>271</v>
      </c>
      <c r="GA516" s="190" t="s">
        <v>271</v>
      </c>
      <c r="GB516" s="190" t="s">
        <v>271</v>
      </c>
      <c r="GC516" s="190" t="s">
        <v>272</v>
      </c>
      <c r="GD516" s="190" t="s">
        <v>271</v>
      </c>
      <c r="GE516" s="190" t="s">
        <v>271</v>
      </c>
    </row>
    <row r="517" spans="1:187" x14ac:dyDescent="0.3">
      <c r="A517" s="190" t="s">
        <v>372</v>
      </c>
      <c r="B517" s="190">
        <v>3619</v>
      </c>
      <c r="C517" s="190" t="s">
        <v>100</v>
      </c>
      <c r="D517" s="190" t="s">
        <v>238</v>
      </c>
      <c r="E517" s="190" t="s">
        <v>4213</v>
      </c>
      <c r="F517" s="190" t="s">
        <v>4212</v>
      </c>
      <c r="G517" s="190" t="s">
        <v>3876</v>
      </c>
      <c r="H517" s="190" t="s">
        <v>369</v>
      </c>
      <c r="I517" s="190" t="s">
        <v>544</v>
      </c>
      <c r="J517" s="190" t="s">
        <v>4211</v>
      </c>
      <c r="K517" s="190" t="s">
        <v>369</v>
      </c>
      <c r="L517" s="190" t="s">
        <v>1514</v>
      </c>
      <c r="M517" s="190" t="s">
        <v>4210</v>
      </c>
      <c r="N517" s="190" t="s">
        <v>271</v>
      </c>
      <c r="O517" s="190" t="s">
        <v>271</v>
      </c>
      <c r="P517" s="190" t="s">
        <v>271</v>
      </c>
      <c r="Q517" s="191">
        <v>42339</v>
      </c>
      <c r="R517" s="191">
        <v>42825</v>
      </c>
      <c r="T517" s="190" t="s">
        <v>1332</v>
      </c>
      <c r="U517" s="194">
        <v>3349456.04</v>
      </c>
      <c r="V517" s="190" t="s">
        <v>4209</v>
      </c>
      <c r="W517" s="190" t="s">
        <v>4208</v>
      </c>
      <c r="X517" s="190" t="s">
        <v>4207</v>
      </c>
      <c r="Y517" s="190" t="s">
        <v>4206</v>
      </c>
      <c r="Z517" s="190" t="s">
        <v>364</v>
      </c>
      <c r="AA517" s="190" t="s">
        <v>4205</v>
      </c>
      <c r="AB517" s="190" t="s">
        <v>448</v>
      </c>
      <c r="AC517" s="190" t="s">
        <v>4204</v>
      </c>
      <c r="AD517" s="190" t="s">
        <v>325</v>
      </c>
      <c r="AE517" s="190" t="s">
        <v>4203</v>
      </c>
      <c r="AF517" s="190" t="s">
        <v>4202</v>
      </c>
      <c r="AG517" s="193">
        <v>0</v>
      </c>
      <c r="AH517" s="193">
        <v>0</v>
      </c>
      <c r="AI517" s="193">
        <v>0</v>
      </c>
      <c r="AJ517" s="193">
        <v>6406</v>
      </c>
      <c r="AK517" s="193">
        <v>5914</v>
      </c>
      <c r="AL517" s="193">
        <v>12320</v>
      </c>
      <c r="AM517" s="193">
        <v>0</v>
      </c>
      <c r="AN517" s="193">
        <v>0</v>
      </c>
      <c r="AO517" s="193">
        <v>0</v>
      </c>
      <c r="AP517" s="193">
        <v>6283</v>
      </c>
      <c r="AQ517" s="193">
        <v>6037</v>
      </c>
      <c r="AR517" s="193">
        <v>12320</v>
      </c>
      <c r="AS517" s="190" t="s">
        <v>271</v>
      </c>
      <c r="AT517" s="193" t="s">
        <v>271</v>
      </c>
      <c r="AU517" s="193" t="s">
        <v>271</v>
      </c>
      <c r="AV517" s="190" t="s">
        <v>271</v>
      </c>
      <c r="AW517" s="193" t="s">
        <v>271</v>
      </c>
      <c r="AX517" s="193" t="s">
        <v>271</v>
      </c>
      <c r="AY517" s="190" t="s">
        <v>271</v>
      </c>
      <c r="AZ517" s="193" t="s">
        <v>271</v>
      </c>
      <c r="BA517" s="193" t="s">
        <v>271</v>
      </c>
      <c r="BB517" s="190" t="s">
        <v>271</v>
      </c>
      <c r="BC517" s="193" t="s">
        <v>271</v>
      </c>
      <c r="BD517" s="193" t="s">
        <v>271</v>
      </c>
      <c r="BE517" s="190" t="s">
        <v>271</v>
      </c>
      <c r="BF517" s="193" t="s">
        <v>271</v>
      </c>
      <c r="BG517" s="193" t="s">
        <v>271</v>
      </c>
      <c r="BH517" s="190" t="s">
        <v>287</v>
      </c>
      <c r="BI517" s="193">
        <v>12320</v>
      </c>
      <c r="BJ517" s="193">
        <v>0</v>
      </c>
      <c r="BK517" s="190" t="s">
        <v>271</v>
      </c>
      <c r="BL517" s="193" t="s">
        <v>271</v>
      </c>
      <c r="BM517" s="193" t="s">
        <v>271</v>
      </c>
      <c r="BN517" s="190" t="s">
        <v>271</v>
      </c>
      <c r="BO517" s="193" t="s">
        <v>271</v>
      </c>
      <c r="BP517" s="193" t="s">
        <v>271</v>
      </c>
      <c r="BQ517" s="190" t="s">
        <v>271</v>
      </c>
      <c r="BR517" s="193" t="s">
        <v>271</v>
      </c>
      <c r="BS517" s="193" t="s">
        <v>271</v>
      </c>
      <c r="BT517" s="190" t="s">
        <v>271</v>
      </c>
      <c r="BU517" s="193" t="s">
        <v>271</v>
      </c>
      <c r="BV517" s="193" t="s">
        <v>271</v>
      </c>
      <c r="BW517" s="193" t="s">
        <v>271</v>
      </c>
      <c r="BX517" s="193" t="s">
        <v>271</v>
      </c>
      <c r="BY517" s="193">
        <v>0</v>
      </c>
      <c r="BZ517" s="193" t="s">
        <v>271</v>
      </c>
      <c r="CA517" s="193" t="s">
        <v>271</v>
      </c>
      <c r="CB517" s="193">
        <v>0</v>
      </c>
      <c r="CC517" s="190" t="s">
        <v>271</v>
      </c>
      <c r="CD517" s="193" t="s">
        <v>271</v>
      </c>
      <c r="CE517" s="193" t="s">
        <v>271</v>
      </c>
      <c r="CF517" s="190" t="s">
        <v>271</v>
      </c>
      <c r="CG517" s="193" t="s">
        <v>271</v>
      </c>
      <c r="CH517" s="193" t="s">
        <v>271</v>
      </c>
      <c r="CI517" s="190" t="s">
        <v>271</v>
      </c>
      <c r="CJ517" s="193" t="s">
        <v>271</v>
      </c>
      <c r="CK517" s="193" t="s">
        <v>271</v>
      </c>
      <c r="CL517" s="190" t="s">
        <v>271</v>
      </c>
      <c r="CM517" s="193" t="s">
        <v>271</v>
      </c>
      <c r="CN517" s="193" t="s">
        <v>271</v>
      </c>
      <c r="CO517" s="190" t="s">
        <v>271</v>
      </c>
      <c r="CP517" s="193" t="s">
        <v>271</v>
      </c>
      <c r="CQ517" s="193" t="s">
        <v>271</v>
      </c>
      <c r="CR517" s="190" t="s">
        <v>271</v>
      </c>
      <c r="CS517" s="193" t="s">
        <v>271</v>
      </c>
      <c r="CT517" s="193" t="s">
        <v>271</v>
      </c>
      <c r="CU517" s="190" t="s">
        <v>271</v>
      </c>
      <c r="CV517" s="193" t="s">
        <v>271</v>
      </c>
      <c r="CW517" s="193" t="s">
        <v>271</v>
      </c>
      <c r="CX517" s="190" t="s">
        <v>271</v>
      </c>
      <c r="CY517" s="193" t="s">
        <v>271</v>
      </c>
      <c r="CZ517" s="193" t="s">
        <v>271</v>
      </c>
      <c r="DA517" s="190" t="s">
        <v>271</v>
      </c>
      <c r="DB517" s="193" t="s">
        <v>271</v>
      </c>
      <c r="DC517" s="193" t="s">
        <v>271</v>
      </c>
      <c r="DD517" s="190" t="s">
        <v>271</v>
      </c>
      <c r="DE517" s="193" t="s">
        <v>271</v>
      </c>
      <c r="DF517" s="193" t="s">
        <v>271</v>
      </c>
      <c r="DG517" s="190" t="s">
        <v>271</v>
      </c>
      <c r="DH517" s="193" t="s">
        <v>271</v>
      </c>
      <c r="DI517" s="193" t="s">
        <v>271</v>
      </c>
      <c r="DJ517" s="190" t="s">
        <v>271</v>
      </c>
      <c r="DK517" s="193" t="s">
        <v>271</v>
      </c>
      <c r="DL517" s="193" t="s">
        <v>271</v>
      </c>
      <c r="DM517" s="190" t="s">
        <v>271</v>
      </c>
      <c r="DN517" s="193" t="s">
        <v>271</v>
      </c>
      <c r="DO517" s="193" t="s">
        <v>271</v>
      </c>
      <c r="DP517" s="190" t="s">
        <v>271</v>
      </c>
      <c r="DQ517" s="193" t="s">
        <v>271</v>
      </c>
      <c r="DR517" s="193" t="s">
        <v>271</v>
      </c>
      <c r="DS517" s="190" t="s">
        <v>271</v>
      </c>
      <c r="DT517" s="193" t="s">
        <v>271</v>
      </c>
      <c r="DU517" s="193" t="s">
        <v>271</v>
      </c>
      <c r="DV517" s="190" t="s">
        <v>271</v>
      </c>
      <c r="DW517" s="193" t="s">
        <v>271</v>
      </c>
      <c r="DX517" s="193" t="s">
        <v>271</v>
      </c>
      <c r="DY517" s="190" t="s">
        <v>356</v>
      </c>
      <c r="DZ517" s="190" t="s">
        <v>272</v>
      </c>
      <c r="EA517" s="190" t="s">
        <v>539</v>
      </c>
      <c r="EB517" s="190" t="s">
        <v>307</v>
      </c>
      <c r="EC517" s="190" t="s">
        <v>272</v>
      </c>
      <c r="ED517" s="190" t="s">
        <v>694</v>
      </c>
      <c r="EE517" s="190" t="s">
        <v>307</v>
      </c>
      <c r="EF517" s="190" t="s">
        <v>271</v>
      </c>
      <c r="EG517" s="190" t="s">
        <v>321</v>
      </c>
      <c r="EH517" s="190" t="s">
        <v>320</v>
      </c>
      <c r="EI517" s="190" t="s">
        <v>319</v>
      </c>
      <c r="EJ517" s="190" t="s">
        <v>245</v>
      </c>
      <c r="EK517" s="190" t="s">
        <v>379</v>
      </c>
      <c r="EL517" s="190" t="s">
        <v>272</v>
      </c>
      <c r="EM517" s="190" t="s">
        <v>272</v>
      </c>
      <c r="EN517" s="190" t="s">
        <v>272</v>
      </c>
      <c r="EO517" s="190" t="s">
        <v>272</v>
      </c>
      <c r="EP517" s="190" t="s">
        <v>378</v>
      </c>
      <c r="EQ517" s="190">
        <v>4</v>
      </c>
      <c r="ER517" s="190" t="s">
        <v>349</v>
      </c>
      <c r="ES517" s="190" t="s">
        <v>272</v>
      </c>
      <c r="ET517" s="190" t="s">
        <v>272</v>
      </c>
      <c r="EU517" s="190" t="s">
        <v>272</v>
      </c>
      <c r="EV517" s="190" t="s">
        <v>272</v>
      </c>
      <c r="EW517" s="190" t="s">
        <v>303</v>
      </c>
      <c r="EX517" s="190">
        <v>4</v>
      </c>
      <c r="EY517" s="190" t="s">
        <v>302</v>
      </c>
      <c r="EZ517" s="190" t="s">
        <v>266</v>
      </c>
      <c r="FA517" s="190" t="s">
        <v>258</v>
      </c>
      <c r="FB517" s="193">
        <v>6</v>
      </c>
      <c r="FC517" s="190" t="s">
        <v>300</v>
      </c>
      <c r="FD517" s="190" t="s">
        <v>271</v>
      </c>
      <c r="FE517" s="190" t="s">
        <v>271</v>
      </c>
      <c r="FF517" s="190" t="s">
        <v>262</v>
      </c>
      <c r="FG517" s="190" t="s">
        <v>271</v>
      </c>
      <c r="FH517" s="190" t="s">
        <v>4201</v>
      </c>
      <c r="FI517" s="190" t="s">
        <v>4200</v>
      </c>
      <c r="FJ517" s="190" t="s">
        <v>4199</v>
      </c>
      <c r="FK517" s="190" t="s">
        <v>4198</v>
      </c>
      <c r="FL517" s="190" t="s">
        <v>4197</v>
      </c>
      <c r="FM517" s="190" t="s">
        <v>4196</v>
      </c>
      <c r="FN517" s="190" t="s">
        <v>4195</v>
      </c>
      <c r="FO517" s="190" t="s">
        <v>271</v>
      </c>
      <c r="FP517" s="190" t="s">
        <v>271</v>
      </c>
      <c r="FQ517" s="193">
        <v>0</v>
      </c>
      <c r="FR517" s="193">
        <v>12320</v>
      </c>
      <c r="FS517" s="190" t="s">
        <v>271</v>
      </c>
      <c r="FT517" s="190" t="s">
        <v>271</v>
      </c>
      <c r="FU517" s="190" t="s">
        <v>272</v>
      </c>
      <c r="FV517" s="190" t="s">
        <v>271</v>
      </c>
      <c r="FW517" s="190" t="s">
        <v>271</v>
      </c>
      <c r="FX517" s="190" t="s">
        <v>271</v>
      </c>
      <c r="FY517" s="190" t="s">
        <v>271</v>
      </c>
      <c r="FZ517" s="190" t="s">
        <v>271</v>
      </c>
      <c r="GA517" s="190" t="s">
        <v>271</v>
      </c>
      <c r="GB517" s="190" t="s">
        <v>271</v>
      </c>
      <c r="GC517" s="190" t="s">
        <v>271</v>
      </c>
      <c r="GD517" s="190" t="s">
        <v>271</v>
      </c>
      <c r="GE517" s="190" t="s">
        <v>271</v>
      </c>
    </row>
    <row r="518" spans="1:187" x14ac:dyDescent="0.3">
      <c r="A518" s="190" t="s">
        <v>372</v>
      </c>
      <c r="B518" s="190">
        <v>3103</v>
      </c>
      <c r="C518" s="190" t="s">
        <v>108</v>
      </c>
      <c r="D518" s="190" t="s">
        <v>238</v>
      </c>
      <c r="E518" s="190" t="s">
        <v>3445</v>
      </c>
      <c r="F518" s="190" t="s">
        <v>3444</v>
      </c>
      <c r="G518" s="190" t="s">
        <v>2855</v>
      </c>
      <c r="H518" s="190" t="s">
        <v>514</v>
      </c>
      <c r="I518" s="190" t="s">
        <v>2128</v>
      </c>
      <c r="J518" s="190" t="s">
        <v>3443</v>
      </c>
      <c r="K518" s="190" t="s">
        <v>271</v>
      </c>
      <c r="L518" s="190" t="s">
        <v>271</v>
      </c>
      <c r="M518" s="190" t="s">
        <v>271</v>
      </c>
      <c r="N518" s="190" t="s">
        <v>271</v>
      </c>
      <c r="O518" s="190" t="s">
        <v>271</v>
      </c>
      <c r="P518" s="190" t="s">
        <v>271</v>
      </c>
      <c r="Q518" s="191">
        <v>42389</v>
      </c>
      <c r="R518" s="191">
        <v>42936</v>
      </c>
      <c r="T518" s="190" t="s">
        <v>391</v>
      </c>
      <c r="U518" s="194">
        <v>234812.85</v>
      </c>
      <c r="V518" s="190" t="s">
        <v>3442</v>
      </c>
      <c r="W518" s="190" t="s">
        <v>364</v>
      </c>
      <c r="X518" s="190" t="s">
        <v>3441</v>
      </c>
      <c r="Y518" s="190" t="s">
        <v>3440</v>
      </c>
      <c r="Z518" s="190" t="s">
        <v>3439</v>
      </c>
      <c r="AA518" s="190" t="s">
        <v>3438</v>
      </c>
      <c r="AB518" s="190" t="s">
        <v>310</v>
      </c>
      <c r="AC518" s="190" t="s">
        <v>3437</v>
      </c>
      <c r="AD518" s="190" t="s">
        <v>325</v>
      </c>
      <c r="AE518" s="190" t="s">
        <v>3436</v>
      </c>
      <c r="AF518" s="190" t="s">
        <v>3435</v>
      </c>
      <c r="AG518" s="193">
        <v>1200</v>
      </c>
      <c r="AH518" s="193">
        <v>0</v>
      </c>
      <c r="AI518" s="193">
        <v>1200</v>
      </c>
      <c r="AJ518" s="193">
        <v>250</v>
      </c>
      <c r="AK518" s="193">
        <v>0</v>
      </c>
      <c r="AL518" s="193">
        <v>250</v>
      </c>
      <c r="AM518" s="193" t="s">
        <v>271</v>
      </c>
      <c r="AN518" s="193" t="s">
        <v>271</v>
      </c>
      <c r="AO518" s="193">
        <v>0</v>
      </c>
      <c r="AP518" s="193" t="s">
        <v>271</v>
      </c>
      <c r="AQ518" s="193" t="s">
        <v>271</v>
      </c>
      <c r="AR518" s="193">
        <v>0</v>
      </c>
      <c r="AS518" s="190" t="s">
        <v>271</v>
      </c>
      <c r="AT518" s="193" t="s">
        <v>271</v>
      </c>
      <c r="AU518" s="193" t="s">
        <v>271</v>
      </c>
      <c r="AV518" s="190" t="s">
        <v>271</v>
      </c>
      <c r="AW518" s="193" t="s">
        <v>271</v>
      </c>
      <c r="AX518" s="193" t="s">
        <v>271</v>
      </c>
      <c r="AY518" s="190" t="s">
        <v>271</v>
      </c>
      <c r="AZ518" s="193" t="s">
        <v>271</v>
      </c>
      <c r="BA518" s="193" t="s">
        <v>271</v>
      </c>
      <c r="BB518" s="190" t="s">
        <v>271</v>
      </c>
      <c r="BC518" s="193" t="s">
        <v>271</v>
      </c>
      <c r="BD518" s="193" t="s">
        <v>271</v>
      </c>
      <c r="BE518" s="190" t="s">
        <v>271</v>
      </c>
      <c r="BF518" s="193" t="s">
        <v>271</v>
      </c>
      <c r="BG518" s="193" t="s">
        <v>271</v>
      </c>
      <c r="BH518" s="190" t="s">
        <v>271</v>
      </c>
      <c r="BI518" s="193" t="s">
        <v>271</v>
      </c>
      <c r="BJ518" s="193" t="s">
        <v>271</v>
      </c>
      <c r="BK518" s="190" t="s">
        <v>271</v>
      </c>
      <c r="BL518" s="193" t="s">
        <v>271</v>
      </c>
      <c r="BM518" s="193" t="s">
        <v>271</v>
      </c>
      <c r="BN518" s="190" t="s">
        <v>271</v>
      </c>
      <c r="BO518" s="193" t="s">
        <v>271</v>
      </c>
      <c r="BP518" s="193" t="s">
        <v>271</v>
      </c>
      <c r="BQ518" s="190" t="s">
        <v>271</v>
      </c>
      <c r="BR518" s="193" t="s">
        <v>271</v>
      </c>
      <c r="BS518" s="193" t="s">
        <v>271</v>
      </c>
      <c r="BT518" s="190" t="s">
        <v>271</v>
      </c>
      <c r="BU518" s="193" t="s">
        <v>271</v>
      </c>
      <c r="BV518" s="193" t="s">
        <v>271</v>
      </c>
      <c r="BW518" s="193">
        <v>1200</v>
      </c>
      <c r="BX518" s="193">
        <v>0</v>
      </c>
      <c r="BY518" s="193">
        <v>1200</v>
      </c>
      <c r="BZ518" s="193">
        <v>250</v>
      </c>
      <c r="CA518" s="193">
        <v>0</v>
      </c>
      <c r="CB518" s="193">
        <v>250</v>
      </c>
      <c r="CC518" s="190" t="s">
        <v>271</v>
      </c>
      <c r="CD518" s="193" t="s">
        <v>271</v>
      </c>
      <c r="CE518" s="193" t="s">
        <v>271</v>
      </c>
      <c r="CF518" s="190" t="s">
        <v>271</v>
      </c>
      <c r="CG518" s="193" t="s">
        <v>271</v>
      </c>
      <c r="CH518" s="193" t="s">
        <v>271</v>
      </c>
      <c r="CI518" s="190" t="s">
        <v>271</v>
      </c>
      <c r="CJ518" s="193" t="s">
        <v>271</v>
      </c>
      <c r="CK518" s="193" t="s">
        <v>271</v>
      </c>
      <c r="CL518" s="190" t="s">
        <v>271</v>
      </c>
      <c r="CM518" s="193" t="s">
        <v>271</v>
      </c>
      <c r="CN518" s="193" t="s">
        <v>271</v>
      </c>
      <c r="CO518" s="190" t="s">
        <v>287</v>
      </c>
      <c r="CP518" s="193">
        <v>0</v>
      </c>
      <c r="CQ518" s="193">
        <v>0</v>
      </c>
      <c r="CR518" s="190" t="s">
        <v>271</v>
      </c>
      <c r="CS518" s="193" t="s">
        <v>271</v>
      </c>
      <c r="CT518" s="193" t="s">
        <v>271</v>
      </c>
      <c r="CU518" s="190" t="s">
        <v>271</v>
      </c>
      <c r="CV518" s="193" t="s">
        <v>271</v>
      </c>
      <c r="CW518" s="193" t="s">
        <v>271</v>
      </c>
      <c r="CX518" s="190" t="s">
        <v>271</v>
      </c>
      <c r="CY518" s="193" t="s">
        <v>271</v>
      </c>
      <c r="CZ518" s="193" t="s">
        <v>271</v>
      </c>
      <c r="DA518" s="190" t="s">
        <v>287</v>
      </c>
      <c r="DB518" s="193">
        <v>0</v>
      </c>
      <c r="DC518" s="193">
        <v>0</v>
      </c>
      <c r="DD518" s="190" t="s">
        <v>271</v>
      </c>
      <c r="DE518" s="193" t="s">
        <v>271</v>
      </c>
      <c r="DF518" s="193" t="s">
        <v>271</v>
      </c>
      <c r="DG518" s="190" t="s">
        <v>271</v>
      </c>
      <c r="DH518" s="193" t="s">
        <v>271</v>
      </c>
      <c r="DI518" s="193" t="s">
        <v>271</v>
      </c>
      <c r="DJ518" s="190" t="s">
        <v>271</v>
      </c>
      <c r="DK518" s="193" t="s">
        <v>271</v>
      </c>
      <c r="DL518" s="193" t="s">
        <v>271</v>
      </c>
      <c r="DM518" s="190" t="s">
        <v>271</v>
      </c>
      <c r="DN518" s="193" t="s">
        <v>271</v>
      </c>
      <c r="DO518" s="193" t="s">
        <v>271</v>
      </c>
      <c r="DP518" s="190" t="s">
        <v>271</v>
      </c>
      <c r="DQ518" s="193" t="s">
        <v>271</v>
      </c>
      <c r="DR518" s="193" t="s">
        <v>271</v>
      </c>
      <c r="DS518" s="190" t="s">
        <v>271</v>
      </c>
      <c r="DT518" s="193" t="s">
        <v>271</v>
      </c>
      <c r="DU518" s="193" t="s">
        <v>271</v>
      </c>
      <c r="DV518" s="190" t="s">
        <v>287</v>
      </c>
      <c r="DW518" s="193">
        <v>0</v>
      </c>
      <c r="DX518" s="193">
        <v>0</v>
      </c>
      <c r="DY518" s="190" t="s">
        <v>655</v>
      </c>
      <c r="DZ518" s="190" t="s">
        <v>297</v>
      </c>
      <c r="EA518" s="190" t="s">
        <v>271</v>
      </c>
      <c r="EB518" s="190" t="s">
        <v>271</v>
      </c>
      <c r="EC518" s="190" t="s">
        <v>272</v>
      </c>
      <c r="ED518" s="190" t="s">
        <v>694</v>
      </c>
      <c r="EE518" s="190" t="s">
        <v>307</v>
      </c>
      <c r="EF518" s="190" t="s">
        <v>3434</v>
      </c>
      <c r="EG518" s="190" t="s">
        <v>352</v>
      </c>
      <c r="EH518" s="190" t="s">
        <v>284</v>
      </c>
      <c r="EI518" s="190" t="s">
        <v>283</v>
      </c>
      <c r="EJ518" s="190" t="s">
        <v>246</v>
      </c>
      <c r="EK518" s="190" t="s">
        <v>351</v>
      </c>
      <c r="EL518" s="190" t="s">
        <v>272</v>
      </c>
      <c r="EM518" s="190" t="s">
        <v>272</v>
      </c>
      <c r="EN518" s="190" t="s">
        <v>272</v>
      </c>
      <c r="EO518" s="190" t="s">
        <v>272</v>
      </c>
      <c r="EP518" s="190" t="s">
        <v>350</v>
      </c>
      <c r="EQ518" s="190">
        <v>4</v>
      </c>
      <c r="ER518" s="190" t="s">
        <v>349</v>
      </c>
      <c r="ES518" s="190" t="s">
        <v>272</v>
      </c>
      <c r="ET518" s="190" t="s">
        <v>272</v>
      </c>
      <c r="EU518" s="190" t="s">
        <v>272</v>
      </c>
      <c r="EV518" s="190" t="s">
        <v>272</v>
      </c>
      <c r="EW518" s="190" t="s">
        <v>303</v>
      </c>
      <c r="EX518" s="190">
        <v>4</v>
      </c>
      <c r="EY518" s="190" t="s">
        <v>318</v>
      </c>
      <c r="EZ518" s="190" t="s">
        <v>268</v>
      </c>
      <c r="FA518" s="190" t="s">
        <v>260</v>
      </c>
      <c r="FB518" s="193">
        <v>1</v>
      </c>
      <c r="FC518" s="190" t="s">
        <v>482</v>
      </c>
      <c r="FD518" s="190" t="s">
        <v>271</v>
      </c>
      <c r="FE518" s="190" t="s">
        <v>271</v>
      </c>
      <c r="FF518" s="190" t="s">
        <v>263</v>
      </c>
      <c r="FG518" s="190" t="s">
        <v>3433</v>
      </c>
      <c r="FH518" s="190" t="s">
        <v>396</v>
      </c>
      <c r="FI518" s="190" t="s">
        <v>3432</v>
      </c>
      <c r="FJ518" s="190" t="s">
        <v>271</v>
      </c>
      <c r="FK518" s="190" t="s">
        <v>271</v>
      </c>
      <c r="FL518" s="190" t="s">
        <v>3432</v>
      </c>
      <c r="FM518" s="190" t="s">
        <v>271</v>
      </c>
      <c r="FN518" s="190" t="s">
        <v>271</v>
      </c>
      <c r="FO518" s="190" t="s">
        <v>271</v>
      </c>
      <c r="FP518" s="190" t="s">
        <v>271</v>
      </c>
      <c r="FQ518" s="193">
        <v>1200</v>
      </c>
      <c r="FR518" s="193">
        <v>250</v>
      </c>
      <c r="FS518" s="190" t="s">
        <v>297</v>
      </c>
      <c r="FT518" s="190" t="s">
        <v>297</v>
      </c>
      <c r="FU518" s="190" t="s">
        <v>271</v>
      </c>
      <c r="FV518" s="190" t="s">
        <v>271</v>
      </c>
      <c r="FW518" s="190" t="s">
        <v>271</v>
      </c>
      <c r="FX518" s="190" t="s">
        <v>271</v>
      </c>
      <c r="FY518" s="190" t="s">
        <v>271</v>
      </c>
      <c r="FZ518" s="190" t="s">
        <v>271</v>
      </c>
      <c r="GA518" s="190" t="s">
        <v>271</v>
      </c>
      <c r="GB518" s="190" t="s">
        <v>271</v>
      </c>
      <c r="GC518" s="190" t="s">
        <v>272</v>
      </c>
      <c r="GD518" s="190" t="s">
        <v>297</v>
      </c>
      <c r="GE518" s="190" t="s">
        <v>297</v>
      </c>
    </row>
    <row r="519" spans="1:187" x14ac:dyDescent="0.3">
      <c r="A519" s="190" t="s">
        <v>372</v>
      </c>
      <c r="B519" s="190">
        <v>3108</v>
      </c>
      <c r="C519" s="190" t="s">
        <v>109</v>
      </c>
      <c r="D519" s="190" t="s">
        <v>242</v>
      </c>
      <c r="E519" s="190" t="s">
        <v>10576</v>
      </c>
      <c r="F519" s="190" t="s">
        <v>10575</v>
      </c>
      <c r="G519" s="190" t="s">
        <v>4028</v>
      </c>
      <c r="H519" s="190" t="s">
        <v>369</v>
      </c>
      <c r="I519" s="190" t="s">
        <v>523</v>
      </c>
      <c r="J519" s="190" t="s">
        <v>9251</v>
      </c>
      <c r="K519" s="190" t="s">
        <v>271</v>
      </c>
      <c r="L519" s="190" t="s">
        <v>271</v>
      </c>
      <c r="M519" s="190" t="s">
        <v>271</v>
      </c>
      <c r="N519" s="190" t="s">
        <v>271</v>
      </c>
      <c r="O519" s="190" t="s">
        <v>271</v>
      </c>
      <c r="P519" s="190" t="s">
        <v>271</v>
      </c>
      <c r="Q519" s="191">
        <v>42208</v>
      </c>
      <c r="R519" s="191">
        <v>42573</v>
      </c>
      <c r="S519" s="191">
        <v>42666</v>
      </c>
      <c r="T519" s="190" t="s">
        <v>366</v>
      </c>
      <c r="U519" s="194">
        <v>835475</v>
      </c>
      <c r="V519" s="190" t="s">
        <v>10574</v>
      </c>
      <c r="W519" s="190" t="s">
        <v>4534</v>
      </c>
      <c r="X519" s="190" t="s">
        <v>3415</v>
      </c>
      <c r="Y519" s="190" t="s">
        <v>10573</v>
      </c>
      <c r="Z519" s="190" t="s">
        <v>10572</v>
      </c>
      <c r="AA519" s="190" t="s">
        <v>4164</v>
      </c>
      <c r="AB519" s="190" t="s">
        <v>310</v>
      </c>
      <c r="AC519" s="190" t="s">
        <v>10571</v>
      </c>
      <c r="AD519" s="190" t="s">
        <v>325</v>
      </c>
      <c r="AE519" s="190" t="s">
        <v>10570</v>
      </c>
      <c r="AF519" s="190" t="s">
        <v>10569</v>
      </c>
      <c r="AG519" s="193">
        <v>50050</v>
      </c>
      <c r="AH519" s="193">
        <v>40950</v>
      </c>
      <c r="AI519" s="193">
        <v>91000</v>
      </c>
      <c r="AJ519" s="193">
        <v>602</v>
      </c>
      <c r="AK519" s="193">
        <v>493</v>
      </c>
      <c r="AL519" s="193">
        <v>1095</v>
      </c>
      <c r="AM519" s="193">
        <v>0</v>
      </c>
      <c r="AN519" s="193">
        <v>0</v>
      </c>
      <c r="AO519" s="193">
        <v>0</v>
      </c>
      <c r="AP519" s="193">
        <v>0</v>
      </c>
      <c r="AQ519" s="193">
        <v>0</v>
      </c>
      <c r="AR519" s="193">
        <v>0</v>
      </c>
      <c r="AS519" s="190" t="s">
        <v>271</v>
      </c>
      <c r="AT519" s="193" t="s">
        <v>271</v>
      </c>
      <c r="AU519" s="193" t="s">
        <v>271</v>
      </c>
      <c r="AV519" s="190" t="s">
        <v>271</v>
      </c>
      <c r="AW519" s="193" t="s">
        <v>271</v>
      </c>
      <c r="AX519" s="193" t="s">
        <v>271</v>
      </c>
      <c r="AY519" s="190" t="s">
        <v>271</v>
      </c>
      <c r="AZ519" s="193" t="s">
        <v>271</v>
      </c>
      <c r="BA519" s="193" t="s">
        <v>271</v>
      </c>
      <c r="BB519" s="190" t="s">
        <v>271</v>
      </c>
      <c r="BC519" s="193" t="s">
        <v>271</v>
      </c>
      <c r="BD519" s="193" t="s">
        <v>271</v>
      </c>
      <c r="BE519" s="190" t="s">
        <v>271</v>
      </c>
      <c r="BF519" s="193" t="s">
        <v>271</v>
      </c>
      <c r="BG519" s="193" t="s">
        <v>271</v>
      </c>
      <c r="BH519" s="190" t="s">
        <v>271</v>
      </c>
      <c r="BI519" s="193" t="s">
        <v>271</v>
      </c>
      <c r="BJ519" s="193" t="s">
        <v>271</v>
      </c>
      <c r="BK519" s="190" t="s">
        <v>271</v>
      </c>
      <c r="BL519" s="193" t="s">
        <v>271</v>
      </c>
      <c r="BM519" s="193" t="s">
        <v>271</v>
      </c>
      <c r="BN519" s="190" t="s">
        <v>271</v>
      </c>
      <c r="BO519" s="193" t="s">
        <v>271</v>
      </c>
      <c r="BP519" s="193" t="s">
        <v>271</v>
      </c>
      <c r="BQ519" s="190" t="s">
        <v>271</v>
      </c>
      <c r="BR519" s="193" t="s">
        <v>271</v>
      </c>
      <c r="BS519" s="193" t="s">
        <v>271</v>
      </c>
      <c r="BT519" s="190" t="s">
        <v>271</v>
      </c>
      <c r="BU519" s="193" t="s">
        <v>271</v>
      </c>
      <c r="BV519" s="193" t="s">
        <v>271</v>
      </c>
      <c r="BW519" s="193">
        <v>6661</v>
      </c>
      <c r="BX519" s="193">
        <v>5233</v>
      </c>
      <c r="BY519" s="193">
        <v>11894</v>
      </c>
      <c r="BZ519" s="193">
        <v>698</v>
      </c>
      <c r="CA519" s="193">
        <v>527</v>
      </c>
      <c r="CB519" s="193">
        <v>1225</v>
      </c>
      <c r="CC519" s="190" t="s">
        <v>271</v>
      </c>
      <c r="CD519" s="193" t="s">
        <v>271</v>
      </c>
      <c r="CE519" s="193" t="s">
        <v>271</v>
      </c>
      <c r="CF519" s="190" t="s">
        <v>271</v>
      </c>
      <c r="CG519" s="193" t="s">
        <v>271</v>
      </c>
      <c r="CH519" s="193" t="s">
        <v>271</v>
      </c>
      <c r="CI519" s="190" t="s">
        <v>271</v>
      </c>
      <c r="CJ519" s="193" t="s">
        <v>271</v>
      </c>
      <c r="CK519" s="193" t="s">
        <v>271</v>
      </c>
      <c r="CL519" s="190" t="s">
        <v>287</v>
      </c>
      <c r="CM519" s="193">
        <v>1225</v>
      </c>
      <c r="CN519" s="193">
        <v>11894</v>
      </c>
      <c r="CO519" s="190" t="s">
        <v>271</v>
      </c>
      <c r="CP519" s="193" t="s">
        <v>271</v>
      </c>
      <c r="CQ519" s="193" t="s">
        <v>271</v>
      </c>
      <c r="CR519" s="190" t="s">
        <v>271</v>
      </c>
      <c r="CS519" s="193" t="s">
        <v>271</v>
      </c>
      <c r="CT519" s="193" t="s">
        <v>271</v>
      </c>
      <c r="CU519" s="190" t="s">
        <v>271</v>
      </c>
      <c r="CV519" s="193" t="s">
        <v>271</v>
      </c>
      <c r="CW519" s="193" t="s">
        <v>271</v>
      </c>
      <c r="CX519" s="190" t="s">
        <v>271</v>
      </c>
      <c r="CY519" s="193" t="s">
        <v>271</v>
      </c>
      <c r="CZ519" s="193" t="s">
        <v>271</v>
      </c>
      <c r="DA519" s="190" t="s">
        <v>271</v>
      </c>
      <c r="DB519" s="193" t="s">
        <v>271</v>
      </c>
      <c r="DC519" s="193" t="s">
        <v>271</v>
      </c>
      <c r="DD519" s="190" t="s">
        <v>271</v>
      </c>
      <c r="DE519" s="193" t="s">
        <v>271</v>
      </c>
      <c r="DF519" s="193" t="s">
        <v>271</v>
      </c>
      <c r="DG519" s="190" t="s">
        <v>271</v>
      </c>
      <c r="DH519" s="193" t="s">
        <v>271</v>
      </c>
      <c r="DI519" s="193" t="s">
        <v>271</v>
      </c>
      <c r="DJ519" s="190" t="s">
        <v>271</v>
      </c>
      <c r="DK519" s="193" t="s">
        <v>271</v>
      </c>
      <c r="DL519" s="193" t="s">
        <v>271</v>
      </c>
      <c r="DM519" s="190" t="s">
        <v>271</v>
      </c>
      <c r="DN519" s="193" t="s">
        <v>271</v>
      </c>
      <c r="DO519" s="193" t="s">
        <v>271</v>
      </c>
      <c r="DP519" s="190" t="s">
        <v>271</v>
      </c>
      <c r="DQ519" s="193" t="s">
        <v>271</v>
      </c>
      <c r="DR519" s="193" t="s">
        <v>271</v>
      </c>
      <c r="DS519" s="190" t="s">
        <v>271</v>
      </c>
      <c r="DT519" s="193" t="s">
        <v>271</v>
      </c>
      <c r="DU519" s="193" t="s">
        <v>271</v>
      </c>
      <c r="DV519" s="190" t="s">
        <v>271</v>
      </c>
      <c r="DW519" s="193" t="s">
        <v>271</v>
      </c>
      <c r="DX519" s="193" t="s">
        <v>271</v>
      </c>
      <c r="DY519" s="190" t="s">
        <v>356</v>
      </c>
      <c r="DZ519" s="190" t="s">
        <v>272</v>
      </c>
      <c r="EA519" s="190" t="s">
        <v>785</v>
      </c>
      <c r="EB519" s="190" t="s">
        <v>286</v>
      </c>
      <c r="EC519" s="190" t="s">
        <v>272</v>
      </c>
      <c r="ED519" s="190" t="s">
        <v>694</v>
      </c>
      <c r="EE519" s="190" t="s">
        <v>307</v>
      </c>
      <c r="EF519" s="190" t="s">
        <v>10568</v>
      </c>
      <c r="EG519" s="190" t="s">
        <v>285</v>
      </c>
      <c r="EH519" s="190" t="s">
        <v>320</v>
      </c>
      <c r="EI519" s="190" t="s">
        <v>319</v>
      </c>
      <c r="EJ519" s="190" t="s">
        <v>245</v>
      </c>
      <c r="EK519" s="190" t="s">
        <v>379</v>
      </c>
      <c r="EL519" s="190" t="s">
        <v>272</v>
      </c>
      <c r="EM519" s="190" t="s">
        <v>272</v>
      </c>
      <c r="EN519" s="190" t="s">
        <v>272</v>
      </c>
      <c r="EO519" s="190" t="s">
        <v>272</v>
      </c>
      <c r="EP519" s="190" t="s">
        <v>378</v>
      </c>
      <c r="EQ519" s="190">
        <v>4</v>
      </c>
      <c r="ER519" s="190" t="s">
        <v>349</v>
      </c>
      <c r="ES519" s="190" t="s">
        <v>272</v>
      </c>
      <c r="ET519" s="190" t="s">
        <v>272</v>
      </c>
      <c r="EU519" s="190" t="s">
        <v>272</v>
      </c>
      <c r="EV519" s="190" t="s">
        <v>272</v>
      </c>
      <c r="EW519" s="190" t="s">
        <v>303</v>
      </c>
      <c r="EX519" s="190">
        <v>4</v>
      </c>
      <c r="EY519" s="190" t="s">
        <v>278</v>
      </c>
      <c r="EZ519" s="190" t="s">
        <v>267</v>
      </c>
      <c r="FA519" s="190" t="s">
        <v>260</v>
      </c>
      <c r="FB519" s="193">
        <v>4</v>
      </c>
      <c r="FC519" s="190" t="s">
        <v>348</v>
      </c>
      <c r="FD519" s="190" t="s">
        <v>377</v>
      </c>
      <c r="FE519" s="190" t="s">
        <v>376</v>
      </c>
      <c r="FF519" s="190" t="s">
        <v>263</v>
      </c>
      <c r="FG519" s="190" t="s">
        <v>10567</v>
      </c>
      <c r="FH519" s="190" t="s">
        <v>10566</v>
      </c>
      <c r="FI519" s="190" t="s">
        <v>10565</v>
      </c>
      <c r="FJ519" s="190" t="s">
        <v>10564</v>
      </c>
      <c r="FK519" s="190" t="s">
        <v>10563</v>
      </c>
      <c r="FL519" s="190" t="s">
        <v>10562</v>
      </c>
      <c r="FM519" s="190" t="s">
        <v>10561</v>
      </c>
      <c r="FN519" s="190" t="s">
        <v>10560</v>
      </c>
      <c r="FO519" s="190" t="s">
        <v>10559</v>
      </c>
      <c r="FP519" s="190" t="s">
        <v>10558</v>
      </c>
      <c r="FQ519" s="193">
        <v>11894</v>
      </c>
      <c r="FR519" s="193">
        <v>1225</v>
      </c>
      <c r="FS519" s="190" t="s">
        <v>297</v>
      </c>
      <c r="FT519" s="190" t="s">
        <v>297</v>
      </c>
      <c r="FU519" s="190" t="s">
        <v>297</v>
      </c>
      <c r="FV519" s="190" t="s">
        <v>297</v>
      </c>
      <c r="FW519" s="190" t="s">
        <v>297</v>
      </c>
      <c r="FX519" s="190" t="s">
        <v>297</v>
      </c>
      <c r="FY519" s="190" t="s">
        <v>297</v>
      </c>
      <c r="FZ519" s="190" t="s">
        <v>297</v>
      </c>
      <c r="GA519" s="190" t="s">
        <v>297</v>
      </c>
      <c r="GB519" s="190" t="s">
        <v>297</v>
      </c>
      <c r="GC519" s="190" t="s">
        <v>297</v>
      </c>
      <c r="GD519" s="190" t="s">
        <v>297</v>
      </c>
      <c r="GE519" s="190" t="s">
        <v>272</v>
      </c>
    </row>
    <row r="520" spans="1:187" x14ac:dyDescent="0.3">
      <c r="A520" s="190" t="s">
        <v>372</v>
      </c>
      <c r="B520" s="190">
        <v>3104</v>
      </c>
      <c r="C520" s="190" t="s">
        <v>109</v>
      </c>
      <c r="D520" s="190" t="s">
        <v>242</v>
      </c>
      <c r="E520" s="190" t="s">
        <v>6056</v>
      </c>
      <c r="F520" s="190" t="s">
        <v>6055</v>
      </c>
      <c r="G520" s="190" t="s">
        <v>5395</v>
      </c>
      <c r="H520" s="190" t="s">
        <v>369</v>
      </c>
      <c r="I520" s="190" t="s">
        <v>2128</v>
      </c>
      <c r="J520" s="190" t="s">
        <v>2128</v>
      </c>
      <c r="K520" s="190" t="s">
        <v>271</v>
      </c>
      <c r="L520" s="190" t="s">
        <v>271</v>
      </c>
      <c r="M520" s="190" t="s">
        <v>271</v>
      </c>
      <c r="N520" s="190" t="s">
        <v>271</v>
      </c>
      <c r="O520" s="190" t="s">
        <v>271</v>
      </c>
      <c r="P520" s="190" t="s">
        <v>271</v>
      </c>
      <c r="Q520" s="191">
        <v>41395</v>
      </c>
      <c r="R520" s="191">
        <v>42521</v>
      </c>
      <c r="S520" s="191">
        <v>42735</v>
      </c>
      <c r="T520" s="190" t="s">
        <v>549</v>
      </c>
      <c r="U520" s="194">
        <v>1814820</v>
      </c>
      <c r="V520" s="190" t="s">
        <v>3394</v>
      </c>
      <c r="W520" s="190" t="s">
        <v>3393</v>
      </c>
      <c r="X520" s="190" t="s">
        <v>3392</v>
      </c>
      <c r="Y520" s="190" t="s">
        <v>6041</v>
      </c>
      <c r="Z520" s="190" t="s">
        <v>6040</v>
      </c>
      <c r="AA520" s="190" t="s">
        <v>6039</v>
      </c>
      <c r="AB520" s="190" t="s">
        <v>310</v>
      </c>
      <c r="AC520" s="190" t="s">
        <v>6054</v>
      </c>
      <c r="AD520" s="190" t="s">
        <v>325</v>
      </c>
      <c r="AE520" s="190" t="s">
        <v>6037</v>
      </c>
      <c r="AF520" s="190" t="s">
        <v>6053</v>
      </c>
      <c r="AG520" s="193">
        <v>53000</v>
      </c>
      <c r="AH520" s="193">
        <v>47000</v>
      </c>
      <c r="AI520" s="193">
        <v>100000</v>
      </c>
      <c r="AJ520" s="193">
        <v>18077</v>
      </c>
      <c r="AK520" s="193">
        <v>33381</v>
      </c>
      <c r="AL520" s="193">
        <v>51458</v>
      </c>
      <c r="AM520" s="193">
        <v>0</v>
      </c>
      <c r="AN520" s="193">
        <v>0</v>
      </c>
      <c r="AO520" s="193">
        <v>0</v>
      </c>
      <c r="AP520" s="193">
        <v>0</v>
      </c>
      <c r="AQ520" s="193">
        <v>0</v>
      </c>
      <c r="AR520" s="193">
        <v>0</v>
      </c>
      <c r="AS520" s="190" t="s">
        <v>271</v>
      </c>
      <c r="AT520" s="193" t="s">
        <v>271</v>
      </c>
      <c r="AU520" s="193" t="s">
        <v>271</v>
      </c>
      <c r="AV520" s="190" t="s">
        <v>271</v>
      </c>
      <c r="AW520" s="193" t="s">
        <v>271</v>
      </c>
      <c r="AX520" s="193" t="s">
        <v>271</v>
      </c>
      <c r="AY520" s="190" t="s">
        <v>271</v>
      </c>
      <c r="AZ520" s="193" t="s">
        <v>271</v>
      </c>
      <c r="BA520" s="193" t="s">
        <v>271</v>
      </c>
      <c r="BB520" s="190" t="s">
        <v>271</v>
      </c>
      <c r="BC520" s="193" t="s">
        <v>271</v>
      </c>
      <c r="BD520" s="193" t="s">
        <v>271</v>
      </c>
      <c r="BE520" s="190" t="s">
        <v>271</v>
      </c>
      <c r="BF520" s="193" t="s">
        <v>271</v>
      </c>
      <c r="BG520" s="193" t="s">
        <v>271</v>
      </c>
      <c r="BH520" s="190" t="s">
        <v>271</v>
      </c>
      <c r="BI520" s="193" t="s">
        <v>271</v>
      </c>
      <c r="BJ520" s="193" t="s">
        <v>271</v>
      </c>
      <c r="BK520" s="190" t="s">
        <v>271</v>
      </c>
      <c r="BL520" s="193" t="s">
        <v>271</v>
      </c>
      <c r="BM520" s="193" t="s">
        <v>271</v>
      </c>
      <c r="BN520" s="190" t="s">
        <v>271</v>
      </c>
      <c r="BO520" s="193" t="s">
        <v>271</v>
      </c>
      <c r="BP520" s="193" t="s">
        <v>271</v>
      </c>
      <c r="BQ520" s="190" t="s">
        <v>271</v>
      </c>
      <c r="BR520" s="193" t="s">
        <v>271</v>
      </c>
      <c r="BS520" s="193" t="s">
        <v>271</v>
      </c>
      <c r="BT520" s="190" t="s">
        <v>271</v>
      </c>
      <c r="BU520" s="193" t="s">
        <v>271</v>
      </c>
      <c r="BV520" s="193" t="s">
        <v>271</v>
      </c>
      <c r="BW520" s="193">
        <v>9851</v>
      </c>
      <c r="BX520" s="193">
        <v>8735</v>
      </c>
      <c r="BY520" s="193">
        <v>18586</v>
      </c>
      <c r="BZ520" s="193">
        <v>15466</v>
      </c>
      <c r="CA520" s="193">
        <v>2401</v>
      </c>
      <c r="CB520" s="193">
        <v>17867</v>
      </c>
      <c r="CC520" s="190" t="s">
        <v>287</v>
      </c>
      <c r="CD520" s="193">
        <v>12280</v>
      </c>
      <c r="CE520" s="193">
        <v>5220</v>
      </c>
      <c r="CF520" s="190" t="s">
        <v>271</v>
      </c>
      <c r="CG520" s="193" t="s">
        <v>271</v>
      </c>
      <c r="CH520" s="193" t="s">
        <v>271</v>
      </c>
      <c r="CI520" s="190" t="s">
        <v>271</v>
      </c>
      <c r="CJ520" s="193" t="s">
        <v>271</v>
      </c>
      <c r="CK520" s="193" t="s">
        <v>271</v>
      </c>
      <c r="CL520" s="190" t="s">
        <v>271</v>
      </c>
      <c r="CM520" s="193" t="s">
        <v>271</v>
      </c>
      <c r="CN520" s="193" t="s">
        <v>271</v>
      </c>
      <c r="CO520" s="190" t="s">
        <v>271</v>
      </c>
      <c r="CP520" s="193" t="s">
        <v>271</v>
      </c>
      <c r="CQ520" s="193" t="s">
        <v>271</v>
      </c>
      <c r="CR520" s="190" t="s">
        <v>271</v>
      </c>
      <c r="CS520" s="193" t="s">
        <v>271</v>
      </c>
      <c r="CT520" s="193" t="s">
        <v>271</v>
      </c>
      <c r="CU520" s="190" t="s">
        <v>287</v>
      </c>
      <c r="CV520" s="193">
        <v>17867</v>
      </c>
      <c r="CW520" s="193">
        <v>15806</v>
      </c>
      <c r="CX520" s="190" t="s">
        <v>271</v>
      </c>
      <c r="CY520" s="193" t="s">
        <v>271</v>
      </c>
      <c r="CZ520" s="193" t="s">
        <v>271</v>
      </c>
      <c r="DA520" s="190" t="s">
        <v>271</v>
      </c>
      <c r="DB520" s="193" t="s">
        <v>271</v>
      </c>
      <c r="DC520" s="193" t="s">
        <v>271</v>
      </c>
      <c r="DD520" s="190" t="s">
        <v>271</v>
      </c>
      <c r="DE520" s="193" t="s">
        <v>271</v>
      </c>
      <c r="DF520" s="193" t="s">
        <v>271</v>
      </c>
      <c r="DG520" s="190" t="s">
        <v>287</v>
      </c>
      <c r="DH520" s="193">
        <v>4913</v>
      </c>
      <c r="DI520" s="193">
        <v>18586</v>
      </c>
      <c r="DJ520" s="190" t="s">
        <v>271</v>
      </c>
      <c r="DK520" s="193" t="s">
        <v>271</v>
      </c>
      <c r="DL520" s="193" t="s">
        <v>271</v>
      </c>
      <c r="DM520" s="190" t="s">
        <v>271</v>
      </c>
      <c r="DN520" s="193" t="s">
        <v>271</v>
      </c>
      <c r="DO520" s="193" t="s">
        <v>271</v>
      </c>
      <c r="DP520" s="190" t="s">
        <v>271</v>
      </c>
      <c r="DQ520" s="193" t="s">
        <v>271</v>
      </c>
      <c r="DR520" s="193" t="s">
        <v>271</v>
      </c>
      <c r="DS520" s="190" t="s">
        <v>271</v>
      </c>
      <c r="DT520" s="193" t="s">
        <v>271</v>
      </c>
      <c r="DU520" s="193" t="s">
        <v>271</v>
      </c>
      <c r="DV520" s="190" t="s">
        <v>287</v>
      </c>
      <c r="DW520" s="193">
        <v>5478</v>
      </c>
      <c r="DX520" s="193">
        <v>3442</v>
      </c>
      <c r="DY520" s="190" t="s">
        <v>356</v>
      </c>
      <c r="DZ520" s="190" t="s">
        <v>272</v>
      </c>
      <c r="EA520" s="190" t="s">
        <v>381</v>
      </c>
      <c r="EB520" s="190" t="s">
        <v>286</v>
      </c>
      <c r="EC520" s="190" t="s">
        <v>272</v>
      </c>
      <c r="ED520" s="190" t="s">
        <v>381</v>
      </c>
      <c r="EE520" s="190" t="s">
        <v>307</v>
      </c>
      <c r="EF520" s="190" t="s">
        <v>6052</v>
      </c>
      <c r="EG520" s="190" t="s">
        <v>321</v>
      </c>
      <c r="EH520" s="190" t="s">
        <v>320</v>
      </c>
      <c r="EI520" s="190" t="s">
        <v>319</v>
      </c>
      <c r="EJ520" s="190" t="s">
        <v>246</v>
      </c>
      <c r="EK520" s="190" t="s">
        <v>379</v>
      </c>
      <c r="EL520" s="190" t="s">
        <v>272</v>
      </c>
      <c r="EM520" s="190" t="s">
        <v>272</v>
      </c>
      <c r="EN520" s="190" t="s">
        <v>272</v>
      </c>
      <c r="EO520" s="190" t="s">
        <v>272</v>
      </c>
      <c r="EP520" s="190" t="s">
        <v>378</v>
      </c>
      <c r="EQ520" s="190">
        <v>4</v>
      </c>
      <c r="ER520" s="190" t="s">
        <v>349</v>
      </c>
      <c r="ES520" s="190" t="s">
        <v>272</v>
      </c>
      <c r="ET520" s="190" t="s">
        <v>272</v>
      </c>
      <c r="EU520" s="190" t="s">
        <v>272</v>
      </c>
      <c r="EV520" s="190" t="s">
        <v>272</v>
      </c>
      <c r="EW520" s="190" t="s">
        <v>303</v>
      </c>
      <c r="EX520" s="190">
        <v>4</v>
      </c>
      <c r="EY520" s="190" t="s">
        <v>278</v>
      </c>
      <c r="EZ520" s="190" t="s">
        <v>267</v>
      </c>
      <c r="FA520" s="190" t="s">
        <v>258</v>
      </c>
      <c r="FB520" s="193">
        <v>8</v>
      </c>
      <c r="FC520" s="190" t="s">
        <v>348</v>
      </c>
      <c r="FD520" s="190" t="s">
        <v>300</v>
      </c>
      <c r="FE520" s="190" t="s">
        <v>377</v>
      </c>
      <c r="FF520" s="190" t="s">
        <v>264</v>
      </c>
      <c r="FG520" s="190" t="s">
        <v>271</v>
      </c>
      <c r="FH520" s="190" t="s">
        <v>6051</v>
      </c>
      <c r="FI520" s="190" t="s">
        <v>6034</v>
      </c>
      <c r="FJ520" s="190" t="s">
        <v>6050</v>
      </c>
      <c r="FK520" s="190" t="s">
        <v>6049</v>
      </c>
      <c r="FL520" s="190" t="s">
        <v>6048</v>
      </c>
      <c r="FM520" s="190" t="s">
        <v>6047</v>
      </c>
      <c r="FN520" s="190" t="s">
        <v>6046</v>
      </c>
      <c r="FO520" s="190" t="s">
        <v>6045</v>
      </c>
      <c r="FP520" s="190" t="s">
        <v>6044</v>
      </c>
      <c r="FQ520" s="193">
        <v>18586</v>
      </c>
      <c r="FR520" s="193">
        <v>17867</v>
      </c>
      <c r="FS520" s="190" t="s">
        <v>297</v>
      </c>
      <c r="FT520" s="190" t="s">
        <v>297</v>
      </c>
      <c r="FU520" s="190" t="s">
        <v>297</v>
      </c>
      <c r="FV520" s="190" t="s">
        <v>297</v>
      </c>
      <c r="FW520" s="190" t="s">
        <v>297</v>
      </c>
      <c r="FX520" s="190" t="s">
        <v>297</v>
      </c>
      <c r="FY520" s="190" t="s">
        <v>297</v>
      </c>
      <c r="FZ520" s="190" t="s">
        <v>297</v>
      </c>
      <c r="GA520" s="190" t="s">
        <v>272</v>
      </c>
      <c r="GB520" s="190" t="s">
        <v>272</v>
      </c>
      <c r="GC520" s="190" t="s">
        <v>297</v>
      </c>
      <c r="GD520" s="190" t="s">
        <v>297</v>
      </c>
      <c r="GE520" s="190" t="s">
        <v>297</v>
      </c>
    </row>
    <row r="521" spans="1:187" x14ac:dyDescent="0.3">
      <c r="A521" s="190" t="s">
        <v>372</v>
      </c>
      <c r="B521" s="190">
        <v>3105</v>
      </c>
      <c r="C521" s="190" t="s">
        <v>109</v>
      </c>
      <c r="D521" s="190" t="s">
        <v>242</v>
      </c>
      <c r="E521" s="190" t="s">
        <v>6043</v>
      </c>
      <c r="F521" s="190" t="s">
        <v>6042</v>
      </c>
      <c r="G521" s="190" t="s">
        <v>5395</v>
      </c>
      <c r="H521" s="190" t="s">
        <v>369</v>
      </c>
      <c r="I521" s="190" t="s">
        <v>2128</v>
      </c>
      <c r="J521" s="190" t="s">
        <v>271</v>
      </c>
      <c r="K521" s="190" t="s">
        <v>271</v>
      </c>
      <c r="L521" s="190" t="s">
        <v>271</v>
      </c>
      <c r="M521" s="190" t="s">
        <v>271</v>
      </c>
      <c r="N521" s="190" t="s">
        <v>271</v>
      </c>
      <c r="O521" s="190" t="s">
        <v>271</v>
      </c>
      <c r="P521" s="190" t="s">
        <v>271</v>
      </c>
      <c r="Q521" s="191">
        <v>42339</v>
      </c>
      <c r="R521" s="191">
        <v>43100</v>
      </c>
      <c r="T521" s="190" t="s">
        <v>549</v>
      </c>
      <c r="U521" s="194">
        <v>1126410</v>
      </c>
      <c r="V521" s="190" t="s">
        <v>3394</v>
      </c>
      <c r="W521" s="190" t="s">
        <v>3393</v>
      </c>
      <c r="X521" s="190" t="s">
        <v>3392</v>
      </c>
      <c r="Y521" s="190" t="s">
        <v>6041</v>
      </c>
      <c r="Z521" s="190" t="s">
        <v>6040</v>
      </c>
      <c r="AA521" s="190" t="s">
        <v>6039</v>
      </c>
      <c r="AB521" s="190" t="s">
        <v>291</v>
      </c>
      <c r="AC521" s="190" t="s">
        <v>6038</v>
      </c>
      <c r="AD521" s="190" t="s">
        <v>325</v>
      </c>
      <c r="AE521" s="190" t="s">
        <v>6037</v>
      </c>
      <c r="AF521" s="190" t="s">
        <v>6036</v>
      </c>
      <c r="AG521" s="193">
        <v>43270</v>
      </c>
      <c r="AH521" s="193">
        <v>38798</v>
      </c>
      <c r="AI521" s="193">
        <v>82068</v>
      </c>
      <c r="AJ521" s="193">
        <v>6864</v>
      </c>
      <c r="AK521" s="193">
        <v>11136</v>
      </c>
      <c r="AL521" s="193">
        <v>18000</v>
      </c>
      <c r="AM521" s="193">
        <v>0</v>
      </c>
      <c r="AN521" s="193">
        <v>0</v>
      </c>
      <c r="AO521" s="193">
        <v>0</v>
      </c>
      <c r="AP521" s="193">
        <v>22494</v>
      </c>
      <c r="AQ521" s="193">
        <v>7496</v>
      </c>
      <c r="AR521" s="193">
        <v>29990</v>
      </c>
      <c r="AS521" s="190" t="s">
        <v>271</v>
      </c>
      <c r="AT521" s="193" t="s">
        <v>271</v>
      </c>
      <c r="AU521" s="193" t="s">
        <v>271</v>
      </c>
      <c r="AV521" s="190" t="s">
        <v>271</v>
      </c>
      <c r="AW521" s="193" t="s">
        <v>271</v>
      </c>
      <c r="AX521" s="193" t="s">
        <v>271</v>
      </c>
      <c r="AY521" s="190" t="s">
        <v>287</v>
      </c>
      <c r="AZ521" s="193">
        <v>29990</v>
      </c>
      <c r="BA521" s="193">
        <v>0</v>
      </c>
      <c r="BB521" s="190" t="s">
        <v>271</v>
      </c>
      <c r="BC521" s="193" t="s">
        <v>271</v>
      </c>
      <c r="BD521" s="193" t="s">
        <v>271</v>
      </c>
      <c r="BE521" s="190" t="s">
        <v>271</v>
      </c>
      <c r="BF521" s="193" t="s">
        <v>271</v>
      </c>
      <c r="BG521" s="193" t="s">
        <v>271</v>
      </c>
      <c r="BH521" s="190" t="s">
        <v>271</v>
      </c>
      <c r="BI521" s="193" t="s">
        <v>271</v>
      </c>
      <c r="BJ521" s="193" t="s">
        <v>271</v>
      </c>
      <c r="BK521" s="190" t="s">
        <v>271</v>
      </c>
      <c r="BL521" s="193" t="s">
        <v>271</v>
      </c>
      <c r="BM521" s="193" t="s">
        <v>271</v>
      </c>
      <c r="BN521" s="190" t="s">
        <v>287</v>
      </c>
      <c r="BO521" s="193">
        <v>13334</v>
      </c>
      <c r="BP521" s="193">
        <v>0</v>
      </c>
      <c r="BQ521" s="190" t="s">
        <v>271</v>
      </c>
      <c r="BR521" s="193" t="s">
        <v>271</v>
      </c>
      <c r="BS521" s="193" t="s">
        <v>271</v>
      </c>
      <c r="BT521" s="190" t="s">
        <v>271</v>
      </c>
      <c r="BU521" s="193" t="s">
        <v>271</v>
      </c>
      <c r="BV521" s="193" t="s">
        <v>271</v>
      </c>
      <c r="BW521" s="193">
        <v>27912</v>
      </c>
      <c r="BX521" s="193">
        <v>12540</v>
      </c>
      <c r="BY521" s="193">
        <v>40452</v>
      </c>
      <c r="BZ521" s="193">
        <v>21806</v>
      </c>
      <c r="CA521" s="193">
        <v>9967</v>
      </c>
      <c r="CB521" s="193">
        <v>31773</v>
      </c>
      <c r="CC521" s="190" t="s">
        <v>271</v>
      </c>
      <c r="CD521" s="193" t="s">
        <v>271</v>
      </c>
      <c r="CE521" s="193" t="s">
        <v>271</v>
      </c>
      <c r="CF521" s="190" t="s">
        <v>271</v>
      </c>
      <c r="CG521" s="193" t="s">
        <v>271</v>
      </c>
      <c r="CH521" s="193" t="s">
        <v>271</v>
      </c>
      <c r="CI521" s="190" t="s">
        <v>271</v>
      </c>
      <c r="CJ521" s="193" t="s">
        <v>271</v>
      </c>
      <c r="CK521" s="193" t="s">
        <v>271</v>
      </c>
      <c r="CL521" s="190" t="s">
        <v>271</v>
      </c>
      <c r="CM521" s="193" t="s">
        <v>271</v>
      </c>
      <c r="CN521" s="193" t="s">
        <v>271</v>
      </c>
      <c r="CO521" s="190" t="s">
        <v>271</v>
      </c>
      <c r="CP521" s="193" t="s">
        <v>271</v>
      </c>
      <c r="CQ521" s="193" t="s">
        <v>271</v>
      </c>
      <c r="CR521" s="190" t="s">
        <v>271</v>
      </c>
      <c r="CS521" s="193" t="s">
        <v>271</v>
      </c>
      <c r="CT521" s="193" t="s">
        <v>271</v>
      </c>
      <c r="CU521" s="190" t="s">
        <v>287</v>
      </c>
      <c r="CV521" s="193">
        <v>31773</v>
      </c>
      <c r="CW521" s="193">
        <v>40452</v>
      </c>
      <c r="CX521" s="190" t="s">
        <v>271</v>
      </c>
      <c r="CY521" s="193" t="s">
        <v>271</v>
      </c>
      <c r="CZ521" s="193" t="s">
        <v>271</v>
      </c>
      <c r="DA521" s="190" t="s">
        <v>271</v>
      </c>
      <c r="DB521" s="193" t="s">
        <v>271</v>
      </c>
      <c r="DC521" s="193" t="s">
        <v>271</v>
      </c>
      <c r="DD521" s="190" t="s">
        <v>287</v>
      </c>
      <c r="DE521" s="193">
        <v>31773</v>
      </c>
      <c r="DF521" s="193">
        <v>40452</v>
      </c>
      <c r="DG521" s="190" t="s">
        <v>287</v>
      </c>
      <c r="DH521" s="193">
        <v>31773</v>
      </c>
      <c r="DI521" s="193">
        <v>40452</v>
      </c>
      <c r="DJ521" s="190" t="s">
        <v>271</v>
      </c>
      <c r="DK521" s="193" t="s">
        <v>271</v>
      </c>
      <c r="DL521" s="193" t="s">
        <v>271</v>
      </c>
      <c r="DM521" s="190" t="s">
        <v>271</v>
      </c>
      <c r="DN521" s="193" t="s">
        <v>271</v>
      </c>
      <c r="DO521" s="193" t="s">
        <v>271</v>
      </c>
      <c r="DP521" s="190" t="s">
        <v>271</v>
      </c>
      <c r="DQ521" s="193" t="s">
        <v>271</v>
      </c>
      <c r="DR521" s="193" t="s">
        <v>271</v>
      </c>
      <c r="DS521" s="190" t="s">
        <v>271</v>
      </c>
      <c r="DT521" s="193" t="s">
        <v>271</v>
      </c>
      <c r="DU521" s="193" t="s">
        <v>271</v>
      </c>
      <c r="DV521" s="190" t="s">
        <v>271</v>
      </c>
      <c r="DW521" s="193" t="s">
        <v>271</v>
      </c>
      <c r="DX521" s="193" t="s">
        <v>271</v>
      </c>
      <c r="DY521" s="190" t="s">
        <v>356</v>
      </c>
      <c r="DZ521" s="190" t="s">
        <v>272</v>
      </c>
      <c r="EA521" s="190" t="s">
        <v>564</v>
      </c>
      <c r="EB521" s="190" t="s">
        <v>286</v>
      </c>
      <c r="EC521" s="190" t="s">
        <v>272</v>
      </c>
      <c r="ED521" s="190" t="s">
        <v>381</v>
      </c>
      <c r="EE521" s="190" t="s">
        <v>307</v>
      </c>
      <c r="EF521" s="190" t="s">
        <v>3425</v>
      </c>
      <c r="EG521" s="190" t="s">
        <v>321</v>
      </c>
      <c r="EH521" s="190" t="s">
        <v>320</v>
      </c>
      <c r="EI521" s="190" t="s">
        <v>319</v>
      </c>
      <c r="EJ521" s="190" t="s">
        <v>246</v>
      </c>
      <c r="EK521" s="190" t="s">
        <v>379</v>
      </c>
      <c r="EL521" s="190" t="s">
        <v>272</v>
      </c>
      <c r="EM521" s="190" t="s">
        <v>272</v>
      </c>
      <c r="EN521" s="190" t="s">
        <v>272</v>
      </c>
      <c r="EO521" s="190" t="s">
        <v>272</v>
      </c>
      <c r="EP521" s="190" t="s">
        <v>378</v>
      </c>
      <c r="EQ521" s="190">
        <v>4</v>
      </c>
      <c r="ER521" s="190" t="s">
        <v>349</v>
      </c>
      <c r="ES521" s="190" t="s">
        <v>272</v>
      </c>
      <c r="ET521" s="190" t="s">
        <v>272</v>
      </c>
      <c r="EU521" s="190" t="s">
        <v>272</v>
      </c>
      <c r="EV521" s="190" t="s">
        <v>272</v>
      </c>
      <c r="EW521" s="190" t="s">
        <v>303</v>
      </c>
      <c r="EX521" s="190">
        <v>4</v>
      </c>
      <c r="EY521" s="190" t="s">
        <v>278</v>
      </c>
      <c r="EZ521" s="190" t="s">
        <v>267</v>
      </c>
      <c r="FA521" s="190" t="s">
        <v>258</v>
      </c>
      <c r="FB521" s="193">
        <v>0</v>
      </c>
      <c r="FC521" s="190" t="s">
        <v>348</v>
      </c>
      <c r="FD521" s="190" t="s">
        <v>300</v>
      </c>
      <c r="FE521" s="190" t="s">
        <v>377</v>
      </c>
      <c r="FF521" s="190" t="s">
        <v>264</v>
      </c>
      <c r="FG521" s="190" t="s">
        <v>271</v>
      </c>
      <c r="FH521" s="190" t="s">
        <v>6035</v>
      </c>
      <c r="FI521" s="190" t="s">
        <v>6034</v>
      </c>
      <c r="FJ521" s="190" t="s">
        <v>6033</v>
      </c>
      <c r="FK521" s="190" t="s">
        <v>6032</v>
      </c>
      <c r="FL521" s="190" t="s">
        <v>6031</v>
      </c>
      <c r="FM521" s="190" t="s">
        <v>6030</v>
      </c>
      <c r="FN521" s="190" t="s">
        <v>6029</v>
      </c>
      <c r="FO521" s="190" t="s">
        <v>6028</v>
      </c>
      <c r="FP521" s="190" t="s">
        <v>6027</v>
      </c>
      <c r="FQ521" s="193">
        <v>40452</v>
      </c>
      <c r="FR521" s="193">
        <v>31773</v>
      </c>
      <c r="FS521" s="190" t="s">
        <v>271</v>
      </c>
      <c r="FT521" s="190" t="s">
        <v>271</v>
      </c>
      <c r="FU521" s="190" t="s">
        <v>272</v>
      </c>
      <c r="FV521" s="190" t="s">
        <v>272</v>
      </c>
      <c r="FW521" s="190" t="s">
        <v>271</v>
      </c>
      <c r="FX521" s="190" t="s">
        <v>271</v>
      </c>
      <c r="FY521" s="190" t="s">
        <v>271</v>
      </c>
      <c r="FZ521" s="190" t="s">
        <v>271</v>
      </c>
      <c r="GA521" s="190" t="s">
        <v>272</v>
      </c>
      <c r="GB521" s="190" t="s">
        <v>272</v>
      </c>
      <c r="GC521" s="190" t="s">
        <v>271</v>
      </c>
      <c r="GD521" s="190" t="s">
        <v>271</v>
      </c>
      <c r="GE521" s="190" t="s">
        <v>272</v>
      </c>
    </row>
    <row r="522" spans="1:187" x14ac:dyDescent="0.3">
      <c r="A522" s="190" t="s">
        <v>372</v>
      </c>
      <c r="B522" s="190">
        <v>3106</v>
      </c>
      <c r="C522" s="190" t="s">
        <v>109</v>
      </c>
      <c r="D522" s="190" t="s">
        <v>242</v>
      </c>
      <c r="E522" s="190" t="s">
        <v>6026</v>
      </c>
      <c r="F522" s="190" t="s">
        <v>6025</v>
      </c>
      <c r="G522" s="190" t="s">
        <v>5395</v>
      </c>
      <c r="H522" s="190" t="s">
        <v>369</v>
      </c>
      <c r="I522" s="190" t="s">
        <v>2128</v>
      </c>
      <c r="J522" s="190" t="s">
        <v>271</v>
      </c>
      <c r="K522" s="190" t="s">
        <v>271</v>
      </c>
      <c r="L522" s="190" t="s">
        <v>271</v>
      </c>
      <c r="M522" s="190" t="s">
        <v>271</v>
      </c>
      <c r="N522" s="190" t="s">
        <v>271</v>
      </c>
      <c r="O522" s="190" t="s">
        <v>271</v>
      </c>
      <c r="P522" s="190" t="s">
        <v>271</v>
      </c>
      <c r="Q522" s="191">
        <v>41645</v>
      </c>
      <c r="R522" s="191">
        <v>42921</v>
      </c>
      <c r="T522" s="190" t="s">
        <v>549</v>
      </c>
      <c r="U522" s="194">
        <v>3665767</v>
      </c>
      <c r="V522" s="190" t="s">
        <v>3394</v>
      </c>
      <c r="W522" s="190" t="s">
        <v>3393</v>
      </c>
      <c r="X522" s="190" t="s">
        <v>3392</v>
      </c>
      <c r="Y522" s="190" t="s">
        <v>6024</v>
      </c>
      <c r="Z522" s="190" t="s">
        <v>6023</v>
      </c>
      <c r="AA522" s="190" t="s">
        <v>6022</v>
      </c>
      <c r="AB522" s="190" t="s">
        <v>310</v>
      </c>
      <c r="AC522" s="190" t="s">
        <v>6021</v>
      </c>
      <c r="AD522" s="190" t="s">
        <v>325</v>
      </c>
      <c r="AE522" s="190" t="s">
        <v>6020</v>
      </c>
      <c r="AF522" s="190" t="s">
        <v>6019</v>
      </c>
      <c r="AG522" s="193">
        <v>157500</v>
      </c>
      <c r="AH522" s="193">
        <v>472500</v>
      </c>
      <c r="AI522" s="193">
        <v>630000</v>
      </c>
      <c r="AJ522" s="193">
        <v>45000</v>
      </c>
      <c r="AK522" s="193">
        <v>105000</v>
      </c>
      <c r="AL522" s="193">
        <v>150000</v>
      </c>
      <c r="AM522" s="193">
        <v>0</v>
      </c>
      <c r="AN522" s="193">
        <v>0</v>
      </c>
      <c r="AO522" s="193">
        <v>0</v>
      </c>
      <c r="AP522" s="193">
        <v>0</v>
      </c>
      <c r="AQ522" s="193">
        <v>0</v>
      </c>
      <c r="AR522" s="193">
        <v>0</v>
      </c>
      <c r="AS522" s="190" t="s">
        <v>271</v>
      </c>
      <c r="AT522" s="193" t="s">
        <v>271</v>
      </c>
      <c r="AU522" s="193" t="s">
        <v>271</v>
      </c>
      <c r="AV522" s="190" t="s">
        <v>271</v>
      </c>
      <c r="AW522" s="193" t="s">
        <v>271</v>
      </c>
      <c r="AX522" s="193" t="s">
        <v>271</v>
      </c>
      <c r="AY522" s="190" t="s">
        <v>271</v>
      </c>
      <c r="AZ522" s="193" t="s">
        <v>271</v>
      </c>
      <c r="BA522" s="193" t="s">
        <v>271</v>
      </c>
      <c r="BB522" s="190" t="s">
        <v>271</v>
      </c>
      <c r="BC522" s="193" t="s">
        <v>271</v>
      </c>
      <c r="BD522" s="193" t="s">
        <v>271</v>
      </c>
      <c r="BE522" s="190" t="s">
        <v>271</v>
      </c>
      <c r="BF522" s="193" t="s">
        <v>271</v>
      </c>
      <c r="BG522" s="193" t="s">
        <v>271</v>
      </c>
      <c r="BH522" s="190" t="s">
        <v>271</v>
      </c>
      <c r="BI522" s="193" t="s">
        <v>271</v>
      </c>
      <c r="BJ522" s="193" t="s">
        <v>271</v>
      </c>
      <c r="BK522" s="190" t="s">
        <v>271</v>
      </c>
      <c r="BL522" s="193" t="s">
        <v>271</v>
      </c>
      <c r="BM522" s="193" t="s">
        <v>271</v>
      </c>
      <c r="BN522" s="190" t="s">
        <v>271</v>
      </c>
      <c r="BO522" s="193" t="s">
        <v>271</v>
      </c>
      <c r="BP522" s="193" t="s">
        <v>271</v>
      </c>
      <c r="BQ522" s="190" t="s">
        <v>271</v>
      </c>
      <c r="BR522" s="193" t="s">
        <v>271</v>
      </c>
      <c r="BS522" s="193" t="s">
        <v>271</v>
      </c>
      <c r="BT522" s="190" t="s">
        <v>271</v>
      </c>
      <c r="BU522" s="193" t="s">
        <v>271</v>
      </c>
      <c r="BV522" s="193" t="s">
        <v>271</v>
      </c>
      <c r="BW522" s="193">
        <v>38960</v>
      </c>
      <c r="BX522" s="193">
        <v>59525</v>
      </c>
      <c r="BY522" s="193">
        <v>98485</v>
      </c>
      <c r="BZ522" s="193">
        <v>9740</v>
      </c>
      <c r="CA522" s="193">
        <v>11905</v>
      </c>
      <c r="CB522" s="193">
        <v>21645</v>
      </c>
      <c r="CC522" s="190" t="s">
        <v>287</v>
      </c>
      <c r="CD522" s="193">
        <v>13264</v>
      </c>
      <c r="CE522" s="193">
        <v>53056</v>
      </c>
      <c r="CF522" s="190" t="s">
        <v>271</v>
      </c>
      <c r="CG522" s="193" t="s">
        <v>271</v>
      </c>
      <c r="CH522" s="193" t="s">
        <v>271</v>
      </c>
      <c r="CI522" s="190" t="s">
        <v>271</v>
      </c>
      <c r="CJ522" s="193" t="s">
        <v>271</v>
      </c>
      <c r="CK522" s="193" t="s">
        <v>271</v>
      </c>
      <c r="CL522" s="190" t="s">
        <v>271</v>
      </c>
      <c r="CM522" s="193" t="s">
        <v>271</v>
      </c>
      <c r="CN522" s="193" t="s">
        <v>271</v>
      </c>
      <c r="CO522" s="190" t="s">
        <v>287</v>
      </c>
      <c r="CP522" s="193">
        <v>33090</v>
      </c>
      <c r="CQ522" s="193">
        <v>107580</v>
      </c>
      <c r="CR522" s="190" t="s">
        <v>271</v>
      </c>
      <c r="CS522" s="193" t="s">
        <v>271</v>
      </c>
      <c r="CT522" s="193" t="s">
        <v>271</v>
      </c>
      <c r="CU522" s="190" t="s">
        <v>271</v>
      </c>
      <c r="CV522" s="193" t="s">
        <v>271</v>
      </c>
      <c r="CW522" s="193" t="s">
        <v>271</v>
      </c>
      <c r="CX522" s="190" t="s">
        <v>271</v>
      </c>
      <c r="CY522" s="193" t="s">
        <v>271</v>
      </c>
      <c r="CZ522" s="193" t="s">
        <v>271</v>
      </c>
      <c r="DA522" s="190" t="s">
        <v>271</v>
      </c>
      <c r="DB522" s="193" t="s">
        <v>271</v>
      </c>
      <c r="DC522" s="193" t="s">
        <v>271</v>
      </c>
      <c r="DD522" s="190" t="s">
        <v>271</v>
      </c>
      <c r="DE522" s="193" t="s">
        <v>271</v>
      </c>
      <c r="DF522" s="193" t="s">
        <v>271</v>
      </c>
      <c r="DG522" s="190" t="s">
        <v>287</v>
      </c>
      <c r="DH522" s="193">
        <v>1097</v>
      </c>
      <c r="DI522" s="193">
        <v>4388</v>
      </c>
      <c r="DJ522" s="190" t="s">
        <v>271</v>
      </c>
      <c r="DK522" s="193" t="s">
        <v>271</v>
      </c>
      <c r="DL522" s="193" t="s">
        <v>271</v>
      </c>
      <c r="DM522" s="190" t="s">
        <v>271</v>
      </c>
      <c r="DN522" s="193" t="s">
        <v>271</v>
      </c>
      <c r="DO522" s="193" t="s">
        <v>271</v>
      </c>
      <c r="DP522" s="190" t="s">
        <v>271</v>
      </c>
      <c r="DQ522" s="193" t="s">
        <v>271</v>
      </c>
      <c r="DR522" s="193" t="s">
        <v>271</v>
      </c>
      <c r="DS522" s="190" t="s">
        <v>271</v>
      </c>
      <c r="DT522" s="193" t="s">
        <v>271</v>
      </c>
      <c r="DU522" s="193" t="s">
        <v>271</v>
      </c>
      <c r="DV522" s="190" t="s">
        <v>287</v>
      </c>
      <c r="DW522" s="193">
        <v>5057</v>
      </c>
      <c r="DX522" s="193">
        <v>15171</v>
      </c>
      <c r="DY522" s="190" t="s">
        <v>356</v>
      </c>
      <c r="DZ522" s="190" t="s">
        <v>297</v>
      </c>
      <c r="EA522" s="190" t="s">
        <v>271</v>
      </c>
      <c r="EB522" s="190" t="s">
        <v>271</v>
      </c>
      <c r="EC522" s="190" t="s">
        <v>297</v>
      </c>
      <c r="ED522" s="190" t="s">
        <v>271</v>
      </c>
      <c r="EE522" s="190" t="s">
        <v>271</v>
      </c>
      <c r="EF522" s="190" t="s">
        <v>6018</v>
      </c>
      <c r="EG522" s="190" t="s">
        <v>321</v>
      </c>
      <c r="EH522" s="190" t="s">
        <v>380</v>
      </c>
      <c r="EI522" s="190" t="s">
        <v>319</v>
      </c>
      <c r="EJ522" s="190" t="s">
        <v>246</v>
      </c>
      <c r="EK522" s="190" t="s">
        <v>379</v>
      </c>
      <c r="EL522" s="190" t="s">
        <v>272</v>
      </c>
      <c r="EM522" s="190" t="s">
        <v>272</v>
      </c>
      <c r="EN522" s="190" t="s">
        <v>272</v>
      </c>
      <c r="EO522" s="190" t="s">
        <v>272</v>
      </c>
      <c r="EP522" s="190" t="s">
        <v>378</v>
      </c>
      <c r="EQ522" s="190">
        <v>4</v>
      </c>
      <c r="ER522" s="190" t="s">
        <v>349</v>
      </c>
      <c r="ES522" s="190" t="s">
        <v>272</v>
      </c>
      <c r="ET522" s="190" t="s">
        <v>297</v>
      </c>
      <c r="EU522" s="190" t="s">
        <v>272</v>
      </c>
      <c r="EV522" s="190" t="s">
        <v>272</v>
      </c>
      <c r="EW522" s="190" t="s">
        <v>303</v>
      </c>
      <c r="EX522" s="190">
        <v>3</v>
      </c>
      <c r="EY522" s="190" t="s">
        <v>318</v>
      </c>
      <c r="EZ522" s="190" t="s">
        <v>268</v>
      </c>
      <c r="FA522" s="190" t="s">
        <v>258</v>
      </c>
      <c r="FB522" s="193">
        <v>10</v>
      </c>
      <c r="FC522" s="190" t="s">
        <v>442</v>
      </c>
      <c r="FD522" s="190" t="s">
        <v>1357</v>
      </c>
      <c r="FE522" s="190" t="s">
        <v>482</v>
      </c>
      <c r="FF522" s="190" t="s">
        <v>262</v>
      </c>
      <c r="FG522" s="190" t="s">
        <v>271</v>
      </c>
      <c r="FH522" s="190" t="s">
        <v>271</v>
      </c>
      <c r="FI522" s="190" t="s">
        <v>6017</v>
      </c>
      <c r="FJ522" s="190" t="s">
        <v>6016</v>
      </c>
      <c r="FK522" s="190" t="s">
        <v>6015</v>
      </c>
      <c r="FL522" s="190" t="s">
        <v>6014</v>
      </c>
      <c r="FM522" s="190" t="s">
        <v>6013</v>
      </c>
      <c r="FN522" s="190" t="s">
        <v>6012</v>
      </c>
      <c r="FO522" s="190" t="s">
        <v>271</v>
      </c>
      <c r="FP522" s="190" t="s">
        <v>271</v>
      </c>
      <c r="FQ522" s="193">
        <v>98485</v>
      </c>
      <c r="FR522" s="193">
        <v>21645</v>
      </c>
      <c r="FS522" s="190" t="s">
        <v>297</v>
      </c>
      <c r="FT522" s="190" t="s">
        <v>297</v>
      </c>
      <c r="FU522" s="190" t="s">
        <v>297</v>
      </c>
      <c r="FV522" s="190" t="s">
        <v>297</v>
      </c>
      <c r="FW522" s="190" t="s">
        <v>297</v>
      </c>
      <c r="FX522" s="190" t="s">
        <v>297</v>
      </c>
      <c r="FY522" s="190" t="s">
        <v>297</v>
      </c>
      <c r="FZ522" s="190" t="s">
        <v>297</v>
      </c>
      <c r="GA522" s="190" t="s">
        <v>272</v>
      </c>
      <c r="GB522" s="190" t="s">
        <v>272</v>
      </c>
      <c r="GC522" s="190" t="s">
        <v>297</v>
      </c>
      <c r="GD522" s="190" t="s">
        <v>297</v>
      </c>
      <c r="GE522" s="190" t="s">
        <v>297</v>
      </c>
    </row>
    <row r="523" spans="1:187" x14ac:dyDescent="0.3">
      <c r="A523" s="190" t="s">
        <v>372</v>
      </c>
      <c r="B523" s="190">
        <v>3107</v>
      </c>
      <c r="C523" s="190" t="s">
        <v>109</v>
      </c>
      <c r="D523" s="190" t="s">
        <v>242</v>
      </c>
      <c r="E523" s="190" t="s">
        <v>4194</v>
      </c>
      <c r="F523" s="190" t="s">
        <v>4193</v>
      </c>
      <c r="G523" s="190" t="s">
        <v>3876</v>
      </c>
      <c r="H523" s="190" t="s">
        <v>369</v>
      </c>
      <c r="I523" s="190" t="s">
        <v>2216</v>
      </c>
      <c r="J523" s="190" t="s">
        <v>4192</v>
      </c>
      <c r="K523" s="190" t="s">
        <v>271</v>
      </c>
      <c r="L523" s="190" t="s">
        <v>271</v>
      </c>
      <c r="M523" s="190" t="s">
        <v>271</v>
      </c>
      <c r="N523" s="190" t="s">
        <v>271</v>
      </c>
      <c r="O523" s="190" t="s">
        <v>271</v>
      </c>
      <c r="P523" s="190" t="s">
        <v>271</v>
      </c>
      <c r="Q523" s="191">
        <v>41365</v>
      </c>
      <c r="R523" s="191">
        <v>42461</v>
      </c>
      <c r="S523" s="191">
        <v>42674</v>
      </c>
      <c r="T523" s="190" t="s">
        <v>452</v>
      </c>
      <c r="U523" s="194">
        <v>600118</v>
      </c>
      <c r="V523" s="190" t="s">
        <v>4191</v>
      </c>
      <c r="W523" s="190" t="s">
        <v>4190</v>
      </c>
      <c r="X523" s="190" t="s">
        <v>4189</v>
      </c>
      <c r="Y523" s="190" t="s">
        <v>4188</v>
      </c>
      <c r="Z523" s="190" t="s">
        <v>2585</v>
      </c>
      <c r="AA523" s="190" t="s">
        <v>4187</v>
      </c>
      <c r="AB523" s="190" t="s">
        <v>291</v>
      </c>
      <c r="AC523" s="190" t="s">
        <v>4186</v>
      </c>
      <c r="AD523" s="190" t="s">
        <v>325</v>
      </c>
      <c r="AE523" s="190" t="s">
        <v>4185</v>
      </c>
      <c r="AF523" s="190" t="s">
        <v>4184</v>
      </c>
      <c r="AG523" s="193">
        <v>39500</v>
      </c>
      <c r="AH523" s="193">
        <v>37900</v>
      </c>
      <c r="AI523" s="193">
        <v>77400</v>
      </c>
      <c r="AJ523" s="193">
        <v>28329</v>
      </c>
      <c r="AK523" s="193">
        <v>27152</v>
      </c>
      <c r="AL523" s="193">
        <v>55481</v>
      </c>
      <c r="AM523" s="193">
        <v>0</v>
      </c>
      <c r="AN523" s="193">
        <v>0</v>
      </c>
      <c r="AO523" s="193">
        <v>0</v>
      </c>
      <c r="AP523" s="193">
        <v>4576</v>
      </c>
      <c r="AQ523" s="193">
        <v>2464</v>
      </c>
      <c r="AR523" s="193">
        <v>7040</v>
      </c>
      <c r="AS523" s="190" t="s">
        <v>271</v>
      </c>
      <c r="AT523" s="193" t="s">
        <v>271</v>
      </c>
      <c r="AU523" s="193" t="s">
        <v>271</v>
      </c>
      <c r="AV523" s="190" t="s">
        <v>271</v>
      </c>
      <c r="AW523" s="193" t="s">
        <v>271</v>
      </c>
      <c r="AX523" s="193" t="s">
        <v>271</v>
      </c>
      <c r="AY523" s="190" t="s">
        <v>271</v>
      </c>
      <c r="AZ523" s="193" t="s">
        <v>271</v>
      </c>
      <c r="BA523" s="193" t="s">
        <v>271</v>
      </c>
      <c r="BB523" s="190" t="s">
        <v>271</v>
      </c>
      <c r="BC523" s="193" t="s">
        <v>271</v>
      </c>
      <c r="BD523" s="193" t="s">
        <v>271</v>
      </c>
      <c r="BE523" s="190" t="s">
        <v>271</v>
      </c>
      <c r="BF523" s="193" t="s">
        <v>271</v>
      </c>
      <c r="BG523" s="193" t="s">
        <v>271</v>
      </c>
      <c r="BH523" s="190" t="s">
        <v>271</v>
      </c>
      <c r="BI523" s="193" t="s">
        <v>271</v>
      </c>
      <c r="BJ523" s="193" t="s">
        <v>271</v>
      </c>
      <c r="BK523" s="190" t="s">
        <v>271</v>
      </c>
      <c r="BL523" s="193" t="s">
        <v>271</v>
      </c>
      <c r="BM523" s="193" t="s">
        <v>271</v>
      </c>
      <c r="BN523" s="190" t="s">
        <v>271</v>
      </c>
      <c r="BO523" s="193" t="s">
        <v>271</v>
      </c>
      <c r="BP523" s="193" t="s">
        <v>271</v>
      </c>
      <c r="BQ523" s="190" t="s">
        <v>271</v>
      </c>
      <c r="BR523" s="193" t="s">
        <v>271</v>
      </c>
      <c r="BS523" s="193" t="s">
        <v>271</v>
      </c>
      <c r="BT523" s="190" t="s">
        <v>287</v>
      </c>
      <c r="BU523" s="193">
        <v>7040</v>
      </c>
      <c r="BV523" s="193">
        <v>150</v>
      </c>
      <c r="BW523" s="193">
        <v>143</v>
      </c>
      <c r="BX523" s="193">
        <v>117</v>
      </c>
      <c r="BY523" s="193">
        <v>260</v>
      </c>
      <c r="BZ523" s="193">
        <v>61200</v>
      </c>
      <c r="CA523" s="193">
        <v>58800</v>
      </c>
      <c r="CB523" s="193">
        <v>120000</v>
      </c>
      <c r="CC523" s="190" t="s">
        <v>271</v>
      </c>
      <c r="CD523" s="193" t="s">
        <v>271</v>
      </c>
      <c r="CE523" s="193" t="s">
        <v>271</v>
      </c>
      <c r="CF523" s="190" t="s">
        <v>271</v>
      </c>
      <c r="CG523" s="193" t="s">
        <v>271</v>
      </c>
      <c r="CH523" s="193" t="s">
        <v>271</v>
      </c>
      <c r="CI523" s="190" t="s">
        <v>271</v>
      </c>
      <c r="CJ523" s="193" t="s">
        <v>271</v>
      </c>
      <c r="CK523" s="193" t="s">
        <v>271</v>
      </c>
      <c r="CL523" s="190" t="s">
        <v>271</v>
      </c>
      <c r="CM523" s="193" t="s">
        <v>271</v>
      </c>
      <c r="CN523" s="193" t="s">
        <v>271</v>
      </c>
      <c r="CO523" s="190" t="s">
        <v>271</v>
      </c>
      <c r="CP523" s="193" t="s">
        <v>271</v>
      </c>
      <c r="CQ523" s="193" t="s">
        <v>271</v>
      </c>
      <c r="CR523" s="190" t="s">
        <v>271</v>
      </c>
      <c r="CS523" s="193" t="s">
        <v>271</v>
      </c>
      <c r="CT523" s="193" t="s">
        <v>271</v>
      </c>
      <c r="CU523" s="190" t="s">
        <v>271</v>
      </c>
      <c r="CV523" s="193" t="s">
        <v>271</v>
      </c>
      <c r="CW523" s="193" t="s">
        <v>271</v>
      </c>
      <c r="CX523" s="190" t="s">
        <v>271</v>
      </c>
      <c r="CY523" s="193" t="s">
        <v>271</v>
      </c>
      <c r="CZ523" s="193" t="s">
        <v>271</v>
      </c>
      <c r="DA523" s="190" t="s">
        <v>271</v>
      </c>
      <c r="DB523" s="193" t="s">
        <v>271</v>
      </c>
      <c r="DC523" s="193" t="s">
        <v>271</v>
      </c>
      <c r="DD523" s="190" t="s">
        <v>271</v>
      </c>
      <c r="DE523" s="193" t="s">
        <v>271</v>
      </c>
      <c r="DF523" s="193" t="s">
        <v>271</v>
      </c>
      <c r="DG523" s="190" t="s">
        <v>271</v>
      </c>
      <c r="DH523" s="193" t="s">
        <v>271</v>
      </c>
      <c r="DI523" s="193" t="s">
        <v>271</v>
      </c>
      <c r="DJ523" s="190" t="s">
        <v>271</v>
      </c>
      <c r="DK523" s="193" t="s">
        <v>271</v>
      </c>
      <c r="DL523" s="193" t="s">
        <v>271</v>
      </c>
      <c r="DM523" s="190" t="s">
        <v>271</v>
      </c>
      <c r="DN523" s="193" t="s">
        <v>271</v>
      </c>
      <c r="DO523" s="193" t="s">
        <v>271</v>
      </c>
      <c r="DP523" s="190" t="s">
        <v>271</v>
      </c>
      <c r="DQ523" s="193" t="s">
        <v>271</v>
      </c>
      <c r="DR523" s="193" t="s">
        <v>271</v>
      </c>
      <c r="DS523" s="190" t="s">
        <v>287</v>
      </c>
      <c r="DT523" s="193">
        <v>37355</v>
      </c>
      <c r="DU523" s="193">
        <v>260</v>
      </c>
      <c r="DV523" s="190" t="s">
        <v>271</v>
      </c>
      <c r="DW523" s="193" t="s">
        <v>271</v>
      </c>
      <c r="DX523" s="193" t="s">
        <v>271</v>
      </c>
      <c r="DY523" s="190" t="s">
        <v>356</v>
      </c>
      <c r="DZ523" s="190" t="s">
        <v>297</v>
      </c>
      <c r="EA523" s="190" t="s">
        <v>271</v>
      </c>
      <c r="EB523" s="190" t="s">
        <v>271</v>
      </c>
      <c r="EC523" s="190" t="s">
        <v>272</v>
      </c>
      <c r="ED523" s="190" t="s">
        <v>785</v>
      </c>
      <c r="EE523" s="190" t="s">
        <v>307</v>
      </c>
      <c r="EF523" s="190" t="s">
        <v>4183</v>
      </c>
      <c r="EG523" s="190" t="s">
        <v>321</v>
      </c>
      <c r="EH523" s="190" t="s">
        <v>320</v>
      </c>
      <c r="EI523" s="190" t="s">
        <v>319</v>
      </c>
      <c r="EJ523" s="190" t="s">
        <v>245</v>
      </c>
      <c r="EK523" s="190" t="s">
        <v>379</v>
      </c>
      <c r="EL523" s="190" t="s">
        <v>272</v>
      </c>
      <c r="EM523" s="190" t="s">
        <v>272</v>
      </c>
      <c r="EN523" s="190" t="s">
        <v>272</v>
      </c>
      <c r="EO523" s="190" t="s">
        <v>272</v>
      </c>
      <c r="EP523" s="190" t="s">
        <v>378</v>
      </c>
      <c r="EQ523" s="190">
        <v>4</v>
      </c>
      <c r="ER523" s="190" t="s">
        <v>349</v>
      </c>
      <c r="ES523" s="190" t="s">
        <v>272</v>
      </c>
      <c r="ET523" s="190" t="s">
        <v>272</v>
      </c>
      <c r="EU523" s="190" t="s">
        <v>272</v>
      </c>
      <c r="EV523" s="190" t="s">
        <v>272</v>
      </c>
      <c r="EW523" s="190" t="s">
        <v>303</v>
      </c>
      <c r="EX523" s="190">
        <v>4</v>
      </c>
      <c r="EY523" s="190" t="s">
        <v>318</v>
      </c>
      <c r="EZ523" s="190" t="s">
        <v>266</v>
      </c>
      <c r="FA523" s="190" t="s">
        <v>260</v>
      </c>
      <c r="FB523" s="193">
        <v>17</v>
      </c>
      <c r="FC523" s="190" t="s">
        <v>442</v>
      </c>
      <c r="FD523" s="190" t="s">
        <v>348</v>
      </c>
      <c r="FE523" s="190" t="s">
        <v>1357</v>
      </c>
      <c r="FF523" s="190" t="s">
        <v>263</v>
      </c>
      <c r="FG523" s="190" t="s">
        <v>4182</v>
      </c>
      <c r="FH523" s="190" t="s">
        <v>4181</v>
      </c>
      <c r="FI523" s="190" t="s">
        <v>4180</v>
      </c>
      <c r="FJ523" s="190" t="s">
        <v>4179</v>
      </c>
      <c r="FK523" s="190" t="s">
        <v>4178</v>
      </c>
      <c r="FL523" s="190" t="s">
        <v>4177</v>
      </c>
      <c r="FM523" s="190" t="s">
        <v>4176</v>
      </c>
      <c r="FN523" s="190" t="s">
        <v>4175</v>
      </c>
      <c r="FO523" s="190" t="s">
        <v>4174</v>
      </c>
      <c r="FP523" s="190" t="s">
        <v>4173</v>
      </c>
      <c r="FQ523" s="193">
        <v>260</v>
      </c>
      <c r="FR523" s="193">
        <v>120000</v>
      </c>
      <c r="FS523" s="190" t="s">
        <v>272</v>
      </c>
      <c r="FT523" s="190" t="s">
        <v>272</v>
      </c>
      <c r="FU523" s="190" t="s">
        <v>271</v>
      </c>
      <c r="FV523" s="190" t="s">
        <v>271</v>
      </c>
      <c r="FW523" s="190" t="s">
        <v>271</v>
      </c>
      <c r="FX523" s="190" t="s">
        <v>271</v>
      </c>
      <c r="FY523" s="190" t="s">
        <v>271</v>
      </c>
      <c r="FZ523" s="190" t="s">
        <v>271</v>
      </c>
      <c r="GA523" s="190" t="s">
        <v>271</v>
      </c>
      <c r="GB523" s="190" t="s">
        <v>271</v>
      </c>
      <c r="GC523" s="190" t="s">
        <v>272</v>
      </c>
      <c r="GD523" s="190" t="s">
        <v>272</v>
      </c>
      <c r="GE523" s="190" t="s">
        <v>272</v>
      </c>
    </row>
    <row r="524" spans="1:187" x14ac:dyDescent="0.3">
      <c r="A524" s="190" t="s">
        <v>372</v>
      </c>
      <c r="B524" s="190">
        <v>3109</v>
      </c>
      <c r="C524" s="190" t="s">
        <v>109</v>
      </c>
      <c r="D524" s="190" t="s">
        <v>242</v>
      </c>
      <c r="E524" s="190" t="s">
        <v>4172</v>
      </c>
      <c r="F524" s="190" t="s">
        <v>4171</v>
      </c>
      <c r="G524" s="190" t="s">
        <v>3876</v>
      </c>
      <c r="H524" s="190" t="s">
        <v>1104</v>
      </c>
      <c r="I524" s="190" t="s">
        <v>301</v>
      </c>
      <c r="J524" s="190" t="s">
        <v>4170</v>
      </c>
      <c r="K524" s="190" t="s">
        <v>271</v>
      </c>
      <c r="L524" s="190" t="s">
        <v>271</v>
      </c>
      <c r="M524" s="190" t="s">
        <v>271</v>
      </c>
      <c r="N524" s="190" t="s">
        <v>271</v>
      </c>
      <c r="O524" s="190" t="s">
        <v>271</v>
      </c>
      <c r="P524" s="190" t="s">
        <v>271</v>
      </c>
      <c r="Q524" s="191">
        <v>41821</v>
      </c>
      <c r="R524" s="191">
        <v>43281</v>
      </c>
      <c r="T524" s="190" t="s">
        <v>366</v>
      </c>
      <c r="U524" s="194">
        <v>1000000</v>
      </c>
      <c r="V524" s="190" t="s">
        <v>4169</v>
      </c>
      <c r="W524" s="190" t="s">
        <v>4168</v>
      </c>
      <c r="X524" s="190" t="s">
        <v>4167</v>
      </c>
      <c r="Y524" s="190" t="s">
        <v>4166</v>
      </c>
      <c r="Z524" s="190" t="s">
        <v>4165</v>
      </c>
      <c r="AA524" s="190" t="s">
        <v>4164</v>
      </c>
      <c r="AB524" s="190" t="s">
        <v>310</v>
      </c>
      <c r="AC524" s="190" t="s">
        <v>4163</v>
      </c>
      <c r="AD524" s="190" t="s">
        <v>325</v>
      </c>
      <c r="AE524" s="190" t="s">
        <v>4162</v>
      </c>
      <c r="AF524" s="190" t="s">
        <v>4161</v>
      </c>
      <c r="AG524" s="193">
        <v>63221</v>
      </c>
      <c r="AH524" s="193">
        <v>61140</v>
      </c>
      <c r="AI524" s="193">
        <v>124361</v>
      </c>
      <c r="AJ524" s="193">
        <v>25350</v>
      </c>
      <c r="AK524" s="193">
        <v>35650</v>
      </c>
      <c r="AL524" s="193">
        <v>61000</v>
      </c>
      <c r="AM524" s="193" t="s">
        <v>271</v>
      </c>
      <c r="AN524" s="193" t="s">
        <v>271</v>
      </c>
      <c r="AO524" s="193">
        <v>0</v>
      </c>
      <c r="AP524" s="193" t="s">
        <v>271</v>
      </c>
      <c r="AQ524" s="193" t="s">
        <v>271</v>
      </c>
      <c r="AR524" s="193">
        <v>0</v>
      </c>
      <c r="AS524" s="190" t="s">
        <v>271</v>
      </c>
      <c r="AT524" s="193" t="s">
        <v>271</v>
      </c>
      <c r="AU524" s="193" t="s">
        <v>271</v>
      </c>
      <c r="AV524" s="190" t="s">
        <v>271</v>
      </c>
      <c r="AW524" s="193" t="s">
        <v>271</v>
      </c>
      <c r="AX524" s="193" t="s">
        <v>271</v>
      </c>
      <c r="AY524" s="190" t="s">
        <v>271</v>
      </c>
      <c r="AZ524" s="193" t="s">
        <v>271</v>
      </c>
      <c r="BA524" s="193" t="s">
        <v>271</v>
      </c>
      <c r="BB524" s="190" t="s">
        <v>271</v>
      </c>
      <c r="BC524" s="193" t="s">
        <v>271</v>
      </c>
      <c r="BD524" s="193" t="s">
        <v>271</v>
      </c>
      <c r="BE524" s="190" t="s">
        <v>271</v>
      </c>
      <c r="BF524" s="193" t="s">
        <v>271</v>
      </c>
      <c r="BG524" s="193" t="s">
        <v>271</v>
      </c>
      <c r="BH524" s="190" t="s">
        <v>271</v>
      </c>
      <c r="BI524" s="193" t="s">
        <v>271</v>
      </c>
      <c r="BJ524" s="193" t="s">
        <v>271</v>
      </c>
      <c r="BK524" s="190" t="s">
        <v>271</v>
      </c>
      <c r="BL524" s="193" t="s">
        <v>271</v>
      </c>
      <c r="BM524" s="193" t="s">
        <v>271</v>
      </c>
      <c r="BN524" s="190" t="s">
        <v>271</v>
      </c>
      <c r="BO524" s="193" t="s">
        <v>271</v>
      </c>
      <c r="BP524" s="193" t="s">
        <v>271</v>
      </c>
      <c r="BQ524" s="190" t="s">
        <v>271</v>
      </c>
      <c r="BR524" s="193" t="s">
        <v>271</v>
      </c>
      <c r="BS524" s="193" t="s">
        <v>271</v>
      </c>
      <c r="BT524" s="190" t="s">
        <v>271</v>
      </c>
      <c r="BU524" s="193" t="s">
        <v>271</v>
      </c>
      <c r="BV524" s="193" t="s">
        <v>271</v>
      </c>
      <c r="BW524" s="193">
        <v>65000</v>
      </c>
      <c r="BX524" s="193">
        <v>35000</v>
      </c>
      <c r="BY524" s="193">
        <v>100000</v>
      </c>
      <c r="BZ524" s="193">
        <v>4550</v>
      </c>
      <c r="CA524" s="193">
        <v>3640</v>
      </c>
      <c r="CB524" s="193">
        <v>8190</v>
      </c>
      <c r="CC524" s="190" t="s">
        <v>287</v>
      </c>
      <c r="CD524" s="193">
        <v>6780</v>
      </c>
      <c r="CE524" s="193">
        <v>0</v>
      </c>
      <c r="CF524" s="190" t="s">
        <v>271</v>
      </c>
      <c r="CG524" s="193" t="s">
        <v>271</v>
      </c>
      <c r="CH524" s="193" t="s">
        <v>271</v>
      </c>
      <c r="CI524" s="190" t="s">
        <v>271</v>
      </c>
      <c r="CJ524" s="193" t="s">
        <v>271</v>
      </c>
      <c r="CK524" s="193" t="s">
        <v>271</v>
      </c>
      <c r="CL524" s="190" t="s">
        <v>287</v>
      </c>
      <c r="CM524" s="193">
        <v>8190</v>
      </c>
      <c r="CN524" s="193">
        <v>0</v>
      </c>
      <c r="CO524" s="190" t="s">
        <v>271</v>
      </c>
      <c r="CP524" s="193" t="s">
        <v>271</v>
      </c>
      <c r="CQ524" s="193" t="s">
        <v>271</v>
      </c>
      <c r="CR524" s="190" t="s">
        <v>271</v>
      </c>
      <c r="CS524" s="193" t="s">
        <v>271</v>
      </c>
      <c r="CT524" s="193" t="s">
        <v>271</v>
      </c>
      <c r="CU524" s="190" t="s">
        <v>287</v>
      </c>
      <c r="CV524" s="193">
        <v>8190</v>
      </c>
      <c r="CW524" s="193">
        <v>0</v>
      </c>
      <c r="CX524" s="190" t="s">
        <v>271</v>
      </c>
      <c r="CY524" s="193" t="s">
        <v>271</v>
      </c>
      <c r="CZ524" s="193" t="s">
        <v>271</v>
      </c>
      <c r="DA524" s="190" t="s">
        <v>287</v>
      </c>
      <c r="DB524" s="193">
        <v>8190</v>
      </c>
      <c r="DC524" s="193">
        <v>0</v>
      </c>
      <c r="DD524" s="190" t="s">
        <v>271</v>
      </c>
      <c r="DE524" s="193" t="s">
        <v>271</v>
      </c>
      <c r="DF524" s="193" t="s">
        <v>271</v>
      </c>
      <c r="DG524" s="190" t="s">
        <v>271</v>
      </c>
      <c r="DH524" s="193" t="s">
        <v>271</v>
      </c>
      <c r="DI524" s="193" t="s">
        <v>271</v>
      </c>
      <c r="DJ524" s="190" t="s">
        <v>287</v>
      </c>
      <c r="DK524" s="193">
        <v>8190</v>
      </c>
      <c r="DL524" s="193">
        <v>0</v>
      </c>
      <c r="DM524" s="190" t="s">
        <v>271</v>
      </c>
      <c r="DN524" s="193" t="s">
        <v>271</v>
      </c>
      <c r="DO524" s="193" t="s">
        <v>271</v>
      </c>
      <c r="DP524" s="190" t="s">
        <v>271</v>
      </c>
      <c r="DQ524" s="193" t="s">
        <v>271</v>
      </c>
      <c r="DR524" s="193" t="s">
        <v>271</v>
      </c>
      <c r="DS524" s="190" t="s">
        <v>271</v>
      </c>
      <c r="DT524" s="193" t="s">
        <v>271</v>
      </c>
      <c r="DU524" s="193" t="s">
        <v>271</v>
      </c>
      <c r="DV524" s="190" t="s">
        <v>287</v>
      </c>
      <c r="DW524" s="193">
        <v>4550</v>
      </c>
      <c r="DX524" s="193">
        <v>0</v>
      </c>
      <c r="DY524" s="190" t="s">
        <v>356</v>
      </c>
      <c r="DZ524" s="190" t="s">
        <v>272</v>
      </c>
      <c r="EA524" s="190" t="s">
        <v>381</v>
      </c>
      <c r="EB524" s="190" t="s">
        <v>271</v>
      </c>
      <c r="EC524" s="190" t="s">
        <v>272</v>
      </c>
      <c r="ED524" s="190" t="s">
        <v>381</v>
      </c>
      <c r="EE524" s="190" t="s">
        <v>271</v>
      </c>
      <c r="EF524" s="190" t="s">
        <v>3389</v>
      </c>
      <c r="EG524" s="190" t="s">
        <v>321</v>
      </c>
      <c r="EH524" s="190" t="s">
        <v>380</v>
      </c>
      <c r="EI524" s="190" t="s">
        <v>319</v>
      </c>
      <c r="EJ524" s="190" t="s">
        <v>246</v>
      </c>
      <c r="EK524" s="190" t="s">
        <v>351</v>
      </c>
      <c r="EL524" s="190" t="s">
        <v>272</v>
      </c>
      <c r="EM524" s="190" t="s">
        <v>272</v>
      </c>
      <c r="EN524" s="190" t="s">
        <v>272</v>
      </c>
      <c r="EO524" s="190" t="s">
        <v>272</v>
      </c>
      <c r="EP524" s="190" t="s">
        <v>350</v>
      </c>
      <c r="EQ524" s="190">
        <v>4</v>
      </c>
      <c r="ER524" s="190" t="s">
        <v>349</v>
      </c>
      <c r="ES524" s="190" t="s">
        <v>272</v>
      </c>
      <c r="ET524" s="190" t="s">
        <v>272</v>
      </c>
      <c r="EU524" s="190" t="s">
        <v>272</v>
      </c>
      <c r="EV524" s="190" t="s">
        <v>272</v>
      </c>
      <c r="EW524" s="190" t="s">
        <v>303</v>
      </c>
      <c r="EX524" s="190">
        <v>4</v>
      </c>
      <c r="EY524" s="190" t="s">
        <v>278</v>
      </c>
      <c r="EZ524" s="190" t="s">
        <v>267</v>
      </c>
      <c r="FA524" s="190" t="s">
        <v>258</v>
      </c>
      <c r="FB524" s="193">
        <v>2</v>
      </c>
      <c r="FC524" s="190" t="s">
        <v>442</v>
      </c>
      <c r="FD524" s="190" t="s">
        <v>348</v>
      </c>
      <c r="FE524" s="190" t="s">
        <v>271</v>
      </c>
      <c r="FF524" s="190" t="s">
        <v>264</v>
      </c>
      <c r="FG524" s="190" t="s">
        <v>271</v>
      </c>
      <c r="FH524" s="190" t="s">
        <v>2267</v>
      </c>
      <c r="FI524" s="190" t="s">
        <v>271</v>
      </c>
      <c r="FJ524" s="190" t="s">
        <v>271</v>
      </c>
      <c r="FK524" s="190" t="s">
        <v>271</v>
      </c>
      <c r="FL524" s="190" t="s">
        <v>4160</v>
      </c>
      <c r="FM524" s="190" t="s">
        <v>4159</v>
      </c>
      <c r="FN524" s="190" t="s">
        <v>271</v>
      </c>
      <c r="FO524" s="190" t="s">
        <v>271</v>
      </c>
      <c r="FP524" s="190" t="s">
        <v>271</v>
      </c>
      <c r="FQ524" s="193">
        <v>100000</v>
      </c>
      <c r="FR524" s="193">
        <v>8190</v>
      </c>
      <c r="FS524" s="190" t="s">
        <v>272</v>
      </c>
      <c r="FT524" s="190" t="s">
        <v>272</v>
      </c>
      <c r="FU524" s="190" t="s">
        <v>297</v>
      </c>
      <c r="FV524" s="190" t="s">
        <v>297</v>
      </c>
      <c r="FW524" s="190" t="s">
        <v>271</v>
      </c>
      <c r="FX524" s="190" t="s">
        <v>271</v>
      </c>
      <c r="FY524" s="190" t="s">
        <v>271</v>
      </c>
      <c r="FZ524" s="190" t="s">
        <v>297</v>
      </c>
      <c r="GA524" s="190" t="s">
        <v>297</v>
      </c>
      <c r="GB524" s="190" t="s">
        <v>297</v>
      </c>
      <c r="GC524" s="190" t="s">
        <v>297</v>
      </c>
      <c r="GD524" s="190" t="s">
        <v>297</v>
      </c>
      <c r="GE524" s="190" t="s">
        <v>297</v>
      </c>
    </row>
    <row r="525" spans="1:187" x14ac:dyDescent="0.3">
      <c r="A525" s="190" t="s">
        <v>372</v>
      </c>
      <c r="B525" s="190">
        <v>3112</v>
      </c>
      <c r="C525" s="190" t="s">
        <v>109</v>
      </c>
      <c r="D525" s="190" t="s">
        <v>242</v>
      </c>
      <c r="E525" s="190" t="s">
        <v>4158</v>
      </c>
      <c r="F525" s="190" t="s">
        <v>4157</v>
      </c>
      <c r="G525" s="190" t="s">
        <v>3876</v>
      </c>
      <c r="H525" s="190" t="s">
        <v>369</v>
      </c>
      <c r="I525" s="190" t="s">
        <v>544</v>
      </c>
      <c r="J525" s="190" t="s">
        <v>4156</v>
      </c>
      <c r="K525" s="190" t="s">
        <v>271</v>
      </c>
      <c r="L525" s="190" t="s">
        <v>271</v>
      </c>
      <c r="M525" s="190" t="s">
        <v>271</v>
      </c>
      <c r="N525" s="190" t="s">
        <v>271</v>
      </c>
      <c r="O525" s="190" t="s">
        <v>271</v>
      </c>
      <c r="P525" s="190" t="s">
        <v>271</v>
      </c>
      <c r="Q525" s="191">
        <v>41730</v>
      </c>
      <c r="R525" s="191">
        <v>42307</v>
      </c>
      <c r="S525" s="191">
        <v>42369</v>
      </c>
      <c r="T525" s="190" t="s">
        <v>574</v>
      </c>
      <c r="U525" s="194">
        <v>1942663.44</v>
      </c>
      <c r="V525" s="190" t="s">
        <v>3416</v>
      </c>
      <c r="W525" s="190" t="s">
        <v>3415</v>
      </c>
      <c r="X525" s="190" t="s">
        <v>3414</v>
      </c>
      <c r="Y525" s="190" t="s">
        <v>3413</v>
      </c>
      <c r="Z525" s="190" t="s">
        <v>3412</v>
      </c>
      <c r="AA525" s="190" t="s">
        <v>3411</v>
      </c>
      <c r="AB525" s="190" t="s">
        <v>310</v>
      </c>
      <c r="AC525" s="190" t="s">
        <v>4155</v>
      </c>
      <c r="AD525" s="190" t="s">
        <v>325</v>
      </c>
      <c r="AE525" s="190" t="s">
        <v>4154</v>
      </c>
      <c r="AF525" s="190" t="s">
        <v>4153</v>
      </c>
      <c r="AG525" s="193">
        <v>60275</v>
      </c>
      <c r="AH525" s="193">
        <v>267013</v>
      </c>
      <c r="AI525" s="193">
        <v>327288</v>
      </c>
      <c r="AJ525" s="193">
        <v>60275</v>
      </c>
      <c r="AK525" s="193">
        <v>136905</v>
      </c>
      <c r="AL525" s="193">
        <v>197180</v>
      </c>
      <c r="AM525" s="193">
        <v>0</v>
      </c>
      <c r="AN525" s="193">
        <v>0</v>
      </c>
      <c r="AO525" s="193">
        <v>0</v>
      </c>
      <c r="AP525" s="193">
        <v>0</v>
      </c>
      <c r="AQ525" s="193">
        <v>0</v>
      </c>
      <c r="AR525" s="193">
        <v>0</v>
      </c>
      <c r="AS525" s="190" t="s">
        <v>271</v>
      </c>
      <c r="AT525" s="193" t="s">
        <v>271</v>
      </c>
      <c r="AU525" s="193" t="s">
        <v>271</v>
      </c>
      <c r="AV525" s="190" t="s">
        <v>271</v>
      </c>
      <c r="AW525" s="193" t="s">
        <v>271</v>
      </c>
      <c r="AX525" s="193" t="s">
        <v>271</v>
      </c>
      <c r="AY525" s="190" t="s">
        <v>271</v>
      </c>
      <c r="AZ525" s="193" t="s">
        <v>271</v>
      </c>
      <c r="BA525" s="193" t="s">
        <v>271</v>
      </c>
      <c r="BB525" s="190" t="s">
        <v>271</v>
      </c>
      <c r="BC525" s="193" t="s">
        <v>271</v>
      </c>
      <c r="BD525" s="193" t="s">
        <v>271</v>
      </c>
      <c r="BE525" s="190" t="s">
        <v>271</v>
      </c>
      <c r="BF525" s="193" t="s">
        <v>271</v>
      </c>
      <c r="BG525" s="193" t="s">
        <v>271</v>
      </c>
      <c r="BH525" s="190" t="s">
        <v>271</v>
      </c>
      <c r="BI525" s="193" t="s">
        <v>271</v>
      </c>
      <c r="BJ525" s="193" t="s">
        <v>271</v>
      </c>
      <c r="BK525" s="190" t="s">
        <v>271</v>
      </c>
      <c r="BL525" s="193" t="s">
        <v>271</v>
      </c>
      <c r="BM525" s="193" t="s">
        <v>271</v>
      </c>
      <c r="BN525" s="190" t="s">
        <v>271</v>
      </c>
      <c r="BO525" s="193" t="s">
        <v>271</v>
      </c>
      <c r="BP525" s="193" t="s">
        <v>271</v>
      </c>
      <c r="BQ525" s="190" t="s">
        <v>271</v>
      </c>
      <c r="BR525" s="193" t="s">
        <v>271</v>
      </c>
      <c r="BS525" s="193" t="s">
        <v>271</v>
      </c>
      <c r="BT525" s="190" t="s">
        <v>271</v>
      </c>
      <c r="BU525" s="193" t="s">
        <v>271</v>
      </c>
      <c r="BV525" s="193" t="s">
        <v>271</v>
      </c>
      <c r="BW525" s="193">
        <v>0</v>
      </c>
      <c r="BX525" s="193">
        <v>0</v>
      </c>
      <c r="BY525" s="193">
        <v>0</v>
      </c>
      <c r="BZ525" s="193">
        <v>0</v>
      </c>
      <c r="CA525" s="193">
        <v>0</v>
      </c>
      <c r="CB525" s="193">
        <v>0</v>
      </c>
      <c r="CC525" s="190" t="s">
        <v>287</v>
      </c>
      <c r="CD525" s="193">
        <v>0</v>
      </c>
      <c r="CE525" s="193">
        <v>0</v>
      </c>
      <c r="CF525" s="190" t="s">
        <v>287</v>
      </c>
      <c r="CG525" s="193">
        <v>0</v>
      </c>
      <c r="CH525" s="193">
        <v>0</v>
      </c>
      <c r="CI525" s="190" t="s">
        <v>271</v>
      </c>
      <c r="CJ525" s="193" t="s">
        <v>271</v>
      </c>
      <c r="CK525" s="193" t="s">
        <v>271</v>
      </c>
      <c r="CL525" s="190" t="s">
        <v>287</v>
      </c>
      <c r="CM525" s="193">
        <v>0</v>
      </c>
      <c r="CN525" s="193">
        <v>0</v>
      </c>
      <c r="CO525" s="190" t="s">
        <v>271</v>
      </c>
      <c r="CP525" s="193" t="s">
        <v>271</v>
      </c>
      <c r="CQ525" s="193" t="s">
        <v>271</v>
      </c>
      <c r="CR525" s="190" t="s">
        <v>271</v>
      </c>
      <c r="CS525" s="193" t="s">
        <v>271</v>
      </c>
      <c r="CT525" s="193" t="s">
        <v>271</v>
      </c>
      <c r="CU525" s="190" t="s">
        <v>287</v>
      </c>
      <c r="CV525" s="193">
        <v>0</v>
      </c>
      <c r="CW525" s="193">
        <v>0</v>
      </c>
      <c r="CX525" s="190" t="s">
        <v>271</v>
      </c>
      <c r="CY525" s="193" t="s">
        <v>271</v>
      </c>
      <c r="CZ525" s="193" t="s">
        <v>271</v>
      </c>
      <c r="DA525" s="190" t="s">
        <v>287</v>
      </c>
      <c r="DB525" s="193">
        <v>0</v>
      </c>
      <c r="DC525" s="193">
        <v>0</v>
      </c>
      <c r="DD525" s="190" t="s">
        <v>271</v>
      </c>
      <c r="DE525" s="193" t="s">
        <v>271</v>
      </c>
      <c r="DF525" s="193" t="s">
        <v>271</v>
      </c>
      <c r="DG525" s="190" t="s">
        <v>287</v>
      </c>
      <c r="DH525" s="193">
        <v>0</v>
      </c>
      <c r="DI525" s="193">
        <v>0</v>
      </c>
      <c r="DJ525" s="190" t="s">
        <v>287</v>
      </c>
      <c r="DK525" s="193">
        <v>0</v>
      </c>
      <c r="DL525" s="193">
        <v>0</v>
      </c>
      <c r="DM525" s="190" t="s">
        <v>287</v>
      </c>
      <c r="DN525" s="193">
        <v>0</v>
      </c>
      <c r="DO525" s="193">
        <v>0</v>
      </c>
      <c r="DP525" s="190" t="s">
        <v>271</v>
      </c>
      <c r="DQ525" s="193" t="s">
        <v>271</v>
      </c>
      <c r="DR525" s="193" t="s">
        <v>271</v>
      </c>
      <c r="DS525" s="190" t="s">
        <v>271</v>
      </c>
      <c r="DT525" s="193" t="s">
        <v>271</v>
      </c>
      <c r="DU525" s="193" t="s">
        <v>271</v>
      </c>
      <c r="DV525" s="190" t="s">
        <v>287</v>
      </c>
      <c r="DW525" s="193">
        <v>0</v>
      </c>
      <c r="DX525" s="193">
        <v>0</v>
      </c>
      <c r="DY525" s="190" t="s">
        <v>356</v>
      </c>
      <c r="DZ525" s="190" t="s">
        <v>272</v>
      </c>
      <c r="EA525" s="190" t="s">
        <v>323</v>
      </c>
      <c r="EB525" s="190" t="s">
        <v>286</v>
      </c>
      <c r="EC525" s="190" t="s">
        <v>272</v>
      </c>
      <c r="ED525" s="190" t="s">
        <v>695</v>
      </c>
      <c r="EE525" s="190" t="s">
        <v>307</v>
      </c>
      <c r="EF525" s="190" t="s">
        <v>4152</v>
      </c>
      <c r="EG525" s="190" t="s">
        <v>285</v>
      </c>
      <c r="EH525" s="190" t="s">
        <v>320</v>
      </c>
      <c r="EI525" s="190" t="s">
        <v>319</v>
      </c>
      <c r="EJ525" s="190" t="s">
        <v>246</v>
      </c>
      <c r="EK525" s="190" t="s">
        <v>351</v>
      </c>
      <c r="EL525" s="190" t="s">
        <v>272</v>
      </c>
      <c r="EM525" s="190" t="s">
        <v>272</v>
      </c>
      <c r="EN525" s="190" t="s">
        <v>272</v>
      </c>
      <c r="EO525" s="190" t="s">
        <v>272</v>
      </c>
      <c r="EP525" s="190" t="s">
        <v>350</v>
      </c>
      <c r="EQ525" s="190">
        <v>4</v>
      </c>
      <c r="ER525" s="190" t="s">
        <v>349</v>
      </c>
      <c r="ES525" s="190" t="s">
        <v>272</v>
      </c>
      <c r="ET525" s="190" t="s">
        <v>272</v>
      </c>
      <c r="EU525" s="190" t="s">
        <v>272</v>
      </c>
      <c r="EV525" s="190" t="s">
        <v>272</v>
      </c>
      <c r="EW525" s="190" t="s">
        <v>303</v>
      </c>
      <c r="EX525" s="190">
        <v>4</v>
      </c>
      <c r="EY525" s="190" t="s">
        <v>278</v>
      </c>
      <c r="EZ525" s="190" t="s">
        <v>267</v>
      </c>
      <c r="FA525" s="190" t="s">
        <v>257</v>
      </c>
      <c r="FB525" s="193">
        <v>1</v>
      </c>
      <c r="FC525" s="190" t="s">
        <v>348</v>
      </c>
      <c r="FD525" s="190" t="s">
        <v>442</v>
      </c>
      <c r="FE525" s="190" t="s">
        <v>537</v>
      </c>
      <c r="FF525" s="190" t="s">
        <v>262</v>
      </c>
      <c r="FG525" s="190" t="s">
        <v>271</v>
      </c>
      <c r="FH525" s="190" t="s">
        <v>271</v>
      </c>
      <c r="FI525" s="190" t="s">
        <v>3406</v>
      </c>
      <c r="FJ525" s="190" t="s">
        <v>3405</v>
      </c>
      <c r="FK525" s="190" t="s">
        <v>3404</v>
      </c>
      <c r="FL525" s="190" t="s">
        <v>3403</v>
      </c>
      <c r="FM525" s="190" t="s">
        <v>3402</v>
      </c>
      <c r="FN525" s="190" t="s">
        <v>3401</v>
      </c>
      <c r="FO525" s="190" t="s">
        <v>3400</v>
      </c>
      <c r="FP525" s="190" t="s">
        <v>271</v>
      </c>
      <c r="FQ525" s="193">
        <v>0</v>
      </c>
      <c r="FR525" s="193">
        <v>0</v>
      </c>
      <c r="FS525" s="190" t="s">
        <v>272</v>
      </c>
      <c r="FT525" s="190" t="s">
        <v>272</v>
      </c>
      <c r="FU525" s="190" t="s">
        <v>297</v>
      </c>
      <c r="FV525" s="190" t="s">
        <v>297</v>
      </c>
      <c r="FW525" s="190" t="s">
        <v>297</v>
      </c>
      <c r="FX525" s="190" t="s">
        <v>297</v>
      </c>
      <c r="FY525" s="190" t="s">
        <v>297</v>
      </c>
      <c r="FZ525" s="190" t="s">
        <v>297</v>
      </c>
      <c r="GA525" s="190" t="s">
        <v>272</v>
      </c>
      <c r="GB525" s="190" t="s">
        <v>297</v>
      </c>
      <c r="GC525" s="190" t="s">
        <v>272</v>
      </c>
      <c r="GD525" s="190" t="s">
        <v>272</v>
      </c>
      <c r="GE525" s="190" t="s">
        <v>272</v>
      </c>
    </row>
    <row r="526" spans="1:187" x14ac:dyDescent="0.3">
      <c r="A526" s="190" t="s">
        <v>372</v>
      </c>
      <c r="B526" s="190">
        <v>3114</v>
      </c>
      <c r="C526" s="190" t="s">
        <v>109</v>
      </c>
      <c r="D526" s="190" t="s">
        <v>242</v>
      </c>
      <c r="E526" s="190" t="s">
        <v>4151</v>
      </c>
      <c r="F526" s="190" t="s">
        <v>4150</v>
      </c>
      <c r="G526" s="190" t="s">
        <v>3876</v>
      </c>
      <c r="H526" s="190" t="s">
        <v>369</v>
      </c>
      <c r="I526" s="190" t="s">
        <v>2216</v>
      </c>
      <c r="J526" s="190" t="s">
        <v>271</v>
      </c>
      <c r="K526" s="190" t="s">
        <v>271</v>
      </c>
      <c r="L526" s="190" t="s">
        <v>271</v>
      </c>
      <c r="M526" s="190" t="s">
        <v>271</v>
      </c>
      <c r="N526" s="190" t="s">
        <v>271</v>
      </c>
      <c r="O526" s="190" t="s">
        <v>271</v>
      </c>
      <c r="P526" s="190" t="s">
        <v>271</v>
      </c>
      <c r="Q526" s="191">
        <v>41183</v>
      </c>
      <c r="R526" s="191">
        <v>42277</v>
      </c>
      <c r="S526" s="191">
        <v>42551</v>
      </c>
      <c r="T526" s="190" t="s">
        <v>549</v>
      </c>
      <c r="U526" s="194">
        <v>475658</v>
      </c>
      <c r="V526" s="190" t="s">
        <v>3413</v>
      </c>
      <c r="W526" s="190" t="s">
        <v>3412</v>
      </c>
      <c r="X526" s="190" t="s">
        <v>3414</v>
      </c>
      <c r="Y526" s="190" t="s">
        <v>4149</v>
      </c>
      <c r="Z526" s="190" t="s">
        <v>3395</v>
      </c>
      <c r="AA526" s="190" t="s">
        <v>3411</v>
      </c>
      <c r="AB526" s="190" t="s">
        <v>291</v>
      </c>
      <c r="AC526" s="190" t="s">
        <v>4148</v>
      </c>
      <c r="AD526" s="190" t="s">
        <v>325</v>
      </c>
      <c r="AE526" s="190" t="s">
        <v>4147</v>
      </c>
      <c r="AF526" s="190" t="s">
        <v>4146</v>
      </c>
      <c r="AG526" s="193">
        <v>53818</v>
      </c>
      <c r="AH526" s="193">
        <v>68495</v>
      </c>
      <c r="AI526" s="193">
        <v>122313</v>
      </c>
      <c r="AJ526" s="193">
        <v>4180</v>
      </c>
      <c r="AK526" s="193">
        <v>14820</v>
      </c>
      <c r="AL526" s="193">
        <v>19000</v>
      </c>
      <c r="AM526" s="193">
        <v>53818</v>
      </c>
      <c r="AN526" s="193">
        <v>68495</v>
      </c>
      <c r="AO526" s="193">
        <v>122313</v>
      </c>
      <c r="AP526" s="193">
        <v>4180</v>
      </c>
      <c r="AQ526" s="193">
        <v>14820</v>
      </c>
      <c r="AR526" s="193">
        <v>19000</v>
      </c>
      <c r="AS526" s="190" t="s">
        <v>271</v>
      </c>
      <c r="AT526" s="193" t="s">
        <v>271</v>
      </c>
      <c r="AU526" s="193" t="s">
        <v>271</v>
      </c>
      <c r="AV526" s="190" t="s">
        <v>271</v>
      </c>
      <c r="AW526" s="193" t="s">
        <v>271</v>
      </c>
      <c r="AX526" s="193" t="s">
        <v>271</v>
      </c>
      <c r="AY526" s="190" t="s">
        <v>287</v>
      </c>
      <c r="AZ526" s="193">
        <v>19000</v>
      </c>
      <c r="BA526" s="193">
        <v>122313</v>
      </c>
      <c r="BB526" s="190" t="s">
        <v>271</v>
      </c>
      <c r="BC526" s="193" t="s">
        <v>271</v>
      </c>
      <c r="BD526" s="193" t="s">
        <v>271</v>
      </c>
      <c r="BE526" s="190" t="s">
        <v>271</v>
      </c>
      <c r="BF526" s="193" t="s">
        <v>271</v>
      </c>
      <c r="BG526" s="193" t="s">
        <v>271</v>
      </c>
      <c r="BH526" s="190" t="s">
        <v>287</v>
      </c>
      <c r="BI526" s="193">
        <v>10000</v>
      </c>
      <c r="BJ526" s="193">
        <v>99000</v>
      </c>
      <c r="BK526" s="190" t="s">
        <v>271</v>
      </c>
      <c r="BL526" s="193" t="s">
        <v>271</v>
      </c>
      <c r="BM526" s="193" t="s">
        <v>271</v>
      </c>
      <c r="BN526" s="190" t="s">
        <v>271</v>
      </c>
      <c r="BO526" s="193" t="s">
        <v>271</v>
      </c>
      <c r="BP526" s="193" t="s">
        <v>271</v>
      </c>
      <c r="BQ526" s="190" t="s">
        <v>271</v>
      </c>
      <c r="BR526" s="193" t="s">
        <v>271</v>
      </c>
      <c r="BS526" s="193" t="s">
        <v>271</v>
      </c>
      <c r="BT526" s="190" t="s">
        <v>271</v>
      </c>
      <c r="BU526" s="193" t="s">
        <v>271</v>
      </c>
      <c r="BV526" s="193" t="s">
        <v>271</v>
      </c>
      <c r="BW526" s="193">
        <v>53818</v>
      </c>
      <c r="BX526" s="193">
        <v>68495</v>
      </c>
      <c r="BY526" s="193">
        <v>122313</v>
      </c>
      <c r="BZ526" s="193">
        <v>4180</v>
      </c>
      <c r="CA526" s="193">
        <v>14820</v>
      </c>
      <c r="CB526" s="193">
        <v>19000</v>
      </c>
      <c r="CC526" s="190" t="s">
        <v>287</v>
      </c>
      <c r="CD526" s="193">
        <v>19000</v>
      </c>
      <c r="CE526" s="193">
        <v>122313</v>
      </c>
      <c r="CF526" s="190" t="s">
        <v>287</v>
      </c>
      <c r="CG526" s="193">
        <v>19000</v>
      </c>
      <c r="CH526" s="193">
        <v>122313</v>
      </c>
      <c r="CI526" s="190" t="s">
        <v>271</v>
      </c>
      <c r="CJ526" s="193" t="s">
        <v>271</v>
      </c>
      <c r="CK526" s="193" t="s">
        <v>271</v>
      </c>
      <c r="CL526" s="190" t="s">
        <v>287</v>
      </c>
      <c r="CM526" s="193">
        <v>19000</v>
      </c>
      <c r="CN526" s="193">
        <v>122313</v>
      </c>
      <c r="CO526" s="190" t="s">
        <v>271</v>
      </c>
      <c r="CP526" s="193" t="s">
        <v>271</v>
      </c>
      <c r="CQ526" s="193" t="s">
        <v>271</v>
      </c>
      <c r="CR526" s="190" t="s">
        <v>271</v>
      </c>
      <c r="CS526" s="193" t="s">
        <v>271</v>
      </c>
      <c r="CT526" s="193" t="s">
        <v>271</v>
      </c>
      <c r="CU526" s="190" t="s">
        <v>287</v>
      </c>
      <c r="CV526" s="193">
        <v>19000</v>
      </c>
      <c r="CW526" s="193">
        <v>122313</v>
      </c>
      <c r="CX526" s="190" t="s">
        <v>271</v>
      </c>
      <c r="CY526" s="193" t="s">
        <v>271</v>
      </c>
      <c r="CZ526" s="193" t="s">
        <v>271</v>
      </c>
      <c r="DA526" s="190" t="s">
        <v>287</v>
      </c>
      <c r="DB526" s="193">
        <v>19000</v>
      </c>
      <c r="DC526" s="193">
        <v>122313</v>
      </c>
      <c r="DD526" s="190" t="s">
        <v>271</v>
      </c>
      <c r="DE526" s="193" t="s">
        <v>271</v>
      </c>
      <c r="DF526" s="193" t="s">
        <v>271</v>
      </c>
      <c r="DG526" s="190" t="s">
        <v>287</v>
      </c>
      <c r="DH526" s="193">
        <v>6500</v>
      </c>
      <c r="DI526" s="193">
        <v>6500</v>
      </c>
      <c r="DJ526" s="190" t="s">
        <v>287</v>
      </c>
      <c r="DK526" s="193">
        <v>10000</v>
      </c>
      <c r="DL526" s="193">
        <v>10000</v>
      </c>
      <c r="DM526" s="190" t="s">
        <v>287</v>
      </c>
      <c r="DN526" s="193">
        <v>1200</v>
      </c>
      <c r="DO526" s="193">
        <v>1200</v>
      </c>
      <c r="DP526" s="190" t="s">
        <v>271</v>
      </c>
      <c r="DQ526" s="193" t="s">
        <v>271</v>
      </c>
      <c r="DR526" s="193" t="s">
        <v>271</v>
      </c>
      <c r="DS526" s="190" t="s">
        <v>271</v>
      </c>
      <c r="DT526" s="193" t="s">
        <v>271</v>
      </c>
      <c r="DU526" s="193" t="s">
        <v>271</v>
      </c>
      <c r="DV526" s="190" t="s">
        <v>287</v>
      </c>
      <c r="DW526" s="193">
        <v>1200</v>
      </c>
      <c r="DX526" s="193">
        <v>1200</v>
      </c>
      <c r="DY526" s="190" t="s">
        <v>356</v>
      </c>
      <c r="DZ526" s="190" t="s">
        <v>272</v>
      </c>
      <c r="EA526" s="190" t="s">
        <v>381</v>
      </c>
      <c r="EB526" s="190" t="s">
        <v>286</v>
      </c>
      <c r="EC526" s="190" t="s">
        <v>297</v>
      </c>
      <c r="ED526" s="190" t="s">
        <v>271</v>
      </c>
      <c r="EE526" s="190" t="s">
        <v>271</v>
      </c>
      <c r="EF526" s="190" t="s">
        <v>271</v>
      </c>
      <c r="EG526" s="190" t="s">
        <v>285</v>
      </c>
      <c r="EH526" s="190" t="s">
        <v>320</v>
      </c>
      <c r="EI526" s="190" t="s">
        <v>483</v>
      </c>
      <c r="EJ526" s="190" t="s">
        <v>246</v>
      </c>
      <c r="EK526" s="190" t="s">
        <v>351</v>
      </c>
      <c r="EL526" s="190" t="s">
        <v>272</v>
      </c>
      <c r="EM526" s="190" t="s">
        <v>272</v>
      </c>
      <c r="EN526" s="190" t="s">
        <v>272</v>
      </c>
      <c r="EO526" s="190" t="s">
        <v>272</v>
      </c>
      <c r="EP526" s="190" t="s">
        <v>350</v>
      </c>
      <c r="EQ526" s="190">
        <v>4</v>
      </c>
      <c r="ER526" s="190" t="s">
        <v>349</v>
      </c>
      <c r="ES526" s="190" t="s">
        <v>272</v>
      </c>
      <c r="ET526" s="190" t="s">
        <v>272</v>
      </c>
      <c r="EU526" s="190" t="s">
        <v>272</v>
      </c>
      <c r="EV526" s="190" t="s">
        <v>272</v>
      </c>
      <c r="EW526" s="190" t="s">
        <v>303</v>
      </c>
      <c r="EX526" s="190">
        <v>4</v>
      </c>
      <c r="EY526" s="190" t="s">
        <v>278</v>
      </c>
      <c r="EZ526" s="190" t="s">
        <v>267</v>
      </c>
      <c r="FA526" s="190" t="s">
        <v>257</v>
      </c>
      <c r="FB526" s="193">
        <v>4</v>
      </c>
      <c r="FC526" s="190" t="s">
        <v>348</v>
      </c>
      <c r="FD526" s="190" t="s">
        <v>442</v>
      </c>
      <c r="FE526" s="190" t="s">
        <v>277</v>
      </c>
      <c r="FF526" s="190" t="s">
        <v>262</v>
      </c>
      <c r="FG526" s="190" t="s">
        <v>271</v>
      </c>
      <c r="FH526" s="190" t="s">
        <v>271</v>
      </c>
      <c r="FI526" s="190" t="s">
        <v>3406</v>
      </c>
      <c r="FJ526" s="190" t="s">
        <v>3405</v>
      </c>
      <c r="FK526" s="190" t="s">
        <v>3404</v>
      </c>
      <c r="FL526" s="190" t="s">
        <v>4145</v>
      </c>
      <c r="FM526" s="190" t="s">
        <v>4144</v>
      </c>
      <c r="FN526" s="190" t="s">
        <v>4143</v>
      </c>
      <c r="FO526" s="190" t="s">
        <v>3400</v>
      </c>
      <c r="FP526" s="190" t="s">
        <v>271</v>
      </c>
      <c r="FQ526" s="193">
        <v>122313</v>
      </c>
      <c r="FR526" s="193">
        <v>19000</v>
      </c>
      <c r="FS526" s="190" t="s">
        <v>272</v>
      </c>
      <c r="FT526" s="190" t="s">
        <v>297</v>
      </c>
      <c r="FU526" s="190" t="s">
        <v>272</v>
      </c>
      <c r="FV526" s="190" t="s">
        <v>297</v>
      </c>
      <c r="FW526" s="190" t="s">
        <v>297</v>
      </c>
      <c r="FX526" s="190" t="s">
        <v>297</v>
      </c>
      <c r="FY526" s="190" t="s">
        <v>297</v>
      </c>
      <c r="FZ526" s="190" t="s">
        <v>297</v>
      </c>
      <c r="GA526" s="190" t="s">
        <v>272</v>
      </c>
      <c r="GB526" s="190" t="s">
        <v>272</v>
      </c>
      <c r="GC526" s="190" t="s">
        <v>272</v>
      </c>
      <c r="GD526" s="190" t="s">
        <v>297</v>
      </c>
      <c r="GE526" s="190" t="s">
        <v>272</v>
      </c>
    </row>
    <row r="527" spans="1:187" x14ac:dyDescent="0.3">
      <c r="A527" s="190" t="s">
        <v>372</v>
      </c>
      <c r="B527" s="190">
        <v>3110</v>
      </c>
      <c r="C527" s="190" t="s">
        <v>109</v>
      </c>
      <c r="D527" s="190" t="s">
        <v>242</v>
      </c>
      <c r="E527" s="190" t="s">
        <v>3431</v>
      </c>
      <c r="F527" s="190" t="s">
        <v>3430</v>
      </c>
      <c r="G527" s="190" t="s">
        <v>2855</v>
      </c>
      <c r="H527" s="190" t="s">
        <v>369</v>
      </c>
      <c r="I527" s="190" t="s">
        <v>2945</v>
      </c>
      <c r="J527" s="190" t="s">
        <v>271</v>
      </c>
      <c r="K527" s="190" t="s">
        <v>271</v>
      </c>
      <c r="L527" s="190" t="s">
        <v>271</v>
      </c>
      <c r="M527" s="190" t="s">
        <v>271</v>
      </c>
      <c r="N527" s="190" t="s">
        <v>271</v>
      </c>
      <c r="O527" s="190" t="s">
        <v>271</v>
      </c>
      <c r="P527" s="190" t="s">
        <v>271</v>
      </c>
      <c r="Q527" s="191">
        <v>42156</v>
      </c>
      <c r="R527" s="191">
        <v>43251</v>
      </c>
      <c r="T527" s="190" t="s">
        <v>549</v>
      </c>
      <c r="U527" s="194" t="s">
        <v>271</v>
      </c>
      <c r="V527" s="190" t="s">
        <v>3394</v>
      </c>
      <c r="W527" s="190" t="s">
        <v>3393</v>
      </c>
      <c r="X527" s="190" t="s">
        <v>3392</v>
      </c>
      <c r="Y527" s="190" t="s">
        <v>3429</v>
      </c>
      <c r="Z527" s="190" t="s">
        <v>2585</v>
      </c>
      <c r="AA527" s="190" t="s">
        <v>3412</v>
      </c>
      <c r="AB527" s="190" t="s">
        <v>310</v>
      </c>
      <c r="AC527" s="190" t="s">
        <v>3428</v>
      </c>
      <c r="AD527" s="190" t="s">
        <v>325</v>
      </c>
      <c r="AE527" s="190" t="s">
        <v>3427</v>
      </c>
      <c r="AF527" s="190" t="s">
        <v>3426</v>
      </c>
      <c r="AG527" s="193">
        <v>47740</v>
      </c>
      <c r="AH527" s="193">
        <v>48618</v>
      </c>
      <c r="AI527" s="193">
        <v>96358</v>
      </c>
      <c r="AJ527" s="193">
        <v>21970</v>
      </c>
      <c r="AK527" s="193">
        <v>63030</v>
      </c>
      <c r="AL527" s="193">
        <v>85000</v>
      </c>
      <c r="AM527" s="193" t="s">
        <v>271</v>
      </c>
      <c r="AN527" s="193" t="s">
        <v>271</v>
      </c>
      <c r="AO527" s="193">
        <v>0</v>
      </c>
      <c r="AP527" s="193" t="s">
        <v>271</v>
      </c>
      <c r="AQ527" s="193" t="s">
        <v>271</v>
      </c>
      <c r="AR527" s="193">
        <v>0</v>
      </c>
      <c r="AS527" s="190" t="s">
        <v>271</v>
      </c>
      <c r="AT527" s="193" t="s">
        <v>271</v>
      </c>
      <c r="AU527" s="193" t="s">
        <v>271</v>
      </c>
      <c r="AV527" s="190" t="s">
        <v>271</v>
      </c>
      <c r="AW527" s="193" t="s">
        <v>271</v>
      </c>
      <c r="AX527" s="193" t="s">
        <v>271</v>
      </c>
      <c r="AY527" s="190" t="s">
        <v>271</v>
      </c>
      <c r="AZ527" s="193" t="s">
        <v>271</v>
      </c>
      <c r="BA527" s="193" t="s">
        <v>271</v>
      </c>
      <c r="BB527" s="190" t="s">
        <v>271</v>
      </c>
      <c r="BC527" s="193" t="s">
        <v>271</v>
      </c>
      <c r="BD527" s="193" t="s">
        <v>271</v>
      </c>
      <c r="BE527" s="190" t="s">
        <v>271</v>
      </c>
      <c r="BF527" s="193" t="s">
        <v>271</v>
      </c>
      <c r="BG527" s="193" t="s">
        <v>271</v>
      </c>
      <c r="BH527" s="190" t="s">
        <v>271</v>
      </c>
      <c r="BI527" s="193" t="s">
        <v>271</v>
      </c>
      <c r="BJ527" s="193" t="s">
        <v>271</v>
      </c>
      <c r="BK527" s="190" t="s">
        <v>271</v>
      </c>
      <c r="BL527" s="193" t="s">
        <v>271</v>
      </c>
      <c r="BM527" s="193" t="s">
        <v>271</v>
      </c>
      <c r="BN527" s="190" t="s">
        <v>271</v>
      </c>
      <c r="BO527" s="193" t="s">
        <v>271</v>
      </c>
      <c r="BP527" s="193" t="s">
        <v>271</v>
      </c>
      <c r="BQ527" s="190" t="s">
        <v>271</v>
      </c>
      <c r="BR527" s="193" t="s">
        <v>271</v>
      </c>
      <c r="BS527" s="193" t="s">
        <v>271</v>
      </c>
      <c r="BT527" s="190" t="s">
        <v>271</v>
      </c>
      <c r="BU527" s="193" t="s">
        <v>271</v>
      </c>
      <c r="BV527" s="193" t="s">
        <v>271</v>
      </c>
      <c r="BW527" s="193" t="s">
        <v>271</v>
      </c>
      <c r="BX527" s="193" t="s">
        <v>271</v>
      </c>
      <c r="BY527" s="193">
        <v>96358</v>
      </c>
      <c r="BZ527" s="193" t="s">
        <v>271</v>
      </c>
      <c r="CA527" s="193" t="s">
        <v>271</v>
      </c>
      <c r="CB527" s="193">
        <v>3566</v>
      </c>
      <c r="CC527" s="190" t="s">
        <v>287</v>
      </c>
      <c r="CD527" s="193">
        <v>1368</v>
      </c>
      <c r="CE527" s="193">
        <v>68000</v>
      </c>
      <c r="CF527" s="190" t="s">
        <v>287</v>
      </c>
      <c r="CG527" s="193">
        <v>3566</v>
      </c>
      <c r="CH527" s="193">
        <v>96358</v>
      </c>
      <c r="CI527" s="190" t="s">
        <v>271</v>
      </c>
      <c r="CJ527" s="193" t="s">
        <v>271</v>
      </c>
      <c r="CK527" s="193" t="s">
        <v>271</v>
      </c>
      <c r="CL527" s="190" t="s">
        <v>287</v>
      </c>
      <c r="CM527" s="193">
        <v>3566</v>
      </c>
      <c r="CN527" s="193">
        <v>96358</v>
      </c>
      <c r="CO527" s="190" t="s">
        <v>271</v>
      </c>
      <c r="CP527" s="193" t="s">
        <v>271</v>
      </c>
      <c r="CQ527" s="193" t="s">
        <v>271</v>
      </c>
      <c r="CR527" s="190" t="s">
        <v>271</v>
      </c>
      <c r="CS527" s="193" t="s">
        <v>271</v>
      </c>
      <c r="CT527" s="193" t="s">
        <v>271</v>
      </c>
      <c r="CU527" s="190" t="s">
        <v>287</v>
      </c>
      <c r="CV527" s="193">
        <v>3566</v>
      </c>
      <c r="CW527" s="193">
        <v>85000</v>
      </c>
      <c r="CX527" s="190" t="s">
        <v>271</v>
      </c>
      <c r="CY527" s="193" t="s">
        <v>271</v>
      </c>
      <c r="CZ527" s="193" t="s">
        <v>271</v>
      </c>
      <c r="DA527" s="190" t="s">
        <v>271</v>
      </c>
      <c r="DB527" s="193" t="s">
        <v>271</v>
      </c>
      <c r="DC527" s="193" t="s">
        <v>271</v>
      </c>
      <c r="DD527" s="190" t="s">
        <v>271</v>
      </c>
      <c r="DE527" s="193" t="s">
        <v>271</v>
      </c>
      <c r="DF527" s="193" t="s">
        <v>271</v>
      </c>
      <c r="DG527" s="190" t="s">
        <v>271</v>
      </c>
      <c r="DH527" s="193" t="s">
        <v>271</v>
      </c>
      <c r="DI527" s="193" t="s">
        <v>271</v>
      </c>
      <c r="DJ527" s="190" t="s">
        <v>271</v>
      </c>
      <c r="DK527" s="193" t="s">
        <v>271</v>
      </c>
      <c r="DL527" s="193" t="s">
        <v>271</v>
      </c>
      <c r="DM527" s="190" t="s">
        <v>271</v>
      </c>
      <c r="DN527" s="193" t="s">
        <v>271</v>
      </c>
      <c r="DO527" s="193" t="s">
        <v>271</v>
      </c>
      <c r="DP527" s="190" t="s">
        <v>271</v>
      </c>
      <c r="DQ527" s="193" t="s">
        <v>271</v>
      </c>
      <c r="DR527" s="193" t="s">
        <v>271</v>
      </c>
      <c r="DS527" s="190" t="s">
        <v>271</v>
      </c>
      <c r="DT527" s="193" t="s">
        <v>271</v>
      </c>
      <c r="DU527" s="193" t="s">
        <v>271</v>
      </c>
      <c r="DV527" s="190" t="s">
        <v>287</v>
      </c>
      <c r="DW527" s="193">
        <v>2166</v>
      </c>
      <c r="DX527" s="193">
        <v>0</v>
      </c>
      <c r="DY527" s="190" t="s">
        <v>271</v>
      </c>
      <c r="DZ527" s="190" t="s">
        <v>272</v>
      </c>
      <c r="EA527" s="190" t="s">
        <v>323</v>
      </c>
      <c r="EB527" s="190" t="s">
        <v>307</v>
      </c>
      <c r="EC527" s="190" t="s">
        <v>272</v>
      </c>
      <c r="ED527" s="190" t="s">
        <v>355</v>
      </c>
      <c r="EE527" s="190" t="s">
        <v>426</v>
      </c>
      <c r="EF527" s="190" t="s">
        <v>3425</v>
      </c>
      <c r="EG527" s="190" t="s">
        <v>352</v>
      </c>
      <c r="EH527" s="190" t="s">
        <v>284</v>
      </c>
      <c r="EI527" s="190" t="s">
        <v>319</v>
      </c>
      <c r="EJ527" s="190" t="s">
        <v>245</v>
      </c>
      <c r="EK527" s="190" t="s">
        <v>379</v>
      </c>
      <c r="EL527" s="190" t="s">
        <v>272</v>
      </c>
      <c r="EM527" s="190" t="s">
        <v>272</v>
      </c>
      <c r="EN527" s="190" t="s">
        <v>272</v>
      </c>
      <c r="EO527" s="190" t="s">
        <v>272</v>
      </c>
      <c r="EP527" s="190" t="s">
        <v>378</v>
      </c>
      <c r="EQ527" s="190">
        <v>4</v>
      </c>
      <c r="ER527" s="190" t="s">
        <v>349</v>
      </c>
      <c r="ES527" s="190" t="s">
        <v>272</v>
      </c>
      <c r="ET527" s="190" t="s">
        <v>272</v>
      </c>
      <c r="EU527" s="190" t="s">
        <v>272</v>
      </c>
      <c r="EV527" s="190" t="s">
        <v>272</v>
      </c>
      <c r="EW527" s="190" t="s">
        <v>303</v>
      </c>
      <c r="EX527" s="190">
        <v>4</v>
      </c>
      <c r="EY527" s="190" t="s">
        <v>278</v>
      </c>
      <c r="EZ527" s="190" t="s">
        <v>267</v>
      </c>
      <c r="FA527" s="190" t="s">
        <v>260</v>
      </c>
      <c r="FB527" s="193">
        <v>8</v>
      </c>
      <c r="FC527" s="190" t="s">
        <v>1357</v>
      </c>
      <c r="FD527" s="190" t="s">
        <v>348</v>
      </c>
      <c r="FE527" s="190" t="s">
        <v>442</v>
      </c>
      <c r="FF527" s="190" t="s">
        <v>264</v>
      </c>
      <c r="FG527" s="190" t="s">
        <v>271</v>
      </c>
      <c r="FH527" s="190" t="s">
        <v>271</v>
      </c>
      <c r="FI527" s="190" t="s">
        <v>3424</v>
      </c>
      <c r="FJ527" s="190" t="s">
        <v>3423</v>
      </c>
      <c r="FK527" s="190" t="s">
        <v>3422</v>
      </c>
      <c r="FL527" s="190" t="s">
        <v>3421</v>
      </c>
      <c r="FM527" s="190" t="s">
        <v>3420</v>
      </c>
      <c r="FN527" s="190" t="s">
        <v>3419</v>
      </c>
      <c r="FO527" s="190" t="s">
        <v>271</v>
      </c>
      <c r="FP527" s="190" t="s">
        <v>271</v>
      </c>
      <c r="FQ527" s="193">
        <v>96358</v>
      </c>
      <c r="FR527" s="193">
        <v>3566</v>
      </c>
      <c r="FS527" s="190" t="s">
        <v>297</v>
      </c>
      <c r="FT527" s="190" t="s">
        <v>271</v>
      </c>
      <c r="FU527" s="190" t="s">
        <v>297</v>
      </c>
      <c r="FV527" s="190" t="s">
        <v>271</v>
      </c>
      <c r="FW527" s="190" t="s">
        <v>297</v>
      </c>
      <c r="FX527" s="190" t="s">
        <v>271</v>
      </c>
      <c r="FY527" s="190" t="s">
        <v>297</v>
      </c>
      <c r="FZ527" s="190" t="s">
        <v>271</v>
      </c>
      <c r="GA527" s="190" t="s">
        <v>272</v>
      </c>
      <c r="GB527" s="190" t="s">
        <v>271</v>
      </c>
      <c r="GC527" s="190" t="s">
        <v>272</v>
      </c>
      <c r="GD527" s="190" t="s">
        <v>271</v>
      </c>
      <c r="GE527" s="190" t="s">
        <v>272</v>
      </c>
    </row>
    <row r="528" spans="1:187" x14ac:dyDescent="0.3">
      <c r="A528" s="190" t="s">
        <v>372</v>
      </c>
      <c r="B528" s="190">
        <v>3111</v>
      </c>
      <c r="C528" s="190" t="s">
        <v>109</v>
      </c>
      <c r="D528" s="190" t="s">
        <v>242</v>
      </c>
      <c r="E528" s="190" t="s">
        <v>3418</v>
      </c>
      <c r="F528" s="190" t="s">
        <v>3417</v>
      </c>
      <c r="G528" s="190" t="s">
        <v>2855</v>
      </c>
      <c r="H528" s="190" t="s">
        <v>369</v>
      </c>
      <c r="I528" s="190" t="s">
        <v>2945</v>
      </c>
      <c r="J528" s="190" t="s">
        <v>3397</v>
      </c>
      <c r="K528" s="190" t="s">
        <v>271</v>
      </c>
      <c r="L528" s="190" t="s">
        <v>271</v>
      </c>
      <c r="M528" s="190" t="s">
        <v>271</v>
      </c>
      <c r="N528" s="190" t="s">
        <v>271</v>
      </c>
      <c r="O528" s="190" t="s">
        <v>271</v>
      </c>
      <c r="P528" s="190" t="s">
        <v>271</v>
      </c>
      <c r="Q528" s="191">
        <v>41518</v>
      </c>
      <c r="R528" s="191">
        <v>42643</v>
      </c>
      <c r="T528" s="190" t="s">
        <v>549</v>
      </c>
      <c r="U528" s="194">
        <v>1600000</v>
      </c>
      <c r="V528" s="190" t="s">
        <v>3416</v>
      </c>
      <c r="W528" s="190" t="s">
        <v>3415</v>
      </c>
      <c r="X528" s="190" t="s">
        <v>3414</v>
      </c>
      <c r="Y528" s="190" t="s">
        <v>3413</v>
      </c>
      <c r="Z528" s="190" t="s">
        <v>3412</v>
      </c>
      <c r="AA528" s="190" t="s">
        <v>3411</v>
      </c>
      <c r="AB528" s="190" t="s">
        <v>310</v>
      </c>
      <c r="AC528" s="190" t="s">
        <v>3410</v>
      </c>
      <c r="AD528" s="190" t="s">
        <v>325</v>
      </c>
      <c r="AE528" s="190" t="s">
        <v>3409</v>
      </c>
      <c r="AF528" s="190" t="s">
        <v>3408</v>
      </c>
      <c r="AG528" s="193">
        <v>62400</v>
      </c>
      <c r="AH528" s="193">
        <v>120000</v>
      </c>
      <c r="AI528" s="193">
        <v>182400</v>
      </c>
      <c r="AJ528" s="193">
        <v>43392</v>
      </c>
      <c r="AK528" s="193">
        <v>40054</v>
      </c>
      <c r="AL528" s="193">
        <v>83446</v>
      </c>
      <c r="AM528" s="193">
        <v>0</v>
      </c>
      <c r="AN528" s="193">
        <v>0</v>
      </c>
      <c r="AO528" s="193">
        <v>0</v>
      </c>
      <c r="AP528" s="193">
        <v>0</v>
      </c>
      <c r="AQ528" s="193">
        <v>0</v>
      </c>
      <c r="AR528" s="193">
        <v>0</v>
      </c>
      <c r="AS528" s="190" t="s">
        <v>271</v>
      </c>
      <c r="AT528" s="193" t="s">
        <v>271</v>
      </c>
      <c r="AU528" s="193" t="s">
        <v>271</v>
      </c>
      <c r="AV528" s="190" t="s">
        <v>271</v>
      </c>
      <c r="AW528" s="193" t="s">
        <v>271</v>
      </c>
      <c r="AX528" s="193" t="s">
        <v>271</v>
      </c>
      <c r="AY528" s="190" t="s">
        <v>271</v>
      </c>
      <c r="AZ528" s="193" t="s">
        <v>271</v>
      </c>
      <c r="BA528" s="193" t="s">
        <v>271</v>
      </c>
      <c r="BB528" s="190" t="s">
        <v>271</v>
      </c>
      <c r="BC528" s="193" t="s">
        <v>271</v>
      </c>
      <c r="BD528" s="193" t="s">
        <v>271</v>
      </c>
      <c r="BE528" s="190" t="s">
        <v>271</v>
      </c>
      <c r="BF528" s="193" t="s">
        <v>271</v>
      </c>
      <c r="BG528" s="193" t="s">
        <v>271</v>
      </c>
      <c r="BH528" s="190" t="s">
        <v>271</v>
      </c>
      <c r="BI528" s="193" t="s">
        <v>271</v>
      </c>
      <c r="BJ528" s="193" t="s">
        <v>271</v>
      </c>
      <c r="BK528" s="190" t="s">
        <v>271</v>
      </c>
      <c r="BL528" s="193" t="s">
        <v>271</v>
      </c>
      <c r="BM528" s="193" t="s">
        <v>271</v>
      </c>
      <c r="BN528" s="190" t="s">
        <v>271</v>
      </c>
      <c r="BO528" s="193" t="s">
        <v>271</v>
      </c>
      <c r="BP528" s="193" t="s">
        <v>271</v>
      </c>
      <c r="BQ528" s="190" t="s">
        <v>271</v>
      </c>
      <c r="BR528" s="193" t="s">
        <v>271</v>
      </c>
      <c r="BS528" s="193" t="s">
        <v>271</v>
      </c>
      <c r="BT528" s="190" t="s">
        <v>271</v>
      </c>
      <c r="BU528" s="193" t="s">
        <v>271</v>
      </c>
      <c r="BV528" s="193" t="s">
        <v>271</v>
      </c>
      <c r="BW528" s="193">
        <v>0</v>
      </c>
      <c r="BX528" s="193">
        <v>0</v>
      </c>
      <c r="BY528" s="193">
        <v>262521</v>
      </c>
      <c r="BZ528" s="193">
        <v>0</v>
      </c>
      <c r="CA528" s="193">
        <v>0</v>
      </c>
      <c r="CB528" s="193">
        <v>94620</v>
      </c>
      <c r="CC528" s="190" t="s">
        <v>287</v>
      </c>
      <c r="CD528" s="193">
        <v>94620</v>
      </c>
      <c r="CE528" s="193">
        <v>262521</v>
      </c>
      <c r="CF528" s="190" t="s">
        <v>287</v>
      </c>
      <c r="CG528" s="193">
        <v>2582</v>
      </c>
      <c r="CH528" s="193">
        <v>262521</v>
      </c>
      <c r="CI528" s="190" t="s">
        <v>271</v>
      </c>
      <c r="CJ528" s="193" t="s">
        <v>271</v>
      </c>
      <c r="CK528" s="193" t="s">
        <v>271</v>
      </c>
      <c r="CL528" s="190" t="s">
        <v>287</v>
      </c>
      <c r="CM528" s="193">
        <v>2582</v>
      </c>
      <c r="CN528" s="193">
        <v>262521</v>
      </c>
      <c r="CO528" s="190" t="s">
        <v>271</v>
      </c>
      <c r="CP528" s="193" t="s">
        <v>271</v>
      </c>
      <c r="CQ528" s="193" t="s">
        <v>271</v>
      </c>
      <c r="CR528" s="190" t="s">
        <v>271</v>
      </c>
      <c r="CS528" s="193" t="s">
        <v>271</v>
      </c>
      <c r="CT528" s="193" t="s">
        <v>271</v>
      </c>
      <c r="CU528" s="190" t="s">
        <v>287</v>
      </c>
      <c r="CV528" s="193">
        <v>94620</v>
      </c>
      <c r="CW528" s="193">
        <v>262521</v>
      </c>
      <c r="CX528" s="190" t="s">
        <v>271</v>
      </c>
      <c r="CY528" s="193" t="s">
        <v>271</v>
      </c>
      <c r="CZ528" s="193" t="s">
        <v>271</v>
      </c>
      <c r="DA528" s="190" t="s">
        <v>287</v>
      </c>
      <c r="DB528" s="193">
        <v>1683</v>
      </c>
      <c r="DC528" s="193">
        <v>7574</v>
      </c>
      <c r="DD528" s="190" t="s">
        <v>271</v>
      </c>
      <c r="DE528" s="193" t="s">
        <v>271</v>
      </c>
      <c r="DF528" s="193" t="s">
        <v>271</v>
      </c>
      <c r="DG528" s="190" t="s">
        <v>287</v>
      </c>
      <c r="DH528" s="193">
        <v>4070</v>
      </c>
      <c r="DI528" s="193">
        <v>122631</v>
      </c>
      <c r="DJ528" s="190" t="s">
        <v>287</v>
      </c>
      <c r="DK528" s="193">
        <v>2582</v>
      </c>
      <c r="DL528" s="193">
        <v>262521</v>
      </c>
      <c r="DM528" s="190" t="s">
        <v>287</v>
      </c>
      <c r="DN528" s="193">
        <v>0</v>
      </c>
      <c r="DO528" s="193">
        <v>0</v>
      </c>
      <c r="DP528" s="190" t="s">
        <v>271</v>
      </c>
      <c r="DQ528" s="193" t="s">
        <v>271</v>
      </c>
      <c r="DR528" s="193" t="s">
        <v>271</v>
      </c>
      <c r="DS528" s="190" t="s">
        <v>271</v>
      </c>
      <c r="DT528" s="193" t="s">
        <v>271</v>
      </c>
      <c r="DU528" s="193" t="s">
        <v>271</v>
      </c>
      <c r="DV528" s="190" t="s">
        <v>287</v>
      </c>
      <c r="DW528" s="193">
        <v>1433</v>
      </c>
      <c r="DX528" s="193">
        <v>7165</v>
      </c>
      <c r="DY528" s="190" t="s">
        <v>356</v>
      </c>
      <c r="DZ528" s="190" t="s">
        <v>272</v>
      </c>
      <c r="EA528" s="190" t="s">
        <v>323</v>
      </c>
      <c r="EB528" s="190" t="s">
        <v>286</v>
      </c>
      <c r="EC528" s="190" t="s">
        <v>272</v>
      </c>
      <c r="ED528" s="190" t="s">
        <v>695</v>
      </c>
      <c r="EE528" s="190" t="s">
        <v>307</v>
      </c>
      <c r="EF528" s="190" t="s">
        <v>3407</v>
      </c>
      <c r="EG528" s="190" t="s">
        <v>285</v>
      </c>
      <c r="EH528" s="190" t="s">
        <v>320</v>
      </c>
      <c r="EI528" s="190" t="s">
        <v>319</v>
      </c>
      <c r="EJ528" s="190" t="s">
        <v>246</v>
      </c>
      <c r="EK528" s="190" t="s">
        <v>351</v>
      </c>
      <c r="EL528" s="190" t="s">
        <v>272</v>
      </c>
      <c r="EM528" s="190" t="s">
        <v>272</v>
      </c>
      <c r="EN528" s="190" t="s">
        <v>272</v>
      </c>
      <c r="EO528" s="190" t="s">
        <v>272</v>
      </c>
      <c r="EP528" s="190" t="s">
        <v>350</v>
      </c>
      <c r="EQ528" s="190">
        <v>4</v>
      </c>
      <c r="ER528" s="190" t="s">
        <v>349</v>
      </c>
      <c r="ES528" s="190" t="s">
        <v>272</v>
      </c>
      <c r="ET528" s="190" t="s">
        <v>272</v>
      </c>
      <c r="EU528" s="190" t="s">
        <v>272</v>
      </c>
      <c r="EV528" s="190" t="s">
        <v>272</v>
      </c>
      <c r="EW528" s="190" t="s">
        <v>303</v>
      </c>
      <c r="EX528" s="190">
        <v>4</v>
      </c>
      <c r="EY528" s="190" t="s">
        <v>278</v>
      </c>
      <c r="EZ528" s="190" t="s">
        <v>267</v>
      </c>
      <c r="FA528" s="190" t="s">
        <v>257</v>
      </c>
      <c r="FB528" s="193">
        <v>1</v>
      </c>
      <c r="FC528" s="190" t="s">
        <v>348</v>
      </c>
      <c r="FD528" s="190" t="s">
        <v>442</v>
      </c>
      <c r="FE528" s="190" t="s">
        <v>537</v>
      </c>
      <c r="FF528" s="190" t="s">
        <v>262</v>
      </c>
      <c r="FG528" s="190" t="s">
        <v>271</v>
      </c>
      <c r="FH528" s="190" t="s">
        <v>271</v>
      </c>
      <c r="FI528" s="190" t="s">
        <v>3406</v>
      </c>
      <c r="FJ528" s="190" t="s">
        <v>3405</v>
      </c>
      <c r="FK528" s="190" t="s">
        <v>3404</v>
      </c>
      <c r="FL528" s="190" t="s">
        <v>3403</v>
      </c>
      <c r="FM528" s="190" t="s">
        <v>3402</v>
      </c>
      <c r="FN528" s="190" t="s">
        <v>3401</v>
      </c>
      <c r="FO528" s="190" t="s">
        <v>3400</v>
      </c>
      <c r="FP528" s="190" t="s">
        <v>271</v>
      </c>
      <c r="FQ528" s="193">
        <v>262521</v>
      </c>
      <c r="FR528" s="193">
        <v>94620</v>
      </c>
      <c r="FS528" s="190" t="s">
        <v>272</v>
      </c>
      <c r="FT528" s="190" t="s">
        <v>272</v>
      </c>
      <c r="FU528" s="190" t="s">
        <v>297</v>
      </c>
      <c r="FV528" s="190" t="s">
        <v>297</v>
      </c>
      <c r="FW528" s="190" t="s">
        <v>297</v>
      </c>
      <c r="FX528" s="190" t="s">
        <v>297</v>
      </c>
      <c r="FY528" s="190" t="s">
        <v>297</v>
      </c>
      <c r="FZ528" s="190" t="s">
        <v>297</v>
      </c>
      <c r="GA528" s="190" t="s">
        <v>272</v>
      </c>
      <c r="GB528" s="190" t="s">
        <v>297</v>
      </c>
      <c r="GC528" s="190" t="s">
        <v>272</v>
      </c>
      <c r="GD528" s="190" t="s">
        <v>272</v>
      </c>
      <c r="GE528" s="190" t="s">
        <v>272</v>
      </c>
    </row>
    <row r="529" spans="1:187" x14ac:dyDescent="0.3">
      <c r="A529" s="190" t="s">
        <v>372</v>
      </c>
      <c r="B529" s="190">
        <v>3113</v>
      </c>
      <c r="C529" s="190" t="s">
        <v>109</v>
      </c>
      <c r="D529" s="190" t="s">
        <v>242</v>
      </c>
      <c r="E529" s="190" t="s">
        <v>3399</v>
      </c>
      <c r="F529" s="190" t="s">
        <v>3398</v>
      </c>
      <c r="G529" s="190" t="s">
        <v>2855</v>
      </c>
      <c r="H529" s="190" t="s">
        <v>369</v>
      </c>
      <c r="I529" s="190" t="s">
        <v>2945</v>
      </c>
      <c r="J529" s="190" t="s">
        <v>3397</v>
      </c>
      <c r="K529" s="190" t="s">
        <v>271</v>
      </c>
      <c r="L529" s="190" t="s">
        <v>271</v>
      </c>
      <c r="M529" s="190" t="s">
        <v>271</v>
      </c>
      <c r="N529" s="190" t="s">
        <v>271</v>
      </c>
      <c r="O529" s="190" t="s">
        <v>271</v>
      </c>
      <c r="P529" s="190" t="s">
        <v>271</v>
      </c>
      <c r="Q529" s="191">
        <v>42005</v>
      </c>
      <c r="R529" s="191">
        <v>43100</v>
      </c>
      <c r="T529" s="190" t="s">
        <v>574</v>
      </c>
      <c r="U529" s="194">
        <v>1890962.85</v>
      </c>
      <c r="V529" s="190" t="s">
        <v>3396</v>
      </c>
      <c r="W529" s="190" t="s">
        <v>2585</v>
      </c>
      <c r="X529" s="190" t="s">
        <v>3395</v>
      </c>
      <c r="Y529" s="190" t="s">
        <v>3394</v>
      </c>
      <c r="Z529" s="190" t="s">
        <v>3393</v>
      </c>
      <c r="AA529" s="190" t="s">
        <v>3392</v>
      </c>
      <c r="AB529" s="190" t="s">
        <v>310</v>
      </c>
      <c r="AC529" s="190" t="s">
        <v>3391</v>
      </c>
      <c r="AD529" s="190" t="s">
        <v>325</v>
      </c>
      <c r="AE529" s="190" t="s">
        <v>3390</v>
      </c>
      <c r="AF529" s="190" t="s">
        <v>271</v>
      </c>
      <c r="AG529" s="193">
        <v>162500</v>
      </c>
      <c r="AH529" s="193">
        <v>87500</v>
      </c>
      <c r="AI529" s="193">
        <v>250000</v>
      </c>
      <c r="AJ529" s="193">
        <v>14625</v>
      </c>
      <c r="AK529" s="193">
        <v>7875</v>
      </c>
      <c r="AL529" s="193">
        <v>22500</v>
      </c>
      <c r="AM529" s="193">
        <v>0</v>
      </c>
      <c r="AN529" s="193">
        <v>0</v>
      </c>
      <c r="AO529" s="193">
        <v>0</v>
      </c>
      <c r="AP529" s="193">
        <v>0</v>
      </c>
      <c r="AQ529" s="193">
        <v>0</v>
      </c>
      <c r="AR529" s="193">
        <v>0</v>
      </c>
      <c r="AS529" s="190" t="s">
        <v>271</v>
      </c>
      <c r="AT529" s="193" t="s">
        <v>271</v>
      </c>
      <c r="AU529" s="193" t="s">
        <v>271</v>
      </c>
      <c r="AV529" s="190" t="s">
        <v>271</v>
      </c>
      <c r="AW529" s="193" t="s">
        <v>271</v>
      </c>
      <c r="AX529" s="193" t="s">
        <v>271</v>
      </c>
      <c r="AY529" s="190" t="s">
        <v>271</v>
      </c>
      <c r="AZ529" s="193" t="s">
        <v>271</v>
      </c>
      <c r="BA529" s="193" t="s">
        <v>271</v>
      </c>
      <c r="BB529" s="190" t="s">
        <v>271</v>
      </c>
      <c r="BC529" s="193" t="s">
        <v>271</v>
      </c>
      <c r="BD529" s="193" t="s">
        <v>271</v>
      </c>
      <c r="BE529" s="190" t="s">
        <v>271</v>
      </c>
      <c r="BF529" s="193" t="s">
        <v>271</v>
      </c>
      <c r="BG529" s="193" t="s">
        <v>271</v>
      </c>
      <c r="BH529" s="190" t="s">
        <v>271</v>
      </c>
      <c r="BI529" s="193" t="s">
        <v>271</v>
      </c>
      <c r="BJ529" s="193" t="s">
        <v>271</v>
      </c>
      <c r="BK529" s="190" t="s">
        <v>271</v>
      </c>
      <c r="BL529" s="193" t="s">
        <v>271</v>
      </c>
      <c r="BM529" s="193" t="s">
        <v>271</v>
      </c>
      <c r="BN529" s="190" t="s">
        <v>271</v>
      </c>
      <c r="BO529" s="193" t="s">
        <v>271</v>
      </c>
      <c r="BP529" s="193" t="s">
        <v>271</v>
      </c>
      <c r="BQ529" s="190" t="s">
        <v>271</v>
      </c>
      <c r="BR529" s="193" t="s">
        <v>271</v>
      </c>
      <c r="BS529" s="193" t="s">
        <v>271</v>
      </c>
      <c r="BT529" s="190" t="s">
        <v>271</v>
      </c>
      <c r="BU529" s="193" t="s">
        <v>271</v>
      </c>
      <c r="BV529" s="193" t="s">
        <v>271</v>
      </c>
      <c r="BW529" s="193">
        <v>6500</v>
      </c>
      <c r="BX529" s="193">
        <v>35000</v>
      </c>
      <c r="BY529" s="193">
        <v>100000</v>
      </c>
      <c r="BZ529" s="193">
        <v>4550</v>
      </c>
      <c r="CA529" s="193">
        <v>3640</v>
      </c>
      <c r="CB529" s="193">
        <v>8190</v>
      </c>
      <c r="CC529" s="190" t="s">
        <v>287</v>
      </c>
      <c r="CD529" s="193">
        <v>6780</v>
      </c>
      <c r="CE529" s="193">
        <v>100000</v>
      </c>
      <c r="CF529" s="190" t="s">
        <v>287</v>
      </c>
      <c r="CG529" s="193">
        <v>0</v>
      </c>
      <c r="CH529" s="193">
        <v>0</v>
      </c>
      <c r="CI529" s="190" t="s">
        <v>271</v>
      </c>
      <c r="CJ529" s="193" t="s">
        <v>271</v>
      </c>
      <c r="CK529" s="193" t="s">
        <v>271</v>
      </c>
      <c r="CL529" s="190" t="s">
        <v>287</v>
      </c>
      <c r="CM529" s="193">
        <v>8190</v>
      </c>
      <c r="CN529" s="193">
        <v>100000</v>
      </c>
      <c r="CO529" s="190" t="s">
        <v>271</v>
      </c>
      <c r="CP529" s="193" t="s">
        <v>271</v>
      </c>
      <c r="CQ529" s="193" t="s">
        <v>271</v>
      </c>
      <c r="CR529" s="190" t="s">
        <v>271</v>
      </c>
      <c r="CS529" s="193" t="s">
        <v>271</v>
      </c>
      <c r="CT529" s="193" t="s">
        <v>271</v>
      </c>
      <c r="CU529" s="190" t="s">
        <v>287</v>
      </c>
      <c r="CV529" s="193">
        <v>8190</v>
      </c>
      <c r="CW529" s="193">
        <v>100000</v>
      </c>
      <c r="CX529" s="190" t="s">
        <v>271</v>
      </c>
      <c r="CY529" s="193" t="s">
        <v>271</v>
      </c>
      <c r="CZ529" s="193" t="s">
        <v>271</v>
      </c>
      <c r="DA529" s="190" t="s">
        <v>287</v>
      </c>
      <c r="DB529" s="193">
        <v>8190</v>
      </c>
      <c r="DC529" s="193">
        <v>100000</v>
      </c>
      <c r="DD529" s="190" t="s">
        <v>271</v>
      </c>
      <c r="DE529" s="193" t="s">
        <v>271</v>
      </c>
      <c r="DF529" s="193" t="s">
        <v>271</v>
      </c>
      <c r="DG529" s="190" t="s">
        <v>271</v>
      </c>
      <c r="DH529" s="193" t="s">
        <v>271</v>
      </c>
      <c r="DI529" s="193" t="s">
        <v>271</v>
      </c>
      <c r="DJ529" s="190" t="s">
        <v>287</v>
      </c>
      <c r="DK529" s="193">
        <v>8190</v>
      </c>
      <c r="DL529" s="193">
        <v>100000</v>
      </c>
      <c r="DM529" s="190" t="s">
        <v>271</v>
      </c>
      <c r="DN529" s="193" t="s">
        <v>271</v>
      </c>
      <c r="DO529" s="193" t="s">
        <v>271</v>
      </c>
      <c r="DP529" s="190" t="s">
        <v>271</v>
      </c>
      <c r="DQ529" s="193" t="s">
        <v>271</v>
      </c>
      <c r="DR529" s="193" t="s">
        <v>271</v>
      </c>
      <c r="DS529" s="190" t="s">
        <v>271</v>
      </c>
      <c r="DT529" s="193" t="s">
        <v>271</v>
      </c>
      <c r="DU529" s="193" t="s">
        <v>271</v>
      </c>
      <c r="DV529" s="190" t="s">
        <v>287</v>
      </c>
      <c r="DW529" s="193">
        <v>4550</v>
      </c>
      <c r="DX529" s="193">
        <v>100000</v>
      </c>
      <c r="DY529" s="190" t="s">
        <v>356</v>
      </c>
      <c r="DZ529" s="190" t="s">
        <v>272</v>
      </c>
      <c r="EA529" s="190" t="s">
        <v>381</v>
      </c>
      <c r="EB529" s="190" t="s">
        <v>286</v>
      </c>
      <c r="EC529" s="190" t="s">
        <v>272</v>
      </c>
      <c r="ED529" s="190" t="s">
        <v>381</v>
      </c>
      <c r="EE529" s="190" t="s">
        <v>307</v>
      </c>
      <c r="EF529" s="190" t="s">
        <v>3389</v>
      </c>
      <c r="EG529" s="190" t="s">
        <v>321</v>
      </c>
      <c r="EH529" s="190" t="s">
        <v>380</v>
      </c>
      <c r="EI529" s="190" t="s">
        <v>319</v>
      </c>
      <c r="EJ529" s="190" t="s">
        <v>246</v>
      </c>
      <c r="EK529" s="190" t="s">
        <v>351</v>
      </c>
      <c r="EL529" s="190" t="s">
        <v>272</v>
      </c>
      <c r="EM529" s="190" t="s">
        <v>272</v>
      </c>
      <c r="EN529" s="190" t="s">
        <v>272</v>
      </c>
      <c r="EO529" s="190" t="s">
        <v>272</v>
      </c>
      <c r="EP529" s="190" t="s">
        <v>350</v>
      </c>
      <c r="EQ529" s="190">
        <v>4</v>
      </c>
      <c r="ER529" s="190" t="s">
        <v>349</v>
      </c>
      <c r="ES529" s="190" t="s">
        <v>272</v>
      </c>
      <c r="ET529" s="190" t="s">
        <v>272</v>
      </c>
      <c r="EU529" s="190" t="s">
        <v>272</v>
      </c>
      <c r="EV529" s="190" t="s">
        <v>272</v>
      </c>
      <c r="EW529" s="190" t="s">
        <v>303</v>
      </c>
      <c r="EX529" s="190">
        <v>4</v>
      </c>
      <c r="EY529" s="190" t="s">
        <v>278</v>
      </c>
      <c r="EZ529" s="190" t="s">
        <v>267</v>
      </c>
      <c r="FA529" s="190" t="s">
        <v>258</v>
      </c>
      <c r="FB529" s="193">
        <v>5</v>
      </c>
      <c r="FC529" s="190" t="s">
        <v>442</v>
      </c>
      <c r="FD529" s="190" t="s">
        <v>348</v>
      </c>
      <c r="FE529" s="190" t="s">
        <v>271</v>
      </c>
      <c r="FF529" s="190" t="s">
        <v>264</v>
      </c>
      <c r="FG529" s="190" t="s">
        <v>271</v>
      </c>
      <c r="FH529" s="190" t="s">
        <v>2267</v>
      </c>
      <c r="FI529" s="190" t="s">
        <v>271</v>
      </c>
      <c r="FJ529" s="190" t="s">
        <v>271</v>
      </c>
      <c r="FK529" s="190" t="s">
        <v>271</v>
      </c>
      <c r="FL529" s="190" t="s">
        <v>3388</v>
      </c>
      <c r="FM529" s="190" t="s">
        <v>3387</v>
      </c>
      <c r="FN529" s="190" t="s">
        <v>3386</v>
      </c>
      <c r="FO529" s="190" t="s">
        <v>271</v>
      </c>
      <c r="FP529" s="190" t="s">
        <v>271</v>
      </c>
      <c r="FQ529" s="193">
        <v>100000</v>
      </c>
      <c r="FR529" s="193">
        <v>8190</v>
      </c>
      <c r="FS529" s="190" t="s">
        <v>272</v>
      </c>
      <c r="FT529" s="190" t="s">
        <v>297</v>
      </c>
      <c r="FU529" s="190" t="s">
        <v>297</v>
      </c>
      <c r="FV529" s="190" t="s">
        <v>297</v>
      </c>
      <c r="FW529" s="190" t="s">
        <v>271</v>
      </c>
      <c r="FX529" s="190" t="s">
        <v>271</v>
      </c>
      <c r="FY529" s="190" t="s">
        <v>271</v>
      </c>
      <c r="FZ529" s="190" t="s">
        <v>297</v>
      </c>
      <c r="GA529" s="190" t="s">
        <v>272</v>
      </c>
      <c r="GB529" s="190" t="s">
        <v>272</v>
      </c>
      <c r="GC529" s="190" t="s">
        <v>272</v>
      </c>
      <c r="GD529" s="190" t="s">
        <v>272</v>
      </c>
      <c r="GE529" s="190" t="s">
        <v>297</v>
      </c>
    </row>
    <row r="530" spans="1:187" x14ac:dyDescent="0.3">
      <c r="A530" s="190" t="s">
        <v>372</v>
      </c>
      <c r="B530" s="190">
        <v>3139</v>
      </c>
      <c r="C530" s="190" t="s">
        <v>110</v>
      </c>
      <c r="D530" s="190" t="s">
        <v>242</v>
      </c>
      <c r="E530" s="190" t="s">
        <v>13187</v>
      </c>
      <c r="F530" s="190" t="s">
        <v>13186</v>
      </c>
      <c r="G530" s="190" t="s">
        <v>12545</v>
      </c>
      <c r="H530" s="190" t="s">
        <v>514</v>
      </c>
      <c r="I530" s="190" t="s">
        <v>513</v>
      </c>
      <c r="J530" s="190" t="s">
        <v>13185</v>
      </c>
      <c r="K530" s="190" t="s">
        <v>271</v>
      </c>
      <c r="L530" s="190" t="s">
        <v>271</v>
      </c>
      <c r="M530" s="190" t="s">
        <v>271</v>
      </c>
      <c r="N530" s="190" t="s">
        <v>271</v>
      </c>
      <c r="O530" s="190" t="s">
        <v>271</v>
      </c>
      <c r="P530" s="190" t="s">
        <v>271</v>
      </c>
      <c r="Q530" s="191">
        <v>42278</v>
      </c>
      <c r="R530" s="191">
        <v>42459</v>
      </c>
      <c r="S530" s="191">
        <v>42490</v>
      </c>
      <c r="T530" s="190" t="s">
        <v>574</v>
      </c>
      <c r="U530" s="194">
        <v>549275</v>
      </c>
      <c r="V530" s="190" t="s">
        <v>10491</v>
      </c>
      <c r="W530" s="190" t="s">
        <v>918</v>
      </c>
      <c r="X530" s="190" t="s">
        <v>10490</v>
      </c>
      <c r="Y530" s="190" t="s">
        <v>13184</v>
      </c>
      <c r="Z530" s="190" t="s">
        <v>10488</v>
      </c>
      <c r="AA530" s="190" t="s">
        <v>13183</v>
      </c>
      <c r="AB530" s="190" t="s">
        <v>448</v>
      </c>
      <c r="AC530" s="190" t="s">
        <v>13182</v>
      </c>
      <c r="AD530" s="190" t="s">
        <v>325</v>
      </c>
      <c r="AE530" s="190" t="s">
        <v>13181</v>
      </c>
      <c r="AF530" s="190" t="s">
        <v>13180</v>
      </c>
      <c r="AG530" s="193">
        <v>15282</v>
      </c>
      <c r="AH530" s="193">
        <v>14683</v>
      </c>
      <c r="AI530" s="193">
        <v>29965</v>
      </c>
      <c r="AJ530" s="193">
        <v>89897</v>
      </c>
      <c r="AK530" s="193">
        <v>86372</v>
      </c>
      <c r="AL530" s="193">
        <v>176269</v>
      </c>
      <c r="AM530" s="193">
        <v>15282</v>
      </c>
      <c r="AN530" s="193">
        <v>14683</v>
      </c>
      <c r="AO530" s="193">
        <v>29965</v>
      </c>
      <c r="AP530" s="193">
        <v>89897</v>
      </c>
      <c r="AQ530" s="193">
        <v>86372</v>
      </c>
      <c r="AR530" s="193">
        <v>176269</v>
      </c>
      <c r="AS530" s="190" t="s">
        <v>271</v>
      </c>
      <c r="AT530" s="193" t="s">
        <v>271</v>
      </c>
      <c r="AU530" s="193" t="s">
        <v>271</v>
      </c>
      <c r="AV530" s="190" t="s">
        <v>271</v>
      </c>
      <c r="AW530" s="193" t="s">
        <v>271</v>
      </c>
      <c r="AX530" s="193" t="s">
        <v>271</v>
      </c>
      <c r="AY530" s="190" t="s">
        <v>287</v>
      </c>
      <c r="AZ530" s="193">
        <v>176269</v>
      </c>
      <c r="BA530" s="193">
        <v>29965</v>
      </c>
      <c r="BB530" s="190" t="s">
        <v>287</v>
      </c>
      <c r="BC530" s="193">
        <v>176269</v>
      </c>
      <c r="BD530" s="193">
        <v>29965</v>
      </c>
      <c r="BE530" s="190" t="s">
        <v>271</v>
      </c>
      <c r="BF530" s="193" t="s">
        <v>271</v>
      </c>
      <c r="BG530" s="193" t="s">
        <v>271</v>
      </c>
      <c r="BH530" s="190" t="s">
        <v>287</v>
      </c>
      <c r="BI530" s="193">
        <v>7756</v>
      </c>
      <c r="BJ530" s="193">
        <v>1319</v>
      </c>
      <c r="BK530" s="190" t="s">
        <v>287</v>
      </c>
      <c r="BL530" s="193">
        <v>7756</v>
      </c>
      <c r="BM530" s="193">
        <v>1319</v>
      </c>
      <c r="BN530" s="190" t="s">
        <v>287</v>
      </c>
      <c r="BO530" s="193">
        <v>7756</v>
      </c>
      <c r="BP530" s="193">
        <v>1319</v>
      </c>
      <c r="BQ530" s="190" t="s">
        <v>271</v>
      </c>
      <c r="BR530" s="193" t="s">
        <v>271</v>
      </c>
      <c r="BS530" s="193" t="s">
        <v>271</v>
      </c>
      <c r="BT530" s="190" t="s">
        <v>287</v>
      </c>
      <c r="BU530" s="193">
        <v>0</v>
      </c>
      <c r="BV530" s="193">
        <v>0</v>
      </c>
      <c r="BW530" s="193" t="s">
        <v>271</v>
      </c>
      <c r="BX530" s="193" t="s">
        <v>271</v>
      </c>
      <c r="BY530" s="193">
        <v>0</v>
      </c>
      <c r="BZ530" s="193" t="s">
        <v>271</v>
      </c>
      <c r="CA530" s="193" t="s">
        <v>271</v>
      </c>
      <c r="CB530" s="193">
        <v>0</v>
      </c>
      <c r="CC530" s="190" t="s">
        <v>271</v>
      </c>
      <c r="CD530" s="193" t="s">
        <v>271</v>
      </c>
      <c r="CE530" s="193" t="s">
        <v>271</v>
      </c>
      <c r="CF530" s="190" t="s">
        <v>271</v>
      </c>
      <c r="CG530" s="193" t="s">
        <v>271</v>
      </c>
      <c r="CH530" s="193" t="s">
        <v>271</v>
      </c>
      <c r="CI530" s="190" t="s">
        <v>271</v>
      </c>
      <c r="CJ530" s="193" t="s">
        <v>271</v>
      </c>
      <c r="CK530" s="193" t="s">
        <v>271</v>
      </c>
      <c r="CL530" s="190" t="s">
        <v>271</v>
      </c>
      <c r="CM530" s="193" t="s">
        <v>271</v>
      </c>
      <c r="CN530" s="193" t="s">
        <v>271</v>
      </c>
      <c r="CO530" s="190" t="s">
        <v>271</v>
      </c>
      <c r="CP530" s="193" t="s">
        <v>271</v>
      </c>
      <c r="CQ530" s="193" t="s">
        <v>271</v>
      </c>
      <c r="CR530" s="190" t="s">
        <v>271</v>
      </c>
      <c r="CS530" s="193" t="s">
        <v>271</v>
      </c>
      <c r="CT530" s="193" t="s">
        <v>271</v>
      </c>
      <c r="CU530" s="190" t="s">
        <v>271</v>
      </c>
      <c r="CV530" s="193" t="s">
        <v>271</v>
      </c>
      <c r="CW530" s="193" t="s">
        <v>271</v>
      </c>
      <c r="CX530" s="190" t="s">
        <v>271</v>
      </c>
      <c r="CY530" s="193" t="s">
        <v>271</v>
      </c>
      <c r="CZ530" s="193" t="s">
        <v>271</v>
      </c>
      <c r="DA530" s="190" t="s">
        <v>271</v>
      </c>
      <c r="DB530" s="193" t="s">
        <v>271</v>
      </c>
      <c r="DC530" s="193" t="s">
        <v>271</v>
      </c>
      <c r="DD530" s="190" t="s">
        <v>271</v>
      </c>
      <c r="DE530" s="193" t="s">
        <v>271</v>
      </c>
      <c r="DF530" s="193" t="s">
        <v>271</v>
      </c>
      <c r="DG530" s="190" t="s">
        <v>271</v>
      </c>
      <c r="DH530" s="193" t="s">
        <v>271</v>
      </c>
      <c r="DI530" s="193" t="s">
        <v>271</v>
      </c>
      <c r="DJ530" s="190" t="s">
        <v>271</v>
      </c>
      <c r="DK530" s="193" t="s">
        <v>271</v>
      </c>
      <c r="DL530" s="193" t="s">
        <v>271</v>
      </c>
      <c r="DM530" s="190" t="s">
        <v>271</v>
      </c>
      <c r="DN530" s="193" t="s">
        <v>271</v>
      </c>
      <c r="DO530" s="193" t="s">
        <v>271</v>
      </c>
      <c r="DP530" s="190" t="s">
        <v>271</v>
      </c>
      <c r="DQ530" s="193" t="s">
        <v>271</v>
      </c>
      <c r="DR530" s="193" t="s">
        <v>271</v>
      </c>
      <c r="DS530" s="190" t="s">
        <v>271</v>
      </c>
      <c r="DT530" s="193" t="s">
        <v>271</v>
      </c>
      <c r="DU530" s="193" t="s">
        <v>271</v>
      </c>
      <c r="DV530" s="190" t="s">
        <v>271</v>
      </c>
      <c r="DW530" s="193" t="s">
        <v>271</v>
      </c>
      <c r="DX530" s="193" t="s">
        <v>271</v>
      </c>
      <c r="DY530" s="190" t="s">
        <v>356</v>
      </c>
      <c r="DZ530" s="190" t="s">
        <v>297</v>
      </c>
      <c r="EA530" s="190" t="s">
        <v>271</v>
      </c>
      <c r="EB530" s="190" t="s">
        <v>271</v>
      </c>
      <c r="EC530" s="190" t="s">
        <v>297</v>
      </c>
      <c r="ED530" s="190" t="s">
        <v>271</v>
      </c>
      <c r="EE530" s="190" t="s">
        <v>271</v>
      </c>
      <c r="EF530" s="190" t="s">
        <v>271</v>
      </c>
      <c r="EG530" s="190" t="s">
        <v>352</v>
      </c>
      <c r="EH530" s="190" t="s">
        <v>284</v>
      </c>
      <c r="EI530" s="190" t="s">
        <v>283</v>
      </c>
      <c r="EJ530" s="190" t="s">
        <v>245</v>
      </c>
      <c r="EK530" s="190" t="s">
        <v>379</v>
      </c>
      <c r="EL530" s="190" t="s">
        <v>272</v>
      </c>
      <c r="EM530" s="190" t="s">
        <v>272</v>
      </c>
      <c r="EN530" s="190" t="s">
        <v>272</v>
      </c>
      <c r="EO530" s="190" t="s">
        <v>272</v>
      </c>
      <c r="EP530" s="190" t="s">
        <v>378</v>
      </c>
      <c r="EQ530" s="190">
        <v>4</v>
      </c>
      <c r="ER530" s="190" t="s">
        <v>349</v>
      </c>
      <c r="ES530" s="190" t="s">
        <v>272</v>
      </c>
      <c r="ET530" s="190" t="s">
        <v>272</v>
      </c>
      <c r="EU530" s="190" t="s">
        <v>272</v>
      </c>
      <c r="EV530" s="190" t="s">
        <v>272</v>
      </c>
      <c r="EW530" s="190" t="s">
        <v>303</v>
      </c>
      <c r="EX530" s="190">
        <v>4</v>
      </c>
      <c r="EY530" s="190" t="s">
        <v>318</v>
      </c>
      <c r="EZ530" s="190" t="s">
        <v>266</v>
      </c>
      <c r="FA530" s="190" t="s">
        <v>258</v>
      </c>
      <c r="FB530" s="193">
        <v>1</v>
      </c>
      <c r="FC530" s="190" t="s">
        <v>300</v>
      </c>
      <c r="FD530" s="190" t="s">
        <v>348</v>
      </c>
      <c r="FE530" s="190" t="s">
        <v>442</v>
      </c>
      <c r="FF530" s="190" t="s">
        <v>264</v>
      </c>
      <c r="FG530" s="190" t="s">
        <v>13179</v>
      </c>
      <c r="FH530" s="190" t="s">
        <v>13178</v>
      </c>
      <c r="FI530" s="190" t="s">
        <v>13177</v>
      </c>
      <c r="FJ530" s="190" t="s">
        <v>13176</v>
      </c>
      <c r="FK530" s="190" t="s">
        <v>13175</v>
      </c>
      <c r="FL530" s="190" t="s">
        <v>13174</v>
      </c>
      <c r="FM530" s="190" t="s">
        <v>13173</v>
      </c>
      <c r="FN530" s="190" t="s">
        <v>13172</v>
      </c>
      <c r="FO530" s="190" t="s">
        <v>271</v>
      </c>
      <c r="FP530" s="190" t="s">
        <v>13171</v>
      </c>
      <c r="FQ530" s="193">
        <v>29965</v>
      </c>
      <c r="FR530" s="193">
        <v>176269</v>
      </c>
      <c r="FS530" s="190" t="s">
        <v>297</v>
      </c>
      <c r="FT530" s="190" t="s">
        <v>297</v>
      </c>
      <c r="FU530" s="190" t="s">
        <v>272</v>
      </c>
      <c r="FV530" s="190" t="s">
        <v>272</v>
      </c>
      <c r="FW530" s="190" t="s">
        <v>297</v>
      </c>
      <c r="FX530" s="190" t="s">
        <v>297</v>
      </c>
      <c r="FY530" s="190" t="s">
        <v>272</v>
      </c>
      <c r="FZ530" s="190" t="s">
        <v>297</v>
      </c>
      <c r="GA530" s="190" t="s">
        <v>272</v>
      </c>
      <c r="GB530" s="190" t="s">
        <v>297</v>
      </c>
      <c r="GC530" s="190" t="s">
        <v>297</v>
      </c>
      <c r="GD530" s="190" t="s">
        <v>297</v>
      </c>
      <c r="GE530" s="190" t="s">
        <v>297</v>
      </c>
    </row>
    <row r="531" spans="1:187" x14ac:dyDescent="0.3">
      <c r="A531" s="190" t="s">
        <v>372</v>
      </c>
      <c r="B531" s="190">
        <v>3118</v>
      </c>
      <c r="C531" s="190" t="s">
        <v>110</v>
      </c>
      <c r="D531" s="190" t="s">
        <v>242</v>
      </c>
      <c r="E531" s="190" t="s">
        <v>10557</v>
      </c>
      <c r="F531" s="190" t="s">
        <v>10556</v>
      </c>
      <c r="G531" s="190" t="s">
        <v>4028</v>
      </c>
      <c r="H531" s="190" t="s">
        <v>1272</v>
      </c>
      <c r="I531" s="190" t="s">
        <v>4945</v>
      </c>
      <c r="J531" s="190" t="s">
        <v>5321</v>
      </c>
      <c r="K531" s="190" t="s">
        <v>271</v>
      </c>
      <c r="L531" s="190" t="s">
        <v>271</v>
      </c>
      <c r="M531" s="190" t="s">
        <v>271</v>
      </c>
      <c r="N531" s="190" t="s">
        <v>271</v>
      </c>
      <c r="O531" s="190" t="s">
        <v>271</v>
      </c>
      <c r="P531" s="190" t="s">
        <v>271</v>
      </c>
      <c r="Q531" s="191">
        <v>41974</v>
      </c>
      <c r="R531" s="191">
        <v>42704</v>
      </c>
      <c r="S531" s="191">
        <v>42825</v>
      </c>
      <c r="T531" s="190" t="s">
        <v>549</v>
      </c>
      <c r="U531" s="194">
        <v>2517471</v>
      </c>
      <c r="V531" s="190" t="s">
        <v>10439</v>
      </c>
      <c r="W531" s="190" t="s">
        <v>364</v>
      </c>
      <c r="X531" s="190" t="s">
        <v>10438</v>
      </c>
      <c r="Y531" s="190" t="s">
        <v>972</v>
      </c>
      <c r="Z531" s="190" t="s">
        <v>2410</v>
      </c>
      <c r="AA531" s="190" t="s">
        <v>970</v>
      </c>
      <c r="AB531" s="190" t="s">
        <v>310</v>
      </c>
      <c r="AC531" s="190" t="s">
        <v>10437</v>
      </c>
      <c r="AD531" s="190" t="s">
        <v>325</v>
      </c>
      <c r="AE531" s="190" t="s">
        <v>10436</v>
      </c>
      <c r="AF531" s="190" t="s">
        <v>10435</v>
      </c>
      <c r="AG531" s="193">
        <v>80704</v>
      </c>
      <c r="AH531" s="193">
        <v>12096</v>
      </c>
      <c r="AI531" s="193">
        <v>100800</v>
      </c>
      <c r="AJ531" s="193">
        <v>15840</v>
      </c>
      <c r="AK531" s="193">
        <v>2160</v>
      </c>
      <c r="AL531" s="193">
        <v>18000</v>
      </c>
      <c r="AM531" s="193">
        <v>0</v>
      </c>
      <c r="AN531" s="193">
        <v>0</v>
      </c>
      <c r="AO531" s="193">
        <v>0</v>
      </c>
      <c r="AP531" s="193">
        <v>0</v>
      </c>
      <c r="AQ531" s="193">
        <v>0</v>
      </c>
      <c r="AR531" s="193">
        <v>0</v>
      </c>
      <c r="AS531" s="190" t="s">
        <v>271</v>
      </c>
      <c r="AT531" s="193" t="s">
        <v>271</v>
      </c>
      <c r="AU531" s="193" t="s">
        <v>271</v>
      </c>
      <c r="AV531" s="190" t="s">
        <v>271</v>
      </c>
      <c r="AW531" s="193" t="s">
        <v>271</v>
      </c>
      <c r="AX531" s="193" t="s">
        <v>271</v>
      </c>
      <c r="AY531" s="190" t="s">
        <v>271</v>
      </c>
      <c r="AZ531" s="193" t="s">
        <v>271</v>
      </c>
      <c r="BA531" s="193" t="s">
        <v>271</v>
      </c>
      <c r="BB531" s="190" t="s">
        <v>271</v>
      </c>
      <c r="BC531" s="193" t="s">
        <v>271</v>
      </c>
      <c r="BD531" s="193" t="s">
        <v>271</v>
      </c>
      <c r="BE531" s="190" t="s">
        <v>271</v>
      </c>
      <c r="BF531" s="193" t="s">
        <v>271</v>
      </c>
      <c r="BG531" s="193" t="s">
        <v>271</v>
      </c>
      <c r="BH531" s="190" t="s">
        <v>271</v>
      </c>
      <c r="BI531" s="193" t="s">
        <v>271</v>
      </c>
      <c r="BJ531" s="193" t="s">
        <v>271</v>
      </c>
      <c r="BK531" s="190" t="s">
        <v>271</v>
      </c>
      <c r="BL531" s="193" t="s">
        <v>271</v>
      </c>
      <c r="BM531" s="193" t="s">
        <v>271</v>
      </c>
      <c r="BN531" s="190" t="s">
        <v>271</v>
      </c>
      <c r="BO531" s="193" t="s">
        <v>271</v>
      </c>
      <c r="BP531" s="193" t="s">
        <v>271</v>
      </c>
      <c r="BQ531" s="190" t="s">
        <v>271</v>
      </c>
      <c r="BR531" s="193" t="s">
        <v>271</v>
      </c>
      <c r="BS531" s="193" t="s">
        <v>271</v>
      </c>
      <c r="BT531" s="190" t="s">
        <v>271</v>
      </c>
      <c r="BU531" s="193" t="s">
        <v>271</v>
      </c>
      <c r="BV531" s="193" t="s">
        <v>271</v>
      </c>
      <c r="BW531" s="193">
        <v>0</v>
      </c>
      <c r="BX531" s="193">
        <v>0</v>
      </c>
      <c r="BY531" s="193">
        <v>0</v>
      </c>
      <c r="BZ531" s="193">
        <v>15840</v>
      </c>
      <c r="CA531" s="193">
        <v>2160</v>
      </c>
      <c r="CB531" s="193">
        <v>18000</v>
      </c>
      <c r="CC531" s="190" t="s">
        <v>287</v>
      </c>
      <c r="CD531" s="193">
        <v>8175</v>
      </c>
      <c r="CE531" s="193">
        <v>40875</v>
      </c>
      <c r="CF531" s="190" t="s">
        <v>287</v>
      </c>
      <c r="CG531" s="193">
        <v>8175</v>
      </c>
      <c r="CH531" s="193">
        <v>40875</v>
      </c>
      <c r="CI531" s="190" t="s">
        <v>271</v>
      </c>
      <c r="CJ531" s="193" t="s">
        <v>271</v>
      </c>
      <c r="CK531" s="193" t="s">
        <v>271</v>
      </c>
      <c r="CL531" s="190" t="s">
        <v>271</v>
      </c>
      <c r="CM531" s="193" t="s">
        <v>271</v>
      </c>
      <c r="CN531" s="193" t="s">
        <v>271</v>
      </c>
      <c r="CO531" s="190" t="s">
        <v>287</v>
      </c>
      <c r="CP531" s="193">
        <v>0</v>
      </c>
      <c r="CQ531" s="193">
        <v>0</v>
      </c>
      <c r="CR531" s="190" t="s">
        <v>271</v>
      </c>
      <c r="CS531" s="193" t="s">
        <v>271</v>
      </c>
      <c r="CT531" s="193" t="s">
        <v>271</v>
      </c>
      <c r="CU531" s="190" t="s">
        <v>287</v>
      </c>
      <c r="CV531" s="193">
        <v>11250</v>
      </c>
      <c r="CW531" s="193">
        <v>56250</v>
      </c>
      <c r="CX531" s="190" t="s">
        <v>287</v>
      </c>
      <c r="CY531" s="193">
        <v>9926</v>
      </c>
      <c r="CZ531" s="193">
        <v>49630</v>
      </c>
      <c r="DA531" s="190" t="s">
        <v>287</v>
      </c>
      <c r="DB531" s="193">
        <v>9926</v>
      </c>
      <c r="DC531" s="193">
        <v>49630</v>
      </c>
      <c r="DD531" s="190" t="s">
        <v>271</v>
      </c>
      <c r="DE531" s="193" t="s">
        <v>271</v>
      </c>
      <c r="DF531" s="193" t="s">
        <v>271</v>
      </c>
      <c r="DG531" s="190" t="s">
        <v>271</v>
      </c>
      <c r="DH531" s="193" t="s">
        <v>271</v>
      </c>
      <c r="DI531" s="193" t="s">
        <v>271</v>
      </c>
      <c r="DJ531" s="190" t="s">
        <v>271</v>
      </c>
      <c r="DK531" s="193" t="s">
        <v>271</v>
      </c>
      <c r="DL531" s="193" t="s">
        <v>271</v>
      </c>
      <c r="DM531" s="190" t="s">
        <v>271</v>
      </c>
      <c r="DN531" s="193" t="s">
        <v>271</v>
      </c>
      <c r="DO531" s="193" t="s">
        <v>271</v>
      </c>
      <c r="DP531" s="190" t="s">
        <v>271</v>
      </c>
      <c r="DQ531" s="193" t="s">
        <v>271</v>
      </c>
      <c r="DR531" s="193" t="s">
        <v>271</v>
      </c>
      <c r="DS531" s="190" t="s">
        <v>271</v>
      </c>
      <c r="DT531" s="193" t="s">
        <v>271</v>
      </c>
      <c r="DU531" s="193" t="s">
        <v>271</v>
      </c>
      <c r="DV531" s="190" t="s">
        <v>287</v>
      </c>
      <c r="DW531" s="193">
        <v>15840</v>
      </c>
      <c r="DX531" s="193">
        <v>79200</v>
      </c>
      <c r="DY531" s="190" t="s">
        <v>356</v>
      </c>
      <c r="DZ531" s="190" t="s">
        <v>272</v>
      </c>
      <c r="EA531" s="190" t="s">
        <v>427</v>
      </c>
      <c r="EB531" s="190" t="s">
        <v>307</v>
      </c>
      <c r="EC531" s="190" t="s">
        <v>272</v>
      </c>
      <c r="ED531" s="190" t="s">
        <v>785</v>
      </c>
      <c r="EE531" s="190" t="s">
        <v>307</v>
      </c>
      <c r="EF531" s="190" t="s">
        <v>10555</v>
      </c>
      <c r="EG531" s="190" t="s">
        <v>352</v>
      </c>
      <c r="EH531" s="190" t="s">
        <v>380</v>
      </c>
      <c r="EI531" s="190" t="s">
        <v>483</v>
      </c>
      <c r="EJ531" s="190" t="s">
        <v>245</v>
      </c>
      <c r="EK531" s="190" t="s">
        <v>351</v>
      </c>
      <c r="EL531" s="190" t="s">
        <v>272</v>
      </c>
      <c r="EM531" s="190" t="s">
        <v>272</v>
      </c>
      <c r="EN531" s="190" t="s">
        <v>272</v>
      </c>
      <c r="EO531" s="190" t="s">
        <v>272</v>
      </c>
      <c r="EP531" s="190" t="s">
        <v>350</v>
      </c>
      <c r="EQ531" s="190">
        <v>4</v>
      </c>
      <c r="ER531" s="190" t="s">
        <v>349</v>
      </c>
      <c r="ES531" s="190" t="s">
        <v>297</v>
      </c>
      <c r="ET531" s="190" t="s">
        <v>272</v>
      </c>
      <c r="EU531" s="190" t="s">
        <v>272</v>
      </c>
      <c r="EV531" s="190" t="s">
        <v>297</v>
      </c>
      <c r="EW531" s="190" t="s">
        <v>601</v>
      </c>
      <c r="EX531" s="190">
        <v>2</v>
      </c>
      <c r="EY531" s="190" t="s">
        <v>318</v>
      </c>
      <c r="EZ531" s="190" t="s">
        <v>266</v>
      </c>
      <c r="FA531" s="190" t="s">
        <v>259</v>
      </c>
      <c r="FB531" s="193">
        <v>0</v>
      </c>
      <c r="FC531" s="190" t="s">
        <v>271</v>
      </c>
      <c r="FD531" s="190" t="s">
        <v>271</v>
      </c>
      <c r="FE531" s="190" t="s">
        <v>271</v>
      </c>
      <c r="FF531" s="190" t="s">
        <v>264</v>
      </c>
      <c r="FG531" s="190" t="s">
        <v>10433</v>
      </c>
      <c r="FH531" s="190" t="s">
        <v>271</v>
      </c>
      <c r="FI531" s="190" t="s">
        <v>10432</v>
      </c>
      <c r="FJ531" s="190" t="s">
        <v>10431</v>
      </c>
      <c r="FK531" s="190" t="s">
        <v>10430</v>
      </c>
      <c r="FL531" s="190" t="s">
        <v>10554</v>
      </c>
      <c r="FM531" s="190" t="s">
        <v>10428</v>
      </c>
      <c r="FN531" s="190" t="s">
        <v>10553</v>
      </c>
      <c r="FO531" s="190" t="s">
        <v>10552</v>
      </c>
      <c r="FP531" s="190" t="s">
        <v>271</v>
      </c>
      <c r="FQ531" s="193">
        <v>0</v>
      </c>
      <c r="FR531" s="193">
        <v>18000</v>
      </c>
      <c r="FS531" s="190" t="s">
        <v>272</v>
      </c>
      <c r="FT531" s="190" t="s">
        <v>297</v>
      </c>
      <c r="FU531" s="190" t="s">
        <v>297</v>
      </c>
      <c r="FV531" s="190" t="s">
        <v>297</v>
      </c>
      <c r="FW531" s="190" t="s">
        <v>297</v>
      </c>
      <c r="FX531" s="190" t="s">
        <v>297</v>
      </c>
      <c r="FY531" s="190" t="s">
        <v>272</v>
      </c>
      <c r="FZ531" s="190" t="s">
        <v>272</v>
      </c>
      <c r="GA531" s="190" t="s">
        <v>272</v>
      </c>
      <c r="GB531" s="190" t="s">
        <v>272</v>
      </c>
      <c r="GC531" s="190" t="s">
        <v>272</v>
      </c>
      <c r="GD531" s="190" t="s">
        <v>272</v>
      </c>
      <c r="GE531" s="190" t="s">
        <v>297</v>
      </c>
    </row>
    <row r="532" spans="1:187" x14ac:dyDescent="0.3">
      <c r="A532" s="190" t="s">
        <v>372</v>
      </c>
      <c r="B532" s="190">
        <v>3119</v>
      </c>
      <c r="C532" s="190" t="s">
        <v>110</v>
      </c>
      <c r="D532" s="190" t="s">
        <v>242</v>
      </c>
      <c r="E532" s="190" t="s">
        <v>10551</v>
      </c>
      <c r="F532" s="190" t="s">
        <v>10550</v>
      </c>
      <c r="G532" s="190" t="s">
        <v>4028</v>
      </c>
      <c r="H532" s="190" t="s">
        <v>301</v>
      </c>
      <c r="I532" s="190" t="s">
        <v>301</v>
      </c>
      <c r="J532" s="190" t="s">
        <v>10549</v>
      </c>
      <c r="K532" s="190" t="s">
        <v>271</v>
      </c>
      <c r="L532" s="190" t="s">
        <v>271</v>
      </c>
      <c r="M532" s="190" t="s">
        <v>271</v>
      </c>
      <c r="N532" s="190" t="s">
        <v>271</v>
      </c>
      <c r="O532" s="190" t="s">
        <v>271</v>
      </c>
      <c r="P532" s="190" t="s">
        <v>271</v>
      </c>
      <c r="Q532" s="191">
        <v>42186</v>
      </c>
      <c r="R532" s="191">
        <v>42735</v>
      </c>
      <c r="S532" s="191">
        <v>42674</v>
      </c>
      <c r="T532" s="190" t="s">
        <v>366</v>
      </c>
      <c r="U532" s="194">
        <v>537090</v>
      </c>
      <c r="V532" s="190" t="s">
        <v>10412</v>
      </c>
      <c r="W532" s="190" t="s">
        <v>10548</v>
      </c>
      <c r="X532" s="190" t="s">
        <v>10410</v>
      </c>
      <c r="Y532" s="190" t="s">
        <v>10547</v>
      </c>
      <c r="Z532" s="190" t="s">
        <v>364</v>
      </c>
      <c r="AA532" s="190" t="s">
        <v>10546</v>
      </c>
      <c r="AB532" s="190" t="s">
        <v>310</v>
      </c>
      <c r="AC532" s="190" t="s">
        <v>10545</v>
      </c>
      <c r="AD532" s="190" t="s">
        <v>325</v>
      </c>
      <c r="AE532" s="190" t="s">
        <v>10544</v>
      </c>
      <c r="AF532" s="190" t="s">
        <v>10543</v>
      </c>
      <c r="AG532" s="193">
        <v>8000</v>
      </c>
      <c r="AH532" s="193">
        <v>6000</v>
      </c>
      <c r="AI532" s="193">
        <v>14000</v>
      </c>
      <c r="AJ532" s="193">
        <v>20000</v>
      </c>
      <c r="AK532" s="193">
        <v>15000</v>
      </c>
      <c r="AL532" s="193">
        <v>35000</v>
      </c>
      <c r="AM532" s="193" t="s">
        <v>271</v>
      </c>
      <c r="AN532" s="193" t="s">
        <v>271</v>
      </c>
      <c r="AO532" s="193">
        <v>0</v>
      </c>
      <c r="AP532" s="193" t="s">
        <v>271</v>
      </c>
      <c r="AQ532" s="193" t="s">
        <v>271</v>
      </c>
      <c r="AR532" s="193">
        <v>0</v>
      </c>
      <c r="AS532" s="190" t="s">
        <v>271</v>
      </c>
      <c r="AT532" s="193" t="s">
        <v>271</v>
      </c>
      <c r="AU532" s="193" t="s">
        <v>271</v>
      </c>
      <c r="AV532" s="190" t="s">
        <v>271</v>
      </c>
      <c r="AW532" s="193" t="s">
        <v>271</v>
      </c>
      <c r="AX532" s="193" t="s">
        <v>271</v>
      </c>
      <c r="AY532" s="190" t="s">
        <v>271</v>
      </c>
      <c r="AZ532" s="193" t="s">
        <v>271</v>
      </c>
      <c r="BA532" s="193" t="s">
        <v>271</v>
      </c>
      <c r="BB532" s="190" t="s">
        <v>271</v>
      </c>
      <c r="BC532" s="193" t="s">
        <v>271</v>
      </c>
      <c r="BD532" s="193" t="s">
        <v>271</v>
      </c>
      <c r="BE532" s="190" t="s">
        <v>271</v>
      </c>
      <c r="BF532" s="193" t="s">
        <v>271</v>
      </c>
      <c r="BG532" s="193" t="s">
        <v>271</v>
      </c>
      <c r="BH532" s="190" t="s">
        <v>271</v>
      </c>
      <c r="BI532" s="193" t="s">
        <v>271</v>
      </c>
      <c r="BJ532" s="193" t="s">
        <v>271</v>
      </c>
      <c r="BK532" s="190" t="s">
        <v>271</v>
      </c>
      <c r="BL532" s="193" t="s">
        <v>271</v>
      </c>
      <c r="BM532" s="193" t="s">
        <v>271</v>
      </c>
      <c r="BN532" s="190" t="s">
        <v>271</v>
      </c>
      <c r="BO532" s="193" t="s">
        <v>271</v>
      </c>
      <c r="BP532" s="193" t="s">
        <v>271</v>
      </c>
      <c r="BQ532" s="190" t="s">
        <v>271</v>
      </c>
      <c r="BR532" s="193" t="s">
        <v>271</v>
      </c>
      <c r="BS532" s="193" t="s">
        <v>271</v>
      </c>
      <c r="BT532" s="190" t="s">
        <v>271</v>
      </c>
      <c r="BU532" s="193" t="s">
        <v>271</v>
      </c>
      <c r="BV532" s="193" t="s">
        <v>271</v>
      </c>
      <c r="BW532" s="193">
        <v>5920</v>
      </c>
      <c r="BX532" s="193">
        <v>2011</v>
      </c>
      <c r="BY532" s="193">
        <v>7931</v>
      </c>
      <c r="BZ532" s="193">
        <v>4210</v>
      </c>
      <c r="CA532" s="193">
        <v>3578</v>
      </c>
      <c r="CB532" s="193">
        <v>7788</v>
      </c>
      <c r="CC532" s="190" t="s">
        <v>271</v>
      </c>
      <c r="CD532" s="193" t="s">
        <v>271</v>
      </c>
      <c r="CE532" s="193" t="s">
        <v>271</v>
      </c>
      <c r="CF532" s="190" t="s">
        <v>271</v>
      </c>
      <c r="CG532" s="193" t="s">
        <v>271</v>
      </c>
      <c r="CH532" s="193" t="s">
        <v>271</v>
      </c>
      <c r="CI532" s="190" t="s">
        <v>271</v>
      </c>
      <c r="CJ532" s="193" t="s">
        <v>271</v>
      </c>
      <c r="CK532" s="193" t="s">
        <v>271</v>
      </c>
      <c r="CL532" s="190" t="s">
        <v>271</v>
      </c>
      <c r="CM532" s="193" t="s">
        <v>271</v>
      </c>
      <c r="CN532" s="193" t="s">
        <v>271</v>
      </c>
      <c r="CO532" s="190" t="s">
        <v>271</v>
      </c>
      <c r="CP532" s="193" t="s">
        <v>271</v>
      </c>
      <c r="CQ532" s="193" t="s">
        <v>271</v>
      </c>
      <c r="CR532" s="190" t="s">
        <v>287</v>
      </c>
      <c r="CS532" s="193">
        <v>12257</v>
      </c>
      <c r="CT532" s="193">
        <v>66423</v>
      </c>
      <c r="CU532" s="190" t="s">
        <v>271</v>
      </c>
      <c r="CV532" s="193" t="s">
        <v>271</v>
      </c>
      <c r="CW532" s="193" t="s">
        <v>271</v>
      </c>
      <c r="CX532" s="190" t="s">
        <v>271</v>
      </c>
      <c r="CY532" s="193" t="s">
        <v>271</v>
      </c>
      <c r="CZ532" s="193" t="s">
        <v>271</v>
      </c>
      <c r="DA532" s="190" t="s">
        <v>271</v>
      </c>
      <c r="DB532" s="193" t="s">
        <v>271</v>
      </c>
      <c r="DC532" s="193" t="s">
        <v>271</v>
      </c>
      <c r="DD532" s="190" t="s">
        <v>271</v>
      </c>
      <c r="DE532" s="193" t="s">
        <v>271</v>
      </c>
      <c r="DF532" s="193" t="s">
        <v>271</v>
      </c>
      <c r="DG532" s="190" t="s">
        <v>271</v>
      </c>
      <c r="DH532" s="193" t="s">
        <v>271</v>
      </c>
      <c r="DI532" s="193" t="s">
        <v>271</v>
      </c>
      <c r="DJ532" s="190" t="s">
        <v>271</v>
      </c>
      <c r="DK532" s="193" t="s">
        <v>271</v>
      </c>
      <c r="DL532" s="193" t="s">
        <v>271</v>
      </c>
      <c r="DM532" s="190" t="s">
        <v>271</v>
      </c>
      <c r="DN532" s="193" t="s">
        <v>271</v>
      </c>
      <c r="DO532" s="193" t="s">
        <v>271</v>
      </c>
      <c r="DP532" s="190" t="s">
        <v>271</v>
      </c>
      <c r="DQ532" s="193" t="s">
        <v>271</v>
      </c>
      <c r="DR532" s="193" t="s">
        <v>271</v>
      </c>
      <c r="DS532" s="190" t="s">
        <v>271</v>
      </c>
      <c r="DT532" s="193" t="s">
        <v>271</v>
      </c>
      <c r="DU532" s="193" t="s">
        <v>271</v>
      </c>
      <c r="DV532" s="190" t="s">
        <v>271</v>
      </c>
      <c r="DW532" s="193" t="s">
        <v>271</v>
      </c>
      <c r="DX532" s="193" t="s">
        <v>271</v>
      </c>
      <c r="DY532" s="190" t="s">
        <v>356</v>
      </c>
      <c r="DZ532" s="190" t="s">
        <v>272</v>
      </c>
      <c r="EA532" s="190" t="s">
        <v>381</v>
      </c>
      <c r="EB532" s="190" t="s">
        <v>286</v>
      </c>
      <c r="EC532" s="190" t="s">
        <v>297</v>
      </c>
      <c r="ED532" s="190" t="s">
        <v>271</v>
      </c>
      <c r="EE532" s="190" t="s">
        <v>271</v>
      </c>
      <c r="EF532" s="190" t="s">
        <v>271</v>
      </c>
      <c r="EG532" s="190" t="s">
        <v>321</v>
      </c>
      <c r="EH532" s="190" t="s">
        <v>284</v>
      </c>
      <c r="EI532" s="190" t="s">
        <v>319</v>
      </c>
      <c r="EJ532" s="190" t="s">
        <v>245</v>
      </c>
      <c r="EK532" s="190" t="s">
        <v>351</v>
      </c>
      <c r="EL532" s="190" t="s">
        <v>272</v>
      </c>
      <c r="EM532" s="190" t="s">
        <v>272</v>
      </c>
      <c r="EN532" s="190" t="s">
        <v>272</v>
      </c>
      <c r="EO532" s="190" t="s">
        <v>297</v>
      </c>
      <c r="EP532" s="190" t="s">
        <v>281</v>
      </c>
      <c r="EQ532" s="190">
        <v>3</v>
      </c>
      <c r="ER532" s="190" t="s">
        <v>349</v>
      </c>
      <c r="ES532" s="190" t="s">
        <v>272</v>
      </c>
      <c r="ET532" s="190" t="s">
        <v>297</v>
      </c>
      <c r="EU532" s="190" t="s">
        <v>272</v>
      </c>
      <c r="EV532" s="190" t="s">
        <v>272</v>
      </c>
      <c r="EW532" s="190" t="s">
        <v>303</v>
      </c>
      <c r="EX532" s="190">
        <v>3</v>
      </c>
      <c r="EY532" s="190" t="s">
        <v>302</v>
      </c>
      <c r="EZ532" s="190" t="s">
        <v>268</v>
      </c>
      <c r="FA532" s="190" t="s">
        <v>259</v>
      </c>
      <c r="FB532" s="193">
        <v>0</v>
      </c>
      <c r="FC532" s="190" t="s">
        <v>348</v>
      </c>
      <c r="FD532" s="190" t="s">
        <v>442</v>
      </c>
      <c r="FE532" s="190" t="s">
        <v>482</v>
      </c>
      <c r="FF532" s="190" t="s">
        <v>262</v>
      </c>
      <c r="FG532" s="190" t="s">
        <v>271</v>
      </c>
      <c r="FH532" s="190" t="s">
        <v>271</v>
      </c>
      <c r="FI532" s="190" t="s">
        <v>10542</v>
      </c>
      <c r="FJ532" s="190" t="s">
        <v>10541</v>
      </c>
      <c r="FK532" s="190" t="s">
        <v>271</v>
      </c>
      <c r="FL532" s="190" t="s">
        <v>10540</v>
      </c>
      <c r="FM532" s="190" t="s">
        <v>10539</v>
      </c>
      <c r="FN532" s="190" t="s">
        <v>10538</v>
      </c>
      <c r="FO532" s="190" t="s">
        <v>271</v>
      </c>
      <c r="FP532" s="190" t="s">
        <v>271</v>
      </c>
      <c r="FQ532" s="193">
        <v>7931</v>
      </c>
      <c r="FR532" s="193">
        <v>7788</v>
      </c>
      <c r="FS532" s="190" t="s">
        <v>272</v>
      </c>
      <c r="FT532" s="190" t="s">
        <v>297</v>
      </c>
      <c r="FU532" s="190" t="s">
        <v>297</v>
      </c>
      <c r="FV532" s="190" t="s">
        <v>297</v>
      </c>
      <c r="FW532" s="190" t="s">
        <v>272</v>
      </c>
      <c r="FX532" s="190" t="s">
        <v>297</v>
      </c>
      <c r="FY532" s="190" t="s">
        <v>272</v>
      </c>
      <c r="FZ532" s="190" t="s">
        <v>297</v>
      </c>
      <c r="GA532" s="190" t="s">
        <v>297</v>
      </c>
      <c r="GB532" s="190" t="s">
        <v>297</v>
      </c>
      <c r="GC532" s="190" t="s">
        <v>297</v>
      </c>
      <c r="GD532" s="190" t="s">
        <v>297</v>
      </c>
      <c r="GE532" s="190" t="s">
        <v>297</v>
      </c>
    </row>
    <row r="533" spans="1:187" x14ac:dyDescent="0.3">
      <c r="A533" s="190" t="s">
        <v>372</v>
      </c>
      <c r="B533" s="190">
        <v>3120</v>
      </c>
      <c r="C533" s="190" t="s">
        <v>110</v>
      </c>
      <c r="D533" s="190" t="s">
        <v>242</v>
      </c>
      <c r="E533" s="190" t="s">
        <v>10537</v>
      </c>
      <c r="F533" s="190" t="s">
        <v>10536</v>
      </c>
      <c r="G533" s="190" t="s">
        <v>4028</v>
      </c>
      <c r="H533" s="190" t="s">
        <v>1104</v>
      </c>
      <c r="I533" s="190" t="s">
        <v>301</v>
      </c>
      <c r="J533" s="190" t="s">
        <v>10535</v>
      </c>
      <c r="K533" s="190" t="s">
        <v>271</v>
      </c>
      <c r="L533" s="190" t="s">
        <v>271</v>
      </c>
      <c r="M533" s="190" t="s">
        <v>271</v>
      </c>
      <c r="N533" s="190" t="s">
        <v>271</v>
      </c>
      <c r="O533" s="190" t="s">
        <v>271</v>
      </c>
      <c r="P533" s="190" t="s">
        <v>271</v>
      </c>
      <c r="Q533" s="191">
        <v>42095</v>
      </c>
      <c r="R533" s="191">
        <v>42460</v>
      </c>
      <c r="S533" s="191">
        <v>42643</v>
      </c>
      <c r="T533" s="190" t="s">
        <v>366</v>
      </c>
      <c r="U533" s="194">
        <v>700000</v>
      </c>
      <c r="V533" s="190" t="s">
        <v>10412</v>
      </c>
      <c r="W533" s="190" t="s">
        <v>364</v>
      </c>
      <c r="X533" s="190" t="s">
        <v>10410</v>
      </c>
      <c r="Y533" s="190" t="s">
        <v>10534</v>
      </c>
      <c r="Z533" s="190" t="s">
        <v>834</v>
      </c>
      <c r="AA533" s="190" t="s">
        <v>10521</v>
      </c>
      <c r="AB533" s="190" t="s">
        <v>310</v>
      </c>
      <c r="AC533" s="190" t="s">
        <v>10533</v>
      </c>
      <c r="AD533" s="190" t="s">
        <v>325</v>
      </c>
      <c r="AE533" s="190" t="s">
        <v>10532</v>
      </c>
      <c r="AF533" s="190" t="s">
        <v>10531</v>
      </c>
      <c r="AG533" s="193">
        <v>66780</v>
      </c>
      <c r="AH533" s="193">
        <v>32000</v>
      </c>
      <c r="AI533" s="193">
        <v>98780</v>
      </c>
      <c r="AJ533" s="193">
        <v>25085</v>
      </c>
      <c r="AK533" s="193">
        <v>19305</v>
      </c>
      <c r="AL533" s="193">
        <v>44390</v>
      </c>
      <c r="AM533" s="193" t="s">
        <v>271</v>
      </c>
      <c r="AN533" s="193" t="s">
        <v>271</v>
      </c>
      <c r="AO533" s="193">
        <v>0</v>
      </c>
      <c r="AP533" s="193" t="s">
        <v>271</v>
      </c>
      <c r="AQ533" s="193" t="s">
        <v>271</v>
      </c>
      <c r="AR533" s="193">
        <v>0</v>
      </c>
      <c r="AS533" s="190" t="s">
        <v>271</v>
      </c>
      <c r="AT533" s="193" t="s">
        <v>271</v>
      </c>
      <c r="AU533" s="193" t="s">
        <v>271</v>
      </c>
      <c r="AV533" s="190" t="s">
        <v>271</v>
      </c>
      <c r="AW533" s="193" t="s">
        <v>271</v>
      </c>
      <c r="AX533" s="193" t="s">
        <v>271</v>
      </c>
      <c r="AY533" s="190" t="s">
        <v>271</v>
      </c>
      <c r="AZ533" s="193" t="s">
        <v>271</v>
      </c>
      <c r="BA533" s="193" t="s">
        <v>271</v>
      </c>
      <c r="BB533" s="190" t="s">
        <v>271</v>
      </c>
      <c r="BC533" s="193" t="s">
        <v>271</v>
      </c>
      <c r="BD533" s="193" t="s">
        <v>271</v>
      </c>
      <c r="BE533" s="190" t="s">
        <v>271</v>
      </c>
      <c r="BF533" s="193" t="s">
        <v>271</v>
      </c>
      <c r="BG533" s="193" t="s">
        <v>271</v>
      </c>
      <c r="BH533" s="190" t="s">
        <v>271</v>
      </c>
      <c r="BI533" s="193" t="s">
        <v>271</v>
      </c>
      <c r="BJ533" s="193" t="s">
        <v>271</v>
      </c>
      <c r="BK533" s="190" t="s">
        <v>271</v>
      </c>
      <c r="BL533" s="193" t="s">
        <v>271</v>
      </c>
      <c r="BM533" s="193" t="s">
        <v>271</v>
      </c>
      <c r="BN533" s="190" t="s">
        <v>271</v>
      </c>
      <c r="BO533" s="193" t="s">
        <v>271</v>
      </c>
      <c r="BP533" s="193" t="s">
        <v>271</v>
      </c>
      <c r="BQ533" s="190" t="s">
        <v>271</v>
      </c>
      <c r="BR533" s="193" t="s">
        <v>271</v>
      </c>
      <c r="BS533" s="193" t="s">
        <v>271</v>
      </c>
      <c r="BT533" s="190" t="s">
        <v>271</v>
      </c>
      <c r="BU533" s="193" t="s">
        <v>271</v>
      </c>
      <c r="BV533" s="193" t="s">
        <v>271</v>
      </c>
      <c r="BW533" s="193">
        <v>15690</v>
      </c>
      <c r="BX533" s="193">
        <v>12295</v>
      </c>
      <c r="BY533" s="193">
        <v>27985</v>
      </c>
      <c r="BZ533" s="193">
        <v>9400</v>
      </c>
      <c r="CA533" s="193">
        <v>5600</v>
      </c>
      <c r="CB533" s="193">
        <v>15000</v>
      </c>
      <c r="CC533" s="190" t="s">
        <v>271</v>
      </c>
      <c r="CD533" s="193" t="s">
        <v>271</v>
      </c>
      <c r="CE533" s="193" t="s">
        <v>271</v>
      </c>
      <c r="CF533" s="190" t="s">
        <v>271</v>
      </c>
      <c r="CG533" s="193" t="s">
        <v>271</v>
      </c>
      <c r="CH533" s="193" t="s">
        <v>271</v>
      </c>
      <c r="CI533" s="190" t="s">
        <v>271</v>
      </c>
      <c r="CJ533" s="193" t="s">
        <v>271</v>
      </c>
      <c r="CK533" s="193" t="s">
        <v>271</v>
      </c>
      <c r="CL533" s="190" t="s">
        <v>271</v>
      </c>
      <c r="CM533" s="193" t="s">
        <v>271</v>
      </c>
      <c r="CN533" s="193" t="s">
        <v>271</v>
      </c>
      <c r="CO533" s="190" t="s">
        <v>271</v>
      </c>
      <c r="CP533" s="193" t="s">
        <v>271</v>
      </c>
      <c r="CQ533" s="193" t="s">
        <v>271</v>
      </c>
      <c r="CR533" s="190" t="s">
        <v>287</v>
      </c>
      <c r="CS533" s="193">
        <v>13200</v>
      </c>
      <c r="CT533" s="193">
        <v>19500</v>
      </c>
      <c r="CU533" s="190" t="s">
        <v>271</v>
      </c>
      <c r="CV533" s="193" t="s">
        <v>271</v>
      </c>
      <c r="CW533" s="193" t="s">
        <v>271</v>
      </c>
      <c r="CX533" s="190" t="s">
        <v>271</v>
      </c>
      <c r="CY533" s="193" t="s">
        <v>271</v>
      </c>
      <c r="CZ533" s="193" t="s">
        <v>271</v>
      </c>
      <c r="DA533" s="190" t="s">
        <v>271</v>
      </c>
      <c r="DB533" s="193" t="s">
        <v>271</v>
      </c>
      <c r="DC533" s="193" t="s">
        <v>271</v>
      </c>
      <c r="DD533" s="190" t="s">
        <v>271</v>
      </c>
      <c r="DE533" s="193" t="s">
        <v>271</v>
      </c>
      <c r="DF533" s="193" t="s">
        <v>271</v>
      </c>
      <c r="DG533" s="190" t="s">
        <v>271</v>
      </c>
      <c r="DH533" s="193" t="s">
        <v>271</v>
      </c>
      <c r="DI533" s="193" t="s">
        <v>271</v>
      </c>
      <c r="DJ533" s="190" t="s">
        <v>271</v>
      </c>
      <c r="DK533" s="193" t="s">
        <v>271</v>
      </c>
      <c r="DL533" s="193" t="s">
        <v>271</v>
      </c>
      <c r="DM533" s="190" t="s">
        <v>271</v>
      </c>
      <c r="DN533" s="193" t="s">
        <v>271</v>
      </c>
      <c r="DO533" s="193" t="s">
        <v>271</v>
      </c>
      <c r="DP533" s="190" t="s">
        <v>271</v>
      </c>
      <c r="DQ533" s="193" t="s">
        <v>271</v>
      </c>
      <c r="DR533" s="193" t="s">
        <v>271</v>
      </c>
      <c r="DS533" s="190" t="s">
        <v>271</v>
      </c>
      <c r="DT533" s="193" t="s">
        <v>271</v>
      </c>
      <c r="DU533" s="193" t="s">
        <v>271</v>
      </c>
      <c r="DV533" s="190" t="s">
        <v>287</v>
      </c>
      <c r="DW533" s="193">
        <v>1800</v>
      </c>
      <c r="DX533" s="193">
        <v>8485</v>
      </c>
      <c r="DY533" s="190" t="s">
        <v>356</v>
      </c>
      <c r="DZ533" s="190" t="s">
        <v>297</v>
      </c>
      <c r="EA533" s="190" t="s">
        <v>271</v>
      </c>
      <c r="EB533" s="190" t="s">
        <v>271</v>
      </c>
      <c r="EC533" s="190" t="s">
        <v>297</v>
      </c>
      <c r="ED533" s="190" t="s">
        <v>271</v>
      </c>
      <c r="EE533" s="190" t="s">
        <v>271</v>
      </c>
      <c r="EF533" s="190" t="s">
        <v>271</v>
      </c>
      <c r="EG533" s="190" t="s">
        <v>321</v>
      </c>
      <c r="EH533" s="190" t="s">
        <v>380</v>
      </c>
      <c r="EI533" s="190" t="s">
        <v>483</v>
      </c>
      <c r="EJ533" s="190" t="s">
        <v>245</v>
      </c>
      <c r="EK533" s="190" t="s">
        <v>379</v>
      </c>
      <c r="EL533" s="190" t="s">
        <v>272</v>
      </c>
      <c r="EM533" s="190" t="s">
        <v>272</v>
      </c>
      <c r="EN533" s="190" t="s">
        <v>272</v>
      </c>
      <c r="EO533" s="190" t="s">
        <v>272</v>
      </c>
      <c r="EP533" s="190" t="s">
        <v>378</v>
      </c>
      <c r="EQ533" s="190">
        <v>4</v>
      </c>
      <c r="ER533" s="190" t="s">
        <v>349</v>
      </c>
      <c r="ES533" s="190" t="s">
        <v>272</v>
      </c>
      <c r="ET533" s="190" t="s">
        <v>272</v>
      </c>
      <c r="EU533" s="190" t="s">
        <v>272</v>
      </c>
      <c r="EV533" s="190" t="s">
        <v>272</v>
      </c>
      <c r="EW533" s="190" t="s">
        <v>303</v>
      </c>
      <c r="EX533" s="190">
        <v>4</v>
      </c>
      <c r="EY533" s="190" t="s">
        <v>318</v>
      </c>
      <c r="EZ533" s="190" t="s">
        <v>268</v>
      </c>
      <c r="FA533" s="190" t="s">
        <v>260</v>
      </c>
      <c r="FB533" s="193">
        <v>3</v>
      </c>
      <c r="FC533" s="190" t="s">
        <v>348</v>
      </c>
      <c r="FD533" s="190" t="s">
        <v>442</v>
      </c>
      <c r="FE533" s="190" t="s">
        <v>482</v>
      </c>
      <c r="FF533" s="190" t="s">
        <v>262</v>
      </c>
      <c r="FG533" s="190" t="s">
        <v>271</v>
      </c>
      <c r="FH533" s="190" t="s">
        <v>271</v>
      </c>
      <c r="FI533" s="190" t="s">
        <v>10530</v>
      </c>
      <c r="FJ533" s="190" t="s">
        <v>10529</v>
      </c>
      <c r="FK533" s="190" t="s">
        <v>10528</v>
      </c>
      <c r="FL533" s="190" t="s">
        <v>10527</v>
      </c>
      <c r="FM533" s="190" t="s">
        <v>10526</v>
      </c>
      <c r="FN533" s="190" t="s">
        <v>271</v>
      </c>
      <c r="FO533" s="190" t="s">
        <v>271</v>
      </c>
      <c r="FP533" s="190" t="s">
        <v>271</v>
      </c>
      <c r="FQ533" s="193">
        <v>27985</v>
      </c>
      <c r="FR533" s="193">
        <v>15000</v>
      </c>
      <c r="FS533" s="190" t="s">
        <v>272</v>
      </c>
      <c r="FT533" s="190" t="s">
        <v>297</v>
      </c>
      <c r="FU533" s="190" t="s">
        <v>297</v>
      </c>
      <c r="FV533" s="190" t="s">
        <v>297</v>
      </c>
      <c r="FW533" s="190" t="s">
        <v>272</v>
      </c>
      <c r="FX533" s="190" t="s">
        <v>297</v>
      </c>
      <c r="FY533" s="190" t="s">
        <v>297</v>
      </c>
      <c r="FZ533" s="190" t="s">
        <v>297</v>
      </c>
      <c r="GA533" s="190" t="s">
        <v>297</v>
      </c>
      <c r="GB533" s="190" t="s">
        <v>297</v>
      </c>
      <c r="GC533" s="190" t="s">
        <v>272</v>
      </c>
      <c r="GD533" s="190" t="s">
        <v>297</v>
      </c>
      <c r="GE533" s="190" t="s">
        <v>297</v>
      </c>
    </row>
    <row r="534" spans="1:187" x14ac:dyDescent="0.3">
      <c r="A534" s="190" t="s">
        <v>372</v>
      </c>
      <c r="B534" s="190">
        <v>3122</v>
      </c>
      <c r="C534" s="190" t="s">
        <v>110</v>
      </c>
      <c r="D534" s="190" t="s">
        <v>242</v>
      </c>
      <c r="E534" s="190" t="s">
        <v>10525</v>
      </c>
      <c r="F534" s="190" t="s">
        <v>10524</v>
      </c>
      <c r="G534" s="190" t="s">
        <v>4028</v>
      </c>
      <c r="H534" s="190" t="s">
        <v>2239</v>
      </c>
      <c r="I534" s="190" t="s">
        <v>301</v>
      </c>
      <c r="J534" s="190" t="s">
        <v>10523</v>
      </c>
      <c r="K534" s="190" t="s">
        <v>271</v>
      </c>
      <c r="L534" s="190" t="s">
        <v>271</v>
      </c>
      <c r="M534" s="190" t="s">
        <v>271</v>
      </c>
      <c r="N534" s="190" t="s">
        <v>271</v>
      </c>
      <c r="O534" s="190" t="s">
        <v>271</v>
      </c>
      <c r="P534" s="190" t="s">
        <v>271</v>
      </c>
      <c r="Q534" s="191">
        <v>41820</v>
      </c>
      <c r="R534" s="191">
        <v>42551</v>
      </c>
      <c r="T534" s="190" t="s">
        <v>366</v>
      </c>
      <c r="U534" s="194">
        <v>24347</v>
      </c>
      <c r="V534" s="190" t="s">
        <v>10522</v>
      </c>
      <c r="W534" s="190" t="s">
        <v>834</v>
      </c>
      <c r="X534" s="190" t="s">
        <v>10521</v>
      </c>
      <c r="Y534" s="190" t="s">
        <v>10412</v>
      </c>
      <c r="Z534" s="190" t="s">
        <v>10411</v>
      </c>
      <c r="AA534" s="190" t="s">
        <v>10410</v>
      </c>
      <c r="AB534" s="190" t="s">
        <v>310</v>
      </c>
      <c r="AC534" s="190" t="s">
        <v>10520</v>
      </c>
      <c r="AD534" s="190" t="s">
        <v>325</v>
      </c>
      <c r="AE534" s="190" t="s">
        <v>10519</v>
      </c>
      <c r="AF534" s="190" t="s">
        <v>10518</v>
      </c>
      <c r="AG534" s="193" t="s">
        <v>271</v>
      </c>
      <c r="AH534" s="193" t="s">
        <v>271</v>
      </c>
      <c r="AI534" s="193" t="s">
        <v>271</v>
      </c>
      <c r="AJ534" s="193" t="s">
        <v>271</v>
      </c>
      <c r="AK534" s="193" t="s">
        <v>271</v>
      </c>
      <c r="AL534" s="193" t="s">
        <v>271</v>
      </c>
      <c r="AM534" s="193" t="s">
        <v>271</v>
      </c>
      <c r="AN534" s="193" t="s">
        <v>271</v>
      </c>
      <c r="AO534" s="193">
        <v>0</v>
      </c>
      <c r="AP534" s="193" t="s">
        <v>271</v>
      </c>
      <c r="AQ534" s="193" t="s">
        <v>271</v>
      </c>
      <c r="AR534" s="193">
        <v>0</v>
      </c>
      <c r="AS534" s="190" t="s">
        <v>271</v>
      </c>
      <c r="AT534" s="193" t="s">
        <v>271</v>
      </c>
      <c r="AU534" s="193" t="s">
        <v>271</v>
      </c>
      <c r="AV534" s="190" t="s">
        <v>271</v>
      </c>
      <c r="AW534" s="193" t="s">
        <v>271</v>
      </c>
      <c r="AX534" s="193" t="s">
        <v>271</v>
      </c>
      <c r="AY534" s="190" t="s">
        <v>271</v>
      </c>
      <c r="AZ534" s="193" t="s">
        <v>271</v>
      </c>
      <c r="BA534" s="193" t="s">
        <v>271</v>
      </c>
      <c r="BB534" s="190" t="s">
        <v>271</v>
      </c>
      <c r="BC534" s="193" t="s">
        <v>271</v>
      </c>
      <c r="BD534" s="193" t="s">
        <v>271</v>
      </c>
      <c r="BE534" s="190" t="s">
        <v>271</v>
      </c>
      <c r="BF534" s="193" t="s">
        <v>271</v>
      </c>
      <c r="BG534" s="193" t="s">
        <v>271</v>
      </c>
      <c r="BH534" s="190" t="s">
        <v>271</v>
      </c>
      <c r="BI534" s="193" t="s">
        <v>271</v>
      </c>
      <c r="BJ534" s="193" t="s">
        <v>271</v>
      </c>
      <c r="BK534" s="190" t="s">
        <v>271</v>
      </c>
      <c r="BL534" s="193" t="s">
        <v>271</v>
      </c>
      <c r="BM534" s="193" t="s">
        <v>271</v>
      </c>
      <c r="BN534" s="190" t="s">
        <v>271</v>
      </c>
      <c r="BO534" s="193" t="s">
        <v>271</v>
      </c>
      <c r="BP534" s="193" t="s">
        <v>271</v>
      </c>
      <c r="BQ534" s="190" t="s">
        <v>271</v>
      </c>
      <c r="BR534" s="193" t="s">
        <v>271</v>
      </c>
      <c r="BS534" s="193" t="s">
        <v>271</v>
      </c>
      <c r="BT534" s="190" t="s">
        <v>271</v>
      </c>
      <c r="BU534" s="193" t="s">
        <v>271</v>
      </c>
      <c r="BV534" s="193" t="s">
        <v>271</v>
      </c>
      <c r="BW534" s="193">
        <v>3750</v>
      </c>
      <c r="BX534" s="193">
        <v>2500</v>
      </c>
      <c r="BY534" s="193">
        <v>6250</v>
      </c>
      <c r="BZ534" s="193">
        <v>25</v>
      </c>
      <c r="CA534" s="193">
        <v>0</v>
      </c>
      <c r="CB534" s="193">
        <v>25</v>
      </c>
      <c r="CC534" s="190" t="s">
        <v>271</v>
      </c>
      <c r="CD534" s="193" t="s">
        <v>271</v>
      </c>
      <c r="CE534" s="193" t="s">
        <v>271</v>
      </c>
      <c r="CF534" s="190" t="s">
        <v>271</v>
      </c>
      <c r="CG534" s="193" t="s">
        <v>271</v>
      </c>
      <c r="CH534" s="193" t="s">
        <v>271</v>
      </c>
      <c r="CI534" s="190" t="s">
        <v>271</v>
      </c>
      <c r="CJ534" s="193" t="s">
        <v>271</v>
      </c>
      <c r="CK534" s="193" t="s">
        <v>271</v>
      </c>
      <c r="CL534" s="190" t="s">
        <v>271</v>
      </c>
      <c r="CM534" s="193" t="s">
        <v>271</v>
      </c>
      <c r="CN534" s="193" t="s">
        <v>271</v>
      </c>
      <c r="CO534" s="190" t="s">
        <v>271</v>
      </c>
      <c r="CP534" s="193" t="s">
        <v>271</v>
      </c>
      <c r="CQ534" s="193" t="s">
        <v>271</v>
      </c>
      <c r="CR534" s="190" t="s">
        <v>287</v>
      </c>
      <c r="CS534" s="193">
        <v>22</v>
      </c>
      <c r="CT534" s="193">
        <v>3750</v>
      </c>
      <c r="CU534" s="190" t="s">
        <v>271</v>
      </c>
      <c r="CV534" s="193" t="s">
        <v>271</v>
      </c>
      <c r="CW534" s="193" t="s">
        <v>271</v>
      </c>
      <c r="CX534" s="190" t="s">
        <v>271</v>
      </c>
      <c r="CY534" s="193" t="s">
        <v>271</v>
      </c>
      <c r="CZ534" s="193" t="s">
        <v>271</v>
      </c>
      <c r="DA534" s="190" t="s">
        <v>271</v>
      </c>
      <c r="DB534" s="193" t="s">
        <v>271</v>
      </c>
      <c r="DC534" s="193" t="s">
        <v>271</v>
      </c>
      <c r="DD534" s="190" t="s">
        <v>271</v>
      </c>
      <c r="DE534" s="193" t="s">
        <v>271</v>
      </c>
      <c r="DF534" s="193" t="s">
        <v>271</v>
      </c>
      <c r="DG534" s="190" t="s">
        <v>271</v>
      </c>
      <c r="DH534" s="193" t="s">
        <v>271</v>
      </c>
      <c r="DI534" s="193" t="s">
        <v>271</v>
      </c>
      <c r="DJ534" s="190" t="s">
        <v>271</v>
      </c>
      <c r="DK534" s="193" t="s">
        <v>271</v>
      </c>
      <c r="DL534" s="193" t="s">
        <v>271</v>
      </c>
      <c r="DM534" s="190" t="s">
        <v>271</v>
      </c>
      <c r="DN534" s="193" t="s">
        <v>271</v>
      </c>
      <c r="DO534" s="193" t="s">
        <v>271</v>
      </c>
      <c r="DP534" s="190" t="s">
        <v>271</v>
      </c>
      <c r="DQ534" s="193" t="s">
        <v>271</v>
      </c>
      <c r="DR534" s="193" t="s">
        <v>271</v>
      </c>
      <c r="DS534" s="190" t="s">
        <v>271</v>
      </c>
      <c r="DT534" s="193" t="s">
        <v>271</v>
      </c>
      <c r="DU534" s="193" t="s">
        <v>271</v>
      </c>
      <c r="DV534" s="190" t="s">
        <v>271</v>
      </c>
      <c r="DW534" s="193" t="s">
        <v>271</v>
      </c>
      <c r="DX534" s="193" t="s">
        <v>271</v>
      </c>
      <c r="DY534" s="190" t="s">
        <v>356</v>
      </c>
      <c r="DZ534" s="190" t="s">
        <v>297</v>
      </c>
      <c r="EA534" s="190" t="s">
        <v>271</v>
      </c>
      <c r="EB534" s="190" t="s">
        <v>271</v>
      </c>
      <c r="EC534" s="190" t="s">
        <v>297</v>
      </c>
      <c r="ED534" s="190" t="s">
        <v>271</v>
      </c>
      <c r="EE534" s="190" t="s">
        <v>271</v>
      </c>
      <c r="EF534" s="190" t="s">
        <v>271</v>
      </c>
      <c r="EG534" s="190" t="s">
        <v>321</v>
      </c>
      <c r="EH534" s="190" t="s">
        <v>380</v>
      </c>
      <c r="EI534" s="190" t="s">
        <v>283</v>
      </c>
      <c r="EJ534" s="190" t="s">
        <v>246</v>
      </c>
      <c r="EK534" s="190" t="s">
        <v>379</v>
      </c>
      <c r="EL534" s="190" t="s">
        <v>272</v>
      </c>
      <c r="EM534" s="190" t="s">
        <v>272</v>
      </c>
      <c r="EN534" s="190" t="s">
        <v>272</v>
      </c>
      <c r="EO534" s="190" t="s">
        <v>272</v>
      </c>
      <c r="EP534" s="190" t="s">
        <v>378</v>
      </c>
      <c r="EQ534" s="190">
        <v>4</v>
      </c>
      <c r="ER534" s="190" t="s">
        <v>349</v>
      </c>
      <c r="ES534" s="190" t="s">
        <v>272</v>
      </c>
      <c r="ET534" s="190" t="s">
        <v>272</v>
      </c>
      <c r="EU534" s="190" t="s">
        <v>272</v>
      </c>
      <c r="EV534" s="190" t="s">
        <v>272</v>
      </c>
      <c r="EW534" s="190" t="s">
        <v>303</v>
      </c>
      <c r="EX534" s="190">
        <v>4</v>
      </c>
      <c r="EY534" s="190" t="s">
        <v>302</v>
      </c>
      <c r="EZ534" s="190" t="s">
        <v>268</v>
      </c>
      <c r="FA534" s="190" t="s">
        <v>259</v>
      </c>
      <c r="FB534" s="193">
        <v>0</v>
      </c>
      <c r="FC534" s="190" t="s">
        <v>442</v>
      </c>
      <c r="FD534" s="190" t="s">
        <v>348</v>
      </c>
      <c r="FE534" s="190" t="s">
        <v>537</v>
      </c>
      <c r="FF534" s="190" t="s">
        <v>262</v>
      </c>
      <c r="FG534" s="190" t="s">
        <v>271</v>
      </c>
      <c r="FH534" s="190" t="s">
        <v>271</v>
      </c>
      <c r="FI534" s="190" t="s">
        <v>10517</v>
      </c>
      <c r="FJ534" s="190" t="s">
        <v>10516</v>
      </c>
      <c r="FK534" s="190" t="s">
        <v>271</v>
      </c>
      <c r="FL534" s="190" t="s">
        <v>271</v>
      </c>
      <c r="FM534" s="190" t="s">
        <v>271</v>
      </c>
      <c r="FN534" s="190" t="s">
        <v>271</v>
      </c>
      <c r="FO534" s="190" t="s">
        <v>10515</v>
      </c>
      <c r="FP534" s="190" t="s">
        <v>271</v>
      </c>
      <c r="FQ534" s="193">
        <v>6250</v>
      </c>
      <c r="FR534" s="193">
        <v>25</v>
      </c>
      <c r="FS534" s="190" t="s">
        <v>272</v>
      </c>
      <c r="FT534" s="190" t="s">
        <v>297</v>
      </c>
      <c r="FU534" s="190" t="s">
        <v>297</v>
      </c>
      <c r="FV534" s="190" t="s">
        <v>297</v>
      </c>
      <c r="FW534" s="190" t="s">
        <v>297</v>
      </c>
      <c r="FX534" s="190" t="s">
        <v>297</v>
      </c>
      <c r="FY534" s="190" t="s">
        <v>272</v>
      </c>
      <c r="FZ534" s="190" t="s">
        <v>297</v>
      </c>
      <c r="GA534" s="190" t="s">
        <v>297</v>
      </c>
      <c r="GB534" s="190" t="s">
        <v>297</v>
      </c>
      <c r="GC534" s="190" t="s">
        <v>272</v>
      </c>
      <c r="GD534" s="190" t="s">
        <v>297</v>
      </c>
      <c r="GE534" s="190" t="s">
        <v>297</v>
      </c>
    </row>
    <row r="535" spans="1:187" x14ac:dyDescent="0.3">
      <c r="A535" s="190" t="s">
        <v>372</v>
      </c>
      <c r="B535" s="190">
        <v>3123</v>
      </c>
      <c r="C535" s="190" t="s">
        <v>110</v>
      </c>
      <c r="D535" s="190" t="s">
        <v>242</v>
      </c>
      <c r="E535" s="190" t="s">
        <v>10514</v>
      </c>
      <c r="F535" s="190" t="s">
        <v>10513</v>
      </c>
      <c r="G535" s="190" t="s">
        <v>4028</v>
      </c>
      <c r="H535" s="190" t="s">
        <v>369</v>
      </c>
      <c r="I535" s="190" t="s">
        <v>523</v>
      </c>
      <c r="J535" s="190" t="s">
        <v>4967</v>
      </c>
      <c r="K535" s="190" t="s">
        <v>271</v>
      </c>
      <c r="L535" s="190" t="s">
        <v>271</v>
      </c>
      <c r="M535" s="190" t="s">
        <v>271</v>
      </c>
      <c r="N535" s="190" t="s">
        <v>271</v>
      </c>
      <c r="O535" s="190" t="s">
        <v>271</v>
      </c>
      <c r="P535" s="190" t="s">
        <v>271</v>
      </c>
      <c r="Q535" s="191">
        <v>40855</v>
      </c>
      <c r="R535" s="191">
        <v>42681</v>
      </c>
      <c r="S535" s="191">
        <v>42766</v>
      </c>
      <c r="T535" s="190" t="s">
        <v>592</v>
      </c>
      <c r="U535" s="194">
        <v>10915312</v>
      </c>
      <c r="V535" s="190" t="s">
        <v>10512</v>
      </c>
      <c r="W535" s="190" t="s">
        <v>10511</v>
      </c>
      <c r="X535" s="190" t="s">
        <v>10365</v>
      </c>
      <c r="Y535" s="190" t="s">
        <v>10510</v>
      </c>
      <c r="Z535" s="190" t="s">
        <v>10509</v>
      </c>
      <c r="AA535" s="190" t="s">
        <v>10508</v>
      </c>
      <c r="AB535" s="190" t="s">
        <v>310</v>
      </c>
      <c r="AC535" s="190" t="s">
        <v>10507</v>
      </c>
      <c r="AD535" s="190" t="s">
        <v>325</v>
      </c>
      <c r="AE535" s="190" t="s">
        <v>10506</v>
      </c>
      <c r="AF535" s="190" t="s">
        <v>10505</v>
      </c>
      <c r="AG535" s="193">
        <v>1124760</v>
      </c>
      <c r="AH535" s="193">
        <v>103824</v>
      </c>
      <c r="AI535" s="193">
        <v>1228584</v>
      </c>
      <c r="AJ535" s="193">
        <v>1415</v>
      </c>
      <c r="AK535" s="193">
        <v>1307</v>
      </c>
      <c r="AL535" s="193">
        <v>2722</v>
      </c>
      <c r="AM535" s="193" t="s">
        <v>271</v>
      </c>
      <c r="AN535" s="193" t="s">
        <v>271</v>
      </c>
      <c r="AO535" s="193">
        <v>0</v>
      </c>
      <c r="AP535" s="193" t="s">
        <v>271</v>
      </c>
      <c r="AQ535" s="193" t="s">
        <v>271</v>
      </c>
      <c r="AR535" s="193">
        <v>0</v>
      </c>
      <c r="AS535" s="190" t="s">
        <v>271</v>
      </c>
      <c r="AT535" s="193" t="s">
        <v>271</v>
      </c>
      <c r="AU535" s="193" t="s">
        <v>271</v>
      </c>
      <c r="AV535" s="190" t="s">
        <v>271</v>
      </c>
      <c r="AW535" s="193" t="s">
        <v>271</v>
      </c>
      <c r="AX535" s="193" t="s">
        <v>271</v>
      </c>
      <c r="AY535" s="190" t="s">
        <v>271</v>
      </c>
      <c r="AZ535" s="193" t="s">
        <v>271</v>
      </c>
      <c r="BA535" s="193" t="s">
        <v>271</v>
      </c>
      <c r="BB535" s="190" t="s">
        <v>271</v>
      </c>
      <c r="BC535" s="193" t="s">
        <v>271</v>
      </c>
      <c r="BD535" s="193" t="s">
        <v>271</v>
      </c>
      <c r="BE535" s="190" t="s">
        <v>271</v>
      </c>
      <c r="BF535" s="193" t="s">
        <v>271</v>
      </c>
      <c r="BG535" s="193" t="s">
        <v>271</v>
      </c>
      <c r="BH535" s="190" t="s">
        <v>271</v>
      </c>
      <c r="BI535" s="193" t="s">
        <v>271</v>
      </c>
      <c r="BJ535" s="193" t="s">
        <v>271</v>
      </c>
      <c r="BK535" s="190" t="s">
        <v>271</v>
      </c>
      <c r="BL535" s="193" t="s">
        <v>271</v>
      </c>
      <c r="BM535" s="193" t="s">
        <v>271</v>
      </c>
      <c r="BN535" s="190" t="s">
        <v>271</v>
      </c>
      <c r="BO535" s="193" t="s">
        <v>271</v>
      </c>
      <c r="BP535" s="193" t="s">
        <v>271</v>
      </c>
      <c r="BQ535" s="190" t="s">
        <v>271</v>
      </c>
      <c r="BR535" s="193" t="s">
        <v>271</v>
      </c>
      <c r="BS535" s="193" t="s">
        <v>271</v>
      </c>
      <c r="BT535" s="190" t="s">
        <v>271</v>
      </c>
      <c r="BU535" s="193" t="s">
        <v>271</v>
      </c>
      <c r="BV535" s="193" t="s">
        <v>271</v>
      </c>
      <c r="BW535" s="193">
        <v>745555</v>
      </c>
      <c r="BX535" s="193">
        <v>688205</v>
      </c>
      <c r="BY535" s="193">
        <v>1433760</v>
      </c>
      <c r="BZ535" s="193">
        <v>497037</v>
      </c>
      <c r="CA535" s="193">
        <v>458804</v>
      </c>
      <c r="CB535" s="193">
        <v>955841</v>
      </c>
      <c r="CC535" s="190" t="s">
        <v>271</v>
      </c>
      <c r="CD535" s="193" t="s">
        <v>271</v>
      </c>
      <c r="CE535" s="193" t="s">
        <v>271</v>
      </c>
      <c r="CF535" s="190" t="s">
        <v>271</v>
      </c>
      <c r="CG535" s="193" t="s">
        <v>271</v>
      </c>
      <c r="CH535" s="193" t="s">
        <v>271</v>
      </c>
      <c r="CI535" s="190" t="s">
        <v>271</v>
      </c>
      <c r="CJ535" s="193" t="s">
        <v>271</v>
      </c>
      <c r="CK535" s="193" t="s">
        <v>271</v>
      </c>
      <c r="CL535" s="190" t="s">
        <v>271</v>
      </c>
      <c r="CM535" s="193" t="s">
        <v>271</v>
      </c>
      <c r="CN535" s="193" t="s">
        <v>271</v>
      </c>
      <c r="CO535" s="190" t="s">
        <v>271</v>
      </c>
      <c r="CP535" s="193" t="s">
        <v>271</v>
      </c>
      <c r="CQ535" s="193" t="s">
        <v>271</v>
      </c>
      <c r="CR535" s="190" t="s">
        <v>271</v>
      </c>
      <c r="CS535" s="193" t="s">
        <v>271</v>
      </c>
      <c r="CT535" s="193" t="s">
        <v>271</v>
      </c>
      <c r="CU535" s="195" t="s">
        <v>287</v>
      </c>
      <c r="CV535" s="196">
        <v>156604</v>
      </c>
      <c r="CW535" s="196" t="s">
        <v>271</v>
      </c>
      <c r="CX535" s="190" t="s">
        <v>271</v>
      </c>
      <c r="CY535" s="193" t="s">
        <v>271</v>
      </c>
      <c r="CZ535" s="193" t="s">
        <v>271</v>
      </c>
      <c r="DA535" s="190" t="s">
        <v>271</v>
      </c>
      <c r="DB535" s="193" t="s">
        <v>271</v>
      </c>
      <c r="DC535" s="193" t="s">
        <v>271</v>
      </c>
      <c r="DD535" s="190" t="s">
        <v>287</v>
      </c>
      <c r="DE535" s="193">
        <v>955841</v>
      </c>
      <c r="DF535" s="193">
        <v>1433760</v>
      </c>
      <c r="DG535" s="190" t="s">
        <v>271</v>
      </c>
      <c r="DH535" s="193" t="s">
        <v>271</v>
      </c>
      <c r="DI535" s="193" t="s">
        <v>271</v>
      </c>
      <c r="DJ535" s="190" t="s">
        <v>271</v>
      </c>
      <c r="DK535" s="193" t="s">
        <v>271</v>
      </c>
      <c r="DL535" s="193" t="s">
        <v>271</v>
      </c>
      <c r="DM535" s="190" t="s">
        <v>271</v>
      </c>
      <c r="DN535" s="193" t="s">
        <v>271</v>
      </c>
      <c r="DO535" s="193" t="s">
        <v>271</v>
      </c>
      <c r="DP535" s="190" t="s">
        <v>287</v>
      </c>
      <c r="DQ535" s="193">
        <v>955841</v>
      </c>
      <c r="DR535" s="193">
        <v>1433760</v>
      </c>
      <c r="DS535" s="190" t="s">
        <v>271</v>
      </c>
      <c r="DT535" s="193" t="s">
        <v>271</v>
      </c>
      <c r="DU535" s="193" t="s">
        <v>271</v>
      </c>
      <c r="DV535" s="190" t="s">
        <v>271</v>
      </c>
      <c r="DW535" s="193" t="s">
        <v>271</v>
      </c>
      <c r="DX535" s="193" t="s">
        <v>271</v>
      </c>
      <c r="DY535" s="190" t="s">
        <v>356</v>
      </c>
      <c r="DZ535" s="190" t="s">
        <v>272</v>
      </c>
      <c r="EA535" s="190" t="s">
        <v>355</v>
      </c>
      <c r="EB535" s="190" t="s">
        <v>307</v>
      </c>
      <c r="EC535" s="190" t="s">
        <v>297</v>
      </c>
      <c r="ED535" s="190" t="s">
        <v>271</v>
      </c>
      <c r="EE535" s="190" t="s">
        <v>271</v>
      </c>
      <c r="EF535" s="190" t="s">
        <v>271</v>
      </c>
      <c r="EG535" s="190" t="s">
        <v>352</v>
      </c>
      <c r="EH535" s="190" t="s">
        <v>284</v>
      </c>
      <c r="EI535" s="190" t="s">
        <v>283</v>
      </c>
      <c r="EJ535" s="190" t="s">
        <v>246</v>
      </c>
      <c r="EK535" s="190" t="s">
        <v>1765</v>
      </c>
      <c r="EL535" s="190" t="s">
        <v>272</v>
      </c>
      <c r="EM535" s="190" t="s">
        <v>297</v>
      </c>
      <c r="EN535" s="190" t="s">
        <v>297</v>
      </c>
      <c r="EO535" s="190" t="s">
        <v>297</v>
      </c>
      <c r="EP535" s="190" t="s">
        <v>305</v>
      </c>
      <c r="EQ535" s="190">
        <v>1</v>
      </c>
      <c r="ER535" s="190" t="s">
        <v>349</v>
      </c>
      <c r="ES535" s="190" t="s">
        <v>272</v>
      </c>
      <c r="ET535" s="190" t="s">
        <v>272</v>
      </c>
      <c r="EU535" s="190" t="s">
        <v>272</v>
      </c>
      <c r="EV535" s="190" t="s">
        <v>272</v>
      </c>
      <c r="EW535" s="190" t="s">
        <v>303</v>
      </c>
      <c r="EX535" s="190">
        <v>4</v>
      </c>
      <c r="EY535" s="190" t="s">
        <v>302</v>
      </c>
      <c r="EZ535" s="190" t="s">
        <v>268</v>
      </c>
      <c r="FA535" s="190" t="s">
        <v>257</v>
      </c>
      <c r="FB535" s="193">
        <v>5</v>
      </c>
      <c r="FC535" s="190" t="s">
        <v>300</v>
      </c>
      <c r="FD535" s="190" t="s">
        <v>276</v>
      </c>
      <c r="FE535" s="190" t="s">
        <v>276</v>
      </c>
      <c r="FF535" s="190" t="s">
        <v>264</v>
      </c>
      <c r="FG535" s="190" t="s">
        <v>10504</v>
      </c>
      <c r="FH535" s="190" t="s">
        <v>10503</v>
      </c>
      <c r="FI535" s="190" t="s">
        <v>10502</v>
      </c>
      <c r="FJ535" s="190" t="s">
        <v>10501</v>
      </c>
      <c r="FK535" s="190" t="s">
        <v>10500</v>
      </c>
      <c r="FL535" s="190" t="s">
        <v>10499</v>
      </c>
      <c r="FM535" s="190" t="s">
        <v>10498</v>
      </c>
      <c r="FN535" s="190" t="s">
        <v>10497</v>
      </c>
      <c r="FO535" s="190" t="s">
        <v>10496</v>
      </c>
      <c r="FP535" s="190" t="s">
        <v>10495</v>
      </c>
      <c r="FQ535" s="193">
        <v>1433760</v>
      </c>
      <c r="FR535" s="193">
        <v>955841</v>
      </c>
      <c r="FS535" s="190" t="s">
        <v>297</v>
      </c>
      <c r="FT535" s="190" t="s">
        <v>297</v>
      </c>
      <c r="FU535" s="190" t="s">
        <v>297</v>
      </c>
      <c r="FV535" s="190" t="s">
        <v>297</v>
      </c>
      <c r="FW535" s="190" t="s">
        <v>272</v>
      </c>
      <c r="FX535" s="190" t="s">
        <v>272</v>
      </c>
      <c r="FY535" s="190" t="s">
        <v>297</v>
      </c>
      <c r="FZ535" s="190" t="s">
        <v>297</v>
      </c>
      <c r="GA535" s="190" t="s">
        <v>297</v>
      </c>
      <c r="GB535" s="190" t="s">
        <v>297</v>
      </c>
      <c r="GC535" s="190" t="s">
        <v>297</v>
      </c>
      <c r="GD535" s="190" t="s">
        <v>297</v>
      </c>
      <c r="GE535" s="190" t="s">
        <v>297</v>
      </c>
    </row>
    <row r="536" spans="1:187" x14ac:dyDescent="0.3">
      <c r="A536" s="190" t="s">
        <v>372</v>
      </c>
      <c r="B536" s="190">
        <v>3125</v>
      </c>
      <c r="C536" s="190" t="s">
        <v>110</v>
      </c>
      <c r="D536" s="190" t="s">
        <v>242</v>
      </c>
      <c r="E536" s="190" t="s">
        <v>10494</v>
      </c>
      <c r="F536" s="190" t="s">
        <v>10493</v>
      </c>
      <c r="G536" s="190" t="s">
        <v>4028</v>
      </c>
      <c r="H536" s="190" t="s">
        <v>369</v>
      </c>
      <c r="I536" s="190" t="s">
        <v>523</v>
      </c>
      <c r="J536" s="190" t="s">
        <v>10492</v>
      </c>
      <c r="K536" s="190" t="s">
        <v>271</v>
      </c>
      <c r="L536" s="190" t="s">
        <v>271</v>
      </c>
      <c r="M536" s="190" t="s">
        <v>271</v>
      </c>
      <c r="N536" s="190" t="s">
        <v>271</v>
      </c>
      <c r="O536" s="190" t="s">
        <v>271</v>
      </c>
      <c r="P536" s="190" t="s">
        <v>271</v>
      </c>
      <c r="Q536" s="191">
        <v>41944</v>
      </c>
      <c r="R536" s="191">
        <v>43769</v>
      </c>
      <c r="T536" s="190" t="s">
        <v>549</v>
      </c>
      <c r="U536" s="194">
        <v>11064992.01</v>
      </c>
      <c r="V536" s="190" t="s">
        <v>10491</v>
      </c>
      <c r="W536" s="190" t="s">
        <v>918</v>
      </c>
      <c r="X536" s="190" t="s">
        <v>10490</v>
      </c>
      <c r="Y536" s="190" t="s">
        <v>10489</v>
      </c>
      <c r="Z536" s="190" t="s">
        <v>10488</v>
      </c>
      <c r="AA536" s="190" t="s">
        <v>10487</v>
      </c>
      <c r="AB536" s="190" t="s">
        <v>310</v>
      </c>
      <c r="AC536" s="190" t="s">
        <v>10486</v>
      </c>
      <c r="AD536" s="190" t="s">
        <v>325</v>
      </c>
      <c r="AE536" s="190" t="s">
        <v>10485</v>
      </c>
      <c r="AF536" s="190" t="s">
        <v>10484</v>
      </c>
      <c r="AG536" s="193">
        <v>0</v>
      </c>
      <c r="AH536" s="193">
        <v>0</v>
      </c>
      <c r="AI536" s="193">
        <v>0</v>
      </c>
      <c r="AJ536" s="193">
        <v>135240</v>
      </c>
      <c r="AK536" s="193">
        <v>140760</v>
      </c>
      <c r="AL536" s="193">
        <v>276000</v>
      </c>
      <c r="AM536" s="193">
        <v>0</v>
      </c>
      <c r="AN536" s="193">
        <v>0</v>
      </c>
      <c r="AO536" s="193">
        <v>0</v>
      </c>
      <c r="AP536" s="193">
        <v>0</v>
      </c>
      <c r="AQ536" s="193">
        <v>0</v>
      </c>
      <c r="AR536" s="193">
        <v>0</v>
      </c>
      <c r="AS536" s="190" t="s">
        <v>271</v>
      </c>
      <c r="AT536" s="193" t="s">
        <v>271</v>
      </c>
      <c r="AU536" s="193" t="s">
        <v>271</v>
      </c>
      <c r="AV536" s="190" t="s">
        <v>271</v>
      </c>
      <c r="AW536" s="193" t="s">
        <v>271</v>
      </c>
      <c r="AX536" s="193" t="s">
        <v>271</v>
      </c>
      <c r="AY536" s="190" t="s">
        <v>271</v>
      </c>
      <c r="AZ536" s="193" t="s">
        <v>271</v>
      </c>
      <c r="BA536" s="193" t="s">
        <v>271</v>
      </c>
      <c r="BB536" s="190" t="s">
        <v>271</v>
      </c>
      <c r="BC536" s="193" t="s">
        <v>271</v>
      </c>
      <c r="BD536" s="193" t="s">
        <v>271</v>
      </c>
      <c r="BE536" s="190" t="s">
        <v>271</v>
      </c>
      <c r="BF536" s="193" t="s">
        <v>271</v>
      </c>
      <c r="BG536" s="193" t="s">
        <v>271</v>
      </c>
      <c r="BH536" s="190" t="s">
        <v>271</v>
      </c>
      <c r="BI536" s="193" t="s">
        <v>271</v>
      </c>
      <c r="BJ536" s="193" t="s">
        <v>271</v>
      </c>
      <c r="BK536" s="190" t="s">
        <v>271</v>
      </c>
      <c r="BL536" s="193" t="s">
        <v>271</v>
      </c>
      <c r="BM536" s="193" t="s">
        <v>271</v>
      </c>
      <c r="BN536" s="190" t="s">
        <v>271</v>
      </c>
      <c r="BO536" s="193" t="s">
        <v>271</v>
      </c>
      <c r="BP536" s="193" t="s">
        <v>271</v>
      </c>
      <c r="BQ536" s="190" t="s">
        <v>271</v>
      </c>
      <c r="BR536" s="193" t="s">
        <v>271</v>
      </c>
      <c r="BS536" s="193" t="s">
        <v>271</v>
      </c>
      <c r="BT536" s="190" t="s">
        <v>271</v>
      </c>
      <c r="BU536" s="193" t="s">
        <v>271</v>
      </c>
      <c r="BV536" s="193" t="s">
        <v>271</v>
      </c>
      <c r="BW536" s="193">
        <v>53625</v>
      </c>
      <c r="BX536" s="193">
        <v>49500</v>
      </c>
      <c r="BY536" s="193">
        <v>103125</v>
      </c>
      <c r="BZ536" s="193">
        <v>10725</v>
      </c>
      <c r="CA536" s="193">
        <v>9900</v>
      </c>
      <c r="CB536" s="193">
        <v>20625</v>
      </c>
      <c r="CC536" s="190" t="s">
        <v>287</v>
      </c>
      <c r="CD536" s="193">
        <v>5048</v>
      </c>
      <c r="CE536" s="193">
        <v>25240</v>
      </c>
      <c r="CF536" s="190" t="s">
        <v>287</v>
      </c>
      <c r="CG536" s="193">
        <v>1828</v>
      </c>
      <c r="CH536" s="193">
        <v>9140</v>
      </c>
      <c r="CI536" s="190" t="s">
        <v>271</v>
      </c>
      <c r="CJ536" s="193" t="s">
        <v>271</v>
      </c>
      <c r="CK536" s="193" t="s">
        <v>271</v>
      </c>
      <c r="CL536" s="190" t="s">
        <v>287</v>
      </c>
      <c r="CM536" s="193">
        <v>578</v>
      </c>
      <c r="CN536" s="193">
        <v>2890</v>
      </c>
      <c r="CO536" s="190" t="s">
        <v>287</v>
      </c>
      <c r="CP536" s="193">
        <v>20625</v>
      </c>
      <c r="CQ536" s="193">
        <v>103125</v>
      </c>
      <c r="CR536" s="190" t="s">
        <v>271</v>
      </c>
      <c r="CS536" s="193" t="s">
        <v>271</v>
      </c>
      <c r="CT536" s="193" t="s">
        <v>271</v>
      </c>
      <c r="CU536" s="190" t="s">
        <v>287</v>
      </c>
      <c r="CV536" s="193">
        <v>20157</v>
      </c>
      <c r="CW536" s="193">
        <v>100785</v>
      </c>
      <c r="CX536" s="190" t="s">
        <v>287</v>
      </c>
      <c r="CY536" s="193">
        <v>20157</v>
      </c>
      <c r="CZ536" s="193">
        <v>100785</v>
      </c>
      <c r="DA536" s="190" t="s">
        <v>287</v>
      </c>
      <c r="DB536" s="193">
        <v>20573</v>
      </c>
      <c r="DC536" s="193">
        <v>102865</v>
      </c>
      <c r="DD536" s="190" t="s">
        <v>287</v>
      </c>
      <c r="DE536" s="193">
        <v>18382</v>
      </c>
      <c r="DF536" s="193">
        <v>91910</v>
      </c>
      <c r="DG536" s="190" t="s">
        <v>271</v>
      </c>
      <c r="DH536" s="193" t="s">
        <v>271</v>
      </c>
      <c r="DI536" s="193" t="s">
        <v>271</v>
      </c>
      <c r="DJ536" s="190" t="s">
        <v>287</v>
      </c>
      <c r="DK536" s="193">
        <v>1250</v>
      </c>
      <c r="DL536" s="193">
        <v>6250</v>
      </c>
      <c r="DM536" s="190" t="s">
        <v>287</v>
      </c>
      <c r="DN536" s="193">
        <v>656</v>
      </c>
      <c r="DO536" s="193">
        <v>3280</v>
      </c>
      <c r="DP536" s="190" t="s">
        <v>271</v>
      </c>
      <c r="DQ536" s="193" t="s">
        <v>271</v>
      </c>
      <c r="DR536" s="193" t="s">
        <v>271</v>
      </c>
      <c r="DS536" s="190" t="s">
        <v>287</v>
      </c>
      <c r="DT536" s="193">
        <v>0</v>
      </c>
      <c r="DU536" s="193">
        <v>0</v>
      </c>
      <c r="DV536" s="190" t="s">
        <v>287</v>
      </c>
      <c r="DW536" s="193">
        <v>20625</v>
      </c>
      <c r="DX536" s="193">
        <v>103125</v>
      </c>
      <c r="DY536" s="190" t="s">
        <v>356</v>
      </c>
      <c r="DZ536" s="190" t="s">
        <v>297</v>
      </c>
      <c r="EA536" s="190" t="s">
        <v>271</v>
      </c>
      <c r="EB536" s="190" t="s">
        <v>271</v>
      </c>
      <c r="EC536" s="190" t="s">
        <v>297</v>
      </c>
      <c r="ED536" s="190" t="s">
        <v>271</v>
      </c>
      <c r="EE536" s="190" t="s">
        <v>271</v>
      </c>
      <c r="EF536" s="190" t="s">
        <v>10483</v>
      </c>
      <c r="EG536" s="190" t="s">
        <v>352</v>
      </c>
      <c r="EH536" s="190" t="s">
        <v>284</v>
      </c>
      <c r="EI536" s="190" t="s">
        <v>283</v>
      </c>
      <c r="EJ536" s="190" t="s">
        <v>245</v>
      </c>
      <c r="EK536" s="190" t="s">
        <v>351</v>
      </c>
      <c r="EL536" s="190" t="s">
        <v>272</v>
      </c>
      <c r="EM536" s="190" t="s">
        <v>272</v>
      </c>
      <c r="EN536" s="190" t="s">
        <v>272</v>
      </c>
      <c r="EO536" s="190" t="s">
        <v>272</v>
      </c>
      <c r="EP536" s="190" t="s">
        <v>350</v>
      </c>
      <c r="EQ536" s="190">
        <v>4</v>
      </c>
      <c r="ER536" s="190" t="s">
        <v>349</v>
      </c>
      <c r="ES536" s="190" t="s">
        <v>272</v>
      </c>
      <c r="ET536" s="190" t="s">
        <v>272</v>
      </c>
      <c r="EU536" s="190" t="s">
        <v>272</v>
      </c>
      <c r="EV536" s="190" t="s">
        <v>272</v>
      </c>
      <c r="EW536" s="190" t="s">
        <v>303</v>
      </c>
      <c r="EX536" s="190">
        <v>4</v>
      </c>
      <c r="EY536" s="190" t="s">
        <v>318</v>
      </c>
      <c r="EZ536" s="190" t="s">
        <v>266</v>
      </c>
      <c r="FA536" s="190" t="s">
        <v>257</v>
      </c>
      <c r="FB536" s="193">
        <v>0</v>
      </c>
      <c r="FC536" s="190" t="s">
        <v>348</v>
      </c>
      <c r="FD536" s="190" t="s">
        <v>300</v>
      </c>
      <c r="FE536" s="190" t="s">
        <v>482</v>
      </c>
      <c r="FF536" s="190" t="s">
        <v>264</v>
      </c>
      <c r="FG536" s="190" t="s">
        <v>10482</v>
      </c>
      <c r="FH536" s="190" t="s">
        <v>271</v>
      </c>
      <c r="FI536" s="190" t="s">
        <v>10481</v>
      </c>
      <c r="FJ536" s="190" t="s">
        <v>10480</v>
      </c>
      <c r="FK536" s="190" t="s">
        <v>10479</v>
      </c>
      <c r="FL536" s="190" t="s">
        <v>10478</v>
      </c>
      <c r="FM536" s="190" t="s">
        <v>10477</v>
      </c>
      <c r="FN536" s="190" t="s">
        <v>10476</v>
      </c>
      <c r="FO536" s="190" t="s">
        <v>271</v>
      </c>
      <c r="FP536" s="190" t="s">
        <v>10475</v>
      </c>
      <c r="FQ536" s="193">
        <v>103125</v>
      </c>
      <c r="FR536" s="193">
        <v>20625</v>
      </c>
      <c r="FS536" s="190" t="s">
        <v>272</v>
      </c>
      <c r="FT536" s="190" t="s">
        <v>297</v>
      </c>
      <c r="FU536" s="190" t="s">
        <v>272</v>
      </c>
      <c r="FV536" s="190" t="s">
        <v>272</v>
      </c>
      <c r="FW536" s="190" t="s">
        <v>297</v>
      </c>
      <c r="FX536" s="190" t="s">
        <v>297</v>
      </c>
      <c r="FY536" s="190" t="s">
        <v>297</v>
      </c>
      <c r="FZ536" s="190" t="s">
        <v>297</v>
      </c>
      <c r="GA536" s="190" t="s">
        <v>272</v>
      </c>
      <c r="GB536" s="190" t="s">
        <v>297</v>
      </c>
      <c r="GC536" s="190" t="s">
        <v>272</v>
      </c>
      <c r="GD536" s="190" t="s">
        <v>297</v>
      </c>
      <c r="GE536" s="190" t="s">
        <v>272</v>
      </c>
    </row>
    <row r="537" spans="1:187" x14ac:dyDescent="0.3">
      <c r="A537" s="190" t="s">
        <v>372</v>
      </c>
      <c r="B537" s="190">
        <v>3126</v>
      </c>
      <c r="C537" s="190" t="s">
        <v>110</v>
      </c>
      <c r="D537" s="190" t="s">
        <v>242</v>
      </c>
      <c r="E537" s="190" t="s">
        <v>10474</v>
      </c>
      <c r="F537" s="190" t="s">
        <v>10473</v>
      </c>
      <c r="G537" s="190" t="s">
        <v>4028</v>
      </c>
      <c r="H537" s="190" t="s">
        <v>514</v>
      </c>
      <c r="I537" s="190" t="s">
        <v>513</v>
      </c>
      <c r="J537" s="190" t="s">
        <v>1806</v>
      </c>
      <c r="K537" s="190" t="s">
        <v>271</v>
      </c>
      <c r="L537" s="190" t="s">
        <v>271</v>
      </c>
      <c r="M537" s="190" t="s">
        <v>271</v>
      </c>
      <c r="N537" s="190" t="s">
        <v>271</v>
      </c>
      <c r="O537" s="190" t="s">
        <v>271</v>
      </c>
      <c r="P537" s="190" t="s">
        <v>271</v>
      </c>
      <c r="Q537" s="191">
        <v>42510</v>
      </c>
      <c r="R537" s="191">
        <v>42735</v>
      </c>
      <c r="T537" s="190" t="s">
        <v>452</v>
      </c>
      <c r="U537" s="194">
        <v>430000</v>
      </c>
      <c r="V537" s="190" t="s">
        <v>8116</v>
      </c>
      <c r="W537" s="190" t="s">
        <v>8115</v>
      </c>
      <c r="X537" s="190" t="s">
        <v>8114</v>
      </c>
      <c r="Y537" s="190" t="s">
        <v>8113</v>
      </c>
      <c r="Z537" s="190" t="s">
        <v>799</v>
      </c>
      <c r="AA537" s="190" t="s">
        <v>8112</v>
      </c>
      <c r="AB537" s="190" t="s">
        <v>448</v>
      </c>
      <c r="AC537" s="190" t="s">
        <v>8111</v>
      </c>
      <c r="AD537" s="190" t="s">
        <v>325</v>
      </c>
      <c r="AE537" s="190" t="s">
        <v>8110</v>
      </c>
      <c r="AF537" s="190" t="s">
        <v>8109</v>
      </c>
      <c r="AG537" s="193">
        <v>45</v>
      </c>
      <c r="AH537" s="193">
        <v>84</v>
      </c>
      <c r="AI537" s="193">
        <v>129</v>
      </c>
      <c r="AJ537" s="193">
        <v>846</v>
      </c>
      <c r="AK537" s="193">
        <v>729</v>
      </c>
      <c r="AL537" s="193">
        <v>1575</v>
      </c>
      <c r="AM537" s="193">
        <v>0</v>
      </c>
      <c r="AN537" s="193">
        <v>0</v>
      </c>
      <c r="AO537" s="193">
        <v>0</v>
      </c>
      <c r="AP537" s="193">
        <v>920</v>
      </c>
      <c r="AQ537" s="193">
        <v>929</v>
      </c>
      <c r="AR537" s="193">
        <v>1849</v>
      </c>
      <c r="AS537" s="190" t="s">
        <v>287</v>
      </c>
      <c r="AT537" s="193">
        <v>10</v>
      </c>
      <c r="AU537" s="193">
        <v>1849</v>
      </c>
      <c r="AV537" s="190" t="s">
        <v>271</v>
      </c>
      <c r="AW537" s="193" t="s">
        <v>271</v>
      </c>
      <c r="AX537" s="193" t="s">
        <v>271</v>
      </c>
      <c r="AY537" s="190" t="s">
        <v>271</v>
      </c>
      <c r="AZ537" s="193" t="s">
        <v>271</v>
      </c>
      <c r="BA537" s="193" t="s">
        <v>271</v>
      </c>
      <c r="BB537" s="190" t="s">
        <v>287</v>
      </c>
      <c r="BC537" s="193">
        <v>250</v>
      </c>
      <c r="BD537" s="193">
        <v>1849</v>
      </c>
      <c r="BE537" s="190" t="s">
        <v>271</v>
      </c>
      <c r="BF537" s="193" t="s">
        <v>271</v>
      </c>
      <c r="BG537" s="193" t="s">
        <v>271</v>
      </c>
      <c r="BH537" s="190" t="s">
        <v>271</v>
      </c>
      <c r="BI537" s="193" t="s">
        <v>271</v>
      </c>
      <c r="BJ537" s="193" t="s">
        <v>271</v>
      </c>
      <c r="BK537" s="190" t="s">
        <v>287</v>
      </c>
      <c r="BL537" s="193">
        <v>0</v>
      </c>
      <c r="BM537" s="193">
        <v>0</v>
      </c>
      <c r="BN537" s="190" t="s">
        <v>271</v>
      </c>
      <c r="BO537" s="193" t="s">
        <v>271</v>
      </c>
      <c r="BP537" s="193" t="s">
        <v>271</v>
      </c>
      <c r="BQ537" s="190" t="s">
        <v>287</v>
      </c>
      <c r="BR537" s="193">
        <v>1849</v>
      </c>
      <c r="BS537" s="193">
        <v>237</v>
      </c>
      <c r="BT537" s="190" t="s">
        <v>271</v>
      </c>
      <c r="BU537" s="193" t="s">
        <v>271</v>
      </c>
      <c r="BV537" s="193" t="s">
        <v>271</v>
      </c>
      <c r="BW537" s="193" t="s">
        <v>271</v>
      </c>
      <c r="BX537" s="193" t="s">
        <v>271</v>
      </c>
      <c r="BY537" s="193">
        <v>0</v>
      </c>
      <c r="BZ537" s="193" t="s">
        <v>271</v>
      </c>
      <c r="CA537" s="193" t="s">
        <v>271</v>
      </c>
      <c r="CB537" s="193">
        <v>0</v>
      </c>
      <c r="CC537" s="190" t="s">
        <v>271</v>
      </c>
      <c r="CD537" s="193" t="s">
        <v>271</v>
      </c>
      <c r="CE537" s="193" t="s">
        <v>271</v>
      </c>
      <c r="CF537" s="190" t="s">
        <v>271</v>
      </c>
      <c r="CG537" s="193" t="s">
        <v>271</v>
      </c>
      <c r="CH537" s="193" t="s">
        <v>271</v>
      </c>
      <c r="CI537" s="190" t="s">
        <v>271</v>
      </c>
      <c r="CJ537" s="193" t="s">
        <v>271</v>
      </c>
      <c r="CK537" s="193" t="s">
        <v>271</v>
      </c>
      <c r="CL537" s="190" t="s">
        <v>271</v>
      </c>
      <c r="CM537" s="193" t="s">
        <v>271</v>
      </c>
      <c r="CN537" s="193" t="s">
        <v>271</v>
      </c>
      <c r="CO537" s="190" t="s">
        <v>271</v>
      </c>
      <c r="CP537" s="193" t="s">
        <v>271</v>
      </c>
      <c r="CQ537" s="193" t="s">
        <v>271</v>
      </c>
      <c r="CR537" s="190" t="s">
        <v>271</v>
      </c>
      <c r="CS537" s="193" t="s">
        <v>271</v>
      </c>
      <c r="CT537" s="193" t="s">
        <v>271</v>
      </c>
      <c r="CU537" s="190" t="s">
        <v>271</v>
      </c>
      <c r="CV537" s="193" t="s">
        <v>271</v>
      </c>
      <c r="CW537" s="193" t="s">
        <v>271</v>
      </c>
      <c r="CX537" s="190" t="s">
        <v>271</v>
      </c>
      <c r="CY537" s="193" t="s">
        <v>271</v>
      </c>
      <c r="CZ537" s="193" t="s">
        <v>271</v>
      </c>
      <c r="DA537" s="190" t="s">
        <v>271</v>
      </c>
      <c r="DB537" s="193" t="s">
        <v>271</v>
      </c>
      <c r="DC537" s="193" t="s">
        <v>271</v>
      </c>
      <c r="DD537" s="190" t="s">
        <v>271</v>
      </c>
      <c r="DE537" s="193" t="s">
        <v>271</v>
      </c>
      <c r="DF537" s="193" t="s">
        <v>271</v>
      </c>
      <c r="DG537" s="190" t="s">
        <v>271</v>
      </c>
      <c r="DH537" s="193" t="s">
        <v>271</v>
      </c>
      <c r="DI537" s="193" t="s">
        <v>271</v>
      </c>
      <c r="DJ537" s="190" t="s">
        <v>271</v>
      </c>
      <c r="DK537" s="193" t="s">
        <v>271</v>
      </c>
      <c r="DL537" s="193" t="s">
        <v>271</v>
      </c>
      <c r="DM537" s="190" t="s">
        <v>271</v>
      </c>
      <c r="DN537" s="193" t="s">
        <v>271</v>
      </c>
      <c r="DO537" s="193" t="s">
        <v>271</v>
      </c>
      <c r="DP537" s="190" t="s">
        <v>271</v>
      </c>
      <c r="DQ537" s="193" t="s">
        <v>271</v>
      </c>
      <c r="DR537" s="193" t="s">
        <v>271</v>
      </c>
      <c r="DS537" s="190" t="s">
        <v>271</v>
      </c>
      <c r="DT537" s="193" t="s">
        <v>271</v>
      </c>
      <c r="DU537" s="193" t="s">
        <v>271</v>
      </c>
      <c r="DV537" s="190" t="s">
        <v>271</v>
      </c>
      <c r="DW537" s="193" t="s">
        <v>271</v>
      </c>
      <c r="DX537" s="193" t="s">
        <v>271</v>
      </c>
      <c r="DY537" s="190" t="s">
        <v>356</v>
      </c>
      <c r="DZ537" s="190" t="s">
        <v>297</v>
      </c>
      <c r="EA537" s="190" t="s">
        <v>271</v>
      </c>
      <c r="EB537" s="190" t="s">
        <v>271</v>
      </c>
      <c r="EC537" s="190" t="s">
        <v>271</v>
      </c>
      <c r="ED537" s="190" t="s">
        <v>271</v>
      </c>
      <c r="EE537" s="190" t="s">
        <v>271</v>
      </c>
      <c r="EF537" s="190" t="s">
        <v>271</v>
      </c>
      <c r="EG537" s="190" t="s">
        <v>352</v>
      </c>
      <c r="EH537" s="190" t="s">
        <v>284</v>
      </c>
      <c r="EI537" s="190" t="s">
        <v>283</v>
      </c>
      <c r="EJ537" s="190" t="s">
        <v>245</v>
      </c>
      <c r="EK537" s="190" t="s">
        <v>379</v>
      </c>
      <c r="EL537" s="190" t="s">
        <v>272</v>
      </c>
      <c r="EM537" s="190" t="s">
        <v>272</v>
      </c>
      <c r="EN537" s="190" t="s">
        <v>272</v>
      </c>
      <c r="EO537" s="190" t="s">
        <v>272</v>
      </c>
      <c r="EP537" s="190" t="s">
        <v>378</v>
      </c>
      <c r="EQ537" s="190">
        <v>4</v>
      </c>
      <c r="ER537" s="190" t="s">
        <v>349</v>
      </c>
      <c r="ES537" s="190" t="s">
        <v>272</v>
      </c>
      <c r="ET537" s="190" t="s">
        <v>297</v>
      </c>
      <c r="EU537" s="190" t="s">
        <v>272</v>
      </c>
      <c r="EV537" s="190" t="s">
        <v>272</v>
      </c>
      <c r="EW537" s="190" t="s">
        <v>303</v>
      </c>
      <c r="EX537" s="190">
        <v>3</v>
      </c>
      <c r="EY537" s="190" t="s">
        <v>302</v>
      </c>
      <c r="EZ537" s="190" t="s">
        <v>268</v>
      </c>
      <c r="FA537" s="190" t="s">
        <v>259</v>
      </c>
      <c r="FB537" s="193">
        <v>0</v>
      </c>
      <c r="FC537" s="190" t="s">
        <v>271</v>
      </c>
      <c r="FD537" s="190" t="s">
        <v>271</v>
      </c>
      <c r="FE537" s="190" t="s">
        <v>271</v>
      </c>
      <c r="FF537" s="190" t="s">
        <v>262</v>
      </c>
      <c r="FG537" s="190" t="s">
        <v>271</v>
      </c>
      <c r="FH537" s="190" t="s">
        <v>271</v>
      </c>
      <c r="FI537" s="190" t="s">
        <v>271</v>
      </c>
      <c r="FJ537" s="190" t="s">
        <v>271</v>
      </c>
      <c r="FK537" s="190" t="s">
        <v>271</v>
      </c>
      <c r="FL537" s="190" t="s">
        <v>8108</v>
      </c>
      <c r="FM537" s="190" t="s">
        <v>10472</v>
      </c>
      <c r="FN537" s="190" t="s">
        <v>10471</v>
      </c>
      <c r="FO537" s="190" t="s">
        <v>271</v>
      </c>
      <c r="FP537" s="190" t="s">
        <v>271</v>
      </c>
      <c r="FQ537" s="193">
        <v>0</v>
      </c>
      <c r="FR537" s="193">
        <v>1849</v>
      </c>
      <c r="FS537" s="190" t="s">
        <v>297</v>
      </c>
      <c r="FT537" s="190" t="s">
        <v>297</v>
      </c>
      <c r="FU537" s="190" t="s">
        <v>272</v>
      </c>
      <c r="FV537" s="190" t="s">
        <v>272</v>
      </c>
      <c r="FW537" s="190" t="s">
        <v>297</v>
      </c>
      <c r="FX537" s="190" t="s">
        <v>297</v>
      </c>
      <c r="FY537" s="190" t="s">
        <v>297</v>
      </c>
      <c r="FZ537" s="190" t="s">
        <v>297</v>
      </c>
      <c r="GA537" s="190" t="s">
        <v>297</v>
      </c>
      <c r="GB537" s="190" t="s">
        <v>297</v>
      </c>
      <c r="GC537" s="190" t="s">
        <v>297</v>
      </c>
      <c r="GD537" s="190" t="s">
        <v>297</v>
      </c>
      <c r="GE537" s="190" t="s">
        <v>297</v>
      </c>
    </row>
    <row r="538" spans="1:187" x14ac:dyDescent="0.3">
      <c r="A538" s="190" t="s">
        <v>372</v>
      </c>
      <c r="B538" s="190">
        <v>3127</v>
      </c>
      <c r="C538" s="190" t="s">
        <v>110</v>
      </c>
      <c r="D538" s="190" t="s">
        <v>242</v>
      </c>
      <c r="E538" s="190" t="s">
        <v>10470</v>
      </c>
      <c r="F538" s="190" t="s">
        <v>10469</v>
      </c>
      <c r="G538" s="190" t="s">
        <v>4028</v>
      </c>
      <c r="H538" s="190" t="s">
        <v>514</v>
      </c>
      <c r="I538" s="190" t="s">
        <v>776</v>
      </c>
      <c r="J538" s="190" t="s">
        <v>10468</v>
      </c>
      <c r="K538" s="190" t="s">
        <v>271</v>
      </c>
      <c r="L538" s="190" t="s">
        <v>271</v>
      </c>
      <c r="M538" s="190" t="s">
        <v>271</v>
      </c>
      <c r="N538" s="190" t="s">
        <v>271</v>
      </c>
      <c r="O538" s="190" t="s">
        <v>271</v>
      </c>
      <c r="P538" s="190" t="s">
        <v>271</v>
      </c>
      <c r="Q538" s="191">
        <v>41640</v>
      </c>
      <c r="R538" s="191">
        <v>42766</v>
      </c>
      <c r="T538" s="190" t="s">
        <v>366</v>
      </c>
      <c r="U538" s="194">
        <v>950000</v>
      </c>
      <c r="V538" s="190" t="s">
        <v>10412</v>
      </c>
      <c r="W538" s="190" t="s">
        <v>10411</v>
      </c>
      <c r="X538" s="190" t="s">
        <v>10410</v>
      </c>
      <c r="Y538" s="190" t="s">
        <v>10467</v>
      </c>
      <c r="Z538" s="190" t="s">
        <v>271</v>
      </c>
      <c r="AA538" s="190" t="s">
        <v>10466</v>
      </c>
      <c r="AB538" s="190" t="s">
        <v>310</v>
      </c>
      <c r="AC538" s="190" t="s">
        <v>10465</v>
      </c>
      <c r="AD538" s="190" t="s">
        <v>325</v>
      </c>
      <c r="AE538" s="190" t="s">
        <v>10464</v>
      </c>
      <c r="AF538" s="190" t="s">
        <v>10463</v>
      </c>
      <c r="AG538" s="193">
        <v>84240</v>
      </c>
      <c r="AH538" s="193">
        <v>77760</v>
      </c>
      <c r="AI538" s="193">
        <v>162000</v>
      </c>
      <c r="AJ538" s="193">
        <v>24000</v>
      </c>
      <c r="AK538" s="193">
        <v>23000</v>
      </c>
      <c r="AL538" s="193">
        <v>47000</v>
      </c>
      <c r="AM538" s="193">
        <v>0</v>
      </c>
      <c r="AN538" s="193">
        <v>0</v>
      </c>
      <c r="AO538" s="193">
        <v>0</v>
      </c>
      <c r="AP538" s="193">
        <v>0</v>
      </c>
      <c r="AQ538" s="193">
        <v>0</v>
      </c>
      <c r="AR538" s="193">
        <v>0</v>
      </c>
      <c r="AS538" s="190" t="s">
        <v>271</v>
      </c>
      <c r="AT538" s="193" t="s">
        <v>271</v>
      </c>
      <c r="AU538" s="193" t="s">
        <v>271</v>
      </c>
      <c r="AV538" s="190" t="s">
        <v>271</v>
      </c>
      <c r="AW538" s="193" t="s">
        <v>271</v>
      </c>
      <c r="AX538" s="193" t="s">
        <v>271</v>
      </c>
      <c r="AY538" s="190" t="s">
        <v>271</v>
      </c>
      <c r="AZ538" s="193" t="s">
        <v>271</v>
      </c>
      <c r="BA538" s="193" t="s">
        <v>271</v>
      </c>
      <c r="BB538" s="190" t="s">
        <v>271</v>
      </c>
      <c r="BC538" s="193" t="s">
        <v>271</v>
      </c>
      <c r="BD538" s="193" t="s">
        <v>271</v>
      </c>
      <c r="BE538" s="190" t="s">
        <v>271</v>
      </c>
      <c r="BF538" s="193" t="s">
        <v>271</v>
      </c>
      <c r="BG538" s="193" t="s">
        <v>271</v>
      </c>
      <c r="BH538" s="190" t="s">
        <v>271</v>
      </c>
      <c r="BI538" s="193" t="s">
        <v>271</v>
      </c>
      <c r="BJ538" s="193" t="s">
        <v>271</v>
      </c>
      <c r="BK538" s="190" t="s">
        <v>271</v>
      </c>
      <c r="BL538" s="193" t="s">
        <v>271</v>
      </c>
      <c r="BM538" s="193" t="s">
        <v>271</v>
      </c>
      <c r="BN538" s="190" t="s">
        <v>271</v>
      </c>
      <c r="BO538" s="193" t="s">
        <v>271</v>
      </c>
      <c r="BP538" s="193" t="s">
        <v>271</v>
      </c>
      <c r="BQ538" s="190" t="s">
        <v>271</v>
      </c>
      <c r="BR538" s="193" t="s">
        <v>271</v>
      </c>
      <c r="BS538" s="193" t="s">
        <v>271</v>
      </c>
      <c r="BT538" s="190" t="s">
        <v>271</v>
      </c>
      <c r="BU538" s="193" t="s">
        <v>271</v>
      </c>
      <c r="BV538" s="193" t="s">
        <v>271</v>
      </c>
      <c r="BW538" s="193">
        <v>9800</v>
      </c>
      <c r="BX538" s="193">
        <v>4800</v>
      </c>
      <c r="BY538" s="193">
        <v>14600</v>
      </c>
      <c r="BZ538" s="193">
        <v>10800</v>
      </c>
      <c r="CA538" s="193">
        <v>6000</v>
      </c>
      <c r="CB538" s="193">
        <v>16800</v>
      </c>
      <c r="CC538" s="190" t="s">
        <v>271</v>
      </c>
      <c r="CD538" s="193" t="s">
        <v>271</v>
      </c>
      <c r="CE538" s="193" t="s">
        <v>271</v>
      </c>
      <c r="CF538" s="190" t="s">
        <v>271</v>
      </c>
      <c r="CG538" s="193" t="s">
        <v>271</v>
      </c>
      <c r="CH538" s="193" t="s">
        <v>271</v>
      </c>
      <c r="CI538" s="190" t="s">
        <v>271</v>
      </c>
      <c r="CJ538" s="193" t="s">
        <v>271</v>
      </c>
      <c r="CK538" s="193" t="s">
        <v>271</v>
      </c>
      <c r="CL538" s="190" t="s">
        <v>271</v>
      </c>
      <c r="CM538" s="193" t="s">
        <v>271</v>
      </c>
      <c r="CN538" s="193" t="s">
        <v>271</v>
      </c>
      <c r="CO538" s="190" t="s">
        <v>271</v>
      </c>
      <c r="CP538" s="193" t="s">
        <v>271</v>
      </c>
      <c r="CQ538" s="193" t="s">
        <v>271</v>
      </c>
      <c r="CR538" s="190" t="s">
        <v>287</v>
      </c>
      <c r="CS538" s="193">
        <v>16800</v>
      </c>
      <c r="CT538" s="193">
        <v>14600</v>
      </c>
      <c r="CU538" s="190" t="s">
        <v>271</v>
      </c>
      <c r="CV538" s="193" t="s">
        <v>271</v>
      </c>
      <c r="CW538" s="193" t="s">
        <v>271</v>
      </c>
      <c r="CX538" s="190" t="s">
        <v>271</v>
      </c>
      <c r="CY538" s="193" t="s">
        <v>271</v>
      </c>
      <c r="CZ538" s="193" t="s">
        <v>271</v>
      </c>
      <c r="DA538" s="190" t="s">
        <v>271</v>
      </c>
      <c r="DB538" s="193" t="s">
        <v>271</v>
      </c>
      <c r="DC538" s="193" t="s">
        <v>271</v>
      </c>
      <c r="DD538" s="190" t="s">
        <v>271</v>
      </c>
      <c r="DE538" s="193" t="s">
        <v>271</v>
      </c>
      <c r="DF538" s="193" t="s">
        <v>271</v>
      </c>
      <c r="DG538" s="190" t="s">
        <v>271</v>
      </c>
      <c r="DH538" s="193" t="s">
        <v>271</v>
      </c>
      <c r="DI538" s="193" t="s">
        <v>271</v>
      </c>
      <c r="DJ538" s="190" t="s">
        <v>271</v>
      </c>
      <c r="DK538" s="193" t="s">
        <v>271</v>
      </c>
      <c r="DL538" s="193" t="s">
        <v>271</v>
      </c>
      <c r="DM538" s="190" t="s">
        <v>271</v>
      </c>
      <c r="DN538" s="193" t="s">
        <v>271</v>
      </c>
      <c r="DO538" s="193" t="s">
        <v>271</v>
      </c>
      <c r="DP538" s="190" t="s">
        <v>271</v>
      </c>
      <c r="DQ538" s="193" t="s">
        <v>271</v>
      </c>
      <c r="DR538" s="193" t="s">
        <v>271</v>
      </c>
      <c r="DS538" s="190" t="s">
        <v>271</v>
      </c>
      <c r="DT538" s="193" t="s">
        <v>271</v>
      </c>
      <c r="DU538" s="193" t="s">
        <v>271</v>
      </c>
      <c r="DV538" s="190" t="s">
        <v>271</v>
      </c>
      <c r="DW538" s="193" t="s">
        <v>271</v>
      </c>
      <c r="DX538" s="193" t="s">
        <v>271</v>
      </c>
      <c r="DY538" s="190" t="s">
        <v>356</v>
      </c>
      <c r="DZ538" s="190" t="s">
        <v>297</v>
      </c>
      <c r="EA538" s="190" t="s">
        <v>271</v>
      </c>
      <c r="EB538" s="190" t="s">
        <v>271</v>
      </c>
      <c r="EC538" s="190" t="s">
        <v>272</v>
      </c>
      <c r="ED538" s="190" t="s">
        <v>750</v>
      </c>
      <c r="EE538" s="190" t="s">
        <v>426</v>
      </c>
      <c r="EF538" s="190" t="s">
        <v>10462</v>
      </c>
      <c r="EG538" s="190" t="s">
        <v>321</v>
      </c>
      <c r="EH538" s="190" t="s">
        <v>284</v>
      </c>
      <c r="EI538" s="190" t="s">
        <v>483</v>
      </c>
      <c r="EJ538" s="190" t="s">
        <v>246</v>
      </c>
      <c r="EK538" s="190" t="s">
        <v>379</v>
      </c>
      <c r="EL538" s="190" t="s">
        <v>272</v>
      </c>
      <c r="EM538" s="190" t="s">
        <v>272</v>
      </c>
      <c r="EN538" s="190" t="s">
        <v>272</v>
      </c>
      <c r="EO538" s="190" t="s">
        <v>297</v>
      </c>
      <c r="EP538" s="190" t="s">
        <v>464</v>
      </c>
      <c r="EQ538" s="190">
        <v>3</v>
      </c>
      <c r="ER538" s="190" t="s">
        <v>349</v>
      </c>
      <c r="ES538" s="190" t="s">
        <v>272</v>
      </c>
      <c r="ET538" s="190" t="s">
        <v>271</v>
      </c>
      <c r="EU538" s="190" t="s">
        <v>272</v>
      </c>
      <c r="EV538" s="190" t="s">
        <v>272</v>
      </c>
      <c r="EW538" s="190" t="s">
        <v>303</v>
      </c>
      <c r="EX538" s="190">
        <v>3</v>
      </c>
      <c r="EY538" s="190" t="s">
        <v>318</v>
      </c>
      <c r="EZ538" s="190" t="s">
        <v>268</v>
      </c>
      <c r="FA538" s="190" t="s">
        <v>260</v>
      </c>
      <c r="FB538" s="193">
        <v>6</v>
      </c>
      <c r="FC538" s="190" t="s">
        <v>348</v>
      </c>
      <c r="FD538" s="190" t="s">
        <v>276</v>
      </c>
      <c r="FE538" s="190" t="s">
        <v>442</v>
      </c>
      <c r="FF538" s="190" t="s">
        <v>263</v>
      </c>
      <c r="FG538" s="190" t="s">
        <v>271</v>
      </c>
      <c r="FH538" s="190" t="s">
        <v>10461</v>
      </c>
      <c r="FI538" s="190" t="s">
        <v>10460</v>
      </c>
      <c r="FJ538" s="190" t="s">
        <v>10459</v>
      </c>
      <c r="FK538" s="190" t="s">
        <v>10458</v>
      </c>
      <c r="FL538" s="190" t="s">
        <v>10457</v>
      </c>
      <c r="FM538" s="190" t="s">
        <v>10456</v>
      </c>
      <c r="FN538" s="190" t="s">
        <v>10455</v>
      </c>
      <c r="FO538" s="190" t="s">
        <v>10454</v>
      </c>
      <c r="FP538" s="190" t="s">
        <v>271</v>
      </c>
      <c r="FQ538" s="193">
        <v>14600</v>
      </c>
      <c r="FR538" s="193">
        <v>16800</v>
      </c>
      <c r="FS538" s="190" t="s">
        <v>272</v>
      </c>
      <c r="FT538" s="190" t="s">
        <v>297</v>
      </c>
      <c r="FU538" s="190" t="s">
        <v>297</v>
      </c>
      <c r="FV538" s="190" t="s">
        <v>297</v>
      </c>
      <c r="FW538" s="190" t="s">
        <v>297</v>
      </c>
      <c r="FX538" s="190" t="s">
        <v>297</v>
      </c>
      <c r="FY538" s="190" t="s">
        <v>272</v>
      </c>
      <c r="FZ538" s="190" t="s">
        <v>297</v>
      </c>
      <c r="GA538" s="190" t="s">
        <v>297</v>
      </c>
      <c r="GB538" s="190" t="s">
        <v>297</v>
      </c>
      <c r="GC538" s="190" t="s">
        <v>297</v>
      </c>
      <c r="GD538" s="190" t="s">
        <v>297</v>
      </c>
      <c r="GE538" s="190" t="s">
        <v>297</v>
      </c>
    </row>
    <row r="539" spans="1:187" x14ac:dyDescent="0.3">
      <c r="A539" s="190" t="s">
        <v>372</v>
      </c>
      <c r="B539" s="190">
        <v>3128</v>
      </c>
      <c r="C539" s="190" t="s">
        <v>110</v>
      </c>
      <c r="D539" s="190" t="s">
        <v>242</v>
      </c>
      <c r="E539" s="190" t="s">
        <v>10453</v>
      </c>
      <c r="F539" s="190" t="s">
        <v>10452</v>
      </c>
      <c r="G539" s="190" t="s">
        <v>4028</v>
      </c>
      <c r="H539" s="190" t="s">
        <v>369</v>
      </c>
      <c r="I539" s="190" t="s">
        <v>523</v>
      </c>
      <c r="J539" s="190" t="s">
        <v>10451</v>
      </c>
      <c r="K539" s="190" t="s">
        <v>271</v>
      </c>
      <c r="L539" s="190" t="s">
        <v>271</v>
      </c>
      <c r="M539" s="190" t="s">
        <v>271</v>
      </c>
      <c r="N539" s="190" t="s">
        <v>271</v>
      </c>
      <c r="O539" s="190" t="s">
        <v>271</v>
      </c>
      <c r="P539" s="190" t="s">
        <v>271</v>
      </c>
      <c r="Q539" s="191">
        <v>42373</v>
      </c>
      <c r="R539" s="191">
        <v>42825</v>
      </c>
      <c r="S539" s="191">
        <v>43190</v>
      </c>
      <c r="T539" s="190" t="s">
        <v>592</v>
      </c>
      <c r="U539" s="194">
        <v>363915</v>
      </c>
      <c r="V539" s="190" t="s">
        <v>10450</v>
      </c>
      <c r="W539" s="190" t="s">
        <v>364</v>
      </c>
      <c r="X539" s="190" t="s">
        <v>10449</v>
      </c>
      <c r="Y539" s="190" t="s">
        <v>10369</v>
      </c>
      <c r="Z539" s="190" t="s">
        <v>10379</v>
      </c>
      <c r="AA539" s="190" t="s">
        <v>10368</v>
      </c>
      <c r="AB539" s="190" t="s">
        <v>310</v>
      </c>
      <c r="AC539" s="190" t="s">
        <v>10448</v>
      </c>
      <c r="AD539" s="190" t="s">
        <v>325</v>
      </c>
      <c r="AE539" s="190" t="s">
        <v>10447</v>
      </c>
      <c r="AF539" s="190" t="s">
        <v>10446</v>
      </c>
      <c r="AG539" s="193">
        <v>4093</v>
      </c>
      <c r="AH539" s="193">
        <v>4093</v>
      </c>
      <c r="AI539" s="193">
        <v>8186</v>
      </c>
      <c r="AJ539" s="193">
        <v>1664</v>
      </c>
      <c r="AK539" s="193">
        <v>990</v>
      </c>
      <c r="AL539" s="193">
        <v>2654</v>
      </c>
      <c r="AM539" s="193">
        <v>0</v>
      </c>
      <c r="AN539" s="193">
        <v>0</v>
      </c>
      <c r="AO539" s="193">
        <v>0</v>
      </c>
      <c r="AP539" s="193">
        <v>0</v>
      </c>
      <c r="AQ539" s="193">
        <v>0</v>
      </c>
      <c r="AR539" s="193">
        <v>0</v>
      </c>
      <c r="AS539" s="190" t="s">
        <v>271</v>
      </c>
      <c r="AT539" s="193" t="s">
        <v>271</v>
      </c>
      <c r="AU539" s="193" t="s">
        <v>271</v>
      </c>
      <c r="AV539" s="190" t="s">
        <v>271</v>
      </c>
      <c r="AW539" s="193" t="s">
        <v>271</v>
      </c>
      <c r="AX539" s="193" t="s">
        <v>271</v>
      </c>
      <c r="AY539" s="190" t="s">
        <v>271</v>
      </c>
      <c r="AZ539" s="193" t="s">
        <v>271</v>
      </c>
      <c r="BA539" s="193" t="s">
        <v>271</v>
      </c>
      <c r="BB539" s="190" t="s">
        <v>271</v>
      </c>
      <c r="BC539" s="193" t="s">
        <v>271</v>
      </c>
      <c r="BD539" s="193" t="s">
        <v>271</v>
      </c>
      <c r="BE539" s="190" t="s">
        <v>271</v>
      </c>
      <c r="BF539" s="193" t="s">
        <v>271</v>
      </c>
      <c r="BG539" s="193" t="s">
        <v>271</v>
      </c>
      <c r="BH539" s="190" t="s">
        <v>271</v>
      </c>
      <c r="BI539" s="193" t="s">
        <v>271</v>
      </c>
      <c r="BJ539" s="193" t="s">
        <v>271</v>
      </c>
      <c r="BK539" s="190" t="s">
        <v>271</v>
      </c>
      <c r="BL539" s="193" t="s">
        <v>271</v>
      </c>
      <c r="BM539" s="193" t="s">
        <v>271</v>
      </c>
      <c r="BN539" s="190" t="s">
        <v>271</v>
      </c>
      <c r="BO539" s="193" t="s">
        <v>271</v>
      </c>
      <c r="BP539" s="193" t="s">
        <v>271</v>
      </c>
      <c r="BQ539" s="190" t="s">
        <v>271</v>
      </c>
      <c r="BR539" s="193" t="s">
        <v>271</v>
      </c>
      <c r="BS539" s="193" t="s">
        <v>271</v>
      </c>
      <c r="BT539" s="190" t="s">
        <v>271</v>
      </c>
      <c r="BU539" s="193" t="s">
        <v>271</v>
      </c>
      <c r="BV539" s="193" t="s">
        <v>271</v>
      </c>
      <c r="BW539" s="193">
        <v>0</v>
      </c>
      <c r="BX539" s="193">
        <v>0</v>
      </c>
      <c r="BY539" s="193">
        <v>0</v>
      </c>
      <c r="BZ539" s="193">
        <v>0</v>
      </c>
      <c r="CA539" s="193">
        <v>0</v>
      </c>
      <c r="CB539" s="193">
        <v>0</v>
      </c>
      <c r="CC539" s="190" t="s">
        <v>271</v>
      </c>
      <c r="CD539" s="193" t="s">
        <v>271</v>
      </c>
      <c r="CE539" s="193" t="s">
        <v>271</v>
      </c>
      <c r="CF539" s="190" t="s">
        <v>271</v>
      </c>
      <c r="CG539" s="193" t="s">
        <v>271</v>
      </c>
      <c r="CH539" s="193" t="s">
        <v>271</v>
      </c>
      <c r="CI539" s="190" t="s">
        <v>271</v>
      </c>
      <c r="CJ539" s="193" t="s">
        <v>271</v>
      </c>
      <c r="CK539" s="193" t="s">
        <v>271</v>
      </c>
      <c r="CL539" s="190" t="s">
        <v>271</v>
      </c>
      <c r="CM539" s="193" t="s">
        <v>271</v>
      </c>
      <c r="CN539" s="193" t="s">
        <v>271</v>
      </c>
      <c r="CO539" s="190" t="s">
        <v>271</v>
      </c>
      <c r="CP539" s="193" t="s">
        <v>271</v>
      </c>
      <c r="CQ539" s="193" t="s">
        <v>271</v>
      </c>
      <c r="CR539" s="190" t="s">
        <v>271</v>
      </c>
      <c r="CS539" s="193" t="s">
        <v>271</v>
      </c>
      <c r="CT539" s="193" t="s">
        <v>271</v>
      </c>
      <c r="CU539" s="190" t="s">
        <v>271</v>
      </c>
      <c r="CV539" s="193" t="s">
        <v>271</v>
      </c>
      <c r="CW539" s="193" t="s">
        <v>271</v>
      </c>
      <c r="CX539" s="190" t="s">
        <v>271</v>
      </c>
      <c r="CY539" s="193" t="s">
        <v>271</v>
      </c>
      <c r="CZ539" s="193" t="s">
        <v>271</v>
      </c>
      <c r="DA539" s="190" t="s">
        <v>271</v>
      </c>
      <c r="DB539" s="193" t="s">
        <v>271</v>
      </c>
      <c r="DC539" s="193" t="s">
        <v>271</v>
      </c>
      <c r="DD539" s="190" t="s">
        <v>271</v>
      </c>
      <c r="DE539" s="193" t="s">
        <v>271</v>
      </c>
      <c r="DF539" s="193" t="s">
        <v>271</v>
      </c>
      <c r="DG539" s="190" t="s">
        <v>271</v>
      </c>
      <c r="DH539" s="193" t="s">
        <v>271</v>
      </c>
      <c r="DI539" s="193" t="s">
        <v>271</v>
      </c>
      <c r="DJ539" s="190" t="s">
        <v>271</v>
      </c>
      <c r="DK539" s="193" t="s">
        <v>271</v>
      </c>
      <c r="DL539" s="193" t="s">
        <v>271</v>
      </c>
      <c r="DM539" s="190" t="s">
        <v>287</v>
      </c>
      <c r="DN539" s="193">
        <v>0</v>
      </c>
      <c r="DO539" s="193">
        <v>0</v>
      </c>
      <c r="DP539" s="190" t="s">
        <v>287</v>
      </c>
      <c r="DQ539" s="193">
        <v>0</v>
      </c>
      <c r="DR539" s="193">
        <v>0</v>
      </c>
      <c r="DS539" s="190" t="s">
        <v>271</v>
      </c>
      <c r="DT539" s="193" t="s">
        <v>271</v>
      </c>
      <c r="DU539" s="193" t="s">
        <v>271</v>
      </c>
      <c r="DV539" s="190" t="s">
        <v>271</v>
      </c>
      <c r="DW539" s="193" t="s">
        <v>271</v>
      </c>
      <c r="DX539" s="193" t="s">
        <v>271</v>
      </c>
      <c r="DY539" s="190" t="s">
        <v>356</v>
      </c>
      <c r="DZ539" s="190" t="s">
        <v>297</v>
      </c>
      <c r="EA539" s="190" t="s">
        <v>271</v>
      </c>
      <c r="EB539" s="190" t="s">
        <v>271</v>
      </c>
      <c r="EC539" s="190" t="s">
        <v>297</v>
      </c>
      <c r="ED539" s="190" t="s">
        <v>271</v>
      </c>
      <c r="EE539" s="190" t="s">
        <v>271</v>
      </c>
      <c r="EF539" s="190" t="s">
        <v>271</v>
      </c>
      <c r="EG539" s="190" t="s">
        <v>352</v>
      </c>
      <c r="EH539" s="190" t="s">
        <v>284</v>
      </c>
      <c r="EI539" s="190" t="s">
        <v>283</v>
      </c>
      <c r="EJ539" s="190" t="s">
        <v>246</v>
      </c>
      <c r="EK539" s="190" t="s">
        <v>379</v>
      </c>
      <c r="EL539" s="190" t="s">
        <v>272</v>
      </c>
      <c r="EM539" s="190" t="s">
        <v>272</v>
      </c>
      <c r="EN539" s="190" t="s">
        <v>272</v>
      </c>
      <c r="EO539" s="190" t="s">
        <v>272</v>
      </c>
      <c r="EP539" s="190" t="s">
        <v>378</v>
      </c>
      <c r="EQ539" s="190">
        <v>4</v>
      </c>
      <c r="ER539" s="190" t="s">
        <v>349</v>
      </c>
      <c r="ES539" s="190" t="s">
        <v>272</v>
      </c>
      <c r="ET539" s="190" t="s">
        <v>272</v>
      </c>
      <c r="EU539" s="190" t="s">
        <v>272</v>
      </c>
      <c r="EV539" s="190" t="s">
        <v>272</v>
      </c>
      <c r="EW539" s="190" t="s">
        <v>303</v>
      </c>
      <c r="EX539" s="190">
        <v>4</v>
      </c>
      <c r="EY539" s="190" t="s">
        <v>302</v>
      </c>
      <c r="EZ539" s="190" t="s">
        <v>268</v>
      </c>
      <c r="FA539" s="190" t="s">
        <v>260</v>
      </c>
      <c r="FB539" s="193">
        <v>1</v>
      </c>
      <c r="FC539" s="190" t="s">
        <v>300</v>
      </c>
      <c r="FD539" s="190" t="s">
        <v>348</v>
      </c>
      <c r="FE539" s="190" t="s">
        <v>271</v>
      </c>
      <c r="FF539" s="190" t="s">
        <v>262</v>
      </c>
      <c r="FG539" s="190" t="s">
        <v>271</v>
      </c>
      <c r="FH539" s="190" t="s">
        <v>10445</v>
      </c>
      <c r="FI539" s="190" t="s">
        <v>271</v>
      </c>
      <c r="FJ539" s="190" t="s">
        <v>10443</v>
      </c>
      <c r="FK539" s="190" t="s">
        <v>271</v>
      </c>
      <c r="FL539" s="190" t="s">
        <v>271</v>
      </c>
      <c r="FM539" s="190" t="s">
        <v>271</v>
      </c>
      <c r="FN539" s="190" t="s">
        <v>271</v>
      </c>
      <c r="FO539" s="190" t="s">
        <v>10444</v>
      </c>
      <c r="FP539" s="190" t="s">
        <v>271</v>
      </c>
      <c r="FQ539" s="193">
        <v>0</v>
      </c>
      <c r="FR539" s="193">
        <v>0</v>
      </c>
      <c r="FS539" s="190" t="s">
        <v>297</v>
      </c>
      <c r="FT539" s="190" t="s">
        <v>297</v>
      </c>
      <c r="FU539" s="190" t="s">
        <v>297</v>
      </c>
      <c r="FV539" s="190" t="s">
        <v>297</v>
      </c>
      <c r="FW539" s="190" t="s">
        <v>272</v>
      </c>
      <c r="FX539" s="190" t="s">
        <v>297</v>
      </c>
      <c r="FY539" s="190" t="s">
        <v>272</v>
      </c>
      <c r="FZ539" s="190" t="s">
        <v>297</v>
      </c>
      <c r="GA539" s="190" t="s">
        <v>297</v>
      </c>
      <c r="GB539" s="190" t="s">
        <v>297</v>
      </c>
      <c r="GC539" s="190" t="s">
        <v>297</v>
      </c>
      <c r="GD539" s="190" t="s">
        <v>297</v>
      </c>
      <c r="GE539" s="190" t="s">
        <v>297</v>
      </c>
    </row>
    <row r="540" spans="1:187" x14ac:dyDescent="0.3">
      <c r="A540" s="190" t="s">
        <v>372</v>
      </c>
      <c r="B540" s="190">
        <v>3129</v>
      </c>
      <c r="C540" s="190" t="s">
        <v>110</v>
      </c>
      <c r="D540" s="190" t="s">
        <v>242</v>
      </c>
      <c r="E540" s="190" t="s">
        <v>10442</v>
      </c>
      <c r="F540" s="190" t="s">
        <v>10441</v>
      </c>
      <c r="G540" s="190" t="s">
        <v>4028</v>
      </c>
      <c r="H540" s="190" t="s">
        <v>1272</v>
      </c>
      <c r="I540" s="190" t="s">
        <v>301</v>
      </c>
      <c r="J540" s="190" t="s">
        <v>10440</v>
      </c>
      <c r="K540" s="190" t="s">
        <v>271</v>
      </c>
      <c r="L540" s="190" t="s">
        <v>271</v>
      </c>
      <c r="M540" s="190" t="s">
        <v>271</v>
      </c>
      <c r="N540" s="190" t="s">
        <v>271</v>
      </c>
      <c r="O540" s="190" t="s">
        <v>271</v>
      </c>
      <c r="P540" s="190" t="s">
        <v>271</v>
      </c>
      <c r="Q540" s="191">
        <v>41974</v>
      </c>
      <c r="R540" s="191">
        <v>42704</v>
      </c>
      <c r="S540" s="191">
        <v>42886</v>
      </c>
      <c r="T540" s="190" t="s">
        <v>549</v>
      </c>
      <c r="U540" s="194">
        <v>652199</v>
      </c>
      <c r="V540" s="190" t="s">
        <v>10439</v>
      </c>
      <c r="W540" s="190" t="s">
        <v>364</v>
      </c>
      <c r="X540" s="190" t="s">
        <v>10438</v>
      </c>
      <c r="Y540" s="190" t="s">
        <v>972</v>
      </c>
      <c r="Z540" s="190" t="s">
        <v>2410</v>
      </c>
      <c r="AA540" s="190" t="s">
        <v>970</v>
      </c>
      <c r="AB540" s="190" t="s">
        <v>310</v>
      </c>
      <c r="AC540" s="190" t="s">
        <v>10437</v>
      </c>
      <c r="AD540" s="190" t="s">
        <v>325</v>
      </c>
      <c r="AE540" s="190" t="s">
        <v>10436</v>
      </c>
      <c r="AF540" s="190" t="s">
        <v>10435</v>
      </c>
      <c r="AG540" s="193">
        <v>17248</v>
      </c>
      <c r="AH540" s="193">
        <v>2352</v>
      </c>
      <c r="AI540" s="193">
        <v>19600</v>
      </c>
      <c r="AJ540" s="193">
        <v>3080</v>
      </c>
      <c r="AK540" s="193">
        <v>420</v>
      </c>
      <c r="AL540" s="193">
        <v>3500</v>
      </c>
      <c r="AM540" s="193">
        <v>0</v>
      </c>
      <c r="AN540" s="193">
        <v>0</v>
      </c>
      <c r="AO540" s="193">
        <v>0</v>
      </c>
      <c r="AP540" s="193">
        <v>0</v>
      </c>
      <c r="AQ540" s="193">
        <v>0</v>
      </c>
      <c r="AR540" s="193">
        <v>0</v>
      </c>
      <c r="AS540" s="190" t="s">
        <v>271</v>
      </c>
      <c r="AT540" s="193" t="s">
        <v>271</v>
      </c>
      <c r="AU540" s="193" t="s">
        <v>271</v>
      </c>
      <c r="AV540" s="190" t="s">
        <v>271</v>
      </c>
      <c r="AW540" s="193" t="s">
        <v>271</v>
      </c>
      <c r="AX540" s="193" t="s">
        <v>271</v>
      </c>
      <c r="AY540" s="190" t="s">
        <v>271</v>
      </c>
      <c r="AZ540" s="193" t="s">
        <v>271</v>
      </c>
      <c r="BA540" s="193" t="s">
        <v>271</v>
      </c>
      <c r="BB540" s="190" t="s">
        <v>271</v>
      </c>
      <c r="BC540" s="193" t="s">
        <v>271</v>
      </c>
      <c r="BD540" s="193" t="s">
        <v>271</v>
      </c>
      <c r="BE540" s="190" t="s">
        <v>271</v>
      </c>
      <c r="BF540" s="193" t="s">
        <v>271</v>
      </c>
      <c r="BG540" s="193" t="s">
        <v>271</v>
      </c>
      <c r="BH540" s="190" t="s">
        <v>271</v>
      </c>
      <c r="BI540" s="193" t="s">
        <v>271</v>
      </c>
      <c r="BJ540" s="193" t="s">
        <v>271</v>
      </c>
      <c r="BK540" s="190" t="s">
        <v>271</v>
      </c>
      <c r="BL540" s="193" t="s">
        <v>271</v>
      </c>
      <c r="BM540" s="193" t="s">
        <v>271</v>
      </c>
      <c r="BN540" s="190" t="s">
        <v>271</v>
      </c>
      <c r="BO540" s="193" t="s">
        <v>271</v>
      </c>
      <c r="BP540" s="193" t="s">
        <v>271</v>
      </c>
      <c r="BQ540" s="190" t="s">
        <v>271</v>
      </c>
      <c r="BR540" s="193" t="s">
        <v>271</v>
      </c>
      <c r="BS540" s="193" t="s">
        <v>271</v>
      </c>
      <c r="BT540" s="190" t="s">
        <v>271</v>
      </c>
      <c r="BU540" s="193" t="s">
        <v>271</v>
      </c>
      <c r="BV540" s="193" t="s">
        <v>271</v>
      </c>
      <c r="BW540" s="193">
        <v>0</v>
      </c>
      <c r="BX540" s="193">
        <v>0</v>
      </c>
      <c r="BY540" s="193">
        <v>0</v>
      </c>
      <c r="BZ540" s="193">
        <v>3500</v>
      </c>
      <c r="CA540" s="193">
        <v>0</v>
      </c>
      <c r="CB540" s="193">
        <v>3500</v>
      </c>
      <c r="CC540" s="190" t="s">
        <v>287</v>
      </c>
      <c r="CD540" s="193">
        <v>3500</v>
      </c>
      <c r="CE540" s="193">
        <v>17248</v>
      </c>
      <c r="CF540" s="190" t="s">
        <v>287</v>
      </c>
      <c r="CG540" s="193">
        <v>0</v>
      </c>
      <c r="CH540" s="193">
        <v>0</v>
      </c>
      <c r="CI540" s="190" t="s">
        <v>271</v>
      </c>
      <c r="CJ540" s="193" t="s">
        <v>271</v>
      </c>
      <c r="CK540" s="193" t="s">
        <v>271</v>
      </c>
      <c r="CL540" s="190" t="s">
        <v>287</v>
      </c>
      <c r="CM540" s="193">
        <v>3500</v>
      </c>
      <c r="CN540" s="193">
        <v>17248</v>
      </c>
      <c r="CO540" s="190" t="s">
        <v>287</v>
      </c>
      <c r="CP540" s="193">
        <v>0</v>
      </c>
      <c r="CQ540" s="193">
        <v>0</v>
      </c>
      <c r="CR540" s="190" t="s">
        <v>271</v>
      </c>
      <c r="CS540" s="193" t="s">
        <v>271</v>
      </c>
      <c r="CT540" s="193" t="s">
        <v>271</v>
      </c>
      <c r="CU540" s="190" t="s">
        <v>287</v>
      </c>
      <c r="CV540" s="193">
        <v>3500</v>
      </c>
      <c r="CW540" s="193">
        <v>17248</v>
      </c>
      <c r="CX540" s="190" t="s">
        <v>287</v>
      </c>
      <c r="CY540" s="193">
        <v>3500</v>
      </c>
      <c r="CZ540" s="193">
        <v>24000</v>
      </c>
      <c r="DA540" s="190" t="s">
        <v>287</v>
      </c>
      <c r="DB540" s="193">
        <v>3500</v>
      </c>
      <c r="DC540" s="193">
        <v>17248</v>
      </c>
      <c r="DD540" s="190" t="s">
        <v>271</v>
      </c>
      <c r="DE540" s="193" t="s">
        <v>271</v>
      </c>
      <c r="DF540" s="193" t="s">
        <v>271</v>
      </c>
      <c r="DG540" s="190" t="s">
        <v>271</v>
      </c>
      <c r="DH540" s="193" t="s">
        <v>271</v>
      </c>
      <c r="DI540" s="193" t="s">
        <v>271</v>
      </c>
      <c r="DJ540" s="190" t="s">
        <v>271</v>
      </c>
      <c r="DK540" s="193" t="s">
        <v>271</v>
      </c>
      <c r="DL540" s="193" t="s">
        <v>271</v>
      </c>
      <c r="DM540" s="190" t="s">
        <v>271</v>
      </c>
      <c r="DN540" s="193" t="s">
        <v>271</v>
      </c>
      <c r="DO540" s="193" t="s">
        <v>271</v>
      </c>
      <c r="DP540" s="190" t="s">
        <v>271</v>
      </c>
      <c r="DQ540" s="193" t="s">
        <v>271</v>
      </c>
      <c r="DR540" s="193" t="s">
        <v>271</v>
      </c>
      <c r="DS540" s="190" t="s">
        <v>271</v>
      </c>
      <c r="DT540" s="193" t="s">
        <v>271</v>
      </c>
      <c r="DU540" s="193" t="s">
        <v>271</v>
      </c>
      <c r="DV540" s="190" t="s">
        <v>287</v>
      </c>
      <c r="DW540" s="193">
        <v>3080</v>
      </c>
      <c r="DX540" s="193">
        <v>15400</v>
      </c>
      <c r="DY540" s="190" t="s">
        <v>356</v>
      </c>
      <c r="DZ540" s="190" t="s">
        <v>297</v>
      </c>
      <c r="EA540" s="190" t="s">
        <v>271</v>
      </c>
      <c r="EB540" s="190" t="s">
        <v>271</v>
      </c>
      <c r="EC540" s="190" t="s">
        <v>272</v>
      </c>
      <c r="ED540" s="190" t="s">
        <v>785</v>
      </c>
      <c r="EE540" s="190" t="s">
        <v>307</v>
      </c>
      <c r="EF540" s="190" t="s">
        <v>10434</v>
      </c>
      <c r="EG540" s="190" t="s">
        <v>352</v>
      </c>
      <c r="EH540" s="190" t="s">
        <v>380</v>
      </c>
      <c r="EI540" s="190" t="s">
        <v>483</v>
      </c>
      <c r="EJ540" s="190" t="s">
        <v>245</v>
      </c>
      <c r="EK540" s="190" t="s">
        <v>351</v>
      </c>
      <c r="EL540" s="190" t="s">
        <v>272</v>
      </c>
      <c r="EM540" s="190" t="s">
        <v>297</v>
      </c>
      <c r="EN540" s="190" t="s">
        <v>272</v>
      </c>
      <c r="EO540" s="190" t="s">
        <v>272</v>
      </c>
      <c r="EP540" s="190" t="s">
        <v>281</v>
      </c>
      <c r="EQ540" s="190">
        <v>3</v>
      </c>
      <c r="ER540" s="190" t="s">
        <v>349</v>
      </c>
      <c r="ES540" s="190" t="s">
        <v>297</v>
      </c>
      <c r="ET540" s="190" t="s">
        <v>272</v>
      </c>
      <c r="EU540" s="190" t="s">
        <v>272</v>
      </c>
      <c r="EV540" s="190" t="s">
        <v>297</v>
      </c>
      <c r="EW540" s="190" t="s">
        <v>601</v>
      </c>
      <c r="EX540" s="190">
        <v>2</v>
      </c>
      <c r="EY540" s="190" t="s">
        <v>278</v>
      </c>
      <c r="EZ540" s="190" t="s">
        <v>267</v>
      </c>
      <c r="FA540" s="190" t="s">
        <v>259</v>
      </c>
      <c r="FB540" s="193">
        <v>0</v>
      </c>
      <c r="FC540" s="190" t="s">
        <v>271</v>
      </c>
      <c r="FD540" s="190" t="s">
        <v>271</v>
      </c>
      <c r="FE540" s="190" t="s">
        <v>271</v>
      </c>
      <c r="FF540" s="190" t="s">
        <v>264</v>
      </c>
      <c r="FG540" s="190" t="s">
        <v>10433</v>
      </c>
      <c r="FH540" s="190" t="s">
        <v>271</v>
      </c>
      <c r="FI540" s="190" t="s">
        <v>10432</v>
      </c>
      <c r="FJ540" s="190" t="s">
        <v>10431</v>
      </c>
      <c r="FK540" s="190" t="s">
        <v>10430</v>
      </c>
      <c r="FL540" s="190" t="s">
        <v>10429</v>
      </c>
      <c r="FM540" s="190" t="s">
        <v>10428</v>
      </c>
      <c r="FN540" s="190" t="s">
        <v>10427</v>
      </c>
      <c r="FO540" s="190" t="s">
        <v>271</v>
      </c>
      <c r="FP540" s="190" t="s">
        <v>6565</v>
      </c>
      <c r="FQ540" s="193">
        <v>0</v>
      </c>
      <c r="FR540" s="193">
        <v>3500</v>
      </c>
      <c r="FS540" s="190" t="s">
        <v>272</v>
      </c>
      <c r="FT540" s="190" t="s">
        <v>297</v>
      </c>
      <c r="FU540" s="190" t="s">
        <v>297</v>
      </c>
      <c r="FV540" s="190" t="s">
        <v>297</v>
      </c>
      <c r="FW540" s="190" t="s">
        <v>297</v>
      </c>
      <c r="FX540" s="190" t="s">
        <v>297</v>
      </c>
      <c r="FY540" s="190" t="s">
        <v>272</v>
      </c>
      <c r="FZ540" s="190" t="s">
        <v>272</v>
      </c>
      <c r="GA540" s="190" t="s">
        <v>272</v>
      </c>
      <c r="GB540" s="190" t="s">
        <v>297</v>
      </c>
      <c r="GC540" s="190" t="s">
        <v>272</v>
      </c>
      <c r="GD540" s="190" t="s">
        <v>272</v>
      </c>
      <c r="GE540" s="190" t="s">
        <v>297</v>
      </c>
    </row>
    <row r="541" spans="1:187" x14ac:dyDescent="0.3">
      <c r="A541" s="190" t="s">
        <v>372</v>
      </c>
      <c r="B541" s="190">
        <v>3130</v>
      </c>
      <c r="C541" s="190" t="s">
        <v>110</v>
      </c>
      <c r="D541" s="190" t="s">
        <v>242</v>
      </c>
      <c r="E541" s="190" t="s">
        <v>10426</v>
      </c>
      <c r="F541" s="190" t="s">
        <v>10425</v>
      </c>
      <c r="G541" s="190" t="s">
        <v>4028</v>
      </c>
      <c r="H541" s="190" t="s">
        <v>369</v>
      </c>
      <c r="I541" s="190" t="s">
        <v>523</v>
      </c>
      <c r="J541" s="190" t="s">
        <v>10424</v>
      </c>
      <c r="K541" s="190" t="s">
        <v>271</v>
      </c>
      <c r="L541" s="190" t="s">
        <v>271</v>
      </c>
      <c r="M541" s="190" t="s">
        <v>271</v>
      </c>
      <c r="N541" s="190" t="s">
        <v>271</v>
      </c>
      <c r="O541" s="190" t="s">
        <v>271</v>
      </c>
      <c r="P541" s="190" t="s">
        <v>271</v>
      </c>
      <c r="Q541" s="191">
        <v>42261</v>
      </c>
      <c r="R541" s="191">
        <v>42443</v>
      </c>
      <c r="S541" s="191">
        <v>42551</v>
      </c>
      <c r="T541" s="190" t="s">
        <v>391</v>
      </c>
      <c r="U541" s="194">
        <v>74625</v>
      </c>
      <c r="V541" s="190" t="s">
        <v>988</v>
      </c>
      <c r="W541" s="190" t="s">
        <v>364</v>
      </c>
      <c r="X541" s="190" t="s">
        <v>987</v>
      </c>
      <c r="Y541" s="190" t="s">
        <v>3380</v>
      </c>
      <c r="Z541" s="190" t="s">
        <v>494</v>
      </c>
      <c r="AA541" s="190" t="s">
        <v>3378</v>
      </c>
      <c r="AB541" s="190" t="s">
        <v>310</v>
      </c>
      <c r="AC541" s="190" t="s">
        <v>10423</v>
      </c>
      <c r="AD541" s="190" t="s">
        <v>325</v>
      </c>
      <c r="AE541" s="190" t="s">
        <v>10422</v>
      </c>
      <c r="AF541" s="190" t="s">
        <v>10421</v>
      </c>
      <c r="AG541" s="193">
        <v>8160</v>
      </c>
      <c r="AH541" s="193">
        <v>7840</v>
      </c>
      <c r="AI541" s="193">
        <v>16000</v>
      </c>
      <c r="AJ541" s="193">
        <v>2560</v>
      </c>
      <c r="AK541" s="193">
        <v>640</v>
      </c>
      <c r="AL541" s="193">
        <v>3200</v>
      </c>
      <c r="AM541" s="193">
        <v>0</v>
      </c>
      <c r="AN541" s="193">
        <v>0</v>
      </c>
      <c r="AO541" s="193">
        <v>0</v>
      </c>
      <c r="AP541" s="193">
        <v>0</v>
      </c>
      <c r="AQ541" s="193">
        <v>0</v>
      </c>
      <c r="AR541" s="193">
        <v>0</v>
      </c>
      <c r="AS541" s="190" t="s">
        <v>271</v>
      </c>
      <c r="AT541" s="193" t="s">
        <v>271</v>
      </c>
      <c r="AU541" s="193" t="s">
        <v>271</v>
      </c>
      <c r="AV541" s="190" t="s">
        <v>271</v>
      </c>
      <c r="AW541" s="193" t="s">
        <v>271</v>
      </c>
      <c r="AX541" s="193" t="s">
        <v>271</v>
      </c>
      <c r="AY541" s="190" t="s">
        <v>271</v>
      </c>
      <c r="AZ541" s="193" t="s">
        <v>271</v>
      </c>
      <c r="BA541" s="193" t="s">
        <v>271</v>
      </c>
      <c r="BB541" s="190" t="s">
        <v>271</v>
      </c>
      <c r="BC541" s="193" t="s">
        <v>271</v>
      </c>
      <c r="BD541" s="193" t="s">
        <v>271</v>
      </c>
      <c r="BE541" s="190" t="s">
        <v>271</v>
      </c>
      <c r="BF541" s="193" t="s">
        <v>271</v>
      </c>
      <c r="BG541" s="193" t="s">
        <v>271</v>
      </c>
      <c r="BH541" s="190" t="s">
        <v>271</v>
      </c>
      <c r="BI541" s="193" t="s">
        <v>271</v>
      </c>
      <c r="BJ541" s="193" t="s">
        <v>271</v>
      </c>
      <c r="BK541" s="190" t="s">
        <v>271</v>
      </c>
      <c r="BL541" s="193" t="s">
        <v>271</v>
      </c>
      <c r="BM541" s="193" t="s">
        <v>271</v>
      </c>
      <c r="BN541" s="190" t="s">
        <v>271</v>
      </c>
      <c r="BO541" s="193" t="s">
        <v>271</v>
      </c>
      <c r="BP541" s="193" t="s">
        <v>271</v>
      </c>
      <c r="BQ541" s="190" t="s">
        <v>271</v>
      </c>
      <c r="BR541" s="193" t="s">
        <v>271</v>
      </c>
      <c r="BS541" s="193" t="s">
        <v>271</v>
      </c>
      <c r="BT541" s="190" t="s">
        <v>271</v>
      </c>
      <c r="BU541" s="193" t="s">
        <v>271</v>
      </c>
      <c r="BV541" s="193" t="s">
        <v>271</v>
      </c>
      <c r="BW541" s="193">
        <v>8315</v>
      </c>
      <c r="BX541" s="193">
        <v>8387</v>
      </c>
      <c r="BY541" s="193">
        <v>16702</v>
      </c>
      <c r="BZ541" s="193">
        <v>5869</v>
      </c>
      <c r="CA541" s="193">
        <v>1287</v>
      </c>
      <c r="CB541" s="193">
        <v>7156</v>
      </c>
      <c r="CC541" s="190" t="s">
        <v>271</v>
      </c>
      <c r="CD541" s="193" t="s">
        <v>271</v>
      </c>
      <c r="CE541" s="193" t="s">
        <v>271</v>
      </c>
      <c r="CF541" s="190" t="s">
        <v>271</v>
      </c>
      <c r="CG541" s="193" t="s">
        <v>271</v>
      </c>
      <c r="CH541" s="193" t="s">
        <v>271</v>
      </c>
      <c r="CI541" s="190" t="s">
        <v>271</v>
      </c>
      <c r="CJ541" s="193" t="s">
        <v>271</v>
      </c>
      <c r="CK541" s="193" t="s">
        <v>271</v>
      </c>
      <c r="CL541" s="190" t="s">
        <v>271</v>
      </c>
      <c r="CM541" s="193" t="s">
        <v>271</v>
      </c>
      <c r="CN541" s="193" t="s">
        <v>271</v>
      </c>
      <c r="CO541" s="190" t="s">
        <v>287</v>
      </c>
      <c r="CP541" s="193">
        <v>7156</v>
      </c>
      <c r="CQ541" s="193">
        <v>16702</v>
      </c>
      <c r="CR541" s="190" t="s">
        <v>271</v>
      </c>
      <c r="CS541" s="193" t="s">
        <v>271</v>
      </c>
      <c r="CT541" s="193" t="s">
        <v>271</v>
      </c>
      <c r="CU541" s="190" t="s">
        <v>271</v>
      </c>
      <c r="CV541" s="193" t="s">
        <v>271</v>
      </c>
      <c r="CW541" s="193" t="s">
        <v>271</v>
      </c>
      <c r="CX541" s="190" t="s">
        <v>271</v>
      </c>
      <c r="CY541" s="193" t="s">
        <v>271</v>
      </c>
      <c r="CZ541" s="193" t="s">
        <v>271</v>
      </c>
      <c r="DA541" s="190" t="s">
        <v>271</v>
      </c>
      <c r="DB541" s="193" t="s">
        <v>271</v>
      </c>
      <c r="DC541" s="193" t="s">
        <v>271</v>
      </c>
      <c r="DD541" s="190" t="s">
        <v>271</v>
      </c>
      <c r="DE541" s="193" t="s">
        <v>271</v>
      </c>
      <c r="DF541" s="193" t="s">
        <v>271</v>
      </c>
      <c r="DG541" s="190" t="s">
        <v>271</v>
      </c>
      <c r="DH541" s="193" t="s">
        <v>271</v>
      </c>
      <c r="DI541" s="193" t="s">
        <v>271</v>
      </c>
      <c r="DJ541" s="190" t="s">
        <v>271</v>
      </c>
      <c r="DK541" s="193" t="s">
        <v>271</v>
      </c>
      <c r="DL541" s="193" t="s">
        <v>271</v>
      </c>
      <c r="DM541" s="190" t="s">
        <v>271</v>
      </c>
      <c r="DN541" s="193" t="s">
        <v>271</v>
      </c>
      <c r="DO541" s="193" t="s">
        <v>271</v>
      </c>
      <c r="DP541" s="190" t="s">
        <v>271</v>
      </c>
      <c r="DQ541" s="193" t="s">
        <v>271</v>
      </c>
      <c r="DR541" s="193" t="s">
        <v>271</v>
      </c>
      <c r="DS541" s="190" t="s">
        <v>271</v>
      </c>
      <c r="DT541" s="193" t="s">
        <v>271</v>
      </c>
      <c r="DU541" s="193" t="s">
        <v>271</v>
      </c>
      <c r="DV541" s="190" t="s">
        <v>287</v>
      </c>
      <c r="DW541" s="193">
        <v>2653</v>
      </c>
      <c r="DX541" s="193">
        <v>8315</v>
      </c>
      <c r="DY541" s="190" t="s">
        <v>812</v>
      </c>
      <c r="DZ541" s="190" t="s">
        <v>297</v>
      </c>
      <c r="EA541" s="190" t="s">
        <v>271</v>
      </c>
      <c r="EB541" s="190" t="s">
        <v>271</v>
      </c>
      <c r="EC541" s="190" t="s">
        <v>297</v>
      </c>
      <c r="ED541" s="190" t="s">
        <v>271</v>
      </c>
      <c r="EE541" s="190" t="s">
        <v>271</v>
      </c>
      <c r="EF541" s="190" t="s">
        <v>10420</v>
      </c>
      <c r="EG541" s="190" t="s">
        <v>352</v>
      </c>
      <c r="EH541" s="190" t="s">
        <v>284</v>
      </c>
      <c r="EI541" s="190" t="s">
        <v>483</v>
      </c>
      <c r="EJ541" s="190" t="s">
        <v>246</v>
      </c>
      <c r="EK541" s="190" t="s">
        <v>379</v>
      </c>
      <c r="EL541" s="190" t="s">
        <v>272</v>
      </c>
      <c r="EM541" s="190" t="s">
        <v>272</v>
      </c>
      <c r="EN541" s="190" t="s">
        <v>272</v>
      </c>
      <c r="EO541" s="190" t="s">
        <v>272</v>
      </c>
      <c r="EP541" s="190" t="s">
        <v>378</v>
      </c>
      <c r="EQ541" s="190">
        <v>4</v>
      </c>
      <c r="ER541" s="190" t="s">
        <v>349</v>
      </c>
      <c r="ES541" s="190" t="s">
        <v>272</v>
      </c>
      <c r="ET541" s="190" t="s">
        <v>272</v>
      </c>
      <c r="EU541" s="190" t="s">
        <v>272</v>
      </c>
      <c r="EV541" s="190" t="s">
        <v>272</v>
      </c>
      <c r="EW541" s="190" t="s">
        <v>303</v>
      </c>
      <c r="EX541" s="190">
        <v>4</v>
      </c>
      <c r="EY541" s="190" t="s">
        <v>318</v>
      </c>
      <c r="EZ541" s="190" t="s">
        <v>268</v>
      </c>
      <c r="FA541" s="190" t="s">
        <v>258</v>
      </c>
      <c r="FB541" s="193">
        <v>2</v>
      </c>
      <c r="FC541" s="190" t="s">
        <v>300</v>
      </c>
      <c r="FD541" s="190" t="s">
        <v>377</v>
      </c>
      <c r="FE541" s="190" t="s">
        <v>301</v>
      </c>
      <c r="FF541" s="190" t="s">
        <v>262</v>
      </c>
      <c r="FG541" s="190" t="s">
        <v>2660</v>
      </c>
      <c r="FH541" s="190" t="s">
        <v>10419</v>
      </c>
      <c r="FI541" s="190" t="s">
        <v>981</v>
      </c>
      <c r="FJ541" s="190" t="s">
        <v>980</v>
      </c>
      <c r="FK541" s="190" t="s">
        <v>271</v>
      </c>
      <c r="FL541" s="190" t="s">
        <v>979</v>
      </c>
      <c r="FM541" s="190" t="s">
        <v>10418</v>
      </c>
      <c r="FN541" s="190" t="s">
        <v>10417</v>
      </c>
      <c r="FO541" s="190" t="s">
        <v>271</v>
      </c>
      <c r="FP541" s="190" t="s">
        <v>271</v>
      </c>
      <c r="FQ541" s="193">
        <v>16702</v>
      </c>
      <c r="FR541" s="193">
        <v>7156</v>
      </c>
      <c r="FS541" s="190" t="s">
        <v>272</v>
      </c>
      <c r="FT541" s="190" t="s">
        <v>297</v>
      </c>
      <c r="FU541" s="190" t="s">
        <v>297</v>
      </c>
      <c r="FV541" s="190" t="s">
        <v>297</v>
      </c>
      <c r="FW541" s="190" t="s">
        <v>297</v>
      </c>
      <c r="FX541" s="190" t="s">
        <v>297</v>
      </c>
      <c r="FY541" s="190" t="s">
        <v>297</v>
      </c>
      <c r="FZ541" s="190" t="s">
        <v>297</v>
      </c>
      <c r="GA541" s="190" t="s">
        <v>272</v>
      </c>
      <c r="GB541" s="190" t="s">
        <v>297</v>
      </c>
      <c r="GC541" s="190" t="s">
        <v>272</v>
      </c>
      <c r="GD541" s="190" t="s">
        <v>297</v>
      </c>
      <c r="GE541" s="190" t="s">
        <v>297</v>
      </c>
    </row>
    <row r="542" spans="1:187" x14ac:dyDescent="0.3">
      <c r="A542" s="190" t="s">
        <v>372</v>
      </c>
      <c r="B542" s="190">
        <v>3132</v>
      </c>
      <c r="C542" s="190" t="s">
        <v>110</v>
      </c>
      <c r="D542" s="190" t="s">
        <v>242</v>
      </c>
      <c r="E542" s="190" t="s">
        <v>10416</v>
      </c>
      <c r="F542" s="190" t="s">
        <v>10415</v>
      </c>
      <c r="G542" s="190" t="s">
        <v>4028</v>
      </c>
      <c r="H542" s="190" t="s">
        <v>1272</v>
      </c>
      <c r="I542" s="190" t="s">
        <v>4945</v>
      </c>
      <c r="J542" s="190" t="s">
        <v>4945</v>
      </c>
      <c r="K542" s="190" t="s">
        <v>271</v>
      </c>
      <c r="L542" s="190" t="s">
        <v>271</v>
      </c>
      <c r="M542" s="190" t="s">
        <v>271</v>
      </c>
      <c r="N542" s="190" t="s">
        <v>271</v>
      </c>
      <c r="O542" s="190" t="s">
        <v>271</v>
      </c>
      <c r="P542" s="190" t="s">
        <v>271</v>
      </c>
      <c r="Q542" s="191">
        <v>42370</v>
      </c>
      <c r="R542" s="191">
        <v>43100</v>
      </c>
      <c r="T542" s="190" t="s">
        <v>366</v>
      </c>
      <c r="U542" s="194">
        <v>563000</v>
      </c>
      <c r="V542" s="190" t="s">
        <v>10414</v>
      </c>
      <c r="W542" s="190" t="s">
        <v>364</v>
      </c>
      <c r="X542" s="190" t="s">
        <v>10413</v>
      </c>
      <c r="Y542" s="190" t="s">
        <v>10412</v>
      </c>
      <c r="Z542" s="190" t="s">
        <v>10411</v>
      </c>
      <c r="AA542" s="190" t="s">
        <v>10410</v>
      </c>
      <c r="AB542" s="190" t="s">
        <v>310</v>
      </c>
      <c r="AC542" s="190" t="s">
        <v>10409</v>
      </c>
      <c r="AD542" s="190" t="s">
        <v>325</v>
      </c>
      <c r="AE542" s="190" t="s">
        <v>10408</v>
      </c>
      <c r="AF542" s="190" t="s">
        <v>10407</v>
      </c>
      <c r="AG542" s="193">
        <v>0</v>
      </c>
      <c r="AH542" s="193">
        <v>0</v>
      </c>
      <c r="AI542" s="193">
        <v>0</v>
      </c>
      <c r="AJ542" s="193">
        <v>2887</v>
      </c>
      <c r="AK542" s="193">
        <v>2621</v>
      </c>
      <c r="AL542" s="193">
        <v>5508</v>
      </c>
      <c r="AM542" s="193">
        <v>0</v>
      </c>
      <c r="AN542" s="193">
        <v>0</v>
      </c>
      <c r="AO542" s="193">
        <v>0</v>
      </c>
      <c r="AP542" s="193">
        <v>0</v>
      </c>
      <c r="AQ542" s="193">
        <v>0</v>
      </c>
      <c r="AR542" s="193">
        <v>0</v>
      </c>
      <c r="AS542" s="190" t="s">
        <v>271</v>
      </c>
      <c r="AT542" s="193" t="s">
        <v>271</v>
      </c>
      <c r="AU542" s="193" t="s">
        <v>271</v>
      </c>
      <c r="AV542" s="190" t="s">
        <v>271</v>
      </c>
      <c r="AW542" s="193" t="s">
        <v>271</v>
      </c>
      <c r="AX542" s="193" t="s">
        <v>271</v>
      </c>
      <c r="AY542" s="190" t="s">
        <v>271</v>
      </c>
      <c r="AZ542" s="193" t="s">
        <v>271</v>
      </c>
      <c r="BA542" s="193" t="s">
        <v>271</v>
      </c>
      <c r="BB542" s="190" t="s">
        <v>271</v>
      </c>
      <c r="BC542" s="193" t="s">
        <v>271</v>
      </c>
      <c r="BD542" s="193" t="s">
        <v>271</v>
      </c>
      <c r="BE542" s="190" t="s">
        <v>271</v>
      </c>
      <c r="BF542" s="193" t="s">
        <v>271</v>
      </c>
      <c r="BG542" s="193" t="s">
        <v>271</v>
      </c>
      <c r="BH542" s="190" t="s">
        <v>271</v>
      </c>
      <c r="BI542" s="193" t="s">
        <v>271</v>
      </c>
      <c r="BJ542" s="193" t="s">
        <v>271</v>
      </c>
      <c r="BK542" s="190" t="s">
        <v>271</v>
      </c>
      <c r="BL542" s="193" t="s">
        <v>271</v>
      </c>
      <c r="BM542" s="193" t="s">
        <v>271</v>
      </c>
      <c r="BN542" s="190" t="s">
        <v>271</v>
      </c>
      <c r="BO542" s="193" t="s">
        <v>271</v>
      </c>
      <c r="BP542" s="193" t="s">
        <v>271</v>
      </c>
      <c r="BQ542" s="190" t="s">
        <v>271</v>
      </c>
      <c r="BR542" s="193" t="s">
        <v>271</v>
      </c>
      <c r="BS542" s="193" t="s">
        <v>271</v>
      </c>
      <c r="BT542" s="190" t="s">
        <v>271</v>
      </c>
      <c r="BU542" s="193" t="s">
        <v>271</v>
      </c>
      <c r="BV542" s="193" t="s">
        <v>271</v>
      </c>
      <c r="BW542" s="193">
        <v>0</v>
      </c>
      <c r="BX542" s="193">
        <v>0</v>
      </c>
      <c r="BY542" s="193">
        <v>0</v>
      </c>
      <c r="BZ542" s="193">
        <v>2887</v>
      </c>
      <c r="CA542" s="193">
        <v>2621</v>
      </c>
      <c r="CB542" s="193">
        <v>5508</v>
      </c>
      <c r="CC542" s="190" t="s">
        <v>271</v>
      </c>
      <c r="CD542" s="193" t="s">
        <v>271</v>
      </c>
      <c r="CE542" s="193" t="s">
        <v>271</v>
      </c>
      <c r="CF542" s="190" t="s">
        <v>271</v>
      </c>
      <c r="CG542" s="193" t="s">
        <v>271</v>
      </c>
      <c r="CH542" s="193" t="s">
        <v>271</v>
      </c>
      <c r="CI542" s="190" t="s">
        <v>271</v>
      </c>
      <c r="CJ542" s="193" t="s">
        <v>271</v>
      </c>
      <c r="CK542" s="193" t="s">
        <v>271</v>
      </c>
      <c r="CL542" s="190" t="s">
        <v>271</v>
      </c>
      <c r="CM542" s="193" t="s">
        <v>271</v>
      </c>
      <c r="CN542" s="193" t="s">
        <v>271</v>
      </c>
      <c r="CO542" s="190" t="s">
        <v>271</v>
      </c>
      <c r="CP542" s="193" t="s">
        <v>271</v>
      </c>
      <c r="CQ542" s="193" t="s">
        <v>271</v>
      </c>
      <c r="CR542" s="190" t="s">
        <v>287</v>
      </c>
      <c r="CS542" s="193">
        <v>5508</v>
      </c>
      <c r="CT542" s="193">
        <v>0</v>
      </c>
      <c r="CU542" s="190" t="s">
        <v>271</v>
      </c>
      <c r="CV542" s="193" t="s">
        <v>271</v>
      </c>
      <c r="CW542" s="193" t="s">
        <v>271</v>
      </c>
      <c r="CX542" s="190" t="s">
        <v>287</v>
      </c>
      <c r="CY542" s="193">
        <v>5508</v>
      </c>
      <c r="CZ542" s="193">
        <v>0</v>
      </c>
      <c r="DA542" s="190" t="s">
        <v>287</v>
      </c>
      <c r="DB542" s="193">
        <v>0</v>
      </c>
      <c r="DC542" s="193">
        <v>0</v>
      </c>
      <c r="DD542" s="190" t="s">
        <v>271</v>
      </c>
      <c r="DE542" s="193" t="s">
        <v>271</v>
      </c>
      <c r="DF542" s="193" t="s">
        <v>271</v>
      </c>
      <c r="DG542" s="190" t="s">
        <v>271</v>
      </c>
      <c r="DH542" s="193" t="s">
        <v>271</v>
      </c>
      <c r="DI542" s="193" t="s">
        <v>271</v>
      </c>
      <c r="DJ542" s="190" t="s">
        <v>271</v>
      </c>
      <c r="DK542" s="193" t="s">
        <v>271</v>
      </c>
      <c r="DL542" s="193" t="s">
        <v>271</v>
      </c>
      <c r="DM542" s="190" t="s">
        <v>271</v>
      </c>
      <c r="DN542" s="193" t="s">
        <v>271</v>
      </c>
      <c r="DO542" s="193" t="s">
        <v>271</v>
      </c>
      <c r="DP542" s="190" t="s">
        <v>287</v>
      </c>
      <c r="DQ542" s="193">
        <v>5508</v>
      </c>
      <c r="DR542" s="193">
        <v>0</v>
      </c>
      <c r="DS542" s="190" t="s">
        <v>271</v>
      </c>
      <c r="DT542" s="193" t="s">
        <v>271</v>
      </c>
      <c r="DU542" s="193" t="s">
        <v>271</v>
      </c>
      <c r="DV542" s="190" t="s">
        <v>271</v>
      </c>
      <c r="DW542" s="193" t="s">
        <v>271</v>
      </c>
      <c r="DX542" s="193" t="s">
        <v>271</v>
      </c>
      <c r="DY542" s="190" t="s">
        <v>356</v>
      </c>
      <c r="DZ542" s="190" t="s">
        <v>297</v>
      </c>
      <c r="EA542" s="190" t="s">
        <v>271</v>
      </c>
      <c r="EB542" s="190" t="s">
        <v>271</v>
      </c>
      <c r="EC542" s="190" t="s">
        <v>272</v>
      </c>
      <c r="ED542" s="190" t="s">
        <v>694</v>
      </c>
      <c r="EE542" s="190" t="s">
        <v>271</v>
      </c>
      <c r="EF542" s="190" t="s">
        <v>10406</v>
      </c>
      <c r="EG542" s="190" t="s">
        <v>352</v>
      </c>
      <c r="EH542" s="190" t="s">
        <v>284</v>
      </c>
      <c r="EI542" s="190" t="s">
        <v>319</v>
      </c>
      <c r="EJ542" s="190" t="s">
        <v>246</v>
      </c>
      <c r="EK542" s="190" t="s">
        <v>379</v>
      </c>
      <c r="EL542" s="190" t="s">
        <v>272</v>
      </c>
      <c r="EM542" s="190" t="s">
        <v>272</v>
      </c>
      <c r="EN542" s="190" t="s">
        <v>272</v>
      </c>
      <c r="EO542" s="190" t="s">
        <v>272</v>
      </c>
      <c r="EP542" s="190" t="s">
        <v>378</v>
      </c>
      <c r="EQ542" s="190">
        <v>4</v>
      </c>
      <c r="ER542" s="190" t="s">
        <v>349</v>
      </c>
      <c r="ES542" s="190" t="s">
        <v>272</v>
      </c>
      <c r="ET542" s="190" t="s">
        <v>297</v>
      </c>
      <c r="EU542" s="190" t="s">
        <v>272</v>
      </c>
      <c r="EV542" s="190" t="s">
        <v>297</v>
      </c>
      <c r="EW542" s="190" t="s">
        <v>601</v>
      </c>
      <c r="EX542" s="190">
        <v>2</v>
      </c>
      <c r="EY542" s="190" t="s">
        <v>302</v>
      </c>
      <c r="EZ542" s="190" t="s">
        <v>268</v>
      </c>
      <c r="FA542" s="190" t="s">
        <v>257</v>
      </c>
      <c r="FB542" s="193">
        <v>1</v>
      </c>
      <c r="FC542" s="190" t="s">
        <v>276</v>
      </c>
      <c r="FD542" s="190" t="s">
        <v>271</v>
      </c>
      <c r="FE542" s="190" t="s">
        <v>271</v>
      </c>
      <c r="FF542" s="190" t="s">
        <v>262</v>
      </c>
      <c r="FG542" s="190" t="s">
        <v>271</v>
      </c>
      <c r="FH542" s="190" t="s">
        <v>10405</v>
      </c>
      <c r="FI542" s="190" t="s">
        <v>10404</v>
      </c>
      <c r="FJ542" s="190" t="s">
        <v>10403</v>
      </c>
      <c r="FK542" s="190" t="s">
        <v>10402</v>
      </c>
      <c r="FL542" s="190" t="s">
        <v>10401</v>
      </c>
      <c r="FM542" s="190" t="s">
        <v>10400</v>
      </c>
      <c r="FN542" s="190" t="s">
        <v>271</v>
      </c>
      <c r="FO542" s="190" t="s">
        <v>10399</v>
      </c>
      <c r="FP542" s="190" t="s">
        <v>10398</v>
      </c>
      <c r="FQ542" s="193">
        <v>0</v>
      </c>
      <c r="FR542" s="193">
        <v>5508</v>
      </c>
      <c r="FS542" s="190" t="s">
        <v>297</v>
      </c>
      <c r="FT542" s="190" t="s">
        <v>297</v>
      </c>
      <c r="FU542" s="190" t="s">
        <v>297</v>
      </c>
      <c r="FV542" s="190" t="s">
        <v>297</v>
      </c>
      <c r="FW542" s="190" t="s">
        <v>272</v>
      </c>
      <c r="FX542" s="190" t="s">
        <v>297</v>
      </c>
      <c r="FY542" s="190" t="s">
        <v>297</v>
      </c>
      <c r="FZ542" s="190" t="s">
        <v>297</v>
      </c>
      <c r="GA542" s="190" t="s">
        <v>297</v>
      </c>
      <c r="GB542" s="190" t="s">
        <v>297</v>
      </c>
      <c r="GC542" s="190" t="s">
        <v>297</v>
      </c>
      <c r="GD542" s="190" t="s">
        <v>297</v>
      </c>
      <c r="GE542" s="190" t="s">
        <v>297</v>
      </c>
    </row>
    <row r="543" spans="1:187" x14ac:dyDescent="0.3">
      <c r="A543" s="190" t="s">
        <v>372</v>
      </c>
      <c r="B543" s="190">
        <v>3133</v>
      </c>
      <c r="C543" s="190" t="s">
        <v>110</v>
      </c>
      <c r="D543" s="190" t="s">
        <v>242</v>
      </c>
      <c r="E543" s="190" t="s">
        <v>10397</v>
      </c>
      <c r="F543" s="190" t="s">
        <v>10396</v>
      </c>
      <c r="G543" s="190" t="s">
        <v>4028</v>
      </c>
      <c r="H543" s="190" t="s">
        <v>1272</v>
      </c>
      <c r="I543" s="190" t="s">
        <v>301</v>
      </c>
      <c r="J543" s="190" t="s">
        <v>10370</v>
      </c>
      <c r="K543" s="190" t="s">
        <v>271</v>
      </c>
      <c r="L543" s="190" t="s">
        <v>271</v>
      </c>
      <c r="M543" s="190" t="s">
        <v>271</v>
      </c>
      <c r="N543" s="190" t="s">
        <v>271</v>
      </c>
      <c r="O543" s="190" t="s">
        <v>271</v>
      </c>
      <c r="P543" s="190" t="s">
        <v>271</v>
      </c>
      <c r="Q543" s="191">
        <v>42370</v>
      </c>
      <c r="R543" s="191">
        <v>43830</v>
      </c>
      <c r="T543" s="190" t="s">
        <v>592</v>
      </c>
      <c r="U543" s="194">
        <v>175000</v>
      </c>
      <c r="V543" s="190" t="s">
        <v>10369</v>
      </c>
      <c r="W543" s="190" t="s">
        <v>5158</v>
      </c>
      <c r="X543" s="190" t="s">
        <v>10368</v>
      </c>
      <c r="Y543" s="190" t="s">
        <v>10367</v>
      </c>
      <c r="Z543" s="190" t="s">
        <v>10366</v>
      </c>
      <c r="AA543" s="190" t="s">
        <v>10365</v>
      </c>
      <c r="AB543" s="190" t="s">
        <v>310</v>
      </c>
      <c r="AC543" s="190" t="s">
        <v>10395</v>
      </c>
      <c r="AD543" s="190" t="s">
        <v>325</v>
      </c>
      <c r="AE543" s="190" t="s">
        <v>10394</v>
      </c>
      <c r="AF543" s="190" t="s">
        <v>10362</v>
      </c>
      <c r="AG543" s="193">
        <v>122650</v>
      </c>
      <c r="AH543" s="193">
        <v>89894</v>
      </c>
      <c r="AI543" s="193">
        <v>212544</v>
      </c>
      <c r="AJ543" s="193">
        <v>29126</v>
      </c>
      <c r="AK543" s="193">
        <v>16707</v>
      </c>
      <c r="AL543" s="193">
        <v>45833</v>
      </c>
      <c r="AM543" s="193" t="s">
        <v>271</v>
      </c>
      <c r="AN543" s="193" t="s">
        <v>271</v>
      </c>
      <c r="AO543" s="193">
        <v>0</v>
      </c>
      <c r="AP543" s="193" t="s">
        <v>271</v>
      </c>
      <c r="AQ543" s="193" t="s">
        <v>271</v>
      </c>
      <c r="AR543" s="193">
        <v>0</v>
      </c>
      <c r="AS543" s="190" t="s">
        <v>271</v>
      </c>
      <c r="AT543" s="193" t="s">
        <v>271</v>
      </c>
      <c r="AU543" s="193" t="s">
        <v>271</v>
      </c>
      <c r="AV543" s="190" t="s">
        <v>271</v>
      </c>
      <c r="AW543" s="193" t="s">
        <v>271</v>
      </c>
      <c r="AX543" s="193" t="s">
        <v>271</v>
      </c>
      <c r="AY543" s="190" t="s">
        <v>271</v>
      </c>
      <c r="AZ543" s="193" t="s">
        <v>271</v>
      </c>
      <c r="BA543" s="193" t="s">
        <v>271</v>
      </c>
      <c r="BB543" s="190" t="s">
        <v>271</v>
      </c>
      <c r="BC543" s="193" t="s">
        <v>271</v>
      </c>
      <c r="BD543" s="193" t="s">
        <v>271</v>
      </c>
      <c r="BE543" s="190" t="s">
        <v>271</v>
      </c>
      <c r="BF543" s="193" t="s">
        <v>271</v>
      </c>
      <c r="BG543" s="193" t="s">
        <v>271</v>
      </c>
      <c r="BH543" s="190" t="s">
        <v>271</v>
      </c>
      <c r="BI543" s="193" t="s">
        <v>271</v>
      </c>
      <c r="BJ543" s="193" t="s">
        <v>271</v>
      </c>
      <c r="BK543" s="190" t="s">
        <v>271</v>
      </c>
      <c r="BL543" s="193" t="s">
        <v>271</v>
      </c>
      <c r="BM543" s="193" t="s">
        <v>271</v>
      </c>
      <c r="BN543" s="190" t="s">
        <v>271</v>
      </c>
      <c r="BO543" s="193" t="s">
        <v>271</v>
      </c>
      <c r="BP543" s="193" t="s">
        <v>271</v>
      </c>
      <c r="BQ543" s="190" t="s">
        <v>271</v>
      </c>
      <c r="BR543" s="193" t="s">
        <v>271</v>
      </c>
      <c r="BS543" s="193" t="s">
        <v>271</v>
      </c>
      <c r="BT543" s="190" t="s">
        <v>271</v>
      </c>
      <c r="BU543" s="193" t="s">
        <v>271</v>
      </c>
      <c r="BV543" s="193" t="s">
        <v>271</v>
      </c>
      <c r="BW543" s="193">
        <v>122650</v>
      </c>
      <c r="BX543" s="193">
        <v>89894</v>
      </c>
      <c r="BY543" s="193">
        <v>212544</v>
      </c>
      <c r="BZ543" s="193">
        <v>29126</v>
      </c>
      <c r="CA543" s="193">
        <v>16707</v>
      </c>
      <c r="CB543" s="193">
        <v>45833</v>
      </c>
      <c r="CC543" s="190" t="s">
        <v>271</v>
      </c>
      <c r="CD543" s="193" t="s">
        <v>271</v>
      </c>
      <c r="CE543" s="193" t="s">
        <v>271</v>
      </c>
      <c r="CF543" s="190" t="s">
        <v>271</v>
      </c>
      <c r="CG543" s="193" t="s">
        <v>271</v>
      </c>
      <c r="CH543" s="193" t="s">
        <v>271</v>
      </c>
      <c r="CI543" s="190" t="s">
        <v>271</v>
      </c>
      <c r="CJ543" s="193" t="s">
        <v>271</v>
      </c>
      <c r="CK543" s="193" t="s">
        <v>271</v>
      </c>
      <c r="CL543" s="190" t="s">
        <v>271</v>
      </c>
      <c r="CM543" s="193" t="s">
        <v>271</v>
      </c>
      <c r="CN543" s="193" t="s">
        <v>271</v>
      </c>
      <c r="CO543" s="190" t="s">
        <v>271</v>
      </c>
      <c r="CP543" s="193" t="s">
        <v>271</v>
      </c>
      <c r="CQ543" s="193" t="s">
        <v>271</v>
      </c>
      <c r="CR543" s="190" t="s">
        <v>287</v>
      </c>
      <c r="CS543" s="193">
        <v>1123</v>
      </c>
      <c r="CT543" s="193">
        <v>4002</v>
      </c>
      <c r="CU543" s="190" t="s">
        <v>271</v>
      </c>
      <c r="CV543" s="193" t="s">
        <v>271</v>
      </c>
      <c r="CW543" s="193" t="s">
        <v>271</v>
      </c>
      <c r="CX543" s="190" t="s">
        <v>271</v>
      </c>
      <c r="CY543" s="193" t="s">
        <v>271</v>
      </c>
      <c r="CZ543" s="193" t="s">
        <v>271</v>
      </c>
      <c r="DA543" s="190" t="s">
        <v>271</v>
      </c>
      <c r="DB543" s="193" t="s">
        <v>271</v>
      </c>
      <c r="DC543" s="193" t="s">
        <v>271</v>
      </c>
      <c r="DD543" s="190" t="s">
        <v>287</v>
      </c>
      <c r="DE543" s="193">
        <v>43689</v>
      </c>
      <c r="DF543" s="193">
        <v>212634</v>
      </c>
      <c r="DG543" s="190" t="s">
        <v>271</v>
      </c>
      <c r="DH543" s="193" t="s">
        <v>271</v>
      </c>
      <c r="DI543" s="193" t="s">
        <v>271</v>
      </c>
      <c r="DJ543" s="190" t="s">
        <v>271</v>
      </c>
      <c r="DK543" s="193" t="s">
        <v>271</v>
      </c>
      <c r="DL543" s="193" t="s">
        <v>271</v>
      </c>
      <c r="DM543" s="190" t="s">
        <v>271</v>
      </c>
      <c r="DN543" s="193" t="s">
        <v>271</v>
      </c>
      <c r="DO543" s="193" t="s">
        <v>271</v>
      </c>
      <c r="DP543" s="190" t="s">
        <v>287</v>
      </c>
      <c r="DQ543" s="193">
        <v>43689</v>
      </c>
      <c r="DR543" s="193">
        <v>212634</v>
      </c>
      <c r="DS543" s="190" t="s">
        <v>271</v>
      </c>
      <c r="DT543" s="193" t="s">
        <v>271</v>
      </c>
      <c r="DU543" s="193" t="s">
        <v>271</v>
      </c>
      <c r="DV543" s="190" t="s">
        <v>271</v>
      </c>
      <c r="DW543" s="193" t="s">
        <v>271</v>
      </c>
      <c r="DX543" s="193" t="s">
        <v>271</v>
      </c>
      <c r="DY543" s="190" t="s">
        <v>655</v>
      </c>
      <c r="DZ543" s="190" t="s">
        <v>297</v>
      </c>
      <c r="EA543" s="190" t="s">
        <v>271</v>
      </c>
      <c r="EB543" s="190" t="s">
        <v>271</v>
      </c>
      <c r="EC543" s="190" t="s">
        <v>297</v>
      </c>
      <c r="ED543" s="190" t="s">
        <v>271</v>
      </c>
      <c r="EE543" s="190" t="s">
        <v>271</v>
      </c>
      <c r="EF543" s="190" t="s">
        <v>10393</v>
      </c>
      <c r="EG543" s="190" t="s">
        <v>321</v>
      </c>
      <c r="EH543" s="190" t="s">
        <v>380</v>
      </c>
      <c r="EI543" s="190" t="s">
        <v>319</v>
      </c>
      <c r="EJ543" s="190" t="s">
        <v>245</v>
      </c>
      <c r="EK543" s="190" t="s">
        <v>379</v>
      </c>
      <c r="EL543" s="190" t="s">
        <v>272</v>
      </c>
      <c r="EM543" s="190" t="s">
        <v>272</v>
      </c>
      <c r="EN543" s="190" t="s">
        <v>272</v>
      </c>
      <c r="EO543" s="190" t="s">
        <v>272</v>
      </c>
      <c r="EP543" s="190" t="s">
        <v>378</v>
      </c>
      <c r="EQ543" s="190">
        <v>4</v>
      </c>
      <c r="ER543" s="190" t="s">
        <v>349</v>
      </c>
      <c r="ES543" s="190" t="s">
        <v>272</v>
      </c>
      <c r="ET543" s="190" t="s">
        <v>272</v>
      </c>
      <c r="EU543" s="190" t="s">
        <v>272</v>
      </c>
      <c r="EV543" s="190" t="s">
        <v>297</v>
      </c>
      <c r="EW543" s="190" t="s">
        <v>303</v>
      </c>
      <c r="EX543" s="190">
        <v>3</v>
      </c>
      <c r="EY543" s="190" t="s">
        <v>318</v>
      </c>
      <c r="EZ543" s="190" t="s">
        <v>268</v>
      </c>
      <c r="FA543" s="190" t="s">
        <v>259</v>
      </c>
      <c r="FB543" s="193">
        <v>0</v>
      </c>
      <c r="FC543" s="190" t="s">
        <v>271</v>
      </c>
      <c r="FD543" s="190" t="s">
        <v>271</v>
      </c>
      <c r="FE543" s="190" t="s">
        <v>271</v>
      </c>
      <c r="FF543" s="190" t="s">
        <v>263</v>
      </c>
      <c r="FG543" s="190" t="s">
        <v>10360</v>
      </c>
      <c r="FH543" s="190" t="s">
        <v>10359</v>
      </c>
      <c r="FI543" s="190" t="s">
        <v>10358</v>
      </c>
      <c r="FJ543" s="190" t="s">
        <v>10357</v>
      </c>
      <c r="FK543" s="190" t="s">
        <v>10356</v>
      </c>
      <c r="FL543" s="190" t="s">
        <v>10355</v>
      </c>
      <c r="FM543" s="190" t="s">
        <v>10354</v>
      </c>
      <c r="FN543" s="190" t="s">
        <v>10353</v>
      </c>
      <c r="FO543" s="190" t="s">
        <v>271</v>
      </c>
      <c r="FP543" s="190" t="s">
        <v>271</v>
      </c>
      <c r="FQ543" s="193">
        <v>212544</v>
      </c>
      <c r="FR543" s="193">
        <v>45833</v>
      </c>
      <c r="FS543" s="190" t="s">
        <v>297</v>
      </c>
      <c r="FT543" s="190" t="s">
        <v>297</v>
      </c>
      <c r="FU543" s="190" t="s">
        <v>297</v>
      </c>
      <c r="FV543" s="190" t="s">
        <v>297</v>
      </c>
      <c r="FW543" s="190" t="s">
        <v>272</v>
      </c>
      <c r="FX543" s="190" t="s">
        <v>272</v>
      </c>
      <c r="FY543" s="190" t="s">
        <v>297</v>
      </c>
      <c r="FZ543" s="190" t="s">
        <v>297</v>
      </c>
      <c r="GA543" s="190" t="s">
        <v>297</v>
      </c>
      <c r="GB543" s="190" t="s">
        <v>297</v>
      </c>
      <c r="GC543" s="190" t="s">
        <v>297</v>
      </c>
      <c r="GD543" s="190" t="s">
        <v>297</v>
      </c>
      <c r="GE543" s="190" t="s">
        <v>297</v>
      </c>
    </row>
    <row r="544" spans="1:187" x14ac:dyDescent="0.3">
      <c r="A544" s="190" t="s">
        <v>372</v>
      </c>
      <c r="B544" s="190">
        <v>3134</v>
      </c>
      <c r="C544" s="190" t="s">
        <v>110</v>
      </c>
      <c r="D544" s="190" t="s">
        <v>242</v>
      </c>
      <c r="E544" s="190" t="s">
        <v>10392</v>
      </c>
      <c r="F544" s="190" t="s">
        <v>10391</v>
      </c>
      <c r="G544" s="190" t="s">
        <v>4028</v>
      </c>
      <c r="H544" s="190" t="s">
        <v>514</v>
      </c>
      <c r="I544" s="190" t="s">
        <v>513</v>
      </c>
      <c r="J544" s="190" t="s">
        <v>10390</v>
      </c>
      <c r="K544" s="190" t="s">
        <v>271</v>
      </c>
      <c r="L544" s="190" t="s">
        <v>271</v>
      </c>
      <c r="M544" s="190" t="s">
        <v>271</v>
      </c>
      <c r="N544" s="190" t="s">
        <v>271</v>
      </c>
      <c r="O544" s="190" t="s">
        <v>271</v>
      </c>
      <c r="P544" s="190" t="s">
        <v>271</v>
      </c>
      <c r="Q544" s="191">
        <v>42095</v>
      </c>
      <c r="R544" s="191">
        <v>42239</v>
      </c>
      <c r="T544" s="190" t="s">
        <v>452</v>
      </c>
      <c r="U544" s="194">
        <v>20500</v>
      </c>
      <c r="V544" s="190" t="s">
        <v>3380</v>
      </c>
      <c r="W544" s="190" t="s">
        <v>10389</v>
      </c>
      <c r="X544" s="190" t="s">
        <v>3378</v>
      </c>
      <c r="Y544" s="190" t="s">
        <v>8129</v>
      </c>
      <c r="Z544" s="190" t="s">
        <v>8128</v>
      </c>
      <c r="AA544" s="190" t="s">
        <v>8127</v>
      </c>
      <c r="AB544" s="190" t="s">
        <v>448</v>
      </c>
      <c r="AC544" s="190" t="s">
        <v>10388</v>
      </c>
      <c r="AD544" s="190" t="s">
        <v>325</v>
      </c>
      <c r="AE544" s="190" t="s">
        <v>10387</v>
      </c>
      <c r="AF544" s="190" t="s">
        <v>10386</v>
      </c>
      <c r="AG544" s="193">
        <v>3500</v>
      </c>
      <c r="AH544" s="193">
        <v>1500</v>
      </c>
      <c r="AI544" s="193">
        <v>5000</v>
      </c>
      <c r="AJ544" s="193">
        <v>700</v>
      </c>
      <c r="AK544" s="193">
        <v>300</v>
      </c>
      <c r="AL544" s="193">
        <v>1000</v>
      </c>
      <c r="AM544" s="193">
        <v>3500</v>
      </c>
      <c r="AN544" s="193">
        <v>1500</v>
      </c>
      <c r="AO544" s="193">
        <v>5000</v>
      </c>
      <c r="AP544" s="193">
        <v>700</v>
      </c>
      <c r="AQ544" s="193">
        <v>300</v>
      </c>
      <c r="AR544" s="193">
        <v>1000</v>
      </c>
      <c r="AS544" s="190" t="s">
        <v>271</v>
      </c>
      <c r="AT544" s="193" t="s">
        <v>271</v>
      </c>
      <c r="AU544" s="193" t="s">
        <v>271</v>
      </c>
      <c r="AV544" s="190" t="s">
        <v>271</v>
      </c>
      <c r="AW544" s="193" t="s">
        <v>271</v>
      </c>
      <c r="AX544" s="193" t="s">
        <v>271</v>
      </c>
      <c r="AY544" s="190" t="s">
        <v>271</v>
      </c>
      <c r="AZ544" s="193" t="s">
        <v>271</v>
      </c>
      <c r="BA544" s="193" t="s">
        <v>271</v>
      </c>
      <c r="BB544" s="190" t="s">
        <v>271</v>
      </c>
      <c r="BC544" s="193" t="s">
        <v>271</v>
      </c>
      <c r="BD544" s="193" t="s">
        <v>271</v>
      </c>
      <c r="BE544" s="190" t="s">
        <v>271</v>
      </c>
      <c r="BF544" s="193" t="s">
        <v>271</v>
      </c>
      <c r="BG544" s="193" t="s">
        <v>271</v>
      </c>
      <c r="BH544" s="190" t="s">
        <v>287</v>
      </c>
      <c r="BI544" s="193">
        <v>1000</v>
      </c>
      <c r="BJ544" s="193">
        <v>5000</v>
      </c>
      <c r="BK544" s="190" t="s">
        <v>271</v>
      </c>
      <c r="BL544" s="193" t="s">
        <v>271</v>
      </c>
      <c r="BM544" s="193" t="s">
        <v>271</v>
      </c>
      <c r="BN544" s="190" t="s">
        <v>271</v>
      </c>
      <c r="BO544" s="193" t="s">
        <v>271</v>
      </c>
      <c r="BP544" s="193" t="s">
        <v>271</v>
      </c>
      <c r="BQ544" s="190" t="s">
        <v>271</v>
      </c>
      <c r="BR544" s="193" t="s">
        <v>271</v>
      </c>
      <c r="BS544" s="193" t="s">
        <v>271</v>
      </c>
      <c r="BT544" s="190" t="s">
        <v>271</v>
      </c>
      <c r="BU544" s="193" t="s">
        <v>271</v>
      </c>
      <c r="BV544" s="193" t="s">
        <v>271</v>
      </c>
      <c r="BW544" s="193">
        <v>0</v>
      </c>
      <c r="BX544" s="193">
        <v>0</v>
      </c>
      <c r="BY544" s="193">
        <v>0</v>
      </c>
      <c r="BZ544" s="193">
        <v>0</v>
      </c>
      <c r="CA544" s="193">
        <v>0</v>
      </c>
      <c r="CB544" s="193">
        <v>0</v>
      </c>
      <c r="CC544" s="190" t="s">
        <v>271</v>
      </c>
      <c r="CD544" s="193" t="s">
        <v>271</v>
      </c>
      <c r="CE544" s="193" t="s">
        <v>271</v>
      </c>
      <c r="CF544" s="190" t="s">
        <v>271</v>
      </c>
      <c r="CG544" s="193" t="s">
        <v>271</v>
      </c>
      <c r="CH544" s="193" t="s">
        <v>271</v>
      </c>
      <c r="CI544" s="190" t="s">
        <v>271</v>
      </c>
      <c r="CJ544" s="193" t="s">
        <v>271</v>
      </c>
      <c r="CK544" s="193" t="s">
        <v>271</v>
      </c>
      <c r="CL544" s="190" t="s">
        <v>271</v>
      </c>
      <c r="CM544" s="193" t="s">
        <v>271</v>
      </c>
      <c r="CN544" s="193" t="s">
        <v>271</v>
      </c>
      <c r="CO544" s="190" t="s">
        <v>271</v>
      </c>
      <c r="CP544" s="193" t="s">
        <v>271</v>
      </c>
      <c r="CQ544" s="193" t="s">
        <v>271</v>
      </c>
      <c r="CR544" s="190" t="s">
        <v>271</v>
      </c>
      <c r="CS544" s="193" t="s">
        <v>271</v>
      </c>
      <c r="CT544" s="193" t="s">
        <v>271</v>
      </c>
      <c r="CU544" s="190" t="s">
        <v>271</v>
      </c>
      <c r="CV544" s="193" t="s">
        <v>271</v>
      </c>
      <c r="CW544" s="193" t="s">
        <v>271</v>
      </c>
      <c r="CX544" s="190" t="s">
        <v>271</v>
      </c>
      <c r="CY544" s="193" t="s">
        <v>271</v>
      </c>
      <c r="CZ544" s="193" t="s">
        <v>271</v>
      </c>
      <c r="DA544" s="190" t="s">
        <v>271</v>
      </c>
      <c r="DB544" s="193" t="s">
        <v>271</v>
      </c>
      <c r="DC544" s="193" t="s">
        <v>271</v>
      </c>
      <c r="DD544" s="190" t="s">
        <v>271</v>
      </c>
      <c r="DE544" s="193" t="s">
        <v>271</v>
      </c>
      <c r="DF544" s="193" t="s">
        <v>271</v>
      </c>
      <c r="DG544" s="190" t="s">
        <v>271</v>
      </c>
      <c r="DH544" s="193" t="s">
        <v>271</v>
      </c>
      <c r="DI544" s="193" t="s">
        <v>271</v>
      </c>
      <c r="DJ544" s="190" t="s">
        <v>271</v>
      </c>
      <c r="DK544" s="193" t="s">
        <v>271</v>
      </c>
      <c r="DL544" s="193" t="s">
        <v>271</v>
      </c>
      <c r="DM544" s="190" t="s">
        <v>271</v>
      </c>
      <c r="DN544" s="193" t="s">
        <v>271</v>
      </c>
      <c r="DO544" s="193" t="s">
        <v>271</v>
      </c>
      <c r="DP544" s="190" t="s">
        <v>271</v>
      </c>
      <c r="DQ544" s="193" t="s">
        <v>271</v>
      </c>
      <c r="DR544" s="193" t="s">
        <v>271</v>
      </c>
      <c r="DS544" s="190" t="s">
        <v>271</v>
      </c>
      <c r="DT544" s="193" t="s">
        <v>271</v>
      </c>
      <c r="DU544" s="193" t="s">
        <v>271</v>
      </c>
      <c r="DV544" s="190" t="s">
        <v>271</v>
      </c>
      <c r="DW544" s="193" t="s">
        <v>271</v>
      </c>
      <c r="DX544" s="193" t="s">
        <v>271</v>
      </c>
      <c r="DY544" s="190" t="s">
        <v>356</v>
      </c>
      <c r="DZ544" s="190" t="s">
        <v>297</v>
      </c>
      <c r="EA544" s="190" t="s">
        <v>271</v>
      </c>
      <c r="EB544" s="190" t="s">
        <v>271</v>
      </c>
      <c r="EC544" s="190" t="s">
        <v>297</v>
      </c>
      <c r="ED544" s="190" t="s">
        <v>271</v>
      </c>
      <c r="EE544" s="190" t="s">
        <v>271</v>
      </c>
      <c r="EF544" s="190" t="s">
        <v>271</v>
      </c>
      <c r="EG544" s="190" t="s">
        <v>352</v>
      </c>
      <c r="EH544" s="190" t="s">
        <v>284</v>
      </c>
      <c r="EI544" s="190" t="s">
        <v>283</v>
      </c>
      <c r="EJ544" s="190" t="s">
        <v>245</v>
      </c>
      <c r="EK544" s="190" t="s">
        <v>379</v>
      </c>
      <c r="EL544" s="190" t="s">
        <v>272</v>
      </c>
      <c r="EM544" s="190" t="s">
        <v>297</v>
      </c>
      <c r="EN544" s="190" t="s">
        <v>272</v>
      </c>
      <c r="EO544" s="190" t="s">
        <v>272</v>
      </c>
      <c r="EP544" s="190" t="s">
        <v>464</v>
      </c>
      <c r="EQ544" s="190">
        <v>3</v>
      </c>
      <c r="ER544" s="190" t="s">
        <v>349</v>
      </c>
      <c r="ES544" s="190" t="s">
        <v>272</v>
      </c>
      <c r="ET544" s="190" t="s">
        <v>297</v>
      </c>
      <c r="EU544" s="190" t="s">
        <v>272</v>
      </c>
      <c r="EV544" s="190" t="s">
        <v>272</v>
      </c>
      <c r="EW544" s="190" t="s">
        <v>303</v>
      </c>
      <c r="EX544" s="190">
        <v>3</v>
      </c>
      <c r="EY544" s="190" t="s">
        <v>318</v>
      </c>
      <c r="EZ544" s="190" t="s">
        <v>266</v>
      </c>
      <c r="FA544" s="190" t="s">
        <v>260</v>
      </c>
      <c r="FB544" s="193">
        <v>2</v>
      </c>
      <c r="FC544" s="190" t="s">
        <v>300</v>
      </c>
      <c r="FD544" s="190" t="s">
        <v>348</v>
      </c>
      <c r="FE544" s="190" t="s">
        <v>271</v>
      </c>
      <c r="FF544" s="190" t="s">
        <v>262</v>
      </c>
      <c r="FG544" s="190" t="s">
        <v>271</v>
      </c>
      <c r="FH544" s="190" t="s">
        <v>271</v>
      </c>
      <c r="FI544" s="190" t="s">
        <v>271</v>
      </c>
      <c r="FJ544" s="190" t="s">
        <v>271</v>
      </c>
      <c r="FK544" s="190" t="s">
        <v>271</v>
      </c>
      <c r="FL544" s="190" t="s">
        <v>271</v>
      </c>
      <c r="FM544" s="190" t="s">
        <v>271</v>
      </c>
      <c r="FN544" s="190" t="s">
        <v>271</v>
      </c>
      <c r="FO544" s="190" t="s">
        <v>271</v>
      </c>
      <c r="FP544" s="190" t="s">
        <v>10385</v>
      </c>
      <c r="FQ544" s="193">
        <v>5000</v>
      </c>
      <c r="FR544" s="193">
        <v>1000</v>
      </c>
      <c r="FS544" s="190" t="s">
        <v>297</v>
      </c>
      <c r="FT544" s="190" t="s">
        <v>297</v>
      </c>
      <c r="FU544" s="190" t="s">
        <v>272</v>
      </c>
      <c r="FV544" s="190" t="s">
        <v>272</v>
      </c>
      <c r="FW544" s="190" t="s">
        <v>297</v>
      </c>
      <c r="FX544" s="190" t="s">
        <v>297</v>
      </c>
      <c r="FY544" s="190" t="s">
        <v>297</v>
      </c>
      <c r="FZ544" s="190" t="s">
        <v>297</v>
      </c>
      <c r="GA544" s="190" t="s">
        <v>272</v>
      </c>
      <c r="GB544" s="190" t="s">
        <v>272</v>
      </c>
      <c r="GC544" s="190" t="s">
        <v>297</v>
      </c>
      <c r="GD544" s="190" t="s">
        <v>297</v>
      </c>
      <c r="GE544" s="190" t="s">
        <v>297</v>
      </c>
    </row>
    <row r="545" spans="1:187" x14ac:dyDescent="0.3">
      <c r="A545" s="190" t="s">
        <v>372</v>
      </c>
      <c r="B545" s="190">
        <v>3135</v>
      </c>
      <c r="C545" s="190" t="s">
        <v>110</v>
      </c>
      <c r="D545" s="190" t="s">
        <v>242</v>
      </c>
      <c r="E545" s="190" t="s">
        <v>10384</v>
      </c>
      <c r="F545" s="190" t="s">
        <v>10383</v>
      </c>
      <c r="G545" s="190" t="s">
        <v>4028</v>
      </c>
      <c r="H545" s="190" t="s">
        <v>1272</v>
      </c>
      <c r="I545" s="190" t="s">
        <v>301</v>
      </c>
      <c r="J545" s="190" t="s">
        <v>8880</v>
      </c>
      <c r="K545" s="190" t="s">
        <v>271</v>
      </c>
      <c r="L545" s="190" t="s">
        <v>271</v>
      </c>
      <c r="M545" s="190" t="s">
        <v>271</v>
      </c>
      <c r="N545" s="190" t="s">
        <v>271</v>
      </c>
      <c r="O545" s="190" t="s">
        <v>271</v>
      </c>
      <c r="P545" s="190" t="s">
        <v>271</v>
      </c>
      <c r="Q545" s="191">
        <v>42370</v>
      </c>
      <c r="R545" s="191">
        <v>43830</v>
      </c>
      <c r="T545" s="190" t="s">
        <v>366</v>
      </c>
      <c r="U545" s="194">
        <v>156600</v>
      </c>
      <c r="V545" s="190" t="s">
        <v>10382</v>
      </c>
      <c r="W545" s="190" t="s">
        <v>10381</v>
      </c>
      <c r="X545" s="190" t="s">
        <v>10380</v>
      </c>
      <c r="Y545" s="190" t="s">
        <v>10369</v>
      </c>
      <c r="Z545" s="190" t="s">
        <v>10379</v>
      </c>
      <c r="AA545" s="190" t="s">
        <v>10368</v>
      </c>
      <c r="AB545" s="190" t="s">
        <v>310</v>
      </c>
      <c r="AC545" s="190" t="s">
        <v>10378</v>
      </c>
      <c r="AD545" s="190" t="s">
        <v>674</v>
      </c>
      <c r="AE545" s="190" t="s">
        <v>10377</v>
      </c>
      <c r="AF545" s="190" t="s">
        <v>10376</v>
      </c>
      <c r="AG545" s="193">
        <v>0</v>
      </c>
      <c r="AH545" s="193">
        <v>0</v>
      </c>
      <c r="AI545" s="193">
        <v>0</v>
      </c>
      <c r="AJ545" s="193">
        <v>0</v>
      </c>
      <c r="AK545" s="193">
        <v>0</v>
      </c>
      <c r="AL545" s="193">
        <v>0</v>
      </c>
      <c r="AM545" s="193">
        <v>0</v>
      </c>
      <c r="AN545" s="193">
        <v>0</v>
      </c>
      <c r="AO545" s="193">
        <v>0</v>
      </c>
      <c r="AP545" s="193">
        <v>0</v>
      </c>
      <c r="AQ545" s="193">
        <v>0</v>
      </c>
      <c r="AR545" s="193">
        <v>0</v>
      </c>
      <c r="AS545" s="190" t="s">
        <v>271</v>
      </c>
      <c r="AT545" s="193" t="s">
        <v>271</v>
      </c>
      <c r="AU545" s="193" t="s">
        <v>271</v>
      </c>
      <c r="AV545" s="190" t="s">
        <v>271</v>
      </c>
      <c r="AW545" s="193" t="s">
        <v>271</v>
      </c>
      <c r="AX545" s="193" t="s">
        <v>271</v>
      </c>
      <c r="AY545" s="190" t="s">
        <v>271</v>
      </c>
      <c r="AZ545" s="193" t="s">
        <v>271</v>
      </c>
      <c r="BA545" s="193" t="s">
        <v>271</v>
      </c>
      <c r="BB545" s="190" t="s">
        <v>271</v>
      </c>
      <c r="BC545" s="193" t="s">
        <v>271</v>
      </c>
      <c r="BD545" s="193" t="s">
        <v>271</v>
      </c>
      <c r="BE545" s="190" t="s">
        <v>271</v>
      </c>
      <c r="BF545" s="193" t="s">
        <v>271</v>
      </c>
      <c r="BG545" s="193" t="s">
        <v>271</v>
      </c>
      <c r="BH545" s="190" t="s">
        <v>271</v>
      </c>
      <c r="BI545" s="193" t="s">
        <v>271</v>
      </c>
      <c r="BJ545" s="193" t="s">
        <v>271</v>
      </c>
      <c r="BK545" s="190" t="s">
        <v>271</v>
      </c>
      <c r="BL545" s="193" t="s">
        <v>271</v>
      </c>
      <c r="BM545" s="193" t="s">
        <v>271</v>
      </c>
      <c r="BN545" s="190" t="s">
        <v>271</v>
      </c>
      <c r="BO545" s="193" t="s">
        <v>271</v>
      </c>
      <c r="BP545" s="193" t="s">
        <v>271</v>
      </c>
      <c r="BQ545" s="190" t="s">
        <v>271</v>
      </c>
      <c r="BR545" s="193" t="s">
        <v>271</v>
      </c>
      <c r="BS545" s="193" t="s">
        <v>271</v>
      </c>
      <c r="BT545" s="190" t="s">
        <v>271</v>
      </c>
      <c r="BU545" s="193" t="s">
        <v>271</v>
      </c>
      <c r="BV545" s="193" t="s">
        <v>271</v>
      </c>
      <c r="BW545" s="193">
        <v>0</v>
      </c>
      <c r="BX545" s="193">
        <v>0</v>
      </c>
      <c r="BY545" s="193">
        <v>220</v>
      </c>
      <c r="BZ545" s="193">
        <v>0</v>
      </c>
      <c r="CA545" s="193">
        <v>0</v>
      </c>
      <c r="CB545" s="193">
        <v>33</v>
      </c>
      <c r="CC545" s="190" t="s">
        <v>271</v>
      </c>
      <c r="CD545" s="193" t="s">
        <v>271</v>
      </c>
      <c r="CE545" s="193" t="s">
        <v>271</v>
      </c>
      <c r="CF545" s="190" t="s">
        <v>271</v>
      </c>
      <c r="CG545" s="193" t="s">
        <v>271</v>
      </c>
      <c r="CH545" s="193" t="s">
        <v>271</v>
      </c>
      <c r="CI545" s="190" t="s">
        <v>271</v>
      </c>
      <c r="CJ545" s="193" t="s">
        <v>271</v>
      </c>
      <c r="CK545" s="193" t="s">
        <v>271</v>
      </c>
      <c r="CL545" s="190" t="s">
        <v>271</v>
      </c>
      <c r="CM545" s="193" t="s">
        <v>271</v>
      </c>
      <c r="CN545" s="193" t="s">
        <v>271</v>
      </c>
      <c r="CO545" s="190" t="s">
        <v>271</v>
      </c>
      <c r="CP545" s="193" t="s">
        <v>271</v>
      </c>
      <c r="CQ545" s="193" t="s">
        <v>271</v>
      </c>
      <c r="CR545" s="190" t="s">
        <v>271</v>
      </c>
      <c r="CS545" s="193" t="s">
        <v>271</v>
      </c>
      <c r="CT545" s="193" t="s">
        <v>271</v>
      </c>
      <c r="CU545" s="190" t="s">
        <v>287</v>
      </c>
      <c r="CV545" s="193">
        <v>33</v>
      </c>
      <c r="CW545" s="193">
        <v>220</v>
      </c>
      <c r="CX545" s="190" t="s">
        <v>271</v>
      </c>
      <c r="CY545" s="193" t="s">
        <v>271</v>
      </c>
      <c r="CZ545" s="193" t="s">
        <v>271</v>
      </c>
      <c r="DA545" s="190" t="s">
        <v>271</v>
      </c>
      <c r="DB545" s="193" t="s">
        <v>271</v>
      </c>
      <c r="DC545" s="193" t="s">
        <v>271</v>
      </c>
      <c r="DD545" s="190" t="s">
        <v>287</v>
      </c>
      <c r="DE545" s="193">
        <v>19</v>
      </c>
      <c r="DF545" s="193">
        <v>95</v>
      </c>
      <c r="DG545" s="190" t="s">
        <v>287</v>
      </c>
      <c r="DH545" s="193">
        <v>0</v>
      </c>
      <c r="DI545" s="193">
        <v>0</v>
      </c>
      <c r="DJ545" s="190" t="s">
        <v>287</v>
      </c>
      <c r="DK545" s="193">
        <v>18</v>
      </c>
      <c r="DL545" s="193">
        <v>125</v>
      </c>
      <c r="DM545" s="190" t="s">
        <v>287</v>
      </c>
      <c r="DN545" s="193">
        <v>0</v>
      </c>
      <c r="DO545" s="193">
        <v>0</v>
      </c>
      <c r="DP545" s="190" t="s">
        <v>271</v>
      </c>
      <c r="DQ545" s="193" t="s">
        <v>271</v>
      </c>
      <c r="DR545" s="193" t="s">
        <v>271</v>
      </c>
      <c r="DS545" s="190" t="s">
        <v>271</v>
      </c>
      <c r="DT545" s="193" t="s">
        <v>271</v>
      </c>
      <c r="DU545" s="193" t="s">
        <v>271</v>
      </c>
      <c r="DV545" s="190" t="s">
        <v>271</v>
      </c>
      <c r="DW545" s="193" t="s">
        <v>271</v>
      </c>
      <c r="DX545" s="193" t="s">
        <v>271</v>
      </c>
      <c r="DY545" s="190" t="s">
        <v>356</v>
      </c>
      <c r="DZ545" s="190" t="s">
        <v>297</v>
      </c>
      <c r="EA545" s="190" t="s">
        <v>271</v>
      </c>
      <c r="EB545" s="190" t="s">
        <v>271</v>
      </c>
      <c r="EC545" s="190" t="s">
        <v>297</v>
      </c>
      <c r="ED545" s="190" t="s">
        <v>271</v>
      </c>
      <c r="EE545" s="190" t="s">
        <v>271</v>
      </c>
      <c r="EF545" s="190" t="s">
        <v>10375</v>
      </c>
      <c r="EG545" s="190" t="s">
        <v>352</v>
      </c>
      <c r="EH545" s="190" t="s">
        <v>320</v>
      </c>
      <c r="EI545" s="190" t="s">
        <v>483</v>
      </c>
      <c r="EJ545" s="190" t="s">
        <v>246</v>
      </c>
      <c r="EK545" s="190" t="s">
        <v>1765</v>
      </c>
      <c r="EL545" s="190" t="s">
        <v>271</v>
      </c>
      <c r="EM545" s="190" t="s">
        <v>271</v>
      </c>
      <c r="EN545" s="190" t="s">
        <v>271</v>
      </c>
      <c r="EO545" s="190" t="s">
        <v>271</v>
      </c>
      <c r="EP545" s="190" t="s">
        <v>305</v>
      </c>
      <c r="EQ545" s="190" t="s">
        <v>271</v>
      </c>
      <c r="ER545" s="190" t="s">
        <v>692</v>
      </c>
      <c r="ES545" s="190" t="s">
        <v>271</v>
      </c>
      <c r="ET545" s="190" t="s">
        <v>271</v>
      </c>
      <c r="EU545" s="190" t="s">
        <v>271</v>
      </c>
      <c r="EV545" s="190" t="s">
        <v>271</v>
      </c>
      <c r="EW545" s="190" t="s">
        <v>691</v>
      </c>
      <c r="EX545" s="190" t="s">
        <v>271</v>
      </c>
      <c r="EY545" s="190" t="s">
        <v>302</v>
      </c>
      <c r="EZ545" s="190" t="s">
        <v>268</v>
      </c>
      <c r="FA545" s="190" t="s">
        <v>259</v>
      </c>
      <c r="FB545" s="193">
        <v>0</v>
      </c>
      <c r="FC545" s="190" t="s">
        <v>271</v>
      </c>
      <c r="FD545" s="190" t="s">
        <v>271</v>
      </c>
      <c r="FE545" s="190" t="s">
        <v>271</v>
      </c>
      <c r="FF545" s="190" t="s">
        <v>264</v>
      </c>
      <c r="FG545" s="190" t="s">
        <v>10374</v>
      </c>
      <c r="FH545" s="190" t="s">
        <v>271</v>
      </c>
      <c r="FI545" s="190" t="s">
        <v>271</v>
      </c>
      <c r="FJ545" s="190" t="s">
        <v>271</v>
      </c>
      <c r="FK545" s="190" t="s">
        <v>271</v>
      </c>
      <c r="FL545" s="190" t="s">
        <v>271</v>
      </c>
      <c r="FM545" s="190" t="s">
        <v>271</v>
      </c>
      <c r="FN545" s="190" t="s">
        <v>271</v>
      </c>
      <c r="FO545" s="190" t="s">
        <v>10373</v>
      </c>
      <c r="FP545" s="190" t="s">
        <v>271</v>
      </c>
      <c r="FQ545" s="193">
        <v>220</v>
      </c>
      <c r="FR545" s="193">
        <v>33</v>
      </c>
      <c r="FS545" s="190" t="s">
        <v>271</v>
      </c>
      <c r="FT545" s="190" t="s">
        <v>271</v>
      </c>
      <c r="FU545" s="190" t="s">
        <v>271</v>
      </c>
      <c r="FV545" s="190" t="s">
        <v>271</v>
      </c>
      <c r="FW545" s="190" t="s">
        <v>271</v>
      </c>
      <c r="FX545" s="190" t="s">
        <v>271</v>
      </c>
      <c r="FY545" s="190" t="s">
        <v>271</v>
      </c>
      <c r="FZ545" s="190" t="s">
        <v>271</v>
      </c>
      <c r="GA545" s="190" t="s">
        <v>271</v>
      </c>
      <c r="GB545" s="190" t="s">
        <v>271</v>
      </c>
      <c r="GC545" s="190" t="s">
        <v>271</v>
      </c>
      <c r="GD545" s="190" t="s">
        <v>271</v>
      </c>
      <c r="GE545" s="190" t="s">
        <v>271</v>
      </c>
    </row>
    <row r="546" spans="1:187" x14ac:dyDescent="0.3">
      <c r="A546" s="190" t="s">
        <v>372</v>
      </c>
      <c r="B546" s="190">
        <v>3138</v>
      </c>
      <c r="C546" s="190" t="s">
        <v>110</v>
      </c>
      <c r="D546" s="190" t="s">
        <v>242</v>
      </c>
      <c r="E546" s="190" t="s">
        <v>10372</v>
      </c>
      <c r="F546" s="190" t="s">
        <v>10371</v>
      </c>
      <c r="G546" s="190" t="s">
        <v>4028</v>
      </c>
      <c r="H546" s="190" t="s">
        <v>1272</v>
      </c>
      <c r="I546" s="190" t="s">
        <v>301</v>
      </c>
      <c r="J546" s="190" t="s">
        <v>10370</v>
      </c>
      <c r="K546" s="190" t="s">
        <v>271</v>
      </c>
      <c r="L546" s="190" t="s">
        <v>271</v>
      </c>
      <c r="M546" s="190" t="s">
        <v>271</v>
      </c>
      <c r="N546" s="190" t="s">
        <v>271</v>
      </c>
      <c r="O546" s="190" t="s">
        <v>271</v>
      </c>
      <c r="P546" s="190" t="s">
        <v>271</v>
      </c>
      <c r="Q546" s="191">
        <v>40909</v>
      </c>
      <c r="R546" s="191">
        <v>42339</v>
      </c>
      <c r="S546" s="191">
        <v>42428</v>
      </c>
      <c r="T546" s="190" t="s">
        <v>592</v>
      </c>
      <c r="U546" s="194">
        <v>1500000</v>
      </c>
      <c r="V546" s="190" t="s">
        <v>10369</v>
      </c>
      <c r="W546" s="190" t="s">
        <v>5158</v>
      </c>
      <c r="X546" s="190" t="s">
        <v>10368</v>
      </c>
      <c r="Y546" s="190" t="s">
        <v>10367</v>
      </c>
      <c r="Z546" s="190" t="s">
        <v>10366</v>
      </c>
      <c r="AA546" s="190" t="s">
        <v>10365</v>
      </c>
      <c r="AB546" s="190" t="s">
        <v>310</v>
      </c>
      <c r="AC546" s="190" t="s">
        <v>10364</v>
      </c>
      <c r="AD546" s="190" t="s">
        <v>325</v>
      </c>
      <c r="AE546" s="190" t="s">
        <v>10363</v>
      </c>
      <c r="AF546" s="190" t="s">
        <v>10362</v>
      </c>
      <c r="AG546" s="193">
        <v>84651</v>
      </c>
      <c r="AH546" s="193">
        <v>43060</v>
      </c>
      <c r="AI546" s="193">
        <v>127711</v>
      </c>
      <c r="AJ546" s="193">
        <v>31456</v>
      </c>
      <c r="AK546" s="193">
        <v>18027</v>
      </c>
      <c r="AL546" s="193">
        <v>49483</v>
      </c>
      <c r="AM546" s="193" t="s">
        <v>271</v>
      </c>
      <c r="AN546" s="193" t="s">
        <v>271</v>
      </c>
      <c r="AO546" s="193">
        <v>0</v>
      </c>
      <c r="AP546" s="193" t="s">
        <v>271</v>
      </c>
      <c r="AQ546" s="193" t="s">
        <v>271</v>
      </c>
      <c r="AR546" s="193">
        <v>0</v>
      </c>
      <c r="AS546" s="190" t="s">
        <v>271</v>
      </c>
      <c r="AT546" s="193" t="s">
        <v>271</v>
      </c>
      <c r="AU546" s="193" t="s">
        <v>271</v>
      </c>
      <c r="AV546" s="190" t="s">
        <v>271</v>
      </c>
      <c r="AW546" s="193" t="s">
        <v>271</v>
      </c>
      <c r="AX546" s="193" t="s">
        <v>271</v>
      </c>
      <c r="AY546" s="190" t="s">
        <v>271</v>
      </c>
      <c r="AZ546" s="193" t="s">
        <v>271</v>
      </c>
      <c r="BA546" s="193" t="s">
        <v>271</v>
      </c>
      <c r="BB546" s="190" t="s">
        <v>271</v>
      </c>
      <c r="BC546" s="193" t="s">
        <v>271</v>
      </c>
      <c r="BD546" s="193" t="s">
        <v>271</v>
      </c>
      <c r="BE546" s="190" t="s">
        <v>271</v>
      </c>
      <c r="BF546" s="193" t="s">
        <v>271</v>
      </c>
      <c r="BG546" s="193" t="s">
        <v>271</v>
      </c>
      <c r="BH546" s="190" t="s">
        <v>271</v>
      </c>
      <c r="BI546" s="193" t="s">
        <v>271</v>
      </c>
      <c r="BJ546" s="193" t="s">
        <v>271</v>
      </c>
      <c r="BK546" s="190" t="s">
        <v>271</v>
      </c>
      <c r="BL546" s="193" t="s">
        <v>271</v>
      </c>
      <c r="BM546" s="193" t="s">
        <v>271</v>
      </c>
      <c r="BN546" s="190" t="s">
        <v>271</v>
      </c>
      <c r="BO546" s="193" t="s">
        <v>271</v>
      </c>
      <c r="BP546" s="193" t="s">
        <v>271</v>
      </c>
      <c r="BQ546" s="190" t="s">
        <v>271</v>
      </c>
      <c r="BR546" s="193" t="s">
        <v>271</v>
      </c>
      <c r="BS546" s="193" t="s">
        <v>271</v>
      </c>
      <c r="BT546" s="190" t="s">
        <v>271</v>
      </c>
      <c r="BU546" s="193" t="s">
        <v>271</v>
      </c>
      <c r="BV546" s="193" t="s">
        <v>271</v>
      </c>
      <c r="BW546" s="193">
        <v>84651</v>
      </c>
      <c r="BX546" s="193">
        <v>43060</v>
      </c>
      <c r="BY546" s="193">
        <v>127711</v>
      </c>
      <c r="BZ546" s="193">
        <v>31456</v>
      </c>
      <c r="CA546" s="193">
        <v>18027</v>
      </c>
      <c r="CB546" s="193">
        <v>49483</v>
      </c>
      <c r="CC546" s="190" t="s">
        <v>271</v>
      </c>
      <c r="CD546" s="193" t="s">
        <v>271</v>
      </c>
      <c r="CE546" s="193" t="s">
        <v>271</v>
      </c>
      <c r="CF546" s="190" t="s">
        <v>271</v>
      </c>
      <c r="CG546" s="193" t="s">
        <v>271</v>
      </c>
      <c r="CH546" s="193" t="s">
        <v>271</v>
      </c>
      <c r="CI546" s="190" t="s">
        <v>271</v>
      </c>
      <c r="CJ546" s="193" t="s">
        <v>271</v>
      </c>
      <c r="CK546" s="193" t="s">
        <v>271</v>
      </c>
      <c r="CL546" s="190" t="s">
        <v>271</v>
      </c>
      <c r="CM546" s="193" t="s">
        <v>271</v>
      </c>
      <c r="CN546" s="193" t="s">
        <v>271</v>
      </c>
      <c r="CO546" s="190" t="s">
        <v>271</v>
      </c>
      <c r="CP546" s="193" t="s">
        <v>271</v>
      </c>
      <c r="CQ546" s="193" t="s">
        <v>271</v>
      </c>
      <c r="CR546" s="190" t="s">
        <v>287</v>
      </c>
      <c r="CS546" s="193">
        <v>2406</v>
      </c>
      <c r="CT546" s="193">
        <v>6728</v>
      </c>
      <c r="CU546" s="190" t="s">
        <v>271</v>
      </c>
      <c r="CV546" s="193" t="s">
        <v>271</v>
      </c>
      <c r="CW546" s="193" t="s">
        <v>271</v>
      </c>
      <c r="CX546" s="190" t="s">
        <v>271</v>
      </c>
      <c r="CY546" s="193" t="s">
        <v>271</v>
      </c>
      <c r="CZ546" s="193" t="s">
        <v>271</v>
      </c>
      <c r="DA546" s="190" t="s">
        <v>271</v>
      </c>
      <c r="DB546" s="193" t="s">
        <v>271</v>
      </c>
      <c r="DC546" s="193" t="s">
        <v>271</v>
      </c>
      <c r="DD546" s="190" t="s">
        <v>287</v>
      </c>
      <c r="DE546" s="193">
        <v>49483</v>
      </c>
      <c r="DF546" s="193">
        <v>127711</v>
      </c>
      <c r="DG546" s="190" t="s">
        <v>271</v>
      </c>
      <c r="DH546" s="193" t="s">
        <v>271</v>
      </c>
      <c r="DI546" s="193" t="s">
        <v>271</v>
      </c>
      <c r="DJ546" s="190" t="s">
        <v>271</v>
      </c>
      <c r="DK546" s="193" t="s">
        <v>271</v>
      </c>
      <c r="DL546" s="193" t="s">
        <v>271</v>
      </c>
      <c r="DM546" s="190" t="s">
        <v>271</v>
      </c>
      <c r="DN546" s="193" t="s">
        <v>271</v>
      </c>
      <c r="DO546" s="193" t="s">
        <v>271</v>
      </c>
      <c r="DP546" s="190" t="s">
        <v>287</v>
      </c>
      <c r="DQ546" s="193">
        <v>49483</v>
      </c>
      <c r="DR546" s="193">
        <v>127711</v>
      </c>
      <c r="DS546" s="190" t="s">
        <v>271</v>
      </c>
      <c r="DT546" s="193" t="s">
        <v>271</v>
      </c>
      <c r="DU546" s="193" t="s">
        <v>271</v>
      </c>
      <c r="DV546" s="190" t="s">
        <v>271</v>
      </c>
      <c r="DW546" s="193" t="s">
        <v>271</v>
      </c>
      <c r="DX546" s="193" t="s">
        <v>271</v>
      </c>
      <c r="DY546" s="190" t="s">
        <v>655</v>
      </c>
      <c r="DZ546" s="190" t="s">
        <v>297</v>
      </c>
      <c r="EA546" s="190" t="s">
        <v>271</v>
      </c>
      <c r="EB546" s="190" t="s">
        <v>271</v>
      </c>
      <c r="EC546" s="190" t="s">
        <v>297</v>
      </c>
      <c r="ED546" s="190" t="s">
        <v>271</v>
      </c>
      <c r="EE546" s="190" t="s">
        <v>271</v>
      </c>
      <c r="EF546" s="190" t="s">
        <v>10361</v>
      </c>
      <c r="EG546" s="190" t="s">
        <v>321</v>
      </c>
      <c r="EH546" s="190" t="s">
        <v>380</v>
      </c>
      <c r="EI546" s="190" t="s">
        <v>319</v>
      </c>
      <c r="EJ546" s="190" t="s">
        <v>245</v>
      </c>
      <c r="EK546" s="190" t="s">
        <v>379</v>
      </c>
      <c r="EL546" s="190" t="s">
        <v>272</v>
      </c>
      <c r="EM546" s="190" t="s">
        <v>272</v>
      </c>
      <c r="EN546" s="190" t="s">
        <v>272</v>
      </c>
      <c r="EO546" s="190" t="s">
        <v>272</v>
      </c>
      <c r="EP546" s="190" t="s">
        <v>378</v>
      </c>
      <c r="EQ546" s="190">
        <v>4</v>
      </c>
      <c r="ER546" s="190" t="s">
        <v>349</v>
      </c>
      <c r="ES546" s="190" t="s">
        <v>272</v>
      </c>
      <c r="ET546" s="190" t="s">
        <v>272</v>
      </c>
      <c r="EU546" s="190" t="s">
        <v>272</v>
      </c>
      <c r="EV546" s="190" t="s">
        <v>297</v>
      </c>
      <c r="EW546" s="190" t="s">
        <v>303</v>
      </c>
      <c r="EX546" s="190">
        <v>3</v>
      </c>
      <c r="EY546" s="190" t="s">
        <v>318</v>
      </c>
      <c r="EZ546" s="190" t="s">
        <v>268</v>
      </c>
      <c r="FA546" s="190" t="s">
        <v>259</v>
      </c>
      <c r="FB546" s="193">
        <v>0</v>
      </c>
      <c r="FC546" s="190" t="s">
        <v>271</v>
      </c>
      <c r="FD546" s="190" t="s">
        <v>271</v>
      </c>
      <c r="FE546" s="190" t="s">
        <v>271</v>
      </c>
      <c r="FF546" s="190" t="s">
        <v>263</v>
      </c>
      <c r="FG546" s="190" t="s">
        <v>10360</v>
      </c>
      <c r="FH546" s="190" t="s">
        <v>10359</v>
      </c>
      <c r="FI546" s="190" t="s">
        <v>10358</v>
      </c>
      <c r="FJ546" s="190" t="s">
        <v>10357</v>
      </c>
      <c r="FK546" s="190" t="s">
        <v>10356</v>
      </c>
      <c r="FL546" s="190" t="s">
        <v>10355</v>
      </c>
      <c r="FM546" s="190" t="s">
        <v>10354</v>
      </c>
      <c r="FN546" s="190" t="s">
        <v>10353</v>
      </c>
      <c r="FO546" s="190" t="s">
        <v>271</v>
      </c>
      <c r="FP546" s="190" t="s">
        <v>271</v>
      </c>
      <c r="FQ546" s="193">
        <v>127711</v>
      </c>
      <c r="FR546" s="193">
        <v>49483</v>
      </c>
      <c r="FS546" s="190" t="s">
        <v>297</v>
      </c>
      <c r="FT546" s="190" t="s">
        <v>297</v>
      </c>
      <c r="FU546" s="190" t="s">
        <v>297</v>
      </c>
      <c r="FV546" s="190" t="s">
        <v>297</v>
      </c>
      <c r="FW546" s="190" t="s">
        <v>272</v>
      </c>
      <c r="FX546" s="190" t="s">
        <v>272</v>
      </c>
      <c r="FY546" s="190" t="s">
        <v>297</v>
      </c>
      <c r="FZ546" s="190" t="s">
        <v>297</v>
      </c>
      <c r="GA546" s="190" t="s">
        <v>297</v>
      </c>
      <c r="GB546" s="190" t="s">
        <v>297</v>
      </c>
      <c r="GC546" s="190" t="s">
        <v>297</v>
      </c>
      <c r="GD546" s="190" t="s">
        <v>297</v>
      </c>
      <c r="GE546" s="190" t="s">
        <v>297</v>
      </c>
    </row>
    <row r="547" spans="1:187" x14ac:dyDescent="0.3">
      <c r="A547" s="190" t="s">
        <v>372</v>
      </c>
      <c r="B547" s="190">
        <v>3116</v>
      </c>
      <c r="C547" s="190" t="s">
        <v>110</v>
      </c>
      <c r="D547" s="190" t="s">
        <v>242</v>
      </c>
      <c r="E547" s="190" t="s">
        <v>8136</v>
      </c>
      <c r="F547" s="190" t="s">
        <v>8135</v>
      </c>
      <c r="G547" s="190" t="s">
        <v>4001</v>
      </c>
      <c r="H547" s="190" t="s">
        <v>369</v>
      </c>
      <c r="I547" s="190" t="s">
        <v>1514</v>
      </c>
      <c r="J547" s="190" t="s">
        <v>8134</v>
      </c>
      <c r="K547" s="190" t="s">
        <v>369</v>
      </c>
      <c r="L547" s="190" t="s">
        <v>6421</v>
      </c>
      <c r="M547" s="190" t="s">
        <v>8133</v>
      </c>
      <c r="N547" s="190" t="s">
        <v>369</v>
      </c>
      <c r="O547" s="190" t="s">
        <v>1511</v>
      </c>
      <c r="P547" s="190" t="s">
        <v>1510</v>
      </c>
      <c r="Q547" s="191">
        <v>40787</v>
      </c>
      <c r="R547" s="191">
        <v>42551</v>
      </c>
      <c r="S547" s="191">
        <v>42643</v>
      </c>
      <c r="T547" s="190" t="s">
        <v>549</v>
      </c>
      <c r="U547" s="194">
        <v>6072102</v>
      </c>
      <c r="V547" s="190" t="s">
        <v>8132</v>
      </c>
      <c r="W547" s="190" t="s">
        <v>8131</v>
      </c>
      <c r="X547" s="190" t="s">
        <v>8130</v>
      </c>
      <c r="Y547" s="190" t="s">
        <v>8129</v>
      </c>
      <c r="Z547" s="190" t="s">
        <v>8128</v>
      </c>
      <c r="AA547" s="190" t="s">
        <v>8127</v>
      </c>
      <c r="AB547" s="190" t="s">
        <v>310</v>
      </c>
      <c r="AC547" s="190" t="s">
        <v>8126</v>
      </c>
      <c r="AD547" s="190" t="s">
        <v>325</v>
      </c>
      <c r="AE547" s="190" t="s">
        <v>8125</v>
      </c>
      <c r="AF547" s="190" t="s">
        <v>8124</v>
      </c>
      <c r="AG547" s="193">
        <v>91000</v>
      </c>
      <c r="AH547" s="193">
        <v>39000</v>
      </c>
      <c r="AI547" s="193">
        <v>130000</v>
      </c>
      <c r="AJ547" s="193">
        <v>18200</v>
      </c>
      <c r="AK547" s="193">
        <v>7800</v>
      </c>
      <c r="AL547" s="193">
        <v>26000</v>
      </c>
      <c r="AM547" s="193">
        <v>0</v>
      </c>
      <c r="AN547" s="193">
        <v>0</v>
      </c>
      <c r="AO547" s="193">
        <v>0</v>
      </c>
      <c r="AP547" s="193">
        <v>0</v>
      </c>
      <c r="AQ547" s="193">
        <v>0</v>
      </c>
      <c r="AR547" s="193">
        <v>0</v>
      </c>
      <c r="AS547" s="190" t="s">
        <v>271</v>
      </c>
      <c r="AT547" s="193" t="s">
        <v>271</v>
      </c>
      <c r="AU547" s="193" t="s">
        <v>271</v>
      </c>
      <c r="AV547" s="190" t="s">
        <v>271</v>
      </c>
      <c r="AW547" s="193" t="s">
        <v>271</v>
      </c>
      <c r="AX547" s="193" t="s">
        <v>271</v>
      </c>
      <c r="AY547" s="190" t="s">
        <v>271</v>
      </c>
      <c r="AZ547" s="193" t="s">
        <v>271</v>
      </c>
      <c r="BA547" s="193" t="s">
        <v>271</v>
      </c>
      <c r="BB547" s="190" t="s">
        <v>271</v>
      </c>
      <c r="BC547" s="193" t="s">
        <v>271</v>
      </c>
      <c r="BD547" s="193" t="s">
        <v>271</v>
      </c>
      <c r="BE547" s="190" t="s">
        <v>271</v>
      </c>
      <c r="BF547" s="193" t="s">
        <v>271</v>
      </c>
      <c r="BG547" s="193" t="s">
        <v>271</v>
      </c>
      <c r="BH547" s="190" t="s">
        <v>271</v>
      </c>
      <c r="BI547" s="193" t="s">
        <v>271</v>
      </c>
      <c r="BJ547" s="193" t="s">
        <v>271</v>
      </c>
      <c r="BK547" s="190" t="s">
        <v>271</v>
      </c>
      <c r="BL547" s="193" t="s">
        <v>271</v>
      </c>
      <c r="BM547" s="193" t="s">
        <v>271</v>
      </c>
      <c r="BN547" s="190" t="s">
        <v>271</v>
      </c>
      <c r="BO547" s="193" t="s">
        <v>271</v>
      </c>
      <c r="BP547" s="193" t="s">
        <v>271</v>
      </c>
      <c r="BQ547" s="190" t="s">
        <v>271</v>
      </c>
      <c r="BR547" s="193" t="s">
        <v>271</v>
      </c>
      <c r="BS547" s="193" t="s">
        <v>271</v>
      </c>
      <c r="BT547" s="190" t="s">
        <v>271</v>
      </c>
      <c r="BU547" s="193" t="s">
        <v>271</v>
      </c>
      <c r="BV547" s="193" t="s">
        <v>271</v>
      </c>
      <c r="BW547" s="193">
        <v>23378</v>
      </c>
      <c r="BX547" s="193">
        <v>11250</v>
      </c>
      <c r="BY547" s="193">
        <v>34628</v>
      </c>
      <c r="BZ547" s="193">
        <v>10059</v>
      </c>
      <c r="CA547" s="193">
        <v>6568</v>
      </c>
      <c r="CB547" s="193">
        <v>16627</v>
      </c>
      <c r="CC547" s="190" t="s">
        <v>287</v>
      </c>
      <c r="CD547" s="193">
        <v>13420</v>
      </c>
      <c r="CE547" s="193">
        <v>26430</v>
      </c>
      <c r="CF547" s="190" t="s">
        <v>287</v>
      </c>
      <c r="CG547" s="193">
        <v>16627</v>
      </c>
      <c r="CH547" s="193">
        <v>34628</v>
      </c>
      <c r="CI547" s="190" t="s">
        <v>271</v>
      </c>
      <c r="CJ547" s="193" t="s">
        <v>271</v>
      </c>
      <c r="CK547" s="193" t="s">
        <v>271</v>
      </c>
      <c r="CL547" s="190" t="s">
        <v>287</v>
      </c>
      <c r="CM547" s="193">
        <v>16627</v>
      </c>
      <c r="CN547" s="193">
        <v>34628</v>
      </c>
      <c r="CO547" s="190" t="s">
        <v>287</v>
      </c>
      <c r="CP547" s="193">
        <v>13420</v>
      </c>
      <c r="CQ547" s="193">
        <v>26430</v>
      </c>
      <c r="CR547" s="190" t="s">
        <v>271</v>
      </c>
      <c r="CS547" s="193" t="s">
        <v>271</v>
      </c>
      <c r="CT547" s="193" t="s">
        <v>271</v>
      </c>
      <c r="CU547" s="190" t="s">
        <v>287</v>
      </c>
      <c r="CV547" s="193">
        <v>13420</v>
      </c>
      <c r="CW547" s="193">
        <v>26430</v>
      </c>
      <c r="CX547" s="190" t="s">
        <v>271</v>
      </c>
      <c r="CY547" s="193" t="s">
        <v>271</v>
      </c>
      <c r="CZ547" s="193" t="s">
        <v>271</v>
      </c>
      <c r="DA547" s="190" t="s">
        <v>287</v>
      </c>
      <c r="DB547" s="193">
        <v>901</v>
      </c>
      <c r="DC547" s="193">
        <v>2113</v>
      </c>
      <c r="DD547" s="190" t="s">
        <v>271</v>
      </c>
      <c r="DE547" s="193" t="s">
        <v>271</v>
      </c>
      <c r="DF547" s="193" t="s">
        <v>271</v>
      </c>
      <c r="DG547" s="190" t="s">
        <v>271</v>
      </c>
      <c r="DH547" s="193" t="s">
        <v>271</v>
      </c>
      <c r="DI547" s="193" t="s">
        <v>271</v>
      </c>
      <c r="DJ547" s="190" t="s">
        <v>287</v>
      </c>
      <c r="DK547" s="193">
        <v>5806</v>
      </c>
      <c r="DL547" s="193">
        <v>14393</v>
      </c>
      <c r="DM547" s="190" t="s">
        <v>287</v>
      </c>
      <c r="DN547" s="193">
        <v>16581</v>
      </c>
      <c r="DO547" s="193">
        <v>34628</v>
      </c>
      <c r="DP547" s="190" t="s">
        <v>271</v>
      </c>
      <c r="DQ547" s="193" t="s">
        <v>271</v>
      </c>
      <c r="DR547" s="193" t="s">
        <v>271</v>
      </c>
      <c r="DS547" s="190" t="s">
        <v>271</v>
      </c>
      <c r="DT547" s="193" t="s">
        <v>271</v>
      </c>
      <c r="DU547" s="193" t="s">
        <v>271</v>
      </c>
      <c r="DV547" s="190" t="s">
        <v>287</v>
      </c>
      <c r="DW547" s="193">
        <v>5329</v>
      </c>
      <c r="DX547" s="193">
        <v>13762</v>
      </c>
      <c r="DY547" s="190" t="s">
        <v>356</v>
      </c>
      <c r="DZ547" s="190" t="s">
        <v>297</v>
      </c>
      <c r="EA547" s="190" t="s">
        <v>271</v>
      </c>
      <c r="EB547" s="190" t="s">
        <v>271</v>
      </c>
      <c r="EC547" s="190" t="s">
        <v>297</v>
      </c>
      <c r="ED547" s="190" t="s">
        <v>271</v>
      </c>
      <c r="EE547" s="190" t="s">
        <v>271</v>
      </c>
      <c r="EF547" s="190" t="s">
        <v>271</v>
      </c>
      <c r="EG547" s="190" t="s">
        <v>285</v>
      </c>
      <c r="EH547" s="190" t="s">
        <v>320</v>
      </c>
      <c r="EI547" s="190" t="s">
        <v>483</v>
      </c>
      <c r="EJ547" s="190" t="s">
        <v>245</v>
      </c>
      <c r="EK547" s="190" t="s">
        <v>351</v>
      </c>
      <c r="EL547" s="190" t="s">
        <v>272</v>
      </c>
      <c r="EM547" s="190" t="s">
        <v>297</v>
      </c>
      <c r="EN547" s="190" t="s">
        <v>272</v>
      </c>
      <c r="EO547" s="190" t="s">
        <v>272</v>
      </c>
      <c r="EP547" s="190" t="s">
        <v>281</v>
      </c>
      <c r="EQ547" s="190">
        <v>3</v>
      </c>
      <c r="ER547" s="190" t="s">
        <v>349</v>
      </c>
      <c r="ES547" s="190" t="s">
        <v>272</v>
      </c>
      <c r="ET547" s="190" t="s">
        <v>272</v>
      </c>
      <c r="EU547" s="190" t="s">
        <v>272</v>
      </c>
      <c r="EV547" s="190" t="s">
        <v>272</v>
      </c>
      <c r="EW547" s="190" t="s">
        <v>303</v>
      </c>
      <c r="EX547" s="190">
        <v>4</v>
      </c>
      <c r="EY547" s="190" t="s">
        <v>278</v>
      </c>
      <c r="EZ547" s="190" t="s">
        <v>267</v>
      </c>
      <c r="FA547" s="190" t="s">
        <v>260</v>
      </c>
      <c r="FB547" s="193">
        <v>12</v>
      </c>
      <c r="FC547" s="190" t="s">
        <v>300</v>
      </c>
      <c r="FD547" s="190" t="s">
        <v>276</v>
      </c>
      <c r="FE547" s="190" t="s">
        <v>348</v>
      </c>
      <c r="FF547" s="190" t="s">
        <v>263</v>
      </c>
      <c r="FG547" s="190" t="s">
        <v>271</v>
      </c>
      <c r="FH547" s="190" t="s">
        <v>271</v>
      </c>
      <c r="FI547" s="190" t="s">
        <v>271</v>
      </c>
      <c r="FJ547" s="190" t="s">
        <v>271</v>
      </c>
      <c r="FK547" s="190" t="s">
        <v>271</v>
      </c>
      <c r="FL547" s="190" t="s">
        <v>8123</v>
      </c>
      <c r="FM547" s="190" t="s">
        <v>8122</v>
      </c>
      <c r="FN547" s="190" t="s">
        <v>8121</v>
      </c>
      <c r="FO547" s="190" t="s">
        <v>271</v>
      </c>
      <c r="FP547" s="190" t="s">
        <v>8120</v>
      </c>
      <c r="FQ547" s="193">
        <v>34628</v>
      </c>
      <c r="FR547" s="193">
        <v>16627</v>
      </c>
      <c r="FS547" s="190" t="s">
        <v>272</v>
      </c>
      <c r="FT547" s="190" t="s">
        <v>272</v>
      </c>
      <c r="FU547" s="190" t="s">
        <v>297</v>
      </c>
      <c r="FV547" s="190" t="s">
        <v>297</v>
      </c>
      <c r="FW547" s="190" t="s">
        <v>297</v>
      </c>
      <c r="FX547" s="190" t="s">
        <v>297</v>
      </c>
      <c r="FY547" s="190" t="s">
        <v>297</v>
      </c>
      <c r="FZ547" s="190" t="s">
        <v>297</v>
      </c>
      <c r="GA547" s="190" t="s">
        <v>272</v>
      </c>
      <c r="GB547" s="190" t="s">
        <v>272</v>
      </c>
      <c r="GC547" s="190" t="s">
        <v>272</v>
      </c>
      <c r="GD547" s="190" t="s">
        <v>272</v>
      </c>
      <c r="GE547" s="190" t="s">
        <v>272</v>
      </c>
    </row>
    <row r="548" spans="1:187" x14ac:dyDescent="0.3">
      <c r="A548" s="190" t="s">
        <v>372</v>
      </c>
      <c r="B548" s="190">
        <v>3121</v>
      </c>
      <c r="C548" s="190" t="s">
        <v>110</v>
      </c>
      <c r="D548" s="190" t="s">
        <v>242</v>
      </c>
      <c r="E548" s="190" t="s">
        <v>8119</v>
      </c>
      <c r="F548" s="190" t="s">
        <v>8118</v>
      </c>
      <c r="G548" s="190" t="s">
        <v>4001</v>
      </c>
      <c r="H548" s="190" t="s">
        <v>301</v>
      </c>
      <c r="I548" s="190" t="s">
        <v>301</v>
      </c>
      <c r="J548" s="190" t="s">
        <v>8117</v>
      </c>
      <c r="K548" s="190" t="s">
        <v>271</v>
      </c>
      <c r="L548" s="190" t="s">
        <v>271</v>
      </c>
      <c r="M548" s="190" t="s">
        <v>271</v>
      </c>
      <c r="N548" s="190" t="s">
        <v>271</v>
      </c>
      <c r="O548" s="190" t="s">
        <v>271</v>
      </c>
      <c r="P548" s="190" t="s">
        <v>271</v>
      </c>
      <c r="Q548" s="191">
        <v>42474</v>
      </c>
      <c r="R548" s="191">
        <v>42519</v>
      </c>
      <c r="T548" s="190" t="s">
        <v>452</v>
      </c>
      <c r="U548" s="194">
        <v>74269</v>
      </c>
      <c r="V548" s="190" t="s">
        <v>8116</v>
      </c>
      <c r="W548" s="190" t="s">
        <v>8115</v>
      </c>
      <c r="X548" s="190" t="s">
        <v>8114</v>
      </c>
      <c r="Y548" s="190" t="s">
        <v>8113</v>
      </c>
      <c r="Z548" s="190" t="s">
        <v>799</v>
      </c>
      <c r="AA548" s="190" t="s">
        <v>8112</v>
      </c>
      <c r="AB548" s="190" t="s">
        <v>448</v>
      </c>
      <c r="AC548" s="190" t="s">
        <v>8111</v>
      </c>
      <c r="AD548" s="190" t="s">
        <v>325</v>
      </c>
      <c r="AE548" s="190" t="s">
        <v>8110</v>
      </c>
      <c r="AF548" s="190" t="s">
        <v>8109</v>
      </c>
      <c r="AG548" s="193">
        <v>25</v>
      </c>
      <c r="AH548" s="193">
        <v>37</v>
      </c>
      <c r="AI548" s="193">
        <v>62</v>
      </c>
      <c r="AJ548" s="193">
        <v>846</v>
      </c>
      <c r="AK548" s="193">
        <v>729</v>
      </c>
      <c r="AL548" s="193">
        <v>1575</v>
      </c>
      <c r="AM548" s="193">
        <v>34</v>
      </c>
      <c r="AN548" s="193">
        <v>52</v>
      </c>
      <c r="AO548" s="193">
        <v>86</v>
      </c>
      <c r="AP548" s="193">
        <v>496</v>
      </c>
      <c r="AQ548" s="193">
        <v>518</v>
      </c>
      <c r="AR548" s="193">
        <v>1014</v>
      </c>
      <c r="AS548" s="190" t="s">
        <v>287</v>
      </c>
      <c r="AT548" s="193">
        <v>10</v>
      </c>
      <c r="AU548" s="193">
        <v>1014</v>
      </c>
      <c r="AV548" s="190" t="s">
        <v>271</v>
      </c>
      <c r="AW548" s="193" t="s">
        <v>271</v>
      </c>
      <c r="AX548" s="193" t="s">
        <v>271</v>
      </c>
      <c r="AY548" s="190" t="s">
        <v>271</v>
      </c>
      <c r="AZ548" s="193" t="s">
        <v>271</v>
      </c>
      <c r="BA548" s="193" t="s">
        <v>271</v>
      </c>
      <c r="BB548" s="190" t="s">
        <v>287</v>
      </c>
      <c r="BC548" s="193">
        <v>250</v>
      </c>
      <c r="BD548" s="193">
        <v>1014</v>
      </c>
      <c r="BE548" s="190" t="s">
        <v>271</v>
      </c>
      <c r="BF548" s="193" t="s">
        <v>271</v>
      </c>
      <c r="BG548" s="193" t="s">
        <v>271</v>
      </c>
      <c r="BH548" s="190" t="s">
        <v>271</v>
      </c>
      <c r="BI548" s="193" t="s">
        <v>271</v>
      </c>
      <c r="BJ548" s="193" t="s">
        <v>271</v>
      </c>
      <c r="BK548" s="190" t="s">
        <v>271</v>
      </c>
      <c r="BL548" s="193" t="s">
        <v>271</v>
      </c>
      <c r="BM548" s="193" t="s">
        <v>271</v>
      </c>
      <c r="BN548" s="190" t="s">
        <v>271</v>
      </c>
      <c r="BO548" s="193" t="s">
        <v>271</v>
      </c>
      <c r="BP548" s="193" t="s">
        <v>271</v>
      </c>
      <c r="BQ548" s="190" t="s">
        <v>287</v>
      </c>
      <c r="BR548" s="193">
        <v>1014</v>
      </c>
      <c r="BS548" s="193">
        <v>86</v>
      </c>
      <c r="BT548" s="190" t="s">
        <v>271</v>
      </c>
      <c r="BU548" s="193" t="s">
        <v>271</v>
      </c>
      <c r="BV548" s="193" t="s">
        <v>271</v>
      </c>
      <c r="BW548" s="193" t="s">
        <v>271</v>
      </c>
      <c r="BX548" s="193" t="s">
        <v>271</v>
      </c>
      <c r="BY548" s="193">
        <v>0</v>
      </c>
      <c r="BZ548" s="193" t="s">
        <v>271</v>
      </c>
      <c r="CA548" s="193" t="s">
        <v>271</v>
      </c>
      <c r="CB548" s="193">
        <v>0</v>
      </c>
      <c r="CC548" s="190" t="s">
        <v>271</v>
      </c>
      <c r="CD548" s="193" t="s">
        <v>271</v>
      </c>
      <c r="CE548" s="193" t="s">
        <v>271</v>
      </c>
      <c r="CF548" s="190" t="s">
        <v>271</v>
      </c>
      <c r="CG548" s="193" t="s">
        <v>271</v>
      </c>
      <c r="CH548" s="193" t="s">
        <v>271</v>
      </c>
      <c r="CI548" s="190" t="s">
        <v>271</v>
      </c>
      <c r="CJ548" s="193" t="s">
        <v>271</v>
      </c>
      <c r="CK548" s="193" t="s">
        <v>271</v>
      </c>
      <c r="CL548" s="190" t="s">
        <v>271</v>
      </c>
      <c r="CM548" s="193" t="s">
        <v>271</v>
      </c>
      <c r="CN548" s="193" t="s">
        <v>271</v>
      </c>
      <c r="CO548" s="190" t="s">
        <v>271</v>
      </c>
      <c r="CP548" s="193" t="s">
        <v>271</v>
      </c>
      <c r="CQ548" s="193" t="s">
        <v>271</v>
      </c>
      <c r="CR548" s="190" t="s">
        <v>271</v>
      </c>
      <c r="CS548" s="193" t="s">
        <v>271</v>
      </c>
      <c r="CT548" s="193" t="s">
        <v>271</v>
      </c>
      <c r="CU548" s="190" t="s">
        <v>271</v>
      </c>
      <c r="CV548" s="193" t="s">
        <v>271</v>
      </c>
      <c r="CW548" s="193" t="s">
        <v>271</v>
      </c>
      <c r="CX548" s="190" t="s">
        <v>271</v>
      </c>
      <c r="CY548" s="193" t="s">
        <v>271</v>
      </c>
      <c r="CZ548" s="193" t="s">
        <v>271</v>
      </c>
      <c r="DA548" s="190" t="s">
        <v>271</v>
      </c>
      <c r="DB548" s="193" t="s">
        <v>271</v>
      </c>
      <c r="DC548" s="193" t="s">
        <v>271</v>
      </c>
      <c r="DD548" s="190" t="s">
        <v>271</v>
      </c>
      <c r="DE548" s="193" t="s">
        <v>271</v>
      </c>
      <c r="DF548" s="193" t="s">
        <v>271</v>
      </c>
      <c r="DG548" s="190" t="s">
        <v>271</v>
      </c>
      <c r="DH548" s="193" t="s">
        <v>271</v>
      </c>
      <c r="DI548" s="193" t="s">
        <v>271</v>
      </c>
      <c r="DJ548" s="190" t="s">
        <v>271</v>
      </c>
      <c r="DK548" s="193" t="s">
        <v>271</v>
      </c>
      <c r="DL548" s="193" t="s">
        <v>271</v>
      </c>
      <c r="DM548" s="190" t="s">
        <v>271</v>
      </c>
      <c r="DN548" s="193" t="s">
        <v>271</v>
      </c>
      <c r="DO548" s="193" t="s">
        <v>271</v>
      </c>
      <c r="DP548" s="190" t="s">
        <v>271</v>
      </c>
      <c r="DQ548" s="193" t="s">
        <v>271</v>
      </c>
      <c r="DR548" s="193" t="s">
        <v>271</v>
      </c>
      <c r="DS548" s="190" t="s">
        <v>271</v>
      </c>
      <c r="DT548" s="193" t="s">
        <v>271</v>
      </c>
      <c r="DU548" s="193" t="s">
        <v>271</v>
      </c>
      <c r="DV548" s="190" t="s">
        <v>271</v>
      </c>
      <c r="DW548" s="193" t="s">
        <v>271</v>
      </c>
      <c r="DX548" s="193" t="s">
        <v>271</v>
      </c>
      <c r="DY548" s="190" t="s">
        <v>356</v>
      </c>
      <c r="DZ548" s="190" t="s">
        <v>297</v>
      </c>
      <c r="EA548" s="190" t="s">
        <v>271</v>
      </c>
      <c r="EB548" s="190" t="s">
        <v>271</v>
      </c>
      <c r="EC548" s="190" t="s">
        <v>297</v>
      </c>
      <c r="ED548" s="190" t="s">
        <v>271</v>
      </c>
      <c r="EE548" s="190" t="s">
        <v>271</v>
      </c>
      <c r="EF548" s="190" t="s">
        <v>271</v>
      </c>
      <c r="EG548" s="190" t="s">
        <v>352</v>
      </c>
      <c r="EH548" s="190" t="s">
        <v>284</v>
      </c>
      <c r="EI548" s="190" t="s">
        <v>283</v>
      </c>
      <c r="EJ548" s="190" t="s">
        <v>245</v>
      </c>
      <c r="EK548" s="190" t="s">
        <v>379</v>
      </c>
      <c r="EL548" s="190" t="s">
        <v>272</v>
      </c>
      <c r="EM548" s="190" t="s">
        <v>272</v>
      </c>
      <c r="EN548" s="190" t="s">
        <v>272</v>
      </c>
      <c r="EO548" s="190" t="s">
        <v>272</v>
      </c>
      <c r="EP548" s="190" t="s">
        <v>378</v>
      </c>
      <c r="EQ548" s="190">
        <v>4</v>
      </c>
      <c r="ER548" s="190" t="s">
        <v>349</v>
      </c>
      <c r="ES548" s="190" t="s">
        <v>272</v>
      </c>
      <c r="ET548" s="190" t="s">
        <v>297</v>
      </c>
      <c r="EU548" s="190" t="s">
        <v>272</v>
      </c>
      <c r="EV548" s="190" t="s">
        <v>272</v>
      </c>
      <c r="EW548" s="190" t="s">
        <v>303</v>
      </c>
      <c r="EX548" s="190">
        <v>3</v>
      </c>
      <c r="EY548" s="190" t="s">
        <v>302</v>
      </c>
      <c r="EZ548" s="190" t="s">
        <v>268</v>
      </c>
      <c r="FA548" s="190" t="s">
        <v>259</v>
      </c>
      <c r="FB548" s="193">
        <v>0</v>
      </c>
      <c r="FC548" s="190" t="s">
        <v>271</v>
      </c>
      <c r="FD548" s="190" t="s">
        <v>271</v>
      </c>
      <c r="FE548" s="190" t="s">
        <v>271</v>
      </c>
      <c r="FF548" s="190" t="s">
        <v>262</v>
      </c>
      <c r="FG548" s="190" t="s">
        <v>271</v>
      </c>
      <c r="FH548" s="190" t="s">
        <v>271</v>
      </c>
      <c r="FI548" s="190" t="s">
        <v>271</v>
      </c>
      <c r="FJ548" s="190" t="s">
        <v>271</v>
      </c>
      <c r="FK548" s="190" t="s">
        <v>271</v>
      </c>
      <c r="FL548" s="190" t="s">
        <v>8108</v>
      </c>
      <c r="FM548" s="190" t="s">
        <v>8107</v>
      </c>
      <c r="FN548" s="190" t="s">
        <v>8106</v>
      </c>
      <c r="FO548" s="190" t="s">
        <v>8105</v>
      </c>
      <c r="FP548" s="190" t="s">
        <v>271</v>
      </c>
      <c r="FQ548" s="193">
        <v>86</v>
      </c>
      <c r="FR548" s="193">
        <v>1014</v>
      </c>
      <c r="FS548" s="190" t="s">
        <v>297</v>
      </c>
      <c r="FT548" s="190" t="s">
        <v>297</v>
      </c>
      <c r="FU548" s="190" t="s">
        <v>272</v>
      </c>
      <c r="FV548" s="190" t="s">
        <v>272</v>
      </c>
      <c r="FW548" s="190" t="s">
        <v>297</v>
      </c>
      <c r="FX548" s="190" t="s">
        <v>297</v>
      </c>
      <c r="FY548" s="190" t="s">
        <v>297</v>
      </c>
      <c r="FZ548" s="190" t="s">
        <v>297</v>
      </c>
      <c r="GA548" s="190" t="s">
        <v>297</v>
      </c>
      <c r="GB548" s="190" t="s">
        <v>297</v>
      </c>
      <c r="GC548" s="190" t="s">
        <v>297</v>
      </c>
      <c r="GD548" s="190" t="s">
        <v>297</v>
      </c>
      <c r="GE548" s="190" t="s">
        <v>297</v>
      </c>
    </row>
    <row r="549" spans="1:187" x14ac:dyDescent="0.3">
      <c r="A549" s="190" t="s">
        <v>372</v>
      </c>
      <c r="B549" s="190">
        <v>3889</v>
      </c>
      <c r="C549" s="190" t="s">
        <v>110</v>
      </c>
      <c r="D549" s="190" t="s">
        <v>242</v>
      </c>
      <c r="E549" s="190" t="s">
        <v>8104</v>
      </c>
      <c r="F549" s="190" t="s">
        <v>7624</v>
      </c>
      <c r="G549" s="190" t="s">
        <v>4001</v>
      </c>
      <c r="H549" s="190" t="s">
        <v>2239</v>
      </c>
      <c r="I549" s="190" t="s">
        <v>301</v>
      </c>
      <c r="J549" s="190" t="s">
        <v>271</v>
      </c>
      <c r="K549" s="190" t="s">
        <v>271</v>
      </c>
      <c r="L549" s="190" t="s">
        <v>271</v>
      </c>
      <c r="M549" s="190" t="s">
        <v>271</v>
      </c>
      <c r="N549" s="190" t="s">
        <v>271</v>
      </c>
      <c r="O549" s="190" t="s">
        <v>271</v>
      </c>
      <c r="P549" s="190" t="s">
        <v>271</v>
      </c>
      <c r="Q549" s="191">
        <v>42186</v>
      </c>
      <c r="R549" s="191">
        <v>42551</v>
      </c>
      <c r="T549" s="190" t="s">
        <v>391</v>
      </c>
      <c r="U549" s="194" t="s">
        <v>271</v>
      </c>
      <c r="V549" s="190" t="s">
        <v>7623</v>
      </c>
      <c r="W549" s="190" t="s">
        <v>7622</v>
      </c>
      <c r="X549" s="190" t="s">
        <v>7621</v>
      </c>
      <c r="Y549" s="190" t="s">
        <v>271</v>
      </c>
      <c r="Z549" s="190" t="s">
        <v>271</v>
      </c>
      <c r="AA549" s="190" t="s">
        <v>271</v>
      </c>
      <c r="AB549" s="190" t="s">
        <v>310</v>
      </c>
      <c r="AC549" s="190" t="s">
        <v>7620</v>
      </c>
      <c r="AD549" s="190" t="s">
        <v>325</v>
      </c>
      <c r="AE549" s="190" t="s">
        <v>8103</v>
      </c>
      <c r="AF549" s="190" t="s">
        <v>7859</v>
      </c>
      <c r="AG549" s="193">
        <v>13120</v>
      </c>
      <c r="AH549" s="193">
        <v>10000</v>
      </c>
      <c r="AI549" s="193">
        <v>23120</v>
      </c>
      <c r="AJ549" s="193">
        <v>5780</v>
      </c>
      <c r="AK549" s="193">
        <v>0</v>
      </c>
      <c r="AL549" s="193">
        <v>5780</v>
      </c>
      <c r="AM549" s="193">
        <v>0</v>
      </c>
      <c r="AN549" s="193">
        <v>0</v>
      </c>
      <c r="AO549" s="193">
        <v>0</v>
      </c>
      <c r="AP549" s="193">
        <v>0</v>
      </c>
      <c r="AQ549" s="193">
        <v>0</v>
      </c>
      <c r="AR549" s="193">
        <v>0</v>
      </c>
      <c r="AS549" s="190" t="s">
        <v>271</v>
      </c>
      <c r="AT549" s="193" t="s">
        <v>271</v>
      </c>
      <c r="AU549" s="193" t="s">
        <v>271</v>
      </c>
      <c r="AV549" s="190" t="s">
        <v>271</v>
      </c>
      <c r="AW549" s="193" t="s">
        <v>271</v>
      </c>
      <c r="AX549" s="193" t="s">
        <v>271</v>
      </c>
      <c r="AY549" s="190" t="s">
        <v>271</v>
      </c>
      <c r="AZ549" s="193" t="s">
        <v>271</v>
      </c>
      <c r="BA549" s="193" t="s">
        <v>271</v>
      </c>
      <c r="BB549" s="190" t="s">
        <v>271</v>
      </c>
      <c r="BC549" s="193" t="s">
        <v>271</v>
      </c>
      <c r="BD549" s="193" t="s">
        <v>271</v>
      </c>
      <c r="BE549" s="190" t="s">
        <v>271</v>
      </c>
      <c r="BF549" s="193" t="s">
        <v>271</v>
      </c>
      <c r="BG549" s="193" t="s">
        <v>271</v>
      </c>
      <c r="BH549" s="190" t="s">
        <v>271</v>
      </c>
      <c r="BI549" s="193" t="s">
        <v>271</v>
      </c>
      <c r="BJ549" s="193" t="s">
        <v>271</v>
      </c>
      <c r="BK549" s="190" t="s">
        <v>271</v>
      </c>
      <c r="BL549" s="193" t="s">
        <v>271</v>
      </c>
      <c r="BM549" s="193" t="s">
        <v>271</v>
      </c>
      <c r="BN549" s="190" t="s">
        <v>271</v>
      </c>
      <c r="BO549" s="193" t="s">
        <v>271</v>
      </c>
      <c r="BP549" s="193" t="s">
        <v>271</v>
      </c>
      <c r="BQ549" s="190" t="s">
        <v>271</v>
      </c>
      <c r="BR549" s="193" t="s">
        <v>271</v>
      </c>
      <c r="BS549" s="193" t="s">
        <v>271</v>
      </c>
      <c r="BT549" s="190" t="s">
        <v>271</v>
      </c>
      <c r="BU549" s="193" t="s">
        <v>271</v>
      </c>
      <c r="BV549" s="193" t="s">
        <v>271</v>
      </c>
      <c r="BW549" s="193">
        <v>13120</v>
      </c>
      <c r="BX549" s="193">
        <v>10000</v>
      </c>
      <c r="BY549" s="193">
        <v>23120</v>
      </c>
      <c r="BZ549" s="193">
        <v>5780</v>
      </c>
      <c r="CA549" s="193">
        <v>0</v>
      </c>
      <c r="CB549" s="193">
        <v>5780</v>
      </c>
      <c r="CC549" s="190" t="s">
        <v>271</v>
      </c>
      <c r="CD549" s="193" t="s">
        <v>271</v>
      </c>
      <c r="CE549" s="193" t="s">
        <v>271</v>
      </c>
      <c r="CF549" s="190" t="s">
        <v>271</v>
      </c>
      <c r="CG549" s="193" t="s">
        <v>271</v>
      </c>
      <c r="CH549" s="193" t="s">
        <v>271</v>
      </c>
      <c r="CI549" s="190" t="s">
        <v>271</v>
      </c>
      <c r="CJ549" s="193" t="s">
        <v>271</v>
      </c>
      <c r="CK549" s="193" t="s">
        <v>271</v>
      </c>
      <c r="CL549" s="190" t="s">
        <v>271</v>
      </c>
      <c r="CM549" s="193" t="s">
        <v>271</v>
      </c>
      <c r="CN549" s="193" t="s">
        <v>271</v>
      </c>
      <c r="CO549" s="190" t="s">
        <v>271</v>
      </c>
      <c r="CP549" s="193" t="s">
        <v>271</v>
      </c>
      <c r="CQ549" s="193" t="s">
        <v>271</v>
      </c>
      <c r="CR549" s="190" t="s">
        <v>271</v>
      </c>
      <c r="CS549" s="193" t="s">
        <v>271</v>
      </c>
      <c r="CT549" s="193" t="s">
        <v>271</v>
      </c>
      <c r="CU549" s="190" t="s">
        <v>271</v>
      </c>
      <c r="CV549" s="193" t="s">
        <v>271</v>
      </c>
      <c r="CW549" s="193" t="s">
        <v>271</v>
      </c>
      <c r="CX549" s="190" t="s">
        <v>271</v>
      </c>
      <c r="CY549" s="193" t="s">
        <v>271</v>
      </c>
      <c r="CZ549" s="193" t="s">
        <v>271</v>
      </c>
      <c r="DA549" s="190" t="s">
        <v>271</v>
      </c>
      <c r="DB549" s="193" t="s">
        <v>271</v>
      </c>
      <c r="DC549" s="193" t="s">
        <v>271</v>
      </c>
      <c r="DD549" s="190" t="s">
        <v>271</v>
      </c>
      <c r="DE549" s="193" t="s">
        <v>271</v>
      </c>
      <c r="DF549" s="193" t="s">
        <v>271</v>
      </c>
      <c r="DG549" s="190" t="s">
        <v>271</v>
      </c>
      <c r="DH549" s="193" t="s">
        <v>271</v>
      </c>
      <c r="DI549" s="193" t="s">
        <v>271</v>
      </c>
      <c r="DJ549" s="190" t="s">
        <v>271</v>
      </c>
      <c r="DK549" s="193" t="s">
        <v>271</v>
      </c>
      <c r="DL549" s="193" t="s">
        <v>271</v>
      </c>
      <c r="DM549" s="190" t="s">
        <v>271</v>
      </c>
      <c r="DN549" s="193" t="s">
        <v>271</v>
      </c>
      <c r="DO549" s="193" t="s">
        <v>271</v>
      </c>
      <c r="DP549" s="190" t="s">
        <v>271</v>
      </c>
      <c r="DQ549" s="193" t="s">
        <v>271</v>
      </c>
      <c r="DR549" s="193" t="s">
        <v>271</v>
      </c>
      <c r="DS549" s="190" t="s">
        <v>271</v>
      </c>
      <c r="DT549" s="193" t="s">
        <v>271</v>
      </c>
      <c r="DU549" s="193" t="s">
        <v>271</v>
      </c>
      <c r="DV549" s="190" t="s">
        <v>287</v>
      </c>
      <c r="DW549" s="193">
        <v>5780</v>
      </c>
      <c r="DX549" s="193">
        <v>23130</v>
      </c>
      <c r="DY549" s="190" t="s">
        <v>356</v>
      </c>
      <c r="DZ549" s="190" t="s">
        <v>271</v>
      </c>
      <c r="EA549" s="190" t="s">
        <v>271</v>
      </c>
      <c r="EB549" s="190" t="s">
        <v>271</v>
      </c>
      <c r="EC549" s="190" t="s">
        <v>271</v>
      </c>
      <c r="ED549" s="190" t="s">
        <v>271</v>
      </c>
      <c r="EE549" s="190" t="s">
        <v>271</v>
      </c>
      <c r="EF549" s="190" t="s">
        <v>271</v>
      </c>
      <c r="EG549" s="190" t="s">
        <v>352</v>
      </c>
      <c r="EH549" s="190" t="s">
        <v>284</v>
      </c>
      <c r="EI549" s="190" t="s">
        <v>283</v>
      </c>
      <c r="EJ549" s="190" t="s">
        <v>246</v>
      </c>
      <c r="EK549" s="190" t="s">
        <v>1765</v>
      </c>
      <c r="EL549" s="190" t="s">
        <v>271</v>
      </c>
      <c r="EM549" s="190" t="s">
        <v>271</v>
      </c>
      <c r="EN549" s="190" t="s">
        <v>271</v>
      </c>
      <c r="EO549" s="190" t="s">
        <v>271</v>
      </c>
      <c r="EP549" s="190" t="s">
        <v>305</v>
      </c>
      <c r="EQ549" s="190" t="s">
        <v>271</v>
      </c>
      <c r="ER549" s="190" t="s">
        <v>692</v>
      </c>
      <c r="ES549" s="190" t="s">
        <v>271</v>
      </c>
      <c r="ET549" s="190" t="s">
        <v>271</v>
      </c>
      <c r="EU549" s="190" t="s">
        <v>271</v>
      </c>
      <c r="EV549" s="190" t="s">
        <v>271</v>
      </c>
      <c r="EW549" s="190" t="s">
        <v>691</v>
      </c>
      <c r="EX549" s="190" t="s">
        <v>271</v>
      </c>
      <c r="EY549" s="190" t="s">
        <v>302</v>
      </c>
      <c r="EZ549" s="190" t="s">
        <v>268</v>
      </c>
      <c r="FA549" s="190" t="s">
        <v>258</v>
      </c>
      <c r="FB549" s="193">
        <v>3</v>
      </c>
      <c r="FC549" s="190" t="s">
        <v>277</v>
      </c>
      <c r="FD549" s="190" t="s">
        <v>300</v>
      </c>
      <c r="FE549" s="190" t="s">
        <v>1357</v>
      </c>
      <c r="FF549" s="190" t="s">
        <v>262</v>
      </c>
      <c r="FG549" s="190" t="s">
        <v>271</v>
      </c>
      <c r="FH549" s="190" t="s">
        <v>271</v>
      </c>
      <c r="FI549" s="190" t="s">
        <v>8102</v>
      </c>
      <c r="FJ549" s="190" t="s">
        <v>7616</v>
      </c>
      <c r="FK549" s="190" t="s">
        <v>7615</v>
      </c>
      <c r="FL549" s="190" t="s">
        <v>271</v>
      </c>
      <c r="FM549" s="190" t="s">
        <v>271</v>
      </c>
      <c r="FN549" s="190" t="s">
        <v>271</v>
      </c>
      <c r="FO549" s="190" t="s">
        <v>271</v>
      </c>
      <c r="FP549" s="190" t="s">
        <v>271</v>
      </c>
      <c r="FQ549" s="193">
        <v>23120</v>
      </c>
      <c r="FR549" s="193">
        <v>5780</v>
      </c>
      <c r="FS549" s="190" t="s">
        <v>272</v>
      </c>
      <c r="FT549" s="190" t="s">
        <v>297</v>
      </c>
      <c r="FU549" s="190" t="s">
        <v>271</v>
      </c>
      <c r="FV549" s="190" t="s">
        <v>271</v>
      </c>
      <c r="FW549" s="190" t="s">
        <v>271</v>
      </c>
      <c r="FX549" s="190" t="s">
        <v>271</v>
      </c>
      <c r="FY549" s="190" t="s">
        <v>271</v>
      </c>
      <c r="FZ549" s="190" t="s">
        <v>271</v>
      </c>
      <c r="GA549" s="190" t="s">
        <v>271</v>
      </c>
      <c r="GB549" s="190" t="s">
        <v>271</v>
      </c>
      <c r="GC549" s="190" t="s">
        <v>272</v>
      </c>
      <c r="GD549" s="190" t="s">
        <v>297</v>
      </c>
      <c r="GE549" s="190" t="s">
        <v>271</v>
      </c>
    </row>
    <row r="550" spans="1:187" x14ac:dyDescent="0.3">
      <c r="A550" s="190" t="s">
        <v>372</v>
      </c>
      <c r="B550" s="190">
        <v>3124</v>
      </c>
      <c r="C550" s="190" t="s">
        <v>110</v>
      </c>
      <c r="D550" s="190" t="s">
        <v>242</v>
      </c>
      <c r="E550" s="190" t="s">
        <v>3385</v>
      </c>
      <c r="F550" s="190" t="s">
        <v>3384</v>
      </c>
      <c r="G550" s="190" t="s">
        <v>2855</v>
      </c>
      <c r="H550" s="190" t="s">
        <v>369</v>
      </c>
      <c r="I550" s="190" t="s">
        <v>2945</v>
      </c>
      <c r="J550" s="190" t="s">
        <v>3383</v>
      </c>
      <c r="K550" s="190" t="s">
        <v>271</v>
      </c>
      <c r="L550" s="190" t="s">
        <v>271</v>
      </c>
      <c r="M550" s="190" t="s">
        <v>271</v>
      </c>
      <c r="N550" s="190" t="s">
        <v>271</v>
      </c>
      <c r="O550" s="190" t="s">
        <v>271</v>
      </c>
      <c r="P550" s="190" t="s">
        <v>271</v>
      </c>
      <c r="Q550" s="191">
        <v>42278</v>
      </c>
      <c r="R550" s="191">
        <v>43100</v>
      </c>
      <c r="T550" s="190" t="s">
        <v>549</v>
      </c>
      <c r="U550" s="194">
        <v>542881</v>
      </c>
      <c r="V550" s="190" t="s">
        <v>3382</v>
      </c>
      <c r="W550" s="190" t="s">
        <v>364</v>
      </c>
      <c r="X550" s="190" t="s">
        <v>3381</v>
      </c>
      <c r="Y550" s="190" t="s">
        <v>3380</v>
      </c>
      <c r="Z550" s="190" t="s">
        <v>3379</v>
      </c>
      <c r="AA550" s="190" t="s">
        <v>3378</v>
      </c>
      <c r="AB550" s="190" t="s">
        <v>310</v>
      </c>
      <c r="AC550" s="190" t="s">
        <v>3377</v>
      </c>
      <c r="AD550" s="190" t="s">
        <v>325</v>
      </c>
      <c r="AE550" s="190" t="s">
        <v>3376</v>
      </c>
      <c r="AF550" s="190" t="s">
        <v>3375</v>
      </c>
      <c r="AG550" s="193">
        <v>49244</v>
      </c>
      <c r="AH550" s="193">
        <v>45456</v>
      </c>
      <c r="AI550" s="193">
        <v>94700</v>
      </c>
      <c r="AJ550" s="193">
        <v>25340</v>
      </c>
      <c r="AK550" s="193">
        <v>10560</v>
      </c>
      <c r="AL550" s="193">
        <v>35900</v>
      </c>
      <c r="AM550" s="193" t="s">
        <v>271</v>
      </c>
      <c r="AN550" s="193" t="s">
        <v>271</v>
      </c>
      <c r="AO550" s="193">
        <v>0</v>
      </c>
      <c r="AP550" s="193" t="s">
        <v>271</v>
      </c>
      <c r="AQ550" s="193" t="s">
        <v>271</v>
      </c>
      <c r="AR550" s="193">
        <v>0</v>
      </c>
      <c r="AS550" s="190" t="s">
        <v>271</v>
      </c>
      <c r="AT550" s="193" t="s">
        <v>271</v>
      </c>
      <c r="AU550" s="193" t="s">
        <v>271</v>
      </c>
      <c r="AV550" s="190" t="s">
        <v>271</v>
      </c>
      <c r="AW550" s="193" t="s">
        <v>271</v>
      </c>
      <c r="AX550" s="193" t="s">
        <v>271</v>
      </c>
      <c r="AY550" s="190" t="s">
        <v>271</v>
      </c>
      <c r="AZ550" s="193" t="s">
        <v>271</v>
      </c>
      <c r="BA550" s="193" t="s">
        <v>271</v>
      </c>
      <c r="BB550" s="190" t="s">
        <v>271</v>
      </c>
      <c r="BC550" s="193" t="s">
        <v>271</v>
      </c>
      <c r="BD550" s="193" t="s">
        <v>271</v>
      </c>
      <c r="BE550" s="190" t="s">
        <v>271</v>
      </c>
      <c r="BF550" s="193" t="s">
        <v>271</v>
      </c>
      <c r="BG550" s="193" t="s">
        <v>271</v>
      </c>
      <c r="BH550" s="190" t="s">
        <v>271</v>
      </c>
      <c r="BI550" s="193" t="s">
        <v>271</v>
      </c>
      <c r="BJ550" s="193" t="s">
        <v>271</v>
      </c>
      <c r="BK550" s="190" t="s">
        <v>271</v>
      </c>
      <c r="BL550" s="193" t="s">
        <v>271</v>
      </c>
      <c r="BM550" s="193" t="s">
        <v>271</v>
      </c>
      <c r="BN550" s="190" t="s">
        <v>271</v>
      </c>
      <c r="BO550" s="193" t="s">
        <v>271</v>
      </c>
      <c r="BP550" s="193" t="s">
        <v>271</v>
      </c>
      <c r="BQ550" s="190" t="s">
        <v>271</v>
      </c>
      <c r="BR550" s="193" t="s">
        <v>271</v>
      </c>
      <c r="BS550" s="193" t="s">
        <v>271</v>
      </c>
      <c r="BT550" s="190" t="s">
        <v>271</v>
      </c>
      <c r="BU550" s="193" t="s">
        <v>271</v>
      </c>
      <c r="BV550" s="193" t="s">
        <v>271</v>
      </c>
      <c r="BW550" s="193">
        <v>11290</v>
      </c>
      <c r="BX550" s="193">
        <v>3970</v>
      </c>
      <c r="BY550" s="193">
        <v>15260</v>
      </c>
      <c r="BZ550" s="193">
        <v>5980</v>
      </c>
      <c r="CA550" s="193">
        <v>5125</v>
      </c>
      <c r="CB550" s="193">
        <v>11105</v>
      </c>
      <c r="CC550" s="190" t="s">
        <v>287</v>
      </c>
      <c r="CD550" s="193">
        <v>560</v>
      </c>
      <c r="CE550" s="193">
        <v>0</v>
      </c>
      <c r="CF550" s="190" t="s">
        <v>271</v>
      </c>
      <c r="CG550" s="193" t="s">
        <v>271</v>
      </c>
      <c r="CH550" s="193" t="s">
        <v>271</v>
      </c>
      <c r="CI550" s="190" t="s">
        <v>271</v>
      </c>
      <c r="CJ550" s="193" t="s">
        <v>271</v>
      </c>
      <c r="CK550" s="193" t="s">
        <v>271</v>
      </c>
      <c r="CL550" s="190" t="s">
        <v>271</v>
      </c>
      <c r="CM550" s="193" t="s">
        <v>271</v>
      </c>
      <c r="CN550" s="193" t="s">
        <v>271</v>
      </c>
      <c r="CO550" s="190" t="s">
        <v>271</v>
      </c>
      <c r="CP550" s="193" t="s">
        <v>271</v>
      </c>
      <c r="CQ550" s="193" t="s">
        <v>271</v>
      </c>
      <c r="CR550" s="190" t="s">
        <v>271</v>
      </c>
      <c r="CS550" s="193" t="s">
        <v>271</v>
      </c>
      <c r="CT550" s="193" t="s">
        <v>271</v>
      </c>
      <c r="CU550" s="190" t="s">
        <v>287</v>
      </c>
      <c r="CV550" s="193">
        <v>10767</v>
      </c>
      <c r="CW550" s="193">
        <v>32615</v>
      </c>
      <c r="CX550" s="190" t="s">
        <v>271</v>
      </c>
      <c r="CY550" s="193" t="s">
        <v>271</v>
      </c>
      <c r="CZ550" s="193" t="s">
        <v>271</v>
      </c>
      <c r="DA550" s="190" t="s">
        <v>271</v>
      </c>
      <c r="DB550" s="193" t="s">
        <v>271</v>
      </c>
      <c r="DC550" s="193" t="s">
        <v>271</v>
      </c>
      <c r="DD550" s="190" t="s">
        <v>271</v>
      </c>
      <c r="DE550" s="193" t="s">
        <v>271</v>
      </c>
      <c r="DF550" s="193" t="s">
        <v>271</v>
      </c>
      <c r="DG550" s="190" t="s">
        <v>271</v>
      </c>
      <c r="DH550" s="193" t="s">
        <v>271</v>
      </c>
      <c r="DI550" s="193" t="s">
        <v>271</v>
      </c>
      <c r="DJ550" s="190" t="s">
        <v>271</v>
      </c>
      <c r="DK550" s="193" t="s">
        <v>271</v>
      </c>
      <c r="DL550" s="193" t="s">
        <v>271</v>
      </c>
      <c r="DM550" s="190" t="s">
        <v>287</v>
      </c>
      <c r="DN550" s="193">
        <v>0</v>
      </c>
      <c r="DO550" s="193">
        <v>0</v>
      </c>
      <c r="DP550" s="190" t="s">
        <v>271</v>
      </c>
      <c r="DQ550" s="193" t="s">
        <v>271</v>
      </c>
      <c r="DR550" s="193" t="s">
        <v>271</v>
      </c>
      <c r="DS550" s="190" t="s">
        <v>271</v>
      </c>
      <c r="DT550" s="193" t="s">
        <v>271</v>
      </c>
      <c r="DU550" s="193" t="s">
        <v>271</v>
      </c>
      <c r="DV550" s="190" t="s">
        <v>287</v>
      </c>
      <c r="DW550" s="193">
        <v>1300</v>
      </c>
      <c r="DX550" s="193">
        <v>0</v>
      </c>
      <c r="DY550" s="190" t="s">
        <v>356</v>
      </c>
      <c r="DZ550" s="190" t="s">
        <v>272</v>
      </c>
      <c r="EA550" s="190" t="s">
        <v>381</v>
      </c>
      <c r="EB550" s="190" t="s">
        <v>286</v>
      </c>
      <c r="EC550" s="190" t="s">
        <v>272</v>
      </c>
      <c r="ED550" s="190" t="s">
        <v>695</v>
      </c>
      <c r="EE550" s="190" t="s">
        <v>307</v>
      </c>
      <c r="EF550" s="190" t="s">
        <v>3374</v>
      </c>
      <c r="EG550" s="190" t="s">
        <v>352</v>
      </c>
      <c r="EH550" s="190" t="s">
        <v>284</v>
      </c>
      <c r="EI550" s="190" t="s">
        <v>283</v>
      </c>
      <c r="EJ550" s="190" t="s">
        <v>246</v>
      </c>
      <c r="EK550" s="190" t="s">
        <v>379</v>
      </c>
      <c r="EL550" s="190" t="s">
        <v>297</v>
      </c>
      <c r="EM550" s="190" t="s">
        <v>272</v>
      </c>
      <c r="EN550" s="190" t="s">
        <v>272</v>
      </c>
      <c r="EO550" s="190" t="s">
        <v>272</v>
      </c>
      <c r="EP550" s="190" t="s">
        <v>464</v>
      </c>
      <c r="EQ550" s="190">
        <v>3</v>
      </c>
      <c r="ER550" s="190" t="s">
        <v>349</v>
      </c>
      <c r="ES550" s="190" t="s">
        <v>272</v>
      </c>
      <c r="ET550" s="190" t="s">
        <v>272</v>
      </c>
      <c r="EU550" s="190" t="s">
        <v>272</v>
      </c>
      <c r="EV550" s="190" t="s">
        <v>272</v>
      </c>
      <c r="EW550" s="190" t="s">
        <v>303</v>
      </c>
      <c r="EX550" s="190">
        <v>4</v>
      </c>
      <c r="EY550" s="190" t="s">
        <v>302</v>
      </c>
      <c r="EZ550" s="190" t="s">
        <v>268</v>
      </c>
      <c r="FA550" s="190" t="s">
        <v>259</v>
      </c>
      <c r="FB550" s="193">
        <v>1</v>
      </c>
      <c r="FC550" s="190" t="s">
        <v>442</v>
      </c>
      <c r="FD550" s="190" t="s">
        <v>348</v>
      </c>
      <c r="FE550" s="190" t="s">
        <v>300</v>
      </c>
      <c r="FF550" s="190" t="s">
        <v>263</v>
      </c>
      <c r="FG550" s="190" t="s">
        <v>3373</v>
      </c>
      <c r="FH550" s="190" t="s">
        <v>271</v>
      </c>
      <c r="FI550" s="190" t="s">
        <v>3372</v>
      </c>
      <c r="FJ550" s="190" t="s">
        <v>3371</v>
      </c>
      <c r="FK550" s="190" t="s">
        <v>3370</v>
      </c>
      <c r="FL550" s="190" t="s">
        <v>3369</v>
      </c>
      <c r="FM550" s="190" t="s">
        <v>3368</v>
      </c>
      <c r="FN550" s="190" t="s">
        <v>3367</v>
      </c>
      <c r="FO550" s="190" t="s">
        <v>271</v>
      </c>
      <c r="FP550" s="190" t="s">
        <v>271</v>
      </c>
      <c r="FQ550" s="193">
        <v>15260</v>
      </c>
      <c r="FR550" s="193">
        <v>11105</v>
      </c>
      <c r="FS550" s="190" t="s">
        <v>297</v>
      </c>
      <c r="FT550" s="190" t="s">
        <v>297</v>
      </c>
      <c r="FU550" s="190" t="s">
        <v>297</v>
      </c>
      <c r="FV550" s="190" t="s">
        <v>297</v>
      </c>
      <c r="FW550" s="190" t="s">
        <v>297</v>
      </c>
      <c r="FX550" s="190" t="s">
        <v>297</v>
      </c>
      <c r="FY550" s="190" t="s">
        <v>297</v>
      </c>
      <c r="FZ550" s="190" t="s">
        <v>297</v>
      </c>
      <c r="GA550" s="190" t="s">
        <v>272</v>
      </c>
      <c r="GB550" s="190" t="s">
        <v>297</v>
      </c>
      <c r="GC550" s="190" t="s">
        <v>272</v>
      </c>
      <c r="GD550" s="190" t="s">
        <v>297</v>
      </c>
      <c r="GE550" s="190" t="s">
        <v>272</v>
      </c>
    </row>
    <row r="551" spans="1:187" x14ac:dyDescent="0.3">
      <c r="A551" s="190" t="s">
        <v>372</v>
      </c>
      <c r="B551" s="190">
        <v>3136</v>
      </c>
      <c r="C551" s="190" t="s">
        <v>110</v>
      </c>
      <c r="D551" s="190" t="s">
        <v>242</v>
      </c>
      <c r="E551" s="190" t="s">
        <v>3366</v>
      </c>
      <c r="F551" s="190" t="s">
        <v>3365</v>
      </c>
      <c r="G551" s="190" t="s">
        <v>2855</v>
      </c>
      <c r="H551" s="190" t="s">
        <v>369</v>
      </c>
      <c r="I551" s="190" t="s">
        <v>544</v>
      </c>
      <c r="J551" s="190" t="s">
        <v>3351</v>
      </c>
      <c r="K551" s="190" t="s">
        <v>271</v>
      </c>
      <c r="L551" s="190" t="s">
        <v>271</v>
      </c>
      <c r="M551" s="190" t="s">
        <v>271</v>
      </c>
      <c r="N551" s="190" t="s">
        <v>271</v>
      </c>
      <c r="O551" s="190" t="s">
        <v>271</v>
      </c>
      <c r="P551" s="190" t="s">
        <v>271</v>
      </c>
      <c r="Q551" s="191">
        <v>42186</v>
      </c>
      <c r="R551" s="191">
        <v>42460</v>
      </c>
      <c r="S551" s="191">
        <v>42520</v>
      </c>
      <c r="T551" s="190" t="s">
        <v>452</v>
      </c>
      <c r="U551" s="194">
        <v>342222</v>
      </c>
      <c r="V551" s="190" t="s">
        <v>3350</v>
      </c>
      <c r="W551" s="190" t="s">
        <v>3349</v>
      </c>
      <c r="X551" s="190" t="s">
        <v>3348</v>
      </c>
      <c r="Y551" s="190" t="s">
        <v>3347</v>
      </c>
      <c r="Z551" s="190" t="s">
        <v>3346</v>
      </c>
      <c r="AA551" s="190" t="s">
        <v>3345</v>
      </c>
      <c r="AB551" s="190" t="s">
        <v>448</v>
      </c>
      <c r="AC551" s="190" t="s">
        <v>3364</v>
      </c>
      <c r="AD551" s="190" t="s">
        <v>325</v>
      </c>
      <c r="AE551" s="190" t="s">
        <v>3363</v>
      </c>
      <c r="AF551" s="190" t="s">
        <v>3362</v>
      </c>
      <c r="AG551" s="193">
        <v>0</v>
      </c>
      <c r="AH551" s="193">
        <v>0</v>
      </c>
      <c r="AI551" s="193">
        <v>0</v>
      </c>
      <c r="AJ551" s="193">
        <v>5188</v>
      </c>
      <c r="AK551" s="193">
        <v>4789</v>
      </c>
      <c r="AL551" s="193">
        <v>9977</v>
      </c>
      <c r="AM551" s="193">
        <v>0</v>
      </c>
      <c r="AN551" s="193">
        <v>0</v>
      </c>
      <c r="AO551" s="193">
        <v>0</v>
      </c>
      <c r="AP551" s="193">
        <v>5188</v>
      </c>
      <c r="AQ551" s="193">
        <v>4789</v>
      </c>
      <c r="AR551" s="193">
        <v>9977</v>
      </c>
      <c r="AS551" s="190" t="s">
        <v>287</v>
      </c>
      <c r="AT551" s="193">
        <v>7200</v>
      </c>
      <c r="AU551" s="193">
        <v>0</v>
      </c>
      <c r="AV551" s="190" t="s">
        <v>271</v>
      </c>
      <c r="AW551" s="193" t="s">
        <v>271</v>
      </c>
      <c r="AX551" s="193" t="s">
        <v>271</v>
      </c>
      <c r="AY551" s="190" t="s">
        <v>271</v>
      </c>
      <c r="AZ551" s="193" t="s">
        <v>271</v>
      </c>
      <c r="BA551" s="193" t="s">
        <v>271</v>
      </c>
      <c r="BB551" s="190" t="s">
        <v>287</v>
      </c>
      <c r="BC551" s="193">
        <v>7200</v>
      </c>
      <c r="BD551" s="193">
        <v>0</v>
      </c>
      <c r="BE551" s="190" t="s">
        <v>271</v>
      </c>
      <c r="BF551" s="193" t="s">
        <v>271</v>
      </c>
      <c r="BG551" s="193" t="s">
        <v>271</v>
      </c>
      <c r="BH551" s="190" t="s">
        <v>287</v>
      </c>
      <c r="BI551" s="193">
        <v>7200</v>
      </c>
      <c r="BJ551" s="193">
        <v>0</v>
      </c>
      <c r="BK551" s="190" t="s">
        <v>271</v>
      </c>
      <c r="BL551" s="193" t="s">
        <v>271</v>
      </c>
      <c r="BM551" s="193" t="s">
        <v>271</v>
      </c>
      <c r="BN551" s="190" t="s">
        <v>271</v>
      </c>
      <c r="BO551" s="193" t="s">
        <v>271</v>
      </c>
      <c r="BP551" s="193" t="s">
        <v>271</v>
      </c>
      <c r="BQ551" s="190" t="s">
        <v>287</v>
      </c>
      <c r="BR551" s="193">
        <v>7200</v>
      </c>
      <c r="BS551" s="193">
        <v>0</v>
      </c>
      <c r="BT551" s="190" t="s">
        <v>287</v>
      </c>
      <c r="BU551" s="193">
        <v>9977</v>
      </c>
      <c r="BV551" s="193">
        <v>0</v>
      </c>
      <c r="BW551" s="193">
        <v>0</v>
      </c>
      <c r="BX551" s="193">
        <v>0</v>
      </c>
      <c r="BY551" s="193">
        <v>0</v>
      </c>
      <c r="BZ551" s="193">
        <v>0</v>
      </c>
      <c r="CA551" s="193">
        <v>0</v>
      </c>
      <c r="CB551" s="193">
        <v>0</v>
      </c>
      <c r="CC551" s="190" t="s">
        <v>271</v>
      </c>
      <c r="CD551" s="193" t="s">
        <v>271</v>
      </c>
      <c r="CE551" s="193" t="s">
        <v>271</v>
      </c>
      <c r="CF551" s="190" t="s">
        <v>271</v>
      </c>
      <c r="CG551" s="193" t="s">
        <v>271</v>
      </c>
      <c r="CH551" s="193" t="s">
        <v>271</v>
      </c>
      <c r="CI551" s="190" t="s">
        <v>271</v>
      </c>
      <c r="CJ551" s="193" t="s">
        <v>271</v>
      </c>
      <c r="CK551" s="193" t="s">
        <v>271</v>
      </c>
      <c r="CL551" s="190" t="s">
        <v>271</v>
      </c>
      <c r="CM551" s="193" t="s">
        <v>271</v>
      </c>
      <c r="CN551" s="193" t="s">
        <v>271</v>
      </c>
      <c r="CO551" s="190" t="s">
        <v>271</v>
      </c>
      <c r="CP551" s="193" t="s">
        <v>271</v>
      </c>
      <c r="CQ551" s="193" t="s">
        <v>271</v>
      </c>
      <c r="CR551" s="190" t="s">
        <v>271</v>
      </c>
      <c r="CS551" s="193" t="s">
        <v>271</v>
      </c>
      <c r="CT551" s="193" t="s">
        <v>271</v>
      </c>
      <c r="CU551" s="190" t="s">
        <v>271</v>
      </c>
      <c r="CV551" s="193" t="s">
        <v>271</v>
      </c>
      <c r="CW551" s="193" t="s">
        <v>271</v>
      </c>
      <c r="CX551" s="190" t="s">
        <v>271</v>
      </c>
      <c r="CY551" s="193" t="s">
        <v>271</v>
      </c>
      <c r="CZ551" s="193" t="s">
        <v>271</v>
      </c>
      <c r="DA551" s="190" t="s">
        <v>271</v>
      </c>
      <c r="DB551" s="193" t="s">
        <v>271</v>
      </c>
      <c r="DC551" s="193" t="s">
        <v>271</v>
      </c>
      <c r="DD551" s="190" t="s">
        <v>271</v>
      </c>
      <c r="DE551" s="193" t="s">
        <v>271</v>
      </c>
      <c r="DF551" s="193" t="s">
        <v>271</v>
      </c>
      <c r="DG551" s="190" t="s">
        <v>271</v>
      </c>
      <c r="DH551" s="193" t="s">
        <v>271</v>
      </c>
      <c r="DI551" s="193" t="s">
        <v>271</v>
      </c>
      <c r="DJ551" s="190" t="s">
        <v>271</v>
      </c>
      <c r="DK551" s="193" t="s">
        <v>271</v>
      </c>
      <c r="DL551" s="193" t="s">
        <v>271</v>
      </c>
      <c r="DM551" s="190" t="s">
        <v>271</v>
      </c>
      <c r="DN551" s="193" t="s">
        <v>271</v>
      </c>
      <c r="DO551" s="193" t="s">
        <v>271</v>
      </c>
      <c r="DP551" s="190" t="s">
        <v>271</v>
      </c>
      <c r="DQ551" s="193" t="s">
        <v>271</v>
      </c>
      <c r="DR551" s="193" t="s">
        <v>271</v>
      </c>
      <c r="DS551" s="190" t="s">
        <v>271</v>
      </c>
      <c r="DT551" s="193" t="s">
        <v>271</v>
      </c>
      <c r="DU551" s="193" t="s">
        <v>271</v>
      </c>
      <c r="DV551" s="190" t="s">
        <v>271</v>
      </c>
      <c r="DW551" s="193" t="s">
        <v>271</v>
      </c>
      <c r="DX551" s="193" t="s">
        <v>271</v>
      </c>
      <c r="DY551" s="190" t="s">
        <v>356</v>
      </c>
      <c r="DZ551" s="190" t="s">
        <v>272</v>
      </c>
      <c r="EA551" s="190" t="s">
        <v>564</v>
      </c>
      <c r="EB551" s="190" t="s">
        <v>307</v>
      </c>
      <c r="EC551" s="190" t="s">
        <v>297</v>
      </c>
      <c r="ED551" s="190" t="s">
        <v>271</v>
      </c>
      <c r="EE551" s="190" t="s">
        <v>271</v>
      </c>
      <c r="EF551" s="190" t="s">
        <v>3361</v>
      </c>
      <c r="EG551" s="190" t="s">
        <v>321</v>
      </c>
      <c r="EH551" s="190" t="s">
        <v>284</v>
      </c>
      <c r="EI551" s="190" t="s">
        <v>283</v>
      </c>
      <c r="EJ551" s="190" t="s">
        <v>245</v>
      </c>
      <c r="EK551" s="190" t="s">
        <v>379</v>
      </c>
      <c r="EL551" s="190" t="s">
        <v>297</v>
      </c>
      <c r="EM551" s="190" t="s">
        <v>272</v>
      </c>
      <c r="EN551" s="190" t="s">
        <v>272</v>
      </c>
      <c r="EO551" s="190" t="s">
        <v>297</v>
      </c>
      <c r="EP551" s="190" t="s">
        <v>464</v>
      </c>
      <c r="EQ551" s="190">
        <v>2</v>
      </c>
      <c r="ER551" s="190" t="s">
        <v>349</v>
      </c>
      <c r="ES551" s="190" t="s">
        <v>272</v>
      </c>
      <c r="ET551" s="190" t="s">
        <v>272</v>
      </c>
      <c r="EU551" s="190" t="s">
        <v>272</v>
      </c>
      <c r="EV551" s="190" t="s">
        <v>272</v>
      </c>
      <c r="EW551" s="190" t="s">
        <v>303</v>
      </c>
      <c r="EX551" s="190">
        <v>4</v>
      </c>
      <c r="EY551" s="190" t="s">
        <v>278</v>
      </c>
      <c r="EZ551" s="190" t="s">
        <v>267</v>
      </c>
      <c r="FA551" s="190" t="s">
        <v>257</v>
      </c>
      <c r="FB551" s="193">
        <v>1</v>
      </c>
      <c r="FC551" s="190" t="s">
        <v>348</v>
      </c>
      <c r="FD551" s="190" t="s">
        <v>271</v>
      </c>
      <c r="FE551" s="190" t="s">
        <v>271</v>
      </c>
      <c r="FF551" s="190" t="s">
        <v>262</v>
      </c>
      <c r="FG551" s="190" t="s">
        <v>271</v>
      </c>
      <c r="FH551" s="190" t="s">
        <v>3360</v>
      </c>
      <c r="FI551" s="190" t="s">
        <v>3359</v>
      </c>
      <c r="FJ551" s="190" t="s">
        <v>3358</v>
      </c>
      <c r="FK551" s="190" t="s">
        <v>3357</v>
      </c>
      <c r="FL551" s="190" t="s">
        <v>3356</v>
      </c>
      <c r="FM551" s="190" t="s">
        <v>3355</v>
      </c>
      <c r="FN551" s="190" t="s">
        <v>271</v>
      </c>
      <c r="FO551" s="190" t="s">
        <v>271</v>
      </c>
      <c r="FP551" s="190" t="s">
        <v>3354</v>
      </c>
      <c r="FQ551" s="193">
        <v>0</v>
      </c>
      <c r="FR551" s="193">
        <v>9977</v>
      </c>
      <c r="FS551" s="190" t="s">
        <v>297</v>
      </c>
      <c r="FT551" s="190" t="s">
        <v>297</v>
      </c>
      <c r="FU551" s="190" t="s">
        <v>272</v>
      </c>
      <c r="FV551" s="190" t="s">
        <v>272</v>
      </c>
      <c r="FW551" s="190" t="s">
        <v>272</v>
      </c>
      <c r="FX551" s="190" t="s">
        <v>297</v>
      </c>
      <c r="FY551" s="190" t="s">
        <v>272</v>
      </c>
      <c r="FZ551" s="190" t="s">
        <v>297</v>
      </c>
      <c r="GA551" s="190" t="s">
        <v>297</v>
      </c>
      <c r="GB551" s="190" t="s">
        <v>297</v>
      </c>
      <c r="GC551" s="190" t="s">
        <v>297</v>
      </c>
      <c r="GD551" s="190" t="s">
        <v>297</v>
      </c>
      <c r="GE551" s="190" t="s">
        <v>297</v>
      </c>
    </row>
    <row r="552" spans="1:187" x14ac:dyDescent="0.3">
      <c r="A552" s="190" t="s">
        <v>372</v>
      </c>
      <c r="B552" s="190">
        <v>3137</v>
      </c>
      <c r="C552" s="190" t="s">
        <v>110</v>
      </c>
      <c r="D552" s="190" t="s">
        <v>242</v>
      </c>
      <c r="E552" s="190" t="s">
        <v>3353</v>
      </c>
      <c r="F552" s="190" t="s">
        <v>3352</v>
      </c>
      <c r="G552" s="190" t="s">
        <v>2855</v>
      </c>
      <c r="H552" s="190" t="s">
        <v>369</v>
      </c>
      <c r="I552" s="190" t="s">
        <v>544</v>
      </c>
      <c r="J552" s="190" t="s">
        <v>3351</v>
      </c>
      <c r="K552" s="190" t="s">
        <v>271</v>
      </c>
      <c r="L552" s="190" t="s">
        <v>271</v>
      </c>
      <c r="M552" s="190" t="s">
        <v>271</v>
      </c>
      <c r="N552" s="190" t="s">
        <v>271</v>
      </c>
      <c r="O552" s="190" t="s">
        <v>271</v>
      </c>
      <c r="P552" s="190" t="s">
        <v>271</v>
      </c>
      <c r="Q552" s="191">
        <v>42372</v>
      </c>
      <c r="R552" s="191">
        <v>42794</v>
      </c>
      <c r="S552" s="191">
        <v>42886</v>
      </c>
      <c r="T552" s="190" t="s">
        <v>574</v>
      </c>
      <c r="U552" s="194">
        <v>2566603.56</v>
      </c>
      <c r="V552" s="190" t="s">
        <v>3350</v>
      </c>
      <c r="W552" s="190" t="s">
        <v>3349</v>
      </c>
      <c r="X552" s="190" t="s">
        <v>3348</v>
      </c>
      <c r="Y552" s="190" t="s">
        <v>3347</v>
      </c>
      <c r="Z552" s="190" t="s">
        <v>3346</v>
      </c>
      <c r="AA552" s="190" t="s">
        <v>3345</v>
      </c>
      <c r="AB552" s="190" t="s">
        <v>448</v>
      </c>
      <c r="AC552" s="190" t="s">
        <v>3344</v>
      </c>
      <c r="AD552" s="190" t="s">
        <v>325</v>
      </c>
      <c r="AE552" s="190" t="s">
        <v>3343</v>
      </c>
      <c r="AF552" s="190" t="s">
        <v>3342</v>
      </c>
      <c r="AG552" s="193">
        <v>0</v>
      </c>
      <c r="AH552" s="193">
        <v>0</v>
      </c>
      <c r="AI552" s="193">
        <v>0</v>
      </c>
      <c r="AJ552" s="193">
        <v>36917</v>
      </c>
      <c r="AK552" s="193">
        <v>34077</v>
      </c>
      <c r="AL552" s="193">
        <v>70994</v>
      </c>
      <c r="AM552" s="193">
        <v>0</v>
      </c>
      <c r="AN552" s="193">
        <v>0</v>
      </c>
      <c r="AO552" s="193">
        <v>0</v>
      </c>
      <c r="AP552" s="193">
        <v>14801</v>
      </c>
      <c r="AQ552" s="193">
        <v>15875</v>
      </c>
      <c r="AR552" s="193">
        <v>30676</v>
      </c>
      <c r="AS552" s="190" t="s">
        <v>271</v>
      </c>
      <c r="AT552" s="193" t="s">
        <v>271</v>
      </c>
      <c r="AU552" s="193" t="s">
        <v>271</v>
      </c>
      <c r="AV552" s="190" t="s">
        <v>271</v>
      </c>
      <c r="AW552" s="193" t="s">
        <v>271</v>
      </c>
      <c r="AX552" s="193" t="s">
        <v>271</v>
      </c>
      <c r="AY552" s="190" t="s">
        <v>287</v>
      </c>
      <c r="AZ552" s="193">
        <v>17792</v>
      </c>
      <c r="BA552" s="193">
        <v>0</v>
      </c>
      <c r="BB552" s="190" t="s">
        <v>287</v>
      </c>
      <c r="BC552" s="193">
        <v>17792</v>
      </c>
      <c r="BD552" s="193">
        <v>0</v>
      </c>
      <c r="BE552" s="190" t="s">
        <v>271</v>
      </c>
      <c r="BF552" s="193" t="s">
        <v>271</v>
      </c>
      <c r="BG552" s="193" t="s">
        <v>271</v>
      </c>
      <c r="BH552" s="190" t="s">
        <v>287</v>
      </c>
      <c r="BI552" s="193">
        <v>13497</v>
      </c>
      <c r="BJ552" s="193">
        <v>0</v>
      </c>
      <c r="BK552" s="190" t="s">
        <v>271</v>
      </c>
      <c r="BL552" s="193" t="s">
        <v>271</v>
      </c>
      <c r="BM552" s="193" t="s">
        <v>271</v>
      </c>
      <c r="BN552" s="190" t="s">
        <v>271</v>
      </c>
      <c r="BO552" s="193" t="s">
        <v>271</v>
      </c>
      <c r="BP552" s="193" t="s">
        <v>271</v>
      </c>
      <c r="BQ552" s="190" t="s">
        <v>271</v>
      </c>
      <c r="BR552" s="193" t="s">
        <v>271</v>
      </c>
      <c r="BS552" s="193" t="s">
        <v>271</v>
      </c>
      <c r="BT552" s="190" t="s">
        <v>271</v>
      </c>
      <c r="BU552" s="193" t="s">
        <v>271</v>
      </c>
      <c r="BV552" s="193" t="s">
        <v>271</v>
      </c>
      <c r="BW552" s="193">
        <v>0</v>
      </c>
      <c r="BX552" s="193">
        <v>0</v>
      </c>
      <c r="BY552" s="193">
        <v>0</v>
      </c>
      <c r="BZ552" s="193">
        <v>0</v>
      </c>
      <c r="CA552" s="193">
        <v>0</v>
      </c>
      <c r="CB552" s="193">
        <v>0</v>
      </c>
      <c r="CC552" s="190" t="s">
        <v>271</v>
      </c>
      <c r="CD552" s="193" t="s">
        <v>271</v>
      </c>
      <c r="CE552" s="193" t="s">
        <v>271</v>
      </c>
      <c r="CF552" s="190" t="s">
        <v>271</v>
      </c>
      <c r="CG552" s="193" t="s">
        <v>271</v>
      </c>
      <c r="CH552" s="193" t="s">
        <v>271</v>
      </c>
      <c r="CI552" s="190" t="s">
        <v>271</v>
      </c>
      <c r="CJ552" s="193" t="s">
        <v>271</v>
      </c>
      <c r="CK552" s="193" t="s">
        <v>271</v>
      </c>
      <c r="CL552" s="190" t="s">
        <v>271</v>
      </c>
      <c r="CM552" s="193" t="s">
        <v>271</v>
      </c>
      <c r="CN552" s="193" t="s">
        <v>271</v>
      </c>
      <c r="CO552" s="190" t="s">
        <v>271</v>
      </c>
      <c r="CP552" s="193" t="s">
        <v>271</v>
      </c>
      <c r="CQ552" s="193" t="s">
        <v>271</v>
      </c>
      <c r="CR552" s="190" t="s">
        <v>271</v>
      </c>
      <c r="CS552" s="193" t="s">
        <v>271</v>
      </c>
      <c r="CT552" s="193" t="s">
        <v>271</v>
      </c>
      <c r="CU552" s="190" t="s">
        <v>271</v>
      </c>
      <c r="CV552" s="193" t="s">
        <v>271</v>
      </c>
      <c r="CW552" s="193" t="s">
        <v>271</v>
      </c>
      <c r="CX552" s="190" t="s">
        <v>271</v>
      </c>
      <c r="CY552" s="193" t="s">
        <v>271</v>
      </c>
      <c r="CZ552" s="193" t="s">
        <v>271</v>
      </c>
      <c r="DA552" s="190" t="s">
        <v>271</v>
      </c>
      <c r="DB552" s="193" t="s">
        <v>271</v>
      </c>
      <c r="DC552" s="193" t="s">
        <v>271</v>
      </c>
      <c r="DD552" s="190" t="s">
        <v>271</v>
      </c>
      <c r="DE552" s="193" t="s">
        <v>271</v>
      </c>
      <c r="DF552" s="193" t="s">
        <v>271</v>
      </c>
      <c r="DG552" s="190" t="s">
        <v>271</v>
      </c>
      <c r="DH552" s="193" t="s">
        <v>271</v>
      </c>
      <c r="DI552" s="193" t="s">
        <v>271</v>
      </c>
      <c r="DJ552" s="190" t="s">
        <v>271</v>
      </c>
      <c r="DK552" s="193" t="s">
        <v>271</v>
      </c>
      <c r="DL552" s="193" t="s">
        <v>271</v>
      </c>
      <c r="DM552" s="190" t="s">
        <v>271</v>
      </c>
      <c r="DN552" s="193" t="s">
        <v>271</v>
      </c>
      <c r="DO552" s="193" t="s">
        <v>271</v>
      </c>
      <c r="DP552" s="190" t="s">
        <v>271</v>
      </c>
      <c r="DQ552" s="193" t="s">
        <v>271</v>
      </c>
      <c r="DR552" s="193" t="s">
        <v>271</v>
      </c>
      <c r="DS552" s="190" t="s">
        <v>271</v>
      </c>
      <c r="DT552" s="193" t="s">
        <v>271</v>
      </c>
      <c r="DU552" s="193" t="s">
        <v>271</v>
      </c>
      <c r="DV552" s="190" t="s">
        <v>271</v>
      </c>
      <c r="DW552" s="193" t="s">
        <v>271</v>
      </c>
      <c r="DX552" s="193" t="s">
        <v>271</v>
      </c>
      <c r="DY552" s="190" t="s">
        <v>356</v>
      </c>
      <c r="DZ552" s="190" t="s">
        <v>272</v>
      </c>
      <c r="EA552" s="190" t="s">
        <v>564</v>
      </c>
      <c r="EB552" s="190" t="s">
        <v>307</v>
      </c>
      <c r="EC552" s="190" t="s">
        <v>272</v>
      </c>
      <c r="ED552" s="190" t="s">
        <v>868</v>
      </c>
      <c r="EE552" s="190" t="s">
        <v>426</v>
      </c>
      <c r="EF552" s="190" t="s">
        <v>3341</v>
      </c>
      <c r="EG552" s="190" t="s">
        <v>321</v>
      </c>
      <c r="EH552" s="190" t="s">
        <v>380</v>
      </c>
      <c r="EI552" s="190" t="s">
        <v>319</v>
      </c>
      <c r="EJ552" s="190" t="s">
        <v>245</v>
      </c>
      <c r="EK552" s="190" t="s">
        <v>379</v>
      </c>
      <c r="EL552" s="190" t="s">
        <v>272</v>
      </c>
      <c r="EM552" s="190" t="s">
        <v>272</v>
      </c>
      <c r="EN552" s="190" t="s">
        <v>272</v>
      </c>
      <c r="EO552" s="190" t="s">
        <v>272</v>
      </c>
      <c r="EP552" s="190" t="s">
        <v>378</v>
      </c>
      <c r="EQ552" s="190">
        <v>4</v>
      </c>
      <c r="ER552" s="190" t="s">
        <v>349</v>
      </c>
      <c r="ES552" s="190" t="s">
        <v>272</v>
      </c>
      <c r="ET552" s="190" t="s">
        <v>272</v>
      </c>
      <c r="EU552" s="190" t="s">
        <v>272</v>
      </c>
      <c r="EV552" s="190" t="s">
        <v>272</v>
      </c>
      <c r="EW552" s="190" t="s">
        <v>303</v>
      </c>
      <c r="EX552" s="190">
        <v>4</v>
      </c>
      <c r="EY552" s="190" t="s">
        <v>278</v>
      </c>
      <c r="EZ552" s="190" t="s">
        <v>267</v>
      </c>
      <c r="FA552" s="190" t="s">
        <v>257</v>
      </c>
      <c r="FB552" s="193">
        <v>1</v>
      </c>
      <c r="FC552" s="190" t="s">
        <v>348</v>
      </c>
      <c r="FD552" s="190" t="s">
        <v>271</v>
      </c>
      <c r="FE552" s="190" t="s">
        <v>271</v>
      </c>
      <c r="FF552" s="190" t="s">
        <v>262</v>
      </c>
      <c r="FG552" s="190" t="s">
        <v>271</v>
      </c>
      <c r="FH552" s="190" t="s">
        <v>3340</v>
      </c>
      <c r="FI552" s="190" t="s">
        <v>3339</v>
      </c>
      <c r="FJ552" s="190" t="s">
        <v>3338</v>
      </c>
      <c r="FK552" s="190" t="s">
        <v>3337</v>
      </c>
      <c r="FL552" s="190" t="s">
        <v>3336</v>
      </c>
      <c r="FM552" s="190" t="s">
        <v>3335</v>
      </c>
      <c r="FN552" s="190" t="s">
        <v>3334</v>
      </c>
      <c r="FO552" s="190" t="s">
        <v>3333</v>
      </c>
      <c r="FP552" s="190" t="s">
        <v>3332</v>
      </c>
      <c r="FQ552" s="193">
        <v>0</v>
      </c>
      <c r="FR552" s="193">
        <v>30676</v>
      </c>
      <c r="FS552" s="190" t="s">
        <v>297</v>
      </c>
      <c r="FT552" s="190" t="s">
        <v>297</v>
      </c>
      <c r="FU552" s="190" t="s">
        <v>272</v>
      </c>
      <c r="FV552" s="190" t="s">
        <v>272</v>
      </c>
      <c r="FW552" s="190" t="s">
        <v>297</v>
      </c>
      <c r="FX552" s="190" t="s">
        <v>297</v>
      </c>
      <c r="FY552" s="190" t="s">
        <v>297</v>
      </c>
      <c r="FZ552" s="190" t="s">
        <v>297</v>
      </c>
      <c r="GA552" s="190" t="s">
        <v>272</v>
      </c>
      <c r="GB552" s="190" t="s">
        <v>272</v>
      </c>
      <c r="GC552" s="190" t="s">
        <v>297</v>
      </c>
      <c r="GD552" s="190" t="s">
        <v>297</v>
      </c>
      <c r="GE552" s="190" t="s">
        <v>297</v>
      </c>
    </row>
    <row r="553" spans="1:187" x14ac:dyDescent="0.3">
      <c r="A553" s="190" t="s">
        <v>372</v>
      </c>
      <c r="B553" s="190">
        <v>3131</v>
      </c>
      <c r="C553" s="190" t="s">
        <v>110</v>
      </c>
      <c r="D553" s="190" t="s">
        <v>242</v>
      </c>
      <c r="E553" s="190" t="s">
        <v>1778</v>
      </c>
      <c r="F553" s="190" t="s">
        <v>1777</v>
      </c>
      <c r="G553" s="190" t="s">
        <v>1337</v>
      </c>
      <c r="H553" s="190" t="s">
        <v>369</v>
      </c>
      <c r="I553" s="190" t="s">
        <v>1543</v>
      </c>
      <c r="J553" s="190" t="s">
        <v>1776</v>
      </c>
      <c r="K553" s="190" t="s">
        <v>271</v>
      </c>
      <c r="L553" s="190" t="s">
        <v>271</v>
      </c>
      <c r="M553" s="190" t="s">
        <v>271</v>
      </c>
      <c r="N553" s="190" t="s">
        <v>271</v>
      </c>
      <c r="O553" s="190" t="s">
        <v>271</v>
      </c>
      <c r="P553" s="190" t="s">
        <v>271</v>
      </c>
      <c r="Q553" s="191">
        <v>42430</v>
      </c>
      <c r="R553" s="191">
        <v>43891</v>
      </c>
      <c r="T553" s="190" t="s">
        <v>549</v>
      </c>
      <c r="U553" s="194">
        <v>3194690</v>
      </c>
      <c r="V553" s="190" t="s">
        <v>1775</v>
      </c>
      <c r="W553" s="190" t="s">
        <v>1774</v>
      </c>
      <c r="X553" s="190" t="s">
        <v>1773</v>
      </c>
      <c r="Y553" s="190" t="s">
        <v>1772</v>
      </c>
      <c r="Z553" s="190" t="s">
        <v>1771</v>
      </c>
      <c r="AA553" s="190" t="s">
        <v>1770</v>
      </c>
      <c r="AB553" s="190" t="s">
        <v>310</v>
      </c>
      <c r="AC553" s="190" t="s">
        <v>1769</v>
      </c>
      <c r="AD553" s="190" t="s">
        <v>325</v>
      </c>
      <c r="AE553" s="190" t="s">
        <v>1768</v>
      </c>
      <c r="AF553" s="190" t="s">
        <v>1767</v>
      </c>
      <c r="AG553" s="193">
        <v>110899</v>
      </c>
      <c r="AH553" s="193">
        <v>135210</v>
      </c>
      <c r="AI553" s="193">
        <v>246109</v>
      </c>
      <c r="AJ553" s="193">
        <v>78109</v>
      </c>
      <c r="AK553" s="193">
        <v>51940</v>
      </c>
      <c r="AL553" s="193">
        <v>130049</v>
      </c>
      <c r="AM553" s="193" t="s">
        <v>271</v>
      </c>
      <c r="AN553" s="193" t="s">
        <v>271</v>
      </c>
      <c r="AO553" s="193">
        <v>0</v>
      </c>
      <c r="AP553" s="193" t="s">
        <v>271</v>
      </c>
      <c r="AQ553" s="193" t="s">
        <v>271</v>
      </c>
      <c r="AR553" s="193">
        <v>0</v>
      </c>
      <c r="AS553" s="190" t="s">
        <v>271</v>
      </c>
      <c r="AT553" s="193" t="s">
        <v>271</v>
      </c>
      <c r="AU553" s="193" t="s">
        <v>271</v>
      </c>
      <c r="AV553" s="190" t="s">
        <v>271</v>
      </c>
      <c r="AW553" s="193" t="s">
        <v>271</v>
      </c>
      <c r="AX553" s="193" t="s">
        <v>271</v>
      </c>
      <c r="AY553" s="190" t="s">
        <v>271</v>
      </c>
      <c r="AZ553" s="193" t="s">
        <v>271</v>
      </c>
      <c r="BA553" s="193" t="s">
        <v>271</v>
      </c>
      <c r="BB553" s="190" t="s">
        <v>271</v>
      </c>
      <c r="BC553" s="193" t="s">
        <v>271</v>
      </c>
      <c r="BD553" s="193" t="s">
        <v>271</v>
      </c>
      <c r="BE553" s="190" t="s">
        <v>271</v>
      </c>
      <c r="BF553" s="193" t="s">
        <v>271</v>
      </c>
      <c r="BG553" s="193" t="s">
        <v>271</v>
      </c>
      <c r="BH553" s="190" t="s">
        <v>271</v>
      </c>
      <c r="BI553" s="193" t="s">
        <v>271</v>
      </c>
      <c r="BJ553" s="193" t="s">
        <v>271</v>
      </c>
      <c r="BK553" s="190" t="s">
        <v>271</v>
      </c>
      <c r="BL553" s="193" t="s">
        <v>271</v>
      </c>
      <c r="BM553" s="193" t="s">
        <v>271</v>
      </c>
      <c r="BN553" s="190" t="s">
        <v>271</v>
      </c>
      <c r="BO553" s="193" t="s">
        <v>271</v>
      </c>
      <c r="BP553" s="193" t="s">
        <v>271</v>
      </c>
      <c r="BQ553" s="190" t="s">
        <v>271</v>
      </c>
      <c r="BR553" s="193" t="s">
        <v>271</v>
      </c>
      <c r="BS553" s="193" t="s">
        <v>271</v>
      </c>
      <c r="BT553" s="190" t="s">
        <v>271</v>
      </c>
      <c r="BU553" s="193" t="s">
        <v>271</v>
      </c>
      <c r="BV553" s="193" t="s">
        <v>271</v>
      </c>
      <c r="BW553" s="193">
        <v>110921</v>
      </c>
      <c r="BX553" s="193">
        <v>135234</v>
      </c>
      <c r="BY553" s="193">
        <v>246155</v>
      </c>
      <c r="BZ553" s="193">
        <v>78112</v>
      </c>
      <c r="CA553" s="193">
        <v>51942</v>
      </c>
      <c r="CB553" s="193">
        <v>130054</v>
      </c>
      <c r="CC553" s="190" t="s">
        <v>287</v>
      </c>
      <c r="CD553" s="193">
        <v>0</v>
      </c>
      <c r="CE553" s="193">
        <v>0</v>
      </c>
      <c r="CF553" s="190" t="s">
        <v>287</v>
      </c>
      <c r="CG553" s="193">
        <v>0</v>
      </c>
      <c r="CH553" s="193">
        <v>0</v>
      </c>
      <c r="CI553" s="190" t="s">
        <v>271</v>
      </c>
      <c r="CJ553" s="193" t="s">
        <v>271</v>
      </c>
      <c r="CK553" s="193" t="s">
        <v>271</v>
      </c>
      <c r="CL553" s="190" t="s">
        <v>271</v>
      </c>
      <c r="CM553" s="193" t="s">
        <v>271</v>
      </c>
      <c r="CN553" s="193" t="s">
        <v>271</v>
      </c>
      <c r="CO553" s="190" t="s">
        <v>287</v>
      </c>
      <c r="CP553" s="193">
        <v>0</v>
      </c>
      <c r="CQ553" s="193">
        <v>0</v>
      </c>
      <c r="CR553" s="190" t="s">
        <v>271</v>
      </c>
      <c r="CS553" s="193" t="s">
        <v>271</v>
      </c>
      <c r="CT553" s="193" t="s">
        <v>271</v>
      </c>
      <c r="CU553" s="190" t="s">
        <v>287</v>
      </c>
      <c r="CV553" s="193">
        <v>0</v>
      </c>
      <c r="CW553" s="193">
        <v>0</v>
      </c>
      <c r="CX553" s="190" t="s">
        <v>287</v>
      </c>
      <c r="CY553" s="193">
        <v>0</v>
      </c>
      <c r="CZ553" s="193">
        <v>0</v>
      </c>
      <c r="DA553" s="190" t="s">
        <v>287</v>
      </c>
      <c r="DB553" s="193">
        <v>0</v>
      </c>
      <c r="DC553" s="193">
        <v>0</v>
      </c>
      <c r="DD553" s="190" t="s">
        <v>271</v>
      </c>
      <c r="DE553" s="193" t="s">
        <v>271</v>
      </c>
      <c r="DF553" s="193" t="s">
        <v>271</v>
      </c>
      <c r="DG553" s="190" t="s">
        <v>271</v>
      </c>
      <c r="DH553" s="193" t="s">
        <v>271</v>
      </c>
      <c r="DI553" s="193" t="s">
        <v>271</v>
      </c>
      <c r="DJ553" s="190" t="s">
        <v>271</v>
      </c>
      <c r="DK553" s="193" t="s">
        <v>271</v>
      </c>
      <c r="DL553" s="193" t="s">
        <v>271</v>
      </c>
      <c r="DM553" s="190" t="s">
        <v>287</v>
      </c>
      <c r="DN553" s="193">
        <v>0</v>
      </c>
      <c r="DO553" s="193">
        <v>0</v>
      </c>
      <c r="DP553" s="190" t="s">
        <v>271</v>
      </c>
      <c r="DQ553" s="193" t="s">
        <v>271</v>
      </c>
      <c r="DR553" s="193" t="s">
        <v>271</v>
      </c>
      <c r="DS553" s="190" t="s">
        <v>287</v>
      </c>
      <c r="DT553" s="193">
        <v>0</v>
      </c>
      <c r="DU553" s="193">
        <v>0</v>
      </c>
      <c r="DV553" s="190" t="s">
        <v>287</v>
      </c>
      <c r="DW553" s="193">
        <v>0</v>
      </c>
      <c r="DX553" s="193">
        <v>0</v>
      </c>
      <c r="DY553" s="190" t="s">
        <v>356</v>
      </c>
      <c r="DZ553" s="190" t="s">
        <v>297</v>
      </c>
      <c r="EA553" s="190" t="s">
        <v>271</v>
      </c>
      <c r="EB553" s="190" t="s">
        <v>271</v>
      </c>
      <c r="EC553" s="190" t="s">
        <v>272</v>
      </c>
      <c r="ED553" s="190" t="s">
        <v>539</v>
      </c>
      <c r="EE553" s="190" t="s">
        <v>271</v>
      </c>
      <c r="EF553" s="190" t="s">
        <v>1766</v>
      </c>
      <c r="EG553" s="190" t="s">
        <v>352</v>
      </c>
      <c r="EH553" s="190" t="s">
        <v>284</v>
      </c>
      <c r="EI553" s="190" t="s">
        <v>283</v>
      </c>
      <c r="EJ553" s="190" t="s">
        <v>246</v>
      </c>
      <c r="EK553" s="190" t="s">
        <v>1765</v>
      </c>
      <c r="EL553" s="190" t="s">
        <v>297</v>
      </c>
      <c r="EM553" s="190" t="s">
        <v>297</v>
      </c>
      <c r="EN553" s="190" t="s">
        <v>297</v>
      </c>
      <c r="EO553" s="190" t="s">
        <v>297</v>
      </c>
      <c r="EP553" s="190" t="s">
        <v>305</v>
      </c>
      <c r="EQ553" s="190">
        <v>0</v>
      </c>
      <c r="ER553" s="190" t="s">
        <v>692</v>
      </c>
      <c r="ES553" s="190" t="s">
        <v>297</v>
      </c>
      <c r="ET553" s="190" t="s">
        <v>297</v>
      </c>
      <c r="EU553" s="190" t="s">
        <v>297</v>
      </c>
      <c r="EV553" s="190" t="s">
        <v>297</v>
      </c>
      <c r="EW553" s="190" t="s">
        <v>691</v>
      </c>
      <c r="EX553" s="190">
        <v>0</v>
      </c>
      <c r="EY553" s="190" t="s">
        <v>302</v>
      </c>
      <c r="EZ553" s="190" t="s">
        <v>268</v>
      </c>
      <c r="FA553" s="190" t="s">
        <v>260</v>
      </c>
      <c r="FB553" s="193">
        <v>1</v>
      </c>
      <c r="FC553" s="190" t="s">
        <v>442</v>
      </c>
      <c r="FD553" s="190" t="s">
        <v>348</v>
      </c>
      <c r="FE553" s="190" t="s">
        <v>276</v>
      </c>
      <c r="FF553" s="190" t="s">
        <v>262</v>
      </c>
      <c r="FG553" s="190" t="s">
        <v>271</v>
      </c>
      <c r="FH553" s="190" t="s">
        <v>1764</v>
      </c>
      <c r="FI553" s="190" t="s">
        <v>271</v>
      </c>
      <c r="FJ553" s="190" t="s">
        <v>271</v>
      </c>
      <c r="FK553" s="190" t="s">
        <v>271</v>
      </c>
      <c r="FL553" s="190" t="s">
        <v>271</v>
      </c>
      <c r="FM553" s="190" t="s">
        <v>271</v>
      </c>
      <c r="FN553" s="190" t="s">
        <v>271</v>
      </c>
      <c r="FO553" s="190" t="s">
        <v>1763</v>
      </c>
      <c r="FP553" s="190" t="s">
        <v>271</v>
      </c>
      <c r="FQ553" s="193">
        <v>246155</v>
      </c>
      <c r="FR553" s="193">
        <v>130054</v>
      </c>
      <c r="FS553" s="190" t="s">
        <v>272</v>
      </c>
      <c r="FT553" s="190" t="s">
        <v>297</v>
      </c>
      <c r="FU553" s="190" t="s">
        <v>297</v>
      </c>
      <c r="FV553" s="190" t="s">
        <v>297</v>
      </c>
      <c r="FW553" s="190" t="s">
        <v>272</v>
      </c>
      <c r="FX553" s="190" t="s">
        <v>297</v>
      </c>
      <c r="FY553" s="190" t="s">
        <v>272</v>
      </c>
      <c r="FZ553" s="190" t="s">
        <v>297</v>
      </c>
      <c r="GA553" s="190" t="s">
        <v>272</v>
      </c>
      <c r="GB553" s="190" t="s">
        <v>297</v>
      </c>
      <c r="GC553" s="190" t="s">
        <v>272</v>
      </c>
      <c r="GD553" s="190" t="s">
        <v>297</v>
      </c>
      <c r="GE553" s="190" t="s">
        <v>297</v>
      </c>
    </row>
    <row r="554" spans="1:187" x14ac:dyDescent="0.3">
      <c r="A554" s="190" t="s">
        <v>372</v>
      </c>
      <c r="B554" s="190">
        <v>3115</v>
      </c>
      <c r="C554" s="190" t="s">
        <v>110</v>
      </c>
      <c r="D554" s="190" t="s">
        <v>242</v>
      </c>
      <c r="E554" s="190" t="s">
        <v>991</v>
      </c>
      <c r="F554" s="190" t="s">
        <v>990</v>
      </c>
      <c r="G554" s="190" t="s">
        <v>270</v>
      </c>
      <c r="H554" s="190" t="s">
        <v>369</v>
      </c>
      <c r="I554" s="190" t="s">
        <v>368</v>
      </c>
      <c r="J554" s="190" t="s">
        <v>989</v>
      </c>
      <c r="K554" s="190" t="s">
        <v>271</v>
      </c>
      <c r="L554" s="190" t="s">
        <v>271</v>
      </c>
      <c r="M554" s="190" t="s">
        <v>271</v>
      </c>
      <c r="N554" s="190" t="s">
        <v>271</v>
      </c>
      <c r="O554" s="190" t="s">
        <v>271</v>
      </c>
      <c r="P554" s="190" t="s">
        <v>271</v>
      </c>
      <c r="Q554" s="191">
        <v>41548</v>
      </c>
      <c r="R554" s="191">
        <v>42551</v>
      </c>
      <c r="T554" s="190" t="s">
        <v>391</v>
      </c>
      <c r="U554" s="194">
        <v>760764</v>
      </c>
      <c r="V554" s="190" t="s">
        <v>988</v>
      </c>
      <c r="W554" s="190" t="s">
        <v>364</v>
      </c>
      <c r="X554" s="190" t="s">
        <v>987</v>
      </c>
      <c r="Y554" s="190" t="s">
        <v>972</v>
      </c>
      <c r="Z554" s="190" t="s">
        <v>494</v>
      </c>
      <c r="AA554" s="190" t="s">
        <v>970</v>
      </c>
      <c r="AB554" s="190" t="s">
        <v>310</v>
      </c>
      <c r="AC554" s="190" t="s">
        <v>986</v>
      </c>
      <c r="AD554" s="190" t="s">
        <v>325</v>
      </c>
      <c r="AE554" s="190" t="s">
        <v>985</v>
      </c>
      <c r="AF554" s="190" t="s">
        <v>984</v>
      </c>
      <c r="AG554" s="193">
        <v>51000</v>
      </c>
      <c r="AH554" s="193">
        <v>49000</v>
      </c>
      <c r="AI554" s="193">
        <v>100000</v>
      </c>
      <c r="AJ554" s="193">
        <v>16000</v>
      </c>
      <c r="AK554" s="193">
        <v>4000</v>
      </c>
      <c r="AL554" s="193">
        <v>20000</v>
      </c>
      <c r="AM554" s="193">
        <v>0</v>
      </c>
      <c r="AN554" s="193">
        <v>0</v>
      </c>
      <c r="AO554" s="193">
        <v>0</v>
      </c>
      <c r="AP554" s="193">
        <v>0</v>
      </c>
      <c r="AQ554" s="193">
        <v>0</v>
      </c>
      <c r="AR554" s="193">
        <v>0</v>
      </c>
      <c r="AS554" s="190" t="s">
        <v>271</v>
      </c>
      <c r="AT554" s="193" t="s">
        <v>271</v>
      </c>
      <c r="AU554" s="193" t="s">
        <v>271</v>
      </c>
      <c r="AV554" s="190" t="s">
        <v>271</v>
      </c>
      <c r="AW554" s="193" t="s">
        <v>271</v>
      </c>
      <c r="AX554" s="193" t="s">
        <v>271</v>
      </c>
      <c r="AY554" s="190" t="s">
        <v>271</v>
      </c>
      <c r="AZ554" s="193" t="s">
        <v>271</v>
      </c>
      <c r="BA554" s="193" t="s">
        <v>271</v>
      </c>
      <c r="BB554" s="190" t="s">
        <v>271</v>
      </c>
      <c r="BC554" s="193" t="s">
        <v>271</v>
      </c>
      <c r="BD554" s="193" t="s">
        <v>271</v>
      </c>
      <c r="BE554" s="190" t="s">
        <v>271</v>
      </c>
      <c r="BF554" s="193" t="s">
        <v>271</v>
      </c>
      <c r="BG554" s="193" t="s">
        <v>271</v>
      </c>
      <c r="BH554" s="190" t="s">
        <v>271</v>
      </c>
      <c r="BI554" s="193" t="s">
        <v>271</v>
      </c>
      <c r="BJ554" s="193" t="s">
        <v>271</v>
      </c>
      <c r="BK554" s="190" t="s">
        <v>271</v>
      </c>
      <c r="BL554" s="193" t="s">
        <v>271</v>
      </c>
      <c r="BM554" s="193" t="s">
        <v>271</v>
      </c>
      <c r="BN554" s="190" t="s">
        <v>271</v>
      </c>
      <c r="BO554" s="193" t="s">
        <v>271</v>
      </c>
      <c r="BP554" s="193" t="s">
        <v>271</v>
      </c>
      <c r="BQ554" s="190" t="s">
        <v>271</v>
      </c>
      <c r="BR554" s="193" t="s">
        <v>271</v>
      </c>
      <c r="BS554" s="193" t="s">
        <v>271</v>
      </c>
      <c r="BT554" s="190" t="s">
        <v>271</v>
      </c>
      <c r="BU554" s="193" t="s">
        <v>271</v>
      </c>
      <c r="BV554" s="193" t="s">
        <v>271</v>
      </c>
      <c r="BW554" s="193">
        <v>16243</v>
      </c>
      <c r="BX554" s="193">
        <v>9895</v>
      </c>
      <c r="BY554" s="193">
        <v>26138</v>
      </c>
      <c r="BZ554" s="193">
        <v>8284</v>
      </c>
      <c r="CA554" s="193">
        <v>1426</v>
      </c>
      <c r="CB554" s="193">
        <v>9710</v>
      </c>
      <c r="CC554" s="190" t="s">
        <v>271</v>
      </c>
      <c r="CD554" s="193" t="s">
        <v>271</v>
      </c>
      <c r="CE554" s="193" t="s">
        <v>271</v>
      </c>
      <c r="CF554" s="190" t="s">
        <v>271</v>
      </c>
      <c r="CG554" s="193" t="s">
        <v>271</v>
      </c>
      <c r="CH554" s="193" t="s">
        <v>271</v>
      </c>
      <c r="CI554" s="190" t="s">
        <v>271</v>
      </c>
      <c r="CJ554" s="193" t="s">
        <v>271</v>
      </c>
      <c r="CK554" s="193" t="s">
        <v>271</v>
      </c>
      <c r="CL554" s="190" t="s">
        <v>271</v>
      </c>
      <c r="CM554" s="193" t="s">
        <v>271</v>
      </c>
      <c r="CN554" s="193" t="s">
        <v>271</v>
      </c>
      <c r="CO554" s="190" t="s">
        <v>271</v>
      </c>
      <c r="CP554" s="193" t="s">
        <v>271</v>
      </c>
      <c r="CQ554" s="193" t="s">
        <v>271</v>
      </c>
      <c r="CR554" s="190" t="s">
        <v>271</v>
      </c>
      <c r="CS554" s="193" t="s">
        <v>271</v>
      </c>
      <c r="CT554" s="193" t="s">
        <v>271</v>
      </c>
      <c r="CU554" s="190" t="s">
        <v>271</v>
      </c>
      <c r="CV554" s="193" t="s">
        <v>271</v>
      </c>
      <c r="CW554" s="193" t="s">
        <v>271</v>
      </c>
      <c r="CX554" s="190" t="s">
        <v>271</v>
      </c>
      <c r="CY554" s="193" t="s">
        <v>271</v>
      </c>
      <c r="CZ554" s="193" t="s">
        <v>271</v>
      </c>
      <c r="DA554" s="190" t="s">
        <v>271</v>
      </c>
      <c r="DB554" s="193" t="s">
        <v>271</v>
      </c>
      <c r="DC554" s="193" t="s">
        <v>271</v>
      </c>
      <c r="DD554" s="190" t="s">
        <v>271</v>
      </c>
      <c r="DE554" s="193" t="s">
        <v>271</v>
      </c>
      <c r="DF554" s="193" t="s">
        <v>271</v>
      </c>
      <c r="DG554" s="190" t="s">
        <v>271</v>
      </c>
      <c r="DH554" s="193" t="s">
        <v>271</v>
      </c>
      <c r="DI554" s="193" t="s">
        <v>271</v>
      </c>
      <c r="DJ554" s="190" t="s">
        <v>271</v>
      </c>
      <c r="DK554" s="193" t="s">
        <v>271</v>
      </c>
      <c r="DL554" s="193" t="s">
        <v>271</v>
      </c>
      <c r="DM554" s="190" t="s">
        <v>271</v>
      </c>
      <c r="DN554" s="193" t="s">
        <v>271</v>
      </c>
      <c r="DO554" s="193" t="s">
        <v>271</v>
      </c>
      <c r="DP554" s="190" t="s">
        <v>271</v>
      </c>
      <c r="DQ554" s="193" t="s">
        <v>271</v>
      </c>
      <c r="DR554" s="193" t="s">
        <v>271</v>
      </c>
      <c r="DS554" s="190" t="s">
        <v>271</v>
      </c>
      <c r="DT554" s="193" t="s">
        <v>271</v>
      </c>
      <c r="DU554" s="193" t="s">
        <v>271</v>
      </c>
      <c r="DV554" s="190" t="s">
        <v>287</v>
      </c>
      <c r="DW554" s="193">
        <v>9710</v>
      </c>
      <c r="DX554" s="193">
        <v>26138</v>
      </c>
      <c r="DY554" s="190" t="s">
        <v>356</v>
      </c>
      <c r="DZ554" s="190" t="s">
        <v>272</v>
      </c>
      <c r="EA554" s="190" t="s">
        <v>564</v>
      </c>
      <c r="EB554" s="190" t="s">
        <v>307</v>
      </c>
      <c r="EC554" s="190" t="s">
        <v>297</v>
      </c>
      <c r="ED554" s="190" t="s">
        <v>271</v>
      </c>
      <c r="EE554" s="190" t="s">
        <v>271</v>
      </c>
      <c r="EF554" s="190" t="s">
        <v>271</v>
      </c>
      <c r="EG554" s="190" t="s">
        <v>352</v>
      </c>
      <c r="EH554" s="190" t="s">
        <v>320</v>
      </c>
      <c r="EI554" s="190" t="s">
        <v>283</v>
      </c>
      <c r="EJ554" s="190" t="s">
        <v>246</v>
      </c>
      <c r="EK554" s="190" t="s">
        <v>379</v>
      </c>
      <c r="EL554" s="190" t="s">
        <v>272</v>
      </c>
      <c r="EM554" s="190" t="s">
        <v>272</v>
      </c>
      <c r="EN554" s="190" t="s">
        <v>272</v>
      </c>
      <c r="EO554" s="190" t="s">
        <v>272</v>
      </c>
      <c r="EP554" s="190" t="s">
        <v>378</v>
      </c>
      <c r="EQ554" s="190">
        <v>4</v>
      </c>
      <c r="ER554" s="190" t="s">
        <v>349</v>
      </c>
      <c r="ES554" s="190" t="s">
        <v>272</v>
      </c>
      <c r="ET554" s="190" t="s">
        <v>272</v>
      </c>
      <c r="EU554" s="190" t="s">
        <v>272</v>
      </c>
      <c r="EV554" s="190" t="s">
        <v>272</v>
      </c>
      <c r="EW554" s="190" t="s">
        <v>303</v>
      </c>
      <c r="EX554" s="190">
        <v>4</v>
      </c>
      <c r="EY554" s="190" t="s">
        <v>318</v>
      </c>
      <c r="EZ554" s="190" t="s">
        <v>268</v>
      </c>
      <c r="FA554" s="190" t="s">
        <v>257</v>
      </c>
      <c r="FB554" s="193">
        <v>3</v>
      </c>
      <c r="FC554" s="190" t="s">
        <v>377</v>
      </c>
      <c r="FD554" s="190" t="s">
        <v>276</v>
      </c>
      <c r="FE554" s="190" t="s">
        <v>442</v>
      </c>
      <c r="FF554" s="190" t="s">
        <v>264</v>
      </c>
      <c r="FG554" s="190" t="s">
        <v>983</v>
      </c>
      <c r="FH554" s="190" t="s">
        <v>982</v>
      </c>
      <c r="FI554" s="190" t="s">
        <v>981</v>
      </c>
      <c r="FJ554" s="190" t="s">
        <v>980</v>
      </c>
      <c r="FK554" s="190" t="s">
        <v>271</v>
      </c>
      <c r="FL554" s="190" t="s">
        <v>979</v>
      </c>
      <c r="FM554" s="190" t="s">
        <v>978</v>
      </c>
      <c r="FN554" s="190" t="s">
        <v>977</v>
      </c>
      <c r="FO554" s="190" t="s">
        <v>271</v>
      </c>
      <c r="FP554" s="190" t="s">
        <v>976</v>
      </c>
      <c r="FQ554" s="193">
        <v>26138</v>
      </c>
      <c r="FR554" s="193">
        <v>9710</v>
      </c>
      <c r="FS554" s="190" t="s">
        <v>272</v>
      </c>
      <c r="FT554" s="190" t="s">
        <v>272</v>
      </c>
      <c r="FU554" s="190" t="s">
        <v>297</v>
      </c>
      <c r="FV554" s="190" t="s">
        <v>297</v>
      </c>
      <c r="FW554" s="190" t="s">
        <v>297</v>
      </c>
      <c r="FX554" s="190" t="s">
        <v>297</v>
      </c>
      <c r="FY554" s="190" t="s">
        <v>297</v>
      </c>
      <c r="FZ554" s="190" t="s">
        <v>297</v>
      </c>
      <c r="GA554" s="190" t="s">
        <v>272</v>
      </c>
      <c r="GB554" s="190" t="s">
        <v>272</v>
      </c>
      <c r="GC554" s="190" t="s">
        <v>272</v>
      </c>
      <c r="GD554" s="190" t="s">
        <v>272</v>
      </c>
      <c r="GE554" s="190" t="s">
        <v>297</v>
      </c>
    </row>
    <row r="555" spans="1:187" x14ac:dyDescent="0.3">
      <c r="A555" s="190" t="s">
        <v>372</v>
      </c>
      <c r="B555" s="190">
        <v>3117</v>
      </c>
      <c r="C555" s="190" t="s">
        <v>110</v>
      </c>
      <c r="D555" s="190" t="s">
        <v>242</v>
      </c>
      <c r="E555" s="190" t="s">
        <v>975</v>
      </c>
      <c r="F555" s="190" t="s">
        <v>974</v>
      </c>
      <c r="G555" s="190" t="s">
        <v>270</v>
      </c>
      <c r="H555" s="190" t="s">
        <v>369</v>
      </c>
      <c r="I555" s="190" t="s">
        <v>368</v>
      </c>
      <c r="J555" s="190" t="s">
        <v>973</v>
      </c>
      <c r="K555" s="190" t="s">
        <v>271</v>
      </c>
      <c r="L555" s="190" t="s">
        <v>271</v>
      </c>
      <c r="M555" s="190" t="s">
        <v>271</v>
      </c>
      <c r="N555" s="190" t="s">
        <v>271</v>
      </c>
      <c r="O555" s="190" t="s">
        <v>271</v>
      </c>
      <c r="P555" s="190" t="s">
        <v>271</v>
      </c>
      <c r="Q555" s="191">
        <v>40725</v>
      </c>
      <c r="R555" s="191">
        <v>42551</v>
      </c>
      <c r="S555" s="191">
        <v>42613</v>
      </c>
      <c r="T555" s="190" t="s">
        <v>549</v>
      </c>
      <c r="U555" s="194">
        <v>2300166.4700000002</v>
      </c>
      <c r="V555" s="190" t="s">
        <v>972</v>
      </c>
      <c r="W555" s="190" t="s">
        <v>971</v>
      </c>
      <c r="X555" s="190" t="s">
        <v>970</v>
      </c>
      <c r="Y555" s="190" t="s">
        <v>969</v>
      </c>
      <c r="Z555" s="190" t="s">
        <v>364</v>
      </c>
      <c r="AA555" s="190" t="s">
        <v>968</v>
      </c>
      <c r="AB555" s="190" t="s">
        <v>310</v>
      </c>
      <c r="AC555" s="190" t="s">
        <v>967</v>
      </c>
      <c r="AD555" s="190" t="s">
        <v>325</v>
      </c>
      <c r="AE555" s="190" t="s">
        <v>966</v>
      </c>
      <c r="AF555" s="190" t="s">
        <v>965</v>
      </c>
      <c r="AG555" s="193">
        <v>59268</v>
      </c>
      <c r="AH555" s="193">
        <v>15732</v>
      </c>
      <c r="AI555" s="193">
        <v>75000</v>
      </c>
      <c r="AJ555" s="193">
        <v>15000</v>
      </c>
      <c r="AK555" s="193">
        <v>0</v>
      </c>
      <c r="AL555" s="193">
        <v>15000</v>
      </c>
      <c r="AM555" s="193">
        <v>0</v>
      </c>
      <c r="AN555" s="193">
        <v>0</v>
      </c>
      <c r="AO555" s="193">
        <v>0</v>
      </c>
      <c r="AP555" s="193">
        <v>0</v>
      </c>
      <c r="AQ555" s="193">
        <v>0</v>
      </c>
      <c r="AR555" s="193">
        <v>0</v>
      </c>
      <c r="AS555" s="190" t="s">
        <v>271</v>
      </c>
      <c r="AT555" s="193" t="s">
        <v>271</v>
      </c>
      <c r="AU555" s="193" t="s">
        <v>271</v>
      </c>
      <c r="AV555" s="190" t="s">
        <v>271</v>
      </c>
      <c r="AW555" s="193" t="s">
        <v>271</v>
      </c>
      <c r="AX555" s="193" t="s">
        <v>271</v>
      </c>
      <c r="AY555" s="190" t="s">
        <v>271</v>
      </c>
      <c r="AZ555" s="193" t="s">
        <v>271</v>
      </c>
      <c r="BA555" s="193" t="s">
        <v>271</v>
      </c>
      <c r="BB555" s="190" t="s">
        <v>271</v>
      </c>
      <c r="BC555" s="193" t="s">
        <v>271</v>
      </c>
      <c r="BD555" s="193" t="s">
        <v>271</v>
      </c>
      <c r="BE555" s="190" t="s">
        <v>271</v>
      </c>
      <c r="BF555" s="193" t="s">
        <v>271</v>
      </c>
      <c r="BG555" s="193" t="s">
        <v>271</v>
      </c>
      <c r="BH555" s="190" t="s">
        <v>271</v>
      </c>
      <c r="BI555" s="193" t="s">
        <v>271</v>
      </c>
      <c r="BJ555" s="193" t="s">
        <v>271</v>
      </c>
      <c r="BK555" s="190" t="s">
        <v>271</v>
      </c>
      <c r="BL555" s="193" t="s">
        <v>271</v>
      </c>
      <c r="BM555" s="193" t="s">
        <v>271</v>
      </c>
      <c r="BN555" s="190" t="s">
        <v>271</v>
      </c>
      <c r="BO555" s="193" t="s">
        <v>271</v>
      </c>
      <c r="BP555" s="193" t="s">
        <v>271</v>
      </c>
      <c r="BQ555" s="190" t="s">
        <v>271</v>
      </c>
      <c r="BR555" s="193" t="s">
        <v>271</v>
      </c>
      <c r="BS555" s="193" t="s">
        <v>271</v>
      </c>
      <c r="BT555" s="190" t="s">
        <v>271</v>
      </c>
      <c r="BU555" s="193" t="s">
        <v>271</v>
      </c>
      <c r="BV555" s="193" t="s">
        <v>271</v>
      </c>
      <c r="BW555" s="193">
        <v>20384</v>
      </c>
      <c r="BX555" s="193">
        <v>10259</v>
      </c>
      <c r="BY555" s="193">
        <v>30643</v>
      </c>
      <c r="BZ555" s="193">
        <v>17925</v>
      </c>
      <c r="CA555" s="193">
        <v>5019</v>
      </c>
      <c r="CB555" s="193">
        <v>22944</v>
      </c>
      <c r="CC555" s="190" t="s">
        <v>287</v>
      </c>
      <c r="CD555" s="193">
        <v>1195</v>
      </c>
      <c r="CE555" s="193">
        <v>0</v>
      </c>
      <c r="CF555" s="190" t="s">
        <v>287</v>
      </c>
      <c r="CG555" s="193">
        <v>13200</v>
      </c>
      <c r="CH555" s="193">
        <v>0</v>
      </c>
      <c r="CI555" s="190" t="s">
        <v>271</v>
      </c>
      <c r="CJ555" s="193" t="s">
        <v>271</v>
      </c>
      <c r="CK555" s="193" t="s">
        <v>271</v>
      </c>
      <c r="CL555" s="190" t="s">
        <v>287</v>
      </c>
      <c r="CM555" s="193">
        <v>13200</v>
      </c>
      <c r="CN555" s="193">
        <v>0</v>
      </c>
      <c r="CO555" s="190" t="s">
        <v>287</v>
      </c>
      <c r="CP555" s="193">
        <v>22944</v>
      </c>
      <c r="CQ555" s="193">
        <v>0</v>
      </c>
      <c r="CR555" s="190" t="s">
        <v>287</v>
      </c>
      <c r="CS555" s="193">
        <v>0</v>
      </c>
      <c r="CT555" s="193">
        <v>0</v>
      </c>
      <c r="CU555" s="190" t="s">
        <v>287</v>
      </c>
      <c r="CV555" s="193">
        <v>0</v>
      </c>
      <c r="CW555" s="193">
        <v>0</v>
      </c>
      <c r="CX555" s="190" t="s">
        <v>287</v>
      </c>
      <c r="CY555" s="193">
        <v>0</v>
      </c>
      <c r="CZ555" s="193">
        <v>0</v>
      </c>
      <c r="DA555" s="190" t="s">
        <v>287</v>
      </c>
      <c r="DB555" s="193">
        <v>8124</v>
      </c>
      <c r="DC555" s="193">
        <v>0</v>
      </c>
      <c r="DD555" s="190" t="s">
        <v>271</v>
      </c>
      <c r="DE555" s="193" t="s">
        <v>271</v>
      </c>
      <c r="DF555" s="193" t="s">
        <v>271</v>
      </c>
      <c r="DG555" s="190" t="s">
        <v>271</v>
      </c>
      <c r="DH555" s="193" t="s">
        <v>271</v>
      </c>
      <c r="DI555" s="193" t="s">
        <v>271</v>
      </c>
      <c r="DJ555" s="190" t="s">
        <v>271</v>
      </c>
      <c r="DK555" s="193" t="s">
        <v>271</v>
      </c>
      <c r="DL555" s="193" t="s">
        <v>271</v>
      </c>
      <c r="DM555" s="190" t="s">
        <v>287</v>
      </c>
      <c r="DN555" s="193">
        <v>2696</v>
      </c>
      <c r="DO555" s="193">
        <v>0</v>
      </c>
      <c r="DP555" s="190" t="s">
        <v>271</v>
      </c>
      <c r="DQ555" s="193" t="s">
        <v>271</v>
      </c>
      <c r="DR555" s="193" t="s">
        <v>271</v>
      </c>
      <c r="DS555" s="190" t="s">
        <v>271</v>
      </c>
      <c r="DT555" s="193" t="s">
        <v>271</v>
      </c>
      <c r="DU555" s="193" t="s">
        <v>271</v>
      </c>
      <c r="DV555" s="190" t="s">
        <v>287</v>
      </c>
      <c r="DW555" s="193">
        <v>0</v>
      </c>
      <c r="DX555" s="193">
        <v>0</v>
      </c>
      <c r="DY555" s="190" t="s">
        <v>356</v>
      </c>
      <c r="DZ555" s="190" t="s">
        <v>272</v>
      </c>
      <c r="EA555" s="190" t="s">
        <v>695</v>
      </c>
      <c r="EB555" s="190" t="s">
        <v>271</v>
      </c>
      <c r="EC555" s="190" t="s">
        <v>297</v>
      </c>
      <c r="ED555" s="190" t="s">
        <v>271</v>
      </c>
      <c r="EE555" s="190" t="s">
        <v>271</v>
      </c>
      <c r="EF555" s="190" t="s">
        <v>964</v>
      </c>
      <c r="EG555" s="190" t="s">
        <v>321</v>
      </c>
      <c r="EH555" s="190" t="s">
        <v>320</v>
      </c>
      <c r="EI555" s="190" t="s">
        <v>319</v>
      </c>
      <c r="EJ555" s="190" t="s">
        <v>245</v>
      </c>
      <c r="EK555" s="190" t="s">
        <v>351</v>
      </c>
      <c r="EL555" s="190" t="s">
        <v>272</v>
      </c>
      <c r="EM555" s="190" t="s">
        <v>272</v>
      </c>
      <c r="EN555" s="190" t="s">
        <v>272</v>
      </c>
      <c r="EO555" s="190" t="s">
        <v>272</v>
      </c>
      <c r="EP555" s="190" t="s">
        <v>350</v>
      </c>
      <c r="EQ555" s="190">
        <v>4</v>
      </c>
      <c r="ER555" s="190" t="s">
        <v>349</v>
      </c>
      <c r="ES555" s="190" t="s">
        <v>272</v>
      </c>
      <c r="ET555" s="190" t="s">
        <v>272</v>
      </c>
      <c r="EU555" s="190" t="s">
        <v>272</v>
      </c>
      <c r="EV555" s="190" t="s">
        <v>272</v>
      </c>
      <c r="EW555" s="190" t="s">
        <v>303</v>
      </c>
      <c r="EX555" s="190">
        <v>4</v>
      </c>
      <c r="EY555" s="190" t="s">
        <v>278</v>
      </c>
      <c r="EZ555" s="190" t="s">
        <v>267</v>
      </c>
      <c r="FA555" s="190" t="s">
        <v>257</v>
      </c>
      <c r="FB555" s="193">
        <v>1</v>
      </c>
      <c r="FC555" s="190" t="s">
        <v>348</v>
      </c>
      <c r="FD555" s="190" t="s">
        <v>271</v>
      </c>
      <c r="FE555" s="190" t="s">
        <v>271</v>
      </c>
      <c r="FF555" s="190" t="s">
        <v>263</v>
      </c>
      <c r="FG555" s="190" t="s">
        <v>963</v>
      </c>
      <c r="FH555" s="190" t="s">
        <v>962</v>
      </c>
      <c r="FI555" s="190" t="s">
        <v>961</v>
      </c>
      <c r="FJ555" s="190" t="s">
        <v>960</v>
      </c>
      <c r="FK555" s="190" t="s">
        <v>959</v>
      </c>
      <c r="FL555" s="190" t="s">
        <v>958</v>
      </c>
      <c r="FM555" s="190" t="s">
        <v>271</v>
      </c>
      <c r="FN555" s="190" t="s">
        <v>271</v>
      </c>
      <c r="FO555" s="190" t="s">
        <v>957</v>
      </c>
      <c r="FP555" s="190" t="s">
        <v>956</v>
      </c>
      <c r="FQ555" s="193">
        <v>30643</v>
      </c>
      <c r="FR555" s="193">
        <v>22944</v>
      </c>
      <c r="FS555" s="190" t="s">
        <v>272</v>
      </c>
      <c r="FT555" s="190" t="s">
        <v>272</v>
      </c>
      <c r="FU555" s="190" t="s">
        <v>297</v>
      </c>
      <c r="FV555" s="190" t="s">
        <v>297</v>
      </c>
      <c r="FW555" s="190" t="s">
        <v>297</v>
      </c>
      <c r="FX555" s="190" t="s">
        <v>297</v>
      </c>
      <c r="FY555" s="190" t="s">
        <v>272</v>
      </c>
      <c r="FZ555" s="190" t="s">
        <v>272</v>
      </c>
      <c r="GA555" s="190" t="s">
        <v>272</v>
      </c>
      <c r="GB555" s="190" t="s">
        <v>272</v>
      </c>
      <c r="GC555" s="190" t="s">
        <v>272</v>
      </c>
      <c r="GD555" s="190" t="s">
        <v>272</v>
      </c>
      <c r="GE555" s="190" t="s">
        <v>272</v>
      </c>
    </row>
    <row r="556" spans="1:187" x14ac:dyDescent="0.3">
      <c r="A556" s="190" t="s">
        <v>372</v>
      </c>
      <c r="B556" s="190">
        <v>3622</v>
      </c>
      <c r="C556" s="190" t="s">
        <v>113</v>
      </c>
      <c r="D556" s="190" t="s">
        <v>241</v>
      </c>
      <c r="E556" s="190" t="s">
        <v>13170</v>
      </c>
      <c r="F556" s="190" t="s">
        <v>13169</v>
      </c>
      <c r="G556" s="190" t="s">
        <v>12545</v>
      </c>
      <c r="H556" s="190" t="s">
        <v>514</v>
      </c>
      <c r="I556" s="190" t="s">
        <v>513</v>
      </c>
      <c r="J556" s="190" t="s">
        <v>13160</v>
      </c>
      <c r="K556" s="190" t="s">
        <v>271</v>
      </c>
      <c r="L556" s="190" t="s">
        <v>271</v>
      </c>
      <c r="M556" s="190" t="s">
        <v>271</v>
      </c>
      <c r="N556" s="190" t="s">
        <v>271</v>
      </c>
      <c r="O556" s="190" t="s">
        <v>271</v>
      </c>
      <c r="P556" s="190" t="s">
        <v>271</v>
      </c>
      <c r="Q556" s="191">
        <v>42278</v>
      </c>
      <c r="R556" s="191">
        <v>42766</v>
      </c>
      <c r="T556" s="190" t="s">
        <v>366</v>
      </c>
      <c r="U556" s="194">
        <v>542797.4</v>
      </c>
      <c r="V556" s="190" t="s">
        <v>10333</v>
      </c>
      <c r="W556" s="190" t="s">
        <v>10299</v>
      </c>
      <c r="X556" s="190" t="s">
        <v>10332</v>
      </c>
      <c r="Y556" s="190" t="s">
        <v>271</v>
      </c>
      <c r="Z556" s="190" t="s">
        <v>271</v>
      </c>
      <c r="AA556" s="190" t="s">
        <v>271</v>
      </c>
      <c r="AB556" s="190" t="s">
        <v>310</v>
      </c>
      <c r="AC556" s="190" t="s">
        <v>13168</v>
      </c>
      <c r="AD556" s="190" t="s">
        <v>325</v>
      </c>
      <c r="AE556" s="190" t="s">
        <v>13167</v>
      </c>
      <c r="AF556" s="190" t="s">
        <v>13166</v>
      </c>
      <c r="AG556" s="193">
        <v>87905</v>
      </c>
      <c r="AH556" s="193">
        <v>87579</v>
      </c>
      <c r="AI556" s="193">
        <v>175484</v>
      </c>
      <c r="AJ556" s="193">
        <v>17567</v>
      </c>
      <c r="AK556" s="193">
        <v>16239</v>
      </c>
      <c r="AL556" s="193">
        <v>33806</v>
      </c>
      <c r="AM556" s="193" t="s">
        <v>271</v>
      </c>
      <c r="AN556" s="193" t="s">
        <v>271</v>
      </c>
      <c r="AO556" s="193">
        <v>0</v>
      </c>
      <c r="AP556" s="193" t="s">
        <v>271</v>
      </c>
      <c r="AQ556" s="193" t="s">
        <v>271</v>
      </c>
      <c r="AR556" s="193">
        <v>0</v>
      </c>
      <c r="AS556" s="190" t="s">
        <v>271</v>
      </c>
      <c r="AT556" s="193" t="s">
        <v>271</v>
      </c>
      <c r="AU556" s="193" t="s">
        <v>271</v>
      </c>
      <c r="AV556" s="190" t="s">
        <v>271</v>
      </c>
      <c r="AW556" s="193" t="s">
        <v>271</v>
      </c>
      <c r="AX556" s="193" t="s">
        <v>271</v>
      </c>
      <c r="AY556" s="190" t="s">
        <v>271</v>
      </c>
      <c r="AZ556" s="193" t="s">
        <v>271</v>
      </c>
      <c r="BA556" s="193" t="s">
        <v>271</v>
      </c>
      <c r="BB556" s="190" t="s">
        <v>271</v>
      </c>
      <c r="BC556" s="193" t="s">
        <v>271</v>
      </c>
      <c r="BD556" s="193" t="s">
        <v>271</v>
      </c>
      <c r="BE556" s="190" t="s">
        <v>271</v>
      </c>
      <c r="BF556" s="193" t="s">
        <v>271</v>
      </c>
      <c r="BG556" s="193" t="s">
        <v>271</v>
      </c>
      <c r="BH556" s="190" t="s">
        <v>271</v>
      </c>
      <c r="BI556" s="193" t="s">
        <v>271</v>
      </c>
      <c r="BJ556" s="193" t="s">
        <v>271</v>
      </c>
      <c r="BK556" s="190" t="s">
        <v>271</v>
      </c>
      <c r="BL556" s="193" t="s">
        <v>271</v>
      </c>
      <c r="BM556" s="193" t="s">
        <v>271</v>
      </c>
      <c r="BN556" s="190" t="s">
        <v>271</v>
      </c>
      <c r="BO556" s="193" t="s">
        <v>271</v>
      </c>
      <c r="BP556" s="193" t="s">
        <v>271</v>
      </c>
      <c r="BQ556" s="190" t="s">
        <v>271</v>
      </c>
      <c r="BR556" s="193" t="s">
        <v>271</v>
      </c>
      <c r="BS556" s="193" t="s">
        <v>271</v>
      </c>
      <c r="BT556" s="190" t="s">
        <v>271</v>
      </c>
      <c r="BU556" s="193" t="s">
        <v>271</v>
      </c>
      <c r="BV556" s="193" t="s">
        <v>271</v>
      </c>
      <c r="BW556" s="193">
        <v>87905</v>
      </c>
      <c r="BX556" s="193">
        <v>87579</v>
      </c>
      <c r="BY556" s="193">
        <v>174484</v>
      </c>
      <c r="BZ556" s="193">
        <v>17567</v>
      </c>
      <c r="CA556" s="193">
        <v>16293</v>
      </c>
      <c r="CB556" s="193">
        <v>33860</v>
      </c>
      <c r="CC556" s="190" t="s">
        <v>271</v>
      </c>
      <c r="CD556" s="193" t="s">
        <v>271</v>
      </c>
      <c r="CE556" s="193" t="s">
        <v>271</v>
      </c>
      <c r="CF556" s="190" t="s">
        <v>271</v>
      </c>
      <c r="CG556" s="193" t="s">
        <v>271</v>
      </c>
      <c r="CH556" s="193" t="s">
        <v>271</v>
      </c>
      <c r="CI556" s="190" t="s">
        <v>271</v>
      </c>
      <c r="CJ556" s="193" t="s">
        <v>271</v>
      </c>
      <c r="CK556" s="193" t="s">
        <v>271</v>
      </c>
      <c r="CL556" s="190" t="s">
        <v>271</v>
      </c>
      <c r="CM556" s="193" t="s">
        <v>271</v>
      </c>
      <c r="CN556" s="193" t="s">
        <v>271</v>
      </c>
      <c r="CO556" s="190" t="s">
        <v>271</v>
      </c>
      <c r="CP556" s="193" t="s">
        <v>271</v>
      </c>
      <c r="CQ556" s="193" t="s">
        <v>271</v>
      </c>
      <c r="CR556" s="190" t="s">
        <v>287</v>
      </c>
      <c r="CS556" s="193">
        <v>33860</v>
      </c>
      <c r="CT556" s="193">
        <v>175484</v>
      </c>
      <c r="CU556" s="190" t="s">
        <v>271</v>
      </c>
      <c r="CV556" s="193" t="s">
        <v>271</v>
      </c>
      <c r="CW556" s="193" t="s">
        <v>271</v>
      </c>
      <c r="CX556" s="190" t="s">
        <v>271</v>
      </c>
      <c r="CY556" s="193" t="s">
        <v>271</v>
      </c>
      <c r="CZ556" s="193" t="s">
        <v>271</v>
      </c>
      <c r="DA556" s="190" t="s">
        <v>287</v>
      </c>
      <c r="DB556" s="193">
        <v>33860</v>
      </c>
      <c r="DC556" s="193">
        <v>175484</v>
      </c>
      <c r="DD556" s="190" t="s">
        <v>271</v>
      </c>
      <c r="DE556" s="193" t="s">
        <v>271</v>
      </c>
      <c r="DF556" s="193" t="s">
        <v>271</v>
      </c>
      <c r="DG556" s="190" t="s">
        <v>287</v>
      </c>
      <c r="DH556" s="193">
        <v>33860</v>
      </c>
      <c r="DI556" s="193">
        <v>175484</v>
      </c>
      <c r="DJ556" s="190" t="s">
        <v>271</v>
      </c>
      <c r="DK556" s="193" t="s">
        <v>271</v>
      </c>
      <c r="DL556" s="193" t="s">
        <v>271</v>
      </c>
      <c r="DM556" s="190" t="s">
        <v>287</v>
      </c>
      <c r="DN556" s="193">
        <v>33860</v>
      </c>
      <c r="DO556" s="193">
        <v>175484</v>
      </c>
      <c r="DP556" s="190" t="s">
        <v>271</v>
      </c>
      <c r="DQ556" s="193" t="s">
        <v>271</v>
      </c>
      <c r="DR556" s="193" t="s">
        <v>271</v>
      </c>
      <c r="DS556" s="190" t="s">
        <v>287</v>
      </c>
      <c r="DT556" s="193">
        <v>33860</v>
      </c>
      <c r="DU556" s="193">
        <v>175484</v>
      </c>
      <c r="DV556" s="190" t="s">
        <v>287</v>
      </c>
      <c r="DW556" s="193">
        <v>652</v>
      </c>
      <c r="DX556" s="193">
        <v>175484</v>
      </c>
      <c r="DY556" s="190" t="s">
        <v>356</v>
      </c>
      <c r="DZ556" s="190" t="s">
        <v>272</v>
      </c>
      <c r="EA556" s="190" t="s">
        <v>564</v>
      </c>
      <c r="EB556" s="190" t="s">
        <v>307</v>
      </c>
      <c r="EC556" s="190" t="s">
        <v>297</v>
      </c>
      <c r="ED556" s="190" t="s">
        <v>271</v>
      </c>
      <c r="EE556" s="190" t="s">
        <v>271</v>
      </c>
      <c r="EF556" s="190" t="s">
        <v>13165</v>
      </c>
      <c r="EG556" s="190" t="s">
        <v>321</v>
      </c>
      <c r="EH556" s="190" t="s">
        <v>380</v>
      </c>
      <c r="EI556" s="190" t="s">
        <v>319</v>
      </c>
      <c r="EJ556" s="190" t="s">
        <v>245</v>
      </c>
      <c r="EK556" s="190" t="s">
        <v>379</v>
      </c>
      <c r="EL556" s="190" t="s">
        <v>272</v>
      </c>
      <c r="EM556" s="190" t="s">
        <v>272</v>
      </c>
      <c r="EN556" s="190" t="s">
        <v>272</v>
      </c>
      <c r="EO556" s="190" t="s">
        <v>272</v>
      </c>
      <c r="EP556" s="190" t="s">
        <v>378</v>
      </c>
      <c r="EQ556" s="190">
        <v>4</v>
      </c>
      <c r="ER556" s="190" t="s">
        <v>349</v>
      </c>
      <c r="ES556" s="190" t="s">
        <v>272</v>
      </c>
      <c r="ET556" s="190" t="s">
        <v>272</v>
      </c>
      <c r="EU556" s="190" t="s">
        <v>272</v>
      </c>
      <c r="EV556" s="190" t="s">
        <v>272</v>
      </c>
      <c r="EW556" s="190" t="s">
        <v>303</v>
      </c>
      <c r="EX556" s="190">
        <v>4</v>
      </c>
      <c r="EY556" s="190" t="s">
        <v>318</v>
      </c>
      <c r="EZ556" s="190" t="s">
        <v>266</v>
      </c>
      <c r="FA556" s="190" t="s">
        <v>258</v>
      </c>
      <c r="FB556" s="193">
        <v>2</v>
      </c>
      <c r="FC556" s="190" t="s">
        <v>537</v>
      </c>
      <c r="FD556" s="190" t="s">
        <v>482</v>
      </c>
      <c r="FE556" s="190" t="s">
        <v>377</v>
      </c>
      <c r="FF556" s="190" t="s">
        <v>264</v>
      </c>
      <c r="FG556" s="190" t="s">
        <v>13155</v>
      </c>
      <c r="FH556" s="190" t="s">
        <v>13154</v>
      </c>
      <c r="FI556" s="190" t="s">
        <v>13153</v>
      </c>
      <c r="FJ556" s="190" t="s">
        <v>13152</v>
      </c>
      <c r="FK556" s="190" t="s">
        <v>13151</v>
      </c>
      <c r="FL556" s="190" t="s">
        <v>13150</v>
      </c>
      <c r="FM556" s="190" t="s">
        <v>10321</v>
      </c>
      <c r="FN556" s="190" t="s">
        <v>13164</v>
      </c>
      <c r="FO556" s="190" t="s">
        <v>13148</v>
      </c>
      <c r="FP556" s="190" t="s">
        <v>271</v>
      </c>
      <c r="FQ556" s="193">
        <v>174484</v>
      </c>
      <c r="FR556" s="193">
        <v>33860</v>
      </c>
      <c r="FS556" s="190" t="s">
        <v>272</v>
      </c>
      <c r="FT556" s="190" t="s">
        <v>297</v>
      </c>
      <c r="FU556" s="190" t="s">
        <v>297</v>
      </c>
      <c r="FV556" s="190" t="s">
        <v>297</v>
      </c>
      <c r="FW556" s="190" t="s">
        <v>297</v>
      </c>
      <c r="FX556" s="190" t="s">
        <v>297</v>
      </c>
      <c r="FY556" s="190" t="s">
        <v>272</v>
      </c>
      <c r="FZ556" s="190" t="s">
        <v>297</v>
      </c>
      <c r="GA556" s="190" t="s">
        <v>271</v>
      </c>
      <c r="GB556" s="190" t="s">
        <v>297</v>
      </c>
      <c r="GC556" s="190" t="s">
        <v>297</v>
      </c>
      <c r="GD556" s="190" t="s">
        <v>297</v>
      </c>
      <c r="GE556" s="190" t="s">
        <v>272</v>
      </c>
    </row>
    <row r="557" spans="1:187" x14ac:dyDescent="0.3">
      <c r="A557" s="190" t="s">
        <v>372</v>
      </c>
      <c r="B557" s="190">
        <v>3623</v>
      </c>
      <c r="C557" s="190" t="s">
        <v>113</v>
      </c>
      <c r="D557" s="190" t="s">
        <v>241</v>
      </c>
      <c r="E557" s="190" t="s">
        <v>13163</v>
      </c>
      <c r="F557" s="190" t="s">
        <v>13162</v>
      </c>
      <c r="G557" s="190" t="s">
        <v>12545</v>
      </c>
      <c r="H557" s="190" t="s">
        <v>369</v>
      </c>
      <c r="I557" s="190" t="s">
        <v>1543</v>
      </c>
      <c r="J557" s="190" t="s">
        <v>13161</v>
      </c>
      <c r="K557" s="190" t="s">
        <v>514</v>
      </c>
      <c r="L557" s="190" t="s">
        <v>271</v>
      </c>
      <c r="M557" s="190" t="s">
        <v>13160</v>
      </c>
      <c r="N557" s="190" t="s">
        <v>271</v>
      </c>
      <c r="O557" s="190" t="s">
        <v>271</v>
      </c>
      <c r="P557" s="190" t="s">
        <v>271</v>
      </c>
      <c r="Q557" s="191">
        <v>41456</v>
      </c>
      <c r="R557" s="191">
        <v>42277</v>
      </c>
      <c r="T557" s="190" t="s">
        <v>366</v>
      </c>
      <c r="U557" s="194">
        <v>2655453</v>
      </c>
      <c r="V557" s="190" t="s">
        <v>10333</v>
      </c>
      <c r="W557" s="190" t="s">
        <v>10299</v>
      </c>
      <c r="X557" s="190" t="s">
        <v>10332</v>
      </c>
      <c r="Y557" s="190" t="s">
        <v>271</v>
      </c>
      <c r="Z557" s="190" t="s">
        <v>271</v>
      </c>
      <c r="AA557" s="190" t="s">
        <v>271</v>
      </c>
      <c r="AB557" s="190" t="s">
        <v>310</v>
      </c>
      <c r="AC557" s="190" t="s">
        <v>13159</v>
      </c>
      <c r="AD557" s="190" t="s">
        <v>325</v>
      </c>
      <c r="AE557" s="190" t="s">
        <v>13158</v>
      </c>
      <c r="AF557" s="190" t="s">
        <v>13157</v>
      </c>
      <c r="AG557" s="193">
        <v>193550</v>
      </c>
      <c r="AH557" s="193">
        <v>185950</v>
      </c>
      <c r="AI557" s="193">
        <v>379500</v>
      </c>
      <c r="AJ557" s="193">
        <v>56274</v>
      </c>
      <c r="AK557" s="193">
        <v>56208</v>
      </c>
      <c r="AL557" s="193">
        <v>112482</v>
      </c>
      <c r="AM557" s="193" t="s">
        <v>271</v>
      </c>
      <c r="AN557" s="193" t="s">
        <v>271</v>
      </c>
      <c r="AO557" s="193">
        <v>0</v>
      </c>
      <c r="AP557" s="193" t="s">
        <v>271</v>
      </c>
      <c r="AQ557" s="193" t="s">
        <v>271</v>
      </c>
      <c r="AR557" s="193">
        <v>0</v>
      </c>
      <c r="AS557" s="190" t="s">
        <v>271</v>
      </c>
      <c r="AT557" s="193" t="s">
        <v>271</v>
      </c>
      <c r="AU557" s="193" t="s">
        <v>271</v>
      </c>
      <c r="AV557" s="190" t="s">
        <v>271</v>
      </c>
      <c r="AW557" s="193" t="s">
        <v>271</v>
      </c>
      <c r="AX557" s="193" t="s">
        <v>271</v>
      </c>
      <c r="AY557" s="190" t="s">
        <v>271</v>
      </c>
      <c r="AZ557" s="193" t="s">
        <v>271</v>
      </c>
      <c r="BA557" s="193" t="s">
        <v>271</v>
      </c>
      <c r="BB557" s="190" t="s">
        <v>271</v>
      </c>
      <c r="BC557" s="193" t="s">
        <v>271</v>
      </c>
      <c r="BD557" s="193" t="s">
        <v>271</v>
      </c>
      <c r="BE557" s="190" t="s">
        <v>271</v>
      </c>
      <c r="BF557" s="193" t="s">
        <v>271</v>
      </c>
      <c r="BG557" s="193" t="s">
        <v>271</v>
      </c>
      <c r="BH557" s="190" t="s">
        <v>271</v>
      </c>
      <c r="BI557" s="193" t="s">
        <v>271</v>
      </c>
      <c r="BJ557" s="193" t="s">
        <v>271</v>
      </c>
      <c r="BK557" s="190" t="s">
        <v>271</v>
      </c>
      <c r="BL557" s="193" t="s">
        <v>271</v>
      </c>
      <c r="BM557" s="193" t="s">
        <v>271</v>
      </c>
      <c r="BN557" s="190" t="s">
        <v>271</v>
      </c>
      <c r="BO557" s="193" t="s">
        <v>271</v>
      </c>
      <c r="BP557" s="193" t="s">
        <v>271</v>
      </c>
      <c r="BQ557" s="190" t="s">
        <v>271</v>
      </c>
      <c r="BR557" s="193" t="s">
        <v>271</v>
      </c>
      <c r="BS557" s="193" t="s">
        <v>271</v>
      </c>
      <c r="BT557" s="190" t="s">
        <v>271</v>
      </c>
      <c r="BU557" s="193" t="s">
        <v>271</v>
      </c>
      <c r="BV557" s="193" t="s">
        <v>271</v>
      </c>
      <c r="BW557" s="193">
        <v>193550</v>
      </c>
      <c r="BX557" s="193">
        <v>185950</v>
      </c>
      <c r="BY557" s="193">
        <v>379500</v>
      </c>
      <c r="BZ557" s="193">
        <v>56274</v>
      </c>
      <c r="CA557" s="193">
        <v>56208</v>
      </c>
      <c r="CB557" s="193">
        <v>112482</v>
      </c>
      <c r="CC557" s="190" t="s">
        <v>271</v>
      </c>
      <c r="CD557" s="193" t="s">
        <v>271</v>
      </c>
      <c r="CE557" s="193" t="s">
        <v>271</v>
      </c>
      <c r="CF557" s="190" t="s">
        <v>271</v>
      </c>
      <c r="CG557" s="193" t="s">
        <v>271</v>
      </c>
      <c r="CH557" s="193" t="s">
        <v>271</v>
      </c>
      <c r="CI557" s="190" t="s">
        <v>271</v>
      </c>
      <c r="CJ557" s="193" t="s">
        <v>271</v>
      </c>
      <c r="CK557" s="193" t="s">
        <v>271</v>
      </c>
      <c r="CL557" s="190" t="s">
        <v>271</v>
      </c>
      <c r="CM557" s="193" t="s">
        <v>271</v>
      </c>
      <c r="CN557" s="193" t="s">
        <v>271</v>
      </c>
      <c r="CO557" s="190" t="s">
        <v>271</v>
      </c>
      <c r="CP557" s="193" t="s">
        <v>271</v>
      </c>
      <c r="CQ557" s="193" t="s">
        <v>271</v>
      </c>
      <c r="CR557" s="190" t="s">
        <v>287</v>
      </c>
      <c r="CS557" s="193">
        <v>19979</v>
      </c>
      <c r="CT557" s="193">
        <v>379500</v>
      </c>
      <c r="CU557" s="190" t="s">
        <v>271</v>
      </c>
      <c r="CV557" s="193" t="s">
        <v>271</v>
      </c>
      <c r="CW557" s="193" t="s">
        <v>271</v>
      </c>
      <c r="CX557" s="190" t="s">
        <v>287</v>
      </c>
      <c r="CY557" s="193">
        <v>19538</v>
      </c>
      <c r="CZ557" s="193">
        <v>379500</v>
      </c>
      <c r="DA557" s="190" t="s">
        <v>287</v>
      </c>
      <c r="DB557" s="193">
        <v>19979</v>
      </c>
      <c r="DC557" s="193">
        <v>379500</v>
      </c>
      <c r="DD557" s="190" t="s">
        <v>271</v>
      </c>
      <c r="DE557" s="193" t="s">
        <v>271</v>
      </c>
      <c r="DF557" s="193" t="s">
        <v>271</v>
      </c>
      <c r="DG557" s="190" t="s">
        <v>287</v>
      </c>
      <c r="DH557" s="193">
        <v>19979</v>
      </c>
      <c r="DI557" s="193">
        <v>379500</v>
      </c>
      <c r="DJ557" s="190" t="s">
        <v>271</v>
      </c>
      <c r="DK557" s="193" t="s">
        <v>271</v>
      </c>
      <c r="DL557" s="193" t="s">
        <v>271</v>
      </c>
      <c r="DM557" s="190" t="s">
        <v>287</v>
      </c>
      <c r="DN557" s="193">
        <v>21211</v>
      </c>
      <c r="DO557" s="193">
        <v>379500</v>
      </c>
      <c r="DP557" s="190" t="s">
        <v>271</v>
      </c>
      <c r="DQ557" s="193" t="s">
        <v>271</v>
      </c>
      <c r="DR557" s="193" t="s">
        <v>271</v>
      </c>
      <c r="DS557" s="190" t="s">
        <v>287</v>
      </c>
      <c r="DT557" s="193">
        <v>112482</v>
      </c>
      <c r="DU557" s="193">
        <v>379500</v>
      </c>
      <c r="DV557" s="190" t="s">
        <v>287</v>
      </c>
      <c r="DW557" s="193">
        <v>1341</v>
      </c>
      <c r="DX557" s="193">
        <v>379500</v>
      </c>
      <c r="DY557" s="190" t="s">
        <v>356</v>
      </c>
      <c r="DZ557" s="190" t="s">
        <v>272</v>
      </c>
      <c r="EA557" s="190" t="s">
        <v>308</v>
      </c>
      <c r="EB557" s="190" t="s">
        <v>354</v>
      </c>
      <c r="EC557" s="190" t="s">
        <v>297</v>
      </c>
      <c r="ED557" s="190" t="s">
        <v>271</v>
      </c>
      <c r="EE557" s="190" t="s">
        <v>271</v>
      </c>
      <c r="EF557" s="190" t="s">
        <v>13156</v>
      </c>
      <c r="EG557" s="190" t="s">
        <v>321</v>
      </c>
      <c r="EH557" s="190" t="s">
        <v>320</v>
      </c>
      <c r="EI557" s="190" t="s">
        <v>319</v>
      </c>
      <c r="EJ557" s="190" t="s">
        <v>245</v>
      </c>
      <c r="EK557" s="190" t="s">
        <v>379</v>
      </c>
      <c r="EL557" s="190" t="s">
        <v>272</v>
      </c>
      <c r="EM557" s="190" t="s">
        <v>272</v>
      </c>
      <c r="EN557" s="190" t="s">
        <v>272</v>
      </c>
      <c r="EO557" s="190" t="s">
        <v>272</v>
      </c>
      <c r="EP557" s="190" t="s">
        <v>378</v>
      </c>
      <c r="EQ557" s="190">
        <v>4</v>
      </c>
      <c r="ER557" s="190" t="s">
        <v>349</v>
      </c>
      <c r="ES557" s="190" t="s">
        <v>272</v>
      </c>
      <c r="ET557" s="190" t="s">
        <v>272</v>
      </c>
      <c r="EU557" s="190" t="s">
        <v>272</v>
      </c>
      <c r="EV557" s="190" t="s">
        <v>272</v>
      </c>
      <c r="EW557" s="190" t="s">
        <v>303</v>
      </c>
      <c r="EX557" s="190">
        <v>4</v>
      </c>
      <c r="EY557" s="190" t="s">
        <v>318</v>
      </c>
      <c r="EZ557" s="190" t="s">
        <v>266</v>
      </c>
      <c r="FA557" s="190" t="s">
        <v>258</v>
      </c>
      <c r="FB557" s="193">
        <v>3</v>
      </c>
      <c r="FC557" s="190" t="s">
        <v>537</v>
      </c>
      <c r="FD557" s="190" t="s">
        <v>482</v>
      </c>
      <c r="FE557" s="190" t="s">
        <v>377</v>
      </c>
      <c r="FF557" s="190" t="s">
        <v>264</v>
      </c>
      <c r="FG557" s="190" t="s">
        <v>13155</v>
      </c>
      <c r="FH557" s="190" t="s">
        <v>13154</v>
      </c>
      <c r="FI557" s="190" t="s">
        <v>13153</v>
      </c>
      <c r="FJ557" s="190" t="s">
        <v>13152</v>
      </c>
      <c r="FK557" s="190" t="s">
        <v>13151</v>
      </c>
      <c r="FL557" s="190" t="s">
        <v>13150</v>
      </c>
      <c r="FM557" s="190" t="s">
        <v>10321</v>
      </c>
      <c r="FN557" s="190" t="s">
        <v>13149</v>
      </c>
      <c r="FO557" s="190" t="s">
        <v>13148</v>
      </c>
      <c r="FP557" s="190" t="s">
        <v>271</v>
      </c>
      <c r="FQ557" s="193">
        <v>379500</v>
      </c>
      <c r="FR557" s="193">
        <v>112482</v>
      </c>
      <c r="FS557" s="190" t="s">
        <v>272</v>
      </c>
      <c r="FT557" s="190" t="s">
        <v>297</v>
      </c>
      <c r="FU557" s="190" t="s">
        <v>297</v>
      </c>
      <c r="FV557" s="190" t="s">
        <v>271</v>
      </c>
      <c r="FW557" s="190" t="s">
        <v>297</v>
      </c>
      <c r="FX557" s="190" t="s">
        <v>297</v>
      </c>
      <c r="FY557" s="190" t="s">
        <v>297</v>
      </c>
      <c r="FZ557" s="190" t="s">
        <v>297</v>
      </c>
      <c r="GA557" s="190" t="s">
        <v>297</v>
      </c>
      <c r="GB557" s="190" t="s">
        <v>297</v>
      </c>
      <c r="GC557" s="190" t="s">
        <v>272</v>
      </c>
      <c r="GD557" s="190" t="s">
        <v>297</v>
      </c>
      <c r="GE557" s="190" t="s">
        <v>271</v>
      </c>
    </row>
    <row r="558" spans="1:187" x14ac:dyDescent="0.3">
      <c r="A558" s="190" t="s">
        <v>372</v>
      </c>
      <c r="B558" s="190">
        <v>3629</v>
      </c>
      <c r="C558" s="190" t="s">
        <v>113</v>
      </c>
      <c r="D558" s="190" t="s">
        <v>241</v>
      </c>
      <c r="E558" s="190" t="s">
        <v>13147</v>
      </c>
      <c r="F558" s="190" t="s">
        <v>13146</v>
      </c>
      <c r="G558" s="190" t="s">
        <v>12545</v>
      </c>
      <c r="H558" s="190" t="s">
        <v>514</v>
      </c>
      <c r="I558" s="190" t="s">
        <v>776</v>
      </c>
      <c r="J558" s="190" t="s">
        <v>13145</v>
      </c>
      <c r="K558" s="190" t="s">
        <v>271</v>
      </c>
      <c r="L558" s="190" t="s">
        <v>271</v>
      </c>
      <c r="M558" s="190" t="s">
        <v>271</v>
      </c>
      <c r="N558" s="190" t="s">
        <v>271</v>
      </c>
      <c r="O558" s="190" t="s">
        <v>271</v>
      </c>
      <c r="P558" s="190" t="s">
        <v>271</v>
      </c>
      <c r="Q558" s="191">
        <v>42096</v>
      </c>
      <c r="R558" s="191">
        <v>43465</v>
      </c>
      <c r="T558" s="190" t="s">
        <v>366</v>
      </c>
      <c r="U558" s="194">
        <v>20066618</v>
      </c>
      <c r="V558" s="190" t="s">
        <v>13144</v>
      </c>
      <c r="W558" s="190" t="s">
        <v>572</v>
      </c>
      <c r="X558" s="190" t="s">
        <v>13143</v>
      </c>
      <c r="Y558" s="190" t="s">
        <v>13142</v>
      </c>
      <c r="Z558" s="190" t="s">
        <v>13141</v>
      </c>
      <c r="AA558" s="190" t="s">
        <v>13140</v>
      </c>
      <c r="AB558" s="190" t="s">
        <v>310</v>
      </c>
      <c r="AC558" s="190" t="s">
        <v>13139</v>
      </c>
      <c r="AD558" s="190" t="s">
        <v>325</v>
      </c>
      <c r="AE558" s="190" t="s">
        <v>13138</v>
      </c>
      <c r="AF558" s="190" t="s">
        <v>13137</v>
      </c>
      <c r="AG558" s="193">
        <v>1396432</v>
      </c>
      <c r="AH558" s="193">
        <v>1341669</v>
      </c>
      <c r="AI558" s="193">
        <v>0</v>
      </c>
      <c r="AJ558" s="193">
        <v>25837</v>
      </c>
      <c r="AK558" s="193">
        <v>90898</v>
      </c>
      <c r="AL558" s="193">
        <v>116735</v>
      </c>
      <c r="AM558" s="193" t="s">
        <v>271</v>
      </c>
      <c r="AN558" s="193" t="s">
        <v>271</v>
      </c>
      <c r="AO558" s="193">
        <v>0</v>
      </c>
      <c r="AP558" s="193" t="s">
        <v>271</v>
      </c>
      <c r="AQ558" s="193" t="s">
        <v>271</v>
      </c>
      <c r="AR558" s="193">
        <v>0</v>
      </c>
      <c r="AS558" s="190" t="s">
        <v>271</v>
      </c>
      <c r="AT558" s="193" t="s">
        <v>271</v>
      </c>
      <c r="AU558" s="193" t="s">
        <v>271</v>
      </c>
      <c r="AV558" s="190" t="s">
        <v>271</v>
      </c>
      <c r="AW558" s="193" t="s">
        <v>271</v>
      </c>
      <c r="AX558" s="193" t="s">
        <v>271</v>
      </c>
      <c r="AY558" s="190" t="s">
        <v>271</v>
      </c>
      <c r="AZ558" s="193" t="s">
        <v>271</v>
      </c>
      <c r="BA558" s="193" t="s">
        <v>271</v>
      </c>
      <c r="BB558" s="190" t="s">
        <v>271</v>
      </c>
      <c r="BC558" s="193" t="s">
        <v>271</v>
      </c>
      <c r="BD558" s="193" t="s">
        <v>271</v>
      </c>
      <c r="BE558" s="190" t="s">
        <v>271</v>
      </c>
      <c r="BF558" s="193" t="s">
        <v>271</v>
      </c>
      <c r="BG558" s="193" t="s">
        <v>271</v>
      </c>
      <c r="BH558" s="190" t="s">
        <v>271</v>
      </c>
      <c r="BI558" s="193" t="s">
        <v>271</v>
      </c>
      <c r="BJ558" s="193" t="s">
        <v>271</v>
      </c>
      <c r="BK558" s="190" t="s">
        <v>271</v>
      </c>
      <c r="BL558" s="193" t="s">
        <v>271</v>
      </c>
      <c r="BM558" s="193" t="s">
        <v>271</v>
      </c>
      <c r="BN558" s="190" t="s">
        <v>271</v>
      </c>
      <c r="BO558" s="193" t="s">
        <v>271</v>
      </c>
      <c r="BP558" s="193" t="s">
        <v>271</v>
      </c>
      <c r="BQ558" s="190" t="s">
        <v>271</v>
      </c>
      <c r="BR558" s="193" t="s">
        <v>271</v>
      </c>
      <c r="BS558" s="193" t="s">
        <v>271</v>
      </c>
      <c r="BT558" s="190" t="s">
        <v>271</v>
      </c>
      <c r="BU558" s="193" t="s">
        <v>271</v>
      </c>
      <c r="BV558" s="193" t="s">
        <v>271</v>
      </c>
      <c r="BW558" s="193">
        <v>1256162</v>
      </c>
      <c r="BX558" s="193">
        <v>1140825</v>
      </c>
      <c r="BY558" s="193">
        <v>2396987</v>
      </c>
      <c r="BZ558" s="193">
        <v>21976</v>
      </c>
      <c r="CA558" s="193">
        <v>44084</v>
      </c>
      <c r="CB558" s="193">
        <v>66060</v>
      </c>
      <c r="CC558" s="190" t="s">
        <v>287</v>
      </c>
      <c r="CD558" s="193">
        <v>0</v>
      </c>
      <c r="CE558" s="193">
        <v>0</v>
      </c>
      <c r="CF558" s="190" t="s">
        <v>287</v>
      </c>
      <c r="CG558" s="193">
        <v>0</v>
      </c>
      <c r="CH558" s="193">
        <v>0</v>
      </c>
      <c r="CI558" s="190" t="s">
        <v>287</v>
      </c>
      <c r="CJ558" s="193">
        <v>0</v>
      </c>
      <c r="CK558" s="193">
        <v>0</v>
      </c>
      <c r="CL558" s="190" t="s">
        <v>287</v>
      </c>
      <c r="CM558" s="193">
        <v>0</v>
      </c>
      <c r="CN558" s="193">
        <v>0</v>
      </c>
      <c r="CO558" s="190" t="s">
        <v>287</v>
      </c>
      <c r="CP558" s="193">
        <v>0</v>
      </c>
      <c r="CQ558" s="193">
        <v>0</v>
      </c>
      <c r="CR558" s="190" t="s">
        <v>287</v>
      </c>
      <c r="CS558" s="193">
        <v>0</v>
      </c>
      <c r="CT558" s="193">
        <v>0</v>
      </c>
      <c r="CU558" s="190" t="s">
        <v>287</v>
      </c>
      <c r="CV558" s="193">
        <v>0</v>
      </c>
      <c r="CW558" s="193">
        <v>0</v>
      </c>
      <c r="CX558" s="190" t="s">
        <v>271</v>
      </c>
      <c r="CY558" s="193" t="s">
        <v>271</v>
      </c>
      <c r="CZ558" s="193" t="s">
        <v>271</v>
      </c>
      <c r="DA558" s="190" t="s">
        <v>287</v>
      </c>
      <c r="DB558" s="193">
        <v>0</v>
      </c>
      <c r="DC558" s="193">
        <v>0</v>
      </c>
      <c r="DD558" s="190" t="s">
        <v>287</v>
      </c>
      <c r="DE558" s="193">
        <v>0</v>
      </c>
      <c r="DF558" s="193">
        <v>0</v>
      </c>
      <c r="DG558" s="190" t="s">
        <v>287</v>
      </c>
      <c r="DH558" s="193">
        <v>0</v>
      </c>
      <c r="DI558" s="193">
        <v>0</v>
      </c>
      <c r="DJ558" s="190" t="s">
        <v>287</v>
      </c>
      <c r="DK558" s="193">
        <v>0</v>
      </c>
      <c r="DL558" s="193">
        <v>0</v>
      </c>
      <c r="DM558" s="190" t="s">
        <v>287</v>
      </c>
      <c r="DN558" s="193">
        <v>0</v>
      </c>
      <c r="DO558" s="193">
        <v>0</v>
      </c>
      <c r="DP558" s="190" t="s">
        <v>271</v>
      </c>
      <c r="DQ558" s="193" t="s">
        <v>271</v>
      </c>
      <c r="DR558" s="193" t="s">
        <v>271</v>
      </c>
      <c r="DS558" s="190" t="s">
        <v>287</v>
      </c>
      <c r="DT558" s="193">
        <v>0</v>
      </c>
      <c r="DU558" s="193">
        <v>0</v>
      </c>
      <c r="DV558" s="190" t="s">
        <v>287</v>
      </c>
      <c r="DW558" s="193">
        <v>0</v>
      </c>
      <c r="DX558" s="193">
        <v>0</v>
      </c>
      <c r="DY558" s="190" t="s">
        <v>356</v>
      </c>
      <c r="DZ558" s="190" t="s">
        <v>272</v>
      </c>
      <c r="EA558" s="190" t="s">
        <v>750</v>
      </c>
      <c r="EB558" s="190" t="s">
        <v>307</v>
      </c>
      <c r="EC558" s="190" t="s">
        <v>297</v>
      </c>
      <c r="ED558" s="190" t="s">
        <v>271</v>
      </c>
      <c r="EE558" s="190" t="s">
        <v>271</v>
      </c>
      <c r="EF558" s="190" t="s">
        <v>13136</v>
      </c>
      <c r="EG558" s="190" t="s">
        <v>352</v>
      </c>
      <c r="EH558" s="190" t="s">
        <v>320</v>
      </c>
      <c r="EI558" s="190" t="s">
        <v>319</v>
      </c>
      <c r="EJ558" s="190" t="s">
        <v>245</v>
      </c>
      <c r="EK558" s="190" t="s">
        <v>379</v>
      </c>
      <c r="EL558" s="190" t="s">
        <v>272</v>
      </c>
      <c r="EM558" s="190" t="s">
        <v>272</v>
      </c>
      <c r="EN558" s="190" t="s">
        <v>272</v>
      </c>
      <c r="EO558" s="190" t="s">
        <v>272</v>
      </c>
      <c r="EP558" s="190" t="s">
        <v>378</v>
      </c>
      <c r="EQ558" s="190">
        <v>4</v>
      </c>
      <c r="ER558" s="190" t="s">
        <v>349</v>
      </c>
      <c r="ES558" s="190" t="s">
        <v>272</v>
      </c>
      <c r="ET558" s="190" t="s">
        <v>272</v>
      </c>
      <c r="EU558" s="190" t="s">
        <v>272</v>
      </c>
      <c r="EV558" s="190" t="s">
        <v>272</v>
      </c>
      <c r="EW558" s="190" t="s">
        <v>303</v>
      </c>
      <c r="EX558" s="190">
        <v>4</v>
      </c>
      <c r="EY558" s="190" t="s">
        <v>318</v>
      </c>
      <c r="EZ558" s="190" t="s">
        <v>268</v>
      </c>
      <c r="FA558" s="190" t="s">
        <v>260</v>
      </c>
      <c r="FB558" s="193">
        <v>13</v>
      </c>
      <c r="FC558" s="190" t="s">
        <v>348</v>
      </c>
      <c r="FD558" s="190" t="s">
        <v>1357</v>
      </c>
      <c r="FE558" s="190" t="s">
        <v>482</v>
      </c>
      <c r="FF558" s="190" t="s">
        <v>262</v>
      </c>
      <c r="FG558" s="190" t="s">
        <v>271</v>
      </c>
      <c r="FH558" s="190" t="s">
        <v>2869</v>
      </c>
      <c r="FI558" s="190" t="s">
        <v>13135</v>
      </c>
      <c r="FJ558" s="190" t="s">
        <v>13134</v>
      </c>
      <c r="FK558" s="190" t="s">
        <v>13133</v>
      </c>
      <c r="FL558" s="190" t="s">
        <v>13132</v>
      </c>
      <c r="FM558" s="190" t="s">
        <v>13131</v>
      </c>
      <c r="FN558" s="190" t="s">
        <v>13130</v>
      </c>
      <c r="FO558" s="190" t="s">
        <v>271</v>
      </c>
      <c r="FP558" s="190" t="s">
        <v>271</v>
      </c>
      <c r="FQ558" s="193">
        <v>2396987</v>
      </c>
      <c r="FR558" s="193">
        <v>66060</v>
      </c>
      <c r="FS558" s="190" t="s">
        <v>271</v>
      </c>
      <c r="FT558" s="190" t="s">
        <v>271</v>
      </c>
      <c r="FU558" s="190" t="s">
        <v>271</v>
      </c>
      <c r="FV558" s="190" t="s">
        <v>271</v>
      </c>
      <c r="FW558" s="190" t="s">
        <v>271</v>
      </c>
      <c r="FX558" s="190" t="s">
        <v>271</v>
      </c>
      <c r="FY558" s="190" t="s">
        <v>271</v>
      </c>
      <c r="FZ558" s="190" t="s">
        <v>271</v>
      </c>
      <c r="GA558" s="190" t="s">
        <v>272</v>
      </c>
      <c r="GB558" s="190" t="s">
        <v>271</v>
      </c>
      <c r="GC558" s="190" t="s">
        <v>272</v>
      </c>
      <c r="GD558" s="190" t="s">
        <v>271</v>
      </c>
      <c r="GE558" s="190" t="s">
        <v>271</v>
      </c>
    </row>
    <row r="559" spans="1:187" x14ac:dyDescent="0.3">
      <c r="A559" s="190" t="s">
        <v>372</v>
      </c>
      <c r="B559" s="190">
        <v>3620</v>
      </c>
      <c r="C559" s="190" t="s">
        <v>113</v>
      </c>
      <c r="D559" s="190" t="s">
        <v>241</v>
      </c>
      <c r="E559" s="190" t="s">
        <v>10352</v>
      </c>
      <c r="F559" s="190" t="s">
        <v>10351</v>
      </c>
      <c r="G559" s="190" t="s">
        <v>4028</v>
      </c>
      <c r="H559" s="190" t="s">
        <v>369</v>
      </c>
      <c r="I559" s="190" t="s">
        <v>523</v>
      </c>
      <c r="J559" s="190" t="s">
        <v>10350</v>
      </c>
      <c r="K559" s="190" t="s">
        <v>271</v>
      </c>
      <c r="L559" s="190" t="s">
        <v>271</v>
      </c>
      <c r="M559" s="190" t="s">
        <v>271</v>
      </c>
      <c r="N559" s="190" t="s">
        <v>271</v>
      </c>
      <c r="O559" s="190" t="s">
        <v>271</v>
      </c>
      <c r="P559" s="190" t="s">
        <v>271</v>
      </c>
      <c r="Q559" s="191">
        <v>42277</v>
      </c>
      <c r="R559" s="191">
        <v>44104</v>
      </c>
      <c r="T559" s="190" t="s">
        <v>574</v>
      </c>
      <c r="U559" s="194">
        <v>44999998</v>
      </c>
      <c r="V559" s="190" t="s">
        <v>10349</v>
      </c>
      <c r="W559" s="190" t="s">
        <v>10348</v>
      </c>
      <c r="X559" s="190" t="s">
        <v>10347</v>
      </c>
      <c r="Y559" s="190" t="s">
        <v>10346</v>
      </c>
      <c r="Z559" s="190" t="s">
        <v>10345</v>
      </c>
      <c r="AA559" s="190" t="s">
        <v>10344</v>
      </c>
      <c r="AB559" s="190" t="s">
        <v>291</v>
      </c>
      <c r="AC559" s="190" t="s">
        <v>10343</v>
      </c>
      <c r="AD559" s="190" t="s">
        <v>325</v>
      </c>
      <c r="AE559" s="190" t="s">
        <v>10342</v>
      </c>
      <c r="AF559" s="190" t="s">
        <v>10341</v>
      </c>
      <c r="AG559" s="193">
        <v>0</v>
      </c>
      <c r="AH559" s="193">
        <v>0</v>
      </c>
      <c r="AI559" s="193">
        <v>0</v>
      </c>
      <c r="AJ559" s="193">
        <v>132668</v>
      </c>
      <c r="AK559" s="193">
        <v>128823</v>
      </c>
      <c r="AL559" s="193">
        <v>261491</v>
      </c>
      <c r="AM559" s="193">
        <v>0</v>
      </c>
      <c r="AN559" s="193">
        <v>0</v>
      </c>
      <c r="AO559" s="193">
        <v>0</v>
      </c>
      <c r="AP559" s="193">
        <v>0</v>
      </c>
      <c r="AQ559" s="193">
        <v>0</v>
      </c>
      <c r="AR559" s="193">
        <v>0</v>
      </c>
      <c r="AS559" s="190" t="s">
        <v>271</v>
      </c>
      <c r="AT559" s="193" t="s">
        <v>271</v>
      </c>
      <c r="AU559" s="193" t="s">
        <v>271</v>
      </c>
      <c r="AV559" s="190" t="s">
        <v>287</v>
      </c>
      <c r="AW559" s="193">
        <v>0</v>
      </c>
      <c r="AX559" s="193">
        <v>0</v>
      </c>
      <c r="AY559" s="190" t="s">
        <v>287</v>
      </c>
      <c r="AZ559" s="193">
        <v>0</v>
      </c>
      <c r="BA559" s="193">
        <v>0</v>
      </c>
      <c r="BB559" s="190" t="s">
        <v>287</v>
      </c>
      <c r="BC559" s="193">
        <v>0</v>
      </c>
      <c r="BD559" s="193">
        <v>0</v>
      </c>
      <c r="BE559" s="190" t="s">
        <v>271</v>
      </c>
      <c r="BF559" s="193" t="s">
        <v>271</v>
      </c>
      <c r="BG559" s="193" t="s">
        <v>271</v>
      </c>
      <c r="BH559" s="190" t="s">
        <v>287</v>
      </c>
      <c r="BI559" s="193">
        <v>0</v>
      </c>
      <c r="BJ559" s="193">
        <v>0</v>
      </c>
      <c r="BK559" s="190" t="s">
        <v>271</v>
      </c>
      <c r="BL559" s="193" t="s">
        <v>271</v>
      </c>
      <c r="BM559" s="193" t="s">
        <v>271</v>
      </c>
      <c r="BN559" s="190" t="s">
        <v>271</v>
      </c>
      <c r="BO559" s="193" t="s">
        <v>271</v>
      </c>
      <c r="BP559" s="193" t="s">
        <v>271</v>
      </c>
      <c r="BQ559" s="190" t="s">
        <v>287</v>
      </c>
      <c r="BR559" s="193">
        <v>0</v>
      </c>
      <c r="BS559" s="193">
        <v>0</v>
      </c>
      <c r="BT559" s="190" t="s">
        <v>287</v>
      </c>
      <c r="BU559" s="193">
        <v>0</v>
      </c>
      <c r="BV559" s="193">
        <v>0</v>
      </c>
      <c r="BW559" s="193">
        <v>0</v>
      </c>
      <c r="BX559" s="193">
        <v>0</v>
      </c>
      <c r="BY559" s="193">
        <v>0</v>
      </c>
      <c r="BZ559" s="193">
        <v>0</v>
      </c>
      <c r="CA559" s="193">
        <v>0</v>
      </c>
      <c r="CB559" s="193">
        <v>0</v>
      </c>
      <c r="CC559" s="190" t="s">
        <v>287</v>
      </c>
      <c r="CD559" s="193">
        <v>0</v>
      </c>
      <c r="CE559" s="193">
        <v>0</v>
      </c>
      <c r="CF559" s="190" t="s">
        <v>287</v>
      </c>
      <c r="CG559" s="193">
        <v>0</v>
      </c>
      <c r="CH559" s="193">
        <v>0</v>
      </c>
      <c r="CI559" s="190" t="s">
        <v>287</v>
      </c>
      <c r="CJ559" s="193">
        <v>0</v>
      </c>
      <c r="CK559" s="193">
        <v>0</v>
      </c>
      <c r="CL559" s="190" t="s">
        <v>287</v>
      </c>
      <c r="CM559" s="193">
        <v>0</v>
      </c>
      <c r="CN559" s="193">
        <v>0</v>
      </c>
      <c r="CO559" s="190" t="s">
        <v>287</v>
      </c>
      <c r="CP559" s="193">
        <v>0</v>
      </c>
      <c r="CQ559" s="193">
        <v>0</v>
      </c>
      <c r="CR559" s="190" t="s">
        <v>287</v>
      </c>
      <c r="CS559" s="193">
        <v>0</v>
      </c>
      <c r="CT559" s="193">
        <v>0</v>
      </c>
      <c r="CU559" s="190" t="s">
        <v>287</v>
      </c>
      <c r="CV559" s="193">
        <v>0</v>
      </c>
      <c r="CW559" s="193">
        <v>0</v>
      </c>
      <c r="CX559" s="190" t="s">
        <v>287</v>
      </c>
      <c r="CY559" s="193">
        <v>0</v>
      </c>
      <c r="CZ559" s="193">
        <v>0</v>
      </c>
      <c r="DA559" s="190" t="s">
        <v>271</v>
      </c>
      <c r="DB559" s="193" t="s">
        <v>271</v>
      </c>
      <c r="DC559" s="193" t="s">
        <v>271</v>
      </c>
      <c r="DD559" s="190" t="s">
        <v>271</v>
      </c>
      <c r="DE559" s="193" t="s">
        <v>271</v>
      </c>
      <c r="DF559" s="193" t="s">
        <v>271</v>
      </c>
      <c r="DG559" s="190" t="s">
        <v>287</v>
      </c>
      <c r="DH559" s="193">
        <v>0</v>
      </c>
      <c r="DI559" s="193">
        <v>0</v>
      </c>
      <c r="DJ559" s="190" t="s">
        <v>287</v>
      </c>
      <c r="DK559" s="193">
        <v>0</v>
      </c>
      <c r="DL559" s="193">
        <v>0</v>
      </c>
      <c r="DM559" s="190" t="s">
        <v>287</v>
      </c>
      <c r="DN559" s="193">
        <v>0</v>
      </c>
      <c r="DO559" s="193">
        <v>0</v>
      </c>
      <c r="DP559" s="190" t="s">
        <v>287</v>
      </c>
      <c r="DQ559" s="193">
        <v>0</v>
      </c>
      <c r="DR559" s="193">
        <v>0</v>
      </c>
      <c r="DS559" s="190" t="s">
        <v>287</v>
      </c>
      <c r="DT559" s="193">
        <v>0</v>
      </c>
      <c r="DU559" s="193">
        <v>0</v>
      </c>
      <c r="DV559" s="190" t="s">
        <v>287</v>
      </c>
      <c r="DW559" s="193">
        <v>0</v>
      </c>
      <c r="DX559" s="193">
        <v>0</v>
      </c>
      <c r="DY559" s="190" t="s">
        <v>356</v>
      </c>
      <c r="DZ559" s="190" t="s">
        <v>272</v>
      </c>
      <c r="EA559" s="190" t="s">
        <v>308</v>
      </c>
      <c r="EB559" s="190" t="s">
        <v>307</v>
      </c>
      <c r="EC559" s="190" t="s">
        <v>272</v>
      </c>
      <c r="ED559" s="190" t="s">
        <v>695</v>
      </c>
      <c r="EE559" s="190" t="s">
        <v>426</v>
      </c>
      <c r="EF559" s="190" t="s">
        <v>10340</v>
      </c>
      <c r="EG559" s="190" t="s">
        <v>352</v>
      </c>
      <c r="EH559" s="190" t="s">
        <v>284</v>
      </c>
      <c r="EI559" s="190" t="s">
        <v>319</v>
      </c>
      <c r="EJ559" s="190" t="s">
        <v>245</v>
      </c>
      <c r="EK559" s="190" t="s">
        <v>379</v>
      </c>
      <c r="EL559" s="190" t="s">
        <v>272</v>
      </c>
      <c r="EM559" s="190" t="s">
        <v>272</v>
      </c>
      <c r="EN559" s="190" t="s">
        <v>272</v>
      </c>
      <c r="EO559" s="190" t="s">
        <v>272</v>
      </c>
      <c r="EP559" s="190" t="s">
        <v>378</v>
      </c>
      <c r="EQ559" s="190">
        <v>4</v>
      </c>
      <c r="ER559" s="190" t="s">
        <v>349</v>
      </c>
      <c r="ES559" s="190" t="s">
        <v>272</v>
      </c>
      <c r="ET559" s="190" t="s">
        <v>272</v>
      </c>
      <c r="EU559" s="190" t="s">
        <v>272</v>
      </c>
      <c r="EV559" s="190" t="s">
        <v>272</v>
      </c>
      <c r="EW559" s="190" t="s">
        <v>303</v>
      </c>
      <c r="EX559" s="190">
        <v>4</v>
      </c>
      <c r="EY559" s="190" t="s">
        <v>302</v>
      </c>
      <c r="EZ559" s="190" t="s">
        <v>268</v>
      </c>
      <c r="FA559" s="190" t="s">
        <v>260</v>
      </c>
      <c r="FB559" s="193">
        <v>6</v>
      </c>
      <c r="FC559" s="190" t="s">
        <v>1357</v>
      </c>
      <c r="FD559" s="190" t="s">
        <v>300</v>
      </c>
      <c r="FE559" s="190" t="s">
        <v>348</v>
      </c>
      <c r="FF559" s="190" t="s">
        <v>262</v>
      </c>
      <c r="FG559" s="190" t="s">
        <v>271</v>
      </c>
      <c r="FH559" s="190" t="s">
        <v>10339</v>
      </c>
      <c r="FI559" s="190" t="s">
        <v>10338</v>
      </c>
      <c r="FJ559" s="190" t="s">
        <v>271</v>
      </c>
      <c r="FK559" s="190" t="s">
        <v>271</v>
      </c>
      <c r="FL559" s="190" t="s">
        <v>271</v>
      </c>
      <c r="FM559" s="190" t="s">
        <v>271</v>
      </c>
      <c r="FN559" s="190" t="s">
        <v>271</v>
      </c>
      <c r="FO559" s="190" t="s">
        <v>10337</v>
      </c>
      <c r="FP559" s="190" t="s">
        <v>10336</v>
      </c>
      <c r="FQ559" s="193">
        <v>0</v>
      </c>
      <c r="FR559" s="193">
        <v>0</v>
      </c>
      <c r="FS559" s="190" t="s">
        <v>297</v>
      </c>
      <c r="FT559" s="190" t="s">
        <v>272</v>
      </c>
      <c r="FU559" s="190" t="s">
        <v>297</v>
      </c>
      <c r="FV559" s="190" t="s">
        <v>297</v>
      </c>
      <c r="FW559" s="190" t="s">
        <v>297</v>
      </c>
      <c r="FX559" s="190" t="s">
        <v>272</v>
      </c>
      <c r="FY559" s="190" t="s">
        <v>297</v>
      </c>
      <c r="FZ559" s="190" t="s">
        <v>272</v>
      </c>
      <c r="GA559" s="190" t="s">
        <v>297</v>
      </c>
      <c r="GB559" s="190" t="s">
        <v>272</v>
      </c>
      <c r="GC559" s="190" t="s">
        <v>297</v>
      </c>
      <c r="GD559" s="190" t="s">
        <v>272</v>
      </c>
      <c r="GE559" s="190" t="s">
        <v>272</v>
      </c>
    </row>
    <row r="560" spans="1:187" x14ac:dyDescent="0.3">
      <c r="A560" s="190" t="s">
        <v>372</v>
      </c>
      <c r="B560" s="190">
        <v>3621</v>
      </c>
      <c r="C560" s="190" t="s">
        <v>113</v>
      </c>
      <c r="D560" s="190" t="s">
        <v>241</v>
      </c>
      <c r="E560" s="190" t="s">
        <v>10335</v>
      </c>
      <c r="F560" s="190" t="s">
        <v>10334</v>
      </c>
      <c r="G560" s="190" t="s">
        <v>4028</v>
      </c>
      <c r="H560" s="190" t="s">
        <v>301</v>
      </c>
      <c r="I560" s="190" t="s">
        <v>301</v>
      </c>
      <c r="J560" s="190" t="s">
        <v>8829</v>
      </c>
      <c r="K560" s="190" t="s">
        <v>271</v>
      </c>
      <c r="L560" s="190" t="s">
        <v>271</v>
      </c>
      <c r="M560" s="190" t="s">
        <v>271</v>
      </c>
      <c r="N560" s="190" t="s">
        <v>271</v>
      </c>
      <c r="O560" s="190" t="s">
        <v>271</v>
      </c>
      <c r="P560" s="190" t="s">
        <v>271</v>
      </c>
      <c r="Q560" s="191">
        <v>42186</v>
      </c>
      <c r="R560" s="191">
        <v>44012</v>
      </c>
      <c r="T560" s="190" t="s">
        <v>592</v>
      </c>
      <c r="U560" s="194">
        <v>1683752</v>
      </c>
      <c r="V560" s="190" t="s">
        <v>10333</v>
      </c>
      <c r="W560" s="190" t="s">
        <v>10299</v>
      </c>
      <c r="X560" s="190" t="s">
        <v>10332</v>
      </c>
      <c r="Y560" s="190" t="s">
        <v>271</v>
      </c>
      <c r="Z560" s="190" t="s">
        <v>271</v>
      </c>
      <c r="AA560" s="190" t="s">
        <v>271</v>
      </c>
      <c r="AB560" s="190" t="s">
        <v>310</v>
      </c>
      <c r="AC560" s="190" t="s">
        <v>10331</v>
      </c>
      <c r="AD560" s="190" t="s">
        <v>325</v>
      </c>
      <c r="AE560" s="190" t="s">
        <v>10330</v>
      </c>
      <c r="AF560" s="190" t="s">
        <v>10329</v>
      </c>
      <c r="AG560" s="193">
        <v>138750</v>
      </c>
      <c r="AH560" s="193">
        <v>46250</v>
      </c>
      <c r="AI560" s="193">
        <v>185000</v>
      </c>
      <c r="AJ560" s="193">
        <v>47250</v>
      </c>
      <c r="AK560" s="193">
        <v>15750</v>
      </c>
      <c r="AL560" s="193">
        <v>63000</v>
      </c>
      <c r="AM560" s="193">
        <v>0</v>
      </c>
      <c r="AN560" s="193">
        <v>0</v>
      </c>
      <c r="AO560" s="193">
        <v>0</v>
      </c>
      <c r="AP560" s="193">
        <v>0</v>
      </c>
      <c r="AQ560" s="193">
        <v>0</v>
      </c>
      <c r="AR560" s="193">
        <v>0</v>
      </c>
      <c r="AS560" s="190" t="s">
        <v>271</v>
      </c>
      <c r="AT560" s="193" t="s">
        <v>271</v>
      </c>
      <c r="AU560" s="193" t="s">
        <v>271</v>
      </c>
      <c r="AV560" s="190" t="s">
        <v>271</v>
      </c>
      <c r="AW560" s="193" t="s">
        <v>271</v>
      </c>
      <c r="AX560" s="193" t="s">
        <v>271</v>
      </c>
      <c r="AY560" s="190" t="s">
        <v>271</v>
      </c>
      <c r="AZ560" s="193" t="s">
        <v>271</v>
      </c>
      <c r="BA560" s="193" t="s">
        <v>271</v>
      </c>
      <c r="BB560" s="190" t="s">
        <v>271</v>
      </c>
      <c r="BC560" s="193" t="s">
        <v>271</v>
      </c>
      <c r="BD560" s="193" t="s">
        <v>271</v>
      </c>
      <c r="BE560" s="190" t="s">
        <v>271</v>
      </c>
      <c r="BF560" s="193" t="s">
        <v>271</v>
      </c>
      <c r="BG560" s="193" t="s">
        <v>271</v>
      </c>
      <c r="BH560" s="190" t="s">
        <v>271</v>
      </c>
      <c r="BI560" s="193" t="s">
        <v>271</v>
      </c>
      <c r="BJ560" s="193" t="s">
        <v>271</v>
      </c>
      <c r="BK560" s="190" t="s">
        <v>271</v>
      </c>
      <c r="BL560" s="193" t="s">
        <v>271</v>
      </c>
      <c r="BM560" s="193" t="s">
        <v>271</v>
      </c>
      <c r="BN560" s="190" t="s">
        <v>271</v>
      </c>
      <c r="BO560" s="193" t="s">
        <v>271</v>
      </c>
      <c r="BP560" s="193" t="s">
        <v>271</v>
      </c>
      <c r="BQ560" s="190" t="s">
        <v>271</v>
      </c>
      <c r="BR560" s="193" t="s">
        <v>271</v>
      </c>
      <c r="BS560" s="193" t="s">
        <v>271</v>
      </c>
      <c r="BT560" s="190" t="s">
        <v>271</v>
      </c>
      <c r="BU560" s="193" t="s">
        <v>271</v>
      </c>
      <c r="BV560" s="193" t="s">
        <v>271</v>
      </c>
      <c r="BW560" s="193">
        <v>138750</v>
      </c>
      <c r="BX560" s="193">
        <v>46250</v>
      </c>
      <c r="BY560" s="193">
        <v>185000</v>
      </c>
      <c r="BZ560" s="193">
        <v>47250</v>
      </c>
      <c r="CA560" s="193">
        <v>15750</v>
      </c>
      <c r="CB560" s="193">
        <v>63000</v>
      </c>
      <c r="CC560" s="190" t="s">
        <v>271</v>
      </c>
      <c r="CD560" s="193" t="s">
        <v>271</v>
      </c>
      <c r="CE560" s="193" t="s">
        <v>271</v>
      </c>
      <c r="CF560" s="190" t="s">
        <v>287</v>
      </c>
      <c r="CG560" s="193">
        <v>63000</v>
      </c>
      <c r="CH560" s="193">
        <v>185000</v>
      </c>
      <c r="CI560" s="190" t="s">
        <v>271</v>
      </c>
      <c r="CJ560" s="193" t="s">
        <v>271</v>
      </c>
      <c r="CK560" s="193" t="s">
        <v>271</v>
      </c>
      <c r="CL560" s="190" t="s">
        <v>287</v>
      </c>
      <c r="CM560" s="193">
        <v>63000</v>
      </c>
      <c r="CN560" s="193">
        <v>185000</v>
      </c>
      <c r="CO560" s="190" t="s">
        <v>271</v>
      </c>
      <c r="CP560" s="193" t="s">
        <v>271</v>
      </c>
      <c r="CQ560" s="193" t="s">
        <v>271</v>
      </c>
      <c r="CR560" s="190" t="s">
        <v>287</v>
      </c>
      <c r="CS560" s="193">
        <v>63000</v>
      </c>
      <c r="CT560" s="193">
        <v>185000</v>
      </c>
      <c r="CU560" s="190" t="s">
        <v>271</v>
      </c>
      <c r="CV560" s="193" t="s">
        <v>271</v>
      </c>
      <c r="CW560" s="193" t="s">
        <v>271</v>
      </c>
      <c r="CX560" s="190" t="s">
        <v>287</v>
      </c>
      <c r="CY560" s="193">
        <v>63000</v>
      </c>
      <c r="CZ560" s="193">
        <v>185000</v>
      </c>
      <c r="DA560" s="190" t="s">
        <v>287</v>
      </c>
      <c r="DB560" s="193">
        <v>63000</v>
      </c>
      <c r="DC560" s="193">
        <v>185000</v>
      </c>
      <c r="DD560" s="190" t="s">
        <v>271</v>
      </c>
      <c r="DE560" s="193" t="s">
        <v>271</v>
      </c>
      <c r="DF560" s="193" t="s">
        <v>271</v>
      </c>
      <c r="DG560" s="190" t="s">
        <v>271</v>
      </c>
      <c r="DH560" s="193" t="s">
        <v>271</v>
      </c>
      <c r="DI560" s="193" t="s">
        <v>271</v>
      </c>
      <c r="DJ560" s="190" t="s">
        <v>287</v>
      </c>
      <c r="DK560" s="193">
        <v>63000</v>
      </c>
      <c r="DL560" s="193">
        <v>185000</v>
      </c>
      <c r="DM560" s="190" t="s">
        <v>287</v>
      </c>
      <c r="DN560" s="193">
        <v>63000</v>
      </c>
      <c r="DO560" s="193">
        <v>185000</v>
      </c>
      <c r="DP560" s="190" t="s">
        <v>287</v>
      </c>
      <c r="DQ560" s="193">
        <v>63000</v>
      </c>
      <c r="DR560" s="193">
        <v>185000</v>
      </c>
      <c r="DS560" s="190" t="s">
        <v>271</v>
      </c>
      <c r="DT560" s="193" t="s">
        <v>271</v>
      </c>
      <c r="DU560" s="193" t="s">
        <v>271</v>
      </c>
      <c r="DV560" s="190" t="s">
        <v>287</v>
      </c>
      <c r="DW560" s="193">
        <v>63000</v>
      </c>
      <c r="DX560" s="193">
        <v>185000</v>
      </c>
      <c r="DY560" s="190" t="s">
        <v>356</v>
      </c>
      <c r="DZ560" s="190" t="s">
        <v>272</v>
      </c>
      <c r="EA560" s="190" t="s">
        <v>427</v>
      </c>
      <c r="EB560" s="190" t="s">
        <v>307</v>
      </c>
      <c r="EC560" s="190" t="s">
        <v>272</v>
      </c>
      <c r="ED560" s="190" t="s">
        <v>564</v>
      </c>
      <c r="EE560" s="190" t="s">
        <v>426</v>
      </c>
      <c r="EF560" s="190" t="s">
        <v>10328</v>
      </c>
      <c r="EG560" s="190" t="s">
        <v>321</v>
      </c>
      <c r="EH560" s="190" t="s">
        <v>380</v>
      </c>
      <c r="EI560" s="190" t="s">
        <v>319</v>
      </c>
      <c r="EJ560" s="190" t="s">
        <v>245</v>
      </c>
      <c r="EK560" s="190" t="s">
        <v>379</v>
      </c>
      <c r="EL560" s="190" t="s">
        <v>272</v>
      </c>
      <c r="EM560" s="190" t="s">
        <v>272</v>
      </c>
      <c r="EN560" s="190" t="s">
        <v>272</v>
      </c>
      <c r="EO560" s="190" t="s">
        <v>272</v>
      </c>
      <c r="EP560" s="190" t="s">
        <v>378</v>
      </c>
      <c r="EQ560" s="190">
        <v>4</v>
      </c>
      <c r="ER560" s="190" t="s">
        <v>349</v>
      </c>
      <c r="ES560" s="190" t="s">
        <v>272</v>
      </c>
      <c r="ET560" s="190" t="s">
        <v>272</v>
      </c>
      <c r="EU560" s="190" t="s">
        <v>272</v>
      </c>
      <c r="EV560" s="190" t="s">
        <v>272</v>
      </c>
      <c r="EW560" s="190" t="s">
        <v>303</v>
      </c>
      <c r="EX560" s="190">
        <v>4</v>
      </c>
      <c r="EY560" s="190" t="s">
        <v>318</v>
      </c>
      <c r="EZ560" s="190" t="s">
        <v>266</v>
      </c>
      <c r="FA560" s="190" t="s">
        <v>258</v>
      </c>
      <c r="FB560" s="193">
        <v>3</v>
      </c>
      <c r="FC560" s="190" t="s">
        <v>537</v>
      </c>
      <c r="FD560" s="190" t="s">
        <v>482</v>
      </c>
      <c r="FE560" s="190" t="s">
        <v>348</v>
      </c>
      <c r="FF560" s="190" t="s">
        <v>263</v>
      </c>
      <c r="FG560" s="190" t="s">
        <v>10327</v>
      </c>
      <c r="FH560" s="190" t="s">
        <v>10326</v>
      </c>
      <c r="FI560" s="190" t="s">
        <v>10325</v>
      </c>
      <c r="FJ560" s="190" t="s">
        <v>10324</v>
      </c>
      <c r="FK560" s="190" t="s">
        <v>10323</v>
      </c>
      <c r="FL560" s="190" t="s">
        <v>10322</v>
      </c>
      <c r="FM560" s="190" t="s">
        <v>10321</v>
      </c>
      <c r="FN560" s="190" t="s">
        <v>10320</v>
      </c>
      <c r="FO560" s="190" t="s">
        <v>10319</v>
      </c>
      <c r="FP560" s="190" t="s">
        <v>271</v>
      </c>
      <c r="FQ560" s="193">
        <v>185000</v>
      </c>
      <c r="FR560" s="193">
        <v>63000</v>
      </c>
      <c r="FS560" s="190" t="s">
        <v>272</v>
      </c>
      <c r="FT560" s="190" t="s">
        <v>297</v>
      </c>
      <c r="FU560" s="190" t="s">
        <v>297</v>
      </c>
      <c r="FV560" s="190" t="s">
        <v>297</v>
      </c>
      <c r="FW560" s="190" t="s">
        <v>272</v>
      </c>
      <c r="FX560" s="190" t="s">
        <v>297</v>
      </c>
      <c r="FY560" s="190" t="s">
        <v>272</v>
      </c>
      <c r="FZ560" s="190" t="s">
        <v>297</v>
      </c>
      <c r="GA560" s="190" t="s">
        <v>272</v>
      </c>
      <c r="GB560" s="190" t="s">
        <v>297</v>
      </c>
      <c r="GC560" s="190" t="s">
        <v>272</v>
      </c>
      <c r="GD560" s="190" t="s">
        <v>297</v>
      </c>
      <c r="GE560" s="190" t="s">
        <v>297</v>
      </c>
    </row>
    <row r="561" spans="1:187" x14ac:dyDescent="0.3">
      <c r="A561" s="190" t="s">
        <v>372</v>
      </c>
      <c r="B561" s="190">
        <v>3626</v>
      </c>
      <c r="C561" s="190" t="s">
        <v>113</v>
      </c>
      <c r="D561" s="190" t="s">
        <v>241</v>
      </c>
      <c r="E561" s="190" t="s">
        <v>10318</v>
      </c>
      <c r="F561" s="190" t="s">
        <v>10317</v>
      </c>
      <c r="G561" s="190" t="s">
        <v>4028</v>
      </c>
      <c r="H561" s="190" t="s">
        <v>369</v>
      </c>
      <c r="I561" s="190" t="s">
        <v>3695</v>
      </c>
      <c r="J561" s="190" t="s">
        <v>10316</v>
      </c>
      <c r="K561" s="190" t="s">
        <v>271</v>
      </c>
      <c r="L561" s="190" t="s">
        <v>271</v>
      </c>
      <c r="M561" s="190" t="s">
        <v>271</v>
      </c>
      <c r="N561" s="190" t="s">
        <v>271</v>
      </c>
      <c r="O561" s="190" t="s">
        <v>271</v>
      </c>
      <c r="P561" s="190" t="s">
        <v>271</v>
      </c>
      <c r="Q561" s="191">
        <v>41530</v>
      </c>
      <c r="R561" s="191">
        <v>43465</v>
      </c>
      <c r="T561" s="190" t="s">
        <v>549</v>
      </c>
      <c r="U561" s="194">
        <v>13419816.59</v>
      </c>
      <c r="V561" s="190" t="s">
        <v>1759</v>
      </c>
      <c r="W561" s="190" t="s">
        <v>10315</v>
      </c>
      <c r="X561" s="190" t="s">
        <v>10314</v>
      </c>
      <c r="Y561" s="190" t="s">
        <v>10313</v>
      </c>
      <c r="Z561" s="190" t="s">
        <v>2585</v>
      </c>
      <c r="AA561" s="190" t="s">
        <v>10312</v>
      </c>
      <c r="AB561" s="190" t="s">
        <v>310</v>
      </c>
      <c r="AC561" s="190" t="s">
        <v>10311</v>
      </c>
      <c r="AD561" s="190" t="s">
        <v>325</v>
      </c>
      <c r="AE561" s="190" t="s">
        <v>10310</v>
      </c>
      <c r="AF561" s="190" t="s">
        <v>10309</v>
      </c>
      <c r="AG561" s="193">
        <v>61200</v>
      </c>
      <c r="AH561" s="193">
        <v>58800</v>
      </c>
      <c r="AI561" s="193">
        <v>120000</v>
      </c>
      <c r="AJ561" s="193">
        <v>10200</v>
      </c>
      <c r="AK561" s="193">
        <v>9800</v>
      </c>
      <c r="AL561" s="193">
        <v>20000</v>
      </c>
      <c r="AM561" s="193">
        <v>0</v>
      </c>
      <c r="AN561" s="193">
        <v>0</v>
      </c>
      <c r="AO561" s="193">
        <v>0</v>
      </c>
      <c r="AP561" s="193">
        <v>0</v>
      </c>
      <c r="AQ561" s="193">
        <v>0</v>
      </c>
      <c r="AR561" s="193">
        <v>0</v>
      </c>
      <c r="AS561" s="190" t="s">
        <v>271</v>
      </c>
      <c r="AT561" s="193" t="s">
        <v>271</v>
      </c>
      <c r="AU561" s="193" t="s">
        <v>271</v>
      </c>
      <c r="AV561" s="190" t="s">
        <v>271</v>
      </c>
      <c r="AW561" s="193" t="s">
        <v>271</v>
      </c>
      <c r="AX561" s="193" t="s">
        <v>271</v>
      </c>
      <c r="AY561" s="190" t="s">
        <v>271</v>
      </c>
      <c r="AZ561" s="193" t="s">
        <v>271</v>
      </c>
      <c r="BA561" s="193" t="s">
        <v>271</v>
      </c>
      <c r="BB561" s="190" t="s">
        <v>271</v>
      </c>
      <c r="BC561" s="193" t="s">
        <v>271</v>
      </c>
      <c r="BD561" s="193" t="s">
        <v>271</v>
      </c>
      <c r="BE561" s="190" t="s">
        <v>271</v>
      </c>
      <c r="BF561" s="193" t="s">
        <v>271</v>
      </c>
      <c r="BG561" s="193" t="s">
        <v>271</v>
      </c>
      <c r="BH561" s="190" t="s">
        <v>271</v>
      </c>
      <c r="BI561" s="193" t="s">
        <v>271</v>
      </c>
      <c r="BJ561" s="193" t="s">
        <v>271</v>
      </c>
      <c r="BK561" s="190" t="s">
        <v>271</v>
      </c>
      <c r="BL561" s="193" t="s">
        <v>271</v>
      </c>
      <c r="BM561" s="193" t="s">
        <v>271</v>
      </c>
      <c r="BN561" s="190" t="s">
        <v>271</v>
      </c>
      <c r="BO561" s="193" t="s">
        <v>271</v>
      </c>
      <c r="BP561" s="193" t="s">
        <v>271</v>
      </c>
      <c r="BQ561" s="190" t="s">
        <v>271</v>
      </c>
      <c r="BR561" s="193" t="s">
        <v>271</v>
      </c>
      <c r="BS561" s="193" t="s">
        <v>271</v>
      </c>
      <c r="BT561" s="190" t="s">
        <v>271</v>
      </c>
      <c r="BU561" s="193" t="s">
        <v>271</v>
      </c>
      <c r="BV561" s="193" t="s">
        <v>271</v>
      </c>
      <c r="BW561" s="193">
        <v>3672</v>
      </c>
      <c r="BX561" s="193">
        <v>3528</v>
      </c>
      <c r="BY561" s="193">
        <v>50400</v>
      </c>
      <c r="BZ561" s="193">
        <v>25704</v>
      </c>
      <c r="CA561" s="193">
        <v>24696</v>
      </c>
      <c r="CB561" s="193">
        <v>7200</v>
      </c>
      <c r="CC561" s="190" t="s">
        <v>287</v>
      </c>
      <c r="CD561" s="193">
        <v>2000</v>
      </c>
      <c r="CE561" s="193">
        <v>12000</v>
      </c>
      <c r="CF561" s="190" t="s">
        <v>287</v>
      </c>
      <c r="CG561" s="193">
        <v>1400</v>
      </c>
      <c r="CH561" s="193">
        <v>8400</v>
      </c>
      <c r="CI561" s="190" t="s">
        <v>271</v>
      </c>
      <c r="CJ561" s="193" t="s">
        <v>271</v>
      </c>
      <c r="CK561" s="193" t="s">
        <v>271</v>
      </c>
      <c r="CL561" s="190" t="s">
        <v>287</v>
      </c>
      <c r="CM561" s="193">
        <v>120</v>
      </c>
      <c r="CN561" s="193">
        <v>720</v>
      </c>
      <c r="CO561" s="190" t="s">
        <v>287</v>
      </c>
      <c r="CP561" s="193">
        <v>600</v>
      </c>
      <c r="CQ561" s="193">
        <v>12000</v>
      </c>
      <c r="CR561" s="190" t="s">
        <v>271</v>
      </c>
      <c r="CS561" s="193" t="s">
        <v>271</v>
      </c>
      <c r="CT561" s="193" t="s">
        <v>271</v>
      </c>
      <c r="CU561" s="190" t="s">
        <v>287</v>
      </c>
      <c r="CV561" s="193">
        <v>1000</v>
      </c>
      <c r="CW561" s="193">
        <v>6000</v>
      </c>
      <c r="CX561" s="190" t="s">
        <v>271</v>
      </c>
      <c r="CY561" s="193" t="s">
        <v>271</v>
      </c>
      <c r="CZ561" s="193" t="s">
        <v>271</v>
      </c>
      <c r="DA561" s="190" t="s">
        <v>287</v>
      </c>
      <c r="DB561" s="193">
        <v>400</v>
      </c>
      <c r="DC561" s="193">
        <v>2400</v>
      </c>
      <c r="DD561" s="190" t="s">
        <v>271</v>
      </c>
      <c r="DE561" s="193" t="s">
        <v>271</v>
      </c>
      <c r="DF561" s="193" t="s">
        <v>271</v>
      </c>
      <c r="DG561" s="190" t="s">
        <v>287</v>
      </c>
      <c r="DH561" s="193">
        <v>300</v>
      </c>
      <c r="DI561" s="193">
        <v>1800</v>
      </c>
      <c r="DJ561" s="190" t="s">
        <v>287</v>
      </c>
      <c r="DK561" s="193">
        <v>60</v>
      </c>
      <c r="DL561" s="193">
        <v>360</v>
      </c>
      <c r="DM561" s="190" t="s">
        <v>287</v>
      </c>
      <c r="DN561" s="193">
        <v>120</v>
      </c>
      <c r="DO561" s="193">
        <v>720</v>
      </c>
      <c r="DP561" s="190" t="s">
        <v>271</v>
      </c>
      <c r="DQ561" s="193" t="s">
        <v>271</v>
      </c>
      <c r="DR561" s="193" t="s">
        <v>271</v>
      </c>
      <c r="DS561" s="190" t="s">
        <v>271</v>
      </c>
      <c r="DT561" s="193" t="s">
        <v>271</v>
      </c>
      <c r="DU561" s="193" t="s">
        <v>271</v>
      </c>
      <c r="DV561" s="190" t="s">
        <v>287</v>
      </c>
      <c r="DW561" s="193">
        <v>1200</v>
      </c>
      <c r="DX561" s="193">
        <v>7200</v>
      </c>
      <c r="DY561" s="190" t="s">
        <v>356</v>
      </c>
      <c r="DZ561" s="190" t="s">
        <v>272</v>
      </c>
      <c r="EA561" s="190" t="s">
        <v>564</v>
      </c>
      <c r="EB561" s="190" t="s">
        <v>307</v>
      </c>
      <c r="EC561" s="190" t="s">
        <v>272</v>
      </c>
      <c r="ED561" s="190" t="s">
        <v>785</v>
      </c>
      <c r="EE561" s="190" t="s">
        <v>307</v>
      </c>
      <c r="EF561" s="190" t="s">
        <v>271</v>
      </c>
      <c r="EG561" s="190" t="s">
        <v>352</v>
      </c>
      <c r="EH561" s="190" t="s">
        <v>320</v>
      </c>
      <c r="EI561" s="190" t="s">
        <v>319</v>
      </c>
      <c r="EJ561" s="190" t="s">
        <v>246</v>
      </c>
      <c r="EK561" s="190" t="s">
        <v>379</v>
      </c>
      <c r="EL561" s="190" t="s">
        <v>272</v>
      </c>
      <c r="EM561" s="190" t="s">
        <v>272</v>
      </c>
      <c r="EN561" s="190" t="s">
        <v>272</v>
      </c>
      <c r="EO561" s="190" t="s">
        <v>272</v>
      </c>
      <c r="EP561" s="190" t="s">
        <v>378</v>
      </c>
      <c r="EQ561" s="190">
        <v>4</v>
      </c>
      <c r="ER561" s="190" t="s">
        <v>349</v>
      </c>
      <c r="ES561" s="190" t="s">
        <v>272</v>
      </c>
      <c r="ET561" s="190" t="s">
        <v>272</v>
      </c>
      <c r="EU561" s="190" t="s">
        <v>272</v>
      </c>
      <c r="EV561" s="190" t="s">
        <v>272</v>
      </c>
      <c r="EW561" s="190" t="s">
        <v>303</v>
      </c>
      <c r="EX561" s="190">
        <v>4</v>
      </c>
      <c r="EY561" s="190" t="s">
        <v>318</v>
      </c>
      <c r="EZ561" s="190" t="s">
        <v>266</v>
      </c>
      <c r="FA561" s="190" t="s">
        <v>260</v>
      </c>
      <c r="FB561" s="193">
        <v>59</v>
      </c>
      <c r="FC561" s="190" t="s">
        <v>1357</v>
      </c>
      <c r="FD561" s="190" t="s">
        <v>442</v>
      </c>
      <c r="FE561" s="190" t="s">
        <v>348</v>
      </c>
      <c r="FF561" s="190" t="s">
        <v>263</v>
      </c>
      <c r="FG561" s="190" t="s">
        <v>10308</v>
      </c>
      <c r="FH561" s="190" t="s">
        <v>271</v>
      </c>
      <c r="FI561" s="190" t="s">
        <v>10307</v>
      </c>
      <c r="FJ561" s="190" t="s">
        <v>10306</v>
      </c>
      <c r="FK561" s="190" t="s">
        <v>10305</v>
      </c>
      <c r="FL561" s="190" t="s">
        <v>271</v>
      </c>
      <c r="FM561" s="190" t="s">
        <v>10304</v>
      </c>
      <c r="FN561" s="190" t="s">
        <v>10303</v>
      </c>
      <c r="FO561" s="190" t="s">
        <v>10302</v>
      </c>
      <c r="FP561" s="190" t="s">
        <v>271</v>
      </c>
      <c r="FQ561" s="193">
        <v>50400</v>
      </c>
      <c r="FR561" s="193">
        <v>7200</v>
      </c>
      <c r="FS561" s="190" t="s">
        <v>272</v>
      </c>
      <c r="FT561" s="190" t="s">
        <v>272</v>
      </c>
      <c r="FU561" s="190" t="s">
        <v>297</v>
      </c>
      <c r="FV561" s="190" t="s">
        <v>297</v>
      </c>
      <c r="FW561" s="190" t="s">
        <v>297</v>
      </c>
      <c r="FX561" s="190" t="s">
        <v>297</v>
      </c>
      <c r="FY561" s="190" t="s">
        <v>272</v>
      </c>
      <c r="FZ561" s="190" t="s">
        <v>272</v>
      </c>
      <c r="GA561" s="190" t="s">
        <v>272</v>
      </c>
      <c r="GB561" s="190" t="s">
        <v>272</v>
      </c>
      <c r="GC561" s="190" t="s">
        <v>272</v>
      </c>
      <c r="GD561" s="190" t="s">
        <v>272</v>
      </c>
      <c r="GE561" s="190" t="s">
        <v>272</v>
      </c>
    </row>
    <row r="562" spans="1:187" x14ac:dyDescent="0.3">
      <c r="A562" s="190" t="s">
        <v>372</v>
      </c>
      <c r="B562" s="190">
        <v>3630</v>
      </c>
      <c r="C562" s="190" t="s">
        <v>113</v>
      </c>
      <c r="D562" s="190" t="s">
        <v>241</v>
      </c>
      <c r="E562" s="190" t="s">
        <v>10301</v>
      </c>
      <c r="F562" s="190" t="s">
        <v>10300</v>
      </c>
      <c r="G562" s="190" t="s">
        <v>4028</v>
      </c>
      <c r="H562" s="190" t="s">
        <v>1272</v>
      </c>
      <c r="I562" s="190" t="s">
        <v>4945</v>
      </c>
      <c r="J562" s="190" t="s">
        <v>4945</v>
      </c>
      <c r="K562" s="190" t="s">
        <v>271</v>
      </c>
      <c r="L562" s="190" t="s">
        <v>271</v>
      </c>
      <c r="M562" s="190" t="s">
        <v>271</v>
      </c>
      <c r="N562" s="190" t="s">
        <v>271</v>
      </c>
      <c r="O562" s="190" t="s">
        <v>271</v>
      </c>
      <c r="P562" s="190" t="s">
        <v>271</v>
      </c>
      <c r="Q562" s="191">
        <v>40848</v>
      </c>
      <c r="R562" s="191">
        <v>42460</v>
      </c>
      <c r="S562" s="191">
        <v>42825</v>
      </c>
      <c r="T562" s="190" t="s">
        <v>549</v>
      </c>
      <c r="U562" s="194">
        <v>2192435</v>
      </c>
      <c r="V562" s="190" t="s">
        <v>1759</v>
      </c>
      <c r="W562" s="190" t="s">
        <v>10299</v>
      </c>
      <c r="X562" s="190" t="s">
        <v>1757</v>
      </c>
      <c r="Y562" s="190" t="s">
        <v>10298</v>
      </c>
      <c r="Z562" s="190" t="s">
        <v>1755</v>
      </c>
      <c r="AA562" s="190" t="s">
        <v>10297</v>
      </c>
      <c r="AB562" s="190" t="s">
        <v>310</v>
      </c>
      <c r="AC562" s="190" t="s">
        <v>10296</v>
      </c>
      <c r="AD562" s="190" t="s">
        <v>674</v>
      </c>
      <c r="AE562" s="190" t="s">
        <v>10295</v>
      </c>
      <c r="AF562" s="190" t="s">
        <v>10294</v>
      </c>
      <c r="AG562" s="193">
        <v>36000</v>
      </c>
      <c r="AH562" s="193">
        <v>34590</v>
      </c>
      <c r="AI562" s="193">
        <v>70590</v>
      </c>
      <c r="AJ562" s="193">
        <v>15000</v>
      </c>
      <c r="AK562" s="193">
        <v>2363</v>
      </c>
      <c r="AL562" s="193">
        <v>17363</v>
      </c>
      <c r="AM562" s="193">
        <v>0</v>
      </c>
      <c r="AN562" s="193">
        <v>0</v>
      </c>
      <c r="AO562" s="193">
        <v>0</v>
      </c>
      <c r="AP562" s="193">
        <v>0</v>
      </c>
      <c r="AQ562" s="193">
        <v>0</v>
      </c>
      <c r="AR562" s="193">
        <v>0</v>
      </c>
      <c r="AS562" s="190" t="s">
        <v>271</v>
      </c>
      <c r="AT562" s="193" t="s">
        <v>271</v>
      </c>
      <c r="AU562" s="193" t="s">
        <v>271</v>
      </c>
      <c r="AV562" s="190" t="s">
        <v>271</v>
      </c>
      <c r="AW562" s="193" t="s">
        <v>271</v>
      </c>
      <c r="AX562" s="193" t="s">
        <v>271</v>
      </c>
      <c r="AY562" s="190" t="s">
        <v>271</v>
      </c>
      <c r="AZ562" s="193" t="s">
        <v>271</v>
      </c>
      <c r="BA562" s="193" t="s">
        <v>271</v>
      </c>
      <c r="BB562" s="190" t="s">
        <v>271</v>
      </c>
      <c r="BC562" s="193" t="s">
        <v>271</v>
      </c>
      <c r="BD562" s="193" t="s">
        <v>271</v>
      </c>
      <c r="BE562" s="190" t="s">
        <v>271</v>
      </c>
      <c r="BF562" s="193" t="s">
        <v>271</v>
      </c>
      <c r="BG562" s="193" t="s">
        <v>271</v>
      </c>
      <c r="BH562" s="190" t="s">
        <v>271</v>
      </c>
      <c r="BI562" s="193" t="s">
        <v>271</v>
      </c>
      <c r="BJ562" s="193" t="s">
        <v>271</v>
      </c>
      <c r="BK562" s="190" t="s">
        <v>271</v>
      </c>
      <c r="BL562" s="193" t="s">
        <v>271</v>
      </c>
      <c r="BM562" s="193" t="s">
        <v>271</v>
      </c>
      <c r="BN562" s="190" t="s">
        <v>271</v>
      </c>
      <c r="BO562" s="193" t="s">
        <v>271</v>
      </c>
      <c r="BP562" s="193" t="s">
        <v>271</v>
      </c>
      <c r="BQ562" s="190" t="s">
        <v>271</v>
      </c>
      <c r="BR562" s="193" t="s">
        <v>271</v>
      </c>
      <c r="BS562" s="193" t="s">
        <v>271</v>
      </c>
      <c r="BT562" s="190" t="s">
        <v>271</v>
      </c>
      <c r="BU562" s="193" t="s">
        <v>271</v>
      </c>
      <c r="BV562" s="193" t="s">
        <v>271</v>
      </c>
      <c r="BW562" s="193">
        <v>36000</v>
      </c>
      <c r="BX562" s="193">
        <v>34590</v>
      </c>
      <c r="BY562" s="193">
        <v>70590</v>
      </c>
      <c r="BZ562" s="193">
        <v>15000</v>
      </c>
      <c r="CA562" s="193">
        <v>2363</v>
      </c>
      <c r="CB562" s="193">
        <v>17363</v>
      </c>
      <c r="CC562" s="190" t="s">
        <v>287</v>
      </c>
      <c r="CD562" s="193">
        <v>16000</v>
      </c>
      <c r="CE562" s="193">
        <v>54225</v>
      </c>
      <c r="CF562" s="190" t="s">
        <v>287</v>
      </c>
      <c r="CG562" s="193">
        <v>16000</v>
      </c>
      <c r="CH562" s="193">
        <v>54225</v>
      </c>
      <c r="CI562" s="190" t="s">
        <v>271</v>
      </c>
      <c r="CJ562" s="193" t="s">
        <v>271</v>
      </c>
      <c r="CK562" s="193" t="s">
        <v>271</v>
      </c>
      <c r="CL562" s="190" t="s">
        <v>271</v>
      </c>
      <c r="CM562" s="193" t="s">
        <v>271</v>
      </c>
      <c r="CN562" s="193" t="s">
        <v>271</v>
      </c>
      <c r="CO562" s="190" t="s">
        <v>287</v>
      </c>
      <c r="CP562" s="193">
        <v>0</v>
      </c>
      <c r="CQ562" s="193">
        <v>0</v>
      </c>
      <c r="CR562" s="190" t="s">
        <v>271</v>
      </c>
      <c r="CS562" s="193" t="s">
        <v>271</v>
      </c>
      <c r="CT562" s="193" t="s">
        <v>271</v>
      </c>
      <c r="CU562" s="190" t="s">
        <v>287</v>
      </c>
      <c r="CV562" s="193">
        <v>0</v>
      </c>
      <c r="CW562" s="193">
        <v>0</v>
      </c>
      <c r="CX562" s="190" t="s">
        <v>287</v>
      </c>
      <c r="CY562" s="193">
        <v>17363</v>
      </c>
      <c r="CZ562" s="193">
        <v>31013</v>
      </c>
      <c r="DA562" s="190" t="s">
        <v>287</v>
      </c>
      <c r="DB562" s="193">
        <v>17363</v>
      </c>
      <c r="DC562" s="193">
        <v>31013</v>
      </c>
      <c r="DD562" s="190" t="s">
        <v>271</v>
      </c>
      <c r="DE562" s="193" t="s">
        <v>271</v>
      </c>
      <c r="DF562" s="193" t="s">
        <v>271</v>
      </c>
      <c r="DG562" s="190" t="s">
        <v>271</v>
      </c>
      <c r="DH562" s="193" t="s">
        <v>271</v>
      </c>
      <c r="DI562" s="193" t="s">
        <v>271</v>
      </c>
      <c r="DJ562" s="190" t="s">
        <v>287</v>
      </c>
      <c r="DK562" s="193">
        <v>0</v>
      </c>
      <c r="DL562" s="193">
        <v>0</v>
      </c>
      <c r="DM562" s="190" t="s">
        <v>287</v>
      </c>
      <c r="DN562" s="193">
        <v>17363</v>
      </c>
      <c r="DO562" s="193">
        <v>31013</v>
      </c>
      <c r="DP562" s="190" t="s">
        <v>271</v>
      </c>
      <c r="DQ562" s="193" t="s">
        <v>271</v>
      </c>
      <c r="DR562" s="193" t="s">
        <v>271</v>
      </c>
      <c r="DS562" s="190" t="s">
        <v>271</v>
      </c>
      <c r="DT562" s="193" t="s">
        <v>271</v>
      </c>
      <c r="DU562" s="193" t="s">
        <v>271</v>
      </c>
      <c r="DV562" s="190" t="s">
        <v>287</v>
      </c>
      <c r="DW562" s="193">
        <v>15000</v>
      </c>
      <c r="DX562" s="193">
        <v>52941</v>
      </c>
      <c r="DY562" s="190" t="s">
        <v>356</v>
      </c>
      <c r="DZ562" s="190" t="s">
        <v>272</v>
      </c>
      <c r="EA562" s="190" t="s">
        <v>539</v>
      </c>
      <c r="EB562" s="190" t="s">
        <v>307</v>
      </c>
      <c r="EC562" s="190" t="s">
        <v>272</v>
      </c>
      <c r="ED562" s="190" t="s">
        <v>323</v>
      </c>
      <c r="EE562" s="190" t="s">
        <v>307</v>
      </c>
      <c r="EF562" s="190" t="s">
        <v>10293</v>
      </c>
      <c r="EG562" s="190" t="s">
        <v>321</v>
      </c>
      <c r="EH562" s="190" t="s">
        <v>320</v>
      </c>
      <c r="EI562" s="190" t="s">
        <v>319</v>
      </c>
      <c r="EJ562" s="190" t="s">
        <v>245</v>
      </c>
      <c r="EK562" s="190" t="s">
        <v>379</v>
      </c>
      <c r="EL562" s="190" t="s">
        <v>272</v>
      </c>
      <c r="EM562" s="190" t="s">
        <v>272</v>
      </c>
      <c r="EN562" s="190" t="s">
        <v>272</v>
      </c>
      <c r="EO562" s="190" t="s">
        <v>272</v>
      </c>
      <c r="EP562" s="190" t="s">
        <v>378</v>
      </c>
      <c r="EQ562" s="190">
        <v>4</v>
      </c>
      <c r="ER562" s="190" t="s">
        <v>349</v>
      </c>
      <c r="ES562" s="190" t="s">
        <v>272</v>
      </c>
      <c r="ET562" s="190" t="s">
        <v>272</v>
      </c>
      <c r="EU562" s="190" t="s">
        <v>272</v>
      </c>
      <c r="EV562" s="190" t="s">
        <v>271</v>
      </c>
      <c r="EW562" s="190" t="s">
        <v>303</v>
      </c>
      <c r="EX562" s="190">
        <v>3</v>
      </c>
      <c r="EY562" s="190" t="s">
        <v>278</v>
      </c>
      <c r="EZ562" s="190" t="s">
        <v>267</v>
      </c>
      <c r="FA562" s="190" t="s">
        <v>258</v>
      </c>
      <c r="FB562" s="193">
        <v>9</v>
      </c>
      <c r="FC562" s="190" t="s">
        <v>1357</v>
      </c>
      <c r="FD562" s="190" t="s">
        <v>348</v>
      </c>
      <c r="FE562" s="190" t="s">
        <v>443</v>
      </c>
      <c r="FF562" s="190" t="s">
        <v>263</v>
      </c>
      <c r="FG562" s="190" t="s">
        <v>271</v>
      </c>
      <c r="FH562" s="190" t="s">
        <v>6656</v>
      </c>
      <c r="FI562" s="190" t="s">
        <v>10292</v>
      </c>
      <c r="FJ562" s="190" t="s">
        <v>10291</v>
      </c>
      <c r="FK562" s="190" t="s">
        <v>10290</v>
      </c>
      <c r="FL562" s="190" t="s">
        <v>10289</v>
      </c>
      <c r="FM562" s="190" t="s">
        <v>10288</v>
      </c>
      <c r="FN562" s="190" t="s">
        <v>10287</v>
      </c>
      <c r="FO562" s="190" t="s">
        <v>10286</v>
      </c>
      <c r="FP562" s="190" t="s">
        <v>10285</v>
      </c>
      <c r="FQ562" s="193">
        <v>70590</v>
      </c>
      <c r="FR562" s="193">
        <v>17363</v>
      </c>
      <c r="FS562" s="190" t="s">
        <v>272</v>
      </c>
      <c r="FT562" s="190" t="s">
        <v>272</v>
      </c>
      <c r="FU562" s="190" t="s">
        <v>297</v>
      </c>
      <c r="FV562" s="190" t="s">
        <v>297</v>
      </c>
      <c r="FW562" s="190" t="s">
        <v>297</v>
      </c>
      <c r="FX562" s="190" t="s">
        <v>297</v>
      </c>
      <c r="FY562" s="190" t="s">
        <v>272</v>
      </c>
      <c r="FZ562" s="190" t="s">
        <v>272</v>
      </c>
      <c r="GA562" s="190" t="s">
        <v>272</v>
      </c>
      <c r="GB562" s="190" t="s">
        <v>272</v>
      </c>
      <c r="GC562" s="190" t="s">
        <v>272</v>
      </c>
      <c r="GD562" s="190" t="s">
        <v>272</v>
      </c>
      <c r="GE562" s="190" t="s">
        <v>272</v>
      </c>
    </row>
    <row r="563" spans="1:187" x14ac:dyDescent="0.3">
      <c r="A563" s="190" t="s">
        <v>372</v>
      </c>
      <c r="B563" s="190">
        <v>3632</v>
      </c>
      <c r="C563" s="190" t="s">
        <v>113</v>
      </c>
      <c r="D563" s="190" t="s">
        <v>241</v>
      </c>
      <c r="E563" s="190" t="s">
        <v>10284</v>
      </c>
      <c r="F563" s="190" t="s">
        <v>10283</v>
      </c>
      <c r="G563" s="190" t="s">
        <v>4028</v>
      </c>
      <c r="H563" s="190" t="s">
        <v>369</v>
      </c>
      <c r="I563" s="190" t="s">
        <v>523</v>
      </c>
      <c r="J563" s="190" t="s">
        <v>8819</v>
      </c>
      <c r="K563" s="190" t="s">
        <v>271</v>
      </c>
      <c r="L563" s="190" t="s">
        <v>271</v>
      </c>
      <c r="M563" s="190" t="s">
        <v>271</v>
      </c>
      <c r="N563" s="190" t="s">
        <v>271</v>
      </c>
      <c r="O563" s="190" t="s">
        <v>271</v>
      </c>
      <c r="P563" s="190" t="s">
        <v>271</v>
      </c>
      <c r="Q563" s="191">
        <v>41548</v>
      </c>
      <c r="R563" s="191">
        <v>43373</v>
      </c>
      <c r="T563" s="190" t="s">
        <v>549</v>
      </c>
      <c r="U563" s="194">
        <v>14797313</v>
      </c>
      <c r="V563" s="190" t="s">
        <v>10263</v>
      </c>
      <c r="W563" s="190" t="s">
        <v>1120</v>
      </c>
      <c r="X563" s="190" t="s">
        <v>10282</v>
      </c>
      <c r="Y563" s="190" t="s">
        <v>10281</v>
      </c>
      <c r="Z563" s="190" t="s">
        <v>10280</v>
      </c>
      <c r="AA563" s="190" t="s">
        <v>10241</v>
      </c>
      <c r="AB563" s="190" t="s">
        <v>310</v>
      </c>
      <c r="AC563" s="190" t="s">
        <v>10279</v>
      </c>
      <c r="AD563" s="190" t="s">
        <v>325</v>
      </c>
      <c r="AE563" s="190" t="s">
        <v>10278</v>
      </c>
      <c r="AF563" s="190" t="s">
        <v>10277</v>
      </c>
      <c r="AG563" s="193">
        <v>1933464</v>
      </c>
      <c r="AH563" s="193">
        <v>1857641</v>
      </c>
      <c r="AI563" s="193">
        <v>3791105</v>
      </c>
      <c r="AJ563" s="193">
        <v>586900</v>
      </c>
      <c r="AK563" s="193">
        <v>563884</v>
      </c>
      <c r="AL563" s="193">
        <v>1150784</v>
      </c>
      <c r="AM563" s="193" t="s">
        <v>271</v>
      </c>
      <c r="AN563" s="193" t="s">
        <v>271</v>
      </c>
      <c r="AO563" s="193">
        <v>0</v>
      </c>
      <c r="AP563" s="193" t="s">
        <v>271</v>
      </c>
      <c r="AQ563" s="193" t="s">
        <v>271</v>
      </c>
      <c r="AR563" s="193">
        <v>0</v>
      </c>
      <c r="AS563" s="190" t="s">
        <v>271</v>
      </c>
      <c r="AT563" s="193" t="s">
        <v>271</v>
      </c>
      <c r="AU563" s="193" t="s">
        <v>271</v>
      </c>
      <c r="AV563" s="190" t="s">
        <v>271</v>
      </c>
      <c r="AW563" s="193" t="s">
        <v>271</v>
      </c>
      <c r="AX563" s="193" t="s">
        <v>271</v>
      </c>
      <c r="AY563" s="190" t="s">
        <v>271</v>
      </c>
      <c r="AZ563" s="193" t="s">
        <v>271</v>
      </c>
      <c r="BA563" s="193" t="s">
        <v>271</v>
      </c>
      <c r="BB563" s="190" t="s">
        <v>271</v>
      </c>
      <c r="BC563" s="193" t="s">
        <v>271</v>
      </c>
      <c r="BD563" s="193" t="s">
        <v>271</v>
      </c>
      <c r="BE563" s="190" t="s">
        <v>271</v>
      </c>
      <c r="BF563" s="193" t="s">
        <v>271</v>
      </c>
      <c r="BG563" s="193" t="s">
        <v>271</v>
      </c>
      <c r="BH563" s="190" t="s">
        <v>271</v>
      </c>
      <c r="BI563" s="193" t="s">
        <v>271</v>
      </c>
      <c r="BJ563" s="193" t="s">
        <v>271</v>
      </c>
      <c r="BK563" s="190" t="s">
        <v>271</v>
      </c>
      <c r="BL563" s="193" t="s">
        <v>271</v>
      </c>
      <c r="BM563" s="193" t="s">
        <v>271</v>
      </c>
      <c r="BN563" s="190" t="s">
        <v>271</v>
      </c>
      <c r="BO563" s="193" t="s">
        <v>271</v>
      </c>
      <c r="BP563" s="193" t="s">
        <v>271</v>
      </c>
      <c r="BQ563" s="190" t="s">
        <v>271</v>
      </c>
      <c r="BR563" s="193" t="s">
        <v>271</v>
      </c>
      <c r="BS563" s="193" t="s">
        <v>271</v>
      </c>
      <c r="BT563" s="190" t="s">
        <v>271</v>
      </c>
      <c r="BU563" s="193" t="s">
        <v>271</v>
      </c>
      <c r="BV563" s="193" t="s">
        <v>271</v>
      </c>
      <c r="BW563" s="193">
        <v>1822475</v>
      </c>
      <c r="BX563" s="193">
        <v>1751005</v>
      </c>
      <c r="BY563" s="193">
        <v>3573480</v>
      </c>
      <c r="BZ563" s="193">
        <v>339193</v>
      </c>
      <c r="CA563" s="193">
        <v>332410</v>
      </c>
      <c r="CB563" s="193">
        <v>971603</v>
      </c>
      <c r="CC563" s="190" t="s">
        <v>271</v>
      </c>
      <c r="CD563" s="193" t="s">
        <v>271</v>
      </c>
      <c r="CE563" s="193" t="s">
        <v>271</v>
      </c>
      <c r="CF563" s="190" t="s">
        <v>271</v>
      </c>
      <c r="CG563" s="193" t="s">
        <v>271</v>
      </c>
      <c r="CH563" s="193" t="s">
        <v>271</v>
      </c>
      <c r="CI563" s="190" t="s">
        <v>271</v>
      </c>
      <c r="CJ563" s="193" t="s">
        <v>271</v>
      </c>
      <c r="CK563" s="193" t="s">
        <v>271</v>
      </c>
      <c r="CL563" s="190" t="s">
        <v>271</v>
      </c>
      <c r="CM563" s="193" t="s">
        <v>271</v>
      </c>
      <c r="CN563" s="193" t="s">
        <v>271</v>
      </c>
      <c r="CO563" s="190" t="s">
        <v>271</v>
      </c>
      <c r="CP563" s="193" t="s">
        <v>271</v>
      </c>
      <c r="CQ563" s="193" t="s">
        <v>271</v>
      </c>
      <c r="CR563" s="190" t="s">
        <v>271</v>
      </c>
      <c r="CS563" s="193" t="s">
        <v>271</v>
      </c>
      <c r="CT563" s="193" t="s">
        <v>271</v>
      </c>
      <c r="CU563" s="195" t="s">
        <v>287</v>
      </c>
      <c r="CV563" s="196">
        <v>237801</v>
      </c>
      <c r="CW563" s="196">
        <v>182248</v>
      </c>
      <c r="CX563" s="190" t="s">
        <v>271</v>
      </c>
      <c r="CY563" s="193" t="s">
        <v>271</v>
      </c>
      <c r="CZ563" s="193" t="s">
        <v>271</v>
      </c>
      <c r="DA563" s="190" t="s">
        <v>271</v>
      </c>
      <c r="DB563" s="193" t="s">
        <v>271</v>
      </c>
      <c r="DC563" s="193" t="s">
        <v>271</v>
      </c>
      <c r="DD563" s="190" t="s">
        <v>287</v>
      </c>
      <c r="DE563" s="193">
        <v>237801</v>
      </c>
      <c r="DF563" s="193">
        <v>404262</v>
      </c>
      <c r="DG563" s="190" t="s">
        <v>271</v>
      </c>
      <c r="DH563" s="193" t="s">
        <v>271</v>
      </c>
      <c r="DI563" s="193" t="s">
        <v>271</v>
      </c>
      <c r="DJ563" s="190" t="s">
        <v>271</v>
      </c>
      <c r="DK563" s="193" t="s">
        <v>271</v>
      </c>
      <c r="DL563" s="193" t="s">
        <v>271</v>
      </c>
      <c r="DM563" s="190" t="s">
        <v>271</v>
      </c>
      <c r="DN563" s="193" t="s">
        <v>271</v>
      </c>
      <c r="DO563" s="193" t="s">
        <v>271</v>
      </c>
      <c r="DP563" s="190" t="s">
        <v>271</v>
      </c>
      <c r="DQ563" s="193" t="s">
        <v>271</v>
      </c>
      <c r="DR563" s="193" t="s">
        <v>271</v>
      </c>
      <c r="DS563" s="190" t="s">
        <v>287</v>
      </c>
      <c r="DT563" s="193">
        <v>32146</v>
      </c>
      <c r="DU563" s="193">
        <v>54647</v>
      </c>
      <c r="DV563" s="190" t="s">
        <v>271</v>
      </c>
      <c r="DW563" s="193" t="s">
        <v>271</v>
      </c>
      <c r="DX563" s="193" t="s">
        <v>271</v>
      </c>
      <c r="DY563" s="190" t="s">
        <v>356</v>
      </c>
      <c r="DZ563" s="190" t="s">
        <v>297</v>
      </c>
      <c r="EA563" s="190" t="s">
        <v>271</v>
      </c>
      <c r="EB563" s="190" t="s">
        <v>271</v>
      </c>
      <c r="EC563" s="190" t="s">
        <v>272</v>
      </c>
      <c r="ED563" s="190" t="s">
        <v>785</v>
      </c>
      <c r="EE563" s="190" t="s">
        <v>307</v>
      </c>
      <c r="EF563" s="190" t="s">
        <v>10276</v>
      </c>
      <c r="EG563" s="190" t="s">
        <v>321</v>
      </c>
      <c r="EH563" s="190" t="s">
        <v>380</v>
      </c>
      <c r="EI563" s="190" t="s">
        <v>319</v>
      </c>
      <c r="EJ563" s="190" t="s">
        <v>246</v>
      </c>
      <c r="EK563" s="190" t="s">
        <v>351</v>
      </c>
      <c r="EL563" s="190" t="s">
        <v>297</v>
      </c>
      <c r="EM563" s="190" t="s">
        <v>272</v>
      </c>
      <c r="EN563" s="190" t="s">
        <v>272</v>
      </c>
      <c r="EO563" s="190" t="s">
        <v>272</v>
      </c>
      <c r="EP563" s="190" t="s">
        <v>281</v>
      </c>
      <c r="EQ563" s="190">
        <v>3</v>
      </c>
      <c r="ER563" s="190" t="s">
        <v>349</v>
      </c>
      <c r="ES563" s="190" t="s">
        <v>272</v>
      </c>
      <c r="ET563" s="190" t="s">
        <v>272</v>
      </c>
      <c r="EU563" s="190" t="s">
        <v>272</v>
      </c>
      <c r="EV563" s="190" t="s">
        <v>272</v>
      </c>
      <c r="EW563" s="190" t="s">
        <v>303</v>
      </c>
      <c r="EX563" s="190">
        <v>4</v>
      </c>
      <c r="EY563" s="190" t="s">
        <v>318</v>
      </c>
      <c r="EZ563" s="190" t="s">
        <v>266</v>
      </c>
      <c r="FA563" s="190" t="s">
        <v>260</v>
      </c>
      <c r="FB563" s="193">
        <v>8</v>
      </c>
      <c r="FC563" s="190" t="s">
        <v>442</v>
      </c>
      <c r="FD563" s="190" t="s">
        <v>1357</v>
      </c>
      <c r="FE563" s="190" t="s">
        <v>348</v>
      </c>
      <c r="FF563" s="190" t="s">
        <v>264</v>
      </c>
      <c r="FG563" s="190" t="s">
        <v>10275</v>
      </c>
      <c r="FH563" s="190" t="s">
        <v>10274</v>
      </c>
      <c r="FI563" s="190" t="s">
        <v>10273</v>
      </c>
      <c r="FJ563" s="190" t="s">
        <v>10272</v>
      </c>
      <c r="FK563" s="190" t="s">
        <v>10271</v>
      </c>
      <c r="FL563" s="190" t="s">
        <v>10270</v>
      </c>
      <c r="FM563" s="190" t="s">
        <v>10269</v>
      </c>
      <c r="FN563" s="190" t="s">
        <v>10268</v>
      </c>
      <c r="FO563" s="190" t="s">
        <v>271</v>
      </c>
      <c r="FP563" s="190" t="s">
        <v>10267</v>
      </c>
      <c r="FQ563" s="193">
        <v>3573480</v>
      </c>
      <c r="FR563" s="193">
        <v>971603</v>
      </c>
      <c r="FS563" s="190" t="s">
        <v>272</v>
      </c>
      <c r="FT563" s="190" t="s">
        <v>297</v>
      </c>
      <c r="FU563" s="190" t="s">
        <v>271</v>
      </c>
      <c r="FV563" s="190" t="s">
        <v>271</v>
      </c>
      <c r="FW563" s="190" t="s">
        <v>271</v>
      </c>
      <c r="FX563" s="190" t="s">
        <v>271</v>
      </c>
      <c r="FY563" s="190" t="s">
        <v>271</v>
      </c>
      <c r="FZ563" s="190" t="s">
        <v>271</v>
      </c>
      <c r="GA563" s="190" t="s">
        <v>272</v>
      </c>
      <c r="GB563" s="190" t="s">
        <v>272</v>
      </c>
      <c r="GC563" s="190" t="s">
        <v>272</v>
      </c>
      <c r="GD563" s="190" t="s">
        <v>297</v>
      </c>
      <c r="GE563" s="190" t="s">
        <v>297</v>
      </c>
    </row>
    <row r="564" spans="1:187" x14ac:dyDescent="0.3">
      <c r="A564" s="190" t="s">
        <v>372</v>
      </c>
      <c r="B564" s="190">
        <v>3633</v>
      </c>
      <c r="C564" s="190" t="s">
        <v>113</v>
      </c>
      <c r="D564" s="190" t="s">
        <v>241</v>
      </c>
      <c r="E564" s="190" t="s">
        <v>10266</v>
      </c>
      <c r="F564" s="190" t="s">
        <v>10265</v>
      </c>
      <c r="G564" s="190" t="s">
        <v>4028</v>
      </c>
      <c r="H564" s="190" t="s">
        <v>1272</v>
      </c>
      <c r="I564" s="190" t="s">
        <v>301</v>
      </c>
      <c r="J564" s="190" t="s">
        <v>10264</v>
      </c>
      <c r="K564" s="190" t="s">
        <v>271</v>
      </c>
      <c r="L564" s="190" t="s">
        <v>271</v>
      </c>
      <c r="M564" s="190" t="s">
        <v>271</v>
      </c>
      <c r="N564" s="190" t="s">
        <v>271</v>
      </c>
      <c r="O564" s="190" t="s">
        <v>271</v>
      </c>
      <c r="P564" s="190" t="s">
        <v>271</v>
      </c>
      <c r="Q564" s="191">
        <v>42370</v>
      </c>
      <c r="R564" s="191">
        <v>43465</v>
      </c>
      <c r="T564" s="190" t="s">
        <v>1679</v>
      </c>
      <c r="U564" s="194">
        <v>2040073</v>
      </c>
      <c r="V564" s="190" t="s">
        <v>10263</v>
      </c>
      <c r="W564" s="190" t="s">
        <v>1120</v>
      </c>
      <c r="X564" s="190" t="s">
        <v>10262</v>
      </c>
      <c r="Y564" s="190" t="s">
        <v>10261</v>
      </c>
      <c r="Z564" s="190" t="s">
        <v>10260</v>
      </c>
      <c r="AA564" s="190" t="s">
        <v>10259</v>
      </c>
      <c r="AB564" s="190" t="s">
        <v>291</v>
      </c>
      <c r="AC564" s="190" t="s">
        <v>10258</v>
      </c>
      <c r="AD564" s="190" t="s">
        <v>325</v>
      </c>
      <c r="AE564" s="190" t="s">
        <v>10257</v>
      </c>
      <c r="AF564" s="190" t="s">
        <v>10256</v>
      </c>
      <c r="AG564" s="193">
        <v>241108</v>
      </c>
      <c r="AH564" s="193">
        <v>231652</v>
      </c>
      <c r="AI564" s="193">
        <v>472760</v>
      </c>
      <c r="AJ564" s="193">
        <v>74162</v>
      </c>
      <c r="AK564" s="193">
        <v>0</v>
      </c>
      <c r="AL564" s="193">
        <v>74162</v>
      </c>
      <c r="AM564" s="193">
        <v>241108</v>
      </c>
      <c r="AN564" s="193">
        <v>231652</v>
      </c>
      <c r="AO564" s="193">
        <v>472760</v>
      </c>
      <c r="AP564" s="193">
        <v>3387</v>
      </c>
      <c r="AQ564" s="193">
        <v>0</v>
      </c>
      <c r="AR564" s="193">
        <v>3387</v>
      </c>
      <c r="AS564" s="190" t="s">
        <v>271</v>
      </c>
      <c r="AT564" s="193" t="s">
        <v>271</v>
      </c>
      <c r="AU564" s="193" t="s">
        <v>271</v>
      </c>
      <c r="AV564" s="190" t="s">
        <v>271</v>
      </c>
      <c r="AW564" s="193" t="s">
        <v>271</v>
      </c>
      <c r="AX564" s="193" t="s">
        <v>271</v>
      </c>
      <c r="AY564" s="190" t="s">
        <v>271</v>
      </c>
      <c r="AZ564" s="193" t="s">
        <v>271</v>
      </c>
      <c r="BA564" s="193" t="s">
        <v>271</v>
      </c>
      <c r="BB564" s="190" t="s">
        <v>271</v>
      </c>
      <c r="BC564" s="193" t="s">
        <v>271</v>
      </c>
      <c r="BD564" s="193" t="s">
        <v>271</v>
      </c>
      <c r="BE564" s="190" t="s">
        <v>271</v>
      </c>
      <c r="BF564" s="193" t="s">
        <v>271</v>
      </c>
      <c r="BG564" s="193" t="s">
        <v>271</v>
      </c>
      <c r="BH564" s="190" t="s">
        <v>271</v>
      </c>
      <c r="BI564" s="193" t="s">
        <v>271</v>
      </c>
      <c r="BJ564" s="193" t="s">
        <v>271</v>
      </c>
      <c r="BK564" s="190" t="s">
        <v>271</v>
      </c>
      <c r="BL564" s="193" t="s">
        <v>271</v>
      </c>
      <c r="BM564" s="193" t="s">
        <v>271</v>
      </c>
      <c r="BN564" s="190" t="s">
        <v>287</v>
      </c>
      <c r="BO564" s="193">
        <v>3387</v>
      </c>
      <c r="BP564" s="193">
        <v>18777</v>
      </c>
      <c r="BQ564" s="190" t="s">
        <v>271</v>
      </c>
      <c r="BR564" s="193" t="s">
        <v>271</v>
      </c>
      <c r="BS564" s="193" t="s">
        <v>271</v>
      </c>
      <c r="BT564" s="190" t="s">
        <v>271</v>
      </c>
      <c r="BU564" s="193" t="s">
        <v>271</v>
      </c>
      <c r="BV564" s="193" t="s">
        <v>271</v>
      </c>
      <c r="BW564" s="193">
        <v>241108</v>
      </c>
      <c r="BX564" s="193">
        <v>231652</v>
      </c>
      <c r="BY564" s="193">
        <v>472760</v>
      </c>
      <c r="BZ564" s="193">
        <v>3387</v>
      </c>
      <c r="CA564" s="193">
        <v>0</v>
      </c>
      <c r="CB564" s="193">
        <v>3387</v>
      </c>
      <c r="CC564" s="190" t="s">
        <v>271</v>
      </c>
      <c r="CD564" s="193" t="s">
        <v>271</v>
      </c>
      <c r="CE564" s="193" t="s">
        <v>271</v>
      </c>
      <c r="CF564" s="190" t="s">
        <v>271</v>
      </c>
      <c r="CG564" s="193" t="s">
        <v>271</v>
      </c>
      <c r="CH564" s="193" t="s">
        <v>271</v>
      </c>
      <c r="CI564" s="190" t="s">
        <v>271</v>
      </c>
      <c r="CJ564" s="193" t="s">
        <v>271</v>
      </c>
      <c r="CK564" s="193" t="s">
        <v>271</v>
      </c>
      <c r="CL564" s="190" t="s">
        <v>271</v>
      </c>
      <c r="CM564" s="193" t="s">
        <v>271</v>
      </c>
      <c r="CN564" s="193" t="s">
        <v>271</v>
      </c>
      <c r="CO564" s="190" t="s">
        <v>271</v>
      </c>
      <c r="CP564" s="193" t="s">
        <v>271</v>
      </c>
      <c r="CQ564" s="193" t="s">
        <v>271</v>
      </c>
      <c r="CR564" s="190" t="s">
        <v>271</v>
      </c>
      <c r="CS564" s="193" t="s">
        <v>271</v>
      </c>
      <c r="CT564" s="193" t="s">
        <v>271</v>
      </c>
      <c r="CU564" s="190" t="s">
        <v>271</v>
      </c>
      <c r="CV564" s="193" t="s">
        <v>271</v>
      </c>
      <c r="CW564" s="193" t="s">
        <v>271</v>
      </c>
      <c r="CX564" s="190" t="s">
        <v>271</v>
      </c>
      <c r="CY564" s="193" t="s">
        <v>271</v>
      </c>
      <c r="CZ564" s="193" t="s">
        <v>271</v>
      </c>
      <c r="DA564" s="190" t="s">
        <v>271</v>
      </c>
      <c r="DB564" s="193" t="s">
        <v>271</v>
      </c>
      <c r="DC564" s="193" t="s">
        <v>271</v>
      </c>
      <c r="DD564" s="190" t="s">
        <v>271</v>
      </c>
      <c r="DE564" s="193" t="s">
        <v>271</v>
      </c>
      <c r="DF564" s="193" t="s">
        <v>271</v>
      </c>
      <c r="DG564" s="190" t="s">
        <v>271</v>
      </c>
      <c r="DH564" s="193" t="s">
        <v>271</v>
      </c>
      <c r="DI564" s="193" t="s">
        <v>271</v>
      </c>
      <c r="DJ564" s="190" t="s">
        <v>271</v>
      </c>
      <c r="DK564" s="193" t="s">
        <v>271</v>
      </c>
      <c r="DL564" s="193" t="s">
        <v>271</v>
      </c>
      <c r="DM564" s="190" t="s">
        <v>271</v>
      </c>
      <c r="DN564" s="193" t="s">
        <v>271</v>
      </c>
      <c r="DO564" s="193" t="s">
        <v>271</v>
      </c>
      <c r="DP564" s="190" t="s">
        <v>287</v>
      </c>
      <c r="DQ564" s="193">
        <v>3387</v>
      </c>
      <c r="DR564" s="193">
        <v>18777</v>
      </c>
      <c r="DS564" s="190" t="s">
        <v>271</v>
      </c>
      <c r="DT564" s="193" t="s">
        <v>271</v>
      </c>
      <c r="DU564" s="193" t="s">
        <v>271</v>
      </c>
      <c r="DV564" s="190" t="s">
        <v>271</v>
      </c>
      <c r="DW564" s="193" t="s">
        <v>271</v>
      </c>
      <c r="DX564" s="193" t="s">
        <v>271</v>
      </c>
      <c r="DY564" s="190" t="s">
        <v>356</v>
      </c>
      <c r="DZ564" s="190" t="s">
        <v>272</v>
      </c>
      <c r="EA564" s="190" t="s">
        <v>427</v>
      </c>
      <c r="EB564" s="190" t="s">
        <v>307</v>
      </c>
      <c r="EC564" s="190" t="s">
        <v>297</v>
      </c>
      <c r="ED564" s="190" t="s">
        <v>271</v>
      </c>
      <c r="EE564" s="190" t="s">
        <v>271</v>
      </c>
      <c r="EF564" s="190" t="s">
        <v>10255</v>
      </c>
      <c r="EG564" s="190" t="s">
        <v>352</v>
      </c>
      <c r="EH564" s="190" t="s">
        <v>380</v>
      </c>
      <c r="EI564" s="190" t="s">
        <v>319</v>
      </c>
      <c r="EJ564" s="190" t="s">
        <v>245</v>
      </c>
      <c r="EK564" s="190" t="s">
        <v>379</v>
      </c>
      <c r="EL564" s="190" t="s">
        <v>272</v>
      </c>
      <c r="EM564" s="190" t="s">
        <v>272</v>
      </c>
      <c r="EN564" s="190" t="s">
        <v>272</v>
      </c>
      <c r="EO564" s="190" t="s">
        <v>297</v>
      </c>
      <c r="EP564" s="190" t="s">
        <v>464</v>
      </c>
      <c r="EQ564" s="190">
        <v>3</v>
      </c>
      <c r="ER564" s="190" t="s">
        <v>349</v>
      </c>
      <c r="ES564" s="190" t="s">
        <v>272</v>
      </c>
      <c r="ET564" s="190" t="s">
        <v>272</v>
      </c>
      <c r="EU564" s="190" t="s">
        <v>272</v>
      </c>
      <c r="EV564" s="190" t="s">
        <v>272</v>
      </c>
      <c r="EW564" s="190" t="s">
        <v>303</v>
      </c>
      <c r="EX564" s="190">
        <v>4</v>
      </c>
      <c r="EY564" s="190" t="s">
        <v>302</v>
      </c>
      <c r="EZ564" s="190" t="s">
        <v>268</v>
      </c>
      <c r="FA564" s="190" t="s">
        <v>258</v>
      </c>
      <c r="FB564" s="193">
        <v>0</v>
      </c>
      <c r="FC564" s="190" t="s">
        <v>348</v>
      </c>
      <c r="FD564" s="190" t="s">
        <v>442</v>
      </c>
      <c r="FE564" s="190" t="s">
        <v>443</v>
      </c>
      <c r="FF564" s="190" t="s">
        <v>263</v>
      </c>
      <c r="FG564" s="190" t="s">
        <v>10254</v>
      </c>
      <c r="FH564" s="190" t="s">
        <v>10253</v>
      </c>
      <c r="FI564" s="190" t="s">
        <v>10252</v>
      </c>
      <c r="FJ564" s="190" t="s">
        <v>10251</v>
      </c>
      <c r="FK564" s="190" t="s">
        <v>10250</v>
      </c>
      <c r="FL564" s="190" t="s">
        <v>10249</v>
      </c>
      <c r="FM564" s="190" t="s">
        <v>10248</v>
      </c>
      <c r="FN564" s="190" t="s">
        <v>10247</v>
      </c>
      <c r="FO564" s="190" t="s">
        <v>10246</v>
      </c>
      <c r="FP564" s="190" t="s">
        <v>10245</v>
      </c>
      <c r="FQ564" s="193">
        <v>472760</v>
      </c>
      <c r="FR564" s="193">
        <v>3387</v>
      </c>
      <c r="FS564" s="190" t="s">
        <v>297</v>
      </c>
      <c r="FT564" s="190" t="s">
        <v>297</v>
      </c>
      <c r="FU564" s="190" t="s">
        <v>297</v>
      </c>
      <c r="FV564" s="190" t="s">
        <v>297</v>
      </c>
      <c r="FW564" s="190" t="s">
        <v>272</v>
      </c>
      <c r="FX564" s="190" t="s">
        <v>272</v>
      </c>
      <c r="FY564" s="190" t="s">
        <v>297</v>
      </c>
      <c r="FZ564" s="190" t="s">
        <v>297</v>
      </c>
      <c r="GA564" s="190" t="s">
        <v>297</v>
      </c>
      <c r="GB564" s="190" t="s">
        <v>297</v>
      </c>
      <c r="GC564" s="190" t="s">
        <v>297</v>
      </c>
      <c r="GD564" s="190" t="s">
        <v>297</v>
      </c>
      <c r="GE564" s="190" t="s">
        <v>297</v>
      </c>
    </row>
    <row r="565" spans="1:187" x14ac:dyDescent="0.3">
      <c r="A565" s="190" t="s">
        <v>372</v>
      </c>
      <c r="B565" s="190">
        <v>3634</v>
      </c>
      <c r="C565" s="190" t="s">
        <v>113</v>
      </c>
      <c r="D565" s="190" t="s">
        <v>241</v>
      </c>
      <c r="E565" s="190" t="s">
        <v>10244</v>
      </c>
      <c r="F565" s="190" t="s">
        <v>10243</v>
      </c>
      <c r="G565" s="190" t="s">
        <v>4028</v>
      </c>
      <c r="H565" s="190" t="s">
        <v>369</v>
      </c>
      <c r="I565" s="190" t="s">
        <v>523</v>
      </c>
      <c r="J565" s="190" t="s">
        <v>8977</v>
      </c>
      <c r="K565" s="190" t="s">
        <v>271</v>
      </c>
      <c r="L565" s="190" t="s">
        <v>271</v>
      </c>
      <c r="M565" s="190" t="s">
        <v>271</v>
      </c>
      <c r="N565" s="190" t="s">
        <v>271</v>
      </c>
      <c r="O565" s="190" t="s">
        <v>271</v>
      </c>
      <c r="P565" s="190" t="s">
        <v>271</v>
      </c>
      <c r="Q565" s="191">
        <v>41183</v>
      </c>
      <c r="R565" s="191">
        <v>41912</v>
      </c>
      <c r="S565" s="191">
        <v>42461</v>
      </c>
      <c r="T565" s="190" t="s">
        <v>549</v>
      </c>
      <c r="U565" s="194">
        <v>2950324</v>
      </c>
      <c r="V565" s="190" t="s">
        <v>10242</v>
      </c>
      <c r="W565" s="190" t="s">
        <v>2585</v>
      </c>
      <c r="X565" s="190" t="s">
        <v>10241</v>
      </c>
      <c r="Y565" s="190" t="s">
        <v>271</v>
      </c>
      <c r="Z565" s="190" t="s">
        <v>271</v>
      </c>
      <c r="AA565" s="190" t="s">
        <v>271</v>
      </c>
      <c r="AB565" s="190" t="s">
        <v>310</v>
      </c>
      <c r="AC565" s="190" t="s">
        <v>10240</v>
      </c>
      <c r="AD565" s="190" t="s">
        <v>325</v>
      </c>
      <c r="AE565" s="190" t="s">
        <v>10239</v>
      </c>
      <c r="AF565" s="190" t="s">
        <v>10238</v>
      </c>
      <c r="AG565" s="193">
        <v>69356</v>
      </c>
      <c r="AH565" s="193">
        <v>66636</v>
      </c>
      <c r="AI565" s="193">
        <v>135992</v>
      </c>
      <c r="AJ565" s="193">
        <v>10200</v>
      </c>
      <c r="AK565" s="193">
        <v>9800</v>
      </c>
      <c r="AL565" s="193">
        <v>20000</v>
      </c>
      <c r="AM565" s="193">
        <v>0</v>
      </c>
      <c r="AN565" s="193">
        <v>0</v>
      </c>
      <c r="AO565" s="193">
        <v>0</v>
      </c>
      <c r="AP565" s="193">
        <v>0</v>
      </c>
      <c r="AQ565" s="193">
        <v>0</v>
      </c>
      <c r="AR565" s="193">
        <v>0</v>
      </c>
      <c r="AS565" s="190" t="s">
        <v>271</v>
      </c>
      <c r="AT565" s="193" t="s">
        <v>271</v>
      </c>
      <c r="AU565" s="193" t="s">
        <v>271</v>
      </c>
      <c r="AV565" s="190" t="s">
        <v>271</v>
      </c>
      <c r="AW565" s="193" t="s">
        <v>271</v>
      </c>
      <c r="AX565" s="193" t="s">
        <v>271</v>
      </c>
      <c r="AY565" s="190" t="s">
        <v>271</v>
      </c>
      <c r="AZ565" s="193" t="s">
        <v>271</v>
      </c>
      <c r="BA565" s="193" t="s">
        <v>271</v>
      </c>
      <c r="BB565" s="190" t="s">
        <v>271</v>
      </c>
      <c r="BC565" s="193" t="s">
        <v>271</v>
      </c>
      <c r="BD565" s="193" t="s">
        <v>271</v>
      </c>
      <c r="BE565" s="190" t="s">
        <v>271</v>
      </c>
      <c r="BF565" s="193" t="s">
        <v>271</v>
      </c>
      <c r="BG565" s="193" t="s">
        <v>271</v>
      </c>
      <c r="BH565" s="190" t="s">
        <v>271</v>
      </c>
      <c r="BI565" s="193" t="s">
        <v>271</v>
      </c>
      <c r="BJ565" s="193" t="s">
        <v>271</v>
      </c>
      <c r="BK565" s="190" t="s">
        <v>271</v>
      </c>
      <c r="BL565" s="193" t="s">
        <v>271</v>
      </c>
      <c r="BM565" s="193" t="s">
        <v>271</v>
      </c>
      <c r="BN565" s="190" t="s">
        <v>271</v>
      </c>
      <c r="BO565" s="193" t="s">
        <v>271</v>
      </c>
      <c r="BP565" s="193" t="s">
        <v>271</v>
      </c>
      <c r="BQ565" s="190" t="s">
        <v>271</v>
      </c>
      <c r="BR565" s="193" t="s">
        <v>271</v>
      </c>
      <c r="BS565" s="193" t="s">
        <v>271</v>
      </c>
      <c r="BT565" s="190" t="s">
        <v>271</v>
      </c>
      <c r="BU565" s="193" t="s">
        <v>271</v>
      </c>
      <c r="BV565" s="193" t="s">
        <v>271</v>
      </c>
      <c r="BW565" s="193">
        <v>69356</v>
      </c>
      <c r="BX565" s="193">
        <v>66636</v>
      </c>
      <c r="BY565" s="193">
        <v>135992</v>
      </c>
      <c r="BZ565" s="193">
        <v>10200</v>
      </c>
      <c r="CA565" s="193">
        <v>9800</v>
      </c>
      <c r="CB565" s="193">
        <v>20000</v>
      </c>
      <c r="CC565" s="190" t="s">
        <v>271</v>
      </c>
      <c r="CD565" s="193" t="s">
        <v>271</v>
      </c>
      <c r="CE565" s="193" t="s">
        <v>271</v>
      </c>
      <c r="CF565" s="190" t="s">
        <v>271</v>
      </c>
      <c r="CG565" s="193" t="s">
        <v>271</v>
      </c>
      <c r="CH565" s="193" t="s">
        <v>271</v>
      </c>
      <c r="CI565" s="190" t="s">
        <v>271</v>
      </c>
      <c r="CJ565" s="193" t="s">
        <v>271</v>
      </c>
      <c r="CK565" s="193" t="s">
        <v>271</v>
      </c>
      <c r="CL565" s="190" t="s">
        <v>271</v>
      </c>
      <c r="CM565" s="193" t="s">
        <v>271</v>
      </c>
      <c r="CN565" s="193" t="s">
        <v>271</v>
      </c>
      <c r="CO565" s="190" t="s">
        <v>271</v>
      </c>
      <c r="CP565" s="193" t="s">
        <v>271</v>
      </c>
      <c r="CQ565" s="193" t="s">
        <v>271</v>
      </c>
      <c r="CR565" s="190" t="s">
        <v>271</v>
      </c>
      <c r="CS565" s="193" t="s">
        <v>271</v>
      </c>
      <c r="CT565" s="193" t="s">
        <v>271</v>
      </c>
      <c r="CU565" s="190" t="s">
        <v>287</v>
      </c>
      <c r="CV565" s="193">
        <v>20000</v>
      </c>
      <c r="CW565" s="193">
        <v>135992</v>
      </c>
      <c r="CX565" s="190" t="s">
        <v>271</v>
      </c>
      <c r="CY565" s="193" t="s">
        <v>271</v>
      </c>
      <c r="CZ565" s="193" t="s">
        <v>271</v>
      </c>
      <c r="DA565" s="190" t="s">
        <v>271</v>
      </c>
      <c r="DB565" s="193" t="s">
        <v>271</v>
      </c>
      <c r="DC565" s="193" t="s">
        <v>271</v>
      </c>
      <c r="DD565" s="190" t="s">
        <v>271</v>
      </c>
      <c r="DE565" s="193" t="s">
        <v>271</v>
      </c>
      <c r="DF565" s="193" t="s">
        <v>271</v>
      </c>
      <c r="DG565" s="190" t="s">
        <v>287</v>
      </c>
      <c r="DH565" s="193">
        <v>16000</v>
      </c>
      <c r="DI565" s="193">
        <v>135992</v>
      </c>
      <c r="DJ565" s="190" t="s">
        <v>271</v>
      </c>
      <c r="DK565" s="193" t="s">
        <v>271</v>
      </c>
      <c r="DL565" s="193" t="s">
        <v>271</v>
      </c>
      <c r="DM565" s="190" t="s">
        <v>287</v>
      </c>
      <c r="DN565" s="193">
        <v>20000</v>
      </c>
      <c r="DO565" s="193">
        <v>135992</v>
      </c>
      <c r="DP565" s="190" t="s">
        <v>271</v>
      </c>
      <c r="DQ565" s="193" t="s">
        <v>271</v>
      </c>
      <c r="DR565" s="193" t="s">
        <v>271</v>
      </c>
      <c r="DS565" s="190" t="s">
        <v>287</v>
      </c>
      <c r="DT565" s="193">
        <v>20000</v>
      </c>
      <c r="DU565" s="193">
        <v>135992</v>
      </c>
      <c r="DV565" s="190" t="s">
        <v>271</v>
      </c>
      <c r="DW565" s="193" t="s">
        <v>271</v>
      </c>
      <c r="DX565" s="193" t="s">
        <v>271</v>
      </c>
      <c r="DY565" s="190" t="s">
        <v>356</v>
      </c>
      <c r="DZ565" s="190" t="s">
        <v>272</v>
      </c>
      <c r="EA565" s="190" t="s">
        <v>750</v>
      </c>
      <c r="EB565" s="190" t="s">
        <v>271</v>
      </c>
      <c r="EC565" s="190" t="s">
        <v>297</v>
      </c>
      <c r="ED565" s="190" t="s">
        <v>271</v>
      </c>
      <c r="EE565" s="190" t="s">
        <v>271</v>
      </c>
      <c r="EF565" s="190" t="s">
        <v>271</v>
      </c>
      <c r="EG565" s="190" t="s">
        <v>321</v>
      </c>
      <c r="EH565" s="190" t="s">
        <v>320</v>
      </c>
      <c r="EI565" s="190" t="s">
        <v>319</v>
      </c>
      <c r="EJ565" s="190" t="s">
        <v>246</v>
      </c>
      <c r="EK565" s="190" t="s">
        <v>379</v>
      </c>
      <c r="EL565" s="190" t="s">
        <v>272</v>
      </c>
      <c r="EM565" s="190" t="s">
        <v>272</v>
      </c>
      <c r="EN565" s="190" t="s">
        <v>272</v>
      </c>
      <c r="EO565" s="190" t="s">
        <v>272</v>
      </c>
      <c r="EP565" s="190" t="s">
        <v>378</v>
      </c>
      <c r="EQ565" s="190">
        <v>4</v>
      </c>
      <c r="ER565" s="190" t="s">
        <v>349</v>
      </c>
      <c r="ES565" s="190" t="s">
        <v>272</v>
      </c>
      <c r="ET565" s="190" t="s">
        <v>272</v>
      </c>
      <c r="EU565" s="190" t="s">
        <v>271</v>
      </c>
      <c r="EV565" s="190" t="s">
        <v>272</v>
      </c>
      <c r="EW565" s="190" t="s">
        <v>303</v>
      </c>
      <c r="EX565" s="190">
        <v>3</v>
      </c>
      <c r="EY565" s="190" t="s">
        <v>318</v>
      </c>
      <c r="EZ565" s="190" t="s">
        <v>268</v>
      </c>
      <c r="FA565" s="190" t="s">
        <v>260</v>
      </c>
      <c r="FB565" s="193">
        <v>2</v>
      </c>
      <c r="FC565" s="190" t="s">
        <v>1357</v>
      </c>
      <c r="FD565" s="190" t="s">
        <v>348</v>
      </c>
      <c r="FE565" s="190" t="s">
        <v>443</v>
      </c>
      <c r="FF565" s="190" t="s">
        <v>263</v>
      </c>
      <c r="FG565" s="190" t="s">
        <v>10237</v>
      </c>
      <c r="FH565" s="190" t="s">
        <v>271</v>
      </c>
      <c r="FI565" s="190" t="s">
        <v>271</v>
      </c>
      <c r="FJ565" s="190" t="s">
        <v>10236</v>
      </c>
      <c r="FK565" s="190" t="s">
        <v>10235</v>
      </c>
      <c r="FL565" s="190" t="s">
        <v>10234</v>
      </c>
      <c r="FM565" s="190" t="s">
        <v>10233</v>
      </c>
      <c r="FN565" s="190" t="s">
        <v>271</v>
      </c>
      <c r="FO565" s="190" t="s">
        <v>271</v>
      </c>
      <c r="FP565" s="190" t="s">
        <v>10232</v>
      </c>
      <c r="FQ565" s="193">
        <v>135992</v>
      </c>
      <c r="FR565" s="193">
        <v>20000</v>
      </c>
      <c r="FS565" s="190" t="s">
        <v>272</v>
      </c>
      <c r="FT565" s="190" t="s">
        <v>271</v>
      </c>
      <c r="FU565" s="190" t="s">
        <v>297</v>
      </c>
      <c r="FV565" s="190" t="s">
        <v>297</v>
      </c>
      <c r="FW565" s="190" t="s">
        <v>297</v>
      </c>
      <c r="FX565" s="190" t="s">
        <v>297</v>
      </c>
      <c r="FY565" s="190" t="s">
        <v>297</v>
      </c>
      <c r="FZ565" s="190" t="s">
        <v>297</v>
      </c>
      <c r="GA565" s="190" t="s">
        <v>297</v>
      </c>
      <c r="GB565" s="190" t="s">
        <v>297</v>
      </c>
      <c r="GC565" s="190" t="s">
        <v>297</v>
      </c>
      <c r="GD565" s="190" t="s">
        <v>297</v>
      </c>
      <c r="GE565" s="190" t="s">
        <v>297</v>
      </c>
    </row>
    <row r="566" spans="1:187" x14ac:dyDescent="0.3">
      <c r="A566" s="190" t="s">
        <v>372</v>
      </c>
      <c r="B566" s="190">
        <v>3635</v>
      </c>
      <c r="C566" s="190" t="s">
        <v>113</v>
      </c>
      <c r="D566" s="190" t="s">
        <v>241</v>
      </c>
      <c r="E566" s="190" t="s">
        <v>10227</v>
      </c>
      <c r="F566" s="190" t="s">
        <v>10226</v>
      </c>
      <c r="G566" s="190" t="s">
        <v>4028</v>
      </c>
      <c r="H566" s="190" t="s">
        <v>514</v>
      </c>
      <c r="I566" s="190" t="s">
        <v>513</v>
      </c>
      <c r="J566" s="190" t="s">
        <v>1489</v>
      </c>
      <c r="K566" s="190" t="s">
        <v>271</v>
      </c>
      <c r="L566" s="190" t="s">
        <v>271</v>
      </c>
      <c r="M566" s="190" t="s">
        <v>271</v>
      </c>
      <c r="N566" s="190" t="s">
        <v>271</v>
      </c>
      <c r="O566" s="190" t="s">
        <v>271</v>
      </c>
      <c r="P566" s="190" t="s">
        <v>271</v>
      </c>
      <c r="Q566" s="191">
        <v>42430</v>
      </c>
      <c r="R566" s="191">
        <v>42735</v>
      </c>
      <c r="T566" s="190" t="s">
        <v>574</v>
      </c>
      <c r="U566" s="194">
        <v>599127</v>
      </c>
      <c r="V566" s="190" t="s">
        <v>8098</v>
      </c>
      <c r="W566" s="190" t="s">
        <v>8097</v>
      </c>
      <c r="X566" s="190" t="s">
        <v>8096</v>
      </c>
      <c r="Y566" s="190" t="s">
        <v>8095</v>
      </c>
      <c r="Z566" s="190" t="s">
        <v>8094</v>
      </c>
      <c r="AA566" s="190" t="s">
        <v>8093</v>
      </c>
      <c r="AB566" s="190" t="s">
        <v>448</v>
      </c>
      <c r="AC566" s="190" t="s">
        <v>10231</v>
      </c>
      <c r="AD566" s="190" t="s">
        <v>325</v>
      </c>
      <c r="AE566" s="190" t="s">
        <v>10230</v>
      </c>
      <c r="AF566" s="190" t="s">
        <v>10223</v>
      </c>
      <c r="AG566" s="193">
        <v>27897</v>
      </c>
      <c r="AH566" s="193">
        <v>27345</v>
      </c>
      <c r="AI566" s="193">
        <v>55242</v>
      </c>
      <c r="AJ566" s="193">
        <v>26267</v>
      </c>
      <c r="AK566" s="193">
        <v>25746</v>
      </c>
      <c r="AL566" s="193">
        <v>52013</v>
      </c>
      <c r="AM566" s="193">
        <v>4378</v>
      </c>
      <c r="AN566" s="193">
        <v>4291</v>
      </c>
      <c r="AO566" s="193">
        <v>8669</v>
      </c>
      <c r="AP566" s="193">
        <v>26267</v>
      </c>
      <c r="AQ566" s="193">
        <v>25746</v>
      </c>
      <c r="AR566" s="193">
        <v>52013</v>
      </c>
      <c r="AS566" s="190" t="s">
        <v>271</v>
      </c>
      <c r="AT566" s="193" t="s">
        <v>271</v>
      </c>
      <c r="AU566" s="193" t="s">
        <v>271</v>
      </c>
      <c r="AV566" s="190" t="s">
        <v>271</v>
      </c>
      <c r="AW566" s="193" t="s">
        <v>271</v>
      </c>
      <c r="AX566" s="193" t="s">
        <v>271</v>
      </c>
      <c r="AY566" s="190" t="s">
        <v>287</v>
      </c>
      <c r="AZ566" s="193">
        <v>52013</v>
      </c>
      <c r="BA566" s="193">
        <v>8669</v>
      </c>
      <c r="BB566" s="190" t="s">
        <v>271</v>
      </c>
      <c r="BC566" s="193" t="s">
        <v>271</v>
      </c>
      <c r="BD566" s="193" t="s">
        <v>271</v>
      </c>
      <c r="BE566" s="190" t="s">
        <v>271</v>
      </c>
      <c r="BF566" s="193" t="s">
        <v>271</v>
      </c>
      <c r="BG566" s="193" t="s">
        <v>271</v>
      </c>
      <c r="BH566" s="190" t="s">
        <v>271</v>
      </c>
      <c r="BI566" s="193" t="s">
        <v>271</v>
      </c>
      <c r="BJ566" s="193" t="s">
        <v>271</v>
      </c>
      <c r="BK566" s="190" t="s">
        <v>271</v>
      </c>
      <c r="BL566" s="193" t="s">
        <v>271</v>
      </c>
      <c r="BM566" s="193" t="s">
        <v>271</v>
      </c>
      <c r="BN566" s="190" t="s">
        <v>271</v>
      </c>
      <c r="BO566" s="193" t="s">
        <v>271</v>
      </c>
      <c r="BP566" s="193" t="s">
        <v>271</v>
      </c>
      <c r="BQ566" s="190" t="s">
        <v>271</v>
      </c>
      <c r="BR566" s="193" t="s">
        <v>271</v>
      </c>
      <c r="BS566" s="193" t="s">
        <v>271</v>
      </c>
      <c r="BT566" s="190" t="s">
        <v>271</v>
      </c>
      <c r="BU566" s="193" t="s">
        <v>271</v>
      </c>
      <c r="BV566" s="193" t="s">
        <v>271</v>
      </c>
      <c r="BW566" s="193">
        <v>0</v>
      </c>
      <c r="BX566" s="193">
        <v>0</v>
      </c>
      <c r="BY566" s="193">
        <v>0</v>
      </c>
      <c r="BZ566" s="193">
        <v>0</v>
      </c>
      <c r="CA566" s="193">
        <v>0</v>
      </c>
      <c r="CB566" s="193">
        <v>0</v>
      </c>
      <c r="CC566" s="190" t="s">
        <v>271</v>
      </c>
      <c r="CD566" s="193" t="s">
        <v>271</v>
      </c>
      <c r="CE566" s="193" t="s">
        <v>271</v>
      </c>
      <c r="CF566" s="190" t="s">
        <v>271</v>
      </c>
      <c r="CG566" s="193" t="s">
        <v>271</v>
      </c>
      <c r="CH566" s="193" t="s">
        <v>271</v>
      </c>
      <c r="CI566" s="190" t="s">
        <v>271</v>
      </c>
      <c r="CJ566" s="193" t="s">
        <v>271</v>
      </c>
      <c r="CK566" s="193" t="s">
        <v>271</v>
      </c>
      <c r="CL566" s="190" t="s">
        <v>271</v>
      </c>
      <c r="CM566" s="193" t="s">
        <v>271</v>
      </c>
      <c r="CN566" s="193" t="s">
        <v>271</v>
      </c>
      <c r="CO566" s="190" t="s">
        <v>271</v>
      </c>
      <c r="CP566" s="193" t="s">
        <v>271</v>
      </c>
      <c r="CQ566" s="193" t="s">
        <v>271</v>
      </c>
      <c r="CR566" s="190" t="s">
        <v>271</v>
      </c>
      <c r="CS566" s="193" t="s">
        <v>271</v>
      </c>
      <c r="CT566" s="193" t="s">
        <v>271</v>
      </c>
      <c r="CU566" s="190" t="s">
        <v>271</v>
      </c>
      <c r="CV566" s="193" t="s">
        <v>271</v>
      </c>
      <c r="CW566" s="193" t="s">
        <v>271</v>
      </c>
      <c r="CX566" s="190" t="s">
        <v>271</v>
      </c>
      <c r="CY566" s="193" t="s">
        <v>271</v>
      </c>
      <c r="CZ566" s="193" t="s">
        <v>271</v>
      </c>
      <c r="DA566" s="190" t="s">
        <v>271</v>
      </c>
      <c r="DB566" s="193" t="s">
        <v>271</v>
      </c>
      <c r="DC566" s="193" t="s">
        <v>271</v>
      </c>
      <c r="DD566" s="190" t="s">
        <v>271</v>
      </c>
      <c r="DE566" s="193" t="s">
        <v>271</v>
      </c>
      <c r="DF566" s="193" t="s">
        <v>271</v>
      </c>
      <c r="DG566" s="190" t="s">
        <v>271</v>
      </c>
      <c r="DH566" s="193" t="s">
        <v>271</v>
      </c>
      <c r="DI566" s="193" t="s">
        <v>271</v>
      </c>
      <c r="DJ566" s="190" t="s">
        <v>271</v>
      </c>
      <c r="DK566" s="193" t="s">
        <v>271</v>
      </c>
      <c r="DL566" s="193" t="s">
        <v>271</v>
      </c>
      <c r="DM566" s="190" t="s">
        <v>271</v>
      </c>
      <c r="DN566" s="193" t="s">
        <v>271</v>
      </c>
      <c r="DO566" s="193" t="s">
        <v>271</v>
      </c>
      <c r="DP566" s="190" t="s">
        <v>271</v>
      </c>
      <c r="DQ566" s="193" t="s">
        <v>271</v>
      </c>
      <c r="DR566" s="193" t="s">
        <v>271</v>
      </c>
      <c r="DS566" s="190" t="s">
        <v>271</v>
      </c>
      <c r="DT566" s="193" t="s">
        <v>271</v>
      </c>
      <c r="DU566" s="193" t="s">
        <v>271</v>
      </c>
      <c r="DV566" s="190" t="s">
        <v>271</v>
      </c>
      <c r="DW566" s="193" t="s">
        <v>271</v>
      </c>
      <c r="DX566" s="193" t="s">
        <v>271</v>
      </c>
      <c r="DY566" s="190" t="s">
        <v>356</v>
      </c>
      <c r="DZ566" s="190" t="s">
        <v>272</v>
      </c>
      <c r="EA566" s="190" t="s">
        <v>355</v>
      </c>
      <c r="EB566" s="190" t="s">
        <v>307</v>
      </c>
      <c r="EC566" s="190" t="s">
        <v>297</v>
      </c>
      <c r="ED566" s="190" t="s">
        <v>271</v>
      </c>
      <c r="EE566" s="190" t="s">
        <v>271</v>
      </c>
      <c r="EF566" s="190" t="s">
        <v>271</v>
      </c>
      <c r="EG566" s="190" t="s">
        <v>321</v>
      </c>
      <c r="EH566" s="190" t="s">
        <v>380</v>
      </c>
      <c r="EI566" s="190" t="s">
        <v>319</v>
      </c>
      <c r="EJ566" s="190" t="s">
        <v>246</v>
      </c>
      <c r="EK566" s="190" t="s">
        <v>379</v>
      </c>
      <c r="EL566" s="190" t="s">
        <v>272</v>
      </c>
      <c r="EM566" s="190" t="s">
        <v>272</v>
      </c>
      <c r="EN566" s="190" t="s">
        <v>272</v>
      </c>
      <c r="EO566" s="190" t="s">
        <v>272</v>
      </c>
      <c r="EP566" s="190" t="s">
        <v>378</v>
      </c>
      <c r="EQ566" s="190">
        <v>4</v>
      </c>
      <c r="ER566" s="190" t="s">
        <v>349</v>
      </c>
      <c r="ES566" s="190" t="s">
        <v>272</v>
      </c>
      <c r="ET566" s="190" t="s">
        <v>272</v>
      </c>
      <c r="EU566" s="190" t="s">
        <v>272</v>
      </c>
      <c r="EV566" s="190" t="s">
        <v>272</v>
      </c>
      <c r="EW566" s="190" t="s">
        <v>303</v>
      </c>
      <c r="EX566" s="190">
        <v>4</v>
      </c>
      <c r="EY566" s="190" t="s">
        <v>318</v>
      </c>
      <c r="EZ566" s="190" t="s">
        <v>266</v>
      </c>
      <c r="FA566" s="190" t="s">
        <v>260</v>
      </c>
      <c r="FB566" s="193">
        <v>2</v>
      </c>
      <c r="FC566" s="190" t="s">
        <v>1357</v>
      </c>
      <c r="FD566" s="190" t="s">
        <v>271</v>
      </c>
      <c r="FE566" s="190" t="s">
        <v>271</v>
      </c>
      <c r="FF566" s="190" t="s">
        <v>264</v>
      </c>
      <c r="FG566" s="190" t="s">
        <v>10229</v>
      </c>
      <c r="FH566" s="190" t="s">
        <v>271</v>
      </c>
      <c r="FI566" s="190" t="s">
        <v>10222</v>
      </c>
      <c r="FJ566" s="190" t="s">
        <v>10221</v>
      </c>
      <c r="FK566" s="190" t="s">
        <v>10220</v>
      </c>
      <c r="FL566" s="190" t="s">
        <v>10219</v>
      </c>
      <c r="FM566" s="190" t="s">
        <v>10218</v>
      </c>
      <c r="FN566" s="190" t="s">
        <v>10217</v>
      </c>
      <c r="FO566" s="190" t="s">
        <v>10216</v>
      </c>
      <c r="FP566" s="190" t="s">
        <v>10228</v>
      </c>
      <c r="FQ566" s="193">
        <v>8669</v>
      </c>
      <c r="FR566" s="193">
        <v>52013</v>
      </c>
      <c r="FS566" s="190" t="s">
        <v>297</v>
      </c>
      <c r="FT566" s="190" t="s">
        <v>297</v>
      </c>
      <c r="FU566" s="190" t="s">
        <v>272</v>
      </c>
      <c r="FV566" s="190" t="s">
        <v>297</v>
      </c>
      <c r="FW566" s="190" t="s">
        <v>297</v>
      </c>
      <c r="FX566" s="190" t="s">
        <v>297</v>
      </c>
      <c r="FY566" s="190" t="s">
        <v>297</v>
      </c>
      <c r="FZ566" s="190" t="s">
        <v>297</v>
      </c>
      <c r="GA566" s="190" t="s">
        <v>297</v>
      </c>
      <c r="GB566" s="190" t="s">
        <v>297</v>
      </c>
      <c r="GC566" s="190" t="s">
        <v>297</v>
      </c>
      <c r="GD566" s="190" t="s">
        <v>297</v>
      </c>
      <c r="GE566" s="190" t="s">
        <v>297</v>
      </c>
    </row>
    <row r="567" spans="1:187" x14ac:dyDescent="0.3">
      <c r="A567" s="190" t="s">
        <v>372</v>
      </c>
      <c r="B567" s="190">
        <v>3636</v>
      </c>
      <c r="C567" s="190" t="s">
        <v>113</v>
      </c>
      <c r="D567" s="190" t="s">
        <v>241</v>
      </c>
      <c r="E567" s="190" t="s">
        <v>10227</v>
      </c>
      <c r="F567" s="190" t="s">
        <v>10226</v>
      </c>
      <c r="G567" s="190" t="s">
        <v>4028</v>
      </c>
      <c r="H567" s="190" t="s">
        <v>514</v>
      </c>
      <c r="I567" s="190" t="s">
        <v>513</v>
      </c>
      <c r="J567" s="190" t="s">
        <v>1489</v>
      </c>
      <c r="K567" s="190" t="s">
        <v>271</v>
      </c>
      <c r="L567" s="190" t="s">
        <v>271</v>
      </c>
      <c r="M567" s="190" t="s">
        <v>271</v>
      </c>
      <c r="N567" s="190" t="s">
        <v>271</v>
      </c>
      <c r="O567" s="190" t="s">
        <v>271</v>
      </c>
      <c r="P567" s="190" t="s">
        <v>271</v>
      </c>
      <c r="Q567" s="191">
        <v>42005</v>
      </c>
      <c r="R567" s="191">
        <v>42369</v>
      </c>
      <c r="S567" s="191">
        <v>42429</v>
      </c>
      <c r="T567" s="190" t="s">
        <v>574</v>
      </c>
      <c r="U567" s="194">
        <v>513488</v>
      </c>
      <c r="V567" s="190" t="s">
        <v>8098</v>
      </c>
      <c r="W567" s="190" t="s">
        <v>8097</v>
      </c>
      <c r="X567" s="190" t="s">
        <v>8096</v>
      </c>
      <c r="Y567" s="190" t="s">
        <v>8095</v>
      </c>
      <c r="Z567" s="190" t="s">
        <v>8094</v>
      </c>
      <c r="AA567" s="190" t="s">
        <v>8093</v>
      </c>
      <c r="AB567" s="190" t="s">
        <v>448</v>
      </c>
      <c r="AC567" s="190" t="s">
        <v>10225</v>
      </c>
      <c r="AD567" s="190" t="s">
        <v>325</v>
      </c>
      <c r="AE567" s="190" t="s">
        <v>10224</v>
      </c>
      <c r="AF567" s="190" t="s">
        <v>10223</v>
      </c>
      <c r="AG567" s="193">
        <v>6479</v>
      </c>
      <c r="AH567" s="193">
        <v>2251</v>
      </c>
      <c r="AI567" s="193">
        <v>8730</v>
      </c>
      <c r="AJ567" s="193">
        <v>17351</v>
      </c>
      <c r="AK567" s="193">
        <v>12907</v>
      </c>
      <c r="AL567" s="193">
        <v>30258</v>
      </c>
      <c r="AM567" s="193">
        <v>3508</v>
      </c>
      <c r="AN567" s="193">
        <v>3438</v>
      </c>
      <c r="AO567" s="193">
        <v>6946</v>
      </c>
      <c r="AP567" s="193">
        <v>19186</v>
      </c>
      <c r="AQ567" s="193">
        <v>13765</v>
      </c>
      <c r="AR567" s="193">
        <v>32951</v>
      </c>
      <c r="AS567" s="190" t="s">
        <v>271</v>
      </c>
      <c r="AT567" s="193" t="s">
        <v>271</v>
      </c>
      <c r="AU567" s="193" t="s">
        <v>271</v>
      </c>
      <c r="AV567" s="190" t="s">
        <v>271</v>
      </c>
      <c r="AW567" s="193" t="s">
        <v>271</v>
      </c>
      <c r="AX567" s="193" t="s">
        <v>271</v>
      </c>
      <c r="AY567" s="190" t="s">
        <v>287</v>
      </c>
      <c r="AZ567" s="193">
        <v>32951</v>
      </c>
      <c r="BA567" s="193">
        <v>6946</v>
      </c>
      <c r="BB567" s="190" t="s">
        <v>271</v>
      </c>
      <c r="BC567" s="193" t="s">
        <v>271</v>
      </c>
      <c r="BD567" s="193" t="s">
        <v>271</v>
      </c>
      <c r="BE567" s="190" t="s">
        <v>271</v>
      </c>
      <c r="BF567" s="193" t="s">
        <v>271</v>
      </c>
      <c r="BG567" s="193" t="s">
        <v>271</v>
      </c>
      <c r="BH567" s="190" t="s">
        <v>271</v>
      </c>
      <c r="BI567" s="193" t="s">
        <v>271</v>
      </c>
      <c r="BJ567" s="193" t="s">
        <v>271</v>
      </c>
      <c r="BK567" s="190" t="s">
        <v>271</v>
      </c>
      <c r="BL567" s="193" t="s">
        <v>271</v>
      </c>
      <c r="BM567" s="193" t="s">
        <v>271</v>
      </c>
      <c r="BN567" s="190" t="s">
        <v>271</v>
      </c>
      <c r="BO567" s="193" t="s">
        <v>271</v>
      </c>
      <c r="BP567" s="193" t="s">
        <v>271</v>
      </c>
      <c r="BQ567" s="190" t="s">
        <v>271</v>
      </c>
      <c r="BR567" s="193" t="s">
        <v>271</v>
      </c>
      <c r="BS567" s="193" t="s">
        <v>271</v>
      </c>
      <c r="BT567" s="190" t="s">
        <v>271</v>
      </c>
      <c r="BU567" s="193" t="s">
        <v>271</v>
      </c>
      <c r="BV567" s="193" t="s">
        <v>271</v>
      </c>
      <c r="BW567" s="193">
        <v>0</v>
      </c>
      <c r="BX567" s="193">
        <v>0</v>
      </c>
      <c r="BY567" s="193">
        <v>0</v>
      </c>
      <c r="BZ567" s="193">
        <v>0</v>
      </c>
      <c r="CA567" s="193">
        <v>0</v>
      </c>
      <c r="CB567" s="193">
        <v>0</v>
      </c>
      <c r="CC567" s="190" t="s">
        <v>271</v>
      </c>
      <c r="CD567" s="193" t="s">
        <v>271</v>
      </c>
      <c r="CE567" s="193" t="s">
        <v>271</v>
      </c>
      <c r="CF567" s="190" t="s">
        <v>271</v>
      </c>
      <c r="CG567" s="193" t="s">
        <v>271</v>
      </c>
      <c r="CH567" s="193" t="s">
        <v>271</v>
      </c>
      <c r="CI567" s="190" t="s">
        <v>271</v>
      </c>
      <c r="CJ567" s="193" t="s">
        <v>271</v>
      </c>
      <c r="CK567" s="193" t="s">
        <v>271</v>
      </c>
      <c r="CL567" s="190" t="s">
        <v>271</v>
      </c>
      <c r="CM567" s="193" t="s">
        <v>271</v>
      </c>
      <c r="CN567" s="193" t="s">
        <v>271</v>
      </c>
      <c r="CO567" s="190" t="s">
        <v>271</v>
      </c>
      <c r="CP567" s="193" t="s">
        <v>271</v>
      </c>
      <c r="CQ567" s="193" t="s">
        <v>271</v>
      </c>
      <c r="CR567" s="190" t="s">
        <v>271</v>
      </c>
      <c r="CS567" s="193" t="s">
        <v>271</v>
      </c>
      <c r="CT567" s="193" t="s">
        <v>271</v>
      </c>
      <c r="CU567" s="190" t="s">
        <v>271</v>
      </c>
      <c r="CV567" s="193" t="s">
        <v>271</v>
      </c>
      <c r="CW567" s="193" t="s">
        <v>271</v>
      </c>
      <c r="CX567" s="190" t="s">
        <v>271</v>
      </c>
      <c r="CY567" s="193" t="s">
        <v>271</v>
      </c>
      <c r="CZ567" s="193" t="s">
        <v>271</v>
      </c>
      <c r="DA567" s="190" t="s">
        <v>271</v>
      </c>
      <c r="DB567" s="193" t="s">
        <v>271</v>
      </c>
      <c r="DC567" s="193" t="s">
        <v>271</v>
      </c>
      <c r="DD567" s="190" t="s">
        <v>271</v>
      </c>
      <c r="DE567" s="193" t="s">
        <v>271</v>
      </c>
      <c r="DF567" s="193" t="s">
        <v>271</v>
      </c>
      <c r="DG567" s="190" t="s">
        <v>271</v>
      </c>
      <c r="DH567" s="193" t="s">
        <v>271</v>
      </c>
      <c r="DI567" s="193" t="s">
        <v>271</v>
      </c>
      <c r="DJ567" s="190" t="s">
        <v>271</v>
      </c>
      <c r="DK567" s="193" t="s">
        <v>271</v>
      </c>
      <c r="DL567" s="193" t="s">
        <v>271</v>
      </c>
      <c r="DM567" s="190" t="s">
        <v>271</v>
      </c>
      <c r="DN567" s="193" t="s">
        <v>271</v>
      </c>
      <c r="DO567" s="193" t="s">
        <v>271</v>
      </c>
      <c r="DP567" s="190" t="s">
        <v>271</v>
      </c>
      <c r="DQ567" s="193" t="s">
        <v>271</v>
      </c>
      <c r="DR567" s="193" t="s">
        <v>271</v>
      </c>
      <c r="DS567" s="190" t="s">
        <v>271</v>
      </c>
      <c r="DT567" s="193" t="s">
        <v>271</v>
      </c>
      <c r="DU567" s="193" t="s">
        <v>271</v>
      </c>
      <c r="DV567" s="190" t="s">
        <v>271</v>
      </c>
      <c r="DW567" s="193" t="s">
        <v>271</v>
      </c>
      <c r="DX567" s="193" t="s">
        <v>271</v>
      </c>
      <c r="DY567" s="190" t="s">
        <v>356</v>
      </c>
      <c r="DZ567" s="190" t="s">
        <v>272</v>
      </c>
      <c r="EA567" s="190" t="s">
        <v>695</v>
      </c>
      <c r="EB567" s="190" t="s">
        <v>286</v>
      </c>
      <c r="EC567" s="190" t="s">
        <v>297</v>
      </c>
      <c r="ED567" s="190" t="s">
        <v>271</v>
      </c>
      <c r="EE567" s="190" t="s">
        <v>271</v>
      </c>
      <c r="EF567" s="190" t="s">
        <v>271</v>
      </c>
      <c r="EG567" s="190" t="s">
        <v>321</v>
      </c>
      <c r="EH567" s="190" t="s">
        <v>284</v>
      </c>
      <c r="EI567" s="190" t="s">
        <v>319</v>
      </c>
      <c r="EJ567" s="190" t="s">
        <v>246</v>
      </c>
      <c r="EK567" s="190" t="s">
        <v>379</v>
      </c>
      <c r="EL567" s="190" t="s">
        <v>272</v>
      </c>
      <c r="EM567" s="190" t="s">
        <v>272</v>
      </c>
      <c r="EN567" s="190" t="s">
        <v>272</v>
      </c>
      <c r="EO567" s="190" t="s">
        <v>272</v>
      </c>
      <c r="EP567" s="190" t="s">
        <v>378</v>
      </c>
      <c r="EQ567" s="190">
        <v>4</v>
      </c>
      <c r="ER567" s="190" t="s">
        <v>349</v>
      </c>
      <c r="ES567" s="190" t="s">
        <v>272</v>
      </c>
      <c r="ET567" s="190" t="s">
        <v>272</v>
      </c>
      <c r="EU567" s="190" t="s">
        <v>272</v>
      </c>
      <c r="EV567" s="190" t="s">
        <v>272</v>
      </c>
      <c r="EW567" s="190" t="s">
        <v>303</v>
      </c>
      <c r="EX567" s="190">
        <v>4</v>
      </c>
      <c r="EY567" s="190" t="s">
        <v>318</v>
      </c>
      <c r="EZ567" s="190" t="s">
        <v>266</v>
      </c>
      <c r="FA567" s="190" t="s">
        <v>260</v>
      </c>
      <c r="FB567" s="193">
        <v>2</v>
      </c>
      <c r="FC567" s="190" t="s">
        <v>1357</v>
      </c>
      <c r="FD567" s="190" t="s">
        <v>271</v>
      </c>
      <c r="FE567" s="190" t="s">
        <v>271</v>
      </c>
      <c r="FF567" s="190" t="s">
        <v>264</v>
      </c>
      <c r="FG567" s="190" t="s">
        <v>8089</v>
      </c>
      <c r="FH567" s="190" t="s">
        <v>271</v>
      </c>
      <c r="FI567" s="190" t="s">
        <v>10222</v>
      </c>
      <c r="FJ567" s="190" t="s">
        <v>10221</v>
      </c>
      <c r="FK567" s="190" t="s">
        <v>10220</v>
      </c>
      <c r="FL567" s="190" t="s">
        <v>10219</v>
      </c>
      <c r="FM567" s="190" t="s">
        <v>10218</v>
      </c>
      <c r="FN567" s="190" t="s">
        <v>10217</v>
      </c>
      <c r="FO567" s="190" t="s">
        <v>10216</v>
      </c>
      <c r="FP567" s="190" t="s">
        <v>10215</v>
      </c>
      <c r="FQ567" s="193">
        <v>6946</v>
      </c>
      <c r="FR567" s="193">
        <v>32951</v>
      </c>
      <c r="FS567" s="190" t="s">
        <v>297</v>
      </c>
      <c r="FT567" s="190" t="s">
        <v>297</v>
      </c>
      <c r="FU567" s="190" t="s">
        <v>272</v>
      </c>
      <c r="FV567" s="190" t="s">
        <v>297</v>
      </c>
      <c r="FW567" s="190" t="s">
        <v>297</v>
      </c>
      <c r="FX567" s="190" t="s">
        <v>297</v>
      </c>
      <c r="FY567" s="190" t="s">
        <v>297</v>
      </c>
      <c r="FZ567" s="190" t="s">
        <v>297</v>
      </c>
      <c r="GA567" s="190" t="s">
        <v>297</v>
      </c>
      <c r="GB567" s="190" t="s">
        <v>297</v>
      </c>
      <c r="GC567" s="190" t="s">
        <v>297</v>
      </c>
      <c r="GD567" s="190" t="s">
        <v>297</v>
      </c>
      <c r="GE567" s="190" t="s">
        <v>297</v>
      </c>
    </row>
    <row r="568" spans="1:187" x14ac:dyDescent="0.3">
      <c r="A568" s="190" t="s">
        <v>372</v>
      </c>
      <c r="B568" s="190">
        <v>3637</v>
      </c>
      <c r="C568" s="190" t="s">
        <v>113</v>
      </c>
      <c r="D568" s="190" t="s">
        <v>241</v>
      </c>
      <c r="E568" s="190" t="s">
        <v>10202</v>
      </c>
      <c r="F568" s="190" t="s">
        <v>10214</v>
      </c>
      <c r="G568" s="190" t="s">
        <v>4028</v>
      </c>
      <c r="H568" s="190" t="s">
        <v>301</v>
      </c>
      <c r="I568" s="190" t="s">
        <v>301</v>
      </c>
      <c r="J568" s="190" t="s">
        <v>10213</v>
      </c>
      <c r="K568" s="190" t="s">
        <v>271</v>
      </c>
      <c r="L568" s="190" t="s">
        <v>271</v>
      </c>
      <c r="M568" s="190" t="s">
        <v>271</v>
      </c>
      <c r="N568" s="190" t="s">
        <v>271</v>
      </c>
      <c r="O568" s="190" t="s">
        <v>271</v>
      </c>
      <c r="P568" s="190" t="s">
        <v>271</v>
      </c>
      <c r="Q568" s="191">
        <v>41974</v>
      </c>
      <c r="R568" s="191">
        <v>42338</v>
      </c>
      <c r="T568" s="190" t="s">
        <v>452</v>
      </c>
      <c r="U568" s="194">
        <v>100000</v>
      </c>
      <c r="V568" s="190" t="s">
        <v>8098</v>
      </c>
      <c r="W568" s="190" t="s">
        <v>8097</v>
      </c>
      <c r="X568" s="190" t="s">
        <v>8096</v>
      </c>
      <c r="Y568" s="190" t="s">
        <v>8095</v>
      </c>
      <c r="Z568" s="190" t="s">
        <v>8094</v>
      </c>
      <c r="AA568" s="190" t="s">
        <v>8093</v>
      </c>
      <c r="AB568" s="190" t="s">
        <v>448</v>
      </c>
      <c r="AC568" s="190" t="s">
        <v>10212</v>
      </c>
      <c r="AD568" s="190" t="s">
        <v>325</v>
      </c>
      <c r="AE568" s="190" t="s">
        <v>10211</v>
      </c>
      <c r="AF568" s="190" t="s">
        <v>10210</v>
      </c>
      <c r="AG568" s="193">
        <v>2400</v>
      </c>
      <c r="AH568" s="193">
        <v>2400</v>
      </c>
      <c r="AI568" s="193">
        <v>4800</v>
      </c>
      <c r="AJ568" s="193">
        <v>1449342</v>
      </c>
      <c r="AK568" s="193">
        <v>1418657</v>
      </c>
      <c r="AL568" s="193">
        <v>2867999</v>
      </c>
      <c r="AM568" s="193">
        <v>1231941</v>
      </c>
      <c r="AN568" s="193">
        <v>1205858</v>
      </c>
      <c r="AO568" s="193">
        <v>2437799</v>
      </c>
      <c r="AP568" s="193">
        <v>6733</v>
      </c>
      <c r="AQ568" s="193">
        <v>944</v>
      </c>
      <c r="AR568" s="193">
        <v>7677</v>
      </c>
      <c r="AS568" s="190" t="s">
        <v>271</v>
      </c>
      <c r="AT568" s="193" t="s">
        <v>271</v>
      </c>
      <c r="AU568" s="193" t="s">
        <v>271</v>
      </c>
      <c r="AV568" s="190" t="s">
        <v>271</v>
      </c>
      <c r="AW568" s="193" t="s">
        <v>271</v>
      </c>
      <c r="AX568" s="193" t="s">
        <v>271</v>
      </c>
      <c r="AY568" s="190" t="s">
        <v>271</v>
      </c>
      <c r="AZ568" s="193" t="s">
        <v>271</v>
      </c>
      <c r="BA568" s="193" t="s">
        <v>271</v>
      </c>
      <c r="BB568" s="190" t="s">
        <v>271</v>
      </c>
      <c r="BC568" s="193" t="s">
        <v>271</v>
      </c>
      <c r="BD568" s="193" t="s">
        <v>271</v>
      </c>
      <c r="BE568" s="190" t="s">
        <v>287</v>
      </c>
      <c r="BF568" s="193">
        <v>7677</v>
      </c>
      <c r="BG568" s="193">
        <v>2437799</v>
      </c>
      <c r="BH568" s="190" t="s">
        <v>271</v>
      </c>
      <c r="BI568" s="193" t="s">
        <v>271</v>
      </c>
      <c r="BJ568" s="193" t="s">
        <v>271</v>
      </c>
      <c r="BK568" s="190" t="s">
        <v>271</v>
      </c>
      <c r="BL568" s="193" t="s">
        <v>271</v>
      </c>
      <c r="BM568" s="193" t="s">
        <v>271</v>
      </c>
      <c r="BN568" s="190" t="s">
        <v>271</v>
      </c>
      <c r="BO568" s="193" t="s">
        <v>271</v>
      </c>
      <c r="BP568" s="193" t="s">
        <v>271</v>
      </c>
      <c r="BQ568" s="190" t="s">
        <v>271</v>
      </c>
      <c r="BR568" s="193" t="s">
        <v>271</v>
      </c>
      <c r="BS568" s="193" t="s">
        <v>271</v>
      </c>
      <c r="BT568" s="190" t="s">
        <v>271</v>
      </c>
      <c r="BU568" s="193" t="s">
        <v>271</v>
      </c>
      <c r="BV568" s="193" t="s">
        <v>271</v>
      </c>
      <c r="BW568" s="193">
        <v>0</v>
      </c>
      <c r="BX568" s="193">
        <v>0</v>
      </c>
      <c r="BY568" s="193">
        <v>0</v>
      </c>
      <c r="BZ568" s="193">
        <v>0</v>
      </c>
      <c r="CA568" s="193">
        <v>0</v>
      </c>
      <c r="CB568" s="193">
        <v>0</v>
      </c>
      <c r="CC568" s="190" t="s">
        <v>271</v>
      </c>
      <c r="CD568" s="193" t="s">
        <v>271</v>
      </c>
      <c r="CE568" s="193" t="s">
        <v>271</v>
      </c>
      <c r="CF568" s="190" t="s">
        <v>271</v>
      </c>
      <c r="CG568" s="193" t="s">
        <v>271</v>
      </c>
      <c r="CH568" s="193" t="s">
        <v>271</v>
      </c>
      <c r="CI568" s="190" t="s">
        <v>271</v>
      </c>
      <c r="CJ568" s="193" t="s">
        <v>271</v>
      </c>
      <c r="CK568" s="193" t="s">
        <v>271</v>
      </c>
      <c r="CL568" s="190" t="s">
        <v>271</v>
      </c>
      <c r="CM568" s="193" t="s">
        <v>271</v>
      </c>
      <c r="CN568" s="193" t="s">
        <v>271</v>
      </c>
      <c r="CO568" s="190" t="s">
        <v>271</v>
      </c>
      <c r="CP568" s="193" t="s">
        <v>271</v>
      </c>
      <c r="CQ568" s="193" t="s">
        <v>271</v>
      </c>
      <c r="CR568" s="190" t="s">
        <v>271</v>
      </c>
      <c r="CS568" s="193" t="s">
        <v>271</v>
      </c>
      <c r="CT568" s="193" t="s">
        <v>271</v>
      </c>
      <c r="CU568" s="190" t="s">
        <v>271</v>
      </c>
      <c r="CV568" s="193" t="s">
        <v>271</v>
      </c>
      <c r="CW568" s="193" t="s">
        <v>271</v>
      </c>
      <c r="CX568" s="190" t="s">
        <v>271</v>
      </c>
      <c r="CY568" s="193" t="s">
        <v>271</v>
      </c>
      <c r="CZ568" s="193" t="s">
        <v>271</v>
      </c>
      <c r="DA568" s="190" t="s">
        <v>271</v>
      </c>
      <c r="DB568" s="193" t="s">
        <v>271</v>
      </c>
      <c r="DC568" s="193" t="s">
        <v>271</v>
      </c>
      <c r="DD568" s="190" t="s">
        <v>271</v>
      </c>
      <c r="DE568" s="193" t="s">
        <v>271</v>
      </c>
      <c r="DF568" s="193" t="s">
        <v>271</v>
      </c>
      <c r="DG568" s="190" t="s">
        <v>271</v>
      </c>
      <c r="DH568" s="193" t="s">
        <v>271</v>
      </c>
      <c r="DI568" s="193" t="s">
        <v>271</v>
      </c>
      <c r="DJ568" s="190" t="s">
        <v>271</v>
      </c>
      <c r="DK568" s="193" t="s">
        <v>271</v>
      </c>
      <c r="DL568" s="193" t="s">
        <v>271</v>
      </c>
      <c r="DM568" s="190" t="s">
        <v>271</v>
      </c>
      <c r="DN568" s="193" t="s">
        <v>271</v>
      </c>
      <c r="DO568" s="193" t="s">
        <v>271</v>
      </c>
      <c r="DP568" s="190" t="s">
        <v>271</v>
      </c>
      <c r="DQ568" s="193" t="s">
        <v>271</v>
      </c>
      <c r="DR568" s="193" t="s">
        <v>271</v>
      </c>
      <c r="DS568" s="190" t="s">
        <v>271</v>
      </c>
      <c r="DT568" s="193" t="s">
        <v>271</v>
      </c>
      <c r="DU568" s="193" t="s">
        <v>271</v>
      </c>
      <c r="DV568" s="190" t="s">
        <v>271</v>
      </c>
      <c r="DW568" s="193" t="s">
        <v>271</v>
      </c>
      <c r="DX568" s="193" t="s">
        <v>271</v>
      </c>
      <c r="DY568" s="190" t="s">
        <v>356</v>
      </c>
      <c r="DZ568" s="190" t="s">
        <v>272</v>
      </c>
      <c r="EA568" s="190" t="s">
        <v>381</v>
      </c>
      <c r="EB568" s="190" t="s">
        <v>286</v>
      </c>
      <c r="EC568" s="190" t="s">
        <v>297</v>
      </c>
      <c r="ED568" s="190" t="s">
        <v>271</v>
      </c>
      <c r="EE568" s="190" t="s">
        <v>271</v>
      </c>
      <c r="EF568" s="190" t="s">
        <v>271</v>
      </c>
      <c r="EG568" s="190" t="s">
        <v>285</v>
      </c>
      <c r="EH568" s="190" t="s">
        <v>284</v>
      </c>
      <c r="EI568" s="190" t="s">
        <v>319</v>
      </c>
      <c r="EJ568" s="190" t="s">
        <v>246</v>
      </c>
      <c r="EK568" s="190" t="s">
        <v>379</v>
      </c>
      <c r="EL568" s="190" t="s">
        <v>272</v>
      </c>
      <c r="EM568" s="190" t="s">
        <v>272</v>
      </c>
      <c r="EN568" s="190" t="s">
        <v>272</v>
      </c>
      <c r="EO568" s="190" t="s">
        <v>272</v>
      </c>
      <c r="EP568" s="190" t="s">
        <v>378</v>
      </c>
      <c r="EQ568" s="190">
        <v>4</v>
      </c>
      <c r="ER568" s="190" t="s">
        <v>349</v>
      </c>
      <c r="ES568" s="190" t="s">
        <v>272</v>
      </c>
      <c r="ET568" s="190" t="s">
        <v>272</v>
      </c>
      <c r="EU568" s="190" t="s">
        <v>272</v>
      </c>
      <c r="EV568" s="190" t="s">
        <v>272</v>
      </c>
      <c r="EW568" s="190" t="s">
        <v>303</v>
      </c>
      <c r="EX568" s="190">
        <v>4</v>
      </c>
      <c r="EY568" s="190" t="s">
        <v>302</v>
      </c>
      <c r="EZ568" s="190" t="s">
        <v>268</v>
      </c>
      <c r="FA568" s="190" t="s">
        <v>260</v>
      </c>
      <c r="FB568" s="193">
        <v>0</v>
      </c>
      <c r="FC568" s="190" t="s">
        <v>1357</v>
      </c>
      <c r="FD568" s="190" t="s">
        <v>271</v>
      </c>
      <c r="FE568" s="190" t="s">
        <v>271</v>
      </c>
      <c r="FF568" s="190" t="s">
        <v>263</v>
      </c>
      <c r="FG568" s="190" t="s">
        <v>10209</v>
      </c>
      <c r="FH568" s="190" t="s">
        <v>271</v>
      </c>
      <c r="FI568" s="190" t="s">
        <v>10208</v>
      </c>
      <c r="FJ568" s="190" t="s">
        <v>10207</v>
      </c>
      <c r="FK568" s="190" t="s">
        <v>271</v>
      </c>
      <c r="FL568" s="190" t="s">
        <v>10206</v>
      </c>
      <c r="FM568" s="190" t="s">
        <v>10205</v>
      </c>
      <c r="FN568" s="190" t="s">
        <v>271</v>
      </c>
      <c r="FO568" s="190" t="s">
        <v>10204</v>
      </c>
      <c r="FP568" s="190" t="s">
        <v>10203</v>
      </c>
      <c r="FQ568" s="193">
        <v>2437799</v>
      </c>
      <c r="FR568" s="193">
        <v>7677</v>
      </c>
      <c r="FS568" s="190" t="s">
        <v>297</v>
      </c>
      <c r="FT568" s="190" t="s">
        <v>297</v>
      </c>
      <c r="FU568" s="190" t="s">
        <v>272</v>
      </c>
      <c r="FV568" s="190" t="s">
        <v>272</v>
      </c>
      <c r="FW568" s="190" t="s">
        <v>297</v>
      </c>
      <c r="FX568" s="190" t="s">
        <v>297</v>
      </c>
      <c r="FY568" s="190" t="s">
        <v>297</v>
      </c>
      <c r="FZ568" s="190" t="s">
        <v>297</v>
      </c>
      <c r="GA568" s="190" t="s">
        <v>297</v>
      </c>
      <c r="GB568" s="190" t="s">
        <v>297</v>
      </c>
      <c r="GC568" s="190" t="s">
        <v>297</v>
      </c>
      <c r="GD568" s="190" t="s">
        <v>297</v>
      </c>
      <c r="GE568" s="190" t="s">
        <v>297</v>
      </c>
    </row>
    <row r="569" spans="1:187" x14ac:dyDescent="0.3">
      <c r="A569" s="190" t="s">
        <v>372</v>
      </c>
      <c r="B569" s="190">
        <v>3639</v>
      </c>
      <c r="C569" s="190" t="s">
        <v>113</v>
      </c>
      <c r="D569" s="190" t="s">
        <v>241</v>
      </c>
      <c r="E569" s="190" t="s">
        <v>10202</v>
      </c>
      <c r="F569" s="190" t="s">
        <v>10201</v>
      </c>
      <c r="G569" s="190" t="s">
        <v>4028</v>
      </c>
      <c r="H569" s="190" t="s">
        <v>1104</v>
      </c>
      <c r="I569" s="190" t="s">
        <v>301</v>
      </c>
      <c r="J569" s="190" t="s">
        <v>10200</v>
      </c>
      <c r="K569" s="190" t="s">
        <v>271</v>
      </c>
      <c r="L569" s="190" t="s">
        <v>271</v>
      </c>
      <c r="M569" s="190" t="s">
        <v>271</v>
      </c>
      <c r="N569" s="190" t="s">
        <v>271</v>
      </c>
      <c r="O569" s="190" t="s">
        <v>271</v>
      </c>
      <c r="P569" s="190" t="s">
        <v>271</v>
      </c>
      <c r="Q569" s="191">
        <v>42186</v>
      </c>
      <c r="R569" s="191">
        <v>42643</v>
      </c>
      <c r="T569" s="190" t="s">
        <v>574</v>
      </c>
      <c r="U569" s="194">
        <v>100000</v>
      </c>
      <c r="V569" s="190" t="s">
        <v>8098</v>
      </c>
      <c r="W569" s="190" t="s">
        <v>8097</v>
      </c>
      <c r="X569" s="190" t="s">
        <v>8096</v>
      </c>
      <c r="Y569" s="190" t="s">
        <v>8095</v>
      </c>
      <c r="Z569" s="190" t="s">
        <v>8094</v>
      </c>
      <c r="AA569" s="190" t="s">
        <v>8093</v>
      </c>
      <c r="AB569" s="190" t="s">
        <v>448</v>
      </c>
      <c r="AC569" s="190" t="s">
        <v>10199</v>
      </c>
      <c r="AD569" s="190" t="s">
        <v>325</v>
      </c>
      <c r="AE569" s="190" t="s">
        <v>10198</v>
      </c>
      <c r="AF569" s="190" t="s">
        <v>10197</v>
      </c>
      <c r="AG569" s="193">
        <v>1638</v>
      </c>
      <c r="AH569" s="193">
        <v>2562</v>
      </c>
      <c r="AI569" s="193">
        <v>4200</v>
      </c>
      <c r="AJ569" s="193">
        <v>273</v>
      </c>
      <c r="AK569" s="193">
        <v>427</v>
      </c>
      <c r="AL569" s="193">
        <v>700</v>
      </c>
      <c r="AM569" s="193">
        <v>1806</v>
      </c>
      <c r="AN569" s="193">
        <v>3792</v>
      </c>
      <c r="AO569" s="193">
        <v>5598</v>
      </c>
      <c r="AP569" s="193">
        <v>284</v>
      </c>
      <c r="AQ569" s="193">
        <v>585</v>
      </c>
      <c r="AR569" s="193">
        <v>869</v>
      </c>
      <c r="AS569" s="190" t="s">
        <v>271</v>
      </c>
      <c r="AT569" s="193" t="s">
        <v>271</v>
      </c>
      <c r="AU569" s="193" t="s">
        <v>271</v>
      </c>
      <c r="AV569" s="190" t="s">
        <v>271</v>
      </c>
      <c r="AW569" s="193" t="s">
        <v>271</v>
      </c>
      <c r="AX569" s="193" t="s">
        <v>271</v>
      </c>
      <c r="AY569" s="190" t="s">
        <v>287</v>
      </c>
      <c r="AZ569" s="193">
        <v>869</v>
      </c>
      <c r="BA569" s="193">
        <v>5598</v>
      </c>
      <c r="BB569" s="190" t="s">
        <v>271</v>
      </c>
      <c r="BC569" s="193" t="s">
        <v>271</v>
      </c>
      <c r="BD569" s="193" t="s">
        <v>271</v>
      </c>
      <c r="BE569" s="190" t="s">
        <v>271</v>
      </c>
      <c r="BF569" s="193" t="s">
        <v>271</v>
      </c>
      <c r="BG569" s="193" t="s">
        <v>271</v>
      </c>
      <c r="BH569" s="190" t="s">
        <v>271</v>
      </c>
      <c r="BI569" s="193" t="s">
        <v>271</v>
      </c>
      <c r="BJ569" s="193" t="s">
        <v>271</v>
      </c>
      <c r="BK569" s="190" t="s">
        <v>271</v>
      </c>
      <c r="BL569" s="193" t="s">
        <v>271</v>
      </c>
      <c r="BM569" s="193" t="s">
        <v>271</v>
      </c>
      <c r="BN569" s="190" t="s">
        <v>271</v>
      </c>
      <c r="BO569" s="193" t="s">
        <v>271</v>
      </c>
      <c r="BP569" s="193" t="s">
        <v>271</v>
      </c>
      <c r="BQ569" s="190" t="s">
        <v>271</v>
      </c>
      <c r="BR569" s="193" t="s">
        <v>271</v>
      </c>
      <c r="BS569" s="193" t="s">
        <v>271</v>
      </c>
      <c r="BT569" s="190" t="s">
        <v>271</v>
      </c>
      <c r="BU569" s="193" t="s">
        <v>271</v>
      </c>
      <c r="BV569" s="193" t="s">
        <v>271</v>
      </c>
      <c r="BW569" s="193">
        <v>0</v>
      </c>
      <c r="BX569" s="193">
        <v>0</v>
      </c>
      <c r="BY569" s="193">
        <v>0</v>
      </c>
      <c r="BZ569" s="193">
        <v>0</v>
      </c>
      <c r="CA569" s="193">
        <v>0</v>
      </c>
      <c r="CB569" s="193">
        <v>0</v>
      </c>
      <c r="CC569" s="190" t="s">
        <v>271</v>
      </c>
      <c r="CD569" s="193" t="s">
        <v>271</v>
      </c>
      <c r="CE569" s="193" t="s">
        <v>271</v>
      </c>
      <c r="CF569" s="190" t="s">
        <v>271</v>
      </c>
      <c r="CG569" s="193" t="s">
        <v>271</v>
      </c>
      <c r="CH569" s="193" t="s">
        <v>271</v>
      </c>
      <c r="CI569" s="190" t="s">
        <v>271</v>
      </c>
      <c r="CJ569" s="193" t="s">
        <v>271</v>
      </c>
      <c r="CK569" s="193" t="s">
        <v>271</v>
      </c>
      <c r="CL569" s="190" t="s">
        <v>271</v>
      </c>
      <c r="CM569" s="193" t="s">
        <v>271</v>
      </c>
      <c r="CN569" s="193" t="s">
        <v>271</v>
      </c>
      <c r="CO569" s="190" t="s">
        <v>271</v>
      </c>
      <c r="CP569" s="193" t="s">
        <v>271</v>
      </c>
      <c r="CQ569" s="193" t="s">
        <v>271</v>
      </c>
      <c r="CR569" s="190" t="s">
        <v>271</v>
      </c>
      <c r="CS569" s="193" t="s">
        <v>271</v>
      </c>
      <c r="CT569" s="193" t="s">
        <v>271</v>
      </c>
      <c r="CU569" s="190" t="s">
        <v>271</v>
      </c>
      <c r="CV569" s="193" t="s">
        <v>271</v>
      </c>
      <c r="CW569" s="193" t="s">
        <v>271</v>
      </c>
      <c r="CX569" s="190" t="s">
        <v>271</v>
      </c>
      <c r="CY569" s="193" t="s">
        <v>271</v>
      </c>
      <c r="CZ569" s="193" t="s">
        <v>271</v>
      </c>
      <c r="DA569" s="190" t="s">
        <v>271</v>
      </c>
      <c r="DB569" s="193" t="s">
        <v>271</v>
      </c>
      <c r="DC569" s="193" t="s">
        <v>271</v>
      </c>
      <c r="DD569" s="190" t="s">
        <v>271</v>
      </c>
      <c r="DE569" s="193" t="s">
        <v>271</v>
      </c>
      <c r="DF569" s="193" t="s">
        <v>271</v>
      </c>
      <c r="DG569" s="190" t="s">
        <v>271</v>
      </c>
      <c r="DH569" s="193" t="s">
        <v>271</v>
      </c>
      <c r="DI569" s="193" t="s">
        <v>271</v>
      </c>
      <c r="DJ569" s="190" t="s">
        <v>271</v>
      </c>
      <c r="DK569" s="193" t="s">
        <v>271</v>
      </c>
      <c r="DL569" s="193" t="s">
        <v>271</v>
      </c>
      <c r="DM569" s="190" t="s">
        <v>271</v>
      </c>
      <c r="DN569" s="193" t="s">
        <v>271</v>
      </c>
      <c r="DO569" s="193" t="s">
        <v>271</v>
      </c>
      <c r="DP569" s="190" t="s">
        <v>271</v>
      </c>
      <c r="DQ569" s="193" t="s">
        <v>271</v>
      </c>
      <c r="DR569" s="193" t="s">
        <v>271</v>
      </c>
      <c r="DS569" s="190" t="s">
        <v>271</v>
      </c>
      <c r="DT569" s="193" t="s">
        <v>271</v>
      </c>
      <c r="DU569" s="193" t="s">
        <v>271</v>
      </c>
      <c r="DV569" s="190" t="s">
        <v>271</v>
      </c>
      <c r="DW569" s="193" t="s">
        <v>271</v>
      </c>
      <c r="DX569" s="193" t="s">
        <v>271</v>
      </c>
      <c r="DY569" s="190" t="s">
        <v>356</v>
      </c>
      <c r="DZ569" s="190" t="s">
        <v>297</v>
      </c>
      <c r="EA569" s="190" t="s">
        <v>271</v>
      </c>
      <c r="EB569" s="190" t="s">
        <v>271</v>
      </c>
      <c r="EC569" s="190" t="s">
        <v>297</v>
      </c>
      <c r="ED569" s="190" t="s">
        <v>271</v>
      </c>
      <c r="EE569" s="190" t="s">
        <v>271</v>
      </c>
      <c r="EF569" s="190" t="s">
        <v>271</v>
      </c>
      <c r="EG569" s="190" t="s">
        <v>352</v>
      </c>
      <c r="EH569" s="190" t="s">
        <v>284</v>
      </c>
      <c r="EI569" s="190" t="s">
        <v>319</v>
      </c>
      <c r="EJ569" s="190" t="s">
        <v>246</v>
      </c>
      <c r="EK569" s="190" t="s">
        <v>379</v>
      </c>
      <c r="EL569" s="190" t="s">
        <v>272</v>
      </c>
      <c r="EM569" s="190" t="s">
        <v>272</v>
      </c>
      <c r="EN569" s="190" t="s">
        <v>272</v>
      </c>
      <c r="EO569" s="190" t="s">
        <v>272</v>
      </c>
      <c r="EP569" s="190" t="s">
        <v>378</v>
      </c>
      <c r="EQ569" s="190">
        <v>4</v>
      </c>
      <c r="ER569" s="190" t="s">
        <v>349</v>
      </c>
      <c r="ES569" s="190" t="s">
        <v>272</v>
      </c>
      <c r="ET569" s="190" t="s">
        <v>272</v>
      </c>
      <c r="EU569" s="190" t="s">
        <v>272</v>
      </c>
      <c r="EV569" s="190" t="s">
        <v>272</v>
      </c>
      <c r="EW569" s="190" t="s">
        <v>303</v>
      </c>
      <c r="EX569" s="190">
        <v>4</v>
      </c>
      <c r="EY569" s="190" t="s">
        <v>302</v>
      </c>
      <c r="EZ569" s="190" t="s">
        <v>266</v>
      </c>
      <c r="FA569" s="190" t="s">
        <v>259</v>
      </c>
      <c r="FB569" s="193">
        <v>0</v>
      </c>
      <c r="FC569" s="190" t="s">
        <v>271</v>
      </c>
      <c r="FD569" s="190" t="s">
        <v>271</v>
      </c>
      <c r="FE569" s="190" t="s">
        <v>271</v>
      </c>
      <c r="FF569" s="190" t="s">
        <v>264</v>
      </c>
      <c r="FG569" s="190" t="s">
        <v>10196</v>
      </c>
      <c r="FH569" s="190" t="s">
        <v>271</v>
      </c>
      <c r="FI569" s="190" t="s">
        <v>8088</v>
      </c>
      <c r="FJ569" s="190" t="s">
        <v>8087</v>
      </c>
      <c r="FK569" s="190" t="s">
        <v>8086</v>
      </c>
      <c r="FL569" s="190" t="s">
        <v>8085</v>
      </c>
      <c r="FM569" s="190" t="s">
        <v>8084</v>
      </c>
      <c r="FN569" s="190" t="s">
        <v>271</v>
      </c>
      <c r="FO569" s="190" t="s">
        <v>10195</v>
      </c>
      <c r="FP569" s="190" t="s">
        <v>10194</v>
      </c>
      <c r="FQ569" s="193">
        <v>5598</v>
      </c>
      <c r="FR569" s="193">
        <v>869</v>
      </c>
      <c r="FS569" s="190" t="s">
        <v>297</v>
      </c>
      <c r="FT569" s="190" t="s">
        <v>297</v>
      </c>
      <c r="FU569" s="190" t="s">
        <v>272</v>
      </c>
      <c r="FV569" s="190" t="s">
        <v>272</v>
      </c>
      <c r="FW569" s="190" t="s">
        <v>297</v>
      </c>
      <c r="FX569" s="190" t="s">
        <v>297</v>
      </c>
      <c r="FY569" s="190" t="s">
        <v>297</v>
      </c>
      <c r="FZ569" s="190" t="s">
        <v>297</v>
      </c>
      <c r="GA569" s="190" t="s">
        <v>297</v>
      </c>
      <c r="GB569" s="190" t="s">
        <v>297</v>
      </c>
      <c r="GC569" s="190" t="s">
        <v>297</v>
      </c>
      <c r="GD569" s="190" t="s">
        <v>297</v>
      </c>
      <c r="GE569" s="190" t="s">
        <v>297</v>
      </c>
    </row>
    <row r="570" spans="1:187" x14ac:dyDescent="0.3">
      <c r="A570" s="190" t="s">
        <v>372</v>
      </c>
      <c r="B570" s="190">
        <v>3638</v>
      </c>
      <c r="C570" s="190" t="s">
        <v>113</v>
      </c>
      <c r="D570" s="190" t="s">
        <v>241</v>
      </c>
      <c r="E570" s="190" t="s">
        <v>8101</v>
      </c>
      <c r="F570" s="190" t="s">
        <v>8100</v>
      </c>
      <c r="G570" s="190" t="s">
        <v>4001</v>
      </c>
      <c r="H570" s="190" t="s">
        <v>301</v>
      </c>
      <c r="I570" s="190" t="s">
        <v>301</v>
      </c>
      <c r="J570" s="190" t="s">
        <v>8099</v>
      </c>
      <c r="K570" s="190" t="s">
        <v>271</v>
      </c>
      <c r="L570" s="190" t="s">
        <v>271</v>
      </c>
      <c r="M570" s="190" t="s">
        <v>271</v>
      </c>
      <c r="N570" s="190" t="s">
        <v>271</v>
      </c>
      <c r="O570" s="190" t="s">
        <v>271</v>
      </c>
      <c r="P570" s="190" t="s">
        <v>271</v>
      </c>
      <c r="Q570" s="191">
        <v>42175</v>
      </c>
      <c r="R570" s="191">
        <v>42219</v>
      </c>
      <c r="T570" s="190" t="s">
        <v>574</v>
      </c>
      <c r="U570" s="194">
        <v>162874.06</v>
      </c>
      <c r="V570" s="190" t="s">
        <v>8098</v>
      </c>
      <c r="W570" s="190" t="s">
        <v>8097</v>
      </c>
      <c r="X570" s="190" t="s">
        <v>8096</v>
      </c>
      <c r="Y570" s="190" t="s">
        <v>8095</v>
      </c>
      <c r="Z570" s="190" t="s">
        <v>8094</v>
      </c>
      <c r="AA570" s="190" t="s">
        <v>8093</v>
      </c>
      <c r="AB570" s="190" t="s">
        <v>448</v>
      </c>
      <c r="AC570" s="190" t="s">
        <v>8092</v>
      </c>
      <c r="AD570" s="190" t="s">
        <v>325</v>
      </c>
      <c r="AE570" s="190" t="s">
        <v>8091</v>
      </c>
      <c r="AF570" s="190" t="s">
        <v>8090</v>
      </c>
      <c r="AG570" s="193">
        <v>3042</v>
      </c>
      <c r="AH570" s="193">
        <v>4758</v>
      </c>
      <c r="AI570" s="193">
        <v>7800</v>
      </c>
      <c r="AJ570" s="193">
        <v>650</v>
      </c>
      <c r="AK570" s="193">
        <v>650</v>
      </c>
      <c r="AL570" s="193">
        <v>1300</v>
      </c>
      <c r="AM570" s="193">
        <v>2028</v>
      </c>
      <c r="AN570" s="193">
        <v>3172</v>
      </c>
      <c r="AO570" s="193">
        <v>5200</v>
      </c>
      <c r="AP570" s="193">
        <v>4056</v>
      </c>
      <c r="AQ570" s="193">
        <v>6344</v>
      </c>
      <c r="AR570" s="193">
        <v>10400</v>
      </c>
      <c r="AS570" s="190" t="s">
        <v>271</v>
      </c>
      <c r="AT570" s="193" t="s">
        <v>271</v>
      </c>
      <c r="AU570" s="193" t="s">
        <v>271</v>
      </c>
      <c r="AV570" s="190" t="s">
        <v>271</v>
      </c>
      <c r="AW570" s="193" t="s">
        <v>271</v>
      </c>
      <c r="AX570" s="193" t="s">
        <v>271</v>
      </c>
      <c r="AY570" s="190" t="s">
        <v>287</v>
      </c>
      <c r="AZ570" s="193">
        <v>10400</v>
      </c>
      <c r="BA570" s="193">
        <v>5200</v>
      </c>
      <c r="BB570" s="190" t="s">
        <v>271</v>
      </c>
      <c r="BC570" s="193" t="s">
        <v>271</v>
      </c>
      <c r="BD570" s="193" t="s">
        <v>271</v>
      </c>
      <c r="BE570" s="190" t="s">
        <v>271</v>
      </c>
      <c r="BF570" s="193" t="s">
        <v>271</v>
      </c>
      <c r="BG570" s="193" t="s">
        <v>271</v>
      </c>
      <c r="BH570" s="190" t="s">
        <v>287</v>
      </c>
      <c r="BI570" s="193">
        <v>0</v>
      </c>
      <c r="BJ570" s="193">
        <v>0</v>
      </c>
      <c r="BK570" s="190" t="s">
        <v>271</v>
      </c>
      <c r="BL570" s="193" t="s">
        <v>271</v>
      </c>
      <c r="BM570" s="193" t="s">
        <v>271</v>
      </c>
      <c r="BN570" s="190" t="s">
        <v>271</v>
      </c>
      <c r="BO570" s="193" t="s">
        <v>271</v>
      </c>
      <c r="BP570" s="193" t="s">
        <v>271</v>
      </c>
      <c r="BQ570" s="190" t="s">
        <v>271</v>
      </c>
      <c r="BR570" s="193" t="s">
        <v>271</v>
      </c>
      <c r="BS570" s="193" t="s">
        <v>271</v>
      </c>
      <c r="BT570" s="190" t="s">
        <v>287</v>
      </c>
      <c r="BU570" s="193">
        <v>796</v>
      </c>
      <c r="BV570" s="193">
        <v>7960</v>
      </c>
      <c r="BW570" s="193">
        <v>0</v>
      </c>
      <c r="BX570" s="193">
        <v>0</v>
      </c>
      <c r="BY570" s="193">
        <v>0</v>
      </c>
      <c r="BZ570" s="193">
        <v>0</v>
      </c>
      <c r="CA570" s="193">
        <v>0</v>
      </c>
      <c r="CB570" s="193">
        <v>0</v>
      </c>
      <c r="CC570" s="190" t="s">
        <v>271</v>
      </c>
      <c r="CD570" s="193" t="s">
        <v>271</v>
      </c>
      <c r="CE570" s="193" t="s">
        <v>271</v>
      </c>
      <c r="CF570" s="190" t="s">
        <v>271</v>
      </c>
      <c r="CG570" s="193" t="s">
        <v>271</v>
      </c>
      <c r="CH570" s="193" t="s">
        <v>271</v>
      </c>
      <c r="CI570" s="190" t="s">
        <v>271</v>
      </c>
      <c r="CJ570" s="193" t="s">
        <v>271</v>
      </c>
      <c r="CK570" s="193" t="s">
        <v>271</v>
      </c>
      <c r="CL570" s="190" t="s">
        <v>271</v>
      </c>
      <c r="CM570" s="193" t="s">
        <v>271</v>
      </c>
      <c r="CN570" s="193" t="s">
        <v>271</v>
      </c>
      <c r="CO570" s="190" t="s">
        <v>271</v>
      </c>
      <c r="CP570" s="193" t="s">
        <v>271</v>
      </c>
      <c r="CQ570" s="193" t="s">
        <v>271</v>
      </c>
      <c r="CR570" s="190" t="s">
        <v>271</v>
      </c>
      <c r="CS570" s="193" t="s">
        <v>271</v>
      </c>
      <c r="CT570" s="193" t="s">
        <v>271</v>
      </c>
      <c r="CU570" s="190" t="s">
        <v>271</v>
      </c>
      <c r="CV570" s="193" t="s">
        <v>271</v>
      </c>
      <c r="CW570" s="193" t="s">
        <v>271</v>
      </c>
      <c r="CX570" s="190" t="s">
        <v>271</v>
      </c>
      <c r="CY570" s="193" t="s">
        <v>271</v>
      </c>
      <c r="CZ570" s="193" t="s">
        <v>271</v>
      </c>
      <c r="DA570" s="190" t="s">
        <v>271</v>
      </c>
      <c r="DB570" s="193" t="s">
        <v>271</v>
      </c>
      <c r="DC570" s="193" t="s">
        <v>271</v>
      </c>
      <c r="DD570" s="190" t="s">
        <v>271</v>
      </c>
      <c r="DE570" s="193" t="s">
        <v>271</v>
      </c>
      <c r="DF570" s="193" t="s">
        <v>271</v>
      </c>
      <c r="DG570" s="190" t="s">
        <v>271</v>
      </c>
      <c r="DH570" s="193" t="s">
        <v>271</v>
      </c>
      <c r="DI570" s="193" t="s">
        <v>271</v>
      </c>
      <c r="DJ570" s="190" t="s">
        <v>271</v>
      </c>
      <c r="DK570" s="193" t="s">
        <v>271</v>
      </c>
      <c r="DL570" s="193" t="s">
        <v>271</v>
      </c>
      <c r="DM570" s="190" t="s">
        <v>271</v>
      </c>
      <c r="DN570" s="193" t="s">
        <v>271</v>
      </c>
      <c r="DO570" s="193" t="s">
        <v>271</v>
      </c>
      <c r="DP570" s="190" t="s">
        <v>271</v>
      </c>
      <c r="DQ570" s="193" t="s">
        <v>271</v>
      </c>
      <c r="DR570" s="193" t="s">
        <v>271</v>
      </c>
      <c r="DS570" s="190" t="s">
        <v>271</v>
      </c>
      <c r="DT570" s="193" t="s">
        <v>271</v>
      </c>
      <c r="DU570" s="193" t="s">
        <v>271</v>
      </c>
      <c r="DV570" s="190" t="s">
        <v>271</v>
      </c>
      <c r="DW570" s="193" t="s">
        <v>271</v>
      </c>
      <c r="DX570" s="193" t="s">
        <v>271</v>
      </c>
      <c r="DY570" s="190" t="s">
        <v>356</v>
      </c>
      <c r="DZ570" s="190" t="s">
        <v>272</v>
      </c>
      <c r="EA570" s="190" t="s">
        <v>308</v>
      </c>
      <c r="EB570" s="190" t="s">
        <v>286</v>
      </c>
      <c r="EC570" s="190" t="s">
        <v>297</v>
      </c>
      <c r="ED570" s="190" t="s">
        <v>271</v>
      </c>
      <c r="EE570" s="190" t="s">
        <v>271</v>
      </c>
      <c r="EF570" s="190" t="s">
        <v>396</v>
      </c>
      <c r="EG570" s="190" t="s">
        <v>352</v>
      </c>
      <c r="EH570" s="190" t="s">
        <v>284</v>
      </c>
      <c r="EI570" s="190" t="s">
        <v>319</v>
      </c>
      <c r="EJ570" s="190" t="s">
        <v>246</v>
      </c>
      <c r="EK570" s="190" t="s">
        <v>1765</v>
      </c>
      <c r="EL570" s="190" t="s">
        <v>272</v>
      </c>
      <c r="EM570" s="190" t="s">
        <v>272</v>
      </c>
      <c r="EN570" s="190" t="s">
        <v>272</v>
      </c>
      <c r="EO570" s="190" t="s">
        <v>272</v>
      </c>
      <c r="EP570" s="190" t="s">
        <v>305</v>
      </c>
      <c r="EQ570" s="190">
        <v>4</v>
      </c>
      <c r="ER570" s="190" t="s">
        <v>349</v>
      </c>
      <c r="ES570" s="190" t="s">
        <v>272</v>
      </c>
      <c r="ET570" s="190" t="s">
        <v>297</v>
      </c>
      <c r="EU570" s="190" t="s">
        <v>272</v>
      </c>
      <c r="EV570" s="190" t="s">
        <v>272</v>
      </c>
      <c r="EW570" s="190" t="s">
        <v>303</v>
      </c>
      <c r="EX570" s="190">
        <v>3</v>
      </c>
      <c r="EY570" s="190" t="s">
        <v>318</v>
      </c>
      <c r="EZ570" s="190" t="s">
        <v>268</v>
      </c>
      <c r="FA570" s="190" t="s">
        <v>259</v>
      </c>
      <c r="FB570" s="193">
        <v>0</v>
      </c>
      <c r="FC570" s="190" t="s">
        <v>271</v>
      </c>
      <c r="FD570" s="190" t="s">
        <v>271</v>
      </c>
      <c r="FE570" s="190" t="s">
        <v>271</v>
      </c>
      <c r="FF570" s="190" t="s">
        <v>264</v>
      </c>
      <c r="FG570" s="190" t="s">
        <v>8089</v>
      </c>
      <c r="FH570" s="190" t="s">
        <v>271</v>
      </c>
      <c r="FI570" s="190" t="s">
        <v>8088</v>
      </c>
      <c r="FJ570" s="190" t="s">
        <v>8087</v>
      </c>
      <c r="FK570" s="190" t="s">
        <v>8086</v>
      </c>
      <c r="FL570" s="190" t="s">
        <v>8085</v>
      </c>
      <c r="FM570" s="190" t="s">
        <v>8084</v>
      </c>
      <c r="FN570" s="190" t="s">
        <v>271</v>
      </c>
      <c r="FO570" s="190" t="s">
        <v>8083</v>
      </c>
      <c r="FP570" s="190" t="s">
        <v>8082</v>
      </c>
      <c r="FQ570" s="193">
        <v>5200</v>
      </c>
      <c r="FR570" s="193">
        <v>10400</v>
      </c>
      <c r="FS570" s="190" t="s">
        <v>297</v>
      </c>
      <c r="FT570" s="190" t="s">
        <v>297</v>
      </c>
      <c r="FU570" s="190" t="s">
        <v>272</v>
      </c>
      <c r="FV570" s="190" t="s">
        <v>272</v>
      </c>
      <c r="FW570" s="190" t="s">
        <v>297</v>
      </c>
      <c r="FX570" s="190" t="s">
        <v>297</v>
      </c>
      <c r="FY570" s="190" t="s">
        <v>297</v>
      </c>
      <c r="FZ570" s="190" t="s">
        <v>297</v>
      </c>
      <c r="GA570" s="190" t="s">
        <v>297</v>
      </c>
      <c r="GB570" s="190" t="s">
        <v>297</v>
      </c>
      <c r="GC570" s="190" t="s">
        <v>297</v>
      </c>
      <c r="GD570" s="190" t="s">
        <v>297</v>
      </c>
      <c r="GE570" s="190" t="s">
        <v>297</v>
      </c>
    </row>
    <row r="571" spans="1:187" x14ac:dyDescent="0.3">
      <c r="A571" s="190" t="s">
        <v>372</v>
      </c>
      <c r="B571" s="190">
        <v>3627</v>
      </c>
      <c r="C571" s="190" t="s">
        <v>113</v>
      </c>
      <c r="D571" s="190" t="s">
        <v>241</v>
      </c>
      <c r="E571" s="190" t="s">
        <v>6597</v>
      </c>
      <c r="F571" s="190" t="s">
        <v>6596</v>
      </c>
      <c r="G571" s="190" t="s">
        <v>6357</v>
      </c>
      <c r="H571" s="190" t="s">
        <v>369</v>
      </c>
      <c r="I571" s="190" t="s">
        <v>6421</v>
      </c>
      <c r="J571" s="190" t="s">
        <v>271</v>
      </c>
      <c r="K571" s="190" t="s">
        <v>271</v>
      </c>
      <c r="L571" s="190" t="s">
        <v>271</v>
      </c>
      <c r="M571" s="190" t="s">
        <v>271</v>
      </c>
      <c r="N571" s="190" t="s">
        <v>271</v>
      </c>
      <c r="O571" s="190" t="s">
        <v>271</v>
      </c>
      <c r="P571" s="190" t="s">
        <v>271</v>
      </c>
      <c r="Q571" s="191">
        <v>42461</v>
      </c>
      <c r="R571" s="191">
        <v>43830</v>
      </c>
      <c r="T571" s="190" t="s">
        <v>391</v>
      </c>
      <c r="U571" s="194">
        <v>1477917</v>
      </c>
      <c r="V571" s="190" t="s">
        <v>1737</v>
      </c>
      <c r="W571" s="190" t="s">
        <v>918</v>
      </c>
      <c r="X571" s="190" t="s">
        <v>1735</v>
      </c>
      <c r="Y571" s="190" t="s">
        <v>6595</v>
      </c>
      <c r="Z571" s="190" t="s">
        <v>6594</v>
      </c>
      <c r="AA571" s="190" t="s">
        <v>6593</v>
      </c>
      <c r="AB571" s="190" t="s">
        <v>310</v>
      </c>
      <c r="AC571" s="190" t="s">
        <v>6599</v>
      </c>
      <c r="AD571" s="190" t="s">
        <v>325</v>
      </c>
      <c r="AE571" s="190" t="s">
        <v>6591</v>
      </c>
      <c r="AF571" s="190" t="s">
        <v>6590</v>
      </c>
      <c r="AG571" s="193">
        <v>386756</v>
      </c>
      <c r="AH571" s="193">
        <v>371590</v>
      </c>
      <c r="AI571" s="193">
        <v>758346</v>
      </c>
      <c r="AJ571" s="193">
        <v>126391</v>
      </c>
      <c r="AK571" s="193">
        <v>0</v>
      </c>
      <c r="AL571" s="193">
        <v>126391</v>
      </c>
      <c r="AM571" s="193">
        <v>0</v>
      </c>
      <c r="AN571" s="193">
        <v>0</v>
      </c>
      <c r="AO571" s="193">
        <v>0</v>
      </c>
      <c r="AP571" s="193">
        <v>0</v>
      </c>
      <c r="AQ571" s="193">
        <v>0</v>
      </c>
      <c r="AR571" s="193">
        <v>0</v>
      </c>
      <c r="AS571" s="190" t="s">
        <v>271</v>
      </c>
      <c r="AT571" s="193" t="s">
        <v>271</v>
      </c>
      <c r="AU571" s="193" t="s">
        <v>271</v>
      </c>
      <c r="AV571" s="190" t="s">
        <v>271</v>
      </c>
      <c r="AW571" s="193" t="s">
        <v>271</v>
      </c>
      <c r="AX571" s="193" t="s">
        <v>271</v>
      </c>
      <c r="AY571" s="190" t="s">
        <v>271</v>
      </c>
      <c r="AZ571" s="193" t="s">
        <v>271</v>
      </c>
      <c r="BA571" s="193" t="s">
        <v>271</v>
      </c>
      <c r="BB571" s="190" t="s">
        <v>271</v>
      </c>
      <c r="BC571" s="193" t="s">
        <v>271</v>
      </c>
      <c r="BD571" s="193" t="s">
        <v>271</v>
      </c>
      <c r="BE571" s="190" t="s">
        <v>271</v>
      </c>
      <c r="BF571" s="193" t="s">
        <v>271</v>
      </c>
      <c r="BG571" s="193" t="s">
        <v>271</v>
      </c>
      <c r="BH571" s="190" t="s">
        <v>271</v>
      </c>
      <c r="BI571" s="193" t="s">
        <v>271</v>
      </c>
      <c r="BJ571" s="193" t="s">
        <v>271</v>
      </c>
      <c r="BK571" s="190" t="s">
        <v>271</v>
      </c>
      <c r="BL571" s="193" t="s">
        <v>271</v>
      </c>
      <c r="BM571" s="193" t="s">
        <v>271</v>
      </c>
      <c r="BN571" s="190" t="s">
        <v>271</v>
      </c>
      <c r="BO571" s="193" t="s">
        <v>271</v>
      </c>
      <c r="BP571" s="193" t="s">
        <v>271</v>
      </c>
      <c r="BQ571" s="190" t="s">
        <v>271</v>
      </c>
      <c r="BR571" s="193" t="s">
        <v>271</v>
      </c>
      <c r="BS571" s="193" t="s">
        <v>271</v>
      </c>
      <c r="BT571" s="190" t="s">
        <v>271</v>
      </c>
      <c r="BU571" s="193" t="s">
        <v>271</v>
      </c>
      <c r="BV571" s="193" t="s">
        <v>271</v>
      </c>
      <c r="BW571" s="193">
        <v>33131</v>
      </c>
      <c r="BX571" s="193">
        <v>31931</v>
      </c>
      <c r="BY571" s="193">
        <v>64962</v>
      </c>
      <c r="BZ571" s="193">
        <v>7727</v>
      </c>
      <c r="CA571" s="193">
        <v>3100</v>
      </c>
      <c r="CB571" s="193">
        <v>10827</v>
      </c>
      <c r="CC571" s="190" t="s">
        <v>271</v>
      </c>
      <c r="CD571" s="193" t="s">
        <v>271</v>
      </c>
      <c r="CE571" s="193" t="s">
        <v>271</v>
      </c>
      <c r="CF571" s="190" t="s">
        <v>287</v>
      </c>
      <c r="CG571" s="193">
        <v>742</v>
      </c>
      <c r="CH571" s="193">
        <v>4452</v>
      </c>
      <c r="CI571" s="190" t="s">
        <v>287</v>
      </c>
      <c r="CJ571" s="193">
        <v>0</v>
      </c>
      <c r="CK571" s="193">
        <v>0</v>
      </c>
      <c r="CL571" s="190" t="s">
        <v>271</v>
      </c>
      <c r="CM571" s="193" t="s">
        <v>271</v>
      </c>
      <c r="CN571" s="193" t="s">
        <v>271</v>
      </c>
      <c r="CO571" s="190" t="s">
        <v>271</v>
      </c>
      <c r="CP571" s="193" t="s">
        <v>271</v>
      </c>
      <c r="CQ571" s="193" t="s">
        <v>271</v>
      </c>
      <c r="CR571" s="190" t="s">
        <v>287</v>
      </c>
      <c r="CS571" s="193">
        <v>300</v>
      </c>
      <c r="CT571" s="193">
        <v>1800</v>
      </c>
      <c r="CU571" s="190" t="s">
        <v>287</v>
      </c>
      <c r="CV571" s="193">
        <v>1396</v>
      </c>
      <c r="CW571" s="193">
        <v>8376</v>
      </c>
      <c r="CX571" s="190" t="s">
        <v>287</v>
      </c>
      <c r="CY571" s="193">
        <v>2263</v>
      </c>
      <c r="CZ571" s="193">
        <v>13578</v>
      </c>
      <c r="DA571" s="190" t="s">
        <v>287</v>
      </c>
      <c r="DB571" s="193">
        <v>622</v>
      </c>
      <c r="DC571" s="193">
        <v>3732</v>
      </c>
      <c r="DD571" s="190" t="s">
        <v>271</v>
      </c>
      <c r="DE571" s="193" t="s">
        <v>271</v>
      </c>
      <c r="DF571" s="193" t="s">
        <v>271</v>
      </c>
      <c r="DG571" s="190" t="s">
        <v>287</v>
      </c>
      <c r="DH571" s="193">
        <v>0</v>
      </c>
      <c r="DI571" s="193">
        <v>0</v>
      </c>
      <c r="DJ571" s="190" t="s">
        <v>271</v>
      </c>
      <c r="DK571" s="193" t="s">
        <v>271</v>
      </c>
      <c r="DL571" s="193" t="s">
        <v>271</v>
      </c>
      <c r="DM571" s="190" t="s">
        <v>287</v>
      </c>
      <c r="DN571" s="193">
        <v>0</v>
      </c>
      <c r="DO571" s="193">
        <v>0</v>
      </c>
      <c r="DP571" s="190" t="s">
        <v>287</v>
      </c>
      <c r="DQ571" s="193">
        <v>706</v>
      </c>
      <c r="DR571" s="193">
        <v>4236</v>
      </c>
      <c r="DS571" s="190" t="s">
        <v>271</v>
      </c>
      <c r="DT571" s="193" t="s">
        <v>271</v>
      </c>
      <c r="DU571" s="193" t="s">
        <v>271</v>
      </c>
      <c r="DV571" s="190" t="s">
        <v>287</v>
      </c>
      <c r="DW571" s="193">
        <v>4499</v>
      </c>
      <c r="DX571" s="193">
        <v>26994</v>
      </c>
      <c r="DY571" s="190" t="s">
        <v>356</v>
      </c>
      <c r="DZ571" s="190" t="s">
        <v>297</v>
      </c>
      <c r="EA571" s="190" t="s">
        <v>271</v>
      </c>
      <c r="EB571" s="190" t="s">
        <v>271</v>
      </c>
      <c r="EC571" s="190" t="s">
        <v>297</v>
      </c>
      <c r="ED571" s="190" t="s">
        <v>271</v>
      </c>
      <c r="EE571" s="190" t="s">
        <v>271</v>
      </c>
      <c r="EF571" s="190" t="s">
        <v>271</v>
      </c>
      <c r="EG571" s="190" t="s">
        <v>321</v>
      </c>
      <c r="EH571" s="190" t="s">
        <v>284</v>
      </c>
      <c r="EI571" s="190" t="s">
        <v>319</v>
      </c>
      <c r="EJ571" s="190" t="s">
        <v>245</v>
      </c>
      <c r="EK571" s="190" t="s">
        <v>351</v>
      </c>
      <c r="EL571" s="190" t="s">
        <v>272</v>
      </c>
      <c r="EM571" s="190" t="s">
        <v>272</v>
      </c>
      <c r="EN571" s="190" t="s">
        <v>272</v>
      </c>
      <c r="EO571" s="190" t="s">
        <v>272</v>
      </c>
      <c r="EP571" s="190" t="s">
        <v>350</v>
      </c>
      <c r="EQ571" s="190">
        <v>4</v>
      </c>
      <c r="ER571" s="190" t="s">
        <v>404</v>
      </c>
      <c r="ES571" s="190" t="s">
        <v>272</v>
      </c>
      <c r="ET571" s="190" t="s">
        <v>272</v>
      </c>
      <c r="EU571" s="190" t="s">
        <v>272</v>
      </c>
      <c r="EV571" s="190" t="s">
        <v>272</v>
      </c>
      <c r="EW571" s="190" t="s">
        <v>279</v>
      </c>
      <c r="EX571" s="190">
        <v>4</v>
      </c>
      <c r="EY571" s="190" t="s">
        <v>278</v>
      </c>
      <c r="EZ571" s="190" t="s">
        <v>266</v>
      </c>
      <c r="FA571" s="190" t="s">
        <v>260</v>
      </c>
      <c r="FB571" s="193">
        <v>5</v>
      </c>
      <c r="FC571" s="190" t="s">
        <v>482</v>
      </c>
      <c r="FD571" s="190" t="s">
        <v>442</v>
      </c>
      <c r="FE571" s="190" t="s">
        <v>1357</v>
      </c>
      <c r="FF571" s="190" t="s">
        <v>263</v>
      </c>
      <c r="FG571" s="190" t="s">
        <v>6589</v>
      </c>
      <c r="FH571" s="190" t="s">
        <v>271</v>
      </c>
      <c r="FI571" s="190" t="s">
        <v>6588</v>
      </c>
      <c r="FJ571" s="190" t="s">
        <v>6587</v>
      </c>
      <c r="FK571" s="190" t="s">
        <v>6586</v>
      </c>
      <c r="FL571" s="190" t="s">
        <v>271</v>
      </c>
      <c r="FM571" s="190" t="s">
        <v>271</v>
      </c>
      <c r="FN571" s="190" t="s">
        <v>271</v>
      </c>
      <c r="FO571" s="190" t="s">
        <v>6598</v>
      </c>
      <c r="FP571" s="190" t="s">
        <v>6581</v>
      </c>
      <c r="FQ571" s="193">
        <v>64962</v>
      </c>
      <c r="FR571" s="193">
        <v>10827</v>
      </c>
      <c r="FS571" s="190" t="s">
        <v>272</v>
      </c>
      <c r="FT571" s="190" t="s">
        <v>297</v>
      </c>
      <c r="FU571" s="190" t="s">
        <v>297</v>
      </c>
      <c r="FV571" s="190" t="s">
        <v>297</v>
      </c>
      <c r="FW571" s="190" t="s">
        <v>272</v>
      </c>
      <c r="FX571" s="190" t="s">
        <v>297</v>
      </c>
      <c r="FY571" s="190" t="s">
        <v>272</v>
      </c>
      <c r="FZ571" s="190" t="s">
        <v>297</v>
      </c>
      <c r="GA571" s="190" t="s">
        <v>272</v>
      </c>
      <c r="GB571" s="190" t="s">
        <v>297</v>
      </c>
      <c r="GC571" s="190" t="s">
        <v>272</v>
      </c>
      <c r="GD571" s="190" t="s">
        <v>272</v>
      </c>
      <c r="GE571" s="190" t="s">
        <v>272</v>
      </c>
    </row>
    <row r="572" spans="1:187" x14ac:dyDescent="0.3">
      <c r="A572" s="190" t="s">
        <v>372</v>
      </c>
      <c r="B572" s="190">
        <v>3628</v>
      </c>
      <c r="C572" s="190" t="s">
        <v>113</v>
      </c>
      <c r="D572" s="190" t="s">
        <v>241</v>
      </c>
      <c r="E572" s="190" t="s">
        <v>6597</v>
      </c>
      <c r="F572" s="190" t="s">
        <v>6596</v>
      </c>
      <c r="G572" s="190" t="s">
        <v>6357</v>
      </c>
      <c r="H572" s="190" t="s">
        <v>369</v>
      </c>
      <c r="I572" s="190" t="s">
        <v>6421</v>
      </c>
      <c r="J572" s="190" t="s">
        <v>271</v>
      </c>
      <c r="K572" s="190" t="s">
        <v>271</v>
      </c>
      <c r="L572" s="190" t="s">
        <v>271</v>
      </c>
      <c r="M572" s="190" t="s">
        <v>271</v>
      </c>
      <c r="N572" s="190" t="s">
        <v>271</v>
      </c>
      <c r="O572" s="190" t="s">
        <v>271</v>
      </c>
      <c r="P572" s="190" t="s">
        <v>271</v>
      </c>
      <c r="Q572" s="191">
        <v>41640</v>
      </c>
      <c r="R572" s="191">
        <v>42429</v>
      </c>
      <c r="T572" s="190" t="s">
        <v>391</v>
      </c>
      <c r="U572" s="194">
        <v>3320150</v>
      </c>
      <c r="V572" s="190" t="s">
        <v>1737</v>
      </c>
      <c r="W572" s="190" t="s">
        <v>918</v>
      </c>
      <c r="X572" s="190" t="s">
        <v>1735</v>
      </c>
      <c r="Y572" s="190" t="s">
        <v>6595</v>
      </c>
      <c r="Z572" s="190" t="s">
        <v>6594</v>
      </c>
      <c r="AA572" s="190" t="s">
        <v>6593</v>
      </c>
      <c r="AB572" s="190" t="s">
        <v>310</v>
      </c>
      <c r="AC572" s="190" t="s">
        <v>6592</v>
      </c>
      <c r="AD572" s="190" t="s">
        <v>325</v>
      </c>
      <c r="AE572" s="190" t="s">
        <v>6591</v>
      </c>
      <c r="AF572" s="190" t="s">
        <v>6590</v>
      </c>
      <c r="AG572" s="193">
        <v>321300</v>
      </c>
      <c r="AH572" s="193">
        <v>308700</v>
      </c>
      <c r="AI572" s="193">
        <v>630000</v>
      </c>
      <c r="AJ572" s="193">
        <v>91700</v>
      </c>
      <c r="AK572" s="193">
        <v>3425</v>
      </c>
      <c r="AL572" s="193">
        <v>95125</v>
      </c>
      <c r="AM572" s="193">
        <v>0</v>
      </c>
      <c r="AN572" s="193">
        <v>0</v>
      </c>
      <c r="AO572" s="193">
        <v>0</v>
      </c>
      <c r="AP572" s="193">
        <v>0</v>
      </c>
      <c r="AQ572" s="193">
        <v>0</v>
      </c>
      <c r="AR572" s="193">
        <v>0</v>
      </c>
      <c r="AS572" s="190" t="s">
        <v>271</v>
      </c>
      <c r="AT572" s="193" t="s">
        <v>271</v>
      </c>
      <c r="AU572" s="193" t="s">
        <v>271</v>
      </c>
      <c r="AV572" s="190" t="s">
        <v>271</v>
      </c>
      <c r="AW572" s="193" t="s">
        <v>271</v>
      </c>
      <c r="AX572" s="193" t="s">
        <v>271</v>
      </c>
      <c r="AY572" s="190" t="s">
        <v>271</v>
      </c>
      <c r="AZ572" s="193" t="s">
        <v>271</v>
      </c>
      <c r="BA572" s="193" t="s">
        <v>271</v>
      </c>
      <c r="BB572" s="190" t="s">
        <v>271</v>
      </c>
      <c r="BC572" s="193" t="s">
        <v>271</v>
      </c>
      <c r="BD572" s="193" t="s">
        <v>271</v>
      </c>
      <c r="BE572" s="190" t="s">
        <v>271</v>
      </c>
      <c r="BF572" s="193" t="s">
        <v>271</v>
      </c>
      <c r="BG572" s="193" t="s">
        <v>271</v>
      </c>
      <c r="BH572" s="190" t="s">
        <v>271</v>
      </c>
      <c r="BI572" s="193" t="s">
        <v>271</v>
      </c>
      <c r="BJ572" s="193" t="s">
        <v>271</v>
      </c>
      <c r="BK572" s="190" t="s">
        <v>271</v>
      </c>
      <c r="BL572" s="193" t="s">
        <v>271</v>
      </c>
      <c r="BM572" s="193" t="s">
        <v>271</v>
      </c>
      <c r="BN572" s="190" t="s">
        <v>271</v>
      </c>
      <c r="BO572" s="193" t="s">
        <v>271</v>
      </c>
      <c r="BP572" s="193" t="s">
        <v>271</v>
      </c>
      <c r="BQ572" s="190" t="s">
        <v>271</v>
      </c>
      <c r="BR572" s="193" t="s">
        <v>271</v>
      </c>
      <c r="BS572" s="193" t="s">
        <v>271</v>
      </c>
      <c r="BT572" s="190" t="s">
        <v>271</v>
      </c>
      <c r="BU572" s="193" t="s">
        <v>271</v>
      </c>
      <c r="BV572" s="193" t="s">
        <v>271</v>
      </c>
      <c r="BW572" s="193">
        <v>120910</v>
      </c>
      <c r="BX572" s="193">
        <v>116168</v>
      </c>
      <c r="BY572" s="193">
        <v>237078</v>
      </c>
      <c r="BZ572" s="193">
        <v>24967</v>
      </c>
      <c r="CA572" s="193">
        <v>14546</v>
      </c>
      <c r="CB572" s="193">
        <v>39513</v>
      </c>
      <c r="CC572" s="190" t="s">
        <v>271</v>
      </c>
      <c r="CD572" s="193" t="s">
        <v>271</v>
      </c>
      <c r="CE572" s="193" t="s">
        <v>271</v>
      </c>
      <c r="CF572" s="190" t="s">
        <v>287</v>
      </c>
      <c r="CG572" s="193">
        <v>0</v>
      </c>
      <c r="CH572" s="193">
        <v>0</v>
      </c>
      <c r="CI572" s="190" t="s">
        <v>287</v>
      </c>
      <c r="CJ572" s="193">
        <v>1440</v>
      </c>
      <c r="CK572" s="193">
        <v>8640</v>
      </c>
      <c r="CL572" s="190" t="s">
        <v>271</v>
      </c>
      <c r="CM572" s="193" t="s">
        <v>271</v>
      </c>
      <c r="CN572" s="193" t="s">
        <v>271</v>
      </c>
      <c r="CO572" s="190" t="s">
        <v>271</v>
      </c>
      <c r="CP572" s="193" t="s">
        <v>271</v>
      </c>
      <c r="CQ572" s="193" t="s">
        <v>271</v>
      </c>
      <c r="CR572" s="190" t="s">
        <v>287</v>
      </c>
      <c r="CS572" s="193">
        <v>0</v>
      </c>
      <c r="CT572" s="193">
        <v>0</v>
      </c>
      <c r="CU572" s="190" t="s">
        <v>287</v>
      </c>
      <c r="CV572" s="193">
        <v>10881</v>
      </c>
      <c r="CW572" s="193">
        <v>65286</v>
      </c>
      <c r="CX572" s="190" t="s">
        <v>287</v>
      </c>
      <c r="CY572" s="193">
        <v>9414</v>
      </c>
      <c r="CZ572" s="193">
        <v>56484</v>
      </c>
      <c r="DA572" s="190" t="s">
        <v>287</v>
      </c>
      <c r="DB572" s="193">
        <v>1119</v>
      </c>
      <c r="DC572" s="193">
        <v>6714</v>
      </c>
      <c r="DD572" s="190" t="s">
        <v>271</v>
      </c>
      <c r="DE572" s="193" t="s">
        <v>271</v>
      </c>
      <c r="DF572" s="193" t="s">
        <v>271</v>
      </c>
      <c r="DG572" s="190" t="s">
        <v>287</v>
      </c>
      <c r="DH572" s="193">
        <v>7920</v>
      </c>
      <c r="DI572" s="193">
        <v>47520</v>
      </c>
      <c r="DJ572" s="190" t="s">
        <v>271</v>
      </c>
      <c r="DK572" s="193" t="s">
        <v>271</v>
      </c>
      <c r="DL572" s="193" t="s">
        <v>271</v>
      </c>
      <c r="DM572" s="190" t="s">
        <v>287</v>
      </c>
      <c r="DN572" s="193">
        <v>2027</v>
      </c>
      <c r="DO572" s="193">
        <v>12162</v>
      </c>
      <c r="DP572" s="190" t="s">
        <v>287</v>
      </c>
      <c r="DQ572" s="193">
        <v>0</v>
      </c>
      <c r="DR572" s="193">
        <v>0</v>
      </c>
      <c r="DS572" s="190" t="s">
        <v>271</v>
      </c>
      <c r="DT572" s="193" t="s">
        <v>271</v>
      </c>
      <c r="DU572" s="193" t="s">
        <v>271</v>
      </c>
      <c r="DV572" s="190" t="s">
        <v>287</v>
      </c>
      <c r="DW572" s="193">
        <v>6712</v>
      </c>
      <c r="DX572" s="193">
        <v>40272</v>
      </c>
      <c r="DY572" s="190" t="s">
        <v>356</v>
      </c>
      <c r="DZ572" s="190" t="s">
        <v>297</v>
      </c>
      <c r="EA572" s="190" t="s">
        <v>271</v>
      </c>
      <c r="EB572" s="190" t="s">
        <v>271</v>
      </c>
      <c r="EC572" s="190" t="s">
        <v>297</v>
      </c>
      <c r="ED572" s="190" t="s">
        <v>271</v>
      </c>
      <c r="EE572" s="190" t="s">
        <v>271</v>
      </c>
      <c r="EF572" s="190" t="s">
        <v>271</v>
      </c>
      <c r="EG572" s="190" t="s">
        <v>321</v>
      </c>
      <c r="EH572" s="190" t="s">
        <v>380</v>
      </c>
      <c r="EI572" s="190" t="s">
        <v>319</v>
      </c>
      <c r="EJ572" s="190" t="s">
        <v>245</v>
      </c>
      <c r="EK572" s="190" t="s">
        <v>351</v>
      </c>
      <c r="EL572" s="190" t="s">
        <v>272</v>
      </c>
      <c r="EM572" s="190" t="s">
        <v>272</v>
      </c>
      <c r="EN572" s="190" t="s">
        <v>272</v>
      </c>
      <c r="EO572" s="190" t="s">
        <v>272</v>
      </c>
      <c r="EP572" s="190" t="s">
        <v>350</v>
      </c>
      <c r="EQ572" s="190">
        <v>4</v>
      </c>
      <c r="ER572" s="190" t="s">
        <v>404</v>
      </c>
      <c r="ES572" s="190" t="s">
        <v>272</v>
      </c>
      <c r="ET572" s="190" t="s">
        <v>272</v>
      </c>
      <c r="EU572" s="190" t="s">
        <v>272</v>
      </c>
      <c r="EV572" s="190" t="s">
        <v>272</v>
      </c>
      <c r="EW572" s="190" t="s">
        <v>279</v>
      </c>
      <c r="EX572" s="190">
        <v>4</v>
      </c>
      <c r="EY572" s="190" t="s">
        <v>278</v>
      </c>
      <c r="EZ572" s="190" t="s">
        <v>266</v>
      </c>
      <c r="FA572" s="190" t="s">
        <v>260</v>
      </c>
      <c r="FB572" s="193">
        <v>5</v>
      </c>
      <c r="FC572" s="190" t="s">
        <v>482</v>
      </c>
      <c r="FD572" s="190" t="s">
        <v>442</v>
      </c>
      <c r="FE572" s="190" t="s">
        <v>1357</v>
      </c>
      <c r="FF572" s="190" t="s">
        <v>263</v>
      </c>
      <c r="FG572" s="190" t="s">
        <v>6589</v>
      </c>
      <c r="FH572" s="190" t="s">
        <v>271</v>
      </c>
      <c r="FI572" s="190" t="s">
        <v>6588</v>
      </c>
      <c r="FJ572" s="190" t="s">
        <v>6587</v>
      </c>
      <c r="FK572" s="190" t="s">
        <v>6586</v>
      </c>
      <c r="FL572" s="190" t="s">
        <v>6585</v>
      </c>
      <c r="FM572" s="190" t="s">
        <v>6584</v>
      </c>
      <c r="FN572" s="190" t="s">
        <v>6583</v>
      </c>
      <c r="FO572" s="190" t="s">
        <v>6582</v>
      </c>
      <c r="FP572" s="190" t="s">
        <v>6581</v>
      </c>
      <c r="FQ572" s="193">
        <v>237078</v>
      </c>
      <c r="FR572" s="193">
        <v>39513</v>
      </c>
      <c r="FS572" s="190" t="s">
        <v>272</v>
      </c>
      <c r="FT572" s="190" t="s">
        <v>297</v>
      </c>
      <c r="FU572" s="190" t="s">
        <v>297</v>
      </c>
      <c r="FV572" s="190" t="s">
        <v>297</v>
      </c>
      <c r="FW572" s="190" t="s">
        <v>272</v>
      </c>
      <c r="FX572" s="190" t="s">
        <v>297</v>
      </c>
      <c r="FY572" s="190" t="s">
        <v>272</v>
      </c>
      <c r="FZ572" s="190" t="s">
        <v>297</v>
      </c>
      <c r="GA572" s="190" t="s">
        <v>272</v>
      </c>
      <c r="GB572" s="190" t="s">
        <v>297</v>
      </c>
      <c r="GC572" s="190" t="s">
        <v>272</v>
      </c>
      <c r="GD572" s="190" t="s">
        <v>272</v>
      </c>
      <c r="GE572" s="190" t="s">
        <v>272</v>
      </c>
    </row>
    <row r="573" spans="1:187" x14ac:dyDescent="0.3">
      <c r="A573" s="190" t="s">
        <v>372</v>
      </c>
      <c r="B573" s="190">
        <v>3631</v>
      </c>
      <c r="C573" s="190" t="s">
        <v>113</v>
      </c>
      <c r="D573" s="190" t="s">
        <v>241</v>
      </c>
      <c r="E573" s="190" t="s">
        <v>6011</v>
      </c>
      <c r="F573" s="190" t="s">
        <v>6010</v>
      </c>
      <c r="G573" s="190" t="s">
        <v>5395</v>
      </c>
      <c r="H573" s="190" t="s">
        <v>369</v>
      </c>
      <c r="I573" s="190" t="s">
        <v>3695</v>
      </c>
      <c r="J573" s="190" t="s">
        <v>5592</v>
      </c>
      <c r="K573" s="190" t="s">
        <v>271</v>
      </c>
      <c r="L573" s="190" t="s">
        <v>271</v>
      </c>
      <c r="M573" s="190" t="s">
        <v>271</v>
      </c>
      <c r="N573" s="190" t="s">
        <v>271</v>
      </c>
      <c r="O573" s="190" t="s">
        <v>271</v>
      </c>
      <c r="P573" s="190" t="s">
        <v>271</v>
      </c>
      <c r="Q573" s="191">
        <v>42370</v>
      </c>
      <c r="R573" s="191">
        <v>44196</v>
      </c>
      <c r="T573" s="190" t="s">
        <v>549</v>
      </c>
      <c r="U573" s="194">
        <v>1088691.53</v>
      </c>
      <c r="V573" s="190" t="s">
        <v>6009</v>
      </c>
      <c r="W573" s="190" t="s">
        <v>6008</v>
      </c>
      <c r="X573" s="190" t="s">
        <v>6007</v>
      </c>
      <c r="Y573" s="190" t="s">
        <v>1759</v>
      </c>
      <c r="Z573" s="190" t="s">
        <v>6006</v>
      </c>
      <c r="AA573" s="190" t="s">
        <v>6005</v>
      </c>
      <c r="AB573" s="190" t="s">
        <v>310</v>
      </c>
      <c r="AC573" s="190" t="s">
        <v>6004</v>
      </c>
      <c r="AD573" s="190" t="s">
        <v>289</v>
      </c>
      <c r="AE573" s="190" t="s">
        <v>6003</v>
      </c>
      <c r="AF573" s="190" t="s">
        <v>6002</v>
      </c>
      <c r="AG573" s="193" t="s">
        <v>271</v>
      </c>
      <c r="AH573" s="193" t="s">
        <v>271</v>
      </c>
      <c r="AI573" s="193" t="s">
        <v>271</v>
      </c>
      <c r="AJ573" s="193" t="s">
        <v>271</v>
      </c>
      <c r="AK573" s="193" t="s">
        <v>271</v>
      </c>
      <c r="AL573" s="193" t="s">
        <v>271</v>
      </c>
      <c r="AM573" s="193">
        <v>0</v>
      </c>
      <c r="AN573" s="193">
        <v>0</v>
      </c>
      <c r="AO573" s="193">
        <v>0</v>
      </c>
      <c r="AP573" s="193">
        <v>0</v>
      </c>
      <c r="AQ573" s="193">
        <v>0</v>
      </c>
      <c r="AR573" s="193">
        <v>0</v>
      </c>
      <c r="AS573" s="190" t="s">
        <v>271</v>
      </c>
      <c r="AT573" s="193" t="s">
        <v>271</v>
      </c>
      <c r="AU573" s="193" t="s">
        <v>271</v>
      </c>
      <c r="AV573" s="190" t="s">
        <v>271</v>
      </c>
      <c r="AW573" s="193" t="s">
        <v>271</v>
      </c>
      <c r="AX573" s="193" t="s">
        <v>271</v>
      </c>
      <c r="AY573" s="190" t="s">
        <v>271</v>
      </c>
      <c r="AZ573" s="193" t="s">
        <v>271</v>
      </c>
      <c r="BA573" s="193" t="s">
        <v>271</v>
      </c>
      <c r="BB573" s="190" t="s">
        <v>271</v>
      </c>
      <c r="BC573" s="193" t="s">
        <v>271</v>
      </c>
      <c r="BD573" s="193" t="s">
        <v>271</v>
      </c>
      <c r="BE573" s="190" t="s">
        <v>271</v>
      </c>
      <c r="BF573" s="193" t="s">
        <v>271</v>
      </c>
      <c r="BG573" s="193" t="s">
        <v>271</v>
      </c>
      <c r="BH573" s="190" t="s">
        <v>271</v>
      </c>
      <c r="BI573" s="193" t="s">
        <v>271</v>
      </c>
      <c r="BJ573" s="193" t="s">
        <v>271</v>
      </c>
      <c r="BK573" s="190" t="s">
        <v>271</v>
      </c>
      <c r="BL573" s="193" t="s">
        <v>271</v>
      </c>
      <c r="BM573" s="193" t="s">
        <v>271</v>
      </c>
      <c r="BN573" s="190" t="s">
        <v>271</v>
      </c>
      <c r="BO573" s="193" t="s">
        <v>271</v>
      </c>
      <c r="BP573" s="193" t="s">
        <v>271</v>
      </c>
      <c r="BQ573" s="190" t="s">
        <v>271</v>
      </c>
      <c r="BR573" s="193" t="s">
        <v>271</v>
      </c>
      <c r="BS573" s="193" t="s">
        <v>271</v>
      </c>
      <c r="BT573" s="190" t="s">
        <v>271</v>
      </c>
      <c r="BU573" s="193" t="s">
        <v>271</v>
      </c>
      <c r="BV573" s="193" t="s">
        <v>271</v>
      </c>
      <c r="BW573" s="193">
        <v>0</v>
      </c>
      <c r="BX573" s="193">
        <v>0</v>
      </c>
      <c r="BY573" s="193">
        <v>0</v>
      </c>
      <c r="BZ573" s="193">
        <v>0</v>
      </c>
      <c r="CA573" s="193">
        <v>0</v>
      </c>
      <c r="CB573" s="193">
        <v>0</v>
      </c>
      <c r="CC573" s="190" t="s">
        <v>287</v>
      </c>
      <c r="CD573" s="193">
        <v>0</v>
      </c>
      <c r="CE573" s="193">
        <v>0</v>
      </c>
      <c r="CF573" s="190" t="s">
        <v>287</v>
      </c>
      <c r="CG573" s="193">
        <v>0</v>
      </c>
      <c r="CH573" s="193">
        <v>0</v>
      </c>
      <c r="CI573" s="190" t="s">
        <v>271</v>
      </c>
      <c r="CJ573" s="193" t="s">
        <v>271</v>
      </c>
      <c r="CK573" s="193" t="s">
        <v>271</v>
      </c>
      <c r="CL573" s="190" t="s">
        <v>287</v>
      </c>
      <c r="CM573" s="193">
        <v>0</v>
      </c>
      <c r="CN573" s="193">
        <v>0</v>
      </c>
      <c r="CO573" s="190" t="s">
        <v>287</v>
      </c>
      <c r="CP573" s="193">
        <v>0</v>
      </c>
      <c r="CQ573" s="193">
        <v>0</v>
      </c>
      <c r="CR573" s="190" t="s">
        <v>271</v>
      </c>
      <c r="CS573" s="193" t="s">
        <v>271</v>
      </c>
      <c r="CT573" s="193" t="s">
        <v>271</v>
      </c>
      <c r="CU573" s="190" t="s">
        <v>287</v>
      </c>
      <c r="CV573" s="193">
        <v>0</v>
      </c>
      <c r="CW573" s="193">
        <v>0</v>
      </c>
      <c r="CX573" s="190" t="s">
        <v>271</v>
      </c>
      <c r="CY573" s="193" t="s">
        <v>271</v>
      </c>
      <c r="CZ573" s="193" t="s">
        <v>271</v>
      </c>
      <c r="DA573" s="190" t="s">
        <v>271</v>
      </c>
      <c r="DB573" s="193" t="s">
        <v>271</v>
      </c>
      <c r="DC573" s="193" t="s">
        <v>271</v>
      </c>
      <c r="DD573" s="190" t="s">
        <v>271</v>
      </c>
      <c r="DE573" s="193" t="s">
        <v>271</v>
      </c>
      <c r="DF573" s="193" t="s">
        <v>271</v>
      </c>
      <c r="DG573" s="190" t="s">
        <v>271</v>
      </c>
      <c r="DH573" s="193" t="s">
        <v>271</v>
      </c>
      <c r="DI573" s="193" t="s">
        <v>271</v>
      </c>
      <c r="DJ573" s="190" t="s">
        <v>287</v>
      </c>
      <c r="DK573" s="193">
        <v>0</v>
      </c>
      <c r="DL573" s="193">
        <v>0</v>
      </c>
      <c r="DM573" s="190" t="s">
        <v>271</v>
      </c>
      <c r="DN573" s="193" t="s">
        <v>271</v>
      </c>
      <c r="DO573" s="193" t="s">
        <v>271</v>
      </c>
      <c r="DP573" s="190" t="s">
        <v>271</v>
      </c>
      <c r="DQ573" s="193" t="s">
        <v>271</v>
      </c>
      <c r="DR573" s="193" t="s">
        <v>271</v>
      </c>
      <c r="DS573" s="190" t="s">
        <v>271</v>
      </c>
      <c r="DT573" s="193" t="s">
        <v>271</v>
      </c>
      <c r="DU573" s="193" t="s">
        <v>271</v>
      </c>
      <c r="DV573" s="190" t="s">
        <v>287</v>
      </c>
      <c r="DW573" s="193">
        <v>0</v>
      </c>
      <c r="DX573" s="193">
        <v>0</v>
      </c>
      <c r="DY573" s="190" t="s">
        <v>356</v>
      </c>
      <c r="DZ573" s="190" t="s">
        <v>272</v>
      </c>
      <c r="EA573" s="190" t="s">
        <v>381</v>
      </c>
      <c r="EB573" s="190" t="s">
        <v>307</v>
      </c>
      <c r="EC573" s="190" t="s">
        <v>272</v>
      </c>
      <c r="ED573" s="190" t="s">
        <v>564</v>
      </c>
      <c r="EE573" s="190" t="s">
        <v>426</v>
      </c>
      <c r="EF573" s="190" t="s">
        <v>6001</v>
      </c>
      <c r="EG573" s="190" t="s">
        <v>285</v>
      </c>
      <c r="EH573" s="190" t="s">
        <v>320</v>
      </c>
      <c r="EI573" s="190" t="s">
        <v>319</v>
      </c>
      <c r="EJ573" s="190" t="s">
        <v>246</v>
      </c>
      <c r="EK573" s="190" t="s">
        <v>351</v>
      </c>
      <c r="EL573" s="190" t="s">
        <v>272</v>
      </c>
      <c r="EM573" s="190" t="s">
        <v>271</v>
      </c>
      <c r="EN573" s="190" t="s">
        <v>272</v>
      </c>
      <c r="EO573" s="190" t="s">
        <v>271</v>
      </c>
      <c r="EP573" s="190" t="s">
        <v>281</v>
      </c>
      <c r="EQ573" s="190">
        <v>2</v>
      </c>
      <c r="ER573" s="190" t="s">
        <v>349</v>
      </c>
      <c r="ES573" s="190" t="s">
        <v>272</v>
      </c>
      <c r="ET573" s="190" t="s">
        <v>271</v>
      </c>
      <c r="EU573" s="190" t="s">
        <v>297</v>
      </c>
      <c r="EV573" s="190" t="s">
        <v>271</v>
      </c>
      <c r="EW573" s="190" t="s">
        <v>601</v>
      </c>
      <c r="EX573" s="190">
        <v>1</v>
      </c>
      <c r="EY573" s="190" t="s">
        <v>278</v>
      </c>
      <c r="EZ573" s="190" t="s">
        <v>267</v>
      </c>
      <c r="FA573" s="190" t="s">
        <v>258</v>
      </c>
      <c r="FB573" s="193">
        <v>4</v>
      </c>
      <c r="FC573" s="190" t="s">
        <v>482</v>
      </c>
      <c r="FD573" s="190" t="s">
        <v>442</v>
      </c>
      <c r="FE573" s="190" t="s">
        <v>1357</v>
      </c>
      <c r="FF573" s="190" t="s">
        <v>263</v>
      </c>
      <c r="FG573" s="190" t="s">
        <v>271</v>
      </c>
      <c r="FH573" s="190" t="s">
        <v>6000</v>
      </c>
      <c r="FI573" s="190" t="s">
        <v>271</v>
      </c>
      <c r="FJ573" s="190" t="s">
        <v>271</v>
      </c>
      <c r="FK573" s="190" t="s">
        <v>271</v>
      </c>
      <c r="FL573" s="190" t="s">
        <v>271</v>
      </c>
      <c r="FM573" s="190" t="s">
        <v>271</v>
      </c>
      <c r="FN573" s="190" t="s">
        <v>271</v>
      </c>
      <c r="FO573" s="190" t="s">
        <v>271</v>
      </c>
      <c r="FP573" s="190" t="s">
        <v>5999</v>
      </c>
      <c r="FQ573" s="193">
        <v>0</v>
      </c>
      <c r="FR573" s="193">
        <v>0</v>
      </c>
      <c r="FS573" s="190" t="s">
        <v>272</v>
      </c>
      <c r="FT573" s="190" t="s">
        <v>272</v>
      </c>
      <c r="FU573" s="190" t="s">
        <v>297</v>
      </c>
      <c r="FV573" s="190" t="s">
        <v>297</v>
      </c>
      <c r="FW573" s="190" t="s">
        <v>271</v>
      </c>
      <c r="FX573" s="190" t="s">
        <v>297</v>
      </c>
      <c r="FY573" s="190" t="s">
        <v>297</v>
      </c>
      <c r="FZ573" s="190" t="s">
        <v>297</v>
      </c>
      <c r="GA573" s="190" t="s">
        <v>297</v>
      </c>
      <c r="GB573" s="190" t="s">
        <v>271</v>
      </c>
      <c r="GC573" s="190" t="s">
        <v>272</v>
      </c>
      <c r="GD573" s="190" t="s">
        <v>272</v>
      </c>
      <c r="GE573" s="190" t="s">
        <v>272</v>
      </c>
    </row>
    <row r="574" spans="1:187" x14ac:dyDescent="0.3">
      <c r="A574" s="190" t="s">
        <v>372</v>
      </c>
      <c r="B574" s="190">
        <v>3624</v>
      </c>
      <c r="C574" s="190" t="s">
        <v>113</v>
      </c>
      <c r="D574" s="190" t="s">
        <v>241</v>
      </c>
      <c r="E574" s="190" t="s">
        <v>1762</v>
      </c>
      <c r="F574" s="190" t="s">
        <v>1761</v>
      </c>
      <c r="G574" s="190" t="s">
        <v>1337</v>
      </c>
      <c r="H574" s="190" t="s">
        <v>369</v>
      </c>
      <c r="I574" s="190" t="s">
        <v>1543</v>
      </c>
      <c r="J574" s="190" t="s">
        <v>1760</v>
      </c>
      <c r="K574" s="190" t="s">
        <v>271</v>
      </c>
      <c r="L574" s="190" t="s">
        <v>271</v>
      </c>
      <c r="M574" s="190" t="s">
        <v>271</v>
      </c>
      <c r="N574" s="190" t="s">
        <v>271</v>
      </c>
      <c r="O574" s="190" t="s">
        <v>271</v>
      </c>
      <c r="P574" s="190" t="s">
        <v>271</v>
      </c>
      <c r="Q574" s="191">
        <v>41122</v>
      </c>
      <c r="R574" s="191">
        <v>42551</v>
      </c>
      <c r="T574" s="190" t="s">
        <v>549</v>
      </c>
      <c r="U574" s="194">
        <v>0</v>
      </c>
      <c r="V574" s="190" t="s">
        <v>1759</v>
      </c>
      <c r="W574" s="190" t="s">
        <v>1758</v>
      </c>
      <c r="X574" s="190" t="s">
        <v>1757</v>
      </c>
      <c r="Y574" s="190" t="s">
        <v>1756</v>
      </c>
      <c r="Z574" s="190" t="s">
        <v>1755</v>
      </c>
      <c r="AA574" s="190" t="s">
        <v>1754</v>
      </c>
      <c r="AB574" s="190" t="s">
        <v>291</v>
      </c>
      <c r="AC574" s="190" t="s">
        <v>1753</v>
      </c>
      <c r="AD574" s="190" t="s">
        <v>325</v>
      </c>
      <c r="AE574" s="190" t="s">
        <v>1752</v>
      </c>
      <c r="AF574" s="190" t="s">
        <v>1751</v>
      </c>
      <c r="AG574" s="193">
        <v>9659</v>
      </c>
      <c r="AH574" s="193">
        <v>9768</v>
      </c>
      <c r="AI574" s="193">
        <v>19427</v>
      </c>
      <c r="AJ574" s="193">
        <v>7997</v>
      </c>
      <c r="AK574" s="193">
        <v>2551</v>
      </c>
      <c r="AL574" s="193">
        <v>10548</v>
      </c>
      <c r="AM574" s="193">
        <v>9659</v>
      </c>
      <c r="AN574" s="193">
        <v>9768</v>
      </c>
      <c r="AO574" s="193">
        <v>19427</v>
      </c>
      <c r="AP574" s="193">
        <v>7997</v>
      </c>
      <c r="AQ574" s="193">
        <v>2551</v>
      </c>
      <c r="AR574" s="193">
        <v>10548</v>
      </c>
      <c r="AS574" s="190" t="s">
        <v>271</v>
      </c>
      <c r="AT574" s="193" t="s">
        <v>271</v>
      </c>
      <c r="AU574" s="193" t="s">
        <v>271</v>
      </c>
      <c r="AV574" s="190" t="s">
        <v>271</v>
      </c>
      <c r="AW574" s="193" t="s">
        <v>271</v>
      </c>
      <c r="AX574" s="193" t="s">
        <v>271</v>
      </c>
      <c r="AY574" s="190" t="s">
        <v>287</v>
      </c>
      <c r="AZ574" s="193">
        <v>10548</v>
      </c>
      <c r="BA574" s="193">
        <v>0</v>
      </c>
      <c r="BB574" s="190" t="s">
        <v>271</v>
      </c>
      <c r="BC574" s="193" t="s">
        <v>271</v>
      </c>
      <c r="BD574" s="193" t="s">
        <v>271</v>
      </c>
      <c r="BE574" s="190" t="s">
        <v>271</v>
      </c>
      <c r="BF574" s="193" t="s">
        <v>271</v>
      </c>
      <c r="BG574" s="193" t="s">
        <v>271</v>
      </c>
      <c r="BH574" s="190" t="s">
        <v>287</v>
      </c>
      <c r="BI574" s="193">
        <v>502</v>
      </c>
      <c r="BJ574" s="193">
        <v>0</v>
      </c>
      <c r="BK574" s="190" t="s">
        <v>271</v>
      </c>
      <c r="BL574" s="193" t="s">
        <v>271</v>
      </c>
      <c r="BM574" s="193" t="s">
        <v>271</v>
      </c>
      <c r="BN574" s="190" t="s">
        <v>271</v>
      </c>
      <c r="BO574" s="193" t="s">
        <v>271</v>
      </c>
      <c r="BP574" s="193" t="s">
        <v>271</v>
      </c>
      <c r="BQ574" s="190" t="s">
        <v>271</v>
      </c>
      <c r="BR574" s="193" t="s">
        <v>271</v>
      </c>
      <c r="BS574" s="193" t="s">
        <v>271</v>
      </c>
      <c r="BT574" s="190" t="s">
        <v>287</v>
      </c>
      <c r="BU574" s="193">
        <v>10548</v>
      </c>
      <c r="BV574" s="193">
        <v>0</v>
      </c>
      <c r="BW574" s="193">
        <v>9659</v>
      </c>
      <c r="BX574" s="193">
        <v>9768</v>
      </c>
      <c r="BY574" s="193">
        <v>19427</v>
      </c>
      <c r="BZ574" s="193">
        <v>7997</v>
      </c>
      <c r="CA574" s="193">
        <v>2577</v>
      </c>
      <c r="CB574" s="193">
        <v>10574</v>
      </c>
      <c r="CC574" s="190" t="s">
        <v>287</v>
      </c>
      <c r="CD574" s="193">
        <v>5534</v>
      </c>
      <c r="CE574" s="193">
        <v>0</v>
      </c>
      <c r="CF574" s="190" t="s">
        <v>287</v>
      </c>
      <c r="CG574" s="193">
        <v>5471</v>
      </c>
      <c r="CH574" s="193">
        <v>0</v>
      </c>
      <c r="CI574" s="190" t="s">
        <v>271</v>
      </c>
      <c r="CJ574" s="193" t="s">
        <v>271</v>
      </c>
      <c r="CK574" s="193" t="s">
        <v>271</v>
      </c>
      <c r="CL574" s="190" t="s">
        <v>271</v>
      </c>
      <c r="CM574" s="193" t="s">
        <v>271</v>
      </c>
      <c r="CN574" s="193" t="s">
        <v>271</v>
      </c>
      <c r="CO574" s="190" t="s">
        <v>271</v>
      </c>
      <c r="CP574" s="193" t="s">
        <v>271</v>
      </c>
      <c r="CQ574" s="193" t="s">
        <v>271</v>
      </c>
      <c r="CR574" s="190" t="s">
        <v>271</v>
      </c>
      <c r="CS574" s="193" t="s">
        <v>271</v>
      </c>
      <c r="CT574" s="193" t="s">
        <v>271</v>
      </c>
      <c r="CU574" s="190" t="s">
        <v>287</v>
      </c>
      <c r="CV574" s="193">
        <v>10548</v>
      </c>
      <c r="CW574" s="193">
        <v>0</v>
      </c>
      <c r="CX574" s="190" t="s">
        <v>271</v>
      </c>
      <c r="CY574" s="193" t="s">
        <v>271</v>
      </c>
      <c r="CZ574" s="193" t="s">
        <v>271</v>
      </c>
      <c r="DA574" s="190" t="s">
        <v>287</v>
      </c>
      <c r="DB574" s="193">
        <v>335</v>
      </c>
      <c r="DC574" s="193">
        <v>0</v>
      </c>
      <c r="DD574" s="190" t="s">
        <v>271</v>
      </c>
      <c r="DE574" s="193" t="s">
        <v>271</v>
      </c>
      <c r="DF574" s="193" t="s">
        <v>271</v>
      </c>
      <c r="DG574" s="190" t="s">
        <v>287</v>
      </c>
      <c r="DH574" s="193">
        <v>5534</v>
      </c>
      <c r="DI574" s="193">
        <v>0</v>
      </c>
      <c r="DJ574" s="190" t="s">
        <v>271</v>
      </c>
      <c r="DK574" s="193" t="s">
        <v>271</v>
      </c>
      <c r="DL574" s="193" t="s">
        <v>271</v>
      </c>
      <c r="DM574" s="190" t="s">
        <v>287</v>
      </c>
      <c r="DN574" s="193">
        <v>0</v>
      </c>
      <c r="DO574" s="193">
        <v>0</v>
      </c>
      <c r="DP574" s="190" t="s">
        <v>271</v>
      </c>
      <c r="DQ574" s="193" t="s">
        <v>271</v>
      </c>
      <c r="DR574" s="193" t="s">
        <v>271</v>
      </c>
      <c r="DS574" s="190" t="s">
        <v>271</v>
      </c>
      <c r="DT574" s="193" t="s">
        <v>271</v>
      </c>
      <c r="DU574" s="193" t="s">
        <v>271</v>
      </c>
      <c r="DV574" s="190" t="s">
        <v>287</v>
      </c>
      <c r="DW574" s="193">
        <v>5869</v>
      </c>
      <c r="DX574" s="193">
        <v>0</v>
      </c>
      <c r="DY574" s="190" t="s">
        <v>356</v>
      </c>
      <c r="DZ574" s="190" t="s">
        <v>272</v>
      </c>
      <c r="EA574" s="190" t="s">
        <v>355</v>
      </c>
      <c r="EB574" s="190" t="s">
        <v>271</v>
      </c>
      <c r="EC574" s="190" t="s">
        <v>297</v>
      </c>
      <c r="ED574" s="190" t="s">
        <v>271</v>
      </c>
      <c r="EE574" s="190" t="s">
        <v>271</v>
      </c>
      <c r="EF574" s="190" t="s">
        <v>271</v>
      </c>
      <c r="EG574" s="190" t="s">
        <v>321</v>
      </c>
      <c r="EH574" s="190" t="s">
        <v>320</v>
      </c>
      <c r="EI574" s="190" t="s">
        <v>319</v>
      </c>
      <c r="EJ574" s="190" t="s">
        <v>246</v>
      </c>
      <c r="EK574" s="190" t="s">
        <v>379</v>
      </c>
      <c r="EL574" s="190" t="s">
        <v>272</v>
      </c>
      <c r="EM574" s="190" t="s">
        <v>272</v>
      </c>
      <c r="EN574" s="190" t="s">
        <v>272</v>
      </c>
      <c r="EO574" s="190" t="s">
        <v>272</v>
      </c>
      <c r="EP574" s="190" t="s">
        <v>378</v>
      </c>
      <c r="EQ574" s="190">
        <v>4</v>
      </c>
      <c r="ER574" s="190" t="s">
        <v>349</v>
      </c>
      <c r="ES574" s="190" t="s">
        <v>272</v>
      </c>
      <c r="ET574" s="190" t="s">
        <v>272</v>
      </c>
      <c r="EU574" s="190" t="s">
        <v>272</v>
      </c>
      <c r="EV574" s="190" t="s">
        <v>272</v>
      </c>
      <c r="EW574" s="190" t="s">
        <v>303</v>
      </c>
      <c r="EX574" s="190">
        <v>4</v>
      </c>
      <c r="EY574" s="190" t="s">
        <v>318</v>
      </c>
      <c r="EZ574" s="190" t="s">
        <v>267</v>
      </c>
      <c r="FA574" s="190" t="s">
        <v>260</v>
      </c>
      <c r="FB574" s="193">
        <v>10</v>
      </c>
      <c r="FC574" s="190" t="s">
        <v>442</v>
      </c>
      <c r="FD574" s="190" t="s">
        <v>1357</v>
      </c>
      <c r="FE574" s="190" t="s">
        <v>348</v>
      </c>
      <c r="FF574" s="190" t="s">
        <v>263</v>
      </c>
      <c r="FG574" s="190" t="s">
        <v>1750</v>
      </c>
      <c r="FH574" s="190" t="s">
        <v>271</v>
      </c>
      <c r="FI574" s="190" t="s">
        <v>1749</v>
      </c>
      <c r="FJ574" s="190" t="s">
        <v>1748</v>
      </c>
      <c r="FK574" s="190" t="s">
        <v>1747</v>
      </c>
      <c r="FL574" s="190" t="s">
        <v>1746</v>
      </c>
      <c r="FM574" s="190" t="s">
        <v>1745</v>
      </c>
      <c r="FN574" s="190" t="s">
        <v>1744</v>
      </c>
      <c r="FO574" s="190" t="s">
        <v>1743</v>
      </c>
      <c r="FP574" s="190" t="s">
        <v>271</v>
      </c>
      <c r="FQ574" s="193">
        <v>19427</v>
      </c>
      <c r="FR574" s="193">
        <v>10574</v>
      </c>
      <c r="FS574" s="190" t="s">
        <v>297</v>
      </c>
      <c r="FT574" s="190" t="s">
        <v>297</v>
      </c>
      <c r="FU574" s="190" t="s">
        <v>272</v>
      </c>
      <c r="FV574" s="190" t="s">
        <v>297</v>
      </c>
      <c r="FW574" s="190" t="s">
        <v>297</v>
      </c>
      <c r="FX574" s="190" t="s">
        <v>297</v>
      </c>
      <c r="FY574" s="190" t="s">
        <v>297</v>
      </c>
      <c r="FZ574" s="190" t="s">
        <v>297</v>
      </c>
      <c r="GA574" s="190" t="s">
        <v>272</v>
      </c>
      <c r="GB574" s="190" t="s">
        <v>272</v>
      </c>
      <c r="GC574" s="190" t="s">
        <v>272</v>
      </c>
      <c r="GD574" s="190" t="s">
        <v>272</v>
      </c>
      <c r="GE574" s="190" t="s">
        <v>272</v>
      </c>
    </row>
    <row r="575" spans="1:187" x14ac:dyDescent="0.3">
      <c r="A575" s="190" t="s">
        <v>372</v>
      </c>
      <c r="B575" s="190">
        <v>3625</v>
      </c>
      <c r="C575" s="190" t="s">
        <v>113</v>
      </c>
      <c r="D575" s="190" t="s">
        <v>241</v>
      </c>
      <c r="E575" s="190" t="s">
        <v>1742</v>
      </c>
      <c r="F575" s="190" t="s">
        <v>1741</v>
      </c>
      <c r="G575" s="190" t="s">
        <v>1337</v>
      </c>
      <c r="H575" s="190" t="s">
        <v>369</v>
      </c>
      <c r="I575" s="190" t="s">
        <v>1543</v>
      </c>
      <c r="J575" s="190" t="s">
        <v>271</v>
      </c>
      <c r="K575" s="190" t="s">
        <v>271</v>
      </c>
      <c r="L575" s="190" t="s">
        <v>271</v>
      </c>
      <c r="M575" s="190" t="s">
        <v>271</v>
      </c>
      <c r="N575" s="190" t="s">
        <v>271</v>
      </c>
      <c r="O575" s="190" t="s">
        <v>271</v>
      </c>
      <c r="P575" s="190" t="s">
        <v>271</v>
      </c>
      <c r="Q575" s="191">
        <v>42064</v>
      </c>
      <c r="R575" s="191">
        <v>42795</v>
      </c>
      <c r="S575" s="191">
        <v>42979</v>
      </c>
      <c r="T575" s="190" t="s">
        <v>471</v>
      </c>
      <c r="U575" s="194">
        <v>982635</v>
      </c>
      <c r="V575" s="190" t="s">
        <v>1740</v>
      </c>
      <c r="W575" s="190" t="s">
        <v>1739</v>
      </c>
      <c r="X575" s="190" t="s">
        <v>1738</v>
      </c>
      <c r="Y575" s="190" t="s">
        <v>1737</v>
      </c>
      <c r="Z575" s="190" t="s">
        <v>1736</v>
      </c>
      <c r="AA575" s="190" t="s">
        <v>1735</v>
      </c>
      <c r="AB575" s="190" t="s">
        <v>310</v>
      </c>
      <c r="AC575" s="190" t="s">
        <v>1734</v>
      </c>
      <c r="AD575" s="190" t="s">
        <v>325</v>
      </c>
      <c r="AE575" s="190" t="s">
        <v>1733</v>
      </c>
      <c r="AF575" s="190" t="s">
        <v>1732</v>
      </c>
      <c r="AG575" s="193">
        <v>127200</v>
      </c>
      <c r="AH575" s="193">
        <v>62964</v>
      </c>
      <c r="AI575" s="193">
        <v>190164</v>
      </c>
      <c r="AJ575" s="193">
        <v>21200</v>
      </c>
      <c r="AK575" s="193">
        <v>8480</v>
      </c>
      <c r="AL575" s="193">
        <v>29680</v>
      </c>
      <c r="AM575" s="193" t="s">
        <v>271</v>
      </c>
      <c r="AN575" s="193" t="s">
        <v>271</v>
      </c>
      <c r="AO575" s="193">
        <v>0</v>
      </c>
      <c r="AP575" s="193" t="s">
        <v>271</v>
      </c>
      <c r="AQ575" s="193" t="s">
        <v>271</v>
      </c>
      <c r="AR575" s="193">
        <v>0</v>
      </c>
      <c r="AS575" s="190" t="s">
        <v>271</v>
      </c>
      <c r="AT575" s="193" t="s">
        <v>271</v>
      </c>
      <c r="AU575" s="193" t="s">
        <v>271</v>
      </c>
      <c r="AV575" s="190" t="s">
        <v>271</v>
      </c>
      <c r="AW575" s="193" t="s">
        <v>271</v>
      </c>
      <c r="AX575" s="193" t="s">
        <v>271</v>
      </c>
      <c r="AY575" s="190" t="s">
        <v>271</v>
      </c>
      <c r="AZ575" s="193" t="s">
        <v>271</v>
      </c>
      <c r="BA575" s="193" t="s">
        <v>271</v>
      </c>
      <c r="BB575" s="190" t="s">
        <v>271</v>
      </c>
      <c r="BC575" s="193" t="s">
        <v>271</v>
      </c>
      <c r="BD575" s="193" t="s">
        <v>271</v>
      </c>
      <c r="BE575" s="190" t="s">
        <v>271</v>
      </c>
      <c r="BF575" s="193" t="s">
        <v>271</v>
      </c>
      <c r="BG575" s="193" t="s">
        <v>271</v>
      </c>
      <c r="BH575" s="190" t="s">
        <v>271</v>
      </c>
      <c r="BI575" s="193" t="s">
        <v>271</v>
      </c>
      <c r="BJ575" s="193" t="s">
        <v>271</v>
      </c>
      <c r="BK575" s="190" t="s">
        <v>271</v>
      </c>
      <c r="BL575" s="193" t="s">
        <v>271</v>
      </c>
      <c r="BM575" s="193" t="s">
        <v>271</v>
      </c>
      <c r="BN575" s="190" t="s">
        <v>271</v>
      </c>
      <c r="BO575" s="193" t="s">
        <v>271</v>
      </c>
      <c r="BP575" s="193" t="s">
        <v>271</v>
      </c>
      <c r="BQ575" s="190" t="s">
        <v>271</v>
      </c>
      <c r="BR575" s="193" t="s">
        <v>271</v>
      </c>
      <c r="BS575" s="193" t="s">
        <v>271</v>
      </c>
      <c r="BT575" s="190" t="s">
        <v>271</v>
      </c>
      <c r="BU575" s="193" t="s">
        <v>271</v>
      </c>
      <c r="BV575" s="193" t="s">
        <v>271</v>
      </c>
      <c r="BW575" s="193">
        <v>23400</v>
      </c>
      <c r="BX575" s="193">
        <v>22482</v>
      </c>
      <c r="BY575" s="193">
        <v>45882</v>
      </c>
      <c r="BZ575" s="193">
        <v>4887</v>
      </c>
      <c r="CA575" s="193">
        <v>1536</v>
      </c>
      <c r="CB575" s="193">
        <v>7647</v>
      </c>
      <c r="CC575" s="190" t="s">
        <v>271</v>
      </c>
      <c r="CD575" s="193" t="s">
        <v>271</v>
      </c>
      <c r="CE575" s="193" t="s">
        <v>271</v>
      </c>
      <c r="CF575" s="190" t="s">
        <v>271</v>
      </c>
      <c r="CG575" s="193" t="s">
        <v>271</v>
      </c>
      <c r="CH575" s="193" t="s">
        <v>271</v>
      </c>
      <c r="CI575" s="190" t="s">
        <v>271</v>
      </c>
      <c r="CJ575" s="193" t="s">
        <v>271</v>
      </c>
      <c r="CK575" s="193" t="s">
        <v>271</v>
      </c>
      <c r="CL575" s="190" t="s">
        <v>271</v>
      </c>
      <c r="CM575" s="193" t="s">
        <v>271</v>
      </c>
      <c r="CN575" s="193" t="s">
        <v>271</v>
      </c>
      <c r="CO575" s="190" t="s">
        <v>271</v>
      </c>
      <c r="CP575" s="193" t="s">
        <v>271</v>
      </c>
      <c r="CQ575" s="193" t="s">
        <v>271</v>
      </c>
      <c r="CR575" s="190" t="s">
        <v>287</v>
      </c>
      <c r="CS575" s="193">
        <v>1630</v>
      </c>
      <c r="CT575" s="193">
        <v>9780</v>
      </c>
      <c r="CU575" s="190" t="s">
        <v>271</v>
      </c>
      <c r="CV575" s="193" t="s">
        <v>271</v>
      </c>
      <c r="CW575" s="193" t="s">
        <v>271</v>
      </c>
      <c r="CX575" s="190" t="s">
        <v>287</v>
      </c>
      <c r="CY575" s="193">
        <v>1692</v>
      </c>
      <c r="CZ575" s="193">
        <v>10152</v>
      </c>
      <c r="DA575" s="190" t="s">
        <v>287</v>
      </c>
      <c r="DB575" s="193">
        <v>2135</v>
      </c>
      <c r="DC575" s="193">
        <v>12810</v>
      </c>
      <c r="DD575" s="190" t="s">
        <v>271</v>
      </c>
      <c r="DE575" s="193" t="s">
        <v>271</v>
      </c>
      <c r="DF575" s="193" t="s">
        <v>271</v>
      </c>
      <c r="DG575" s="190" t="s">
        <v>271</v>
      </c>
      <c r="DH575" s="193" t="s">
        <v>271</v>
      </c>
      <c r="DI575" s="193" t="s">
        <v>271</v>
      </c>
      <c r="DJ575" s="190" t="s">
        <v>271</v>
      </c>
      <c r="DK575" s="193" t="s">
        <v>271</v>
      </c>
      <c r="DL575" s="193" t="s">
        <v>271</v>
      </c>
      <c r="DM575" s="190" t="s">
        <v>271</v>
      </c>
      <c r="DN575" s="193" t="s">
        <v>271</v>
      </c>
      <c r="DO575" s="193" t="s">
        <v>271</v>
      </c>
      <c r="DP575" s="190" t="s">
        <v>287</v>
      </c>
      <c r="DQ575" s="193">
        <v>498</v>
      </c>
      <c r="DR575" s="193">
        <v>2988</v>
      </c>
      <c r="DS575" s="190" t="s">
        <v>271</v>
      </c>
      <c r="DT575" s="193" t="s">
        <v>271</v>
      </c>
      <c r="DU575" s="193" t="s">
        <v>271</v>
      </c>
      <c r="DV575" s="190" t="s">
        <v>287</v>
      </c>
      <c r="DW575" s="193">
        <v>1692</v>
      </c>
      <c r="DX575" s="193">
        <v>10152</v>
      </c>
      <c r="DY575" s="190" t="s">
        <v>356</v>
      </c>
      <c r="DZ575" s="190" t="s">
        <v>297</v>
      </c>
      <c r="EA575" s="190" t="s">
        <v>271</v>
      </c>
      <c r="EB575" s="190" t="s">
        <v>271</v>
      </c>
      <c r="EC575" s="190" t="s">
        <v>297</v>
      </c>
      <c r="ED575" s="190" t="s">
        <v>271</v>
      </c>
      <c r="EE575" s="190" t="s">
        <v>271</v>
      </c>
      <c r="EF575" s="190" t="s">
        <v>271</v>
      </c>
      <c r="EG575" s="190" t="s">
        <v>285</v>
      </c>
      <c r="EH575" s="190" t="s">
        <v>320</v>
      </c>
      <c r="EI575" s="190" t="s">
        <v>319</v>
      </c>
      <c r="EJ575" s="190" t="s">
        <v>244</v>
      </c>
      <c r="EK575" s="190" t="s">
        <v>351</v>
      </c>
      <c r="EL575" s="190" t="s">
        <v>272</v>
      </c>
      <c r="EM575" s="190" t="s">
        <v>272</v>
      </c>
      <c r="EN575" s="190" t="s">
        <v>272</v>
      </c>
      <c r="EO575" s="190" t="s">
        <v>272</v>
      </c>
      <c r="EP575" s="190" t="s">
        <v>350</v>
      </c>
      <c r="EQ575" s="190">
        <v>4</v>
      </c>
      <c r="ER575" s="190" t="s">
        <v>349</v>
      </c>
      <c r="ES575" s="190" t="s">
        <v>272</v>
      </c>
      <c r="ET575" s="190" t="s">
        <v>272</v>
      </c>
      <c r="EU575" s="190" t="s">
        <v>272</v>
      </c>
      <c r="EV575" s="190" t="s">
        <v>272</v>
      </c>
      <c r="EW575" s="190" t="s">
        <v>303</v>
      </c>
      <c r="EX575" s="190">
        <v>4</v>
      </c>
      <c r="EY575" s="190" t="s">
        <v>318</v>
      </c>
      <c r="EZ575" s="190" t="s">
        <v>268</v>
      </c>
      <c r="FA575" s="190" t="s">
        <v>260</v>
      </c>
      <c r="FB575" s="193">
        <v>3</v>
      </c>
      <c r="FC575" s="190" t="s">
        <v>442</v>
      </c>
      <c r="FD575" s="190" t="s">
        <v>1357</v>
      </c>
      <c r="FE575" s="190" t="s">
        <v>271</v>
      </c>
      <c r="FF575" s="190" t="s">
        <v>271</v>
      </c>
      <c r="FG575" s="190" t="s">
        <v>271</v>
      </c>
      <c r="FH575" s="190" t="s">
        <v>1731</v>
      </c>
      <c r="FI575" s="190" t="s">
        <v>1730</v>
      </c>
      <c r="FJ575" s="190" t="s">
        <v>1729</v>
      </c>
      <c r="FK575" s="190" t="s">
        <v>1728</v>
      </c>
      <c r="FL575" s="190" t="s">
        <v>1727</v>
      </c>
      <c r="FM575" s="190" t="s">
        <v>1726</v>
      </c>
      <c r="FN575" s="190" t="s">
        <v>271</v>
      </c>
      <c r="FO575" s="190" t="s">
        <v>1725</v>
      </c>
      <c r="FP575" s="190" t="s">
        <v>271</v>
      </c>
      <c r="FQ575" s="193">
        <v>45882</v>
      </c>
      <c r="FR575" s="193">
        <v>7647</v>
      </c>
      <c r="FS575" s="190" t="s">
        <v>272</v>
      </c>
      <c r="FT575" s="190" t="s">
        <v>271</v>
      </c>
      <c r="FU575" s="190" t="s">
        <v>297</v>
      </c>
      <c r="FV575" s="190" t="s">
        <v>271</v>
      </c>
      <c r="FW575" s="190" t="s">
        <v>271</v>
      </c>
      <c r="FX575" s="190" t="s">
        <v>271</v>
      </c>
      <c r="FY575" s="190" t="s">
        <v>272</v>
      </c>
      <c r="FZ575" s="190" t="s">
        <v>272</v>
      </c>
      <c r="GA575" s="190" t="s">
        <v>271</v>
      </c>
      <c r="GB575" s="190" t="s">
        <v>271</v>
      </c>
      <c r="GC575" s="190" t="s">
        <v>272</v>
      </c>
      <c r="GD575" s="190" t="s">
        <v>297</v>
      </c>
      <c r="GE575" s="190" t="s">
        <v>271</v>
      </c>
    </row>
    <row r="576" spans="1:187" x14ac:dyDescent="0.3">
      <c r="A576" s="190" t="s">
        <v>372</v>
      </c>
      <c r="B576" s="190">
        <v>3640</v>
      </c>
      <c r="C576" s="190" t="s">
        <v>118</v>
      </c>
      <c r="D576" s="190" t="s">
        <v>239</v>
      </c>
      <c r="E576" s="190" t="s">
        <v>6516</v>
      </c>
      <c r="F576" s="190" t="s">
        <v>6515</v>
      </c>
      <c r="G576" s="190" t="s">
        <v>6357</v>
      </c>
      <c r="H576" s="190" t="s">
        <v>369</v>
      </c>
      <c r="I576" s="190" t="s">
        <v>6421</v>
      </c>
      <c r="J576" s="190" t="s">
        <v>6494</v>
      </c>
      <c r="K576" s="190" t="s">
        <v>271</v>
      </c>
      <c r="L576" s="190" t="s">
        <v>271</v>
      </c>
      <c r="M576" s="190" t="s">
        <v>271</v>
      </c>
      <c r="N576" s="190" t="s">
        <v>271</v>
      </c>
      <c r="O576" s="190" t="s">
        <v>271</v>
      </c>
      <c r="P576" s="190" t="s">
        <v>271</v>
      </c>
      <c r="Q576" s="191">
        <v>41275</v>
      </c>
      <c r="R576" s="191">
        <v>42369</v>
      </c>
      <c r="S576" s="191">
        <v>42551</v>
      </c>
      <c r="T576" s="190" t="s">
        <v>574</v>
      </c>
      <c r="U576" s="194" t="s">
        <v>271</v>
      </c>
      <c r="V576" s="190" t="s">
        <v>6514</v>
      </c>
      <c r="W576" s="190" t="s">
        <v>6513</v>
      </c>
      <c r="X576" s="190" t="s">
        <v>6512</v>
      </c>
      <c r="Y576" s="190" t="s">
        <v>6511</v>
      </c>
      <c r="Z576" s="190" t="s">
        <v>6510</v>
      </c>
      <c r="AA576" s="190" t="s">
        <v>6509</v>
      </c>
      <c r="AB576" s="190" t="s">
        <v>310</v>
      </c>
      <c r="AC576" s="190" t="s">
        <v>6508</v>
      </c>
      <c r="AD576" s="190" t="s">
        <v>674</v>
      </c>
      <c r="AE576" s="190" t="s">
        <v>6507</v>
      </c>
      <c r="AF576" s="190" t="s">
        <v>6506</v>
      </c>
      <c r="AG576" s="193">
        <v>0</v>
      </c>
      <c r="AH576" s="193">
        <v>0</v>
      </c>
      <c r="AI576" s="193">
        <v>0</v>
      </c>
      <c r="AJ576" s="193">
        <v>0</v>
      </c>
      <c r="AK576" s="193">
        <v>0</v>
      </c>
      <c r="AL576" s="193">
        <v>0</v>
      </c>
      <c r="AM576" s="193" t="s">
        <v>271</v>
      </c>
      <c r="AN576" s="193" t="s">
        <v>271</v>
      </c>
      <c r="AO576" s="193">
        <v>0</v>
      </c>
      <c r="AP576" s="193" t="s">
        <v>271</v>
      </c>
      <c r="AQ576" s="193" t="s">
        <v>271</v>
      </c>
      <c r="AR576" s="193">
        <v>0</v>
      </c>
      <c r="AS576" s="190" t="s">
        <v>271</v>
      </c>
      <c r="AT576" s="193" t="s">
        <v>271</v>
      </c>
      <c r="AU576" s="193" t="s">
        <v>271</v>
      </c>
      <c r="AV576" s="190" t="s">
        <v>271</v>
      </c>
      <c r="AW576" s="193" t="s">
        <v>271</v>
      </c>
      <c r="AX576" s="193" t="s">
        <v>271</v>
      </c>
      <c r="AY576" s="190" t="s">
        <v>271</v>
      </c>
      <c r="AZ576" s="193" t="s">
        <v>271</v>
      </c>
      <c r="BA576" s="193" t="s">
        <v>271</v>
      </c>
      <c r="BB576" s="190" t="s">
        <v>271</v>
      </c>
      <c r="BC576" s="193" t="s">
        <v>271</v>
      </c>
      <c r="BD576" s="193" t="s">
        <v>271</v>
      </c>
      <c r="BE576" s="190" t="s">
        <v>271</v>
      </c>
      <c r="BF576" s="193" t="s">
        <v>271</v>
      </c>
      <c r="BG576" s="193" t="s">
        <v>271</v>
      </c>
      <c r="BH576" s="190" t="s">
        <v>271</v>
      </c>
      <c r="BI576" s="193" t="s">
        <v>271</v>
      </c>
      <c r="BJ576" s="193" t="s">
        <v>271</v>
      </c>
      <c r="BK576" s="190" t="s">
        <v>271</v>
      </c>
      <c r="BL576" s="193" t="s">
        <v>271</v>
      </c>
      <c r="BM576" s="193" t="s">
        <v>271</v>
      </c>
      <c r="BN576" s="190" t="s">
        <v>271</v>
      </c>
      <c r="BO576" s="193" t="s">
        <v>271</v>
      </c>
      <c r="BP576" s="193" t="s">
        <v>271</v>
      </c>
      <c r="BQ576" s="190" t="s">
        <v>271</v>
      </c>
      <c r="BR576" s="193" t="s">
        <v>271</v>
      </c>
      <c r="BS576" s="193" t="s">
        <v>271</v>
      </c>
      <c r="BT576" s="190" t="s">
        <v>271</v>
      </c>
      <c r="BU576" s="193" t="s">
        <v>271</v>
      </c>
      <c r="BV576" s="193" t="s">
        <v>271</v>
      </c>
      <c r="BW576" s="193" t="s">
        <v>271</v>
      </c>
      <c r="BX576" s="193" t="s">
        <v>271</v>
      </c>
      <c r="BY576" s="193">
        <v>0</v>
      </c>
      <c r="BZ576" s="193" t="s">
        <v>271</v>
      </c>
      <c r="CA576" s="193" t="s">
        <v>271</v>
      </c>
      <c r="CB576" s="193">
        <v>0</v>
      </c>
      <c r="CC576" s="190" t="s">
        <v>271</v>
      </c>
      <c r="CD576" s="193" t="s">
        <v>271</v>
      </c>
      <c r="CE576" s="193" t="s">
        <v>271</v>
      </c>
      <c r="CF576" s="190" t="s">
        <v>287</v>
      </c>
      <c r="CG576" s="193">
        <v>0</v>
      </c>
      <c r="CH576" s="193">
        <v>0</v>
      </c>
      <c r="CI576" s="190" t="s">
        <v>271</v>
      </c>
      <c r="CJ576" s="193" t="s">
        <v>271</v>
      </c>
      <c r="CK576" s="193" t="s">
        <v>271</v>
      </c>
      <c r="CL576" s="190" t="s">
        <v>271</v>
      </c>
      <c r="CM576" s="193" t="s">
        <v>271</v>
      </c>
      <c r="CN576" s="193" t="s">
        <v>271</v>
      </c>
      <c r="CO576" s="190" t="s">
        <v>271</v>
      </c>
      <c r="CP576" s="193" t="s">
        <v>271</v>
      </c>
      <c r="CQ576" s="193" t="s">
        <v>271</v>
      </c>
      <c r="CR576" s="190" t="s">
        <v>271</v>
      </c>
      <c r="CS576" s="193" t="s">
        <v>271</v>
      </c>
      <c r="CT576" s="193" t="s">
        <v>271</v>
      </c>
      <c r="CU576" s="190" t="s">
        <v>271</v>
      </c>
      <c r="CV576" s="193" t="s">
        <v>271</v>
      </c>
      <c r="CW576" s="193" t="s">
        <v>271</v>
      </c>
      <c r="CX576" s="190" t="s">
        <v>271</v>
      </c>
      <c r="CY576" s="193" t="s">
        <v>271</v>
      </c>
      <c r="CZ576" s="193" t="s">
        <v>271</v>
      </c>
      <c r="DA576" s="190" t="s">
        <v>287</v>
      </c>
      <c r="DB576" s="193">
        <v>0</v>
      </c>
      <c r="DC576" s="193">
        <v>0</v>
      </c>
      <c r="DD576" s="190" t="s">
        <v>271</v>
      </c>
      <c r="DE576" s="193" t="s">
        <v>271</v>
      </c>
      <c r="DF576" s="193" t="s">
        <v>271</v>
      </c>
      <c r="DG576" s="190" t="s">
        <v>271</v>
      </c>
      <c r="DH576" s="193" t="s">
        <v>271</v>
      </c>
      <c r="DI576" s="193" t="s">
        <v>271</v>
      </c>
      <c r="DJ576" s="190" t="s">
        <v>287</v>
      </c>
      <c r="DK576" s="193">
        <v>0</v>
      </c>
      <c r="DL576" s="193">
        <v>0</v>
      </c>
      <c r="DM576" s="190" t="s">
        <v>287</v>
      </c>
      <c r="DN576" s="193">
        <v>0</v>
      </c>
      <c r="DO576" s="193">
        <v>0</v>
      </c>
      <c r="DP576" s="190" t="s">
        <v>271</v>
      </c>
      <c r="DQ576" s="193" t="s">
        <v>271</v>
      </c>
      <c r="DR576" s="193" t="s">
        <v>271</v>
      </c>
      <c r="DS576" s="190" t="s">
        <v>271</v>
      </c>
      <c r="DT576" s="193" t="s">
        <v>271</v>
      </c>
      <c r="DU576" s="193" t="s">
        <v>271</v>
      </c>
      <c r="DV576" s="190" t="s">
        <v>271</v>
      </c>
      <c r="DW576" s="193" t="s">
        <v>271</v>
      </c>
      <c r="DX576" s="193" t="s">
        <v>271</v>
      </c>
      <c r="DY576" s="190" t="s">
        <v>356</v>
      </c>
      <c r="DZ576" s="190" t="s">
        <v>272</v>
      </c>
      <c r="EA576" s="190" t="s">
        <v>323</v>
      </c>
      <c r="EB576" s="190" t="s">
        <v>286</v>
      </c>
      <c r="EC576" s="190" t="s">
        <v>297</v>
      </c>
      <c r="ED576" s="190" t="s">
        <v>271</v>
      </c>
      <c r="EE576" s="190" t="s">
        <v>271</v>
      </c>
      <c r="EF576" s="190" t="s">
        <v>6505</v>
      </c>
      <c r="EG576" s="190" t="s">
        <v>321</v>
      </c>
      <c r="EH576" s="190" t="s">
        <v>284</v>
      </c>
      <c r="EI576" s="190" t="s">
        <v>283</v>
      </c>
      <c r="EJ576" s="190" t="s">
        <v>246</v>
      </c>
      <c r="EK576" s="190" t="s">
        <v>379</v>
      </c>
      <c r="EL576" s="190" t="s">
        <v>272</v>
      </c>
      <c r="EM576" s="190" t="s">
        <v>272</v>
      </c>
      <c r="EN576" s="190" t="s">
        <v>272</v>
      </c>
      <c r="EO576" s="190" t="s">
        <v>297</v>
      </c>
      <c r="EP576" s="190" t="s">
        <v>464</v>
      </c>
      <c r="EQ576" s="190">
        <v>3</v>
      </c>
      <c r="ER576" s="190" t="s">
        <v>404</v>
      </c>
      <c r="ES576" s="190" t="s">
        <v>272</v>
      </c>
      <c r="ET576" s="190" t="s">
        <v>272</v>
      </c>
      <c r="EU576" s="190" t="s">
        <v>272</v>
      </c>
      <c r="EV576" s="190" t="s">
        <v>297</v>
      </c>
      <c r="EW576" s="190" t="s">
        <v>281</v>
      </c>
      <c r="EX576" s="190">
        <v>3</v>
      </c>
      <c r="EY576" s="190" t="s">
        <v>318</v>
      </c>
      <c r="EZ576" s="190" t="s">
        <v>266</v>
      </c>
      <c r="FA576" s="190" t="s">
        <v>260</v>
      </c>
      <c r="FB576" s="193">
        <v>9</v>
      </c>
      <c r="FC576" s="190" t="s">
        <v>300</v>
      </c>
      <c r="FD576" s="190" t="s">
        <v>276</v>
      </c>
      <c r="FE576" s="190" t="s">
        <v>348</v>
      </c>
      <c r="FF576" s="190" t="s">
        <v>263</v>
      </c>
      <c r="FG576" s="190" t="s">
        <v>6504</v>
      </c>
      <c r="FH576" s="190" t="s">
        <v>271</v>
      </c>
      <c r="FI576" s="190" t="s">
        <v>6503</v>
      </c>
      <c r="FJ576" s="190" t="s">
        <v>6502</v>
      </c>
      <c r="FK576" s="190" t="s">
        <v>6501</v>
      </c>
      <c r="FL576" s="190" t="s">
        <v>6500</v>
      </c>
      <c r="FM576" s="190" t="s">
        <v>6499</v>
      </c>
      <c r="FN576" s="190" t="s">
        <v>6498</v>
      </c>
      <c r="FO576" s="190" t="s">
        <v>6580</v>
      </c>
      <c r="FP576" s="190" t="s">
        <v>6497</v>
      </c>
      <c r="FQ576" s="193">
        <v>0</v>
      </c>
      <c r="FR576" s="193">
        <v>0</v>
      </c>
      <c r="FS576" s="190" t="s">
        <v>297</v>
      </c>
      <c r="FT576" s="190" t="s">
        <v>297</v>
      </c>
      <c r="FU576" s="190" t="s">
        <v>297</v>
      </c>
      <c r="FV576" s="190" t="s">
        <v>297</v>
      </c>
      <c r="FW576" s="190" t="s">
        <v>297</v>
      </c>
      <c r="FX576" s="190" t="s">
        <v>297</v>
      </c>
      <c r="FY576" s="190" t="s">
        <v>297</v>
      </c>
      <c r="FZ576" s="190" t="s">
        <v>297</v>
      </c>
      <c r="GA576" s="190" t="s">
        <v>272</v>
      </c>
      <c r="GB576" s="190" t="s">
        <v>297</v>
      </c>
      <c r="GC576" s="190" t="s">
        <v>297</v>
      </c>
      <c r="GD576" s="190" t="s">
        <v>297</v>
      </c>
      <c r="GE576" s="190" t="s">
        <v>297</v>
      </c>
    </row>
    <row r="577" spans="1:187" x14ac:dyDescent="0.3">
      <c r="A577" s="190" t="s">
        <v>372</v>
      </c>
      <c r="B577" s="190">
        <v>3140</v>
      </c>
      <c r="C577" s="190" t="s">
        <v>123</v>
      </c>
      <c r="D577" s="190" t="s">
        <v>238</v>
      </c>
      <c r="E577" s="190" t="s">
        <v>6786</v>
      </c>
      <c r="F577" s="190" t="s">
        <v>6785</v>
      </c>
      <c r="G577" s="190" t="s">
        <v>6654</v>
      </c>
      <c r="H577" s="190" t="s">
        <v>369</v>
      </c>
      <c r="I577" s="190" t="s">
        <v>3316</v>
      </c>
      <c r="J577" s="190" t="s">
        <v>3873</v>
      </c>
      <c r="K577" s="190" t="s">
        <v>271</v>
      </c>
      <c r="L577" s="190" t="s">
        <v>271</v>
      </c>
      <c r="M577" s="190" t="s">
        <v>271</v>
      </c>
      <c r="N577" s="190" t="s">
        <v>271</v>
      </c>
      <c r="O577" s="190" t="s">
        <v>271</v>
      </c>
      <c r="P577" s="190" t="s">
        <v>271</v>
      </c>
      <c r="Q577" s="191">
        <v>42309</v>
      </c>
      <c r="R577" s="191">
        <v>43404</v>
      </c>
      <c r="T577" s="190" t="s">
        <v>471</v>
      </c>
      <c r="U577" s="194">
        <v>1230000</v>
      </c>
      <c r="V577" s="190" t="s">
        <v>6784</v>
      </c>
      <c r="W577" s="190" t="s">
        <v>364</v>
      </c>
      <c r="X577" s="190" t="s">
        <v>6783</v>
      </c>
      <c r="Y577" s="190" t="s">
        <v>6782</v>
      </c>
      <c r="Z577" s="190" t="s">
        <v>5495</v>
      </c>
      <c r="AA577" s="190" t="s">
        <v>6781</v>
      </c>
      <c r="AB577" s="190" t="s">
        <v>310</v>
      </c>
      <c r="AC577" s="190" t="s">
        <v>6780</v>
      </c>
      <c r="AD577" s="190" t="s">
        <v>674</v>
      </c>
      <c r="AE577" s="190" t="s">
        <v>6779</v>
      </c>
      <c r="AF577" s="190" t="s">
        <v>6778</v>
      </c>
      <c r="AG577" s="193">
        <v>14000</v>
      </c>
      <c r="AH577" s="193">
        <v>6000</v>
      </c>
      <c r="AI577" s="193">
        <v>20000</v>
      </c>
      <c r="AJ577" s="193">
        <v>4620</v>
      </c>
      <c r="AK577" s="193">
        <v>2380</v>
      </c>
      <c r="AL577" s="193">
        <v>7000</v>
      </c>
      <c r="AM577" s="193" t="s">
        <v>271</v>
      </c>
      <c r="AN577" s="193" t="s">
        <v>271</v>
      </c>
      <c r="AO577" s="193">
        <v>0</v>
      </c>
      <c r="AP577" s="193" t="s">
        <v>271</v>
      </c>
      <c r="AQ577" s="193" t="s">
        <v>271</v>
      </c>
      <c r="AR577" s="193">
        <v>0</v>
      </c>
      <c r="AS577" s="190" t="s">
        <v>271</v>
      </c>
      <c r="AT577" s="193" t="s">
        <v>271</v>
      </c>
      <c r="AU577" s="193" t="s">
        <v>271</v>
      </c>
      <c r="AV577" s="190" t="s">
        <v>271</v>
      </c>
      <c r="AW577" s="193" t="s">
        <v>271</v>
      </c>
      <c r="AX577" s="193" t="s">
        <v>271</v>
      </c>
      <c r="AY577" s="190" t="s">
        <v>271</v>
      </c>
      <c r="AZ577" s="193" t="s">
        <v>271</v>
      </c>
      <c r="BA577" s="193" t="s">
        <v>271</v>
      </c>
      <c r="BB577" s="190" t="s">
        <v>271</v>
      </c>
      <c r="BC577" s="193" t="s">
        <v>271</v>
      </c>
      <c r="BD577" s="193" t="s">
        <v>271</v>
      </c>
      <c r="BE577" s="190" t="s">
        <v>271</v>
      </c>
      <c r="BF577" s="193" t="s">
        <v>271</v>
      </c>
      <c r="BG577" s="193" t="s">
        <v>271</v>
      </c>
      <c r="BH577" s="190" t="s">
        <v>271</v>
      </c>
      <c r="BI577" s="193" t="s">
        <v>271</v>
      </c>
      <c r="BJ577" s="193" t="s">
        <v>271</v>
      </c>
      <c r="BK577" s="190" t="s">
        <v>271</v>
      </c>
      <c r="BL577" s="193" t="s">
        <v>271</v>
      </c>
      <c r="BM577" s="193" t="s">
        <v>271</v>
      </c>
      <c r="BN577" s="190" t="s">
        <v>271</v>
      </c>
      <c r="BO577" s="193" t="s">
        <v>271</v>
      </c>
      <c r="BP577" s="193" t="s">
        <v>271</v>
      </c>
      <c r="BQ577" s="190" t="s">
        <v>271</v>
      </c>
      <c r="BR577" s="193" t="s">
        <v>271</v>
      </c>
      <c r="BS577" s="193" t="s">
        <v>271</v>
      </c>
      <c r="BT577" s="190" t="s">
        <v>271</v>
      </c>
      <c r="BU577" s="193" t="s">
        <v>271</v>
      </c>
      <c r="BV577" s="193" t="s">
        <v>271</v>
      </c>
      <c r="BW577" s="193">
        <v>800</v>
      </c>
      <c r="BX577" s="193">
        <v>550</v>
      </c>
      <c r="BY577" s="193">
        <v>1350</v>
      </c>
      <c r="BZ577" s="193">
        <v>258</v>
      </c>
      <c r="CA577" s="193">
        <v>224</v>
      </c>
      <c r="CB577" s="193">
        <v>482</v>
      </c>
      <c r="CC577" s="190" t="s">
        <v>271</v>
      </c>
      <c r="CD577" s="193" t="s">
        <v>271</v>
      </c>
      <c r="CE577" s="193" t="s">
        <v>271</v>
      </c>
      <c r="CF577" s="190" t="s">
        <v>271</v>
      </c>
      <c r="CG577" s="193" t="s">
        <v>271</v>
      </c>
      <c r="CH577" s="193" t="s">
        <v>271</v>
      </c>
      <c r="CI577" s="190" t="s">
        <v>271</v>
      </c>
      <c r="CJ577" s="193" t="s">
        <v>271</v>
      </c>
      <c r="CK577" s="193" t="s">
        <v>271</v>
      </c>
      <c r="CL577" s="190" t="s">
        <v>271</v>
      </c>
      <c r="CM577" s="193" t="s">
        <v>271</v>
      </c>
      <c r="CN577" s="193" t="s">
        <v>271</v>
      </c>
      <c r="CO577" s="190" t="s">
        <v>271</v>
      </c>
      <c r="CP577" s="193" t="s">
        <v>271</v>
      </c>
      <c r="CQ577" s="193" t="s">
        <v>271</v>
      </c>
      <c r="CR577" s="190" t="s">
        <v>287</v>
      </c>
      <c r="CS577" s="193">
        <v>50</v>
      </c>
      <c r="CT577" s="193">
        <v>130</v>
      </c>
      <c r="CU577" s="190" t="s">
        <v>271</v>
      </c>
      <c r="CV577" s="193" t="s">
        <v>271</v>
      </c>
      <c r="CW577" s="193" t="s">
        <v>271</v>
      </c>
      <c r="CX577" s="190" t="s">
        <v>287</v>
      </c>
      <c r="CY577" s="193">
        <v>205</v>
      </c>
      <c r="CZ577" s="193">
        <v>620</v>
      </c>
      <c r="DA577" s="190" t="s">
        <v>287</v>
      </c>
      <c r="DB577" s="193">
        <v>126</v>
      </c>
      <c r="DC577" s="193">
        <v>250</v>
      </c>
      <c r="DD577" s="190" t="s">
        <v>271</v>
      </c>
      <c r="DE577" s="193" t="s">
        <v>271</v>
      </c>
      <c r="DF577" s="193" t="s">
        <v>271</v>
      </c>
      <c r="DG577" s="190" t="s">
        <v>271</v>
      </c>
      <c r="DH577" s="193" t="s">
        <v>271</v>
      </c>
      <c r="DI577" s="193" t="s">
        <v>271</v>
      </c>
      <c r="DJ577" s="190" t="s">
        <v>271</v>
      </c>
      <c r="DK577" s="193" t="s">
        <v>271</v>
      </c>
      <c r="DL577" s="193" t="s">
        <v>271</v>
      </c>
      <c r="DM577" s="190" t="s">
        <v>287</v>
      </c>
      <c r="DN577" s="193">
        <v>76</v>
      </c>
      <c r="DO577" s="193">
        <v>250</v>
      </c>
      <c r="DP577" s="190" t="s">
        <v>287</v>
      </c>
      <c r="DQ577" s="193">
        <v>24</v>
      </c>
      <c r="DR577" s="193">
        <v>100</v>
      </c>
      <c r="DS577" s="190" t="s">
        <v>271</v>
      </c>
      <c r="DT577" s="193" t="s">
        <v>271</v>
      </c>
      <c r="DU577" s="193" t="s">
        <v>271</v>
      </c>
      <c r="DV577" s="190" t="s">
        <v>271</v>
      </c>
      <c r="DW577" s="193" t="s">
        <v>271</v>
      </c>
      <c r="DX577" s="193" t="s">
        <v>271</v>
      </c>
      <c r="DY577" s="190" t="s">
        <v>356</v>
      </c>
      <c r="DZ577" s="190" t="s">
        <v>297</v>
      </c>
      <c r="EA577" s="190" t="s">
        <v>271</v>
      </c>
      <c r="EB577" s="190" t="s">
        <v>271</v>
      </c>
      <c r="EC577" s="190" t="s">
        <v>272</v>
      </c>
      <c r="ED577" s="190" t="s">
        <v>564</v>
      </c>
      <c r="EE577" s="190" t="s">
        <v>426</v>
      </c>
      <c r="EF577" s="190" t="s">
        <v>6777</v>
      </c>
      <c r="EG577" s="190" t="s">
        <v>352</v>
      </c>
      <c r="EH577" s="190" t="s">
        <v>284</v>
      </c>
      <c r="EI577" s="190" t="s">
        <v>483</v>
      </c>
      <c r="EJ577" s="190" t="s">
        <v>245</v>
      </c>
      <c r="EK577" s="190" t="s">
        <v>351</v>
      </c>
      <c r="EL577" s="190" t="s">
        <v>272</v>
      </c>
      <c r="EM577" s="190" t="s">
        <v>272</v>
      </c>
      <c r="EN577" s="190" t="s">
        <v>272</v>
      </c>
      <c r="EO577" s="190" t="s">
        <v>272</v>
      </c>
      <c r="EP577" s="190" t="s">
        <v>350</v>
      </c>
      <c r="EQ577" s="190">
        <v>4</v>
      </c>
      <c r="ER577" s="190" t="s">
        <v>349</v>
      </c>
      <c r="ES577" s="190" t="s">
        <v>272</v>
      </c>
      <c r="ET577" s="190" t="s">
        <v>272</v>
      </c>
      <c r="EU577" s="190" t="s">
        <v>272</v>
      </c>
      <c r="EV577" s="190" t="s">
        <v>272</v>
      </c>
      <c r="EW577" s="190" t="s">
        <v>303</v>
      </c>
      <c r="EX577" s="190">
        <v>4</v>
      </c>
      <c r="EY577" s="190" t="s">
        <v>318</v>
      </c>
      <c r="EZ577" s="190" t="s">
        <v>268</v>
      </c>
      <c r="FA577" s="190" t="s">
        <v>260</v>
      </c>
      <c r="FB577" s="193">
        <v>3</v>
      </c>
      <c r="FC577" s="190" t="s">
        <v>276</v>
      </c>
      <c r="FD577" s="190" t="s">
        <v>271</v>
      </c>
      <c r="FE577" s="190" t="s">
        <v>271</v>
      </c>
      <c r="FF577" s="190" t="s">
        <v>263</v>
      </c>
      <c r="FG577" s="190" t="s">
        <v>6776</v>
      </c>
      <c r="FH577" s="190" t="s">
        <v>3773</v>
      </c>
      <c r="FI577" s="190" t="s">
        <v>6775</v>
      </c>
      <c r="FJ577" s="190" t="s">
        <v>6774</v>
      </c>
      <c r="FK577" s="190" t="s">
        <v>6773</v>
      </c>
      <c r="FL577" s="190" t="s">
        <v>6772</v>
      </c>
      <c r="FM577" s="190" t="s">
        <v>6771</v>
      </c>
      <c r="FN577" s="190" t="s">
        <v>6770</v>
      </c>
      <c r="FO577" s="190" t="s">
        <v>6769</v>
      </c>
      <c r="FP577" s="190" t="s">
        <v>6768</v>
      </c>
      <c r="FQ577" s="193">
        <v>1350</v>
      </c>
      <c r="FR577" s="193">
        <v>482</v>
      </c>
      <c r="FS577" s="190" t="s">
        <v>271</v>
      </c>
      <c r="FT577" s="190" t="s">
        <v>271</v>
      </c>
      <c r="FU577" s="190" t="s">
        <v>271</v>
      </c>
      <c r="FV577" s="190" t="s">
        <v>271</v>
      </c>
      <c r="FW577" s="190" t="s">
        <v>271</v>
      </c>
      <c r="FX577" s="190" t="s">
        <v>271</v>
      </c>
      <c r="FY577" s="190" t="s">
        <v>272</v>
      </c>
      <c r="FZ577" s="190" t="s">
        <v>271</v>
      </c>
      <c r="GA577" s="190" t="s">
        <v>271</v>
      </c>
      <c r="GB577" s="190" t="s">
        <v>271</v>
      </c>
      <c r="GC577" s="190" t="s">
        <v>271</v>
      </c>
      <c r="GD577" s="190" t="s">
        <v>271</v>
      </c>
      <c r="GE577" s="190" t="s">
        <v>271</v>
      </c>
    </row>
    <row r="578" spans="1:187" x14ac:dyDescent="0.3">
      <c r="A578" s="190" t="s">
        <v>372</v>
      </c>
      <c r="B578" s="190">
        <v>3141</v>
      </c>
      <c r="C578" s="190" t="s">
        <v>123</v>
      </c>
      <c r="D578" s="190" t="s">
        <v>238</v>
      </c>
      <c r="E578" s="190" t="s">
        <v>3331</v>
      </c>
      <c r="F578" s="190" t="s">
        <v>3330</v>
      </c>
      <c r="G578" s="190" t="s">
        <v>2855</v>
      </c>
      <c r="H578" s="190" t="s">
        <v>514</v>
      </c>
      <c r="I578" s="190" t="s">
        <v>2128</v>
      </c>
      <c r="J578" s="190" t="s">
        <v>3329</v>
      </c>
      <c r="K578" s="190" t="s">
        <v>301</v>
      </c>
      <c r="L578" s="190" t="s">
        <v>271</v>
      </c>
      <c r="M578" s="190" t="s">
        <v>2855</v>
      </c>
      <c r="N578" s="190" t="s">
        <v>271</v>
      </c>
      <c r="O578" s="190" t="s">
        <v>271</v>
      </c>
      <c r="P578" s="190" t="s">
        <v>271</v>
      </c>
      <c r="Q578" s="191">
        <v>42430</v>
      </c>
      <c r="R578" s="191">
        <v>43190</v>
      </c>
      <c r="T578" s="190" t="s">
        <v>391</v>
      </c>
      <c r="U578" s="194">
        <v>249114</v>
      </c>
      <c r="V578" s="190" t="s">
        <v>3312</v>
      </c>
      <c r="W578" s="190" t="s">
        <v>1739</v>
      </c>
      <c r="X578" s="190" t="s">
        <v>3311</v>
      </c>
      <c r="Y578" s="190" t="s">
        <v>3328</v>
      </c>
      <c r="Z578" s="190" t="s">
        <v>834</v>
      </c>
      <c r="AA578" s="190" t="s">
        <v>3327</v>
      </c>
      <c r="AB578" s="190" t="s">
        <v>310</v>
      </c>
      <c r="AC578" s="190" t="s">
        <v>3326</v>
      </c>
      <c r="AD578" s="190" t="s">
        <v>325</v>
      </c>
      <c r="AE578" s="190" t="s">
        <v>3325</v>
      </c>
      <c r="AF578" s="190" t="s">
        <v>3324</v>
      </c>
      <c r="AG578" s="193">
        <v>1200</v>
      </c>
      <c r="AH578" s="193">
        <v>400</v>
      </c>
      <c r="AI578" s="193">
        <v>1600</v>
      </c>
      <c r="AJ578" s="193">
        <v>350</v>
      </c>
      <c r="AK578" s="193">
        <v>100</v>
      </c>
      <c r="AL578" s="193">
        <v>450</v>
      </c>
      <c r="AM578" s="193" t="s">
        <v>271</v>
      </c>
      <c r="AN578" s="193" t="s">
        <v>271</v>
      </c>
      <c r="AO578" s="193">
        <v>0</v>
      </c>
      <c r="AP578" s="193" t="s">
        <v>271</v>
      </c>
      <c r="AQ578" s="193" t="s">
        <v>271</v>
      </c>
      <c r="AR578" s="193">
        <v>0</v>
      </c>
      <c r="AS578" s="190" t="s">
        <v>271</v>
      </c>
      <c r="AT578" s="193" t="s">
        <v>271</v>
      </c>
      <c r="AU578" s="193" t="s">
        <v>271</v>
      </c>
      <c r="AV578" s="190" t="s">
        <v>271</v>
      </c>
      <c r="AW578" s="193" t="s">
        <v>271</v>
      </c>
      <c r="AX578" s="193" t="s">
        <v>271</v>
      </c>
      <c r="AY578" s="190" t="s">
        <v>271</v>
      </c>
      <c r="AZ578" s="193" t="s">
        <v>271</v>
      </c>
      <c r="BA578" s="193" t="s">
        <v>271</v>
      </c>
      <c r="BB578" s="190" t="s">
        <v>271</v>
      </c>
      <c r="BC578" s="193" t="s">
        <v>271</v>
      </c>
      <c r="BD578" s="193" t="s">
        <v>271</v>
      </c>
      <c r="BE578" s="190" t="s">
        <v>271</v>
      </c>
      <c r="BF578" s="193" t="s">
        <v>271</v>
      </c>
      <c r="BG578" s="193" t="s">
        <v>271</v>
      </c>
      <c r="BH578" s="190" t="s">
        <v>271</v>
      </c>
      <c r="BI578" s="193" t="s">
        <v>271</v>
      </c>
      <c r="BJ578" s="193" t="s">
        <v>271</v>
      </c>
      <c r="BK578" s="190" t="s">
        <v>271</v>
      </c>
      <c r="BL578" s="193" t="s">
        <v>271</v>
      </c>
      <c r="BM578" s="193" t="s">
        <v>271</v>
      </c>
      <c r="BN578" s="190" t="s">
        <v>271</v>
      </c>
      <c r="BO578" s="193" t="s">
        <v>271</v>
      </c>
      <c r="BP578" s="193" t="s">
        <v>271</v>
      </c>
      <c r="BQ578" s="190" t="s">
        <v>271</v>
      </c>
      <c r="BR578" s="193" t="s">
        <v>271</v>
      </c>
      <c r="BS578" s="193" t="s">
        <v>271</v>
      </c>
      <c r="BT578" s="190" t="s">
        <v>271</v>
      </c>
      <c r="BU578" s="193" t="s">
        <v>271</v>
      </c>
      <c r="BV578" s="193" t="s">
        <v>271</v>
      </c>
      <c r="BW578" s="193">
        <v>1200</v>
      </c>
      <c r="BX578" s="193">
        <v>400</v>
      </c>
      <c r="BY578" s="193">
        <v>1600</v>
      </c>
      <c r="BZ578" s="193">
        <v>350</v>
      </c>
      <c r="CA578" s="193">
        <v>100</v>
      </c>
      <c r="CB578" s="193">
        <v>450</v>
      </c>
      <c r="CC578" s="190" t="s">
        <v>287</v>
      </c>
      <c r="CD578" s="193">
        <v>200</v>
      </c>
      <c r="CE578" s="193">
        <v>80</v>
      </c>
      <c r="CF578" s="190" t="s">
        <v>271</v>
      </c>
      <c r="CG578" s="193" t="s">
        <v>271</v>
      </c>
      <c r="CH578" s="193" t="s">
        <v>271</v>
      </c>
      <c r="CI578" s="190" t="s">
        <v>271</v>
      </c>
      <c r="CJ578" s="193" t="s">
        <v>271</v>
      </c>
      <c r="CK578" s="193" t="s">
        <v>271</v>
      </c>
      <c r="CL578" s="190" t="s">
        <v>271</v>
      </c>
      <c r="CM578" s="193" t="s">
        <v>271</v>
      </c>
      <c r="CN578" s="193" t="s">
        <v>271</v>
      </c>
      <c r="CO578" s="190" t="s">
        <v>271</v>
      </c>
      <c r="CP578" s="193" t="s">
        <v>271</v>
      </c>
      <c r="CQ578" s="193" t="s">
        <v>271</v>
      </c>
      <c r="CR578" s="190" t="s">
        <v>271</v>
      </c>
      <c r="CS578" s="193" t="s">
        <v>271</v>
      </c>
      <c r="CT578" s="193" t="s">
        <v>271</v>
      </c>
      <c r="CU578" s="190" t="s">
        <v>271</v>
      </c>
      <c r="CV578" s="193" t="s">
        <v>271</v>
      </c>
      <c r="CW578" s="193" t="s">
        <v>271</v>
      </c>
      <c r="CX578" s="190" t="s">
        <v>287</v>
      </c>
      <c r="CY578" s="193">
        <v>100</v>
      </c>
      <c r="CZ578" s="193">
        <v>500</v>
      </c>
      <c r="DA578" s="190" t="s">
        <v>271</v>
      </c>
      <c r="DB578" s="193" t="s">
        <v>271</v>
      </c>
      <c r="DC578" s="193" t="s">
        <v>271</v>
      </c>
      <c r="DD578" s="190" t="s">
        <v>271</v>
      </c>
      <c r="DE578" s="193" t="s">
        <v>271</v>
      </c>
      <c r="DF578" s="193" t="s">
        <v>271</v>
      </c>
      <c r="DG578" s="190" t="s">
        <v>271</v>
      </c>
      <c r="DH578" s="193" t="s">
        <v>271</v>
      </c>
      <c r="DI578" s="193" t="s">
        <v>271</v>
      </c>
      <c r="DJ578" s="190" t="s">
        <v>271</v>
      </c>
      <c r="DK578" s="193" t="s">
        <v>271</v>
      </c>
      <c r="DL578" s="193" t="s">
        <v>271</v>
      </c>
      <c r="DM578" s="190" t="s">
        <v>287</v>
      </c>
      <c r="DN578" s="193">
        <v>50</v>
      </c>
      <c r="DO578" s="193">
        <v>50000</v>
      </c>
      <c r="DP578" s="190" t="s">
        <v>271</v>
      </c>
      <c r="DQ578" s="193" t="s">
        <v>271</v>
      </c>
      <c r="DR578" s="193" t="s">
        <v>271</v>
      </c>
      <c r="DS578" s="190" t="s">
        <v>271</v>
      </c>
      <c r="DT578" s="193" t="s">
        <v>271</v>
      </c>
      <c r="DU578" s="193" t="s">
        <v>271</v>
      </c>
      <c r="DV578" s="190" t="s">
        <v>287</v>
      </c>
      <c r="DW578" s="193">
        <v>60</v>
      </c>
      <c r="DX578" s="193">
        <v>500</v>
      </c>
      <c r="DY578" s="190" t="s">
        <v>356</v>
      </c>
      <c r="DZ578" s="190" t="s">
        <v>297</v>
      </c>
      <c r="EA578" s="190" t="s">
        <v>271</v>
      </c>
      <c r="EB578" s="190" t="s">
        <v>271</v>
      </c>
      <c r="EC578" s="190" t="s">
        <v>272</v>
      </c>
      <c r="ED578" s="190" t="s">
        <v>308</v>
      </c>
      <c r="EE578" s="190" t="s">
        <v>307</v>
      </c>
      <c r="EF578" s="190" t="s">
        <v>271</v>
      </c>
      <c r="EG578" s="190" t="s">
        <v>321</v>
      </c>
      <c r="EH578" s="190" t="s">
        <v>380</v>
      </c>
      <c r="EI578" s="190" t="s">
        <v>319</v>
      </c>
      <c r="EJ578" s="190" t="s">
        <v>245</v>
      </c>
      <c r="EK578" s="190" t="s">
        <v>379</v>
      </c>
      <c r="EL578" s="190" t="s">
        <v>272</v>
      </c>
      <c r="EM578" s="190" t="s">
        <v>272</v>
      </c>
      <c r="EN578" s="190" t="s">
        <v>272</v>
      </c>
      <c r="EO578" s="190" t="s">
        <v>272</v>
      </c>
      <c r="EP578" s="190" t="s">
        <v>378</v>
      </c>
      <c r="EQ578" s="190">
        <v>4</v>
      </c>
      <c r="ER578" s="190" t="s">
        <v>349</v>
      </c>
      <c r="ES578" s="190" t="s">
        <v>272</v>
      </c>
      <c r="ET578" s="190" t="s">
        <v>272</v>
      </c>
      <c r="EU578" s="190" t="s">
        <v>272</v>
      </c>
      <c r="EV578" s="190" t="s">
        <v>272</v>
      </c>
      <c r="EW578" s="190" t="s">
        <v>303</v>
      </c>
      <c r="EX578" s="190">
        <v>4</v>
      </c>
      <c r="EY578" s="190" t="s">
        <v>318</v>
      </c>
      <c r="EZ578" s="190" t="s">
        <v>266</v>
      </c>
      <c r="FA578" s="190" t="s">
        <v>260</v>
      </c>
      <c r="FB578" s="193">
        <v>2</v>
      </c>
      <c r="FC578" s="190" t="s">
        <v>276</v>
      </c>
      <c r="FD578" s="190" t="s">
        <v>442</v>
      </c>
      <c r="FE578" s="190" t="s">
        <v>348</v>
      </c>
      <c r="FF578" s="190" t="s">
        <v>263</v>
      </c>
      <c r="FG578" s="190" t="s">
        <v>3323</v>
      </c>
      <c r="FH578" s="190" t="s">
        <v>396</v>
      </c>
      <c r="FI578" s="190" t="s">
        <v>3322</v>
      </c>
      <c r="FJ578" s="190" t="s">
        <v>3321</v>
      </c>
      <c r="FK578" s="190" t="s">
        <v>271</v>
      </c>
      <c r="FL578" s="190" t="s">
        <v>3320</v>
      </c>
      <c r="FM578" s="190" t="s">
        <v>3319</v>
      </c>
      <c r="FN578" s="190" t="s">
        <v>271</v>
      </c>
      <c r="FO578" s="190" t="s">
        <v>271</v>
      </c>
      <c r="FP578" s="190" t="s">
        <v>271</v>
      </c>
      <c r="FQ578" s="193">
        <v>1600</v>
      </c>
      <c r="FR578" s="193">
        <v>450</v>
      </c>
      <c r="FS578" s="190" t="s">
        <v>272</v>
      </c>
      <c r="FT578" s="190" t="s">
        <v>297</v>
      </c>
      <c r="FU578" s="190" t="s">
        <v>271</v>
      </c>
      <c r="FV578" s="190" t="s">
        <v>297</v>
      </c>
      <c r="FW578" s="190" t="s">
        <v>271</v>
      </c>
      <c r="FX578" s="190" t="s">
        <v>297</v>
      </c>
      <c r="FY578" s="190" t="s">
        <v>271</v>
      </c>
      <c r="FZ578" s="190" t="s">
        <v>297</v>
      </c>
      <c r="GA578" s="190" t="s">
        <v>271</v>
      </c>
      <c r="GB578" s="190" t="s">
        <v>297</v>
      </c>
      <c r="GC578" s="190" t="s">
        <v>272</v>
      </c>
      <c r="GD578" s="190" t="s">
        <v>297</v>
      </c>
      <c r="GE578" s="190" t="s">
        <v>271</v>
      </c>
    </row>
    <row r="579" spans="1:187" x14ac:dyDescent="0.3">
      <c r="A579" s="190" t="s">
        <v>372</v>
      </c>
      <c r="B579" s="190">
        <v>3142</v>
      </c>
      <c r="C579" s="190" t="s">
        <v>123</v>
      </c>
      <c r="D579" s="190" t="s">
        <v>238</v>
      </c>
      <c r="E579" s="190" t="s">
        <v>3318</v>
      </c>
      <c r="F579" s="190" t="s">
        <v>3317</v>
      </c>
      <c r="G579" s="190" t="s">
        <v>2855</v>
      </c>
      <c r="H579" s="190" t="s">
        <v>369</v>
      </c>
      <c r="I579" s="190" t="s">
        <v>3316</v>
      </c>
      <c r="J579" s="190" t="s">
        <v>3315</v>
      </c>
      <c r="K579" s="190" t="s">
        <v>1272</v>
      </c>
      <c r="L579" s="190" t="s">
        <v>271</v>
      </c>
      <c r="M579" s="190" t="s">
        <v>3314</v>
      </c>
      <c r="N579" s="190" t="s">
        <v>301</v>
      </c>
      <c r="O579" s="190" t="s">
        <v>271</v>
      </c>
      <c r="P579" s="190" t="s">
        <v>3313</v>
      </c>
      <c r="Q579" s="191">
        <v>42248</v>
      </c>
      <c r="R579" s="191">
        <v>42978</v>
      </c>
      <c r="T579" s="190" t="s">
        <v>391</v>
      </c>
      <c r="U579" s="194">
        <v>337034.33</v>
      </c>
      <c r="V579" s="190" t="s">
        <v>271</v>
      </c>
      <c r="W579" s="190" t="s">
        <v>271</v>
      </c>
      <c r="X579" s="190" t="s">
        <v>271</v>
      </c>
      <c r="Y579" s="190" t="s">
        <v>3312</v>
      </c>
      <c r="Z579" s="190" t="s">
        <v>364</v>
      </c>
      <c r="AA579" s="190" t="s">
        <v>3311</v>
      </c>
      <c r="AB579" s="190" t="s">
        <v>310</v>
      </c>
      <c r="AC579" s="190" t="s">
        <v>3310</v>
      </c>
      <c r="AD579" s="190" t="s">
        <v>289</v>
      </c>
      <c r="AE579" s="190" t="s">
        <v>3309</v>
      </c>
      <c r="AF579" s="190" t="s">
        <v>3308</v>
      </c>
      <c r="AG579" s="193">
        <v>600</v>
      </c>
      <c r="AH579" s="193">
        <v>400</v>
      </c>
      <c r="AI579" s="193">
        <v>1000</v>
      </c>
      <c r="AJ579" s="193">
        <v>200</v>
      </c>
      <c r="AK579" s="193">
        <v>150</v>
      </c>
      <c r="AL579" s="193">
        <v>350</v>
      </c>
      <c r="AM579" s="193">
        <v>0</v>
      </c>
      <c r="AN579" s="193">
        <v>0</v>
      </c>
      <c r="AO579" s="193">
        <v>0</v>
      </c>
      <c r="AP579" s="193">
        <v>0</v>
      </c>
      <c r="AQ579" s="193">
        <v>0</v>
      </c>
      <c r="AR579" s="193">
        <v>0</v>
      </c>
      <c r="AS579" s="190" t="s">
        <v>271</v>
      </c>
      <c r="AT579" s="193" t="s">
        <v>271</v>
      </c>
      <c r="AU579" s="193" t="s">
        <v>271</v>
      </c>
      <c r="AV579" s="190" t="s">
        <v>271</v>
      </c>
      <c r="AW579" s="193" t="s">
        <v>271</v>
      </c>
      <c r="AX579" s="193" t="s">
        <v>271</v>
      </c>
      <c r="AY579" s="190" t="s">
        <v>271</v>
      </c>
      <c r="AZ579" s="193" t="s">
        <v>271</v>
      </c>
      <c r="BA579" s="193" t="s">
        <v>271</v>
      </c>
      <c r="BB579" s="190" t="s">
        <v>271</v>
      </c>
      <c r="BC579" s="193" t="s">
        <v>271</v>
      </c>
      <c r="BD579" s="193" t="s">
        <v>271</v>
      </c>
      <c r="BE579" s="190" t="s">
        <v>271</v>
      </c>
      <c r="BF579" s="193" t="s">
        <v>271</v>
      </c>
      <c r="BG579" s="193" t="s">
        <v>271</v>
      </c>
      <c r="BH579" s="190" t="s">
        <v>271</v>
      </c>
      <c r="BI579" s="193" t="s">
        <v>271</v>
      </c>
      <c r="BJ579" s="193" t="s">
        <v>271</v>
      </c>
      <c r="BK579" s="190" t="s">
        <v>271</v>
      </c>
      <c r="BL579" s="193" t="s">
        <v>271</v>
      </c>
      <c r="BM579" s="193" t="s">
        <v>271</v>
      </c>
      <c r="BN579" s="190" t="s">
        <v>271</v>
      </c>
      <c r="BO579" s="193" t="s">
        <v>271</v>
      </c>
      <c r="BP579" s="193" t="s">
        <v>271</v>
      </c>
      <c r="BQ579" s="190" t="s">
        <v>271</v>
      </c>
      <c r="BR579" s="193" t="s">
        <v>271</v>
      </c>
      <c r="BS579" s="193" t="s">
        <v>271</v>
      </c>
      <c r="BT579" s="190" t="s">
        <v>271</v>
      </c>
      <c r="BU579" s="193" t="s">
        <v>271</v>
      </c>
      <c r="BV579" s="193" t="s">
        <v>271</v>
      </c>
      <c r="BW579" s="193">
        <v>160</v>
      </c>
      <c r="BX579" s="193">
        <v>160</v>
      </c>
      <c r="BY579" s="193">
        <v>320</v>
      </c>
      <c r="BZ579" s="193">
        <v>80</v>
      </c>
      <c r="CA579" s="193">
        <v>100</v>
      </c>
      <c r="CB579" s="193">
        <v>180</v>
      </c>
      <c r="CC579" s="190" t="s">
        <v>287</v>
      </c>
      <c r="CD579" s="193">
        <v>180</v>
      </c>
      <c r="CE579" s="193">
        <v>320</v>
      </c>
      <c r="CF579" s="190" t="s">
        <v>271</v>
      </c>
      <c r="CG579" s="193" t="s">
        <v>271</v>
      </c>
      <c r="CH579" s="193" t="s">
        <v>271</v>
      </c>
      <c r="CI579" s="190" t="s">
        <v>271</v>
      </c>
      <c r="CJ579" s="193" t="s">
        <v>271</v>
      </c>
      <c r="CK579" s="193" t="s">
        <v>271</v>
      </c>
      <c r="CL579" s="190" t="s">
        <v>271</v>
      </c>
      <c r="CM579" s="193" t="s">
        <v>271</v>
      </c>
      <c r="CN579" s="193" t="s">
        <v>271</v>
      </c>
      <c r="CO579" s="190" t="s">
        <v>271</v>
      </c>
      <c r="CP579" s="193" t="s">
        <v>271</v>
      </c>
      <c r="CQ579" s="193" t="s">
        <v>271</v>
      </c>
      <c r="CR579" s="190" t="s">
        <v>271</v>
      </c>
      <c r="CS579" s="193" t="s">
        <v>271</v>
      </c>
      <c r="CT579" s="193" t="s">
        <v>271</v>
      </c>
      <c r="CU579" s="190" t="s">
        <v>271</v>
      </c>
      <c r="CV579" s="193" t="s">
        <v>271</v>
      </c>
      <c r="CW579" s="193" t="s">
        <v>271</v>
      </c>
      <c r="CX579" s="190" t="s">
        <v>271</v>
      </c>
      <c r="CY579" s="193" t="s">
        <v>271</v>
      </c>
      <c r="CZ579" s="193" t="s">
        <v>271</v>
      </c>
      <c r="DA579" s="190" t="s">
        <v>287</v>
      </c>
      <c r="DB579" s="193">
        <v>180</v>
      </c>
      <c r="DC579" s="193">
        <v>320</v>
      </c>
      <c r="DD579" s="190" t="s">
        <v>271</v>
      </c>
      <c r="DE579" s="193" t="s">
        <v>271</v>
      </c>
      <c r="DF579" s="193" t="s">
        <v>271</v>
      </c>
      <c r="DG579" s="190" t="s">
        <v>271</v>
      </c>
      <c r="DH579" s="193" t="s">
        <v>271</v>
      </c>
      <c r="DI579" s="193" t="s">
        <v>271</v>
      </c>
      <c r="DJ579" s="190" t="s">
        <v>271</v>
      </c>
      <c r="DK579" s="193" t="s">
        <v>271</v>
      </c>
      <c r="DL579" s="193" t="s">
        <v>271</v>
      </c>
      <c r="DM579" s="190" t="s">
        <v>271</v>
      </c>
      <c r="DN579" s="193" t="s">
        <v>271</v>
      </c>
      <c r="DO579" s="193" t="s">
        <v>271</v>
      </c>
      <c r="DP579" s="190" t="s">
        <v>271</v>
      </c>
      <c r="DQ579" s="193" t="s">
        <v>271</v>
      </c>
      <c r="DR579" s="193" t="s">
        <v>271</v>
      </c>
      <c r="DS579" s="190" t="s">
        <v>271</v>
      </c>
      <c r="DT579" s="193" t="s">
        <v>271</v>
      </c>
      <c r="DU579" s="193" t="s">
        <v>271</v>
      </c>
      <c r="DV579" s="190" t="s">
        <v>287</v>
      </c>
      <c r="DW579" s="193">
        <v>180</v>
      </c>
      <c r="DX579" s="193">
        <v>320</v>
      </c>
      <c r="DY579" s="190" t="s">
        <v>356</v>
      </c>
      <c r="DZ579" s="190" t="s">
        <v>297</v>
      </c>
      <c r="EA579" s="190" t="s">
        <v>271</v>
      </c>
      <c r="EB579" s="190" t="s">
        <v>271</v>
      </c>
      <c r="EC579" s="190" t="s">
        <v>272</v>
      </c>
      <c r="ED579" s="190" t="s">
        <v>308</v>
      </c>
      <c r="EE579" s="190" t="s">
        <v>307</v>
      </c>
      <c r="EF579" s="190" t="s">
        <v>3307</v>
      </c>
      <c r="EG579" s="190" t="s">
        <v>321</v>
      </c>
      <c r="EH579" s="190" t="s">
        <v>320</v>
      </c>
      <c r="EI579" s="190" t="s">
        <v>319</v>
      </c>
      <c r="EJ579" s="190" t="s">
        <v>245</v>
      </c>
      <c r="EK579" s="190" t="s">
        <v>379</v>
      </c>
      <c r="EL579" s="190" t="s">
        <v>272</v>
      </c>
      <c r="EM579" s="190" t="s">
        <v>272</v>
      </c>
      <c r="EN579" s="190" t="s">
        <v>272</v>
      </c>
      <c r="EO579" s="190" t="s">
        <v>272</v>
      </c>
      <c r="EP579" s="190" t="s">
        <v>378</v>
      </c>
      <c r="EQ579" s="190">
        <v>4</v>
      </c>
      <c r="ER579" s="190" t="s">
        <v>349</v>
      </c>
      <c r="ES579" s="190" t="s">
        <v>272</v>
      </c>
      <c r="ET579" s="190" t="s">
        <v>272</v>
      </c>
      <c r="EU579" s="190" t="s">
        <v>272</v>
      </c>
      <c r="EV579" s="190" t="s">
        <v>272</v>
      </c>
      <c r="EW579" s="190" t="s">
        <v>303</v>
      </c>
      <c r="EX579" s="190">
        <v>4</v>
      </c>
      <c r="EY579" s="190" t="s">
        <v>318</v>
      </c>
      <c r="EZ579" s="190" t="s">
        <v>268</v>
      </c>
      <c r="FA579" s="190" t="s">
        <v>260</v>
      </c>
      <c r="FB579" s="193">
        <v>2</v>
      </c>
      <c r="FC579" s="190" t="s">
        <v>276</v>
      </c>
      <c r="FD579" s="190" t="s">
        <v>442</v>
      </c>
      <c r="FE579" s="190" t="s">
        <v>537</v>
      </c>
      <c r="FF579" s="190" t="s">
        <v>263</v>
      </c>
      <c r="FG579" s="190" t="s">
        <v>3306</v>
      </c>
      <c r="FH579" s="190" t="s">
        <v>3305</v>
      </c>
      <c r="FI579" s="190" t="s">
        <v>3304</v>
      </c>
      <c r="FJ579" s="190" t="s">
        <v>3303</v>
      </c>
      <c r="FK579" s="190" t="s">
        <v>3302</v>
      </c>
      <c r="FL579" s="190" t="s">
        <v>3301</v>
      </c>
      <c r="FM579" s="190" t="s">
        <v>3300</v>
      </c>
      <c r="FN579" s="190" t="s">
        <v>271</v>
      </c>
      <c r="FO579" s="190" t="s">
        <v>271</v>
      </c>
      <c r="FP579" s="190" t="s">
        <v>271</v>
      </c>
      <c r="FQ579" s="193">
        <v>320</v>
      </c>
      <c r="FR579" s="193">
        <v>180</v>
      </c>
      <c r="FS579" s="190" t="s">
        <v>272</v>
      </c>
      <c r="FT579" s="190" t="s">
        <v>297</v>
      </c>
      <c r="FU579" s="190" t="s">
        <v>271</v>
      </c>
      <c r="FV579" s="190" t="s">
        <v>297</v>
      </c>
      <c r="FW579" s="190" t="s">
        <v>271</v>
      </c>
      <c r="FX579" s="190" t="s">
        <v>297</v>
      </c>
      <c r="FY579" s="190" t="s">
        <v>271</v>
      </c>
      <c r="FZ579" s="190" t="s">
        <v>297</v>
      </c>
      <c r="GA579" s="190" t="s">
        <v>271</v>
      </c>
      <c r="GB579" s="190" t="s">
        <v>297</v>
      </c>
      <c r="GC579" s="190" t="s">
        <v>272</v>
      </c>
      <c r="GD579" s="190" t="s">
        <v>297</v>
      </c>
      <c r="GE579" s="190" t="s">
        <v>271</v>
      </c>
    </row>
    <row r="580" spans="1:187" x14ac:dyDescent="0.3">
      <c r="A580" s="190" t="s">
        <v>372</v>
      </c>
      <c r="B580" s="190">
        <v>3641</v>
      </c>
      <c r="C580" s="190" t="s">
        <v>124</v>
      </c>
      <c r="D580" s="190" t="s">
        <v>238</v>
      </c>
      <c r="E580" s="190" t="s">
        <v>13129</v>
      </c>
      <c r="F580" s="190" t="s">
        <v>13128</v>
      </c>
      <c r="G580" s="190" t="s">
        <v>12545</v>
      </c>
      <c r="H580" s="190" t="s">
        <v>514</v>
      </c>
      <c r="I580" s="190" t="s">
        <v>776</v>
      </c>
      <c r="J580" s="190" t="s">
        <v>13127</v>
      </c>
      <c r="K580" s="190" t="s">
        <v>271</v>
      </c>
      <c r="L580" s="190" t="s">
        <v>271</v>
      </c>
      <c r="M580" s="190" t="s">
        <v>271</v>
      </c>
      <c r="N580" s="190" t="s">
        <v>271</v>
      </c>
      <c r="O580" s="190" t="s">
        <v>271</v>
      </c>
      <c r="P580" s="190" t="s">
        <v>271</v>
      </c>
      <c r="Q580" s="191">
        <v>41911</v>
      </c>
      <c r="R580" s="191">
        <v>43372</v>
      </c>
      <c r="T580" s="190" t="s">
        <v>366</v>
      </c>
      <c r="U580" s="194">
        <v>720000</v>
      </c>
      <c r="V580" s="190" t="s">
        <v>4139</v>
      </c>
      <c r="W580" s="190" t="s">
        <v>3893</v>
      </c>
      <c r="X580" s="190" t="s">
        <v>3892</v>
      </c>
      <c r="Y580" s="190" t="s">
        <v>13126</v>
      </c>
      <c r="Z580" s="190" t="s">
        <v>2585</v>
      </c>
      <c r="AA580" s="190" t="s">
        <v>13125</v>
      </c>
      <c r="AB580" s="190" t="s">
        <v>310</v>
      </c>
      <c r="AC580" s="190" t="s">
        <v>13124</v>
      </c>
      <c r="AD580" s="190" t="s">
        <v>325</v>
      </c>
      <c r="AE580" s="190" t="s">
        <v>13123</v>
      </c>
      <c r="AF580" s="190" t="s">
        <v>13122</v>
      </c>
      <c r="AG580" s="193">
        <v>3010</v>
      </c>
      <c r="AH580" s="193">
        <v>3010</v>
      </c>
      <c r="AI580" s="193">
        <v>6020</v>
      </c>
      <c r="AJ580" s="193">
        <v>9030</v>
      </c>
      <c r="AK580" s="193">
        <v>9030</v>
      </c>
      <c r="AL580" s="193">
        <v>18060</v>
      </c>
      <c r="AM580" s="193" t="s">
        <v>271</v>
      </c>
      <c r="AN580" s="193" t="s">
        <v>271</v>
      </c>
      <c r="AO580" s="193">
        <v>0</v>
      </c>
      <c r="AP580" s="193" t="s">
        <v>271</v>
      </c>
      <c r="AQ580" s="193" t="s">
        <v>271</v>
      </c>
      <c r="AR580" s="193">
        <v>0</v>
      </c>
      <c r="AS580" s="190" t="s">
        <v>271</v>
      </c>
      <c r="AT580" s="193" t="s">
        <v>271</v>
      </c>
      <c r="AU580" s="193" t="s">
        <v>271</v>
      </c>
      <c r="AV580" s="190" t="s">
        <v>271</v>
      </c>
      <c r="AW580" s="193" t="s">
        <v>271</v>
      </c>
      <c r="AX580" s="193" t="s">
        <v>271</v>
      </c>
      <c r="AY580" s="190" t="s">
        <v>271</v>
      </c>
      <c r="AZ580" s="193" t="s">
        <v>271</v>
      </c>
      <c r="BA580" s="193" t="s">
        <v>271</v>
      </c>
      <c r="BB580" s="190" t="s">
        <v>271</v>
      </c>
      <c r="BC580" s="193" t="s">
        <v>271</v>
      </c>
      <c r="BD580" s="193" t="s">
        <v>271</v>
      </c>
      <c r="BE580" s="190" t="s">
        <v>271</v>
      </c>
      <c r="BF580" s="193" t="s">
        <v>271</v>
      </c>
      <c r="BG580" s="193" t="s">
        <v>271</v>
      </c>
      <c r="BH580" s="190" t="s">
        <v>271</v>
      </c>
      <c r="BI580" s="193" t="s">
        <v>271</v>
      </c>
      <c r="BJ580" s="193" t="s">
        <v>271</v>
      </c>
      <c r="BK580" s="190" t="s">
        <v>271</v>
      </c>
      <c r="BL580" s="193" t="s">
        <v>271</v>
      </c>
      <c r="BM580" s="193" t="s">
        <v>271</v>
      </c>
      <c r="BN580" s="190" t="s">
        <v>271</v>
      </c>
      <c r="BO580" s="193" t="s">
        <v>271</v>
      </c>
      <c r="BP580" s="193" t="s">
        <v>271</v>
      </c>
      <c r="BQ580" s="190" t="s">
        <v>271</v>
      </c>
      <c r="BR580" s="193" t="s">
        <v>271</v>
      </c>
      <c r="BS580" s="193" t="s">
        <v>271</v>
      </c>
      <c r="BT580" s="190" t="s">
        <v>271</v>
      </c>
      <c r="BU580" s="193" t="s">
        <v>271</v>
      </c>
      <c r="BV580" s="193" t="s">
        <v>271</v>
      </c>
      <c r="BW580" s="193">
        <v>15064</v>
      </c>
      <c r="BX580" s="193">
        <v>8160</v>
      </c>
      <c r="BY580" s="193">
        <v>23224</v>
      </c>
      <c r="BZ580" s="193">
        <v>416</v>
      </c>
      <c r="CA580" s="193">
        <v>519</v>
      </c>
      <c r="CB580" s="193">
        <v>935</v>
      </c>
      <c r="CC580" s="190" t="s">
        <v>271</v>
      </c>
      <c r="CD580" s="193" t="s">
        <v>271</v>
      </c>
      <c r="CE580" s="193" t="s">
        <v>271</v>
      </c>
      <c r="CF580" s="190" t="s">
        <v>271</v>
      </c>
      <c r="CG580" s="193" t="s">
        <v>271</v>
      </c>
      <c r="CH580" s="193" t="s">
        <v>271</v>
      </c>
      <c r="CI580" s="190" t="s">
        <v>271</v>
      </c>
      <c r="CJ580" s="193" t="s">
        <v>271</v>
      </c>
      <c r="CK580" s="193" t="s">
        <v>271</v>
      </c>
      <c r="CL580" s="190" t="s">
        <v>271</v>
      </c>
      <c r="CM580" s="193" t="s">
        <v>271</v>
      </c>
      <c r="CN580" s="193" t="s">
        <v>271</v>
      </c>
      <c r="CO580" s="190" t="s">
        <v>271</v>
      </c>
      <c r="CP580" s="193" t="s">
        <v>271</v>
      </c>
      <c r="CQ580" s="193" t="s">
        <v>271</v>
      </c>
      <c r="CR580" s="190" t="s">
        <v>287</v>
      </c>
      <c r="CS580" s="193">
        <v>935</v>
      </c>
      <c r="CT580" s="193">
        <v>23224</v>
      </c>
      <c r="CU580" s="190" t="s">
        <v>271</v>
      </c>
      <c r="CV580" s="193" t="s">
        <v>271</v>
      </c>
      <c r="CW580" s="193" t="s">
        <v>271</v>
      </c>
      <c r="CX580" s="190" t="s">
        <v>271</v>
      </c>
      <c r="CY580" s="193" t="s">
        <v>271</v>
      </c>
      <c r="CZ580" s="193" t="s">
        <v>271</v>
      </c>
      <c r="DA580" s="190" t="s">
        <v>287</v>
      </c>
      <c r="DB580" s="193">
        <v>935</v>
      </c>
      <c r="DC580" s="193">
        <v>23224</v>
      </c>
      <c r="DD580" s="190" t="s">
        <v>271</v>
      </c>
      <c r="DE580" s="193" t="s">
        <v>271</v>
      </c>
      <c r="DF580" s="193" t="s">
        <v>271</v>
      </c>
      <c r="DG580" s="190" t="s">
        <v>271</v>
      </c>
      <c r="DH580" s="193" t="s">
        <v>271</v>
      </c>
      <c r="DI580" s="193" t="s">
        <v>271</v>
      </c>
      <c r="DJ580" s="190" t="s">
        <v>271</v>
      </c>
      <c r="DK580" s="193" t="s">
        <v>271</v>
      </c>
      <c r="DL580" s="193" t="s">
        <v>271</v>
      </c>
      <c r="DM580" s="190" t="s">
        <v>287</v>
      </c>
      <c r="DN580" s="193">
        <v>935</v>
      </c>
      <c r="DO580" s="193">
        <v>23224</v>
      </c>
      <c r="DP580" s="190" t="s">
        <v>271</v>
      </c>
      <c r="DQ580" s="193" t="s">
        <v>271</v>
      </c>
      <c r="DR580" s="193" t="s">
        <v>271</v>
      </c>
      <c r="DS580" s="190" t="s">
        <v>271</v>
      </c>
      <c r="DT580" s="193" t="s">
        <v>271</v>
      </c>
      <c r="DU580" s="193" t="s">
        <v>271</v>
      </c>
      <c r="DV580" s="190" t="s">
        <v>271</v>
      </c>
      <c r="DW580" s="193" t="s">
        <v>271</v>
      </c>
      <c r="DX580" s="193" t="s">
        <v>271</v>
      </c>
      <c r="DY580" s="190" t="s">
        <v>356</v>
      </c>
      <c r="DZ580" s="190" t="s">
        <v>272</v>
      </c>
      <c r="EA580" s="190" t="s">
        <v>427</v>
      </c>
      <c r="EB580" s="190" t="s">
        <v>307</v>
      </c>
      <c r="EC580" s="190" t="s">
        <v>272</v>
      </c>
      <c r="ED580" s="190" t="s">
        <v>868</v>
      </c>
      <c r="EE580" s="190" t="s">
        <v>426</v>
      </c>
      <c r="EF580" s="190" t="s">
        <v>12567</v>
      </c>
      <c r="EG580" s="190" t="s">
        <v>321</v>
      </c>
      <c r="EH580" s="190" t="s">
        <v>380</v>
      </c>
      <c r="EI580" s="190" t="s">
        <v>319</v>
      </c>
      <c r="EJ580" s="190" t="s">
        <v>246</v>
      </c>
      <c r="EK580" s="190" t="s">
        <v>379</v>
      </c>
      <c r="EL580" s="190" t="s">
        <v>272</v>
      </c>
      <c r="EM580" s="190" t="s">
        <v>272</v>
      </c>
      <c r="EN580" s="190" t="s">
        <v>272</v>
      </c>
      <c r="EO580" s="190" t="s">
        <v>297</v>
      </c>
      <c r="EP580" s="190" t="s">
        <v>464</v>
      </c>
      <c r="EQ580" s="190">
        <v>3</v>
      </c>
      <c r="ER580" s="190" t="s">
        <v>349</v>
      </c>
      <c r="ES580" s="190" t="s">
        <v>272</v>
      </c>
      <c r="ET580" s="190" t="s">
        <v>272</v>
      </c>
      <c r="EU580" s="190" t="s">
        <v>272</v>
      </c>
      <c r="EV580" s="190" t="s">
        <v>297</v>
      </c>
      <c r="EW580" s="190" t="s">
        <v>303</v>
      </c>
      <c r="EX580" s="190">
        <v>3</v>
      </c>
      <c r="EY580" s="190" t="s">
        <v>302</v>
      </c>
      <c r="EZ580" s="190" t="s">
        <v>268</v>
      </c>
      <c r="FA580" s="190" t="s">
        <v>260</v>
      </c>
      <c r="FB580" s="193">
        <v>2</v>
      </c>
      <c r="FC580" s="190" t="s">
        <v>300</v>
      </c>
      <c r="FD580" s="190" t="s">
        <v>348</v>
      </c>
      <c r="FE580" s="190" t="s">
        <v>537</v>
      </c>
      <c r="FF580" s="190" t="s">
        <v>263</v>
      </c>
      <c r="FG580" s="190" t="s">
        <v>271</v>
      </c>
      <c r="FH580" s="190" t="s">
        <v>13121</v>
      </c>
      <c r="FI580" s="190" t="s">
        <v>13120</v>
      </c>
      <c r="FJ580" s="190" t="s">
        <v>13119</v>
      </c>
      <c r="FK580" s="190" t="s">
        <v>271</v>
      </c>
      <c r="FL580" s="190" t="s">
        <v>13118</v>
      </c>
      <c r="FM580" s="190" t="s">
        <v>13117</v>
      </c>
      <c r="FN580" s="190" t="s">
        <v>271</v>
      </c>
      <c r="FO580" s="190" t="s">
        <v>13116</v>
      </c>
      <c r="FP580" s="190" t="s">
        <v>13115</v>
      </c>
      <c r="FQ580" s="193">
        <v>23224</v>
      </c>
      <c r="FR580" s="193">
        <v>935</v>
      </c>
      <c r="FS580" s="190" t="s">
        <v>272</v>
      </c>
      <c r="FT580" s="190" t="s">
        <v>271</v>
      </c>
      <c r="FU580" s="190" t="s">
        <v>271</v>
      </c>
      <c r="FV580" s="190" t="s">
        <v>271</v>
      </c>
      <c r="FW580" s="190" t="s">
        <v>271</v>
      </c>
      <c r="FX580" s="190" t="s">
        <v>271</v>
      </c>
      <c r="FY580" s="190" t="s">
        <v>271</v>
      </c>
      <c r="FZ580" s="190" t="s">
        <v>271</v>
      </c>
      <c r="GA580" s="190" t="s">
        <v>271</v>
      </c>
      <c r="GB580" s="190" t="s">
        <v>271</v>
      </c>
      <c r="GC580" s="190" t="s">
        <v>271</v>
      </c>
      <c r="GD580" s="190" t="s">
        <v>271</v>
      </c>
      <c r="GE580" s="190" t="s">
        <v>271</v>
      </c>
    </row>
    <row r="581" spans="1:187" x14ac:dyDescent="0.3">
      <c r="A581" s="190" t="s">
        <v>372</v>
      </c>
      <c r="B581" s="190">
        <v>3643</v>
      </c>
      <c r="C581" s="190" t="s">
        <v>124</v>
      </c>
      <c r="D581" s="190" t="s">
        <v>238</v>
      </c>
      <c r="E581" s="190" t="s">
        <v>13114</v>
      </c>
      <c r="F581" s="190" t="s">
        <v>13113</v>
      </c>
      <c r="G581" s="190" t="s">
        <v>12545</v>
      </c>
      <c r="H581" s="190" t="s">
        <v>369</v>
      </c>
      <c r="I581" s="190" t="s">
        <v>2128</v>
      </c>
      <c r="J581" s="190" t="s">
        <v>13112</v>
      </c>
      <c r="K581" s="190" t="s">
        <v>271</v>
      </c>
      <c r="L581" s="190" t="s">
        <v>271</v>
      </c>
      <c r="M581" s="190" t="s">
        <v>271</v>
      </c>
      <c r="N581" s="190" t="s">
        <v>271</v>
      </c>
      <c r="O581" s="190" t="s">
        <v>271</v>
      </c>
      <c r="P581" s="190" t="s">
        <v>271</v>
      </c>
      <c r="Q581" s="191">
        <v>41699</v>
      </c>
      <c r="R581" s="191">
        <v>42582</v>
      </c>
      <c r="S581" s="191">
        <v>42735</v>
      </c>
      <c r="T581" s="190" t="s">
        <v>366</v>
      </c>
      <c r="U581" s="194">
        <v>131975.16</v>
      </c>
      <c r="V581" s="190" t="s">
        <v>4139</v>
      </c>
      <c r="W581" s="190" t="s">
        <v>3893</v>
      </c>
      <c r="X581" s="190" t="s">
        <v>3892</v>
      </c>
      <c r="Y581" s="190" t="s">
        <v>13111</v>
      </c>
      <c r="Z581" s="190" t="s">
        <v>13110</v>
      </c>
      <c r="AA581" s="190" t="s">
        <v>13109</v>
      </c>
      <c r="AB581" s="190" t="s">
        <v>310</v>
      </c>
      <c r="AC581" s="190" t="s">
        <v>13108</v>
      </c>
      <c r="AD581" s="190" t="s">
        <v>325</v>
      </c>
      <c r="AE581" s="190" t="s">
        <v>13107</v>
      </c>
      <c r="AF581" s="190" t="s">
        <v>13106</v>
      </c>
      <c r="AG581" s="193">
        <v>775</v>
      </c>
      <c r="AH581" s="193">
        <v>820</v>
      </c>
      <c r="AI581" s="193">
        <v>1595</v>
      </c>
      <c r="AJ581" s="193">
        <v>3875</v>
      </c>
      <c r="AK581" s="193">
        <v>4100</v>
      </c>
      <c r="AL581" s="193">
        <v>7975</v>
      </c>
      <c r="AM581" s="193" t="s">
        <v>271</v>
      </c>
      <c r="AN581" s="193" t="s">
        <v>271</v>
      </c>
      <c r="AO581" s="193">
        <v>0</v>
      </c>
      <c r="AP581" s="193" t="s">
        <v>271</v>
      </c>
      <c r="AQ581" s="193" t="s">
        <v>271</v>
      </c>
      <c r="AR581" s="193">
        <v>0</v>
      </c>
      <c r="AS581" s="190" t="s">
        <v>271</v>
      </c>
      <c r="AT581" s="193" t="s">
        <v>271</v>
      </c>
      <c r="AU581" s="193" t="s">
        <v>271</v>
      </c>
      <c r="AV581" s="190" t="s">
        <v>271</v>
      </c>
      <c r="AW581" s="193" t="s">
        <v>271</v>
      </c>
      <c r="AX581" s="193" t="s">
        <v>271</v>
      </c>
      <c r="AY581" s="190" t="s">
        <v>271</v>
      </c>
      <c r="AZ581" s="193" t="s">
        <v>271</v>
      </c>
      <c r="BA581" s="193" t="s">
        <v>271</v>
      </c>
      <c r="BB581" s="190" t="s">
        <v>271</v>
      </c>
      <c r="BC581" s="193" t="s">
        <v>271</v>
      </c>
      <c r="BD581" s="193" t="s">
        <v>271</v>
      </c>
      <c r="BE581" s="190" t="s">
        <v>271</v>
      </c>
      <c r="BF581" s="193" t="s">
        <v>271</v>
      </c>
      <c r="BG581" s="193" t="s">
        <v>271</v>
      </c>
      <c r="BH581" s="190" t="s">
        <v>271</v>
      </c>
      <c r="BI581" s="193" t="s">
        <v>271</v>
      </c>
      <c r="BJ581" s="193" t="s">
        <v>271</v>
      </c>
      <c r="BK581" s="190" t="s">
        <v>271</v>
      </c>
      <c r="BL581" s="193" t="s">
        <v>271</v>
      </c>
      <c r="BM581" s="193" t="s">
        <v>271</v>
      </c>
      <c r="BN581" s="190" t="s">
        <v>271</v>
      </c>
      <c r="BO581" s="193" t="s">
        <v>271</v>
      </c>
      <c r="BP581" s="193" t="s">
        <v>271</v>
      </c>
      <c r="BQ581" s="190" t="s">
        <v>271</v>
      </c>
      <c r="BR581" s="193" t="s">
        <v>271</v>
      </c>
      <c r="BS581" s="193" t="s">
        <v>271</v>
      </c>
      <c r="BT581" s="190" t="s">
        <v>271</v>
      </c>
      <c r="BU581" s="193" t="s">
        <v>271</v>
      </c>
      <c r="BV581" s="193" t="s">
        <v>271</v>
      </c>
      <c r="BW581" s="193">
        <v>1480</v>
      </c>
      <c r="BX581" s="193">
        <v>2220</v>
      </c>
      <c r="BY581" s="193">
        <v>3700</v>
      </c>
      <c r="BZ581" s="193">
        <v>296</v>
      </c>
      <c r="CA581" s="193">
        <v>444</v>
      </c>
      <c r="CB581" s="193">
        <v>740</v>
      </c>
      <c r="CC581" s="190" t="s">
        <v>271</v>
      </c>
      <c r="CD581" s="193" t="s">
        <v>271</v>
      </c>
      <c r="CE581" s="193" t="s">
        <v>271</v>
      </c>
      <c r="CF581" s="190" t="s">
        <v>271</v>
      </c>
      <c r="CG581" s="193" t="s">
        <v>271</v>
      </c>
      <c r="CH581" s="193" t="s">
        <v>271</v>
      </c>
      <c r="CI581" s="190" t="s">
        <v>271</v>
      </c>
      <c r="CJ581" s="193" t="s">
        <v>271</v>
      </c>
      <c r="CK581" s="193" t="s">
        <v>271</v>
      </c>
      <c r="CL581" s="190" t="s">
        <v>271</v>
      </c>
      <c r="CM581" s="193" t="s">
        <v>271</v>
      </c>
      <c r="CN581" s="193" t="s">
        <v>271</v>
      </c>
      <c r="CO581" s="190" t="s">
        <v>271</v>
      </c>
      <c r="CP581" s="193" t="s">
        <v>271</v>
      </c>
      <c r="CQ581" s="193" t="s">
        <v>271</v>
      </c>
      <c r="CR581" s="190" t="s">
        <v>287</v>
      </c>
      <c r="CS581" s="193">
        <v>740</v>
      </c>
      <c r="CT581" s="193">
        <v>3700</v>
      </c>
      <c r="CU581" s="190" t="s">
        <v>271</v>
      </c>
      <c r="CV581" s="193" t="s">
        <v>271</v>
      </c>
      <c r="CW581" s="193" t="s">
        <v>271</v>
      </c>
      <c r="CX581" s="190" t="s">
        <v>271</v>
      </c>
      <c r="CY581" s="193" t="s">
        <v>271</v>
      </c>
      <c r="CZ581" s="193" t="s">
        <v>271</v>
      </c>
      <c r="DA581" s="190" t="s">
        <v>287</v>
      </c>
      <c r="DB581" s="193">
        <v>740</v>
      </c>
      <c r="DC581" s="193">
        <v>3700</v>
      </c>
      <c r="DD581" s="190" t="s">
        <v>271</v>
      </c>
      <c r="DE581" s="193" t="s">
        <v>271</v>
      </c>
      <c r="DF581" s="193" t="s">
        <v>271</v>
      </c>
      <c r="DG581" s="190" t="s">
        <v>271</v>
      </c>
      <c r="DH581" s="193" t="s">
        <v>271</v>
      </c>
      <c r="DI581" s="193" t="s">
        <v>271</v>
      </c>
      <c r="DJ581" s="190" t="s">
        <v>271</v>
      </c>
      <c r="DK581" s="193" t="s">
        <v>271</v>
      </c>
      <c r="DL581" s="193" t="s">
        <v>271</v>
      </c>
      <c r="DM581" s="190" t="s">
        <v>287</v>
      </c>
      <c r="DN581" s="193">
        <v>740</v>
      </c>
      <c r="DO581" s="193">
        <v>3700</v>
      </c>
      <c r="DP581" s="190" t="s">
        <v>271</v>
      </c>
      <c r="DQ581" s="193" t="s">
        <v>271</v>
      </c>
      <c r="DR581" s="193" t="s">
        <v>271</v>
      </c>
      <c r="DS581" s="190" t="s">
        <v>271</v>
      </c>
      <c r="DT581" s="193" t="s">
        <v>271</v>
      </c>
      <c r="DU581" s="193" t="s">
        <v>271</v>
      </c>
      <c r="DV581" s="190" t="s">
        <v>271</v>
      </c>
      <c r="DW581" s="193" t="s">
        <v>271</v>
      </c>
      <c r="DX581" s="193" t="s">
        <v>271</v>
      </c>
      <c r="DY581" s="190" t="s">
        <v>812</v>
      </c>
      <c r="DZ581" s="190" t="s">
        <v>272</v>
      </c>
      <c r="EA581" s="190" t="s">
        <v>271</v>
      </c>
      <c r="EB581" s="190" t="s">
        <v>271</v>
      </c>
      <c r="EC581" s="190" t="s">
        <v>272</v>
      </c>
      <c r="ED581" s="190" t="s">
        <v>271</v>
      </c>
      <c r="EE581" s="190" t="s">
        <v>271</v>
      </c>
      <c r="EF581" s="190" t="s">
        <v>13105</v>
      </c>
      <c r="EG581" s="190" t="s">
        <v>321</v>
      </c>
      <c r="EH581" s="190" t="s">
        <v>284</v>
      </c>
      <c r="EI581" s="190" t="s">
        <v>283</v>
      </c>
      <c r="EJ581" s="190" t="s">
        <v>246</v>
      </c>
      <c r="EK581" s="190" t="s">
        <v>379</v>
      </c>
      <c r="EL581" s="190" t="s">
        <v>297</v>
      </c>
      <c r="EM581" s="190" t="s">
        <v>297</v>
      </c>
      <c r="EN581" s="190" t="s">
        <v>272</v>
      </c>
      <c r="EO581" s="190" t="s">
        <v>297</v>
      </c>
      <c r="EP581" s="190" t="s">
        <v>305</v>
      </c>
      <c r="EQ581" s="190">
        <v>1</v>
      </c>
      <c r="ER581" s="190" t="s">
        <v>349</v>
      </c>
      <c r="ES581" s="190" t="s">
        <v>297</v>
      </c>
      <c r="ET581" s="190" t="s">
        <v>272</v>
      </c>
      <c r="EU581" s="190" t="s">
        <v>272</v>
      </c>
      <c r="EV581" s="190" t="s">
        <v>272</v>
      </c>
      <c r="EW581" s="190" t="s">
        <v>303</v>
      </c>
      <c r="EX581" s="190">
        <v>3</v>
      </c>
      <c r="EY581" s="190" t="s">
        <v>302</v>
      </c>
      <c r="EZ581" s="190" t="s">
        <v>268</v>
      </c>
      <c r="FA581" s="190" t="s">
        <v>258</v>
      </c>
      <c r="FB581" s="193">
        <v>0</v>
      </c>
      <c r="FC581" s="190" t="s">
        <v>1357</v>
      </c>
      <c r="FD581" s="190" t="s">
        <v>442</v>
      </c>
      <c r="FE581" s="190" t="s">
        <v>348</v>
      </c>
      <c r="FF581" s="190" t="s">
        <v>263</v>
      </c>
      <c r="FG581" s="190" t="s">
        <v>13104</v>
      </c>
      <c r="FH581" s="190" t="s">
        <v>13103</v>
      </c>
      <c r="FI581" s="190" t="s">
        <v>13102</v>
      </c>
      <c r="FJ581" s="190" t="s">
        <v>13101</v>
      </c>
      <c r="FK581" s="190" t="s">
        <v>13100</v>
      </c>
      <c r="FL581" s="190" t="s">
        <v>13099</v>
      </c>
      <c r="FM581" s="190" t="s">
        <v>13098</v>
      </c>
      <c r="FN581" s="190" t="s">
        <v>13097</v>
      </c>
      <c r="FO581" s="190" t="s">
        <v>13096</v>
      </c>
      <c r="FP581" s="190" t="s">
        <v>13095</v>
      </c>
      <c r="FQ581" s="193">
        <v>3700</v>
      </c>
      <c r="FR581" s="193">
        <v>740</v>
      </c>
      <c r="FS581" s="190" t="s">
        <v>271</v>
      </c>
      <c r="FT581" s="190" t="s">
        <v>271</v>
      </c>
      <c r="FU581" s="190" t="s">
        <v>271</v>
      </c>
      <c r="FV581" s="190" t="s">
        <v>271</v>
      </c>
      <c r="FW581" s="190" t="s">
        <v>271</v>
      </c>
      <c r="FX581" s="190" t="s">
        <v>271</v>
      </c>
      <c r="FY581" s="190" t="s">
        <v>271</v>
      </c>
      <c r="FZ581" s="190" t="s">
        <v>271</v>
      </c>
      <c r="GA581" s="190" t="s">
        <v>271</v>
      </c>
      <c r="GB581" s="190" t="s">
        <v>271</v>
      </c>
      <c r="GC581" s="190" t="s">
        <v>271</v>
      </c>
      <c r="GD581" s="190" t="s">
        <v>271</v>
      </c>
      <c r="GE581" s="190" t="s">
        <v>272</v>
      </c>
    </row>
    <row r="582" spans="1:187" x14ac:dyDescent="0.3">
      <c r="A582" s="190" t="s">
        <v>296</v>
      </c>
      <c r="B582" s="190">
        <v>3756</v>
      </c>
      <c r="C582" s="190" t="s">
        <v>124</v>
      </c>
      <c r="D582" s="190" t="s">
        <v>238</v>
      </c>
      <c r="F582" s="190" t="s">
        <v>12569</v>
      </c>
      <c r="G582" s="190" t="s">
        <v>12545</v>
      </c>
      <c r="Q582" s="190"/>
      <c r="R582" s="190"/>
      <c r="S582" s="190"/>
      <c r="U582" s="190"/>
      <c r="V582" s="190" t="s">
        <v>3894</v>
      </c>
      <c r="W582" s="190" t="s">
        <v>3893</v>
      </c>
      <c r="X582" s="190" t="s">
        <v>3892</v>
      </c>
      <c r="Y582" s="190" t="s">
        <v>271</v>
      </c>
      <c r="Z582" s="190" t="s">
        <v>271</v>
      </c>
      <c r="AA582" s="190" t="s">
        <v>271</v>
      </c>
      <c r="AB582" s="190" t="s">
        <v>310</v>
      </c>
      <c r="AC582" s="190" t="s">
        <v>12568</v>
      </c>
      <c r="AD582" s="190" t="s">
        <v>289</v>
      </c>
      <c r="AE582" s="190" t="s">
        <v>3890</v>
      </c>
      <c r="AG582" s="190"/>
      <c r="AH582" s="190"/>
      <c r="AI582" s="190"/>
      <c r="AJ582" s="190"/>
      <c r="AK582" s="190"/>
      <c r="AL582" s="190"/>
      <c r="AM582" s="193">
        <v>0</v>
      </c>
      <c r="AN582" s="193">
        <v>0</v>
      </c>
      <c r="AO582" s="193">
        <v>0</v>
      </c>
      <c r="AP582" s="193">
        <v>0</v>
      </c>
      <c r="AQ582" s="193">
        <v>0</v>
      </c>
      <c r="AR582" s="193">
        <v>0</v>
      </c>
      <c r="AS582" s="190" t="s">
        <v>271</v>
      </c>
      <c r="AT582" s="193" t="s">
        <v>271</v>
      </c>
      <c r="AU582" s="193" t="s">
        <v>271</v>
      </c>
      <c r="AV582" s="190" t="s">
        <v>271</v>
      </c>
      <c r="AW582" s="193" t="s">
        <v>271</v>
      </c>
      <c r="AX582" s="193" t="s">
        <v>271</v>
      </c>
      <c r="AY582" s="190" t="s">
        <v>271</v>
      </c>
      <c r="AZ582" s="193" t="s">
        <v>271</v>
      </c>
      <c r="BA582" s="193" t="s">
        <v>271</v>
      </c>
      <c r="BB582" s="190" t="s">
        <v>271</v>
      </c>
      <c r="BC582" s="193" t="s">
        <v>271</v>
      </c>
      <c r="BD582" s="193" t="s">
        <v>271</v>
      </c>
      <c r="BE582" s="190" t="s">
        <v>271</v>
      </c>
      <c r="BF582" s="193" t="s">
        <v>271</v>
      </c>
      <c r="BG582" s="193" t="s">
        <v>271</v>
      </c>
      <c r="BH582" s="190" t="s">
        <v>271</v>
      </c>
      <c r="BI582" s="193" t="s">
        <v>271</v>
      </c>
      <c r="BJ582" s="193" t="s">
        <v>271</v>
      </c>
      <c r="BK582" s="190" t="s">
        <v>271</v>
      </c>
      <c r="BL582" s="193" t="s">
        <v>271</v>
      </c>
      <c r="BM582" s="193" t="s">
        <v>271</v>
      </c>
      <c r="BN582" s="190" t="s">
        <v>271</v>
      </c>
      <c r="BO582" s="193" t="s">
        <v>271</v>
      </c>
      <c r="BP582" s="193" t="s">
        <v>271</v>
      </c>
      <c r="BQ582" s="190" t="s">
        <v>271</v>
      </c>
      <c r="BR582" s="193" t="s">
        <v>271</v>
      </c>
      <c r="BS582" s="193" t="s">
        <v>271</v>
      </c>
      <c r="BT582" s="190" t="s">
        <v>271</v>
      </c>
      <c r="BU582" s="193" t="s">
        <v>271</v>
      </c>
      <c r="BV582" s="193" t="s">
        <v>271</v>
      </c>
      <c r="BW582" s="193">
        <v>0</v>
      </c>
      <c r="BX582" s="193">
        <v>0</v>
      </c>
      <c r="BY582" s="193">
        <v>0</v>
      </c>
      <c r="BZ582" s="193">
        <v>0</v>
      </c>
      <c r="CA582" s="193">
        <v>0</v>
      </c>
      <c r="CB582" s="193">
        <v>0</v>
      </c>
      <c r="CC582" s="190" t="s">
        <v>271</v>
      </c>
      <c r="CD582" s="193" t="s">
        <v>271</v>
      </c>
      <c r="CE582" s="193" t="s">
        <v>271</v>
      </c>
      <c r="CF582" s="190" t="s">
        <v>271</v>
      </c>
      <c r="CG582" s="193" t="s">
        <v>271</v>
      </c>
      <c r="CH582" s="193" t="s">
        <v>271</v>
      </c>
      <c r="CI582" s="190" t="s">
        <v>271</v>
      </c>
      <c r="CJ582" s="193" t="s">
        <v>271</v>
      </c>
      <c r="CK582" s="193" t="s">
        <v>271</v>
      </c>
      <c r="CL582" s="190" t="s">
        <v>271</v>
      </c>
      <c r="CM582" s="193" t="s">
        <v>271</v>
      </c>
      <c r="CN582" s="193" t="s">
        <v>271</v>
      </c>
      <c r="CO582" s="190" t="s">
        <v>271</v>
      </c>
      <c r="CP582" s="193" t="s">
        <v>271</v>
      </c>
      <c r="CQ582" s="193" t="s">
        <v>271</v>
      </c>
      <c r="CR582" s="190" t="s">
        <v>287</v>
      </c>
      <c r="CS582" s="193">
        <v>0</v>
      </c>
      <c r="CT582" s="193">
        <v>0</v>
      </c>
      <c r="CU582" s="190" t="s">
        <v>271</v>
      </c>
      <c r="CV582" s="193" t="s">
        <v>271</v>
      </c>
      <c r="CW582" s="193" t="s">
        <v>271</v>
      </c>
      <c r="CX582" s="190" t="s">
        <v>271</v>
      </c>
      <c r="CY582" s="193" t="s">
        <v>271</v>
      </c>
      <c r="CZ582" s="193" t="s">
        <v>271</v>
      </c>
      <c r="DA582" s="190" t="s">
        <v>287</v>
      </c>
      <c r="DB582" s="193">
        <v>0</v>
      </c>
      <c r="DC582" s="193">
        <v>0</v>
      </c>
      <c r="DD582" s="190" t="s">
        <v>271</v>
      </c>
      <c r="DE582" s="193" t="s">
        <v>271</v>
      </c>
      <c r="DF582" s="193" t="s">
        <v>271</v>
      </c>
      <c r="DG582" s="190" t="s">
        <v>271</v>
      </c>
      <c r="DH582" s="193" t="s">
        <v>271</v>
      </c>
      <c r="DI582" s="193" t="s">
        <v>271</v>
      </c>
      <c r="DJ582" s="190" t="s">
        <v>271</v>
      </c>
      <c r="DK582" s="193" t="s">
        <v>271</v>
      </c>
      <c r="DL582" s="193" t="s">
        <v>271</v>
      </c>
      <c r="DM582" s="190" t="s">
        <v>287</v>
      </c>
      <c r="DN582" s="193">
        <v>0</v>
      </c>
      <c r="DO582" s="193">
        <v>0</v>
      </c>
      <c r="DP582" s="190" t="s">
        <v>271</v>
      </c>
      <c r="DQ582" s="193" t="s">
        <v>271</v>
      </c>
      <c r="DR582" s="193" t="s">
        <v>271</v>
      </c>
      <c r="DS582" s="190" t="s">
        <v>271</v>
      </c>
      <c r="DT582" s="193" t="s">
        <v>271</v>
      </c>
      <c r="DU582" s="193" t="s">
        <v>271</v>
      </c>
      <c r="DV582" s="190" t="s">
        <v>271</v>
      </c>
      <c r="DW582" s="193" t="s">
        <v>271</v>
      </c>
      <c r="DX582" s="193" t="s">
        <v>271</v>
      </c>
      <c r="DY582" s="193"/>
      <c r="DZ582" s="190" t="s">
        <v>272</v>
      </c>
      <c r="EA582" s="190" t="s">
        <v>427</v>
      </c>
      <c r="EB582" s="190" t="s">
        <v>307</v>
      </c>
      <c r="EC582" s="190" t="s">
        <v>272</v>
      </c>
      <c r="ED582" s="190" t="s">
        <v>868</v>
      </c>
      <c r="EE582" s="190" t="s">
        <v>426</v>
      </c>
      <c r="EF582" s="190" t="s">
        <v>12567</v>
      </c>
      <c r="EG582" s="190" t="s">
        <v>321</v>
      </c>
      <c r="EH582" s="190" t="s">
        <v>380</v>
      </c>
      <c r="EI582" s="190" t="s">
        <v>319</v>
      </c>
      <c r="EJ582" s="190" t="s">
        <v>246</v>
      </c>
      <c r="EK582" s="190" t="s">
        <v>1390</v>
      </c>
      <c r="EL582" s="190" t="s">
        <v>272</v>
      </c>
      <c r="EM582" s="190" t="s">
        <v>272</v>
      </c>
      <c r="EN582" s="190" t="s">
        <v>272</v>
      </c>
      <c r="EO582" s="190" t="s">
        <v>297</v>
      </c>
      <c r="EP582" s="190" t="s">
        <v>464</v>
      </c>
      <c r="EQ582" s="190">
        <v>3</v>
      </c>
      <c r="ER582" s="190" t="s">
        <v>304</v>
      </c>
      <c r="ES582" s="190" t="s">
        <v>272</v>
      </c>
      <c r="ET582" s="190" t="s">
        <v>272</v>
      </c>
      <c r="EU582" s="190" t="s">
        <v>272</v>
      </c>
      <c r="EV582" s="190" t="s">
        <v>297</v>
      </c>
      <c r="EW582" s="190" t="s">
        <v>303</v>
      </c>
      <c r="EX582" s="190">
        <v>3</v>
      </c>
      <c r="EY582" s="190" t="s">
        <v>302</v>
      </c>
      <c r="EZ582" s="190" t="s">
        <v>268</v>
      </c>
      <c r="FA582" s="190" t="s">
        <v>260</v>
      </c>
      <c r="FB582" s="190" t="s">
        <v>271</v>
      </c>
      <c r="FC582" s="190" t="s">
        <v>1357</v>
      </c>
      <c r="FD582" s="190" t="s">
        <v>300</v>
      </c>
      <c r="FE582" s="190" t="s">
        <v>348</v>
      </c>
      <c r="FF582" s="190" t="s">
        <v>264</v>
      </c>
      <c r="FG582" s="190" t="s">
        <v>271</v>
      </c>
      <c r="FO582" s="190" t="s">
        <v>12566</v>
      </c>
      <c r="FP582" s="190" t="s">
        <v>271</v>
      </c>
      <c r="FQ582" s="190">
        <v>0</v>
      </c>
      <c r="FR582" s="190">
        <v>0</v>
      </c>
      <c r="FS582" s="190" t="s">
        <v>297</v>
      </c>
      <c r="FT582" s="190" t="s">
        <v>297</v>
      </c>
      <c r="FU582" s="190" t="s">
        <v>297</v>
      </c>
      <c r="FV582" s="190" t="s">
        <v>297</v>
      </c>
      <c r="FW582" s="190" t="s">
        <v>297</v>
      </c>
      <c r="FX582" s="190" t="s">
        <v>297</v>
      </c>
      <c r="FY582" s="190" t="s">
        <v>297</v>
      </c>
      <c r="FZ582" s="190" t="s">
        <v>297</v>
      </c>
      <c r="GA582" s="190" t="s">
        <v>297</v>
      </c>
      <c r="GB582" s="190" t="s">
        <v>297</v>
      </c>
      <c r="GC582" s="190" t="s">
        <v>297</v>
      </c>
      <c r="GD582" s="190" t="s">
        <v>297</v>
      </c>
      <c r="GE582" s="190" t="s">
        <v>297</v>
      </c>
    </row>
    <row r="583" spans="1:187" x14ac:dyDescent="0.3">
      <c r="A583" s="190" t="s">
        <v>372</v>
      </c>
      <c r="B583" s="190">
        <v>3642</v>
      </c>
      <c r="C583" s="190" t="s">
        <v>124</v>
      </c>
      <c r="D583" s="190" t="s">
        <v>238</v>
      </c>
      <c r="E583" s="190" t="s">
        <v>4142</v>
      </c>
      <c r="F583" s="190" t="s">
        <v>4141</v>
      </c>
      <c r="G583" s="190" t="s">
        <v>3876</v>
      </c>
      <c r="H583" s="190" t="s">
        <v>1272</v>
      </c>
      <c r="I583" s="190" t="s">
        <v>301</v>
      </c>
      <c r="J583" s="190" t="s">
        <v>4140</v>
      </c>
      <c r="K583" s="190" t="s">
        <v>271</v>
      </c>
      <c r="L583" s="190" t="s">
        <v>271</v>
      </c>
      <c r="M583" s="190" t="s">
        <v>271</v>
      </c>
      <c r="N583" s="190" t="s">
        <v>271</v>
      </c>
      <c r="O583" s="190" t="s">
        <v>271</v>
      </c>
      <c r="P583" s="190" t="s">
        <v>271</v>
      </c>
      <c r="Q583" s="191">
        <v>41640</v>
      </c>
      <c r="R583" s="191">
        <v>42735</v>
      </c>
      <c r="T583" s="190" t="s">
        <v>391</v>
      </c>
      <c r="U583" s="194">
        <v>611072</v>
      </c>
      <c r="V583" s="190" t="s">
        <v>4139</v>
      </c>
      <c r="W583" s="190" t="s">
        <v>3893</v>
      </c>
      <c r="X583" s="190" t="s">
        <v>3892</v>
      </c>
      <c r="Y583" s="190" t="s">
        <v>4138</v>
      </c>
      <c r="Z583" s="190" t="s">
        <v>1755</v>
      </c>
      <c r="AA583" s="190" t="s">
        <v>4137</v>
      </c>
      <c r="AB583" s="190" t="s">
        <v>310</v>
      </c>
      <c r="AC583" s="190" t="s">
        <v>4136</v>
      </c>
      <c r="AD583" s="190" t="s">
        <v>325</v>
      </c>
      <c r="AE583" s="190" t="s">
        <v>4135</v>
      </c>
      <c r="AF583" s="190" t="s">
        <v>4134</v>
      </c>
      <c r="AG583" s="193">
        <v>1000</v>
      </c>
      <c r="AH583" s="193">
        <v>1000</v>
      </c>
      <c r="AI583" s="193">
        <v>2000</v>
      </c>
      <c r="AJ583" s="193">
        <v>2500</v>
      </c>
      <c r="AK583" s="193">
        <v>2500</v>
      </c>
      <c r="AL583" s="193">
        <v>5000</v>
      </c>
      <c r="AM583" s="193" t="s">
        <v>271</v>
      </c>
      <c r="AN583" s="193" t="s">
        <v>271</v>
      </c>
      <c r="AO583" s="193">
        <v>0</v>
      </c>
      <c r="AP583" s="193" t="s">
        <v>271</v>
      </c>
      <c r="AQ583" s="193" t="s">
        <v>271</v>
      </c>
      <c r="AR583" s="193">
        <v>0</v>
      </c>
      <c r="AS583" s="190" t="s">
        <v>271</v>
      </c>
      <c r="AT583" s="193" t="s">
        <v>271</v>
      </c>
      <c r="AU583" s="193" t="s">
        <v>271</v>
      </c>
      <c r="AV583" s="190" t="s">
        <v>271</v>
      </c>
      <c r="AW583" s="193" t="s">
        <v>271</v>
      </c>
      <c r="AX583" s="193" t="s">
        <v>271</v>
      </c>
      <c r="AY583" s="190" t="s">
        <v>271</v>
      </c>
      <c r="AZ583" s="193" t="s">
        <v>271</v>
      </c>
      <c r="BA583" s="193" t="s">
        <v>271</v>
      </c>
      <c r="BB583" s="190" t="s">
        <v>271</v>
      </c>
      <c r="BC583" s="193" t="s">
        <v>271</v>
      </c>
      <c r="BD583" s="193" t="s">
        <v>271</v>
      </c>
      <c r="BE583" s="190" t="s">
        <v>271</v>
      </c>
      <c r="BF583" s="193" t="s">
        <v>271</v>
      </c>
      <c r="BG583" s="193" t="s">
        <v>271</v>
      </c>
      <c r="BH583" s="190" t="s">
        <v>271</v>
      </c>
      <c r="BI583" s="193" t="s">
        <v>271</v>
      </c>
      <c r="BJ583" s="193" t="s">
        <v>271</v>
      </c>
      <c r="BK583" s="190" t="s">
        <v>271</v>
      </c>
      <c r="BL583" s="193" t="s">
        <v>271</v>
      </c>
      <c r="BM583" s="193" t="s">
        <v>271</v>
      </c>
      <c r="BN583" s="190" t="s">
        <v>271</v>
      </c>
      <c r="BO583" s="193" t="s">
        <v>271</v>
      </c>
      <c r="BP583" s="193" t="s">
        <v>271</v>
      </c>
      <c r="BQ583" s="190" t="s">
        <v>271</v>
      </c>
      <c r="BR583" s="193" t="s">
        <v>271</v>
      </c>
      <c r="BS583" s="193" t="s">
        <v>271</v>
      </c>
      <c r="BT583" s="190" t="s">
        <v>271</v>
      </c>
      <c r="BU583" s="193" t="s">
        <v>271</v>
      </c>
      <c r="BV583" s="193" t="s">
        <v>271</v>
      </c>
      <c r="BW583" s="193">
        <v>10000</v>
      </c>
      <c r="BX583" s="193">
        <v>15000</v>
      </c>
      <c r="BY583" s="193">
        <v>25000</v>
      </c>
      <c r="BZ583" s="193">
        <v>2000</v>
      </c>
      <c r="CA583" s="193">
        <v>3000</v>
      </c>
      <c r="CB583" s="193">
        <v>5000</v>
      </c>
      <c r="CC583" s="190" t="s">
        <v>271</v>
      </c>
      <c r="CD583" s="193" t="s">
        <v>271</v>
      </c>
      <c r="CE583" s="193" t="s">
        <v>271</v>
      </c>
      <c r="CF583" s="190" t="s">
        <v>271</v>
      </c>
      <c r="CG583" s="193" t="s">
        <v>271</v>
      </c>
      <c r="CH583" s="193" t="s">
        <v>271</v>
      </c>
      <c r="CI583" s="190" t="s">
        <v>271</v>
      </c>
      <c r="CJ583" s="193" t="s">
        <v>271</v>
      </c>
      <c r="CK583" s="193" t="s">
        <v>271</v>
      </c>
      <c r="CL583" s="190" t="s">
        <v>271</v>
      </c>
      <c r="CM583" s="193" t="s">
        <v>271</v>
      </c>
      <c r="CN583" s="193" t="s">
        <v>271</v>
      </c>
      <c r="CO583" s="190" t="s">
        <v>271</v>
      </c>
      <c r="CP583" s="193" t="s">
        <v>271</v>
      </c>
      <c r="CQ583" s="193" t="s">
        <v>271</v>
      </c>
      <c r="CR583" s="190" t="s">
        <v>287</v>
      </c>
      <c r="CS583" s="193">
        <v>2000</v>
      </c>
      <c r="CT583" s="193">
        <v>10000</v>
      </c>
      <c r="CU583" s="190" t="s">
        <v>271</v>
      </c>
      <c r="CV583" s="193" t="s">
        <v>271</v>
      </c>
      <c r="CW583" s="193" t="s">
        <v>271</v>
      </c>
      <c r="CX583" s="190" t="s">
        <v>271</v>
      </c>
      <c r="CY583" s="193" t="s">
        <v>271</v>
      </c>
      <c r="CZ583" s="193" t="s">
        <v>271</v>
      </c>
      <c r="DA583" s="190" t="s">
        <v>287</v>
      </c>
      <c r="DB583" s="193">
        <v>5000</v>
      </c>
      <c r="DC583" s="193">
        <v>25000</v>
      </c>
      <c r="DD583" s="190" t="s">
        <v>287</v>
      </c>
      <c r="DE583" s="193">
        <v>2000</v>
      </c>
      <c r="DF583" s="193">
        <v>10000</v>
      </c>
      <c r="DG583" s="190" t="s">
        <v>271</v>
      </c>
      <c r="DH583" s="193" t="s">
        <v>271</v>
      </c>
      <c r="DI583" s="193" t="s">
        <v>271</v>
      </c>
      <c r="DJ583" s="190" t="s">
        <v>271</v>
      </c>
      <c r="DK583" s="193" t="s">
        <v>271</v>
      </c>
      <c r="DL583" s="193" t="s">
        <v>271</v>
      </c>
      <c r="DM583" s="190" t="s">
        <v>271</v>
      </c>
      <c r="DN583" s="193" t="s">
        <v>271</v>
      </c>
      <c r="DO583" s="193" t="s">
        <v>271</v>
      </c>
      <c r="DP583" s="190" t="s">
        <v>271</v>
      </c>
      <c r="DQ583" s="193" t="s">
        <v>271</v>
      </c>
      <c r="DR583" s="193" t="s">
        <v>271</v>
      </c>
      <c r="DS583" s="190" t="s">
        <v>271</v>
      </c>
      <c r="DT583" s="193" t="s">
        <v>271</v>
      </c>
      <c r="DU583" s="193" t="s">
        <v>271</v>
      </c>
      <c r="DV583" s="190" t="s">
        <v>287</v>
      </c>
      <c r="DW583" s="193">
        <v>2000</v>
      </c>
      <c r="DX583" s="193">
        <v>10000</v>
      </c>
      <c r="DY583" s="190" t="s">
        <v>1295</v>
      </c>
      <c r="DZ583" s="190" t="s">
        <v>297</v>
      </c>
      <c r="EA583" s="190" t="s">
        <v>271</v>
      </c>
      <c r="EB583" s="190" t="s">
        <v>271</v>
      </c>
      <c r="EC583" s="190" t="s">
        <v>272</v>
      </c>
      <c r="ED583" s="190" t="s">
        <v>785</v>
      </c>
      <c r="EE583" s="190" t="s">
        <v>307</v>
      </c>
      <c r="EF583" s="190" t="s">
        <v>4133</v>
      </c>
      <c r="EG583" s="190" t="s">
        <v>321</v>
      </c>
      <c r="EH583" s="190" t="s">
        <v>380</v>
      </c>
      <c r="EI583" s="190" t="s">
        <v>319</v>
      </c>
      <c r="EJ583" s="190" t="s">
        <v>246</v>
      </c>
      <c r="EK583" s="190" t="s">
        <v>379</v>
      </c>
      <c r="EL583" s="190" t="s">
        <v>272</v>
      </c>
      <c r="EM583" s="190" t="s">
        <v>272</v>
      </c>
      <c r="EN583" s="190" t="s">
        <v>272</v>
      </c>
      <c r="EO583" s="190" t="s">
        <v>272</v>
      </c>
      <c r="EP583" s="190" t="s">
        <v>378</v>
      </c>
      <c r="EQ583" s="190">
        <v>4</v>
      </c>
      <c r="ER583" s="190" t="s">
        <v>349</v>
      </c>
      <c r="ES583" s="190" t="s">
        <v>297</v>
      </c>
      <c r="ET583" s="190" t="s">
        <v>272</v>
      </c>
      <c r="EU583" s="190" t="s">
        <v>272</v>
      </c>
      <c r="EV583" s="190" t="s">
        <v>297</v>
      </c>
      <c r="EW583" s="190" t="s">
        <v>601</v>
      </c>
      <c r="EX583" s="190">
        <v>2</v>
      </c>
      <c r="EY583" s="190" t="s">
        <v>318</v>
      </c>
      <c r="EZ583" s="190" t="s">
        <v>268</v>
      </c>
      <c r="FA583" s="190" t="s">
        <v>260</v>
      </c>
      <c r="FB583" s="193">
        <v>0</v>
      </c>
      <c r="FC583" s="190" t="s">
        <v>348</v>
      </c>
      <c r="FD583" s="190" t="s">
        <v>1357</v>
      </c>
      <c r="FE583" s="190" t="s">
        <v>442</v>
      </c>
      <c r="FF583" s="190" t="s">
        <v>264</v>
      </c>
      <c r="FG583" s="190" t="s">
        <v>271</v>
      </c>
      <c r="FH583" s="190" t="s">
        <v>4132</v>
      </c>
      <c r="FI583" s="190" t="s">
        <v>4131</v>
      </c>
      <c r="FJ583" s="190" t="s">
        <v>4130</v>
      </c>
      <c r="FK583" s="190" t="s">
        <v>4129</v>
      </c>
      <c r="FL583" s="190" t="s">
        <v>4128</v>
      </c>
      <c r="FM583" s="190" t="s">
        <v>4127</v>
      </c>
      <c r="FN583" s="190" t="s">
        <v>4126</v>
      </c>
      <c r="FO583" s="190" t="s">
        <v>4125</v>
      </c>
      <c r="FP583" s="190" t="s">
        <v>4124</v>
      </c>
      <c r="FQ583" s="193">
        <v>25000</v>
      </c>
      <c r="FR583" s="193">
        <v>5000</v>
      </c>
      <c r="FS583" s="190" t="s">
        <v>271</v>
      </c>
      <c r="FT583" s="190" t="s">
        <v>271</v>
      </c>
      <c r="FU583" s="190" t="s">
        <v>271</v>
      </c>
      <c r="FV583" s="190" t="s">
        <v>271</v>
      </c>
      <c r="FW583" s="190" t="s">
        <v>271</v>
      </c>
      <c r="FX583" s="190" t="s">
        <v>271</v>
      </c>
      <c r="FY583" s="190" t="s">
        <v>271</v>
      </c>
      <c r="FZ583" s="190" t="s">
        <v>271</v>
      </c>
      <c r="GA583" s="190" t="s">
        <v>271</v>
      </c>
      <c r="GB583" s="190" t="s">
        <v>271</v>
      </c>
      <c r="GC583" s="190" t="s">
        <v>272</v>
      </c>
      <c r="GD583" s="190" t="s">
        <v>271</v>
      </c>
      <c r="GE583" s="190" t="s">
        <v>271</v>
      </c>
    </row>
    <row r="584" spans="1:187" x14ac:dyDescent="0.3">
      <c r="A584" s="190" t="s">
        <v>296</v>
      </c>
      <c r="B584" s="190">
        <v>3757</v>
      </c>
      <c r="C584" s="190" t="s">
        <v>124</v>
      </c>
      <c r="D584" s="190" t="s">
        <v>238</v>
      </c>
      <c r="F584" s="190" t="s">
        <v>3895</v>
      </c>
      <c r="G584" s="190" t="s">
        <v>3876</v>
      </c>
      <c r="Q584" s="190"/>
      <c r="R584" s="190"/>
      <c r="S584" s="190"/>
      <c r="U584" s="190"/>
      <c r="V584" s="190" t="s">
        <v>3894</v>
      </c>
      <c r="W584" s="190" t="s">
        <v>3893</v>
      </c>
      <c r="X584" s="190" t="s">
        <v>3892</v>
      </c>
      <c r="Y584" s="190" t="s">
        <v>271</v>
      </c>
      <c r="Z584" s="190" t="s">
        <v>271</v>
      </c>
      <c r="AA584" s="190" t="s">
        <v>271</v>
      </c>
      <c r="AB584" s="190" t="s">
        <v>310</v>
      </c>
      <c r="AC584" s="190" t="s">
        <v>3891</v>
      </c>
      <c r="AD584" s="190" t="s">
        <v>289</v>
      </c>
      <c r="AE584" s="190" t="s">
        <v>3890</v>
      </c>
      <c r="AG584" s="190"/>
      <c r="AH584" s="190"/>
      <c r="AI584" s="190"/>
      <c r="AJ584" s="190"/>
      <c r="AK584" s="190"/>
      <c r="AL584" s="190"/>
      <c r="AM584" s="193">
        <v>0</v>
      </c>
      <c r="AN584" s="193">
        <v>0</v>
      </c>
      <c r="AO584" s="193">
        <v>0</v>
      </c>
      <c r="AP584" s="193">
        <v>0</v>
      </c>
      <c r="AQ584" s="193">
        <v>0</v>
      </c>
      <c r="AR584" s="193">
        <v>0</v>
      </c>
      <c r="AS584" s="190" t="s">
        <v>271</v>
      </c>
      <c r="AT584" s="193" t="s">
        <v>271</v>
      </c>
      <c r="AU584" s="193" t="s">
        <v>271</v>
      </c>
      <c r="AV584" s="190" t="s">
        <v>271</v>
      </c>
      <c r="AW584" s="193" t="s">
        <v>271</v>
      </c>
      <c r="AX584" s="193" t="s">
        <v>271</v>
      </c>
      <c r="AY584" s="190" t="s">
        <v>271</v>
      </c>
      <c r="AZ584" s="193" t="s">
        <v>271</v>
      </c>
      <c r="BA584" s="193" t="s">
        <v>271</v>
      </c>
      <c r="BB584" s="190" t="s">
        <v>271</v>
      </c>
      <c r="BC584" s="193" t="s">
        <v>271</v>
      </c>
      <c r="BD584" s="193" t="s">
        <v>271</v>
      </c>
      <c r="BE584" s="190" t="s">
        <v>271</v>
      </c>
      <c r="BF584" s="193" t="s">
        <v>271</v>
      </c>
      <c r="BG584" s="193" t="s">
        <v>271</v>
      </c>
      <c r="BH584" s="190" t="s">
        <v>271</v>
      </c>
      <c r="BI584" s="193" t="s">
        <v>271</v>
      </c>
      <c r="BJ584" s="193" t="s">
        <v>271</v>
      </c>
      <c r="BK584" s="190" t="s">
        <v>271</v>
      </c>
      <c r="BL584" s="193" t="s">
        <v>271</v>
      </c>
      <c r="BM584" s="193" t="s">
        <v>271</v>
      </c>
      <c r="BN584" s="190" t="s">
        <v>271</v>
      </c>
      <c r="BO584" s="193" t="s">
        <v>271</v>
      </c>
      <c r="BP584" s="193" t="s">
        <v>271</v>
      </c>
      <c r="BQ584" s="190" t="s">
        <v>271</v>
      </c>
      <c r="BR584" s="193" t="s">
        <v>271</v>
      </c>
      <c r="BS584" s="193" t="s">
        <v>271</v>
      </c>
      <c r="BT584" s="190" t="s">
        <v>271</v>
      </c>
      <c r="BU584" s="193" t="s">
        <v>271</v>
      </c>
      <c r="BV584" s="193" t="s">
        <v>271</v>
      </c>
      <c r="BW584" s="193">
        <v>11480</v>
      </c>
      <c r="BX584" s="193">
        <v>17220</v>
      </c>
      <c r="BY584" s="193">
        <v>28700</v>
      </c>
      <c r="BZ584" s="193">
        <v>2296</v>
      </c>
      <c r="CA584" s="193">
        <v>3444</v>
      </c>
      <c r="CB584" s="193">
        <v>5740</v>
      </c>
      <c r="CC584" s="190" t="s">
        <v>271</v>
      </c>
      <c r="CD584" s="193" t="s">
        <v>271</v>
      </c>
      <c r="CE584" s="193" t="s">
        <v>271</v>
      </c>
      <c r="CF584" s="190" t="s">
        <v>271</v>
      </c>
      <c r="CG584" s="193" t="s">
        <v>271</v>
      </c>
      <c r="CH584" s="193" t="s">
        <v>271</v>
      </c>
      <c r="CI584" s="190" t="s">
        <v>271</v>
      </c>
      <c r="CJ584" s="193" t="s">
        <v>271</v>
      </c>
      <c r="CK584" s="193" t="s">
        <v>271</v>
      </c>
      <c r="CL584" s="190" t="s">
        <v>271</v>
      </c>
      <c r="CM584" s="193" t="s">
        <v>271</v>
      </c>
      <c r="CN584" s="193" t="s">
        <v>271</v>
      </c>
      <c r="CO584" s="190" t="s">
        <v>271</v>
      </c>
      <c r="CP584" s="193" t="s">
        <v>271</v>
      </c>
      <c r="CQ584" s="193" t="s">
        <v>271</v>
      </c>
      <c r="CR584" s="190" t="s">
        <v>287</v>
      </c>
      <c r="CS584" s="193">
        <v>2740</v>
      </c>
      <c r="CT584" s="193">
        <v>13700</v>
      </c>
      <c r="CU584" s="190" t="s">
        <v>271</v>
      </c>
      <c r="CV584" s="193" t="s">
        <v>271</v>
      </c>
      <c r="CW584" s="193" t="s">
        <v>271</v>
      </c>
      <c r="CX584" s="190" t="s">
        <v>271</v>
      </c>
      <c r="CY584" s="193" t="s">
        <v>271</v>
      </c>
      <c r="CZ584" s="193" t="s">
        <v>271</v>
      </c>
      <c r="DA584" s="190" t="s">
        <v>287</v>
      </c>
      <c r="DB584" s="193">
        <v>5740</v>
      </c>
      <c r="DC584" s="193">
        <v>28700</v>
      </c>
      <c r="DD584" s="190" t="s">
        <v>287</v>
      </c>
      <c r="DE584" s="193">
        <v>2000</v>
      </c>
      <c r="DF584" s="193">
        <v>10000</v>
      </c>
      <c r="DG584" s="190" t="s">
        <v>271</v>
      </c>
      <c r="DH584" s="193" t="s">
        <v>271</v>
      </c>
      <c r="DI584" s="193" t="s">
        <v>271</v>
      </c>
      <c r="DJ584" s="190" t="s">
        <v>271</v>
      </c>
      <c r="DK584" s="193" t="s">
        <v>271</v>
      </c>
      <c r="DL584" s="193" t="s">
        <v>271</v>
      </c>
      <c r="DM584" s="190" t="s">
        <v>287</v>
      </c>
      <c r="DN584" s="193">
        <v>740</v>
      </c>
      <c r="DO584" s="193">
        <v>3700</v>
      </c>
      <c r="DP584" s="190" t="s">
        <v>271</v>
      </c>
      <c r="DQ584" s="193" t="s">
        <v>271</v>
      </c>
      <c r="DR584" s="193" t="s">
        <v>271</v>
      </c>
      <c r="DS584" s="190" t="s">
        <v>271</v>
      </c>
      <c r="DT584" s="193" t="s">
        <v>271</v>
      </c>
      <c r="DU584" s="193" t="s">
        <v>271</v>
      </c>
      <c r="DV584" s="190" t="s">
        <v>287</v>
      </c>
      <c r="DW584" s="193">
        <v>2000</v>
      </c>
      <c r="DX584" s="193">
        <v>10000</v>
      </c>
      <c r="DY584" s="193"/>
      <c r="DZ584" s="190" t="s">
        <v>297</v>
      </c>
      <c r="EA584" s="190" t="s">
        <v>271</v>
      </c>
      <c r="EB584" s="190" t="s">
        <v>271</v>
      </c>
      <c r="EC584" s="190" t="s">
        <v>297</v>
      </c>
      <c r="ED584" s="190" t="s">
        <v>271</v>
      </c>
      <c r="EE584" s="190" t="s">
        <v>271</v>
      </c>
      <c r="EF584" s="190" t="s">
        <v>3889</v>
      </c>
      <c r="EG584" s="190" t="s">
        <v>321</v>
      </c>
      <c r="EH584" s="190" t="s">
        <v>320</v>
      </c>
      <c r="EI584" s="190" t="s">
        <v>319</v>
      </c>
      <c r="EJ584" s="190" t="s">
        <v>245</v>
      </c>
      <c r="EK584" s="190" t="s">
        <v>1390</v>
      </c>
      <c r="EL584" s="190" t="s">
        <v>297</v>
      </c>
      <c r="EM584" s="190" t="s">
        <v>272</v>
      </c>
      <c r="EN584" s="190" t="s">
        <v>272</v>
      </c>
      <c r="EO584" s="190" t="s">
        <v>272</v>
      </c>
      <c r="EP584" s="190" t="s">
        <v>464</v>
      </c>
      <c r="EQ584" s="190">
        <v>3</v>
      </c>
      <c r="ER584" s="190" t="s">
        <v>304</v>
      </c>
      <c r="ES584" s="190" t="s">
        <v>272</v>
      </c>
      <c r="ET584" s="190" t="s">
        <v>272</v>
      </c>
      <c r="EU584" s="190" t="s">
        <v>272</v>
      </c>
      <c r="EV584" s="190" t="s">
        <v>272</v>
      </c>
      <c r="EW584" s="190" t="s">
        <v>303</v>
      </c>
      <c r="EX584" s="190">
        <v>4</v>
      </c>
      <c r="EY584" s="190" t="s">
        <v>302</v>
      </c>
      <c r="EZ584" s="190" t="s">
        <v>268</v>
      </c>
      <c r="FA584" s="190" t="s">
        <v>260</v>
      </c>
      <c r="FB584" s="190" t="s">
        <v>271</v>
      </c>
      <c r="FC584" s="190" t="s">
        <v>1357</v>
      </c>
      <c r="FD584" s="190" t="s">
        <v>300</v>
      </c>
      <c r="FE584" s="190" t="s">
        <v>300</v>
      </c>
      <c r="FF584" s="190" t="s">
        <v>264</v>
      </c>
      <c r="FG584" s="190" t="s">
        <v>271</v>
      </c>
      <c r="FO584" s="190" t="s">
        <v>3888</v>
      </c>
      <c r="FP584" s="190" t="s">
        <v>271</v>
      </c>
      <c r="FQ584" s="190">
        <v>28700</v>
      </c>
      <c r="FR584" s="190">
        <v>5740</v>
      </c>
      <c r="FS584" s="190" t="s">
        <v>297</v>
      </c>
      <c r="FT584" s="190" t="s">
        <v>297</v>
      </c>
      <c r="FU584" s="190" t="s">
        <v>297</v>
      </c>
      <c r="FV584" s="190" t="s">
        <v>297</v>
      </c>
      <c r="FW584" s="190" t="s">
        <v>297</v>
      </c>
      <c r="FX584" s="190" t="s">
        <v>297</v>
      </c>
      <c r="FY584" s="190" t="s">
        <v>297</v>
      </c>
      <c r="FZ584" s="190" t="s">
        <v>297</v>
      </c>
      <c r="GA584" s="190" t="s">
        <v>297</v>
      </c>
      <c r="GB584" s="190" t="s">
        <v>297</v>
      </c>
      <c r="GC584" s="190" t="s">
        <v>272</v>
      </c>
      <c r="GD584" s="190" t="s">
        <v>297</v>
      </c>
      <c r="GE584" s="190" t="s">
        <v>297</v>
      </c>
    </row>
    <row r="585" spans="1:187" x14ac:dyDescent="0.3">
      <c r="A585" s="190" t="s">
        <v>372</v>
      </c>
      <c r="B585" s="190">
        <v>3150</v>
      </c>
      <c r="C585" s="190" t="s">
        <v>125</v>
      </c>
      <c r="D585" s="190" t="s">
        <v>242</v>
      </c>
      <c r="E585" s="190" t="s">
        <v>13094</v>
      </c>
      <c r="F585" s="190" t="s">
        <v>2726</v>
      </c>
      <c r="G585" s="190" t="s">
        <v>12545</v>
      </c>
      <c r="H585" s="190" t="s">
        <v>1272</v>
      </c>
      <c r="I585" s="190" t="s">
        <v>301</v>
      </c>
      <c r="J585" s="190" t="s">
        <v>13093</v>
      </c>
      <c r="K585" s="190" t="s">
        <v>271</v>
      </c>
      <c r="L585" s="190" t="s">
        <v>271</v>
      </c>
      <c r="M585" s="190" t="s">
        <v>271</v>
      </c>
      <c r="N585" s="190" t="s">
        <v>271</v>
      </c>
      <c r="O585" s="190" t="s">
        <v>271</v>
      </c>
      <c r="P585" s="190" t="s">
        <v>271</v>
      </c>
      <c r="Q585" s="191">
        <v>41960</v>
      </c>
      <c r="R585" s="191">
        <v>42582</v>
      </c>
      <c r="S585" s="191">
        <v>42613</v>
      </c>
      <c r="T585" s="190" t="s">
        <v>366</v>
      </c>
      <c r="U585" s="194">
        <v>336000</v>
      </c>
      <c r="V585" s="190" t="s">
        <v>2724</v>
      </c>
      <c r="W585" s="190" t="s">
        <v>364</v>
      </c>
      <c r="X585" s="190" t="s">
        <v>2723</v>
      </c>
      <c r="Y585" s="190" t="s">
        <v>271</v>
      </c>
      <c r="Z585" s="190" t="s">
        <v>271</v>
      </c>
      <c r="AA585" s="190" t="s">
        <v>271</v>
      </c>
      <c r="AB585" s="190" t="s">
        <v>310</v>
      </c>
      <c r="AC585" s="190" t="s">
        <v>2722</v>
      </c>
      <c r="AD585" s="190" t="s">
        <v>325</v>
      </c>
      <c r="AE585" s="190" t="s">
        <v>13092</v>
      </c>
      <c r="AF585" s="190" t="s">
        <v>2720</v>
      </c>
      <c r="AG585" s="193">
        <v>0</v>
      </c>
      <c r="AH585" s="193">
        <v>0</v>
      </c>
      <c r="AI585" s="193">
        <v>0</v>
      </c>
      <c r="AJ585" s="193">
        <v>17972</v>
      </c>
      <c r="AK585" s="193">
        <v>17268</v>
      </c>
      <c r="AL585" s="193">
        <v>35240</v>
      </c>
      <c r="AM585" s="193">
        <v>0</v>
      </c>
      <c r="AN585" s="193">
        <v>0</v>
      </c>
      <c r="AO585" s="193">
        <v>0</v>
      </c>
      <c r="AP585" s="193">
        <v>0</v>
      </c>
      <c r="AQ585" s="193">
        <v>0</v>
      </c>
      <c r="AR585" s="193">
        <v>0</v>
      </c>
      <c r="AS585" s="190" t="s">
        <v>271</v>
      </c>
      <c r="AT585" s="193" t="s">
        <v>271</v>
      </c>
      <c r="AU585" s="193" t="s">
        <v>271</v>
      </c>
      <c r="AV585" s="190" t="s">
        <v>271</v>
      </c>
      <c r="AW585" s="193" t="s">
        <v>271</v>
      </c>
      <c r="AX585" s="193" t="s">
        <v>271</v>
      </c>
      <c r="AY585" s="190" t="s">
        <v>271</v>
      </c>
      <c r="AZ585" s="193" t="s">
        <v>271</v>
      </c>
      <c r="BA585" s="193" t="s">
        <v>271</v>
      </c>
      <c r="BB585" s="190" t="s">
        <v>271</v>
      </c>
      <c r="BC585" s="193" t="s">
        <v>271</v>
      </c>
      <c r="BD585" s="193" t="s">
        <v>271</v>
      </c>
      <c r="BE585" s="190" t="s">
        <v>271</v>
      </c>
      <c r="BF585" s="193" t="s">
        <v>271</v>
      </c>
      <c r="BG585" s="193" t="s">
        <v>271</v>
      </c>
      <c r="BH585" s="190" t="s">
        <v>271</v>
      </c>
      <c r="BI585" s="193" t="s">
        <v>271</v>
      </c>
      <c r="BJ585" s="193" t="s">
        <v>271</v>
      </c>
      <c r="BK585" s="190" t="s">
        <v>271</v>
      </c>
      <c r="BL585" s="193" t="s">
        <v>271</v>
      </c>
      <c r="BM585" s="193" t="s">
        <v>271</v>
      </c>
      <c r="BN585" s="190" t="s">
        <v>271</v>
      </c>
      <c r="BO585" s="193" t="s">
        <v>271</v>
      </c>
      <c r="BP585" s="193" t="s">
        <v>271</v>
      </c>
      <c r="BQ585" s="190" t="s">
        <v>271</v>
      </c>
      <c r="BR585" s="193" t="s">
        <v>271</v>
      </c>
      <c r="BS585" s="193" t="s">
        <v>271</v>
      </c>
      <c r="BT585" s="190" t="s">
        <v>271</v>
      </c>
      <c r="BU585" s="193" t="s">
        <v>271</v>
      </c>
      <c r="BV585" s="193" t="s">
        <v>271</v>
      </c>
      <c r="BW585" s="193">
        <v>5934</v>
      </c>
      <c r="BX585" s="193">
        <v>3956</v>
      </c>
      <c r="BY585" s="193">
        <v>9890</v>
      </c>
      <c r="BZ585" s="193">
        <v>1380</v>
      </c>
      <c r="CA585" s="193">
        <v>920</v>
      </c>
      <c r="CB585" s="193">
        <v>2300</v>
      </c>
      <c r="CC585" s="190" t="s">
        <v>271</v>
      </c>
      <c r="CD585" s="193" t="s">
        <v>271</v>
      </c>
      <c r="CE585" s="193" t="s">
        <v>271</v>
      </c>
      <c r="CF585" s="190" t="s">
        <v>271</v>
      </c>
      <c r="CG585" s="193" t="s">
        <v>271</v>
      </c>
      <c r="CH585" s="193" t="s">
        <v>271</v>
      </c>
      <c r="CI585" s="190" t="s">
        <v>271</v>
      </c>
      <c r="CJ585" s="193" t="s">
        <v>271</v>
      </c>
      <c r="CK585" s="193" t="s">
        <v>271</v>
      </c>
      <c r="CL585" s="190" t="s">
        <v>271</v>
      </c>
      <c r="CM585" s="193" t="s">
        <v>271</v>
      </c>
      <c r="CN585" s="193" t="s">
        <v>271</v>
      </c>
      <c r="CO585" s="190" t="s">
        <v>271</v>
      </c>
      <c r="CP585" s="193" t="s">
        <v>271</v>
      </c>
      <c r="CQ585" s="193" t="s">
        <v>271</v>
      </c>
      <c r="CR585" s="190" t="s">
        <v>271</v>
      </c>
      <c r="CS585" s="193" t="s">
        <v>271</v>
      </c>
      <c r="CT585" s="193" t="s">
        <v>271</v>
      </c>
      <c r="CU585" s="190" t="s">
        <v>271</v>
      </c>
      <c r="CV585" s="193" t="s">
        <v>271</v>
      </c>
      <c r="CW585" s="193" t="s">
        <v>271</v>
      </c>
      <c r="CX585" s="190" t="s">
        <v>271</v>
      </c>
      <c r="CY585" s="193" t="s">
        <v>271</v>
      </c>
      <c r="CZ585" s="193" t="s">
        <v>271</v>
      </c>
      <c r="DA585" s="190" t="s">
        <v>271</v>
      </c>
      <c r="DB585" s="193" t="s">
        <v>271</v>
      </c>
      <c r="DC585" s="193" t="s">
        <v>271</v>
      </c>
      <c r="DD585" s="190" t="s">
        <v>287</v>
      </c>
      <c r="DE585" s="193">
        <v>35240</v>
      </c>
      <c r="DF585" s="193">
        <v>0</v>
      </c>
      <c r="DG585" s="190" t="s">
        <v>271</v>
      </c>
      <c r="DH585" s="193" t="s">
        <v>271</v>
      </c>
      <c r="DI585" s="193" t="s">
        <v>271</v>
      </c>
      <c r="DJ585" s="190" t="s">
        <v>271</v>
      </c>
      <c r="DK585" s="193" t="s">
        <v>271</v>
      </c>
      <c r="DL585" s="193" t="s">
        <v>271</v>
      </c>
      <c r="DM585" s="190" t="s">
        <v>271</v>
      </c>
      <c r="DN585" s="193" t="s">
        <v>271</v>
      </c>
      <c r="DO585" s="193" t="s">
        <v>271</v>
      </c>
      <c r="DP585" s="190" t="s">
        <v>271</v>
      </c>
      <c r="DQ585" s="193" t="s">
        <v>271</v>
      </c>
      <c r="DR585" s="193" t="s">
        <v>271</v>
      </c>
      <c r="DS585" s="190" t="s">
        <v>287</v>
      </c>
      <c r="DT585" s="193">
        <v>35240</v>
      </c>
      <c r="DU585" s="193">
        <v>0</v>
      </c>
      <c r="DV585" s="190" t="s">
        <v>271</v>
      </c>
      <c r="DW585" s="193" t="s">
        <v>271</v>
      </c>
      <c r="DX585" s="193" t="s">
        <v>271</v>
      </c>
      <c r="DY585" s="190" t="s">
        <v>356</v>
      </c>
      <c r="DZ585" s="190" t="s">
        <v>272</v>
      </c>
      <c r="EA585" s="190" t="s">
        <v>308</v>
      </c>
      <c r="EB585" s="190" t="s">
        <v>286</v>
      </c>
      <c r="EC585" s="190" t="s">
        <v>297</v>
      </c>
      <c r="ED585" s="190" t="s">
        <v>271</v>
      </c>
      <c r="EE585" s="190" t="s">
        <v>271</v>
      </c>
      <c r="EF585" s="190" t="s">
        <v>271</v>
      </c>
      <c r="EG585" s="190" t="s">
        <v>352</v>
      </c>
      <c r="EH585" s="190" t="s">
        <v>320</v>
      </c>
      <c r="EI585" s="190" t="s">
        <v>319</v>
      </c>
      <c r="EJ585" s="190" t="s">
        <v>246</v>
      </c>
      <c r="EK585" s="190" t="s">
        <v>351</v>
      </c>
      <c r="EL585" s="190" t="s">
        <v>272</v>
      </c>
      <c r="EM585" s="190" t="s">
        <v>272</v>
      </c>
      <c r="EN585" s="190" t="s">
        <v>272</v>
      </c>
      <c r="EO585" s="190" t="s">
        <v>272</v>
      </c>
      <c r="EP585" s="190" t="s">
        <v>350</v>
      </c>
      <c r="EQ585" s="190">
        <v>4</v>
      </c>
      <c r="ER585" s="190" t="s">
        <v>404</v>
      </c>
      <c r="ES585" s="190" t="s">
        <v>297</v>
      </c>
      <c r="ET585" s="190" t="s">
        <v>297</v>
      </c>
      <c r="EU585" s="190" t="s">
        <v>272</v>
      </c>
      <c r="EV585" s="190" t="s">
        <v>272</v>
      </c>
      <c r="EW585" s="190" t="s">
        <v>281</v>
      </c>
      <c r="EX585" s="190">
        <v>2</v>
      </c>
      <c r="EY585" s="190" t="s">
        <v>318</v>
      </c>
      <c r="EZ585" s="190" t="s">
        <v>268</v>
      </c>
      <c r="FA585" s="190" t="s">
        <v>257</v>
      </c>
      <c r="FB585" s="193">
        <v>2</v>
      </c>
      <c r="FC585" s="190" t="s">
        <v>377</v>
      </c>
      <c r="FD585" s="190" t="s">
        <v>443</v>
      </c>
      <c r="FE585" s="190" t="s">
        <v>1041</v>
      </c>
      <c r="FF585" s="190" t="s">
        <v>262</v>
      </c>
      <c r="FG585" s="190" t="s">
        <v>271</v>
      </c>
      <c r="FH585" s="190" t="s">
        <v>13091</v>
      </c>
      <c r="FI585" s="190" t="s">
        <v>13090</v>
      </c>
      <c r="FJ585" s="190" t="s">
        <v>13089</v>
      </c>
      <c r="FK585" s="190" t="s">
        <v>13088</v>
      </c>
      <c r="FL585" s="190" t="s">
        <v>2715</v>
      </c>
      <c r="FM585" s="190" t="s">
        <v>2714</v>
      </c>
      <c r="FN585" s="190" t="s">
        <v>13087</v>
      </c>
      <c r="FO585" s="190" t="s">
        <v>13086</v>
      </c>
      <c r="FP585" s="190" t="s">
        <v>13085</v>
      </c>
      <c r="FQ585" s="193">
        <v>9890</v>
      </c>
      <c r="FR585" s="193">
        <v>2300</v>
      </c>
      <c r="FS585" s="190" t="s">
        <v>272</v>
      </c>
      <c r="FT585" s="190" t="s">
        <v>272</v>
      </c>
      <c r="FU585" s="190" t="s">
        <v>297</v>
      </c>
      <c r="FV585" s="190" t="s">
        <v>297</v>
      </c>
      <c r="FW585" s="190" t="s">
        <v>297</v>
      </c>
      <c r="FX585" s="190" t="s">
        <v>297</v>
      </c>
      <c r="FY585" s="190" t="s">
        <v>297</v>
      </c>
      <c r="FZ585" s="190" t="s">
        <v>297</v>
      </c>
      <c r="GA585" s="190" t="s">
        <v>297</v>
      </c>
      <c r="GB585" s="190" t="s">
        <v>297</v>
      </c>
      <c r="GC585" s="190" t="s">
        <v>297</v>
      </c>
      <c r="GD585" s="190" t="s">
        <v>297</v>
      </c>
      <c r="GE585" s="190" t="s">
        <v>272</v>
      </c>
    </row>
    <row r="586" spans="1:187" x14ac:dyDescent="0.3">
      <c r="A586" s="190" t="s">
        <v>372</v>
      </c>
      <c r="B586" s="190">
        <v>3143</v>
      </c>
      <c r="C586" s="190" t="s">
        <v>125</v>
      </c>
      <c r="D586" s="190" t="s">
        <v>242</v>
      </c>
      <c r="E586" s="190" t="s">
        <v>10193</v>
      </c>
      <c r="F586" s="190" t="s">
        <v>10192</v>
      </c>
      <c r="G586" s="190" t="s">
        <v>4028</v>
      </c>
      <c r="H586" s="190" t="s">
        <v>1272</v>
      </c>
      <c r="I586" s="190" t="s">
        <v>301</v>
      </c>
      <c r="J586" s="190" t="s">
        <v>10191</v>
      </c>
      <c r="K586" s="190" t="s">
        <v>271</v>
      </c>
      <c r="L586" s="190" t="s">
        <v>271</v>
      </c>
      <c r="M586" s="190" t="s">
        <v>271</v>
      </c>
      <c r="N586" s="190" t="s">
        <v>271</v>
      </c>
      <c r="O586" s="190" t="s">
        <v>271</v>
      </c>
      <c r="P586" s="190" t="s">
        <v>271</v>
      </c>
      <c r="Q586" s="191">
        <v>41269</v>
      </c>
      <c r="R586" s="191">
        <v>42735</v>
      </c>
      <c r="S586" s="191">
        <v>42916</v>
      </c>
      <c r="T586" s="190" t="s">
        <v>549</v>
      </c>
      <c r="U586" s="194">
        <v>4640000</v>
      </c>
      <c r="V586" s="190" t="s">
        <v>10190</v>
      </c>
      <c r="W586" s="190" t="s">
        <v>364</v>
      </c>
      <c r="X586" s="190" t="s">
        <v>10189</v>
      </c>
      <c r="Y586" s="190" t="s">
        <v>271</v>
      </c>
      <c r="Z586" s="190" t="s">
        <v>271</v>
      </c>
      <c r="AA586" s="190" t="s">
        <v>271</v>
      </c>
      <c r="AB586" s="190" t="s">
        <v>310</v>
      </c>
      <c r="AC586" s="190" t="s">
        <v>10188</v>
      </c>
      <c r="AD586" s="190" t="s">
        <v>325</v>
      </c>
      <c r="AE586" s="190" t="s">
        <v>10187</v>
      </c>
      <c r="AF586" s="190" t="s">
        <v>2720</v>
      </c>
      <c r="AG586" s="193">
        <v>14190</v>
      </c>
      <c r="AH586" s="193">
        <v>28810</v>
      </c>
      <c r="AI586" s="193">
        <v>43000</v>
      </c>
      <c r="AJ586" s="193">
        <v>3300</v>
      </c>
      <c r="AK586" s="193">
        <v>6700</v>
      </c>
      <c r="AL586" s="193">
        <v>10000</v>
      </c>
      <c r="AM586" s="193">
        <v>0</v>
      </c>
      <c r="AN586" s="193">
        <v>0</v>
      </c>
      <c r="AO586" s="193">
        <v>0</v>
      </c>
      <c r="AP586" s="193">
        <v>0</v>
      </c>
      <c r="AQ586" s="193">
        <v>0</v>
      </c>
      <c r="AR586" s="193">
        <v>0</v>
      </c>
      <c r="AS586" s="190" t="s">
        <v>271</v>
      </c>
      <c r="AT586" s="193" t="s">
        <v>271</v>
      </c>
      <c r="AU586" s="193" t="s">
        <v>271</v>
      </c>
      <c r="AV586" s="190" t="s">
        <v>271</v>
      </c>
      <c r="AW586" s="193" t="s">
        <v>271</v>
      </c>
      <c r="AX586" s="193" t="s">
        <v>271</v>
      </c>
      <c r="AY586" s="190" t="s">
        <v>271</v>
      </c>
      <c r="AZ586" s="193" t="s">
        <v>271</v>
      </c>
      <c r="BA586" s="193" t="s">
        <v>271</v>
      </c>
      <c r="BB586" s="190" t="s">
        <v>271</v>
      </c>
      <c r="BC586" s="193" t="s">
        <v>271</v>
      </c>
      <c r="BD586" s="193" t="s">
        <v>271</v>
      </c>
      <c r="BE586" s="190" t="s">
        <v>271</v>
      </c>
      <c r="BF586" s="193" t="s">
        <v>271</v>
      </c>
      <c r="BG586" s="193" t="s">
        <v>271</v>
      </c>
      <c r="BH586" s="190" t="s">
        <v>271</v>
      </c>
      <c r="BI586" s="193" t="s">
        <v>271</v>
      </c>
      <c r="BJ586" s="193" t="s">
        <v>271</v>
      </c>
      <c r="BK586" s="190" t="s">
        <v>271</v>
      </c>
      <c r="BL586" s="193" t="s">
        <v>271</v>
      </c>
      <c r="BM586" s="193" t="s">
        <v>271</v>
      </c>
      <c r="BN586" s="190" t="s">
        <v>271</v>
      </c>
      <c r="BO586" s="193" t="s">
        <v>271</v>
      </c>
      <c r="BP586" s="193" t="s">
        <v>271</v>
      </c>
      <c r="BQ586" s="190" t="s">
        <v>271</v>
      </c>
      <c r="BR586" s="193" t="s">
        <v>271</v>
      </c>
      <c r="BS586" s="193" t="s">
        <v>271</v>
      </c>
      <c r="BT586" s="190" t="s">
        <v>271</v>
      </c>
      <c r="BU586" s="193" t="s">
        <v>271</v>
      </c>
      <c r="BV586" s="193" t="s">
        <v>271</v>
      </c>
      <c r="BW586" s="193">
        <v>5121</v>
      </c>
      <c r="BX586" s="193">
        <v>5341</v>
      </c>
      <c r="BY586" s="193">
        <v>10462</v>
      </c>
      <c r="BZ586" s="193">
        <v>1191</v>
      </c>
      <c r="CA586" s="193">
        <v>1242</v>
      </c>
      <c r="CB586" s="193">
        <v>2433</v>
      </c>
      <c r="CC586" s="190" t="s">
        <v>271</v>
      </c>
      <c r="CD586" s="193" t="s">
        <v>271</v>
      </c>
      <c r="CE586" s="193" t="s">
        <v>271</v>
      </c>
      <c r="CF586" s="190" t="s">
        <v>287</v>
      </c>
      <c r="CG586" s="193">
        <v>0</v>
      </c>
      <c r="CH586" s="193">
        <v>0</v>
      </c>
      <c r="CI586" s="190" t="s">
        <v>271</v>
      </c>
      <c r="CJ586" s="193" t="s">
        <v>271</v>
      </c>
      <c r="CK586" s="193" t="s">
        <v>271</v>
      </c>
      <c r="CL586" s="190" t="s">
        <v>271</v>
      </c>
      <c r="CM586" s="193" t="s">
        <v>271</v>
      </c>
      <c r="CN586" s="193" t="s">
        <v>271</v>
      </c>
      <c r="CO586" s="190" t="s">
        <v>287</v>
      </c>
      <c r="CP586" s="193">
        <v>0</v>
      </c>
      <c r="CQ586" s="193">
        <v>0</v>
      </c>
      <c r="CR586" s="190" t="s">
        <v>271</v>
      </c>
      <c r="CS586" s="193" t="s">
        <v>271</v>
      </c>
      <c r="CT586" s="193" t="s">
        <v>271</v>
      </c>
      <c r="CU586" s="190" t="s">
        <v>287</v>
      </c>
      <c r="CV586" s="193">
        <v>2433</v>
      </c>
      <c r="CW586" s="193">
        <v>10462</v>
      </c>
      <c r="CX586" s="190" t="s">
        <v>271</v>
      </c>
      <c r="CY586" s="193" t="s">
        <v>271</v>
      </c>
      <c r="CZ586" s="193" t="s">
        <v>271</v>
      </c>
      <c r="DA586" s="190" t="s">
        <v>271</v>
      </c>
      <c r="DB586" s="193" t="s">
        <v>271</v>
      </c>
      <c r="DC586" s="193" t="s">
        <v>271</v>
      </c>
      <c r="DD586" s="190" t="s">
        <v>271</v>
      </c>
      <c r="DE586" s="193" t="s">
        <v>271</v>
      </c>
      <c r="DF586" s="193" t="s">
        <v>271</v>
      </c>
      <c r="DG586" s="190" t="s">
        <v>271</v>
      </c>
      <c r="DH586" s="193" t="s">
        <v>271</v>
      </c>
      <c r="DI586" s="193" t="s">
        <v>271</v>
      </c>
      <c r="DJ586" s="190" t="s">
        <v>287</v>
      </c>
      <c r="DK586" s="193">
        <v>2433</v>
      </c>
      <c r="DL586" s="193">
        <v>10462</v>
      </c>
      <c r="DM586" s="190" t="s">
        <v>287</v>
      </c>
      <c r="DN586" s="193">
        <v>2433</v>
      </c>
      <c r="DO586" s="193">
        <v>10462</v>
      </c>
      <c r="DP586" s="190" t="s">
        <v>271</v>
      </c>
      <c r="DQ586" s="193" t="s">
        <v>271</v>
      </c>
      <c r="DR586" s="193" t="s">
        <v>271</v>
      </c>
      <c r="DS586" s="190" t="s">
        <v>271</v>
      </c>
      <c r="DT586" s="193" t="s">
        <v>271</v>
      </c>
      <c r="DU586" s="193" t="s">
        <v>271</v>
      </c>
      <c r="DV586" s="190" t="s">
        <v>287</v>
      </c>
      <c r="DW586" s="193">
        <v>340</v>
      </c>
      <c r="DX586" s="193">
        <v>1462</v>
      </c>
      <c r="DY586" s="190" t="s">
        <v>356</v>
      </c>
      <c r="DZ586" s="190" t="s">
        <v>297</v>
      </c>
      <c r="EA586" s="190" t="s">
        <v>271</v>
      </c>
      <c r="EB586" s="190" t="s">
        <v>271</v>
      </c>
      <c r="EC586" s="190" t="s">
        <v>272</v>
      </c>
      <c r="ED586" s="190" t="s">
        <v>785</v>
      </c>
      <c r="EE586" s="190" t="s">
        <v>307</v>
      </c>
      <c r="EF586" s="190" t="s">
        <v>10186</v>
      </c>
      <c r="EG586" s="190" t="s">
        <v>285</v>
      </c>
      <c r="EH586" s="190" t="s">
        <v>320</v>
      </c>
      <c r="EI586" s="190" t="s">
        <v>319</v>
      </c>
      <c r="EJ586" s="190" t="s">
        <v>246</v>
      </c>
      <c r="EK586" s="190" t="s">
        <v>379</v>
      </c>
      <c r="EL586" s="190" t="s">
        <v>297</v>
      </c>
      <c r="EM586" s="190" t="s">
        <v>297</v>
      </c>
      <c r="EN586" s="190" t="s">
        <v>272</v>
      </c>
      <c r="EO586" s="190" t="s">
        <v>272</v>
      </c>
      <c r="EP586" s="190" t="s">
        <v>464</v>
      </c>
      <c r="EQ586" s="190">
        <v>2</v>
      </c>
      <c r="ER586" s="190" t="s">
        <v>404</v>
      </c>
      <c r="ES586" s="190" t="s">
        <v>297</v>
      </c>
      <c r="ET586" s="190" t="s">
        <v>297</v>
      </c>
      <c r="EU586" s="190" t="s">
        <v>272</v>
      </c>
      <c r="EV586" s="190" t="s">
        <v>272</v>
      </c>
      <c r="EW586" s="190" t="s">
        <v>281</v>
      </c>
      <c r="EX586" s="190">
        <v>2</v>
      </c>
      <c r="EY586" s="190" t="s">
        <v>278</v>
      </c>
      <c r="EZ586" s="190" t="s">
        <v>267</v>
      </c>
      <c r="FA586" s="190" t="s">
        <v>257</v>
      </c>
      <c r="FB586" s="193">
        <v>2</v>
      </c>
      <c r="FC586" s="190" t="s">
        <v>537</v>
      </c>
      <c r="FD586" s="190" t="s">
        <v>1041</v>
      </c>
      <c r="FE586" s="190" t="s">
        <v>276</v>
      </c>
      <c r="FF586" s="190" t="s">
        <v>263</v>
      </c>
      <c r="FG586" s="190" t="s">
        <v>10185</v>
      </c>
      <c r="FH586" s="190" t="s">
        <v>10184</v>
      </c>
      <c r="FI586" s="190" t="s">
        <v>10183</v>
      </c>
      <c r="FJ586" s="190" t="s">
        <v>10182</v>
      </c>
      <c r="FK586" s="190" t="s">
        <v>10181</v>
      </c>
      <c r="FL586" s="190" t="s">
        <v>10180</v>
      </c>
      <c r="FM586" s="190" t="s">
        <v>10179</v>
      </c>
      <c r="FN586" s="190" t="s">
        <v>10178</v>
      </c>
      <c r="FO586" s="190" t="s">
        <v>10177</v>
      </c>
      <c r="FP586" s="190" t="s">
        <v>10176</v>
      </c>
      <c r="FQ586" s="193">
        <v>10462</v>
      </c>
      <c r="FR586" s="193">
        <v>2433</v>
      </c>
      <c r="FS586" s="190" t="s">
        <v>297</v>
      </c>
      <c r="FT586" s="190" t="s">
        <v>297</v>
      </c>
      <c r="FU586" s="190" t="s">
        <v>297</v>
      </c>
      <c r="FV586" s="190" t="s">
        <v>297</v>
      </c>
      <c r="FW586" s="190" t="s">
        <v>297</v>
      </c>
      <c r="FX586" s="190" t="s">
        <v>297</v>
      </c>
      <c r="FY586" s="190" t="s">
        <v>297</v>
      </c>
      <c r="FZ586" s="190" t="s">
        <v>297</v>
      </c>
      <c r="GA586" s="190" t="s">
        <v>272</v>
      </c>
      <c r="GB586" s="190" t="s">
        <v>297</v>
      </c>
      <c r="GC586" s="190" t="s">
        <v>272</v>
      </c>
      <c r="GD586" s="190" t="s">
        <v>297</v>
      </c>
      <c r="GE586" s="190" t="s">
        <v>272</v>
      </c>
    </row>
    <row r="587" spans="1:187" x14ac:dyDescent="0.3">
      <c r="A587" s="190" t="s">
        <v>372</v>
      </c>
      <c r="B587" s="190">
        <v>3146</v>
      </c>
      <c r="C587" s="190" t="s">
        <v>125</v>
      </c>
      <c r="D587" s="190" t="s">
        <v>242</v>
      </c>
      <c r="E587" s="190" t="s">
        <v>10175</v>
      </c>
      <c r="F587" s="190" t="s">
        <v>10174</v>
      </c>
      <c r="G587" s="190" t="s">
        <v>4028</v>
      </c>
      <c r="H587" s="190" t="s">
        <v>369</v>
      </c>
      <c r="I587" s="190" t="s">
        <v>1511</v>
      </c>
      <c r="J587" s="190" t="s">
        <v>1510</v>
      </c>
      <c r="K587" s="190" t="s">
        <v>271</v>
      </c>
      <c r="L587" s="190" t="s">
        <v>271</v>
      </c>
      <c r="M587" s="190" t="s">
        <v>271</v>
      </c>
      <c r="N587" s="190" t="s">
        <v>271</v>
      </c>
      <c r="O587" s="190" t="s">
        <v>271</v>
      </c>
      <c r="P587" s="190" t="s">
        <v>271</v>
      </c>
      <c r="Q587" s="191">
        <v>41244</v>
      </c>
      <c r="R587" s="191">
        <v>43100</v>
      </c>
      <c r="T587" s="190" t="s">
        <v>549</v>
      </c>
      <c r="U587" s="194">
        <v>5717769</v>
      </c>
      <c r="V587" s="190" t="s">
        <v>6957</v>
      </c>
      <c r="W587" s="190" t="s">
        <v>10173</v>
      </c>
      <c r="X587" s="190" t="s">
        <v>2705</v>
      </c>
      <c r="Y587" s="190" t="s">
        <v>10172</v>
      </c>
      <c r="Z587" s="190" t="s">
        <v>918</v>
      </c>
      <c r="AA587" s="190" t="s">
        <v>10171</v>
      </c>
      <c r="AB587" s="190" t="s">
        <v>291</v>
      </c>
      <c r="AC587" s="190" t="s">
        <v>10170</v>
      </c>
      <c r="AD587" s="190" t="s">
        <v>325</v>
      </c>
      <c r="AE587" s="190" t="s">
        <v>10169</v>
      </c>
      <c r="AF587" s="190" t="s">
        <v>8076</v>
      </c>
      <c r="AG587" s="193">
        <v>18900</v>
      </c>
      <c r="AH587" s="193">
        <v>4725</v>
      </c>
      <c r="AI587" s="193">
        <v>23625</v>
      </c>
      <c r="AJ587" s="193">
        <v>4200</v>
      </c>
      <c r="AK587" s="193">
        <v>1050</v>
      </c>
      <c r="AL587" s="193">
        <v>5250</v>
      </c>
      <c r="AM587" s="193">
        <v>10590</v>
      </c>
      <c r="AN587" s="193">
        <v>8920</v>
      </c>
      <c r="AO587" s="193">
        <v>19510</v>
      </c>
      <c r="AP587" s="193">
        <v>2118</v>
      </c>
      <c r="AQ587" s="193">
        <v>1784</v>
      </c>
      <c r="AR587" s="193">
        <v>3902</v>
      </c>
      <c r="AS587" s="190" t="s">
        <v>271</v>
      </c>
      <c r="AT587" s="193" t="s">
        <v>271</v>
      </c>
      <c r="AU587" s="193" t="s">
        <v>271</v>
      </c>
      <c r="AV587" s="190" t="s">
        <v>271</v>
      </c>
      <c r="AW587" s="193" t="s">
        <v>271</v>
      </c>
      <c r="AX587" s="193" t="s">
        <v>271</v>
      </c>
      <c r="AY587" s="190" t="s">
        <v>271</v>
      </c>
      <c r="AZ587" s="193" t="s">
        <v>271</v>
      </c>
      <c r="BA587" s="193" t="s">
        <v>271</v>
      </c>
      <c r="BB587" s="190" t="s">
        <v>271</v>
      </c>
      <c r="BC587" s="193" t="s">
        <v>271</v>
      </c>
      <c r="BD587" s="193" t="s">
        <v>271</v>
      </c>
      <c r="BE587" s="190" t="s">
        <v>271</v>
      </c>
      <c r="BF587" s="193" t="s">
        <v>271</v>
      </c>
      <c r="BG587" s="193" t="s">
        <v>271</v>
      </c>
      <c r="BH587" s="190" t="s">
        <v>287</v>
      </c>
      <c r="BI587" s="193">
        <v>3902</v>
      </c>
      <c r="BJ587" s="193">
        <v>19510</v>
      </c>
      <c r="BK587" s="190" t="s">
        <v>271</v>
      </c>
      <c r="BL587" s="193" t="s">
        <v>271</v>
      </c>
      <c r="BM587" s="193" t="s">
        <v>271</v>
      </c>
      <c r="BN587" s="190" t="s">
        <v>271</v>
      </c>
      <c r="BO587" s="193" t="s">
        <v>271</v>
      </c>
      <c r="BP587" s="193" t="s">
        <v>271</v>
      </c>
      <c r="BQ587" s="190" t="s">
        <v>271</v>
      </c>
      <c r="BR587" s="193" t="s">
        <v>271</v>
      </c>
      <c r="BS587" s="193" t="s">
        <v>271</v>
      </c>
      <c r="BT587" s="190" t="s">
        <v>271</v>
      </c>
      <c r="BU587" s="193" t="s">
        <v>271</v>
      </c>
      <c r="BV587" s="193" t="s">
        <v>271</v>
      </c>
      <c r="BW587" s="193">
        <v>18720</v>
      </c>
      <c r="BX587" s="193">
        <v>8730</v>
      </c>
      <c r="BY587" s="193">
        <v>27450</v>
      </c>
      <c r="BZ587" s="193">
        <v>3744</v>
      </c>
      <c r="CA587" s="193">
        <v>1746</v>
      </c>
      <c r="CB587" s="193">
        <v>5490</v>
      </c>
      <c r="CC587" s="190" t="s">
        <v>287</v>
      </c>
      <c r="CD587" s="193">
        <v>3177</v>
      </c>
      <c r="CE587" s="193">
        <v>15885</v>
      </c>
      <c r="CF587" s="190" t="s">
        <v>287</v>
      </c>
      <c r="CG587" s="193">
        <v>3177</v>
      </c>
      <c r="CH587" s="193">
        <v>15885</v>
      </c>
      <c r="CI587" s="190" t="s">
        <v>271</v>
      </c>
      <c r="CJ587" s="193" t="s">
        <v>271</v>
      </c>
      <c r="CK587" s="193" t="s">
        <v>271</v>
      </c>
      <c r="CL587" s="190" t="s">
        <v>287</v>
      </c>
      <c r="CM587" s="193">
        <v>3177</v>
      </c>
      <c r="CN587" s="193">
        <v>15885</v>
      </c>
      <c r="CO587" s="190" t="s">
        <v>271</v>
      </c>
      <c r="CP587" s="193" t="s">
        <v>271</v>
      </c>
      <c r="CQ587" s="193" t="s">
        <v>271</v>
      </c>
      <c r="CR587" s="190" t="s">
        <v>271</v>
      </c>
      <c r="CS587" s="193" t="s">
        <v>271</v>
      </c>
      <c r="CT587" s="193" t="s">
        <v>271</v>
      </c>
      <c r="CU587" s="190" t="s">
        <v>287</v>
      </c>
      <c r="CV587" s="193">
        <v>3177</v>
      </c>
      <c r="CW587" s="193">
        <v>15885</v>
      </c>
      <c r="CX587" s="190" t="s">
        <v>271</v>
      </c>
      <c r="CY587" s="193" t="s">
        <v>271</v>
      </c>
      <c r="CZ587" s="193" t="s">
        <v>271</v>
      </c>
      <c r="DA587" s="190" t="s">
        <v>287</v>
      </c>
      <c r="DB587" s="193">
        <v>5490</v>
      </c>
      <c r="DC587" s="193">
        <v>27450</v>
      </c>
      <c r="DD587" s="190" t="s">
        <v>271</v>
      </c>
      <c r="DE587" s="193" t="s">
        <v>271</v>
      </c>
      <c r="DF587" s="193" t="s">
        <v>271</v>
      </c>
      <c r="DG587" s="190" t="s">
        <v>271</v>
      </c>
      <c r="DH587" s="193" t="s">
        <v>271</v>
      </c>
      <c r="DI587" s="193" t="s">
        <v>271</v>
      </c>
      <c r="DJ587" s="190" t="s">
        <v>271</v>
      </c>
      <c r="DK587" s="193" t="s">
        <v>271</v>
      </c>
      <c r="DL587" s="193" t="s">
        <v>271</v>
      </c>
      <c r="DM587" s="190" t="s">
        <v>287</v>
      </c>
      <c r="DN587" s="193">
        <v>5490</v>
      </c>
      <c r="DO587" s="193">
        <v>27450</v>
      </c>
      <c r="DP587" s="190" t="s">
        <v>271</v>
      </c>
      <c r="DQ587" s="193" t="s">
        <v>271</v>
      </c>
      <c r="DR587" s="193" t="s">
        <v>271</v>
      </c>
      <c r="DS587" s="190" t="s">
        <v>271</v>
      </c>
      <c r="DT587" s="193" t="s">
        <v>271</v>
      </c>
      <c r="DU587" s="193" t="s">
        <v>271</v>
      </c>
      <c r="DV587" s="190" t="s">
        <v>287</v>
      </c>
      <c r="DW587" s="193">
        <v>5490</v>
      </c>
      <c r="DX587" s="193">
        <v>27450</v>
      </c>
      <c r="DY587" s="190" t="s">
        <v>356</v>
      </c>
      <c r="DZ587" s="190" t="s">
        <v>272</v>
      </c>
      <c r="EA587" s="190" t="s">
        <v>694</v>
      </c>
      <c r="EB587" s="190" t="s">
        <v>286</v>
      </c>
      <c r="EC587" s="190" t="s">
        <v>272</v>
      </c>
      <c r="ED587" s="190" t="s">
        <v>564</v>
      </c>
      <c r="EE587" s="190" t="s">
        <v>426</v>
      </c>
      <c r="EF587" s="190" t="s">
        <v>10168</v>
      </c>
      <c r="EG587" s="190" t="s">
        <v>352</v>
      </c>
      <c r="EH587" s="190" t="s">
        <v>320</v>
      </c>
      <c r="EI587" s="190" t="s">
        <v>319</v>
      </c>
      <c r="EJ587" s="190" t="s">
        <v>245</v>
      </c>
      <c r="EK587" s="190" t="s">
        <v>351</v>
      </c>
      <c r="EL587" s="190" t="s">
        <v>272</v>
      </c>
      <c r="EM587" s="190" t="s">
        <v>272</v>
      </c>
      <c r="EN587" s="190" t="s">
        <v>272</v>
      </c>
      <c r="EO587" s="190" t="s">
        <v>272</v>
      </c>
      <c r="EP587" s="190" t="s">
        <v>350</v>
      </c>
      <c r="EQ587" s="190">
        <v>4</v>
      </c>
      <c r="ER587" s="190" t="s">
        <v>349</v>
      </c>
      <c r="ES587" s="190" t="s">
        <v>272</v>
      </c>
      <c r="ET587" s="190" t="s">
        <v>272</v>
      </c>
      <c r="EU587" s="190" t="s">
        <v>272</v>
      </c>
      <c r="EV587" s="190" t="s">
        <v>272</v>
      </c>
      <c r="EW587" s="190" t="s">
        <v>303</v>
      </c>
      <c r="EX587" s="190">
        <v>4</v>
      </c>
      <c r="EY587" s="190" t="s">
        <v>278</v>
      </c>
      <c r="EZ587" s="190" t="s">
        <v>267</v>
      </c>
      <c r="FA587" s="190" t="s">
        <v>258</v>
      </c>
      <c r="FB587" s="193">
        <v>5</v>
      </c>
      <c r="FC587" s="190" t="s">
        <v>348</v>
      </c>
      <c r="FD587" s="190" t="s">
        <v>276</v>
      </c>
      <c r="FE587" s="190" t="s">
        <v>376</v>
      </c>
      <c r="FF587" s="190" t="s">
        <v>263</v>
      </c>
      <c r="FG587" s="190" t="s">
        <v>10167</v>
      </c>
      <c r="FH587" s="190" t="s">
        <v>10166</v>
      </c>
      <c r="FI587" s="190" t="s">
        <v>10165</v>
      </c>
      <c r="FJ587" s="190" t="s">
        <v>10164</v>
      </c>
      <c r="FK587" s="190" t="s">
        <v>10163</v>
      </c>
      <c r="FL587" s="190" t="s">
        <v>10162</v>
      </c>
      <c r="FM587" s="190" t="s">
        <v>10161</v>
      </c>
      <c r="FN587" s="190" t="s">
        <v>10160</v>
      </c>
      <c r="FO587" s="190" t="s">
        <v>10159</v>
      </c>
      <c r="FP587" s="190" t="s">
        <v>10158</v>
      </c>
      <c r="FQ587" s="193">
        <v>27450</v>
      </c>
      <c r="FR587" s="193">
        <v>5490</v>
      </c>
      <c r="FS587" s="190" t="s">
        <v>272</v>
      </c>
      <c r="FT587" s="190" t="s">
        <v>297</v>
      </c>
      <c r="FU587" s="190" t="s">
        <v>272</v>
      </c>
      <c r="FV587" s="190" t="s">
        <v>297</v>
      </c>
      <c r="FW587" s="190" t="s">
        <v>297</v>
      </c>
      <c r="FX587" s="190" t="s">
        <v>297</v>
      </c>
      <c r="FY587" s="190" t="s">
        <v>297</v>
      </c>
      <c r="FZ587" s="190" t="s">
        <v>297</v>
      </c>
      <c r="GA587" s="190" t="s">
        <v>272</v>
      </c>
      <c r="GB587" s="190" t="s">
        <v>272</v>
      </c>
      <c r="GC587" s="190" t="s">
        <v>272</v>
      </c>
      <c r="GD587" s="190" t="s">
        <v>272</v>
      </c>
      <c r="GE587" s="190" t="s">
        <v>272</v>
      </c>
    </row>
    <row r="588" spans="1:187" x14ac:dyDescent="0.3">
      <c r="A588" s="190" t="s">
        <v>372</v>
      </c>
      <c r="B588" s="190">
        <v>3149</v>
      </c>
      <c r="C588" s="190" t="s">
        <v>125</v>
      </c>
      <c r="D588" s="190" t="s">
        <v>242</v>
      </c>
      <c r="E588" s="190" t="s">
        <v>10157</v>
      </c>
      <c r="F588" s="190" t="s">
        <v>10156</v>
      </c>
      <c r="G588" s="190" t="s">
        <v>4028</v>
      </c>
      <c r="H588" s="190" t="s">
        <v>369</v>
      </c>
      <c r="I588" s="190" t="s">
        <v>523</v>
      </c>
      <c r="J588" s="190" t="s">
        <v>8977</v>
      </c>
      <c r="K588" s="190" t="s">
        <v>301</v>
      </c>
      <c r="L588" s="190" t="s">
        <v>301</v>
      </c>
      <c r="M588" s="190" t="s">
        <v>10155</v>
      </c>
      <c r="N588" s="190" t="s">
        <v>271</v>
      </c>
      <c r="O588" s="190" t="s">
        <v>271</v>
      </c>
      <c r="P588" s="190" t="s">
        <v>271</v>
      </c>
      <c r="Q588" s="191">
        <v>40057</v>
      </c>
      <c r="R588" s="191">
        <v>42216</v>
      </c>
      <c r="S588" s="191">
        <v>42369</v>
      </c>
      <c r="T588" s="190" t="s">
        <v>366</v>
      </c>
      <c r="U588" s="194">
        <v>3580845</v>
      </c>
      <c r="V588" s="190" t="s">
        <v>2724</v>
      </c>
      <c r="W588" s="190" t="s">
        <v>364</v>
      </c>
      <c r="X588" s="190" t="s">
        <v>2723</v>
      </c>
      <c r="Y588" s="190" t="s">
        <v>271</v>
      </c>
      <c r="Z588" s="190" t="s">
        <v>271</v>
      </c>
      <c r="AA588" s="190" t="s">
        <v>271</v>
      </c>
      <c r="AB588" s="190" t="s">
        <v>310</v>
      </c>
      <c r="AC588" s="190" t="s">
        <v>2722</v>
      </c>
      <c r="AD588" s="190" t="s">
        <v>325</v>
      </c>
      <c r="AE588" s="190" t="s">
        <v>10154</v>
      </c>
      <c r="AF588" s="190" t="s">
        <v>2720</v>
      </c>
      <c r="AG588" s="193">
        <v>0</v>
      </c>
      <c r="AH588" s="193">
        <v>0</v>
      </c>
      <c r="AI588" s="193">
        <v>0</v>
      </c>
      <c r="AJ588" s="193">
        <v>104473</v>
      </c>
      <c r="AK588" s="193">
        <v>100376</v>
      </c>
      <c r="AL588" s="193">
        <v>204849</v>
      </c>
      <c r="AM588" s="193">
        <v>0</v>
      </c>
      <c r="AN588" s="193">
        <v>0</v>
      </c>
      <c r="AO588" s="193">
        <v>0</v>
      </c>
      <c r="AP588" s="193">
        <v>0</v>
      </c>
      <c r="AQ588" s="193">
        <v>0</v>
      </c>
      <c r="AR588" s="193">
        <v>0</v>
      </c>
      <c r="AS588" s="190" t="s">
        <v>271</v>
      </c>
      <c r="AT588" s="193" t="s">
        <v>271</v>
      </c>
      <c r="AU588" s="193" t="s">
        <v>271</v>
      </c>
      <c r="AV588" s="190" t="s">
        <v>271</v>
      </c>
      <c r="AW588" s="193" t="s">
        <v>271</v>
      </c>
      <c r="AX588" s="193" t="s">
        <v>271</v>
      </c>
      <c r="AY588" s="190" t="s">
        <v>271</v>
      </c>
      <c r="AZ588" s="193" t="s">
        <v>271</v>
      </c>
      <c r="BA588" s="193" t="s">
        <v>271</v>
      </c>
      <c r="BB588" s="190" t="s">
        <v>271</v>
      </c>
      <c r="BC588" s="193" t="s">
        <v>271</v>
      </c>
      <c r="BD588" s="193" t="s">
        <v>271</v>
      </c>
      <c r="BE588" s="190" t="s">
        <v>271</v>
      </c>
      <c r="BF588" s="193" t="s">
        <v>271</v>
      </c>
      <c r="BG588" s="193" t="s">
        <v>271</v>
      </c>
      <c r="BH588" s="190" t="s">
        <v>271</v>
      </c>
      <c r="BI588" s="193" t="s">
        <v>271</v>
      </c>
      <c r="BJ588" s="193" t="s">
        <v>271</v>
      </c>
      <c r="BK588" s="190" t="s">
        <v>271</v>
      </c>
      <c r="BL588" s="193" t="s">
        <v>271</v>
      </c>
      <c r="BM588" s="193" t="s">
        <v>271</v>
      </c>
      <c r="BN588" s="190" t="s">
        <v>271</v>
      </c>
      <c r="BO588" s="193" t="s">
        <v>271</v>
      </c>
      <c r="BP588" s="193" t="s">
        <v>271</v>
      </c>
      <c r="BQ588" s="190" t="s">
        <v>271</v>
      </c>
      <c r="BR588" s="193" t="s">
        <v>271</v>
      </c>
      <c r="BS588" s="193" t="s">
        <v>271</v>
      </c>
      <c r="BT588" s="190" t="s">
        <v>271</v>
      </c>
      <c r="BU588" s="193" t="s">
        <v>271</v>
      </c>
      <c r="BV588" s="193" t="s">
        <v>271</v>
      </c>
      <c r="BW588" s="193">
        <v>0</v>
      </c>
      <c r="BX588" s="193">
        <v>0</v>
      </c>
      <c r="BY588" s="193">
        <v>0</v>
      </c>
      <c r="BZ588" s="193">
        <v>5327</v>
      </c>
      <c r="CA588" s="193">
        <v>5118</v>
      </c>
      <c r="CB588" s="193">
        <v>10445</v>
      </c>
      <c r="CC588" s="190" t="s">
        <v>271</v>
      </c>
      <c r="CD588" s="193" t="s">
        <v>271</v>
      </c>
      <c r="CE588" s="193" t="s">
        <v>271</v>
      </c>
      <c r="CF588" s="190" t="s">
        <v>271</v>
      </c>
      <c r="CG588" s="193" t="s">
        <v>271</v>
      </c>
      <c r="CH588" s="193" t="s">
        <v>271</v>
      </c>
      <c r="CI588" s="190" t="s">
        <v>271</v>
      </c>
      <c r="CJ588" s="193" t="s">
        <v>271</v>
      </c>
      <c r="CK588" s="193" t="s">
        <v>271</v>
      </c>
      <c r="CL588" s="190" t="s">
        <v>271</v>
      </c>
      <c r="CM588" s="193" t="s">
        <v>271</v>
      </c>
      <c r="CN588" s="193" t="s">
        <v>271</v>
      </c>
      <c r="CO588" s="190" t="s">
        <v>271</v>
      </c>
      <c r="CP588" s="193" t="s">
        <v>271</v>
      </c>
      <c r="CQ588" s="193" t="s">
        <v>271</v>
      </c>
      <c r="CR588" s="190" t="s">
        <v>271</v>
      </c>
      <c r="CS588" s="193" t="s">
        <v>271</v>
      </c>
      <c r="CT588" s="193" t="s">
        <v>271</v>
      </c>
      <c r="CU588" s="190" t="s">
        <v>271</v>
      </c>
      <c r="CV588" s="193" t="s">
        <v>271</v>
      </c>
      <c r="CW588" s="193" t="s">
        <v>271</v>
      </c>
      <c r="CX588" s="190" t="s">
        <v>271</v>
      </c>
      <c r="CY588" s="193" t="s">
        <v>271</v>
      </c>
      <c r="CZ588" s="193" t="s">
        <v>271</v>
      </c>
      <c r="DA588" s="190" t="s">
        <v>271</v>
      </c>
      <c r="DB588" s="193" t="s">
        <v>271</v>
      </c>
      <c r="DC588" s="193" t="s">
        <v>271</v>
      </c>
      <c r="DD588" s="190" t="s">
        <v>271</v>
      </c>
      <c r="DE588" s="193" t="s">
        <v>271</v>
      </c>
      <c r="DF588" s="193" t="s">
        <v>271</v>
      </c>
      <c r="DG588" s="190" t="s">
        <v>271</v>
      </c>
      <c r="DH588" s="193" t="s">
        <v>271</v>
      </c>
      <c r="DI588" s="193" t="s">
        <v>271</v>
      </c>
      <c r="DJ588" s="190" t="s">
        <v>271</v>
      </c>
      <c r="DK588" s="193" t="s">
        <v>271</v>
      </c>
      <c r="DL588" s="193" t="s">
        <v>271</v>
      </c>
      <c r="DM588" s="190" t="s">
        <v>271</v>
      </c>
      <c r="DN588" s="193" t="s">
        <v>271</v>
      </c>
      <c r="DO588" s="193" t="s">
        <v>271</v>
      </c>
      <c r="DP588" s="190" t="s">
        <v>271</v>
      </c>
      <c r="DQ588" s="193" t="s">
        <v>271</v>
      </c>
      <c r="DR588" s="193" t="s">
        <v>271</v>
      </c>
      <c r="DS588" s="190" t="s">
        <v>287</v>
      </c>
      <c r="DT588" s="193">
        <v>10445</v>
      </c>
      <c r="DU588" s="193">
        <v>0</v>
      </c>
      <c r="DV588" s="190" t="s">
        <v>271</v>
      </c>
      <c r="DW588" s="193" t="s">
        <v>271</v>
      </c>
      <c r="DX588" s="193" t="s">
        <v>271</v>
      </c>
      <c r="DY588" s="190" t="s">
        <v>356</v>
      </c>
      <c r="DZ588" s="190" t="s">
        <v>272</v>
      </c>
      <c r="EA588" s="190" t="s">
        <v>308</v>
      </c>
      <c r="EB588" s="190" t="s">
        <v>286</v>
      </c>
      <c r="EC588" s="190" t="s">
        <v>297</v>
      </c>
      <c r="ED588" s="190" t="s">
        <v>271</v>
      </c>
      <c r="EE588" s="190" t="s">
        <v>271</v>
      </c>
      <c r="EF588" s="190" t="s">
        <v>271</v>
      </c>
      <c r="EG588" s="190" t="s">
        <v>321</v>
      </c>
      <c r="EH588" s="190" t="s">
        <v>320</v>
      </c>
      <c r="EI588" s="190" t="s">
        <v>483</v>
      </c>
      <c r="EJ588" s="190" t="s">
        <v>246</v>
      </c>
      <c r="EK588" s="190" t="s">
        <v>351</v>
      </c>
      <c r="EL588" s="190" t="s">
        <v>272</v>
      </c>
      <c r="EM588" s="190" t="s">
        <v>272</v>
      </c>
      <c r="EN588" s="190" t="s">
        <v>272</v>
      </c>
      <c r="EO588" s="190" t="s">
        <v>272</v>
      </c>
      <c r="EP588" s="190" t="s">
        <v>350</v>
      </c>
      <c r="EQ588" s="190">
        <v>4</v>
      </c>
      <c r="ER588" s="190" t="s">
        <v>404</v>
      </c>
      <c r="ES588" s="190" t="s">
        <v>272</v>
      </c>
      <c r="ET588" s="190" t="s">
        <v>272</v>
      </c>
      <c r="EU588" s="190" t="s">
        <v>272</v>
      </c>
      <c r="EV588" s="190" t="s">
        <v>272</v>
      </c>
      <c r="EW588" s="190" t="s">
        <v>279</v>
      </c>
      <c r="EX588" s="190">
        <v>4</v>
      </c>
      <c r="EY588" s="190" t="s">
        <v>302</v>
      </c>
      <c r="EZ588" s="190" t="s">
        <v>268</v>
      </c>
      <c r="FA588" s="190" t="s">
        <v>259</v>
      </c>
      <c r="FB588" s="193">
        <v>2</v>
      </c>
      <c r="FC588" s="190" t="s">
        <v>348</v>
      </c>
      <c r="FD588" s="190" t="s">
        <v>300</v>
      </c>
      <c r="FE588" s="190" t="s">
        <v>271</v>
      </c>
      <c r="FF588" s="190" t="s">
        <v>263</v>
      </c>
      <c r="FG588" s="190" t="s">
        <v>10153</v>
      </c>
      <c r="FH588" s="190" t="s">
        <v>2719</v>
      </c>
      <c r="FI588" s="190" t="s">
        <v>10152</v>
      </c>
      <c r="FJ588" s="190" t="s">
        <v>10151</v>
      </c>
      <c r="FK588" s="190" t="s">
        <v>10150</v>
      </c>
      <c r="FL588" s="190" t="s">
        <v>10149</v>
      </c>
      <c r="FM588" s="190" t="s">
        <v>2714</v>
      </c>
      <c r="FN588" s="190" t="s">
        <v>10148</v>
      </c>
      <c r="FO588" s="190" t="s">
        <v>271</v>
      </c>
      <c r="FP588" s="190" t="s">
        <v>10147</v>
      </c>
      <c r="FQ588" s="193">
        <v>0</v>
      </c>
      <c r="FR588" s="193">
        <v>10445</v>
      </c>
      <c r="FS588" s="190" t="s">
        <v>272</v>
      </c>
      <c r="FT588" s="190" t="s">
        <v>272</v>
      </c>
      <c r="FU588" s="190" t="s">
        <v>297</v>
      </c>
      <c r="FV588" s="190" t="s">
        <v>297</v>
      </c>
      <c r="FW588" s="190" t="s">
        <v>297</v>
      </c>
      <c r="FX588" s="190" t="s">
        <v>297</v>
      </c>
      <c r="FY588" s="190" t="s">
        <v>297</v>
      </c>
      <c r="FZ588" s="190" t="s">
        <v>297</v>
      </c>
      <c r="GA588" s="190" t="s">
        <v>297</v>
      </c>
      <c r="GB588" s="190" t="s">
        <v>297</v>
      </c>
      <c r="GC588" s="190" t="s">
        <v>297</v>
      </c>
      <c r="GD588" s="190" t="s">
        <v>297</v>
      </c>
      <c r="GE588" s="190" t="s">
        <v>297</v>
      </c>
    </row>
    <row r="589" spans="1:187" x14ac:dyDescent="0.3">
      <c r="A589" s="190" t="s">
        <v>372</v>
      </c>
      <c r="B589" s="190">
        <v>3152</v>
      </c>
      <c r="C589" s="190" t="s">
        <v>125</v>
      </c>
      <c r="D589" s="190" t="s">
        <v>242</v>
      </c>
      <c r="E589" s="190" t="s">
        <v>10146</v>
      </c>
      <c r="F589" s="190" t="s">
        <v>10145</v>
      </c>
      <c r="G589" s="190" t="s">
        <v>4028</v>
      </c>
      <c r="H589" s="190" t="s">
        <v>1272</v>
      </c>
      <c r="I589" s="190" t="s">
        <v>301</v>
      </c>
      <c r="J589" s="190" t="s">
        <v>10144</v>
      </c>
      <c r="K589" s="190" t="s">
        <v>1272</v>
      </c>
      <c r="L589" s="190" t="s">
        <v>301</v>
      </c>
      <c r="M589" s="190" t="s">
        <v>10143</v>
      </c>
      <c r="N589" s="190" t="s">
        <v>271</v>
      </c>
      <c r="O589" s="190" t="s">
        <v>271</v>
      </c>
      <c r="P589" s="190" t="s">
        <v>271</v>
      </c>
      <c r="Q589" s="191">
        <v>41183</v>
      </c>
      <c r="R589" s="191">
        <v>42430</v>
      </c>
      <c r="S589" s="191">
        <v>42885</v>
      </c>
      <c r="T589" s="190" t="s">
        <v>366</v>
      </c>
      <c r="U589" s="194">
        <v>2054164</v>
      </c>
      <c r="V589" s="190" t="s">
        <v>6957</v>
      </c>
      <c r="W589" s="190" t="s">
        <v>10142</v>
      </c>
      <c r="X589" s="190" t="s">
        <v>10141</v>
      </c>
      <c r="Y589" s="190" t="s">
        <v>10140</v>
      </c>
      <c r="Z589" s="190" t="s">
        <v>10139</v>
      </c>
      <c r="AA589" s="190" t="s">
        <v>10138</v>
      </c>
      <c r="AB589" s="190" t="s">
        <v>291</v>
      </c>
      <c r="AC589" s="190" t="s">
        <v>10137</v>
      </c>
      <c r="AD589" s="190" t="s">
        <v>325</v>
      </c>
      <c r="AE589" s="190" t="s">
        <v>10136</v>
      </c>
      <c r="AF589" s="190" t="s">
        <v>10135</v>
      </c>
      <c r="AG589" s="193">
        <v>0</v>
      </c>
      <c r="AH589" s="193">
        <v>0</v>
      </c>
      <c r="AI589" s="193">
        <v>0</v>
      </c>
      <c r="AJ589" s="193">
        <v>0</v>
      </c>
      <c r="AK589" s="193">
        <v>0</v>
      </c>
      <c r="AL589" s="193">
        <v>11323</v>
      </c>
      <c r="AM589" s="193">
        <v>0</v>
      </c>
      <c r="AN589" s="193">
        <v>0</v>
      </c>
      <c r="AO589" s="193">
        <v>0</v>
      </c>
      <c r="AP589" s="193">
        <v>0</v>
      </c>
      <c r="AQ589" s="193">
        <v>0</v>
      </c>
      <c r="AR589" s="193">
        <v>2415</v>
      </c>
      <c r="AS589" s="190" t="s">
        <v>271</v>
      </c>
      <c r="AT589" s="193" t="s">
        <v>271</v>
      </c>
      <c r="AU589" s="193" t="s">
        <v>271</v>
      </c>
      <c r="AV589" s="190" t="s">
        <v>271</v>
      </c>
      <c r="AW589" s="193" t="s">
        <v>271</v>
      </c>
      <c r="AX589" s="193" t="s">
        <v>271</v>
      </c>
      <c r="AY589" s="190" t="s">
        <v>287</v>
      </c>
      <c r="AZ589" s="193">
        <v>2415</v>
      </c>
      <c r="BA589" s="193">
        <v>0</v>
      </c>
      <c r="BB589" s="190" t="s">
        <v>271</v>
      </c>
      <c r="BC589" s="193" t="s">
        <v>271</v>
      </c>
      <c r="BD589" s="193" t="s">
        <v>271</v>
      </c>
      <c r="BE589" s="190" t="s">
        <v>287</v>
      </c>
      <c r="BF589" s="193">
        <v>3475</v>
      </c>
      <c r="BG589" s="193">
        <v>0</v>
      </c>
      <c r="BH589" s="190" t="s">
        <v>271</v>
      </c>
      <c r="BI589" s="193" t="s">
        <v>271</v>
      </c>
      <c r="BJ589" s="193" t="s">
        <v>271</v>
      </c>
      <c r="BK589" s="190" t="s">
        <v>271</v>
      </c>
      <c r="BL589" s="193" t="s">
        <v>271</v>
      </c>
      <c r="BM589" s="193" t="s">
        <v>271</v>
      </c>
      <c r="BN589" s="190" t="s">
        <v>271</v>
      </c>
      <c r="BO589" s="193" t="s">
        <v>271</v>
      </c>
      <c r="BP589" s="193" t="s">
        <v>271</v>
      </c>
      <c r="BQ589" s="190" t="s">
        <v>271</v>
      </c>
      <c r="BR589" s="193" t="s">
        <v>271</v>
      </c>
      <c r="BS589" s="193" t="s">
        <v>271</v>
      </c>
      <c r="BT589" s="190" t="s">
        <v>271</v>
      </c>
      <c r="BU589" s="193" t="s">
        <v>271</v>
      </c>
      <c r="BV589" s="193" t="s">
        <v>271</v>
      </c>
      <c r="BW589" s="193">
        <v>0</v>
      </c>
      <c r="BX589" s="193">
        <v>0</v>
      </c>
      <c r="BY589" s="193">
        <v>0</v>
      </c>
      <c r="BZ589" s="193">
        <v>0</v>
      </c>
      <c r="CA589" s="193">
        <v>0</v>
      </c>
      <c r="CB589" s="193">
        <v>8759</v>
      </c>
      <c r="CC589" s="190" t="s">
        <v>287</v>
      </c>
      <c r="CD589" s="193">
        <v>334</v>
      </c>
      <c r="CE589" s="193">
        <v>0</v>
      </c>
      <c r="CF589" s="190" t="s">
        <v>271</v>
      </c>
      <c r="CG589" s="193" t="s">
        <v>271</v>
      </c>
      <c r="CH589" s="193" t="s">
        <v>271</v>
      </c>
      <c r="CI589" s="190" t="s">
        <v>271</v>
      </c>
      <c r="CJ589" s="193" t="s">
        <v>271</v>
      </c>
      <c r="CK589" s="193" t="s">
        <v>271</v>
      </c>
      <c r="CL589" s="190" t="s">
        <v>271</v>
      </c>
      <c r="CM589" s="193" t="s">
        <v>271</v>
      </c>
      <c r="CN589" s="193" t="s">
        <v>271</v>
      </c>
      <c r="CO589" s="190" t="s">
        <v>271</v>
      </c>
      <c r="CP589" s="193" t="s">
        <v>271</v>
      </c>
      <c r="CQ589" s="193" t="s">
        <v>271</v>
      </c>
      <c r="CR589" s="190" t="s">
        <v>271</v>
      </c>
      <c r="CS589" s="193" t="s">
        <v>271</v>
      </c>
      <c r="CT589" s="193" t="s">
        <v>271</v>
      </c>
      <c r="CU589" s="190" t="s">
        <v>287</v>
      </c>
      <c r="CV589" s="193">
        <v>8759</v>
      </c>
      <c r="CW589" s="193">
        <v>0</v>
      </c>
      <c r="CX589" s="190" t="s">
        <v>287</v>
      </c>
      <c r="CY589" s="193">
        <v>8759</v>
      </c>
      <c r="CZ589" s="193">
        <v>0</v>
      </c>
      <c r="DA589" s="190" t="s">
        <v>271</v>
      </c>
      <c r="DB589" s="193" t="s">
        <v>271</v>
      </c>
      <c r="DC589" s="193" t="s">
        <v>271</v>
      </c>
      <c r="DD589" s="190" t="s">
        <v>287</v>
      </c>
      <c r="DE589" s="193">
        <v>8759</v>
      </c>
      <c r="DF589" s="193">
        <v>0</v>
      </c>
      <c r="DG589" s="190" t="s">
        <v>271</v>
      </c>
      <c r="DH589" s="193" t="s">
        <v>271</v>
      </c>
      <c r="DI589" s="193" t="s">
        <v>271</v>
      </c>
      <c r="DJ589" s="190" t="s">
        <v>271</v>
      </c>
      <c r="DK589" s="193" t="s">
        <v>271</v>
      </c>
      <c r="DL589" s="193" t="s">
        <v>271</v>
      </c>
      <c r="DM589" s="190" t="s">
        <v>271</v>
      </c>
      <c r="DN589" s="193" t="s">
        <v>271</v>
      </c>
      <c r="DO589" s="193" t="s">
        <v>271</v>
      </c>
      <c r="DP589" s="190" t="s">
        <v>287</v>
      </c>
      <c r="DQ589" s="193">
        <v>3691</v>
      </c>
      <c r="DR589" s="193">
        <v>0</v>
      </c>
      <c r="DS589" s="190" t="s">
        <v>271</v>
      </c>
      <c r="DT589" s="193" t="s">
        <v>271</v>
      </c>
      <c r="DU589" s="193" t="s">
        <v>271</v>
      </c>
      <c r="DV589" s="190" t="s">
        <v>287</v>
      </c>
      <c r="DW589" s="193">
        <v>3691</v>
      </c>
      <c r="DX589" s="193">
        <v>0</v>
      </c>
      <c r="DY589" s="190" t="s">
        <v>356</v>
      </c>
      <c r="DZ589" s="190" t="s">
        <v>272</v>
      </c>
      <c r="EA589" s="190" t="s">
        <v>564</v>
      </c>
      <c r="EB589" s="190" t="s">
        <v>307</v>
      </c>
      <c r="EC589" s="190" t="s">
        <v>271</v>
      </c>
      <c r="ED589" s="190" t="s">
        <v>271</v>
      </c>
      <c r="EE589" s="190" t="s">
        <v>271</v>
      </c>
      <c r="EF589" s="190" t="s">
        <v>10134</v>
      </c>
      <c r="EG589" s="190" t="s">
        <v>321</v>
      </c>
      <c r="EH589" s="190" t="s">
        <v>320</v>
      </c>
      <c r="EI589" s="190" t="s">
        <v>319</v>
      </c>
      <c r="EJ589" s="190" t="s">
        <v>245</v>
      </c>
      <c r="EK589" s="190" t="s">
        <v>379</v>
      </c>
      <c r="EL589" s="190" t="s">
        <v>272</v>
      </c>
      <c r="EM589" s="190" t="s">
        <v>272</v>
      </c>
      <c r="EN589" s="190" t="s">
        <v>272</v>
      </c>
      <c r="EO589" s="190" t="s">
        <v>297</v>
      </c>
      <c r="EP589" s="190" t="s">
        <v>464</v>
      </c>
      <c r="EQ589" s="190">
        <v>3</v>
      </c>
      <c r="ER589" s="190" t="s">
        <v>349</v>
      </c>
      <c r="ES589" s="190" t="s">
        <v>272</v>
      </c>
      <c r="ET589" s="190" t="s">
        <v>272</v>
      </c>
      <c r="EU589" s="190" t="s">
        <v>272</v>
      </c>
      <c r="EV589" s="190" t="s">
        <v>272</v>
      </c>
      <c r="EW589" s="190" t="s">
        <v>303</v>
      </c>
      <c r="EX589" s="190">
        <v>4</v>
      </c>
      <c r="EY589" s="190" t="s">
        <v>318</v>
      </c>
      <c r="EZ589" s="190" t="s">
        <v>266</v>
      </c>
      <c r="FA589" s="190" t="s">
        <v>258</v>
      </c>
      <c r="FB589" s="193">
        <v>3</v>
      </c>
      <c r="FC589" s="190" t="s">
        <v>276</v>
      </c>
      <c r="FD589" s="190" t="s">
        <v>348</v>
      </c>
      <c r="FE589" s="190" t="s">
        <v>537</v>
      </c>
      <c r="FF589" s="190" t="s">
        <v>263</v>
      </c>
      <c r="FG589" s="190" t="s">
        <v>10133</v>
      </c>
      <c r="FH589" s="190" t="s">
        <v>271</v>
      </c>
      <c r="FI589" s="190" t="s">
        <v>10132</v>
      </c>
      <c r="FJ589" s="190" t="s">
        <v>10131</v>
      </c>
      <c r="FK589" s="190" t="s">
        <v>10130</v>
      </c>
      <c r="FL589" s="190" t="s">
        <v>10129</v>
      </c>
      <c r="FM589" s="190" t="s">
        <v>10128</v>
      </c>
      <c r="FN589" s="190" t="s">
        <v>10127</v>
      </c>
      <c r="FO589" s="190" t="s">
        <v>10126</v>
      </c>
      <c r="FP589" s="190" t="s">
        <v>10125</v>
      </c>
      <c r="FQ589" s="193">
        <v>0</v>
      </c>
      <c r="FR589" s="193">
        <v>8759</v>
      </c>
      <c r="FS589" s="190" t="s">
        <v>271</v>
      </c>
      <c r="FT589" s="190" t="s">
        <v>297</v>
      </c>
      <c r="FU589" s="190" t="s">
        <v>272</v>
      </c>
      <c r="FV589" s="190" t="s">
        <v>297</v>
      </c>
      <c r="FW589" s="190" t="s">
        <v>272</v>
      </c>
      <c r="FX589" s="190" t="s">
        <v>297</v>
      </c>
      <c r="FY589" s="190" t="s">
        <v>271</v>
      </c>
      <c r="FZ589" s="190" t="s">
        <v>297</v>
      </c>
      <c r="GA589" s="190" t="s">
        <v>272</v>
      </c>
      <c r="GB589" s="190" t="s">
        <v>272</v>
      </c>
      <c r="GC589" s="190" t="s">
        <v>272</v>
      </c>
      <c r="GD589" s="190" t="s">
        <v>297</v>
      </c>
      <c r="GE589" s="190" t="s">
        <v>297</v>
      </c>
    </row>
    <row r="590" spans="1:187" x14ac:dyDescent="0.3">
      <c r="A590" s="190" t="s">
        <v>372</v>
      </c>
      <c r="B590" s="190">
        <v>3147</v>
      </c>
      <c r="C590" s="190" t="s">
        <v>125</v>
      </c>
      <c r="D590" s="190" t="s">
        <v>242</v>
      </c>
      <c r="E590" s="190" t="s">
        <v>8081</v>
      </c>
      <c r="F590" s="190" t="s">
        <v>8080</v>
      </c>
      <c r="G590" s="190" t="s">
        <v>4001</v>
      </c>
      <c r="H590" s="190" t="s">
        <v>369</v>
      </c>
      <c r="I590" s="190" t="s">
        <v>1514</v>
      </c>
      <c r="J590" s="190" t="s">
        <v>2592</v>
      </c>
      <c r="K590" s="190" t="s">
        <v>1272</v>
      </c>
      <c r="L590" s="190" t="s">
        <v>301</v>
      </c>
      <c r="M590" s="190" t="s">
        <v>8079</v>
      </c>
      <c r="N590" s="190" t="s">
        <v>271</v>
      </c>
      <c r="O590" s="190" t="s">
        <v>271</v>
      </c>
      <c r="P590" s="190" t="s">
        <v>271</v>
      </c>
      <c r="Q590" s="191">
        <v>42401</v>
      </c>
      <c r="R590" s="191">
        <v>43131</v>
      </c>
      <c r="T590" s="190" t="s">
        <v>391</v>
      </c>
      <c r="U590" s="194">
        <v>295308</v>
      </c>
      <c r="V590" s="190" t="s">
        <v>2724</v>
      </c>
      <c r="W590" s="190" t="s">
        <v>364</v>
      </c>
      <c r="X590" s="190" t="s">
        <v>2723</v>
      </c>
      <c r="Y590" s="190" t="s">
        <v>271</v>
      </c>
      <c r="Z590" s="190" t="s">
        <v>271</v>
      </c>
      <c r="AA590" s="190" t="s">
        <v>271</v>
      </c>
      <c r="AB590" s="190" t="s">
        <v>310</v>
      </c>
      <c r="AC590" s="190" t="s">
        <v>8078</v>
      </c>
      <c r="AD590" s="190" t="s">
        <v>325</v>
      </c>
      <c r="AE590" s="190" t="s">
        <v>8077</v>
      </c>
      <c r="AF590" s="190" t="s">
        <v>8076</v>
      </c>
      <c r="AG590" s="193">
        <v>5934</v>
      </c>
      <c r="AH590" s="193">
        <v>3956</v>
      </c>
      <c r="AI590" s="193">
        <v>9890</v>
      </c>
      <c r="AJ590" s="193">
        <v>1380</v>
      </c>
      <c r="AK590" s="193">
        <v>920</v>
      </c>
      <c r="AL590" s="193">
        <v>2300</v>
      </c>
      <c r="AM590" s="193">
        <v>0</v>
      </c>
      <c r="AN590" s="193">
        <v>0</v>
      </c>
      <c r="AO590" s="193">
        <v>0</v>
      </c>
      <c r="AP590" s="193">
        <v>0</v>
      </c>
      <c r="AQ590" s="193">
        <v>0</v>
      </c>
      <c r="AR590" s="193">
        <v>0</v>
      </c>
      <c r="AS590" s="190" t="s">
        <v>271</v>
      </c>
      <c r="AT590" s="193" t="s">
        <v>271</v>
      </c>
      <c r="AU590" s="193" t="s">
        <v>271</v>
      </c>
      <c r="AV590" s="190" t="s">
        <v>271</v>
      </c>
      <c r="AW590" s="193" t="s">
        <v>271</v>
      </c>
      <c r="AX590" s="193" t="s">
        <v>271</v>
      </c>
      <c r="AY590" s="190" t="s">
        <v>271</v>
      </c>
      <c r="AZ590" s="193" t="s">
        <v>271</v>
      </c>
      <c r="BA590" s="193" t="s">
        <v>271</v>
      </c>
      <c r="BB590" s="190" t="s">
        <v>271</v>
      </c>
      <c r="BC590" s="193" t="s">
        <v>271</v>
      </c>
      <c r="BD590" s="193" t="s">
        <v>271</v>
      </c>
      <c r="BE590" s="190" t="s">
        <v>271</v>
      </c>
      <c r="BF590" s="193" t="s">
        <v>271</v>
      </c>
      <c r="BG590" s="193" t="s">
        <v>271</v>
      </c>
      <c r="BH590" s="190" t="s">
        <v>271</v>
      </c>
      <c r="BI590" s="193" t="s">
        <v>271</v>
      </c>
      <c r="BJ590" s="193" t="s">
        <v>271</v>
      </c>
      <c r="BK590" s="190" t="s">
        <v>271</v>
      </c>
      <c r="BL590" s="193" t="s">
        <v>271</v>
      </c>
      <c r="BM590" s="193" t="s">
        <v>271</v>
      </c>
      <c r="BN590" s="190" t="s">
        <v>271</v>
      </c>
      <c r="BO590" s="193" t="s">
        <v>271</v>
      </c>
      <c r="BP590" s="193" t="s">
        <v>271</v>
      </c>
      <c r="BQ590" s="190" t="s">
        <v>271</v>
      </c>
      <c r="BR590" s="193" t="s">
        <v>271</v>
      </c>
      <c r="BS590" s="193" t="s">
        <v>271</v>
      </c>
      <c r="BT590" s="190" t="s">
        <v>271</v>
      </c>
      <c r="BU590" s="193" t="s">
        <v>271</v>
      </c>
      <c r="BV590" s="193" t="s">
        <v>271</v>
      </c>
      <c r="BW590" s="193">
        <v>5934</v>
      </c>
      <c r="BX590" s="193">
        <v>3956</v>
      </c>
      <c r="BY590" s="193">
        <v>9890</v>
      </c>
      <c r="BZ590" s="193">
        <v>1380</v>
      </c>
      <c r="CA590" s="193">
        <v>920</v>
      </c>
      <c r="CB590" s="193">
        <v>2300</v>
      </c>
      <c r="CC590" s="190" t="s">
        <v>271</v>
      </c>
      <c r="CD590" s="193" t="s">
        <v>271</v>
      </c>
      <c r="CE590" s="193" t="s">
        <v>271</v>
      </c>
      <c r="CF590" s="190" t="s">
        <v>271</v>
      </c>
      <c r="CG590" s="193" t="s">
        <v>271</v>
      </c>
      <c r="CH590" s="193" t="s">
        <v>271</v>
      </c>
      <c r="CI590" s="190" t="s">
        <v>271</v>
      </c>
      <c r="CJ590" s="193" t="s">
        <v>271</v>
      </c>
      <c r="CK590" s="193" t="s">
        <v>271</v>
      </c>
      <c r="CL590" s="190" t="s">
        <v>271</v>
      </c>
      <c r="CM590" s="193" t="s">
        <v>271</v>
      </c>
      <c r="CN590" s="193" t="s">
        <v>271</v>
      </c>
      <c r="CO590" s="190" t="s">
        <v>287</v>
      </c>
      <c r="CP590" s="193">
        <v>0</v>
      </c>
      <c r="CQ590" s="193">
        <v>0</v>
      </c>
      <c r="CR590" s="190" t="s">
        <v>271</v>
      </c>
      <c r="CS590" s="193" t="s">
        <v>271</v>
      </c>
      <c r="CT590" s="193" t="s">
        <v>271</v>
      </c>
      <c r="CU590" s="190" t="s">
        <v>271</v>
      </c>
      <c r="CV590" s="193" t="s">
        <v>271</v>
      </c>
      <c r="CW590" s="193" t="s">
        <v>271</v>
      </c>
      <c r="CX590" s="190" t="s">
        <v>271</v>
      </c>
      <c r="CY590" s="193" t="s">
        <v>271</v>
      </c>
      <c r="CZ590" s="193" t="s">
        <v>271</v>
      </c>
      <c r="DA590" s="190" t="s">
        <v>271</v>
      </c>
      <c r="DB590" s="193" t="s">
        <v>271</v>
      </c>
      <c r="DC590" s="193" t="s">
        <v>271</v>
      </c>
      <c r="DD590" s="190" t="s">
        <v>271</v>
      </c>
      <c r="DE590" s="193" t="s">
        <v>271</v>
      </c>
      <c r="DF590" s="193" t="s">
        <v>271</v>
      </c>
      <c r="DG590" s="190" t="s">
        <v>271</v>
      </c>
      <c r="DH590" s="193" t="s">
        <v>271</v>
      </c>
      <c r="DI590" s="193" t="s">
        <v>271</v>
      </c>
      <c r="DJ590" s="190" t="s">
        <v>271</v>
      </c>
      <c r="DK590" s="193" t="s">
        <v>271</v>
      </c>
      <c r="DL590" s="193" t="s">
        <v>271</v>
      </c>
      <c r="DM590" s="190" t="s">
        <v>287</v>
      </c>
      <c r="DN590" s="193">
        <v>0</v>
      </c>
      <c r="DO590" s="193">
        <v>0</v>
      </c>
      <c r="DP590" s="190" t="s">
        <v>271</v>
      </c>
      <c r="DQ590" s="193" t="s">
        <v>271</v>
      </c>
      <c r="DR590" s="193" t="s">
        <v>271</v>
      </c>
      <c r="DS590" s="190" t="s">
        <v>271</v>
      </c>
      <c r="DT590" s="193" t="s">
        <v>271</v>
      </c>
      <c r="DU590" s="193" t="s">
        <v>271</v>
      </c>
      <c r="DV590" s="190" t="s">
        <v>287</v>
      </c>
      <c r="DW590" s="193">
        <v>0</v>
      </c>
      <c r="DX590" s="193">
        <v>0</v>
      </c>
      <c r="DY590" s="190" t="s">
        <v>356</v>
      </c>
      <c r="DZ590" s="190" t="s">
        <v>297</v>
      </c>
      <c r="EA590" s="190" t="s">
        <v>271</v>
      </c>
      <c r="EB590" s="190" t="s">
        <v>271</v>
      </c>
      <c r="EC590" s="190" t="s">
        <v>272</v>
      </c>
      <c r="ED590" s="190" t="s">
        <v>355</v>
      </c>
      <c r="EE590" s="190" t="s">
        <v>426</v>
      </c>
      <c r="EF590" s="190" t="s">
        <v>271</v>
      </c>
      <c r="EG590" s="190" t="s">
        <v>321</v>
      </c>
      <c r="EH590" s="190" t="s">
        <v>320</v>
      </c>
      <c r="EI590" s="190" t="s">
        <v>319</v>
      </c>
      <c r="EJ590" s="190" t="s">
        <v>246</v>
      </c>
      <c r="EK590" s="190" t="s">
        <v>351</v>
      </c>
      <c r="EL590" s="190" t="s">
        <v>272</v>
      </c>
      <c r="EM590" s="190" t="s">
        <v>272</v>
      </c>
      <c r="EN590" s="190" t="s">
        <v>272</v>
      </c>
      <c r="EO590" s="190" t="s">
        <v>272</v>
      </c>
      <c r="EP590" s="190" t="s">
        <v>350</v>
      </c>
      <c r="EQ590" s="190">
        <v>4</v>
      </c>
      <c r="ER590" s="190" t="s">
        <v>404</v>
      </c>
      <c r="ES590" s="190" t="s">
        <v>297</v>
      </c>
      <c r="ET590" s="190" t="s">
        <v>297</v>
      </c>
      <c r="EU590" s="190" t="s">
        <v>272</v>
      </c>
      <c r="EV590" s="190" t="s">
        <v>272</v>
      </c>
      <c r="EW590" s="190" t="s">
        <v>281</v>
      </c>
      <c r="EX590" s="190">
        <v>2</v>
      </c>
      <c r="EY590" s="190" t="s">
        <v>278</v>
      </c>
      <c r="EZ590" s="190" t="s">
        <v>267</v>
      </c>
      <c r="FA590" s="190" t="s">
        <v>260</v>
      </c>
      <c r="FB590" s="193">
        <v>4</v>
      </c>
      <c r="FC590" s="190" t="s">
        <v>300</v>
      </c>
      <c r="FD590" s="190" t="s">
        <v>276</v>
      </c>
      <c r="FE590" s="190" t="s">
        <v>1041</v>
      </c>
      <c r="FF590" s="190" t="s">
        <v>262</v>
      </c>
      <c r="FG590" s="190" t="s">
        <v>271</v>
      </c>
      <c r="FH590" s="190" t="s">
        <v>271</v>
      </c>
      <c r="FI590" s="190" t="s">
        <v>8075</v>
      </c>
      <c r="FJ590" s="190" t="s">
        <v>8074</v>
      </c>
      <c r="FK590" s="190" t="s">
        <v>8073</v>
      </c>
      <c r="FL590" s="190" t="s">
        <v>8072</v>
      </c>
      <c r="FM590" s="190" t="s">
        <v>8071</v>
      </c>
      <c r="FN590" s="190" t="s">
        <v>8070</v>
      </c>
      <c r="FO590" s="190" t="s">
        <v>271</v>
      </c>
      <c r="FP590" s="190" t="s">
        <v>8069</v>
      </c>
      <c r="FQ590" s="193">
        <v>9890</v>
      </c>
      <c r="FR590" s="193">
        <v>2300</v>
      </c>
      <c r="FS590" s="190" t="s">
        <v>297</v>
      </c>
      <c r="FT590" s="190" t="s">
        <v>297</v>
      </c>
      <c r="FU590" s="190" t="s">
        <v>297</v>
      </c>
      <c r="FV590" s="190" t="s">
        <v>297</v>
      </c>
      <c r="FW590" s="190" t="s">
        <v>297</v>
      </c>
      <c r="FX590" s="190" t="s">
        <v>297</v>
      </c>
      <c r="FY590" s="190" t="s">
        <v>297</v>
      </c>
      <c r="FZ590" s="190" t="s">
        <v>297</v>
      </c>
      <c r="GA590" s="190" t="s">
        <v>297</v>
      </c>
      <c r="GB590" s="190" t="s">
        <v>297</v>
      </c>
      <c r="GC590" s="190" t="s">
        <v>272</v>
      </c>
      <c r="GD590" s="190" t="s">
        <v>297</v>
      </c>
      <c r="GE590" s="190" t="s">
        <v>297</v>
      </c>
    </row>
    <row r="591" spans="1:187" x14ac:dyDescent="0.3">
      <c r="A591" s="190" t="s">
        <v>372</v>
      </c>
      <c r="B591" s="190">
        <v>3154</v>
      </c>
      <c r="C591" s="190" t="s">
        <v>125</v>
      </c>
      <c r="D591" s="190" t="s">
        <v>242</v>
      </c>
      <c r="E591" s="190" t="s">
        <v>8068</v>
      </c>
      <c r="F591" s="190" t="s">
        <v>8067</v>
      </c>
      <c r="G591" s="190" t="s">
        <v>4001</v>
      </c>
      <c r="H591" s="190" t="s">
        <v>369</v>
      </c>
      <c r="I591" s="190" t="s">
        <v>1514</v>
      </c>
      <c r="J591" s="190" t="s">
        <v>8066</v>
      </c>
      <c r="K591" s="190" t="s">
        <v>271</v>
      </c>
      <c r="L591" s="190" t="s">
        <v>271</v>
      </c>
      <c r="M591" s="190" t="s">
        <v>271</v>
      </c>
      <c r="N591" s="190" t="s">
        <v>271</v>
      </c>
      <c r="O591" s="190" t="s">
        <v>271</v>
      </c>
      <c r="P591" s="190" t="s">
        <v>271</v>
      </c>
      <c r="Q591" s="191">
        <v>42349</v>
      </c>
      <c r="R591" s="191">
        <v>42674</v>
      </c>
      <c r="T591" s="190" t="s">
        <v>574</v>
      </c>
      <c r="U591" s="194">
        <v>3074467</v>
      </c>
      <c r="V591" s="190" t="s">
        <v>8065</v>
      </c>
      <c r="W591" s="190" t="s">
        <v>2086</v>
      </c>
      <c r="X591" s="190" t="s">
        <v>8064</v>
      </c>
      <c r="Y591" s="190" t="s">
        <v>8063</v>
      </c>
      <c r="Z591" s="190" t="s">
        <v>497</v>
      </c>
      <c r="AA591" s="190" t="s">
        <v>8062</v>
      </c>
      <c r="AB591" s="190" t="s">
        <v>448</v>
      </c>
      <c r="AC591" s="190" t="s">
        <v>8061</v>
      </c>
      <c r="AD591" s="190" t="s">
        <v>325</v>
      </c>
      <c r="AE591" s="190" t="s">
        <v>8060</v>
      </c>
      <c r="AF591" s="190" t="s">
        <v>8059</v>
      </c>
      <c r="AG591" s="193">
        <v>96775</v>
      </c>
      <c r="AH591" s="193">
        <v>78589</v>
      </c>
      <c r="AI591" s="193">
        <v>175364</v>
      </c>
      <c r="AJ591" s="193">
        <v>27600</v>
      </c>
      <c r="AK591" s="193">
        <v>22400</v>
      </c>
      <c r="AL591" s="193">
        <v>10000</v>
      </c>
      <c r="AM591" s="193">
        <v>96775</v>
      </c>
      <c r="AN591" s="193">
        <v>78589</v>
      </c>
      <c r="AO591" s="193">
        <v>175364</v>
      </c>
      <c r="AP591" s="193">
        <v>27600</v>
      </c>
      <c r="AQ591" s="193">
        <v>22400</v>
      </c>
      <c r="AR591" s="193">
        <v>50000</v>
      </c>
      <c r="AS591" s="190" t="s">
        <v>271</v>
      </c>
      <c r="AT591" s="193" t="s">
        <v>271</v>
      </c>
      <c r="AU591" s="193" t="s">
        <v>271</v>
      </c>
      <c r="AV591" s="190" t="s">
        <v>271</v>
      </c>
      <c r="AW591" s="193" t="s">
        <v>271</v>
      </c>
      <c r="AX591" s="193" t="s">
        <v>271</v>
      </c>
      <c r="AY591" s="190" t="s">
        <v>287</v>
      </c>
      <c r="AZ591" s="193">
        <v>70553</v>
      </c>
      <c r="BA591" s="193">
        <v>0</v>
      </c>
      <c r="BB591" s="190" t="s">
        <v>271</v>
      </c>
      <c r="BC591" s="193" t="s">
        <v>271</v>
      </c>
      <c r="BD591" s="193" t="s">
        <v>271</v>
      </c>
      <c r="BE591" s="190" t="s">
        <v>271</v>
      </c>
      <c r="BF591" s="193" t="s">
        <v>271</v>
      </c>
      <c r="BG591" s="193" t="s">
        <v>271</v>
      </c>
      <c r="BH591" s="190" t="s">
        <v>287</v>
      </c>
      <c r="BI591" s="193">
        <v>65055</v>
      </c>
      <c r="BJ591" s="193">
        <v>0</v>
      </c>
      <c r="BK591" s="190" t="s">
        <v>271</v>
      </c>
      <c r="BL591" s="193" t="s">
        <v>271</v>
      </c>
      <c r="BM591" s="193" t="s">
        <v>271</v>
      </c>
      <c r="BN591" s="190" t="s">
        <v>271</v>
      </c>
      <c r="BO591" s="193" t="s">
        <v>271</v>
      </c>
      <c r="BP591" s="193" t="s">
        <v>271</v>
      </c>
      <c r="BQ591" s="190" t="s">
        <v>271</v>
      </c>
      <c r="BR591" s="193" t="s">
        <v>271</v>
      </c>
      <c r="BS591" s="193" t="s">
        <v>271</v>
      </c>
      <c r="BT591" s="190" t="s">
        <v>287</v>
      </c>
      <c r="BU591" s="193">
        <v>6218</v>
      </c>
      <c r="BV591" s="193">
        <v>0</v>
      </c>
      <c r="BW591" s="193">
        <v>0</v>
      </c>
      <c r="BX591" s="193">
        <v>0</v>
      </c>
      <c r="BY591" s="193">
        <v>0</v>
      </c>
      <c r="BZ591" s="193">
        <v>0</v>
      </c>
      <c r="CA591" s="193">
        <v>0</v>
      </c>
      <c r="CB591" s="193">
        <v>0</v>
      </c>
      <c r="CC591" s="190" t="s">
        <v>271</v>
      </c>
      <c r="CD591" s="193" t="s">
        <v>271</v>
      </c>
      <c r="CE591" s="193" t="s">
        <v>271</v>
      </c>
      <c r="CF591" s="190" t="s">
        <v>271</v>
      </c>
      <c r="CG591" s="193" t="s">
        <v>271</v>
      </c>
      <c r="CH591" s="193" t="s">
        <v>271</v>
      </c>
      <c r="CI591" s="190" t="s">
        <v>271</v>
      </c>
      <c r="CJ591" s="193" t="s">
        <v>271</v>
      </c>
      <c r="CK591" s="193" t="s">
        <v>271</v>
      </c>
      <c r="CL591" s="190" t="s">
        <v>271</v>
      </c>
      <c r="CM591" s="193" t="s">
        <v>271</v>
      </c>
      <c r="CN591" s="193" t="s">
        <v>271</v>
      </c>
      <c r="CO591" s="190" t="s">
        <v>271</v>
      </c>
      <c r="CP591" s="193" t="s">
        <v>271</v>
      </c>
      <c r="CQ591" s="193" t="s">
        <v>271</v>
      </c>
      <c r="CR591" s="190" t="s">
        <v>271</v>
      </c>
      <c r="CS591" s="193" t="s">
        <v>271</v>
      </c>
      <c r="CT591" s="193" t="s">
        <v>271</v>
      </c>
      <c r="CU591" s="190" t="s">
        <v>271</v>
      </c>
      <c r="CV591" s="193" t="s">
        <v>271</v>
      </c>
      <c r="CW591" s="193" t="s">
        <v>271</v>
      </c>
      <c r="CX591" s="190" t="s">
        <v>271</v>
      </c>
      <c r="CY591" s="193" t="s">
        <v>271</v>
      </c>
      <c r="CZ591" s="193" t="s">
        <v>271</v>
      </c>
      <c r="DA591" s="190" t="s">
        <v>271</v>
      </c>
      <c r="DB591" s="193" t="s">
        <v>271</v>
      </c>
      <c r="DC591" s="193" t="s">
        <v>271</v>
      </c>
      <c r="DD591" s="190" t="s">
        <v>271</v>
      </c>
      <c r="DE591" s="193" t="s">
        <v>271</v>
      </c>
      <c r="DF591" s="193" t="s">
        <v>271</v>
      </c>
      <c r="DG591" s="190" t="s">
        <v>271</v>
      </c>
      <c r="DH591" s="193" t="s">
        <v>271</v>
      </c>
      <c r="DI591" s="193" t="s">
        <v>271</v>
      </c>
      <c r="DJ591" s="190" t="s">
        <v>271</v>
      </c>
      <c r="DK591" s="193" t="s">
        <v>271</v>
      </c>
      <c r="DL591" s="193" t="s">
        <v>271</v>
      </c>
      <c r="DM591" s="190" t="s">
        <v>271</v>
      </c>
      <c r="DN591" s="193" t="s">
        <v>271</v>
      </c>
      <c r="DO591" s="193" t="s">
        <v>271</v>
      </c>
      <c r="DP591" s="190" t="s">
        <v>271</v>
      </c>
      <c r="DQ591" s="193" t="s">
        <v>271</v>
      </c>
      <c r="DR591" s="193" t="s">
        <v>271</v>
      </c>
      <c r="DS591" s="190" t="s">
        <v>271</v>
      </c>
      <c r="DT591" s="193" t="s">
        <v>271</v>
      </c>
      <c r="DU591" s="193" t="s">
        <v>271</v>
      </c>
      <c r="DV591" s="190" t="s">
        <v>271</v>
      </c>
      <c r="DW591" s="193" t="s">
        <v>271</v>
      </c>
      <c r="DX591" s="193" t="s">
        <v>271</v>
      </c>
      <c r="DY591" s="190" t="s">
        <v>356</v>
      </c>
      <c r="DZ591" s="190" t="s">
        <v>272</v>
      </c>
      <c r="EA591" s="190" t="s">
        <v>539</v>
      </c>
      <c r="EB591" s="190" t="s">
        <v>307</v>
      </c>
      <c r="EC591" s="190" t="s">
        <v>272</v>
      </c>
      <c r="ED591" s="190" t="s">
        <v>785</v>
      </c>
      <c r="EE591" s="190" t="s">
        <v>307</v>
      </c>
      <c r="EF591" s="190" t="s">
        <v>271</v>
      </c>
      <c r="EG591" s="190" t="s">
        <v>321</v>
      </c>
      <c r="EH591" s="190" t="s">
        <v>320</v>
      </c>
      <c r="EI591" s="190" t="s">
        <v>319</v>
      </c>
      <c r="EJ591" s="190" t="s">
        <v>245</v>
      </c>
      <c r="EK591" s="190" t="s">
        <v>379</v>
      </c>
      <c r="EL591" s="190" t="s">
        <v>272</v>
      </c>
      <c r="EM591" s="190" t="s">
        <v>272</v>
      </c>
      <c r="EN591" s="190" t="s">
        <v>272</v>
      </c>
      <c r="EO591" s="190" t="s">
        <v>272</v>
      </c>
      <c r="EP591" s="190" t="s">
        <v>378</v>
      </c>
      <c r="EQ591" s="190">
        <v>4</v>
      </c>
      <c r="ER591" s="190" t="s">
        <v>349</v>
      </c>
      <c r="ES591" s="190" t="s">
        <v>272</v>
      </c>
      <c r="ET591" s="190" t="s">
        <v>272</v>
      </c>
      <c r="EU591" s="190" t="s">
        <v>272</v>
      </c>
      <c r="EV591" s="190" t="s">
        <v>272</v>
      </c>
      <c r="EW591" s="190" t="s">
        <v>303</v>
      </c>
      <c r="EX591" s="190">
        <v>4</v>
      </c>
      <c r="EY591" s="190" t="s">
        <v>278</v>
      </c>
      <c r="EZ591" s="190" t="s">
        <v>266</v>
      </c>
      <c r="FA591" s="190" t="s">
        <v>260</v>
      </c>
      <c r="FB591" s="193">
        <v>3</v>
      </c>
      <c r="FC591" s="190" t="s">
        <v>276</v>
      </c>
      <c r="FD591" s="190" t="s">
        <v>276</v>
      </c>
      <c r="FE591" s="190" t="s">
        <v>276</v>
      </c>
      <c r="FF591" s="190" t="s">
        <v>264</v>
      </c>
      <c r="FG591" s="190" t="s">
        <v>8058</v>
      </c>
      <c r="FH591" s="190" t="s">
        <v>8057</v>
      </c>
      <c r="FI591" s="190" t="s">
        <v>8056</v>
      </c>
      <c r="FJ591" s="190" t="s">
        <v>8055</v>
      </c>
      <c r="FK591" s="190" t="s">
        <v>8054</v>
      </c>
      <c r="FL591" s="190" t="s">
        <v>271</v>
      </c>
      <c r="FM591" s="190" t="s">
        <v>8053</v>
      </c>
      <c r="FN591" s="190" t="s">
        <v>8052</v>
      </c>
      <c r="FO591" s="190" t="s">
        <v>271</v>
      </c>
      <c r="FP591" s="190" t="s">
        <v>271</v>
      </c>
      <c r="FQ591" s="193">
        <v>175364</v>
      </c>
      <c r="FR591" s="193">
        <v>50000</v>
      </c>
      <c r="FS591" s="190" t="s">
        <v>271</v>
      </c>
      <c r="FT591" s="190" t="s">
        <v>271</v>
      </c>
      <c r="FU591" s="190" t="s">
        <v>272</v>
      </c>
      <c r="FV591" s="190" t="s">
        <v>297</v>
      </c>
      <c r="FW591" s="190" t="s">
        <v>271</v>
      </c>
      <c r="FX591" s="190" t="s">
        <v>271</v>
      </c>
      <c r="FY591" s="190" t="s">
        <v>271</v>
      </c>
      <c r="FZ591" s="190" t="s">
        <v>271</v>
      </c>
      <c r="GA591" s="190" t="s">
        <v>272</v>
      </c>
      <c r="GB591" s="190" t="s">
        <v>297</v>
      </c>
      <c r="GC591" s="190" t="s">
        <v>271</v>
      </c>
      <c r="GD591" s="190" t="s">
        <v>271</v>
      </c>
      <c r="GE591" s="190" t="s">
        <v>271</v>
      </c>
    </row>
    <row r="592" spans="1:187" x14ac:dyDescent="0.3">
      <c r="A592" s="190" t="s">
        <v>372</v>
      </c>
      <c r="B592" s="190">
        <v>3155</v>
      </c>
      <c r="C592" s="190" t="s">
        <v>125</v>
      </c>
      <c r="D592" s="190" t="s">
        <v>242</v>
      </c>
      <c r="E592" s="190" t="s">
        <v>8051</v>
      </c>
      <c r="F592" s="190" t="s">
        <v>8050</v>
      </c>
      <c r="G592" s="190" t="s">
        <v>4001</v>
      </c>
      <c r="H592" s="190" t="s">
        <v>369</v>
      </c>
      <c r="I592" s="190" t="s">
        <v>1514</v>
      </c>
      <c r="J592" s="190" t="s">
        <v>8049</v>
      </c>
      <c r="K592" s="190" t="s">
        <v>271</v>
      </c>
      <c r="L592" s="190" t="s">
        <v>271</v>
      </c>
      <c r="M592" s="190" t="s">
        <v>271</v>
      </c>
      <c r="N592" s="190" t="s">
        <v>271</v>
      </c>
      <c r="O592" s="190" t="s">
        <v>271</v>
      </c>
      <c r="P592" s="190" t="s">
        <v>271</v>
      </c>
      <c r="Q592" s="191">
        <v>41579</v>
      </c>
      <c r="R592" s="191">
        <v>42674</v>
      </c>
      <c r="T592" s="190" t="s">
        <v>452</v>
      </c>
      <c r="U592" s="194">
        <v>216100</v>
      </c>
      <c r="V592" s="190" t="s">
        <v>8048</v>
      </c>
      <c r="W592" s="190" t="s">
        <v>8047</v>
      </c>
      <c r="X592" s="190" t="s">
        <v>8046</v>
      </c>
      <c r="Y592" s="190" t="s">
        <v>271</v>
      </c>
      <c r="Z592" s="190" t="s">
        <v>271</v>
      </c>
      <c r="AA592" s="190" t="s">
        <v>271</v>
      </c>
      <c r="AB592" s="190" t="s">
        <v>291</v>
      </c>
      <c r="AC592" s="190" t="s">
        <v>8045</v>
      </c>
      <c r="AD592" s="190" t="s">
        <v>289</v>
      </c>
      <c r="AE592" s="190" t="s">
        <v>8044</v>
      </c>
      <c r="AF592" s="190" t="s">
        <v>8043</v>
      </c>
      <c r="AG592" s="193">
        <v>0</v>
      </c>
      <c r="AH592" s="193">
        <v>0</v>
      </c>
      <c r="AI592" s="193">
        <v>0</v>
      </c>
      <c r="AJ592" s="193">
        <v>0</v>
      </c>
      <c r="AK592" s="193">
        <v>0</v>
      </c>
      <c r="AL592" s="193">
        <v>0</v>
      </c>
      <c r="AM592" s="193">
        <v>0</v>
      </c>
      <c r="AN592" s="193">
        <v>0</v>
      </c>
      <c r="AO592" s="193">
        <v>0</v>
      </c>
      <c r="AP592" s="193">
        <v>0</v>
      </c>
      <c r="AQ592" s="193">
        <v>0</v>
      </c>
      <c r="AR592" s="193">
        <v>0</v>
      </c>
      <c r="AS592" s="190" t="s">
        <v>271</v>
      </c>
      <c r="AT592" s="193" t="s">
        <v>271</v>
      </c>
      <c r="AU592" s="193" t="s">
        <v>271</v>
      </c>
      <c r="AV592" s="190" t="s">
        <v>271</v>
      </c>
      <c r="AW592" s="193" t="s">
        <v>271</v>
      </c>
      <c r="AX592" s="193" t="s">
        <v>271</v>
      </c>
      <c r="AY592" s="190" t="s">
        <v>271</v>
      </c>
      <c r="AZ592" s="193" t="s">
        <v>271</v>
      </c>
      <c r="BA592" s="193" t="s">
        <v>271</v>
      </c>
      <c r="BB592" s="190" t="s">
        <v>271</v>
      </c>
      <c r="BC592" s="193" t="s">
        <v>271</v>
      </c>
      <c r="BD592" s="193" t="s">
        <v>271</v>
      </c>
      <c r="BE592" s="190" t="s">
        <v>271</v>
      </c>
      <c r="BF592" s="193" t="s">
        <v>271</v>
      </c>
      <c r="BG592" s="193" t="s">
        <v>271</v>
      </c>
      <c r="BH592" s="190" t="s">
        <v>287</v>
      </c>
      <c r="BI592" s="193">
        <v>0</v>
      </c>
      <c r="BJ592" s="193">
        <v>0</v>
      </c>
      <c r="BK592" s="190" t="s">
        <v>271</v>
      </c>
      <c r="BL592" s="193" t="s">
        <v>271</v>
      </c>
      <c r="BM592" s="193" t="s">
        <v>271</v>
      </c>
      <c r="BN592" s="190" t="s">
        <v>271</v>
      </c>
      <c r="BO592" s="193" t="s">
        <v>271</v>
      </c>
      <c r="BP592" s="193" t="s">
        <v>271</v>
      </c>
      <c r="BQ592" s="190" t="s">
        <v>271</v>
      </c>
      <c r="BR592" s="193" t="s">
        <v>271</v>
      </c>
      <c r="BS592" s="193" t="s">
        <v>271</v>
      </c>
      <c r="BT592" s="190" t="s">
        <v>271</v>
      </c>
      <c r="BU592" s="193" t="s">
        <v>271</v>
      </c>
      <c r="BV592" s="193" t="s">
        <v>271</v>
      </c>
      <c r="BW592" s="193">
        <v>0</v>
      </c>
      <c r="BX592" s="193">
        <v>0</v>
      </c>
      <c r="BY592" s="193">
        <v>0</v>
      </c>
      <c r="BZ592" s="193">
        <v>0</v>
      </c>
      <c r="CA592" s="193">
        <v>0</v>
      </c>
      <c r="CB592" s="193">
        <v>0</v>
      </c>
      <c r="CC592" s="190" t="s">
        <v>271</v>
      </c>
      <c r="CD592" s="193" t="s">
        <v>271</v>
      </c>
      <c r="CE592" s="193" t="s">
        <v>271</v>
      </c>
      <c r="CF592" s="190" t="s">
        <v>271</v>
      </c>
      <c r="CG592" s="193" t="s">
        <v>271</v>
      </c>
      <c r="CH592" s="193" t="s">
        <v>271</v>
      </c>
      <c r="CI592" s="190" t="s">
        <v>271</v>
      </c>
      <c r="CJ592" s="193" t="s">
        <v>271</v>
      </c>
      <c r="CK592" s="193" t="s">
        <v>271</v>
      </c>
      <c r="CL592" s="190" t="s">
        <v>287</v>
      </c>
      <c r="CM592" s="193">
        <v>0</v>
      </c>
      <c r="CN592" s="193">
        <v>0</v>
      </c>
      <c r="CO592" s="190" t="s">
        <v>271</v>
      </c>
      <c r="CP592" s="193" t="s">
        <v>271</v>
      </c>
      <c r="CQ592" s="193" t="s">
        <v>271</v>
      </c>
      <c r="CR592" s="190" t="s">
        <v>271</v>
      </c>
      <c r="CS592" s="193" t="s">
        <v>271</v>
      </c>
      <c r="CT592" s="193" t="s">
        <v>271</v>
      </c>
      <c r="CU592" s="190" t="s">
        <v>271</v>
      </c>
      <c r="CV592" s="193" t="s">
        <v>271</v>
      </c>
      <c r="CW592" s="193" t="s">
        <v>271</v>
      </c>
      <c r="CX592" s="190" t="s">
        <v>271</v>
      </c>
      <c r="CY592" s="193" t="s">
        <v>271</v>
      </c>
      <c r="CZ592" s="193" t="s">
        <v>271</v>
      </c>
      <c r="DA592" s="190" t="s">
        <v>271</v>
      </c>
      <c r="DB592" s="193" t="s">
        <v>271</v>
      </c>
      <c r="DC592" s="193" t="s">
        <v>271</v>
      </c>
      <c r="DD592" s="190" t="s">
        <v>271</v>
      </c>
      <c r="DE592" s="193" t="s">
        <v>271</v>
      </c>
      <c r="DF592" s="193" t="s">
        <v>271</v>
      </c>
      <c r="DG592" s="190" t="s">
        <v>271</v>
      </c>
      <c r="DH592" s="193" t="s">
        <v>271</v>
      </c>
      <c r="DI592" s="193" t="s">
        <v>271</v>
      </c>
      <c r="DJ592" s="190" t="s">
        <v>271</v>
      </c>
      <c r="DK592" s="193" t="s">
        <v>271</v>
      </c>
      <c r="DL592" s="193" t="s">
        <v>271</v>
      </c>
      <c r="DM592" s="190" t="s">
        <v>271</v>
      </c>
      <c r="DN592" s="193" t="s">
        <v>271</v>
      </c>
      <c r="DO592" s="193" t="s">
        <v>271</v>
      </c>
      <c r="DP592" s="190" t="s">
        <v>271</v>
      </c>
      <c r="DQ592" s="193" t="s">
        <v>271</v>
      </c>
      <c r="DR592" s="193" t="s">
        <v>271</v>
      </c>
      <c r="DS592" s="190" t="s">
        <v>271</v>
      </c>
      <c r="DT592" s="193" t="s">
        <v>271</v>
      </c>
      <c r="DU592" s="193" t="s">
        <v>271</v>
      </c>
      <c r="DV592" s="190" t="s">
        <v>271</v>
      </c>
      <c r="DW592" s="193" t="s">
        <v>271</v>
      </c>
      <c r="DX592" s="193" t="s">
        <v>271</v>
      </c>
      <c r="DY592" s="190" t="s">
        <v>1295</v>
      </c>
      <c r="DZ592" s="190" t="s">
        <v>297</v>
      </c>
      <c r="EA592" s="190" t="s">
        <v>271</v>
      </c>
      <c r="EB592" s="190" t="s">
        <v>271</v>
      </c>
      <c r="EC592" s="190" t="s">
        <v>297</v>
      </c>
      <c r="ED592" s="190" t="s">
        <v>271</v>
      </c>
      <c r="EE592" s="190" t="s">
        <v>271</v>
      </c>
      <c r="EF592" s="190" t="s">
        <v>271</v>
      </c>
      <c r="EG592" s="190" t="s">
        <v>352</v>
      </c>
      <c r="EH592" s="190" t="s">
        <v>284</v>
      </c>
      <c r="EI592" s="190" t="s">
        <v>319</v>
      </c>
      <c r="EJ592" s="190" t="s">
        <v>246</v>
      </c>
      <c r="EK592" s="190" t="s">
        <v>379</v>
      </c>
      <c r="EL592" s="190" t="s">
        <v>272</v>
      </c>
      <c r="EM592" s="190" t="s">
        <v>297</v>
      </c>
      <c r="EN592" s="190" t="s">
        <v>297</v>
      </c>
      <c r="EO592" s="190" t="s">
        <v>272</v>
      </c>
      <c r="EP592" s="190" t="s">
        <v>464</v>
      </c>
      <c r="EQ592" s="190">
        <v>2</v>
      </c>
      <c r="ER592" s="190" t="s">
        <v>692</v>
      </c>
      <c r="ES592" s="190" t="s">
        <v>272</v>
      </c>
      <c r="ET592" s="190" t="s">
        <v>272</v>
      </c>
      <c r="EU592" s="190" t="s">
        <v>297</v>
      </c>
      <c r="EV592" s="190" t="s">
        <v>297</v>
      </c>
      <c r="EW592" s="190" t="s">
        <v>691</v>
      </c>
      <c r="EX592" s="190">
        <v>2</v>
      </c>
      <c r="EY592" s="190" t="s">
        <v>278</v>
      </c>
      <c r="EZ592" s="190" t="s">
        <v>266</v>
      </c>
      <c r="FA592" s="190" t="s">
        <v>258</v>
      </c>
      <c r="FB592" s="193">
        <v>3</v>
      </c>
      <c r="FC592" s="190" t="s">
        <v>300</v>
      </c>
      <c r="FD592" s="190" t="s">
        <v>271</v>
      </c>
      <c r="FE592" s="190" t="s">
        <v>271</v>
      </c>
      <c r="FF592" s="190" t="s">
        <v>262</v>
      </c>
      <c r="FG592" s="190" t="s">
        <v>271</v>
      </c>
      <c r="FH592" s="190" t="s">
        <v>271</v>
      </c>
      <c r="FI592" s="190" t="s">
        <v>271</v>
      </c>
      <c r="FJ592" s="190" t="s">
        <v>271</v>
      </c>
      <c r="FK592" s="190" t="s">
        <v>271</v>
      </c>
      <c r="FL592" s="190" t="s">
        <v>271</v>
      </c>
      <c r="FM592" s="190" t="s">
        <v>271</v>
      </c>
      <c r="FN592" s="190" t="s">
        <v>271</v>
      </c>
      <c r="FO592" s="190" t="s">
        <v>8042</v>
      </c>
      <c r="FP592" s="190" t="s">
        <v>271</v>
      </c>
      <c r="FQ592" s="193">
        <v>0</v>
      </c>
      <c r="FR592" s="193">
        <v>0</v>
      </c>
      <c r="FS592" s="190" t="s">
        <v>271</v>
      </c>
      <c r="FT592" s="190" t="s">
        <v>271</v>
      </c>
      <c r="FU592" s="190" t="s">
        <v>272</v>
      </c>
      <c r="FV592" s="190" t="s">
        <v>271</v>
      </c>
      <c r="FW592" s="190" t="s">
        <v>271</v>
      </c>
      <c r="FX592" s="190" t="s">
        <v>271</v>
      </c>
      <c r="FY592" s="190" t="s">
        <v>271</v>
      </c>
      <c r="FZ592" s="190" t="s">
        <v>271</v>
      </c>
      <c r="GA592" s="190" t="s">
        <v>271</v>
      </c>
      <c r="GB592" s="190" t="s">
        <v>271</v>
      </c>
      <c r="GC592" s="190" t="s">
        <v>271</v>
      </c>
      <c r="GD592" s="190" t="s">
        <v>271</v>
      </c>
      <c r="GE592" s="190" t="s">
        <v>271</v>
      </c>
    </row>
    <row r="593" spans="1:187" x14ac:dyDescent="0.3">
      <c r="A593" s="190" t="s">
        <v>372</v>
      </c>
      <c r="B593" s="190">
        <v>3144</v>
      </c>
      <c r="C593" s="190" t="s">
        <v>125</v>
      </c>
      <c r="D593" s="190" t="s">
        <v>242</v>
      </c>
      <c r="E593" s="190" t="s">
        <v>6960</v>
      </c>
      <c r="F593" s="190" t="s">
        <v>6959</v>
      </c>
      <c r="G593" s="190" t="s">
        <v>6654</v>
      </c>
      <c r="H593" s="190" t="s">
        <v>301</v>
      </c>
      <c r="I593" s="190" t="s">
        <v>301</v>
      </c>
      <c r="J593" s="190" t="s">
        <v>6958</v>
      </c>
      <c r="K593" s="190" t="s">
        <v>514</v>
      </c>
      <c r="L593" s="190" t="s">
        <v>544</v>
      </c>
      <c r="M593" s="190" t="s">
        <v>271</v>
      </c>
      <c r="N593" s="190" t="s">
        <v>271</v>
      </c>
      <c r="O593" s="190" t="s">
        <v>271</v>
      </c>
      <c r="P593" s="190" t="s">
        <v>271</v>
      </c>
      <c r="Q593" s="191">
        <v>41760</v>
      </c>
      <c r="R593" s="191">
        <v>42368</v>
      </c>
      <c r="T593" s="190" t="s">
        <v>574</v>
      </c>
      <c r="U593" s="194">
        <v>391382</v>
      </c>
      <c r="V593" s="190" t="s">
        <v>6957</v>
      </c>
      <c r="W593" s="190" t="s">
        <v>6956</v>
      </c>
      <c r="X593" s="190" t="s">
        <v>6955</v>
      </c>
      <c r="Y593" s="190" t="s">
        <v>271</v>
      </c>
      <c r="Z593" s="190" t="s">
        <v>271</v>
      </c>
      <c r="AA593" s="190" t="s">
        <v>271</v>
      </c>
      <c r="AB593" s="190" t="s">
        <v>448</v>
      </c>
      <c r="AC593" s="190" t="s">
        <v>6954</v>
      </c>
      <c r="AD593" s="190" t="s">
        <v>325</v>
      </c>
      <c r="AE593" s="190" t="s">
        <v>6953</v>
      </c>
      <c r="AF593" s="190" t="s">
        <v>6952</v>
      </c>
      <c r="AG593" s="193">
        <v>0</v>
      </c>
      <c r="AH593" s="193">
        <v>0</v>
      </c>
      <c r="AI593" s="193">
        <v>0</v>
      </c>
      <c r="AJ593" s="193">
        <v>10320</v>
      </c>
      <c r="AK593" s="193">
        <v>9915</v>
      </c>
      <c r="AL593" s="193">
        <v>20235</v>
      </c>
      <c r="AM593" s="193">
        <v>0</v>
      </c>
      <c r="AN593" s="193">
        <v>0</v>
      </c>
      <c r="AO593" s="193">
        <v>0</v>
      </c>
      <c r="AP593" s="193">
        <v>3096</v>
      </c>
      <c r="AQ593" s="193">
        <v>2975</v>
      </c>
      <c r="AR593" s="193">
        <v>6071</v>
      </c>
      <c r="AS593" s="190" t="s">
        <v>271</v>
      </c>
      <c r="AT593" s="193" t="s">
        <v>271</v>
      </c>
      <c r="AU593" s="193" t="s">
        <v>271</v>
      </c>
      <c r="AV593" s="190" t="s">
        <v>271</v>
      </c>
      <c r="AW593" s="193" t="s">
        <v>271</v>
      </c>
      <c r="AX593" s="193" t="s">
        <v>271</v>
      </c>
      <c r="AY593" s="190" t="s">
        <v>287</v>
      </c>
      <c r="AZ593" s="193">
        <v>20235</v>
      </c>
      <c r="BA593" s="193">
        <v>0</v>
      </c>
      <c r="BB593" s="190" t="s">
        <v>271</v>
      </c>
      <c r="BC593" s="193" t="s">
        <v>271</v>
      </c>
      <c r="BD593" s="193" t="s">
        <v>271</v>
      </c>
      <c r="BE593" s="190" t="s">
        <v>271</v>
      </c>
      <c r="BF593" s="193" t="s">
        <v>271</v>
      </c>
      <c r="BG593" s="193" t="s">
        <v>271</v>
      </c>
      <c r="BH593" s="190" t="s">
        <v>287</v>
      </c>
      <c r="BI593" s="193">
        <v>20235</v>
      </c>
      <c r="BJ593" s="193">
        <v>0</v>
      </c>
      <c r="BK593" s="190" t="s">
        <v>271</v>
      </c>
      <c r="BL593" s="193" t="s">
        <v>271</v>
      </c>
      <c r="BM593" s="193" t="s">
        <v>271</v>
      </c>
      <c r="BN593" s="190" t="s">
        <v>271</v>
      </c>
      <c r="BO593" s="193" t="s">
        <v>271</v>
      </c>
      <c r="BP593" s="193" t="s">
        <v>271</v>
      </c>
      <c r="BQ593" s="190" t="s">
        <v>271</v>
      </c>
      <c r="BR593" s="193" t="s">
        <v>271</v>
      </c>
      <c r="BS593" s="193" t="s">
        <v>271</v>
      </c>
      <c r="BT593" s="190" t="s">
        <v>271</v>
      </c>
      <c r="BU593" s="193" t="s">
        <v>271</v>
      </c>
      <c r="BV593" s="193" t="s">
        <v>271</v>
      </c>
      <c r="BW593" s="193">
        <v>0</v>
      </c>
      <c r="BX593" s="193">
        <v>0</v>
      </c>
      <c r="BY593" s="193">
        <v>0</v>
      </c>
      <c r="BZ593" s="193">
        <v>0</v>
      </c>
      <c r="CA593" s="193">
        <v>0</v>
      </c>
      <c r="CB593" s="193">
        <v>0</v>
      </c>
      <c r="CC593" s="190" t="s">
        <v>271</v>
      </c>
      <c r="CD593" s="193" t="s">
        <v>271</v>
      </c>
      <c r="CE593" s="193" t="s">
        <v>271</v>
      </c>
      <c r="CF593" s="190" t="s">
        <v>271</v>
      </c>
      <c r="CG593" s="193" t="s">
        <v>271</v>
      </c>
      <c r="CH593" s="193" t="s">
        <v>271</v>
      </c>
      <c r="CI593" s="190" t="s">
        <v>271</v>
      </c>
      <c r="CJ593" s="193" t="s">
        <v>271</v>
      </c>
      <c r="CK593" s="193" t="s">
        <v>271</v>
      </c>
      <c r="CL593" s="190" t="s">
        <v>271</v>
      </c>
      <c r="CM593" s="193" t="s">
        <v>271</v>
      </c>
      <c r="CN593" s="193" t="s">
        <v>271</v>
      </c>
      <c r="CO593" s="190" t="s">
        <v>271</v>
      </c>
      <c r="CP593" s="193" t="s">
        <v>271</v>
      </c>
      <c r="CQ593" s="193" t="s">
        <v>271</v>
      </c>
      <c r="CR593" s="190" t="s">
        <v>271</v>
      </c>
      <c r="CS593" s="193" t="s">
        <v>271</v>
      </c>
      <c r="CT593" s="193" t="s">
        <v>271</v>
      </c>
      <c r="CU593" s="190" t="s">
        <v>271</v>
      </c>
      <c r="CV593" s="193" t="s">
        <v>271</v>
      </c>
      <c r="CW593" s="193" t="s">
        <v>271</v>
      </c>
      <c r="CX593" s="190" t="s">
        <v>271</v>
      </c>
      <c r="CY593" s="193" t="s">
        <v>271</v>
      </c>
      <c r="CZ593" s="193" t="s">
        <v>271</v>
      </c>
      <c r="DA593" s="190" t="s">
        <v>271</v>
      </c>
      <c r="DB593" s="193" t="s">
        <v>271</v>
      </c>
      <c r="DC593" s="193" t="s">
        <v>271</v>
      </c>
      <c r="DD593" s="190" t="s">
        <v>271</v>
      </c>
      <c r="DE593" s="193" t="s">
        <v>271</v>
      </c>
      <c r="DF593" s="193" t="s">
        <v>271</v>
      </c>
      <c r="DG593" s="190" t="s">
        <v>271</v>
      </c>
      <c r="DH593" s="193" t="s">
        <v>271</v>
      </c>
      <c r="DI593" s="193" t="s">
        <v>271</v>
      </c>
      <c r="DJ593" s="190" t="s">
        <v>271</v>
      </c>
      <c r="DK593" s="193" t="s">
        <v>271</v>
      </c>
      <c r="DL593" s="193" t="s">
        <v>271</v>
      </c>
      <c r="DM593" s="190" t="s">
        <v>271</v>
      </c>
      <c r="DN593" s="193" t="s">
        <v>271</v>
      </c>
      <c r="DO593" s="193" t="s">
        <v>271</v>
      </c>
      <c r="DP593" s="190" t="s">
        <v>271</v>
      </c>
      <c r="DQ593" s="193" t="s">
        <v>271</v>
      </c>
      <c r="DR593" s="193" t="s">
        <v>271</v>
      </c>
      <c r="DS593" s="190" t="s">
        <v>271</v>
      </c>
      <c r="DT593" s="193" t="s">
        <v>271</v>
      </c>
      <c r="DU593" s="193" t="s">
        <v>271</v>
      </c>
      <c r="DV593" s="190" t="s">
        <v>271</v>
      </c>
      <c r="DW593" s="193" t="s">
        <v>271</v>
      </c>
      <c r="DX593" s="193" t="s">
        <v>271</v>
      </c>
      <c r="DY593" s="190" t="s">
        <v>812</v>
      </c>
      <c r="DZ593" s="190" t="s">
        <v>272</v>
      </c>
      <c r="EA593" s="190" t="s">
        <v>427</v>
      </c>
      <c r="EB593" s="190" t="s">
        <v>307</v>
      </c>
      <c r="EC593" s="190" t="s">
        <v>297</v>
      </c>
      <c r="ED593" s="190" t="s">
        <v>271</v>
      </c>
      <c r="EE593" s="190" t="s">
        <v>271</v>
      </c>
      <c r="EF593" s="190" t="s">
        <v>6951</v>
      </c>
      <c r="EG593" s="190" t="s">
        <v>352</v>
      </c>
      <c r="EH593" s="190" t="s">
        <v>284</v>
      </c>
      <c r="EI593" s="190" t="s">
        <v>283</v>
      </c>
      <c r="EJ593" s="190" t="s">
        <v>246</v>
      </c>
      <c r="EK593" s="190" t="s">
        <v>379</v>
      </c>
      <c r="EL593" s="190" t="s">
        <v>297</v>
      </c>
      <c r="EM593" s="190" t="s">
        <v>272</v>
      </c>
      <c r="EN593" s="190" t="s">
        <v>272</v>
      </c>
      <c r="EO593" s="190" t="s">
        <v>297</v>
      </c>
      <c r="EP593" s="190" t="s">
        <v>464</v>
      </c>
      <c r="EQ593" s="190">
        <v>2</v>
      </c>
      <c r="ER593" s="190" t="s">
        <v>692</v>
      </c>
      <c r="ES593" s="190" t="s">
        <v>297</v>
      </c>
      <c r="ET593" s="190" t="s">
        <v>272</v>
      </c>
      <c r="EU593" s="190" t="s">
        <v>297</v>
      </c>
      <c r="EV593" s="190" t="s">
        <v>297</v>
      </c>
      <c r="EW593" s="190" t="s">
        <v>691</v>
      </c>
      <c r="EX593" s="190">
        <v>1</v>
      </c>
      <c r="EY593" s="190" t="s">
        <v>278</v>
      </c>
      <c r="EZ593" s="190" t="s">
        <v>267</v>
      </c>
      <c r="FA593" s="190" t="s">
        <v>259</v>
      </c>
      <c r="FB593" s="193">
        <v>2</v>
      </c>
      <c r="FC593" s="190" t="s">
        <v>276</v>
      </c>
      <c r="FD593" s="190" t="s">
        <v>348</v>
      </c>
      <c r="FE593" s="190" t="s">
        <v>271</v>
      </c>
      <c r="FF593" s="190" t="s">
        <v>262</v>
      </c>
      <c r="FG593" s="190" t="s">
        <v>271</v>
      </c>
      <c r="FH593" s="190" t="s">
        <v>6950</v>
      </c>
      <c r="FI593" s="190" t="s">
        <v>6949</v>
      </c>
      <c r="FJ593" s="190" t="s">
        <v>6948</v>
      </c>
      <c r="FK593" s="190" t="s">
        <v>6947</v>
      </c>
      <c r="FL593" s="190" t="s">
        <v>6946</v>
      </c>
      <c r="FM593" s="190" t="s">
        <v>6945</v>
      </c>
      <c r="FN593" s="190" t="s">
        <v>6944</v>
      </c>
      <c r="FO593" s="190" t="s">
        <v>271</v>
      </c>
      <c r="FP593" s="190" t="s">
        <v>6943</v>
      </c>
      <c r="FQ593" s="193">
        <v>0</v>
      </c>
      <c r="FR593" s="193">
        <v>6071</v>
      </c>
      <c r="FS593" s="190" t="s">
        <v>297</v>
      </c>
      <c r="FT593" s="190" t="s">
        <v>297</v>
      </c>
      <c r="FU593" s="190" t="s">
        <v>272</v>
      </c>
      <c r="FV593" s="190" t="s">
        <v>297</v>
      </c>
      <c r="FW593" s="190" t="s">
        <v>297</v>
      </c>
      <c r="FX593" s="190" t="s">
        <v>297</v>
      </c>
      <c r="FY593" s="190" t="s">
        <v>297</v>
      </c>
      <c r="FZ593" s="190" t="s">
        <v>297</v>
      </c>
      <c r="GA593" s="190" t="s">
        <v>272</v>
      </c>
      <c r="GB593" s="190" t="s">
        <v>297</v>
      </c>
      <c r="GC593" s="190" t="s">
        <v>297</v>
      </c>
      <c r="GD593" s="190" t="s">
        <v>297</v>
      </c>
      <c r="GE593" s="190" t="s">
        <v>297</v>
      </c>
    </row>
    <row r="594" spans="1:187" x14ac:dyDescent="0.3">
      <c r="A594" s="190" t="s">
        <v>372</v>
      </c>
      <c r="B594" s="190">
        <v>3148</v>
      </c>
      <c r="C594" s="190" t="s">
        <v>125</v>
      </c>
      <c r="D594" s="190" t="s">
        <v>242</v>
      </c>
      <c r="E594" s="190" t="s">
        <v>6942</v>
      </c>
      <c r="F594" s="190" t="s">
        <v>6941</v>
      </c>
      <c r="G594" s="190" t="s">
        <v>6654</v>
      </c>
      <c r="H594" s="190" t="s">
        <v>369</v>
      </c>
      <c r="I594" s="190" t="s">
        <v>544</v>
      </c>
      <c r="J594" s="190" t="s">
        <v>4156</v>
      </c>
      <c r="K594" s="190" t="s">
        <v>369</v>
      </c>
      <c r="L594" s="190" t="s">
        <v>3316</v>
      </c>
      <c r="M594" s="190" t="s">
        <v>6940</v>
      </c>
      <c r="N594" s="190" t="s">
        <v>271</v>
      </c>
      <c r="O594" s="190" t="s">
        <v>271</v>
      </c>
      <c r="P594" s="190" t="s">
        <v>271</v>
      </c>
      <c r="Q594" s="191">
        <v>42491</v>
      </c>
      <c r="R594" s="191">
        <v>43039</v>
      </c>
      <c r="T594" s="190" t="s">
        <v>574</v>
      </c>
      <c r="U594" s="194" t="s">
        <v>271</v>
      </c>
      <c r="V594" s="190" t="s">
        <v>6939</v>
      </c>
      <c r="W594" s="190" t="s">
        <v>364</v>
      </c>
      <c r="X594" s="190" t="s">
        <v>6938</v>
      </c>
      <c r="Y594" s="190" t="s">
        <v>271</v>
      </c>
      <c r="Z594" s="190" t="s">
        <v>271</v>
      </c>
      <c r="AA594" s="190" t="s">
        <v>271</v>
      </c>
      <c r="AB594" s="190" t="s">
        <v>448</v>
      </c>
      <c r="AC594" s="190" t="s">
        <v>6937</v>
      </c>
      <c r="AD594" s="190" t="s">
        <v>325</v>
      </c>
      <c r="AE594" s="190" t="s">
        <v>6936</v>
      </c>
      <c r="AF594" s="190" t="s">
        <v>2720</v>
      </c>
      <c r="AG594" s="193">
        <v>0</v>
      </c>
      <c r="AH594" s="193">
        <v>0</v>
      </c>
      <c r="AI594" s="193">
        <v>0</v>
      </c>
      <c r="AJ594" s="193">
        <v>11782</v>
      </c>
      <c r="AK594" s="193">
        <v>11321</v>
      </c>
      <c r="AL594" s="193">
        <v>23103</v>
      </c>
      <c r="AM594" s="193">
        <v>0</v>
      </c>
      <c r="AN594" s="193">
        <v>0</v>
      </c>
      <c r="AO594" s="193">
        <v>0</v>
      </c>
      <c r="AP594" s="193">
        <v>0</v>
      </c>
      <c r="AQ594" s="193">
        <v>0</v>
      </c>
      <c r="AR594" s="193">
        <v>0</v>
      </c>
      <c r="AS594" s="190" t="s">
        <v>287</v>
      </c>
      <c r="AT594" s="193">
        <v>0</v>
      </c>
      <c r="AU594" s="193">
        <v>0</v>
      </c>
      <c r="AV594" s="190" t="s">
        <v>271</v>
      </c>
      <c r="AW594" s="193" t="s">
        <v>271</v>
      </c>
      <c r="AX594" s="193" t="s">
        <v>271</v>
      </c>
      <c r="AY594" s="190" t="s">
        <v>287</v>
      </c>
      <c r="AZ594" s="193">
        <v>0</v>
      </c>
      <c r="BA594" s="193">
        <v>0</v>
      </c>
      <c r="BB594" s="190" t="s">
        <v>287</v>
      </c>
      <c r="BC594" s="193">
        <v>0</v>
      </c>
      <c r="BD594" s="193">
        <v>0</v>
      </c>
      <c r="BE594" s="190" t="s">
        <v>271</v>
      </c>
      <c r="BF594" s="193" t="s">
        <v>271</v>
      </c>
      <c r="BG594" s="193" t="s">
        <v>271</v>
      </c>
      <c r="BH594" s="190" t="s">
        <v>287</v>
      </c>
      <c r="BI594" s="193">
        <v>0</v>
      </c>
      <c r="BJ594" s="193">
        <v>0</v>
      </c>
      <c r="BK594" s="190" t="s">
        <v>271</v>
      </c>
      <c r="BL594" s="193" t="s">
        <v>271</v>
      </c>
      <c r="BM594" s="193" t="s">
        <v>271</v>
      </c>
      <c r="BN594" s="190" t="s">
        <v>271</v>
      </c>
      <c r="BO594" s="193" t="s">
        <v>271</v>
      </c>
      <c r="BP594" s="193" t="s">
        <v>271</v>
      </c>
      <c r="BQ594" s="190" t="s">
        <v>287</v>
      </c>
      <c r="BR594" s="193">
        <v>0</v>
      </c>
      <c r="BS594" s="193">
        <v>0</v>
      </c>
      <c r="BT594" s="190" t="s">
        <v>287</v>
      </c>
      <c r="BU594" s="193">
        <v>0</v>
      </c>
      <c r="BV594" s="193">
        <v>0</v>
      </c>
      <c r="BW594" s="193">
        <v>0</v>
      </c>
      <c r="BX594" s="193">
        <v>0</v>
      </c>
      <c r="BY594" s="193">
        <v>0</v>
      </c>
      <c r="BZ594" s="193">
        <v>0</v>
      </c>
      <c r="CA594" s="193">
        <v>0</v>
      </c>
      <c r="CB594" s="193">
        <v>0</v>
      </c>
      <c r="CC594" s="190" t="s">
        <v>271</v>
      </c>
      <c r="CD594" s="193" t="s">
        <v>271</v>
      </c>
      <c r="CE594" s="193" t="s">
        <v>271</v>
      </c>
      <c r="CF594" s="190" t="s">
        <v>271</v>
      </c>
      <c r="CG594" s="193" t="s">
        <v>271</v>
      </c>
      <c r="CH594" s="193" t="s">
        <v>271</v>
      </c>
      <c r="CI594" s="190" t="s">
        <v>271</v>
      </c>
      <c r="CJ594" s="193" t="s">
        <v>271</v>
      </c>
      <c r="CK594" s="193" t="s">
        <v>271</v>
      </c>
      <c r="CL594" s="190" t="s">
        <v>271</v>
      </c>
      <c r="CM594" s="193" t="s">
        <v>271</v>
      </c>
      <c r="CN594" s="193" t="s">
        <v>271</v>
      </c>
      <c r="CO594" s="190" t="s">
        <v>271</v>
      </c>
      <c r="CP594" s="193" t="s">
        <v>271</v>
      </c>
      <c r="CQ594" s="193" t="s">
        <v>271</v>
      </c>
      <c r="CR594" s="190" t="s">
        <v>271</v>
      </c>
      <c r="CS594" s="193" t="s">
        <v>271</v>
      </c>
      <c r="CT594" s="193" t="s">
        <v>271</v>
      </c>
      <c r="CU594" s="190" t="s">
        <v>271</v>
      </c>
      <c r="CV594" s="193" t="s">
        <v>271</v>
      </c>
      <c r="CW594" s="193" t="s">
        <v>271</v>
      </c>
      <c r="CX594" s="190" t="s">
        <v>271</v>
      </c>
      <c r="CY594" s="193" t="s">
        <v>271</v>
      </c>
      <c r="CZ594" s="193" t="s">
        <v>271</v>
      </c>
      <c r="DA594" s="190" t="s">
        <v>271</v>
      </c>
      <c r="DB594" s="193" t="s">
        <v>271</v>
      </c>
      <c r="DC594" s="193" t="s">
        <v>271</v>
      </c>
      <c r="DD594" s="190" t="s">
        <v>271</v>
      </c>
      <c r="DE594" s="193" t="s">
        <v>271</v>
      </c>
      <c r="DF594" s="193" t="s">
        <v>271</v>
      </c>
      <c r="DG594" s="190" t="s">
        <v>271</v>
      </c>
      <c r="DH594" s="193" t="s">
        <v>271</v>
      </c>
      <c r="DI594" s="193" t="s">
        <v>271</v>
      </c>
      <c r="DJ594" s="190" t="s">
        <v>271</v>
      </c>
      <c r="DK594" s="193" t="s">
        <v>271</v>
      </c>
      <c r="DL594" s="193" t="s">
        <v>271</v>
      </c>
      <c r="DM594" s="190" t="s">
        <v>271</v>
      </c>
      <c r="DN594" s="193" t="s">
        <v>271</v>
      </c>
      <c r="DO594" s="193" t="s">
        <v>271</v>
      </c>
      <c r="DP594" s="190" t="s">
        <v>271</v>
      </c>
      <c r="DQ594" s="193" t="s">
        <v>271</v>
      </c>
      <c r="DR594" s="193" t="s">
        <v>271</v>
      </c>
      <c r="DS594" s="190" t="s">
        <v>271</v>
      </c>
      <c r="DT594" s="193" t="s">
        <v>271</v>
      </c>
      <c r="DU594" s="193" t="s">
        <v>271</v>
      </c>
      <c r="DV594" s="190" t="s">
        <v>271</v>
      </c>
      <c r="DW594" s="193" t="s">
        <v>271</v>
      </c>
      <c r="DX594" s="193" t="s">
        <v>271</v>
      </c>
      <c r="DY594" s="190" t="s">
        <v>812</v>
      </c>
      <c r="DZ594" s="190" t="s">
        <v>297</v>
      </c>
      <c r="EA594" s="190" t="s">
        <v>271</v>
      </c>
      <c r="EB594" s="190" t="s">
        <v>271</v>
      </c>
      <c r="EC594" s="190" t="s">
        <v>272</v>
      </c>
      <c r="ED594" s="190" t="s">
        <v>785</v>
      </c>
      <c r="EE594" s="190" t="s">
        <v>307</v>
      </c>
      <c r="EF594" s="190" t="s">
        <v>271</v>
      </c>
      <c r="EG594" s="190" t="s">
        <v>352</v>
      </c>
      <c r="EH594" s="190" t="s">
        <v>284</v>
      </c>
      <c r="EI594" s="190" t="s">
        <v>283</v>
      </c>
      <c r="EJ594" s="190" t="s">
        <v>246</v>
      </c>
      <c r="EK594" s="190" t="s">
        <v>379</v>
      </c>
      <c r="EL594" s="190" t="s">
        <v>297</v>
      </c>
      <c r="EM594" s="190" t="s">
        <v>272</v>
      </c>
      <c r="EN594" s="190" t="s">
        <v>272</v>
      </c>
      <c r="EO594" s="190" t="s">
        <v>297</v>
      </c>
      <c r="EP594" s="190" t="s">
        <v>464</v>
      </c>
      <c r="EQ594" s="190">
        <v>2</v>
      </c>
      <c r="ER594" s="190" t="s">
        <v>692</v>
      </c>
      <c r="ES594" s="190" t="s">
        <v>297</v>
      </c>
      <c r="ET594" s="190" t="s">
        <v>272</v>
      </c>
      <c r="EU594" s="190" t="s">
        <v>297</v>
      </c>
      <c r="EV594" s="190" t="s">
        <v>297</v>
      </c>
      <c r="EW594" s="190" t="s">
        <v>691</v>
      </c>
      <c r="EX594" s="190">
        <v>1</v>
      </c>
      <c r="EY594" s="190" t="s">
        <v>278</v>
      </c>
      <c r="EZ594" s="190" t="s">
        <v>266</v>
      </c>
      <c r="FA594" s="190" t="s">
        <v>259</v>
      </c>
      <c r="FB594" s="193">
        <v>2</v>
      </c>
      <c r="FC594" s="190" t="s">
        <v>482</v>
      </c>
      <c r="FD594" s="190" t="s">
        <v>271</v>
      </c>
      <c r="FE594" s="190" t="s">
        <v>271</v>
      </c>
      <c r="FF594" s="190" t="s">
        <v>262</v>
      </c>
      <c r="FG594" s="190" t="s">
        <v>271</v>
      </c>
      <c r="FH594" s="190" t="s">
        <v>6935</v>
      </c>
      <c r="FI594" s="190" t="s">
        <v>6934</v>
      </c>
      <c r="FJ594" s="190" t="s">
        <v>6933</v>
      </c>
      <c r="FK594" s="190" t="s">
        <v>6932</v>
      </c>
      <c r="FL594" s="190" t="s">
        <v>271</v>
      </c>
      <c r="FM594" s="190" t="s">
        <v>271</v>
      </c>
      <c r="FN594" s="190" t="s">
        <v>271</v>
      </c>
      <c r="FO594" s="190" t="s">
        <v>6931</v>
      </c>
      <c r="FP594" s="190" t="s">
        <v>271</v>
      </c>
      <c r="FQ594" s="193">
        <v>0</v>
      </c>
      <c r="FR594" s="193">
        <v>0</v>
      </c>
      <c r="FS594" s="190" t="s">
        <v>297</v>
      </c>
      <c r="FT594" s="190" t="s">
        <v>297</v>
      </c>
      <c r="FU594" s="190" t="s">
        <v>272</v>
      </c>
      <c r="FV594" s="190" t="s">
        <v>297</v>
      </c>
      <c r="FW594" s="190" t="s">
        <v>297</v>
      </c>
      <c r="FX594" s="190" t="s">
        <v>297</v>
      </c>
      <c r="FY594" s="190" t="s">
        <v>297</v>
      </c>
      <c r="FZ594" s="190" t="s">
        <v>297</v>
      </c>
      <c r="GA594" s="190" t="s">
        <v>297</v>
      </c>
      <c r="GB594" s="190" t="s">
        <v>297</v>
      </c>
      <c r="GC594" s="190" t="s">
        <v>297</v>
      </c>
      <c r="GD594" s="190" t="s">
        <v>297</v>
      </c>
      <c r="GE594" s="190" t="s">
        <v>297</v>
      </c>
    </row>
    <row r="595" spans="1:187" x14ac:dyDescent="0.3">
      <c r="A595" s="190" t="s">
        <v>372</v>
      </c>
      <c r="B595" s="190">
        <v>3145</v>
      </c>
      <c r="C595" s="190" t="s">
        <v>125</v>
      </c>
      <c r="D595" s="190" t="s">
        <v>242</v>
      </c>
      <c r="E595" s="190" t="s">
        <v>3299</v>
      </c>
      <c r="F595" s="190" t="s">
        <v>3298</v>
      </c>
      <c r="G595" s="190" t="s">
        <v>2855</v>
      </c>
      <c r="H595" s="190" t="s">
        <v>369</v>
      </c>
      <c r="I595" s="190" t="s">
        <v>2945</v>
      </c>
      <c r="J595" s="190" t="s">
        <v>3297</v>
      </c>
      <c r="K595" s="190" t="s">
        <v>271</v>
      </c>
      <c r="L595" s="190" t="s">
        <v>271</v>
      </c>
      <c r="M595" s="190" t="s">
        <v>271</v>
      </c>
      <c r="N595" s="190" t="s">
        <v>271</v>
      </c>
      <c r="O595" s="190" t="s">
        <v>271</v>
      </c>
      <c r="P595" s="190" t="s">
        <v>271</v>
      </c>
      <c r="Q595" s="191">
        <v>42370</v>
      </c>
      <c r="R595" s="191">
        <v>43100</v>
      </c>
      <c r="S595" s="192">
        <v>43220</v>
      </c>
      <c r="T595" s="190" t="s">
        <v>549</v>
      </c>
      <c r="U595" s="194">
        <v>2152051</v>
      </c>
      <c r="V595" s="190" t="s">
        <v>2724</v>
      </c>
      <c r="W595" s="190" t="s">
        <v>364</v>
      </c>
      <c r="X595" s="190" t="s">
        <v>2723</v>
      </c>
      <c r="Y595" s="190" t="s">
        <v>271</v>
      </c>
      <c r="Z595" s="190" t="s">
        <v>271</v>
      </c>
      <c r="AA595" s="190" t="s">
        <v>271</v>
      </c>
      <c r="AB595" s="190" t="s">
        <v>291</v>
      </c>
      <c r="AC595" s="190" t="s">
        <v>3296</v>
      </c>
      <c r="AD595" s="190" t="s">
        <v>325</v>
      </c>
      <c r="AE595" s="190" t="s">
        <v>3295</v>
      </c>
      <c r="AF595" s="190" t="s">
        <v>2720</v>
      </c>
      <c r="AG595" s="193">
        <v>49980</v>
      </c>
      <c r="AH595" s="193">
        <v>48020</v>
      </c>
      <c r="AI595" s="193">
        <v>98000</v>
      </c>
      <c r="AJ595" s="193">
        <v>9058</v>
      </c>
      <c r="AK595" s="193">
        <v>8702</v>
      </c>
      <c r="AL595" s="193">
        <v>17760</v>
      </c>
      <c r="AM595" s="193">
        <v>38386</v>
      </c>
      <c r="AN595" s="193">
        <v>35380</v>
      </c>
      <c r="AO595" s="193">
        <v>73767</v>
      </c>
      <c r="AP595" s="193">
        <v>8927</v>
      </c>
      <c r="AQ595" s="193">
        <v>8228</v>
      </c>
      <c r="AR595" s="193">
        <v>17155</v>
      </c>
      <c r="AS595" s="190" t="s">
        <v>271</v>
      </c>
      <c r="AT595" s="193" t="s">
        <v>271</v>
      </c>
      <c r="AU595" s="193" t="s">
        <v>271</v>
      </c>
      <c r="AV595" s="190" t="s">
        <v>271</v>
      </c>
      <c r="AW595" s="193" t="s">
        <v>271</v>
      </c>
      <c r="AX595" s="193" t="s">
        <v>271</v>
      </c>
      <c r="AY595" s="190" t="s">
        <v>287</v>
      </c>
      <c r="AZ595" s="193">
        <v>17155</v>
      </c>
      <c r="BA595" s="193">
        <v>73767</v>
      </c>
      <c r="BB595" s="190" t="s">
        <v>287</v>
      </c>
      <c r="BC595" s="193">
        <v>51</v>
      </c>
      <c r="BD595" s="193">
        <v>2149</v>
      </c>
      <c r="BE595" s="190" t="s">
        <v>271</v>
      </c>
      <c r="BF595" s="193" t="s">
        <v>271</v>
      </c>
      <c r="BG595" s="193" t="s">
        <v>271</v>
      </c>
      <c r="BH595" s="190" t="s">
        <v>271</v>
      </c>
      <c r="BI595" s="193" t="s">
        <v>271</v>
      </c>
      <c r="BJ595" s="193" t="s">
        <v>271</v>
      </c>
      <c r="BK595" s="190" t="s">
        <v>271</v>
      </c>
      <c r="BL595" s="193" t="s">
        <v>271</v>
      </c>
      <c r="BM595" s="193" t="s">
        <v>271</v>
      </c>
      <c r="BN595" s="190" t="s">
        <v>271</v>
      </c>
      <c r="BO595" s="193" t="s">
        <v>271</v>
      </c>
      <c r="BP595" s="193" t="s">
        <v>271</v>
      </c>
      <c r="BQ595" s="190" t="s">
        <v>271</v>
      </c>
      <c r="BR595" s="193" t="s">
        <v>271</v>
      </c>
      <c r="BS595" s="193" t="s">
        <v>271</v>
      </c>
      <c r="BT595" s="190" t="s">
        <v>271</v>
      </c>
      <c r="BU595" s="193" t="s">
        <v>271</v>
      </c>
      <c r="BV595" s="193" t="s">
        <v>271</v>
      </c>
      <c r="BW595" s="193">
        <v>38386</v>
      </c>
      <c r="BX595" s="193">
        <v>35380</v>
      </c>
      <c r="BY595" s="193">
        <v>73767</v>
      </c>
      <c r="BZ595" s="193">
        <v>8927</v>
      </c>
      <c r="CA595" s="193">
        <v>8228</v>
      </c>
      <c r="CB595" s="193">
        <v>17155</v>
      </c>
      <c r="CC595" s="190" t="s">
        <v>271</v>
      </c>
      <c r="CD595" s="193" t="s">
        <v>271</v>
      </c>
      <c r="CE595" s="193" t="s">
        <v>271</v>
      </c>
      <c r="CF595" s="190" t="s">
        <v>287</v>
      </c>
      <c r="CG595" s="193">
        <v>15224</v>
      </c>
      <c r="CH595" s="193">
        <v>65463</v>
      </c>
      <c r="CI595" s="190" t="s">
        <v>271</v>
      </c>
      <c r="CJ595" s="193" t="s">
        <v>271</v>
      </c>
      <c r="CK595" s="193" t="s">
        <v>271</v>
      </c>
      <c r="CL595" s="190" t="s">
        <v>271</v>
      </c>
      <c r="CM595" s="193" t="s">
        <v>271</v>
      </c>
      <c r="CN595" s="193" t="s">
        <v>271</v>
      </c>
      <c r="CO595" s="190" t="s">
        <v>287</v>
      </c>
      <c r="CP595" s="193">
        <v>771</v>
      </c>
      <c r="CQ595" s="193">
        <v>3315</v>
      </c>
      <c r="CR595" s="190" t="s">
        <v>271</v>
      </c>
      <c r="CS595" s="193" t="s">
        <v>271</v>
      </c>
      <c r="CT595" s="193" t="s">
        <v>271</v>
      </c>
      <c r="CU595" s="190" t="s">
        <v>287</v>
      </c>
      <c r="CV595" s="193">
        <v>15224</v>
      </c>
      <c r="CW595" s="193">
        <v>65463</v>
      </c>
      <c r="CX595" s="190" t="s">
        <v>271</v>
      </c>
      <c r="CY595" s="193" t="s">
        <v>271</v>
      </c>
      <c r="CZ595" s="193" t="s">
        <v>271</v>
      </c>
      <c r="DA595" s="190" t="s">
        <v>271</v>
      </c>
      <c r="DB595" s="193" t="s">
        <v>271</v>
      </c>
      <c r="DC595" s="193" t="s">
        <v>271</v>
      </c>
      <c r="DD595" s="190" t="s">
        <v>271</v>
      </c>
      <c r="DE595" s="193" t="s">
        <v>271</v>
      </c>
      <c r="DF595" s="193" t="s">
        <v>271</v>
      </c>
      <c r="DG595" s="190" t="s">
        <v>271</v>
      </c>
      <c r="DH595" s="193" t="s">
        <v>271</v>
      </c>
      <c r="DI595" s="193" t="s">
        <v>271</v>
      </c>
      <c r="DJ595" s="190" t="s">
        <v>271</v>
      </c>
      <c r="DK595" s="193" t="s">
        <v>271</v>
      </c>
      <c r="DL595" s="193" t="s">
        <v>271</v>
      </c>
      <c r="DM595" s="190" t="s">
        <v>271</v>
      </c>
      <c r="DN595" s="193" t="s">
        <v>271</v>
      </c>
      <c r="DO595" s="193" t="s">
        <v>271</v>
      </c>
      <c r="DP595" s="190" t="s">
        <v>271</v>
      </c>
      <c r="DQ595" s="193" t="s">
        <v>271</v>
      </c>
      <c r="DR595" s="193" t="s">
        <v>271</v>
      </c>
      <c r="DS595" s="190" t="s">
        <v>271</v>
      </c>
      <c r="DT595" s="193" t="s">
        <v>271</v>
      </c>
      <c r="DU595" s="193" t="s">
        <v>271</v>
      </c>
      <c r="DV595" s="190" t="s">
        <v>287</v>
      </c>
      <c r="DW595" s="193">
        <v>1160</v>
      </c>
      <c r="DX595" s="193">
        <v>4988</v>
      </c>
      <c r="DY595" s="190" t="s">
        <v>356</v>
      </c>
      <c r="DZ595" s="190" t="s">
        <v>272</v>
      </c>
      <c r="EA595" s="190" t="s">
        <v>694</v>
      </c>
      <c r="EB595" s="190" t="s">
        <v>286</v>
      </c>
      <c r="EC595" s="190" t="s">
        <v>272</v>
      </c>
      <c r="ED595" s="190" t="s">
        <v>694</v>
      </c>
      <c r="EE595" s="190" t="s">
        <v>426</v>
      </c>
      <c r="EF595" s="190" t="s">
        <v>271</v>
      </c>
      <c r="EG595" s="190" t="s">
        <v>285</v>
      </c>
      <c r="EH595" s="190" t="s">
        <v>320</v>
      </c>
      <c r="EI595" s="190" t="s">
        <v>319</v>
      </c>
      <c r="EJ595" s="190" t="s">
        <v>246</v>
      </c>
      <c r="EK595" s="190" t="s">
        <v>379</v>
      </c>
      <c r="EL595" s="190" t="s">
        <v>272</v>
      </c>
      <c r="EM595" s="190" t="s">
        <v>272</v>
      </c>
      <c r="EN595" s="190" t="s">
        <v>272</v>
      </c>
      <c r="EO595" s="190" t="s">
        <v>272</v>
      </c>
      <c r="EP595" s="190" t="s">
        <v>378</v>
      </c>
      <c r="EQ595" s="190">
        <v>4</v>
      </c>
      <c r="ER595" s="190" t="s">
        <v>404</v>
      </c>
      <c r="ES595" s="190" t="s">
        <v>272</v>
      </c>
      <c r="ET595" s="190" t="s">
        <v>272</v>
      </c>
      <c r="EU595" s="190" t="s">
        <v>297</v>
      </c>
      <c r="EV595" s="190" t="s">
        <v>272</v>
      </c>
      <c r="EW595" s="190" t="s">
        <v>281</v>
      </c>
      <c r="EX595" s="190">
        <v>3</v>
      </c>
      <c r="EY595" s="190" t="s">
        <v>278</v>
      </c>
      <c r="EZ595" s="190" t="s">
        <v>267</v>
      </c>
      <c r="FA595" s="190" t="s">
        <v>260</v>
      </c>
      <c r="FB595" s="193">
        <v>3</v>
      </c>
      <c r="FC595" s="190" t="s">
        <v>537</v>
      </c>
      <c r="FD595" s="190" t="s">
        <v>276</v>
      </c>
      <c r="FE595" s="190" t="s">
        <v>271</v>
      </c>
      <c r="FF595" s="190" t="s">
        <v>264</v>
      </c>
      <c r="FG595" s="190" t="s">
        <v>271</v>
      </c>
      <c r="FH595" s="190" t="s">
        <v>3294</v>
      </c>
      <c r="FI595" s="190" t="s">
        <v>3293</v>
      </c>
      <c r="FJ595" s="190" t="s">
        <v>3292</v>
      </c>
      <c r="FK595" s="190" t="s">
        <v>3291</v>
      </c>
      <c r="FL595" s="190" t="s">
        <v>3290</v>
      </c>
      <c r="FM595" s="190" t="s">
        <v>3289</v>
      </c>
      <c r="FN595" s="190" t="s">
        <v>3288</v>
      </c>
      <c r="FO595" s="190" t="s">
        <v>271</v>
      </c>
      <c r="FP595" s="190" t="s">
        <v>3287</v>
      </c>
      <c r="FQ595" s="193">
        <v>73767</v>
      </c>
      <c r="FR595" s="193">
        <v>17155</v>
      </c>
      <c r="FS595" s="190" t="s">
        <v>297</v>
      </c>
      <c r="FT595" s="190" t="s">
        <v>297</v>
      </c>
      <c r="FU595" s="190" t="s">
        <v>272</v>
      </c>
      <c r="FV595" s="190" t="s">
        <v>297</v>
      </c>
      <c r="FW595" s="190" t="s">
        <v>297</v>
      </c>
      <c r="FX595" s="190" t="s">
        <v>297</v>
      </c>
      <c r="FY595" s="190" t="s">
        <v>297</v>
      </c>
      <c r="FZ595" s="190" t="s">
        <v>297</v>
      </c>
      <c r="GA595" s="190" t="s">
        <v>272</v>
      </c>
      <c r="GB595" s="190" t="s">
        <v>297</v>
      </c>
      <c r="GC595" s="190" t="s">
        <v>272</v>
      </c>
      <c r="GD595" s="190" t="s">
        <v>297</v>
      </c>
      <c r="GE595" s="190" t="s">
        <v>272</v>
      </c>
    </row>
    <row r="596" spans="1:187" x14ac:dyDescent="0.3">
      <c r="A596" s="190" t="s">
        <v>372</v>
      </c>
      <c r="B596" s="190">
        <v>3151</v>
      </c>
      <c r="C596" s="190" t="s">
        <v>125</v>
      </c>
      <c r="D596" s="190" t="s">
        <v>242</v>
      </c>
      <c r="E596" s="190" t="s">
        <v>2727</v>
      </c>
      <c r="F596" s="190" t="s">
        <v>2726</v>
      </c>
      <c r="G596" s="190" t="s">
        <v>2289</v>
      </c>
      <c r="H596" s="190" t="s">
        <v>1272</v>
      </c>
      <c r="I596" s="190" t="s">
        <v>301</v>
      </c>
      <c r="J596" s="190" t="s">
        <v>2725</v>
      </c>
      <c r="K596" s="190" t="s">
        <v>271</v>
      </c>
      <c r="L596" s="190" t="s">
        <v>271</v>
      </c>
      <c r="M596" s="190" t="s">
        <v>271</v>
      </c>
      <c r="N596" s="190" t="s">
        <v>271</v>
      </c>
      <c r="O596" s="190" t="s">
        <v>271</v>
      </c>
      <c r="P596" s="190" t="s">
        <v>271</v>
      </c>
      <c r="Q596" s="191">
        <v>41790</v>
      </c>
      <c r="R596" s="191">
        <v>42247</v>
      </c>
      <c r="S596" s="191">
        <v>42369</v>
      </c>
      <c r="T596" s="190" t="s">
        <v>366</v>
      </c>
      <c r="U596" s="194">
        <v>219453</v>
      </c>
      <c r="V596" s="190" t="s">
        <v>2724</v>
      </c>
      <c r="W596" s="190" t="s">
        <v>364</v>
      </c>
      <c r="X596" s="190" t="s">
        <v>2723</v>
      </c>
      <c r="Y596" s="190" t="s">
        <v>271</v>
      </c>
      <c r="Z596" s="190" t="s">
        <v>271</v>
      </c>
      <c r="AA596" s="190" t="s">
        <v>271</v>
      </c>
      <c r="AB596" s="190" t="s">
        <v>310</v>
      </c>
      <c r="AC596" s="190" t="s">
        <v>2722</v>
      </c>
      <c r="AD596" s="190" t="s">
        <v>325</v>
      </c>
      <c r="AE596" s="190" t="s">
        <v>2721</v>
      </c>
      <c r="AF596" s="190" t="s">
        <v>2720</v>
      </c>
      <c r="AG596" s="193">
        <v>0</v>
      </c>
      <c r="AH596" s="193">
        <v>0</v>
      </c>
      <c r="AI596" s="193">
        <v>0</v>
      </c>
      <c r="AJ596" s="193">
        <v>21298</v>
      </c>
      <c r="AK596" s="193">
        <v>20463</v>
      </c>
      <c r="AL596" s="193">
        <v>41761</v>
      </c>
      <c r="AM596" s="193">
        <v>0</v>
      </c>
      <c r="AN596" s="193">
        <v>0</v>
      </c>
      <c r="AO596" s="193">
        <v>0</v>
      </c>
      <c r="AP596" s="193">
        <v>0</v>
      </c>
      <c r="AQ596" s="193">
        <v>0</v>
      </c>
      <c r="AR596" s="193">
        <v>0</v>
      </c>
      <c r="AS596" s="190" t="s">
        <v>271</v>
      </c>
      <c r="AT596" s="193" t="s">
        <v>271</v>
      </c>
      <c r="AU596" s="193" t="s">
        <v>271</v>
      </c>
      <c r="AV596" s="190" t="s">
        <v>271</v>
      </c>
      <c r="AW596" s="193" t="s">
        <v>271</v>
      </c>
      <c r="AX596" s="193" t="s">
        <v>271</v>
      </c>
      <c r="AY596" s="190" t="s">
        <v>271</v>
      </c>
      <c r="AZ596" s="193" t="s">
        <v>271</v>
      </c>
      <c r="BA596" s="193" t="s">
        <v>271</v>
      </c>
      <c r="BB596" s="190" t="s">
        <v>271</v>
      </c>
      <c r="BC596" s="193" t="s">
        <v>271</v>
      </c>
      <c r="BD596" s="193" t="s">
        <v>271</v>
      </c>
      <c r="BE596" s="190" t="s">
        <v>271</v>
      </c>
      <c r="BF596" s="193" t="s">
        <v>271</v>
      </c>
      <c r="BG596" s="193" t="s">
        <v>271</v>
      </c>
      <c r="BH596" s="190" t="s">
        <v>271</v>
      </c>
      <c r="BI596" s="193" t="s">
        <v>271</v>
      </c>
      <c r="BJ596" s="193" t="s">
        <v>271</v>
      </c>
      <c r="BK596" s="190" t="s">
        <v>271</v>
      </c>
      <c r="BL596" s="193" t="s">
        <v>271</v>
      </c>
      <c r="BM596" s="193" t="s">
        <v>271</v>
      </c>
      <c r="BN596" s="190" t="s">
        <v>271</v>
      </c>
      <c r="BO596" s="193" t="s">
        <v>271</v>
      </c>
      <c r="BP596" s="193" t="s">
        <v>271</v>
      </c>
      <c r="BQ596" s="190" t="s">
        <v>271</v>
      </c>
      <c r="BR596" s="193" t="s">
        <v>271</v>
      </c>
      <c r="BS596" s="193" t="s">
        <v>271</v>
      </c>
      <c r="BT596" s="190" t="s">
        <v>271</v>
      </c>
      <c r="BU596" s="193" t="s">
        <v>271</v>
      </c>
      <c r="BV596" s="193" t="s">
        <v>271</v>
      </c>
      <c r="BW596" s="193">
        <v>0</v>
      </c>
      <c r="BX596" s="193">
        <v>0</v>
      </c>
      <c r="BY596" s="193">
        <v>0</v>
      </c>
      <c r="BZ596" s="193">
        <v>0</v>
      </c>
      <c r="CA596" s="193">
        <v>0</v>
      </c>
      <c r="CB596" s="193">
        <v>0</v>
      </c>
      <c r="CC596" s="190" t="s">
        <v>271</v>
      </c>
      <c r="CD596" s="193" t="s">
        <v>271</v>
      </c>
      <c r="CE596" s="193" t="s">
        <v>271</v>
      </c>
      <c r="CF596" s="190" t="s">
        <v>271</v>
      </c>
      <c r="CG596" s="193" t="s">
        <v>271</v>
      </c>
      <c r="CH596" s="193" t="s">
        <v>271</v>
      </c>
      <c r="CI596" s="190" t="s">
        <v>271</v>
      </c>
      <c r="CJ596" s="193" t="s">
        <v>271</v>
      </c>
      <c r="CK596" s="193" t="s">
        <v>271</v>
      </c>
      <c r="CL596" s="190" t="s">
        <v>271</v>
      </c>
      <c r="CM596" s="193" t="s">
        <v>271</v>
      </c>
      <c r="CN596" s="193" t="s">
        <v>271</v>
      </c>
      <c r="CO596" s="190" t="s">
        <v>271</v>
      </c>
      <c r="CP596" s="193" t="s">
        <v>271</v>
      </c>
      <c r="CQ596" s="193" t="s">
        <v>271</v>
      </c>
      <c r="CR596" s="190" t="s">
        <v>271</v>
      </c>
      <c r="CS596" s="193" t="s">
        <v>271</v>
      </c>
      <c r="CT596" s="193" t="s">
        <v>271</v>
      </c>
      <c r="CU596" s="190" t="s">
        <v>271</v>
      </c>
      <c r="CV596" s="193" t="s">
        <v>271</v>
      </c>
      <c r="CW596" s="193" t="s">
        <v>271</v>
      </c>
      <c r="CX596" s="190" t="s">
        <v>271</v>
      </c>
      <c r="CY596" s="193" t="s">
        <v>271</v>
      </c>
      <c r="CZ596" s="193" t="s">
        <v>271</v>
      </c>
      <c r="DA596" s="190" t="s">
        <v>271</v>
      </c>
      <c r="DB596" s="193" t="s">
        <v>271</v>
      </c>
      <c r="DC596" s="193" t="s">
        <v>271</v>
      </c>
      <c r="DD596" s="190" t="s">
        <v>287</v>
      </c>
      <c r="DE596" s="193">
        <v>0</v>
      </c>
      <c r="DF596" s="193">
        <v>0</v>
      </c>
      <c r="DG596" s="190" t="s">
        <v>271</v>
      </c>
      <c r="DH596" s="193" t="s">
        <v>271</v>
      </c>
      <c r="DI596" s="193" t="s">
        <v>271</v>
      </c>
      <c r="DJ596" s="190" t="s">
        <v>271</v>
      </c>
      <c r="DK596" s="193" t="s">
        <v>271</v>
      </c>
      <c r="DL596" s="193" t="s">
        <v>271</v>
      </c>
      <c r="DM596" s="190" t="s">
        <v>271</v>
      </c>
      <c r="DN596" s="193" t="s">
        <v>271</v>
      </c>
      <c r="DO596" s="193" t="s">
        <v>271</v>
      </c>
      <c r="DP596" s="190" t="s">
        <v>271</v>
      </c>
      <c r="DQ596" s="193" t="s">
        <v>271</v>
      </c>
      <c r="DR596" s="193" t="s">
        <v>271</v>
      </c>
      <c r="DS596" s="190" t="s">
        <v>287</v>
      </c>
      <c r="DT596" s="193">
        <v>0</v>
      </c>
      <c r="DU596" s="193">
        <v>0</v>
      </c>
      <c r="DV596" s="190" t="s">
        <v>271</v>
      </c>
      <c r="DW596" s="193" t="s">
        <v>271</v>
      </c>
      <c r="DX596" s="193" t="s">
        <v>271</v>
      </c>
      <c r="DY596" s="190" t="s">
        <v>356</v>
      </c>
      <c r="DZ596" s="190" t="s">
        <v>297</v>
      </c>
      <c r="EA596" s="190" t="s">
        <v>271</v>
      </c>
      <c r="EB596" s="190" t="s">
        <v>271</v>
      </c>
      <c r="EC596" s="190" t="s">
        <v>297</v>
      </c>
      <c r="ED596" s="190" t="s">
        <v>271</v>
      </c>
      <c r="EE596" s="190" t="s">
        <v>271</v>
      </c>
      <c r="EF596" s="190" t="s">
        <v>271</v>
      </c>
      <c r="EG596" s="190" t="s">
        <v>352</v>
      </c>
      <c r="EH596" s="190" t="s">
        <v>284</v>
      </c>
      <c r="EI596" s="190" t="s">
        <v>483</v>
      </c>
      <c r="EJ596" s="190" t="s">
        <v>246</v>
      </c>
      <c r="EK596" s="190" t="s">
        <v>351</v>
      </c>
      <c r="EL596" s="190" t="s">
        <v>272</v>
      </c>
      <c r="EM596" s="190" t="s">
        <v>272</v>
      </c>
      <c r="EN596" s="190" t="s">
        <v>272</v>
      </c>
      <c r="EO596" s="190" t="s">
        <v>297</v>
      </c>
      <c r="EP596" s="190" t="s">
        <v>281</v>
      </c>
      <c r="EQ596" s="190">
        <v>3</v>
      </c>
      <c r="ER596" s="190" t="s">
        <v>404</v>
      </c>
      <c r="ES596" s="190" t="s">
        <v>297</v>
      </c>
      <c r="ET596" s="190" t="s">
        <v>297</v>
      </c>
      <c r="EU596" s="190" t="s">
        <v>272</v>
      </c>
      <c r="EV596" s="190" t="s">
        <v>272</v>
      </c>
      <c r="EW596" s="190" t="s">
        <v>281</v>
      </c>
      <c r="EX596" s="190">
        <v>2</v>
      </c>
      <c r="EY596" s="190" t="s">
        <v>302</v>
      </c>
      <c r="EZ596" s="190" t="s">
        <v>268</v>
      </c>
      <c r="FA596" s="190" t="s">
        <v>259</v>
      </c>
      <c r="FB596" s="193">
        <v>1</v>
      </c>
      <c r="FC596" s="190" t="s">
        <v>348</v>
      </c>
      <c r="FD596" s="190" t="s">
        <v>271</v>
      </c>
      <c r="FE596" s="190" t="s">
        <v>271</v>
      </c>
      <c r="FF596" s="190" t="s">
        <v>262</v>
      </c>
      <c r="FG596" s="190" t="s">
        <v>271</v>
      </c>
      <c r="FH596" s="190" t="s">
        <v>2719</v>
      </c>
      <c r="FI596" s="190" t="s">
        <v>2718</v>
      </c>
      <c r="FJ596" s="190" t="s">
        <v>2717</v>
      </c>
      <c r="FK596" s="190" t="s">
        <v>2716</v>
      </c>
      <c r="FL596" s="190" t="s">
        <v>2715</v>
      </c>
      <c r="FM596" s="190" t="s">
        <v>2714</v>
      </c>
      <c r="FN596" s="190" t="s">
        <v>2713</v>
      </c>
      <c r="FO596" s="190" t="s">
        <v>271</v>
      </c>
      <c r="FP596" s="190" t="s">
        <v>2712</v>
      </c>
      <c r="FQ596" s="193">
        <v>0</v>
      </c>
      <c r="FR596" s="193">
        <v>0</v>
      </c>
      <c r="FS596" s="190" t="s">
        <v>272</v>
      </c>
      <c r="FT596" s="190" t="s">
        <v>272</v>
      </c>
      <c r="FU596" s="190" t="s">
        <v>297</v>
      </c>
      <c r="FV596" s="190" t="s">
        <v>297</v>
      </c>
      <c r="FW596" s="190" t="s">
        <v>297</v>
      </c>
      <c r="FX596" s="190" t="s">
        <v>297</v>
      </c>
      <c r="FY596" s="190" t="s">
        <v>297</v>
      </c>
      <c r="FZ596" s="190" t="s">
        <v>297</v>
      </c>
      <c r="GA596" s="190" t="s">
        <v>297</v>
      </c>
      <c r="GB596" s="190" t="s">
        <v>297</v>
      </c>
      <c r="GC596" s="190" t="s">
        <v>297</v>
      </c>
      <c r="GD596" s="190" t="s">
        <v>297</v>
      </c>
      <c r="GE596" s="190" t="s">
        <v>297</v>
      </c>
    </row>
    <row r="597" spans="1:187" x14ac:dyDescent="0.3">
      <c r="A597" s="190" t="s">
        <v>372</v>
      </c>
      <c r="B597" s="190">
        <v>3153</v>
      </c>
      <c r="C597" s="190" t="s">
        <v>125</v>
      </c>
      <c r="D597" s="190" t="s">
        <v>242</v>
      </c>
      <c r="E597" s="190" t="s">
        <v>2711</v>
      </c>
      <c r="F597" s="190" t="s">
        <v>2710</v>
      </c>
      <c r="G597" s="190" t="s">
        <v>2289</v>
      </c>
      <c r="H597" s="190" t="s">
        <v>369</v>
      </c>
      <c r="I597" s="190" t="s">
        <v>1514</v>
      </c>
      <c r="J597" s="190" t="s">
        <v>2709</v>
      </c>
      <c r="K597" s="190" t="s">
        <v>271</v>
      </c>
      <c r="L597" s="190" t="s">
        <v>271</v>
      </c>
      <c r="M597" s="190" t="s">
        <v>271</v>
      </c>
      <c r="N597" s="190" t="s">
        <v>271</v>
      </c>
      <c r="O597" s="190" t="s">
        <v>271</v>
      </c>
      <c r="P597" s="190" t="s">
        <v>271</v>
      </c>
      <c r="Q597" s="191">
        <v>41275</v>
      </c>
      <c r="R597" s="191">
        <v>43100</v>
      </c>
      <c r="T597" s="190" t="s">
        <v>391</v>
      </c>
      <c r="U597" s="194">
        <v>2858000</v>
      </c>
      <c r="V597" s="190" t="s">
        <v>2708</v>
      </c>
      <c r="W597" s="190" t="s">
        <v>918</v>
      </c>
      <c r="X597" s="190" t="s">
        <v>2707</v>
      </c>
      <c r="Y597" s="190" t="s">
        <v>2706</v>
      </c>
      <c r="Z597" s="190" t="s">
        <v>1050</v>
      </c>
      <c r="AA597" s="190" t="s">
        <v>2705</v>
      </c>
      <c r="AB597" s="190" t="s">
        <v>310</v>
      </c>
      <c r="AC597" s="190" t="s">
        <v>2704</v>
      </c>
      <c r="AD597" s="190" t="s">
        <v>325</v>
      </c>
      <c r="AE597" s="190" t="s">
        <v>2703</v>
      </c>
      <c r="AF597" s="190" t="s">
        <v>2702</v>
      </c>
      <c r="AG597" s="193">
        <v>826</v>
      </c>
      <c r="AH597" s="193">
        <v>1443</v>
      </c>
      <c r="AI597" s="193">
        <v>2269</v>
      </c>
      <c r="AJ597" s="193">
        <v>225</v>
      </c>
      <c r="AK597" s="193">
        <v>288</v>
      </c>
      <c r="AL597" s="193">
        <v>513</v>
      </c>
      <c r="AM597" s="193">
        <v>0</v>
      </c>
      <c r="AN597" s="193">
        <v>0</v>
      </c>
      <c r="AO597" s="193">
        <v>0</v>
      </c>
      <c r="AP597" s="193">
        <v>0</v>
      </c>
      <c r="AQ597" s="193">
        <v>0</v>
      </c>
      <c r="AR597" s="193">
        <v>0</v>
      </c>
      <c r="AS597" s="190" t="s">
        <v>271</v>
      </c>
      <c r="AT597" s="193" t="s">
        <v>271</v>
      </c>
      <c r="AU597" s="193" t="s">
        <v>271</v>
      </c>
      <c r="AV597" s="190" t="s">
        <v>271</v>
      </c>
      <c r="AW597" s="193" t="s">
        <v>271</v>
      </c>
      <c r="AX597" s="193" t="s">
        <v>271</v>
      </c>
      <c r="AY597" s="190" t="s">
        <v>271</v>
      </c>
      <c r="AZ597" s="193" t="s">
        <v>271</v>
      </c>
      <c r="BA597" s="193" t="s">
        <v>271</v>
      </c>
      <c r="BB597" s="190" t="s">
        <v>271</v>
      </c>
      <c r="BC597" s="193" t="s">
        <v>271</v>
      </c>
      <c r="BD597" s="193" t="s">
        <v>271</v>
      </c>
      <c r="BE597" s="190" t="s">
        <v>271</v>
      </c>
      <c r="BF597" s="193" t="s">
        <v>271</v>
      </c>
      <c r="BG597" s="193" t="s">
        <v>271</v>
      </c>
      <c r="BH597" s="190" t="s">
        <v>271</v>
      </c>
      <c r="BI597" s="193" t="s">
        <v>271</v>
      </c>
      <c r="BJ597" s="193" t="s">
        <v>271</v>
      </c>
      <c r="BK597" s="190" t="s">
        <v>271</v>
      </c>
      <c r="BL597" s="193" t="s">
        <v>271</v>
      </c>
      <c r="BM597" s="193" t="s">
        <v>271</v>
      </c>
      <c r="BN597" s="190" t="s">
        <v>271</v>
      </c>
      <c r="BO597" s="193" t="s">
        <v>271</v>
      </c>
      <c r="BP597" s="193" t="s">
        <v>271</v>
      </c>
      <c r="BQ597" s="190" t="s">
        <v>271</v>
      </c>
      <c r="BR597" s="193" t="s">
        <v>271</v>
      </c>
      <c r="BS597" s="193" t="s">
        <v>271</v>
      </c>
      <c r="BT597" s="190" t="s">
        <v>271</v>
      </c>
      <c r="BU597" s="193" t="s">
        <v>271</v>
      </c>
      <c r="BV597" s="193" t="s">
        <v>271</v>
      </c>
      <c r="BW597" s="193">
        <v>826</v>
      </c>
      <c r="BX597" s="193">
        <v>1443</v>
      </c>
      <c r="BY597" s="193">
        <v>2269</v>
      </c>
      <c r="BZ597" s="193">
        <v>225</v>
      </c>
      <c r="CA597" s="193">
        <v>288</v>
      </c>
      <c r="CB597" s="193">
        <v>513</v>
      </c>
      <c r="CC597" s="190" t="s">
        <v>287</v>
      </c>
      <c r="CD597" s="193">
        <v>16</v>
      </c>
      <c r="CE597" s="193">
        <v>379</v>
      </c>
      <c r="CF597" s="190" t="s">
        <v>287</v>
      </c>
      <c r="CG597" s="193">
        <v>12</v>
      </c>
      <c r="CH597" s="193">
        <v>440</v>
      </c>
      <c r="CI597" s="190" t="s">
        <v>271</v>
      </c>
      <c r="CJ597" s="193" t="s">
        <v>271</v>
      </c>
      <c r="CK597" s="193" t="s">
        <v>271</v>
      </c>
      <c r="CL597" s="190" t="s">
        <v>271</v>
      </c>
      <c r="CM597" s="193" t="s">
        <v>271</v>
      </c>
      <c r="CN597" s="193" t="s">
        <v>271</v>
      </c>
      <c r="CO597" s="190" t="s">
        <v>271</v>
      </c>
      <c r="CP597" s="193" t="s">
        <v>271</v>
      </c>
      <c r="CQ597" s="193" t="s">
        <v>271</v>
      </c>
      <c r="CR597" s="190" t="s">
        <v>271</v>
      </c>
      <c r="CS597" s="193" t="s">
        <v>271</v>
      </c>
      <c r="CT597" s="193" t="s">
        <v>271</v>
      </c>
      <c r="CU597" s="190" t="s">
        <v>287</v>
      </c>
      <c r="CV597" s="193">
        <v>16</v>
      </c>
      <c r="CW597" s="193">
        <v>379</v>
      </c>
      <c r="CX597" s="190" t="s">
        <v>271</v>
      </c>
      <c r="CY597" s="193" t="s">
        <v>271</v>
      </c>
      <c r="CZ597" s="193" t="s">
        <v>271</v>
      </c>
      <c r="DA597" s="190" t="s">
        <v>271</v>
      </c>
      <c r="DB597" s="193" t="s">
        <v>271</v>
      </c>
      <c r="DC597" s="193" t="s">
        <v>271</v>
      </c>
      <c r="DD597" s="190" t="s">
        <v>271</v>
      </c>
      <c r="DE597" s="193" t="s">
        <v>271</v>
      </c>
      <c r="DF597" s="193" t="s">
        <v>271</v>
      </c>
      <c r="DG597" s="190" t="s">
        <v>271</v>
      </c>
      <c r="DH597" s="193" t="s">
        <v>271</v>
      </c>
      <c r="DI597" s="193" t="s">
        <v>271</v>
      </c>
      <c r="DJ597" s="190" t="s">
        <v>287</v>
      </c>
      <c r="DK597" s="193">
        <v>587</v>
      </c>
      <c r="DL597" s="193">
        <v>1264</v>
      </c>
      <c r="DM597" s="190" t="s">
        <v>271</v>
      </c>
      <c r="DN597" s="193" t="s">
        <v>271</v>
      </c>
      <c r="DO597" s="193" t="s">
        <v>271</v>
      </c>
      <c r="DP597" s="190" t="s">
        <v>271</v>
      </c>
      <c r="DQ597" s="193" t="s">
        <v>271</v>
      </c>
      <c r="DR597" s="193" t="s">
        <v>271</v>
      </c>
      <c r="DS597" s="190" t="s">
        <v>271</v>
      </c>
      <c r="DT597" s="193" t="s">
        <v>271</v>
      </c>
      <c r="DU597" s="193" t="s">
        <v>271</v>
      </c>
      <c r="DV597" s="190" t="s">
        <v>287</v>
      </c>
      <c r="DW597" s="193">
        <v>244</v>
      </c>
      <c r="DX597" s="193">
        <v>828</v>
      </c>
      <c r="DY597" s="190" t="s">
        <v>655</v>
      </c>
      <c r="DZ597" s="190" t="s">
        <v>272</v>
      </c>
      <c r="EA597" s="190" t="s">
        <v>323</v>
      </c>
      <c r="EB597" s="190" t="s">
        <v>271</v>
      </c>
      <c r="EC597" s="190" t="s">
        <v>272</v>
      </c>
      <c r="ED597" s="190" t="s">
        <v>750</v>
      </c>
      <c r="EE597" s="190" t="s">
        <v>271</v>
      </c>
      <c r="EF597" s="190" t="s">
        <v>2701</v>
      </c>
      <c r="EG597" s="190" t="s">
        <v>285</v>
      </c>
      <c r="EH597" s="190" t="s">
        <v>284</v>
      </c>
      <c r="EI597" s="190" t="s">
        <v>319</v>
      </c>
      <c r="EJ597" s="190" t="s">
        <v>245</v>
      </c>
      <c r="EK597" s="190" t="s">
        <v>379</v>
      </c>
      <c r="EL597" s="190" t="s">
        <v>272</v>
      </c>
      <c r="EM597" s="190" t="s">
        <v>272</v>
      </c>
      <c r="EN597" s="190" t="s">
        <v>272</v>
      </c>
      <c r="EO597" s="190" t="s">
        <v>272</v>
      </c>
      <c r="EP597" s="190" t="s">
        <v>378</v>
      </c>
      <c r="EQ597" s="190">
        <v>4</v>
      </c>
      <c r="ER597" s="190" t="s">
        <v>404</v>
      </c>
      <c r="ES597" s="190" t="s">
        <v>272</v>
      </c>
      <c r="ET597" s="190" t="s">
        <v>272</v>
      </c>
      <c r="EU597" s="190" t="s">
        <v>272</v>
      </c>
      <c r="EV597" s="190" t="s">
        <v>272</v>
      </c>
      <c r="EW597" s="190" t="s">
        <v>279</v>
      </c>
      <c r="EX597" s="190">
        <v>4</v>
      </c>
      <c r="EY597" s="190" t="s">
        <v>271</v>
      </c>
      <c r="EZ597" s="190" t="s">
        <v>266</v>
      </c>
      <c r="FA597" s="190" t="s">
        <v>260</v>
      </c>
      <c r="FB597" s="193">
        <v>7</v>
      </c>
      <c r="FC597" s="190" t="s">
        <v>442</v>
      </c>
      <c r="FD597" s="190" t="s">
        <v>482</v>
      </c>
      <c r="FE597" s="190" t="s">
        <v>276</v>
      </c>
      <c r="FF597" s="190" t="s">
        <v>263</v>
      </c>
      <c r="FG597" s="190" t="s">
        <v>2700</v>
      </c>
      <c r="FH597" s="190" t="s">
        <v>271</v>
      </c>
      <c r="FI597" s="190" t="s">
        <v>2699</v>
      </c>
      <c r="FJ597" s="190" t="s">
        <v>2698</v>
      </c>
      <c r="FK597" s="190" t="s">
        <v>2697</v>
      </c>
      <c r="FL597" s="190" t="s">
        <v>2696</v>
      </c>
      <c r="FM597" s="190" t="s">
        <v>2695</v>
      </c>
      <c r="FN597" s="190" t="s">
        <v>2694</v>
      </c>
      <c r="FO597" s="190" t="s">
        <v>2693</v>
      </c>
      <c r="FP597" s="190" t="s">
        <v>2692</v>
      </c>
      <c r="FQ597" s="193">
        <v>2269</v>
      </c>
      <c r="FR597" s="193">
        <v>513</v>
      </c>
      <c r="FS597" s="190" t="s">
        <v>272</v>
      </c>
      <c r="FT597" s="190" t="s">
        <v>271</v>
      </c>
      <c r="FU597" s="190" t="s">
        <v>271</v>
      </c>
      <c r="FV597" s="190" t="s">
        <v>271</v>
      </c>
      <c r="FW597" s="190" t="s">
        <v>271</v>
      </c>
      <c r="FX597" s="190" t="s">
        <v>271</v>
      </c>
      <c r="FY597" s="190" t="s">
        <v>271</v>
      </c>
      <c r="FZ597" s="190" t="s">
        <v>271</v>
      </c>
      <c r="GA597" s="190" t="s">
        <v>272</v>
      </c>
      <c r="GB597" s="190" t="s">
        <v>271</v>
      </c>
      <c r="GC597" s="190" t="s">
        <v>272</v>
      </c>
      <c r="GD597" s="190" t="s">
        <v>271</v>
      </c>
      <c r="GE597" s="190" t="s">
        <v>271</v>
      </c>
    </row>
    <row r="598" spans="1:187" x14ac:dyDescent="0.3">
      <c r="A598" s="190" t="s">
        <v>372</v>
      </c>
      <c r="B598" s="190">
        <v>3163</v>
      </c>
      <c r="C598" s="190" t="s">
        <v>126</v>
      </c>
      <c r="D598" s="190" t="s">
        <v>240</v>
      </c>
      <c r="E598" s="190" t="s">
        <v>13084</v>
      </c>
      <c r="F598" s="190" t="s">
        <v>13083</v>
      </c>
      <c r="G598" s="190" t="s">
        <v>12545</v>
      </c>
      <c r="H598" s="190" t="s">
        <v>369</v>
      </c>
      <c r="I598" s="190" t="s">
        <v>3839</v>
      </c>
      <c r="J598" s="190" t="s">
        <v>11736</v>
      </c>
      <c r="K598" s="190" t="s">
        <v>271</v>
      </c>
      <c r="L598" s="190" t="s">
        <v>271</v>
      </c>
      <c r="M598" s="190" t="s">
        <v>271</v>
      </c>
      <c r="N598" s="190" t="s">
        <v>271</v>
      </c>
      <c r="O598" s="190" t="s">
        <v>271</v>
      </c>
      <c r="P598" s="190" t="s">
        <v>271</v>
      </c>
      <c r="Q598" s="191">
        <v>42186</v>
      </c>
      <c r="R598" s="191">
        <v>43100</v>
      </c>
      <c r="T598" s="190" t="s">
        <v>391</v>
      </c>
      <c r="U598" s="194">
        <v>4285000</v>
      </c>
      <c r="V598" s="190" t="s">
        <v>13082</v>
      </c>
      <c r="W598" s="190" t="s">
        <v>7107</v>
      </c>
      <c r="X598" s="190" t="s">
        <v>13081</v>
      </c>
      <c r="Y598" s="190" t="s">
        <v>940</v>
      </c>
      <c r="Z598" s="190" t="s">
        <v>13080</v>
      </c>
      <c r="AA598" s="190" t="s">
        <v>948</v>
      </c>
      <c r="AB598" s="190" t="s">
        <v>310</v>
      </c>
      <c r="AC598" s="190" t="s">
        <v>13079</v>
      </c>
      <c r="AD598" s="190" t="s">
        <v>325</v>
      </c>
      <c r="AE598" s="190" t="s">
        <v>13078</v>
      </c>
      <c r="AF598" s="190" t="s">
        <v>13077</v>
      </c>
      <c r="AG598" s="193">
        <v>0</v>
      </c>
      <c r="AH598" s="193">
        <v>0</v>
      </c>
      <c r="AI598" s="193">
        <v>0</v>
      </c>
      <c r="AJ598" s="193">
        <v>7500</v>
      </c>
      <c r="AK598" s="193">
        <v>7500</v>
      </c>
      <c r="AL598" s="193">
        <v>15000</v>
      </c>
      <c r="AM598" s="193">
        <v>0</v>
      </c>
      <c r="AN598" s="193">
        <v>0</v>
      </c>
      <c r="AO598" s="193">
        <v>0</v>
      </c>
      <c r="AP598" s="193">
        <v>0</v>
      </c>
      <c r="AQ598" s="193">
        <v>0</v>
      </c>
      <c r="AR598" s="193">
        <v>0</v>
      </c>
      <c r="AS598" s="190" t="s">
        <v>271</v>
      </c>
      <c r="AT598" s="193" t="s">
        <v>271</v>
      </c>
      <c r="AU598" s="193" t="s">
        <v>271</v>
      </c>
      <c r="AV598" s="190" t="s">
        <v>271</v>
      </c>
      <c r="AW598" s="193" t="s">
        <v>271</v>
      </c>
      <c r="AX598" s="193" t="s">
        <v>271</v>
      </c>
      <c r="AY598" s="190" t="s">
        <v>271</v>
      </c>
      <c r="AZ598" s="193" t="s">
        <v>271</v>
      </c>
      <c r="BA598" s="193" t="s">
        <v>271</v>
      </c>
      <c r="BB598" s="190" t="s">
        <v>271</v>
      </c>
      <c r="BC598" s="193" t="s">
        <v>271</v>
      </c>
      <c r="BD598" s="193" t="s">
        <v>271</v>
      </c>
      <c r="BE598" s="190" t="s">
        <v>271</v>
      </c>
      <c r="BF598" s="193" t="s">
        <v>271</v>
      </c>
      <c r="BG598" s="193" t="s">
        <v>271</v>
      </c>
      <c r="BH598" s="190" t="s">
        <v>271</v>
      </c>
      <c r="BI598" s="193" t="s">
        <v>271</v>
      </c>
      <c r="BJ598" s="193" t="s">
        <v>271</v>
      </c>
      <c r="BK598" s="190" t="s">
        <v>271</v>
      </c>
      <c r="BL598" s="193" t="s">
        <v>271</v>
      </c>
      <c r="BM598" s="193" t="s">
        <v>271</v>
      </c>
      <c r="BN598" s="190" t="s">
        <v>271</v>
      </c>
      <c r="BO598" s="193" t="s">
        <v>271</v>
      </c>
      <c r="BP598" s="193" t="s">
        <v>271</v>
      </c>
      <c r="BQ598" s="190" t="s">
        <v>271</v>
      </c>
      <c r="BR598" s="193" t="s">
        <v>271</v>
      </c>
      <c r="BS598" s="193" t="s">
        <v>271</v>
      </c>
      <c r="BT598" s="190" t="s">
        <v>271</v>
      </c>
      <c r="BU598" s="193" t="s">
        <v>271</v>
      </c>
      <c r="BV598" s="193" t="s">
        <v>271</v>
      </c>
      <c r="BW598" s="193">
        <v>0</v>
      </c>
      <c r="BX598" s="193">
        <v>0</v>
      </c>
      <c r="BY598" s="193">
        <v>0</v>
      </c>
      <c r="BZ598" s="193">
        <v>1482</v>
      </c>
      <c r="CA598" s="193">
        <v>2224</v>
      </c>
      <c r="CB598" s="193">
        <v>3707</v>
      </c>
      <c r="CC598" s="190" t="s">
        <v>271</v>
      </c>
      <c r="CD598" s="193" t="s">
        <v>271</v>
      </c>
      <c r="CE598" s="193" t="s">
        <v>271</v>
      </c>
      <c r="CF598" s="190" t="s">
        <v>271</v>
      </c>
      <c r="CG598" s="193" t="s">
        <v>271</v>
      </c>
      <c r="CH598" s="193" t="s">
        <v>271</v>
      </c>
      <c r="CI598" s="190" t="s">
        <v>271</v>
      </c>
      <c r="CJ598" s="193" t="s">
        <v>271</v>
      </c>
      <c r="CK598" s="193" t="s">
        <v>271</v>
      </c>
      <c r="CL598" s="190" t="s">
        <v>271</v>
      </c>
      <c r="CM598" s="193" t="s">
        <v>271</v>
      </c>
      <c r="CN598" s="193" t="s">
        <v>271</v>
      </c>
      <c r="CO598" s="190" t="s">
        <v>287</v>
      </c>
      <c r="CP598" s="193">
        <v>3707</v>
      </c>
      <c r="CQ598" s="193">
        <v>0</v>
      </c>
      <c r="CR598" s="190" t="s">
        <v>271</v>
      </c>
      <c r="CS598" s="193" t="s">
        <v>271</v>
      </c>
      <c r="CT598" s="193" t="s">
        <v>271</v>
      </c>
      <c r="CU598" s="190" t="s">
        <v>271</v>
      </c>
      <c r="CV598" s="193" t="s">
        <v>271</v>
      </c>
      <c r="CW598" s="193" t="s">
        <v>271</v>
      </c>
      <c r="CX598" s="190" t="s">
        <v>271</v>
      </c>
      <c r="CY598" s="193" t="s">
        <v>271</v>
      </c>
      <c r="CZ598" s="193" t="s">
        <v>271</v>
      </c>
      <c r="DA598" s="190" t="s">
        <v>271</v>
      </c>
      <c r="DB598" s="193" t="s">
        <v>271</v>
      </c>
      <c r="DC598" s="193" t="s">
        <v>271</v>
      </c>
      <c r="DD598" s="190" t="s">
        <v>271</v>
      </c>
      <c r="DE598" s="193" t="s">
        <v>271</v>
      </c>
      <c r="DF598" s="193" t="s">
        <v>271</v>
      </c>
      <c r="DG598" s="190" t="s">
        <v>271</v>
      </c>
      <c r="DH598" s="193" t="s">
        <v>271</v>
      </c>
      <c r="DI598" s="193" t="s">
        <v>271</v>
      </c>
      <c r="DJ598" s="190" t="s">
        <v>271</v>
      </c>
      <c r="DK598" s="193" t="s">
        <v>271</v>
      </c>
      <c r="DL598" s="193" t="s">
        <v>271</v>
      </c>
      <c r="DM598" s="190" t="s">
        <v>271</v>
      </c>
      <c r="DN598" s="193" t="s">
        <v>271</v>
      </c>
      <c r="DO598" s="193" t="s">
        <v>271</v>
      </c>
      <c r="DP598" s="190" t="s">
        <v>271</v>
      </c>
      <c r="DQ598" s="193" t="s">
        <v>271</v>
      </c>
      <c r="DR598" s="193" t="s">
        <v>271</v>
      </c>
      <c r="DS598" s="190" t="s">
        <v>271</v>
      </c>
      <c r="DT598" s="193" t="s">
        <v>271</v>
      </c>
      <c r="DU598" s="193" t="s">
        <v>271</v>
      </c>
      <c r="DV598" s="190" t="s">
        <v>287</v>
      </c>
      <c r="DW598" s="193">
        <v>3707</v>
      </c>
      <c r="DX598" s="193">
        <v>0</v>
      </c>
      <c r="DY598" s="190" t="s">
        <v>356</v>
      </c>
      <c r="DZ598" s="190" t="s">
        <v>272</v>
      </c>
      <c r="EA598" s="190" t="s">
        <v>750</v>
      </c>
      <c r="EB598" s="190" t="s">
        <v>286</v>
      </c>
      <c r="EC598" s="190" t="s">
        <v>272</v>
      </c>
      <c r="ED598" s="190" t="s">
        <v>381</v>
      </c>
      <c r="EE598" s="190" t="s">
        <v>307</v>
      </c>
      <c r="EF598" s="190" t="s">
        <v>13076</v>
      </c>
      <c r="EG598" s="190" t="s">
        <v>321</v>
      </c>
      <c r="EH598" s="190" t="s">
        <v>284</v>
      </c>
      <c r="EI598" s="190" t="s">
        <v>319</v>
      </c>
      <c r="EJ598" s="190" t="s">
        <v>245</v>
      </c>
      <c r="EK598" s="190" t="s">
        <v>379</v>
      </c>
      <c r="EL598" s="190" t="s">
        <v>272</v>
      </c>
      <c r="EM598" s="190" t="s">
        <v>272</v>
      </c>
      <c r="EN598" s="190" t="s">
        <v>272</v>
      </c>
      <c r="EO598" s="190" t="s">
        <v>272</v>
      </c>
      <c r="EP598" s="190" t="s">
        <v>378</v>
      </c>
      <c r="EQ598" s="190">
        <v>4</v>
      </c>
      <c r="ER598" s="190" t="s">
        <v>349</v>
      </c>
      <c r="ES598" s="190" t="s">
        <v>272</v>
      </c>
      <c r="ET598" s="190" t="s">
        <v>297</v>
      </c>
      <c r="EU598" s="190" t="s">
        <v>272</v>
      </c>
      <c r="EV598" s="190" t="s">
        <v>272</v>
      </c>
      <c r="EW598" s="190" t="s">
        <v>303</v>
      </c>
      <c r="EX598" s="190">
        <v>3</v>
      </c>
      <c r="EY598" s="190" t="s">
        <v>302</v>
      </c>
      <c r="EZ598" s="190" t="s">
        <v>268</v>
      </c>
      <c r="FA598" s="190" t="s">
        <v>258</v>
      </c>
      <c r="FB598" s="193">
        <v>5</v>
      </c>
      <c r="FC598" s="190" t="s">
        <v>377</v>
      </c>
      <c r="FD598" s="190" t="s">
        <v>348</v>
      </c>
      <c r="FE598" s="190" t="s">
        <v>376</v>
      </c>
      <c r="FF598" s="190" t="s">
        <v>264</v>
      </c>
      <c r="FG598" s="190" t="s">
        <v>13075</v>
      </c>
      <c r="FH598" s="190" t="s">
        <v>271</v>
      </c>
      <c r="FI598" s="190" t="s">
        <v>13074</v>
      </c>
      <c r="FJ598" s="190" t="s">
        <v>13073</v>
      </c>
      <c r="FK598" s="190" t="s">
        <v>13072</v>
      </c>
      <c r="FL598" s="190" t="s">
        <v>13071</v>
      </c>
      <c r="FM598" s="190" t="s">
        <v>13070</v>
      </c>
      <c r="FN598" s="190" t="s">
        <v>13069</v>
      </c>
      <c r="FO598" s="190" t="s">
        <v>13068</v>
      </c>
      <c r="FP598" s="190" t="s">
        <v>271</v>
      </c>
      <c r="FQ598" s="193">
        <v>0</v>
      </c>
      <c r="FR598" s="193">
        <v>3707</v>
      </c>
      <c r="FS598" s="190" t="s">
        <v>272</v>
      </c>
      <c r="FT598" s="190" t="s">
        <v>297</v>
      </c>
      <c r="FU598" s="190" t="s">
        <v>271</v>
      </c>
      <c r="FV598" s="190" t="s">
        <v>271</v>
      </c>
      <c r="FW598" s="190" t="s">
        <v>271</v>
      </c>
      <c r="FX598" s="190" t="s">
        <v>271</v>
      </c>
      <c r="FY598" s="190" t="s">
        <v>272</v>
      </c>
      <c r="FZ598" s="190" t="s">
        <v>297</v>
      </c>
      <c r="GA598" s="190" t="s">
        <v>271</v>
      </c>
      <c r="GB598" s="190" t="s">
        <v>271</v>
      </c>
      <c r="GC598" s="190" t="s">
        <v>272</v>
      </c>
      <c r="GD598" s="190" t="s">
        <v>297</v>
      </c>
      <c r="GE598" s="190" t="s">
        <v>271</v>
      </c>
    </row>
    <row r="599" spans="1:187" x14ac:dyDescent="0.3">
      <c r="A599" s="190" t="s">
        <v>372</v>
      </c>
      <c r="B599" s="190">
        <v>3165</v>
      </c>
      <c r="C599" s="190" t="s">
        <v>126</v>
      </c>
      <c r="D599" s="190" t="s">
        <v>240</v>
      </c>
      <c r="E599" s="190" t="s">
        <v>13067</v>
      </c>
      <c r="F599" s="190" t="s">
        <v>13066</v>
      </c>
      <c r="G599" s="190" t="s">
        <v>12545</v>
      </c>
      <c r="H599" s="190" t="s">
        <v>301</v>
      </c>
      <c r="I599" s="190" t="s">
        <v>301</v>
      </c>
      <c r="J599" s="190" t="s">
        <v>13065</v>
      </c>
      <c r="K599" s="190" t="s">
        <v>271</v>
      </c>
      <c r="L599" s="190" t="s">
        <v>271</v>
      </c>
      <c r="M599" s="190" t="s">
        <v>271</v>
      </c>
      <c r="N599" s="190" t="s">
        <v>271</v>
      </c>
      <c r="O599" s="190" t="s">
        <v>271</v>
      </c>
      <c r="P599" s="190" t="s">
        <v>271</v>
      </c>
      <c r="Q599" s="191">
        <v>42370</v>
      </c>
      <c r="R599" s="191">
        <v>43465</v>
      </c>
      <c r="T599" s="190" t="s">
        <v>549</v>
      </c>
      <c r="U599" s="194">
        <v>3519147</v>
      </c>
      <c r="V599" s="190" t="s">
        <v>13064</v>
      </c>
      <c r="W599" s="190" t="s">
        <v>13063</v>
      </c>
      <c r="X599" s="190" t="s">
        <v>13062</v>
      </c>
      <c r="Y599" s="190" t="s">
        <v>940</v>
      </c>
      <c r="Z599" s="190" t="s">
        <v>10142</v>
      </c>
      <c r="AA599" s="190" t="s">
        <v>948</v>
      </c>
      <c r="AB599" s="190" t="s">
        <v>310</v>
      </c>
      <c r="AC599" s="190" t="s">
        <v>13061</v>
      </c>
      <c r="AD599" s="190" t="s">
        <v>325</v>
      </c>
      <c r="AE599" s="190" t="s">
        <v>13060</v>
      </c>
      <c r="AF599" s="190" t="s">
        <v>13059</v>
      </c>
      <c r="AG599" s="193">
        <v>10934</v>
      </c>
      <c r="AH599" s="193">
        <v>10934</v>
      </c>
      <c r="AI599" s="193">
        <v>21868</v>
      </c>
      <c r="AJ599" s="193">
        <v>2500</v>
      </c>
      <c r="AK599" s="193">
        <v>2500</v>
      </c>
      <c r="AL599" s="193">
        <v>5000</v>
      </c>
      <c r="AM599" s="193" t="s">
        <v>271</v>
      </c>
      <c r="AN599" s="193" t="s">
        <v>271</v>
      </c>
      <c r="AO599" s="193">
        <v>0</v>
      </c>
      <c r="AP599" s="193" t="s">
        <v>271</v>
      </c>
      <c r="AQ599" s="193" t="s">
        <v>271</v>
      </c>
      <c r="AR599" s="193">
        <v>0</v>
      </c>
      <c r="AS599" s="190" t="s">
        <v>271</v>
      </c>
      <c r="AT599" s="193" t="s">
        <v>271</v>
      </c>
      <c r="AU599" s="193" t="s">
        <v>271</v>
      </c>
      <c r="AV599" s="190" t="s">
        <v>271</v>
      </c>
      <c r="AW599" s="193" t="s">
        <v>271</v>
      </c>
      <c r="AX599" s="193" t="s">
        <v>271</v>
      </c>
      <c r="AY599" s="190" t="s">
        <v>271</v>
      </c>
      <c r="AZ599" s="193" t="s">
        <v>271</v>
      </c>
      <c r="BA599" s="193" t="s">
        <v>271</v>
      </c>
      <c r="BB599" s="190" t="s">
        <v>271</v>
      </c>
      <c r="BC599" s="193" t="s">
        <v>271</v>
      </c>
      <c r="BD599" s="193" t="s">
        <v>271</v>
      </c>
      <c r="BE599" s="190" t="s">
        <v>271</v>
      </c>
      <c r="BF599" s="193" t="s">
        <v>271</v>
      </c>
      <c r="BG599" s="193" t="s">
        <v>271</v>
      </c>
      <c r="BH599" s="190" t="s">
        <v>271</v>
      </c>
      <c r="BI599" s="193" t="s">
        <v>271</v>
      </c>
      <c r="BJ599" s="193" t="s">
        <v>271</v>
      </c>
      <c r="BK599" s="190" t="s">
        <v>271</v>
      </c>
      <c r="BL599" s="193" t="s">
        <v>271</v>
      </c>
      <c r="BM599" s="193" t="s">
        <v>271</v>
      </c>
      <c r="BN599" s="190" t="s">
        <v>271</v>
      </c>
      <c r="BO599" s="193" t="s">
        <v>271</v>
      </c>
      <c r="BP599" s="193" t="s">
        <v>271</v>
      </c>
      <c r="BQ599" s="190" t="s">
        <v>271</v>
      </c>
      <c r="BR599" s="193" t="s">
        <v>271</v>
      </c>
      <c r="BS599" s="193" t="s">
        <v>271</v>
      </c>
      <c r="BT599" s="190" t="s">
        <v>271</v>
      </c>
      <c r="BU599" s="193" t="s">
        <v>271</v>
      </c>
      <c r="BV599" s="193" t="s">
        <v>271</v>
      </c>
      <c r="BW599" s="193">
        <v>0</v>
      </c>
      <c r="BX599" s="193">
        <v>0</v>
      </c>
      <c r="BY599" s="193">
        <v>0</v>
      </c>
      <c r="BZ599" s="193">
        <v>520</v>
      </c>
      <c r="CA599" s="193">
        <v>800</v>
      </c>
      <c r="CB599" s="193">
        <v>1320</v>
      </c>
      <c r="CC599" s="190" t="s">
        <v>287</v>
      </c>
      <c r="CD599" s="193">
        <v>1320</v>
      </c>
      <c r="CE599" s="193">
        <v>0</v>
      </c>
      <c r="CF599" s="190" t="s">
        <v>271</v>
      </c>
      <c r="CG599" s="193" t="s">
        <v>271</v>
      </c>
      <c r="CH599" s="193" t="s">
        <v>271</v>
      </c>
      <c r="CI599" s="190" t="s">
        <v>271</v>
      </c>
      <c r="CJ599" s="193" t="s">
        <v>271</v>
      </c>
      <c r="CK599" s="193" t="s">
        <v>271</v>
      </c>
      <c r="CL599" s="190" t="s">
        <v>271</v>
      </c>
      <c r="CM599" s="193" t="s">
        <v>271</v>
      </c>
      <c r="CN599" s="193" t="s">
        <v>271</v>
      </c>
      <c r="CO599" s="190" t="s">
        <v>271</v>
      </c>
      <c r="CP599" s="193" t="s">
        <v>271</v>
      </c>
      <c r="CQ599" s="193" t="s">
        <v>271</v>
      </c>
      <c r="CR599" s="190" t="s">
        <v>271</v>
      </c>
      <c r="CS599" s="193" t="s">
        <v>271</v>
      </c>
      <c r="CT599" s="193" t="s">
        <v>271</v>
      </c>
      <c r="CU599" s="190" t="s">
        <v>271</v>
      </c>
      <c r="CV599" s="193" t="s">
        <v>271</v>
      </c>
      <c r="CW599" s="193" t="s">
        <v>271</v>
      </c>
      <c r="CX599" s="190" t="s">
        <v>271</v>
      </c>
      <c r="CY599" s="193" t="s">
        <v>271</v>
      </c>
      <c r="CZ599" s="193" t="s">
        <v>271</v>
      </c>
      <c r="DA599" s="190" t="s">
        <v>271</v>
      </c>
      <c r="DB599" s="193" t="s">
        <v>271</v>
      </c>
      <c r="DC599" s="193" t="s">
        <v>271</v>
      </c>
      <c r="DD599" s="190" t="s">
        <v>271</v>
      </c>
      <c r="DE599" s="193" t="s">
        <v>271</v>
      </c>
      <c r="DF599" s="193" t="s">
        <v>271</v>
      </c>
      <c r="DG599" s="190" t="s">
        <v>271</v>
      </c>
      <c r="DH599" s="193" t="s">
        <v>271</v>
      </c>
      <c r="DI599" s="193" t="s">
        <v>271</v>
      </c>
      <c r="DJ599" s="190" t="s">
        <v>271</v>
      </c>
      <c r="DK599" s="193" t="s">
        <v>271</v>
      </c>
      <c r="DL599" s="193" t="s">
        <v>271</v>
      </c>
      <c r="DM599" s="190" t="s">
        <v>271</v>
      </c>
      <c r="DN599" s="193" t="s">
        <v>271</v>
      </c>
      <c r="DO599" s="193" t="s">
        <v>271</v>
      </c>
      <c r="DP599" s="190" t="s">
        <v>271</v>
      </c>
      <c r="DQ599" s="193" t="s">
        <v>271</v>
      </c>
      <c r="DR599" s="193" t="s">
        <v>271</v>
      </c>
      <c r="DS599" s="190" t="s">
        <v>271</v>
      </c>
      <c r="DT599" s="193" t="s">
        <v>271</v>
      </c>
      <c r="DU599" s="193" t="s">
        <v>271</v>
      </c>
      <c r="DV599" s="190" t="s">
        <v>271</v>
      </c>
      <c r="DW599" s="193" t="s">
        <v>271</v>
      </c>
      <c r="DX599" s="193" t="s">
        <v>271</v>
      </c>
      <c r="DY599" s="190" t="s">
        <v>356</v>
      </c>
      <c r="DZ599" s="190" t="s">
        <v>297</v>
      </c>
      <c r="EA599" s="190" t="s">
        <v>271</v>
      </c>
      <c r="EB599" s="190" t="s">
        <v>271</v>
      </c>
      <c r="EC599" s="190" t="s">
        <v>297</v>
      </c>
      <c r="ED599" s="190" t="s">
        <v>271</v>
      </c>
      <c r="EE599" s="190" t="s">
        <v>271</v>
      </c>
      <c r="EF599" s="190" t="s">
        <v>13058</v>
      </c>
      <c r="EG599" s="190" t="s">
        <v>352</v>
      </c>
      <c r="EH599" s="190" t="s">
        <v>284</v>
      </c>
      <c r="EI599" s="190" t="s">
        <v>283</v>
      </c>
      <c r="EJ599" s="190" t="s">
        <v>246</v>
      </c>
      <c r="EK599" s="190" t="s">
        <v>379</v>
      </c>
      <c r="EL599" s="190" t="s">
        <v>272</v>
      </c>
      <c r="EM599" s="190" t="s">
        <v>272</v>
      </c>
      <c r="EN599" s="190" t="s">
        <v>272</v>
      </c>
      <c r="EO599" s="190" t="s">
        <v>272</v>
      </c>
      <c r="EP599" s="190" t="s">
        <v>378</v>
      </c>
      <c r="EQ599" s="190">
        <v>4</v>
      </c>
      <c r="ER599" s="190" t="s">
        <v>349</v>
      </c>
      <c r="ES599" s="190" t="s">
        <v>272</v>
      </c>
      <c r="ET599" s="190" t="s">
        <v>272</v>
      </c>
      <c r="EU599" s="190" t="s">
        <v>297</v>
      </c>
      <c r="EV599" s="190" t="s">
        <v>272</v>
      </c>
      <c r="EW599" s="190" t="s">
        <v>303</v>
      </c>
      <c r="EX599" s="190">
        <v>3</v>
      </c>
      <c r="EY599" s="190" t="s">
        <v>278</v>
      </c>
      <c r="EZ599" s="190" t="s">
        <v>266</v>
      </c>
      <c r="FA599" s="190" t="s">
        <v>259</v>
      </c>
      <c r="FB599" s="193">
        <v>0</v>
      </c>
      <c r="FC599" s="190" t="s">
        <v>271</v>
      </c>
      <c r="FD599" s="190" t="s">
        <v>271</v>
      </c>
      <c r="FE599" s="190" t="s">
        <v>271</v>
      </c>
      <c r="FF599" s="190" t="s">
        <v>262</v>
      </c>
      <c r="FG599" s="190" t="s">
        <v>271</v>
      </c>
      <c r="FH599" s="190" t="s">
        <v>271</v>
      </c>
      <c r="FI599" s="190" t="s">
        <v>271</v>
      </c>
      <c r="FJ599" s="190" t="s">
        <v>271</v>
      </c>
      <c r="FK599" s="190" t="s">
        <v>271</v>
      </c>
      <c r="FL599" s="190" t="s">
        <v>271</v>
      </c>
      <c r="FM599" s="190" t="s">
        <v>271</v>
      </c>
      <c r="FN599" s="190" t="s">
        <v>271</v>
      </c>
      <c r="FO599" s="190" t="s">
        <v>13057</v>
      </c>
      <c r="FP599" s="190" t="s">
        <v>271</v>
      </c>
      <c r="FQ599" s="193">
        <v>0</v>
      </c>
      <c r="FR599" s="193">
        <v>1320</v>
      </c>
      <c r="FS599" s="190" t="s">
        <v>271</v>
      </c>
      <c r="FT599" s="190" t="s">
        <v>271</v>
      </c>
      <c r="FU599" s="190" t="s">
        <v>271</v>
      </c>
      <c r="FV599" s="190" t="s">
        <v>271</v>
      </c>
      <c r="FW599" s="190" t="s">
        <v>271</v>
      </c>
      <c r="FX599" s="190" t="s">
        <v>271</v>
      </c>
      <c r="FY599" s="190" t="s">
        <v>271</v>
      </c>
      <c r="FZ599" s="190" t="s">
        <v>271</v>
      </c>
      <c r="GA599" s="190" t="s">
        <v>272</v>
      </c>
      <c r="GB599" s="190" t="s">
        <v>271</v>
      </c>
      <c r="GC599" s="190" t="s">
        <v>271</v>
      </c>
      <c r="GD599" s="190" t="s">
        <v>271</v>
      </c>
      <c r="GE599" s="190" t="s">
        <v>271</v>
      </c>
    </row>
    <row r="600" spans="1:187" x14ac:dyDescent="0.3">
      <c r="A600" s="190" t="s">
        <v>372</v>
      </c>
      <c r="B600" s="190">
        <v>3161</v>
      </c>
      <c r="C600" s="190" t="s">
        <v>126</v>
      </c>
      <c r="D600" s="190" t="s">
        <v>240</v>
      </c>
      <c r="E600" s="190" t="s">
        <v>10124</v>
      </c>
      <c r="F600" s="190" t="s">
        <v>10123</v>
      </c>
      <c r="G600" s="190" t="s">
        <v>4028</v>
      </c>
      <c r="H600" s="190" t="s">
        <v>369</v>
      </c>
      <c r="I600" s="190" t="s">
        <v>523</v>
      </c>
      <c r="J600" s="190" t="s">
        <v>10122</v>
      </c>
      <c r="K600" s="190" t="s">
        <v>271</v>
      </c>
      <c r="L600" s="190" t="s">
        <v>271</v>
      </c>
      <c r="M600" s="190" t="s">
        <v>271</v>
      </c>
      <c r="N600" s="190" t="s">
        <v>271</v>
      </c>
      <c r="O600" s="190" t="s">
        <v>271</v>
      </c>
      <c r="P600" s="190" t="s">
        <v>271</v>
      </c>
      <c r="Q600" s="191">
        <v>41548</v>
      </c>
      <c r="R600" s="191">
        <v>42658</v>
      </c>
      <c r="S600" s="191">
        <v>43023</v>
      </c>
      <c r="T600" s="190" t="s">
        <v>366</v>
      </c>
      <c r="U600" s="194">
        <v>1999999</v>
      </c>
      <c r="V600" s="190" t="s">
        <v>10121</v>
      </c>
      <c r="W600" s="190" t="s">
        <v>7107</v>
      </c>
      <c r="X600" s="190" t="s">
        <v>10120</v>
      </c>
      <c r="Y600" s="190" t="s">
        <v>10119</v>
      </c>
      <c r="Z600" s="190" t="s">
        <v>939</v>
      </c>
      <c r="AA600" s="190" t="s">
        <v>938</v>
      </c>
      <c r="AB600" s="190" t="s">
        <v>310</v>
      </c>
      <c r="AC600" s="190" t="s">
        <v>10118</v>
      </c>
      <c r="AD600" s="190" t="s">
        <v>325</v>
      </c>
      <c r="AE600" s="190" t="s">
        <v>10117</v>
      </c>
      <c r="AF600" s="190" t="s">
        <v>10116</v>
      </c>
      <c r="AG600" s="193">
        <v>10020</v>
      </c>
      <c r="AH600" s="193">
        <v>9732</v>
      </c>
      <c r="AI600" s="193">
        <v>19752</v>
      </c>
      <c r="AJ600" s="193">
        <v>2553</v>
      </c>
      <c r="AK600" s="193">
        <v>3864</v>
      </c>
      <c r="AL600" s="193">
        <v>6417</v>
      </c>
      <c r="AM600" s="193">
        <v>0</v>
      </c>
      <c r="AN600" s="193">
        <v>0</v>
      </c>
      <c r="AO600" s="193">
        <v>0</v>
      </c>
      <c r="AP600" s="193">
        <v>0</v>
      </c>
      <c r="AQ600" s="193">
        <v>0</v>
      </c>
      <c r="AR600" s="193">
        <v>0</v>
      </c>
      <c r="AS600" s="190" t="s">
        <v>271</v>
      </c>
      <c r="AT600" s="193" t="s">
        <v>271</v>
      </c>
      <c r="AU600" s="193" t="s">
        <v>271</v>
      </c>
      <c r="AV600" s="190" t="s">
        <v>271</v>
      </c>
      <c r="AW600" s="193" t="s">
        <v>271</v>
      </c>
      <c r="AX600" s="193" t="s">
        <v>271</v>
      </c>
      <c r="AY600" s="190" t="s">
        <v>271</v>
      </c>
      <c r="AZ600" s="193" t="s">
        <v>271</v>
      </c>
      <c r="BA600" s="193" t="s">
        <v>271</v>
      </c>
      <c r="BB600" s="190" t="s">
        <v>271</v>
      </c>
      <c r="BC600" s="193" t="s">
        <v>271</v>
      </c>
      <c r="BD600" s="193" t="s">
        <v>271</v>
      </c>
      <c r="BE600" s="190" t="s">
        <v>271</v>
      </c>
      <c r="BF600" s="193" t="s">
        <v>271</v>
      </c>
      <c r="BG600" s="193" t="s">
        <v>271</v>
      </c>
      <c r="BH600" s="190" t="s">
        <v>271</v>
      </c>
      <c r="BI600" s="193" t="s">
        <v>271</v>
      </c>
      <c r="BJ600" s="193" t="s">
        <v>271</v>
      </c>
      <c r="BK600" s="190" t="s">
        <v>271</v>
      </c>
      <c r="BL600" s="193" t="s">
        <v>271</v>
      </c>
      <c r="BM600" s="193" t="s">
        <v>271</v>
      </c>
      <c r="BN600" s="190" t="s">
        <v>271</v>
      </c>
      <c r="BO600" s="193" t="s">
        <v>271</v>
      </c>
      <c r="BP600" s="193" t="s">
        <v>271</v>
      </c>
      <c r="BQ600" s="190" t="s">
        <v>271</v>
      </c>
      <c r="BR600" s="193" t="s">
        <v>271</v>
      </c>
      <c r="BS600" s="193" t="s">
        <v>271</v>
      </c>
      <c r="BT600" s="190" t="s">
        <v>271</v>
      </c>
      <c r="BU600" s="193" t="s">
        <v>271</v>
      </c>
      <c r="BV600" s="193" t="s">
        <v>271</v>
      </c>
      <c r="BW600" s="193">
        <v>3340</v>
      </c>
      <c r="BX600" s="193">
        <v>3244</v>
      </c>
      <c r="BY600" s="193">
        <v>6584</v>
      </c>
      <c r="BZ600" s="193">
        <v>851</v>
      </c>
      <c r="CA600" s="193">
        <v>1288</v>
      </c>
      <c r="CB600" s="193">
        <v>2139</v>
      </c>
      <c r="CC600" s="190" t="s">
        <v>271</v>
      </c>
      <c r="CD600" s="193" t="s">
        <v>271</v>
      </c>
      <c r="CE600" s="193" t="s">
        <v>271</v>
      </c>
      <c r="CF600" s="190" t="s">
        <v>271</v>
      </c>
      <c r="CG600" s="193" t="s">
        <v>271</v>
      </c>
      <c r="CH600" s="193" t="s">
        <v>271</v>
      </c>
      <c r="CI600" s="190" t="s">
        <v>287</v>
      </c>
      <c r="CJ600" s="193">
        <v>0</v>
      </c>
      <c r="CK600" s="193">
        <v>0</v>
      </c>
      <c r="CL600" s="190" t="s">
        <v>271</v>
      </c>
      <c r="CM600" s="193" t="s">
        <v>271</v>
      </c>
      <c r="CN600" s="193" t="s">
        <v>271</v>
      </c>
      <c r="CO600" s="190" t="s">
        <v>287</v>
      </c>
      <c r="CP600" s="193">
        <v>0</v>
      </c>
      <c r="CQ600" s="193">
        <v>0</v>
      </c>
      <c r="CR600" s="190" t="s">
        <v>271</v>
      </c>
      <c r="CS600" s="193" t="s">
        <v>271</v>
      </c>
      <c r="CT600" s="193" t="s">
        <v>271</v>
      </c>
      <c r="CU600" s="190" t="s">
        <v>271</v>
      </c>
      <c r="CV600" s="193" t="s">
        <v>271</v>
      </c>
      <c r="CW600" s="193" t="s">
        <v>271</v>
      </c>
      <c r="CX600" s="190" t="s">
        <v>271</v>
      </c>
      <c r="CY600" s="193" t="s">
        <v>271</v>
      </c>
      <c r="CZ600" s="193" t="s">
        <v>271</v>
      </c>
      <c r="DA600" s="190" t="s">
        <v>271</v>
      </c>
      <c r="DB600" s="193" t="s">
        <v>271</v>
      </c>
      <c r="DC600" s="193" t="s">
        <v>271</v>
      </c>
      <c r="DD600" s="190" t="s">
        <v>271</v>
      </c>
      <c r="DE600" s="193" t="s">
        <v>271</v>
      </c>
      <c r="DF600" s="193" t="s">
        <v>271</v>
      </c>
      <c r="DG600" s="190" t="s">
        <v>287</v>
      </c>
      <c r="DH600" s="193">
        <v>0</v>
      </c>
      <c r="DI600" s="193">
        <v>0</v>
      </c>
      <c r="DJ600" s="190" t="s">
        <v>271</v>
      </c>
      <c r="DK600" s="193" t="s">
        <v>271</v>
      </c>
      <c r="DL600" s="193" t="s">
        <v>271</v>
      </c>
      <c r="DM600" s="190" t="s">
        <v>271</v>
      </c>
      <c r="DN600" s="193" t="s">
        <v>271</v>
      </c>
      <c r="DO600" s="193" t="s">
        <v>271</v>
      </c>
      <c r="DP600" s="190" t="s">
        <v>271</v>
      </c>
      <c r="DQ600" s="193" t="s">
        <v>271</v>
      </c>
      <c r="DR600" s="193" t="s">
        <v>271</v>
      </c>
      <c r="DS600" s="190" t="s">
        <v>271</v>
      </c>
      <c r="DT600" s="193" t="s">
        <v>271</v>
      </c>
      <c r="DU600" s="193" t="s">
        <v>271</v>
      </c>
      <c r="DV600" s="190" t="s">
        <v>287</v>
      </c>
      <c r="DW600" s="193">
        <v>0</v>
      </c>
      <c r="DX600" s="193">
        <v>0</v>
      </c>
      <c r="DY600" s="190" t="s">
        <v>356</v>
      </c>
      <c r="DZ600" s="190" t="s">
        <v>272</v>
      </c>
      <c r="EA600" s="190" t="s">
        <v>564</v>
      </c>
      <c r="EB600" s="190" t="s">
        <v>286</v>
      </c>
      <c r="EC600" s="190" t="s">
        <v>272</v>
      </c>
      <c r="ED600" s="190" t="s">
        <v>564</v>
      </c>
      <c r="EE600" s="190" t="s">
        <v>426</v>
      </c>
      <c r="EF600" s="190" t="s">
        <v>10115</v>
      </c>
      <c r="EG600" s="190" t="s">
        <v>352</v>
      </c>
      <c r="EH600" s="190" t="s">
        <v>284</v>
      </c>
      <c r="EI600" s="190" t="s">
        <v>283</v>
      </c>
      <c r="EJ600" s="190" t="s">
        <v>246</v>
      </c>
      <c r="EK600" s="190" t="s">
        <v>351</v>
      </c>
      <c r="EL600" s="190" t="s">
        <v>272</v>
      </c>
      <c r="EM600" s="190" t="s">
        <v>272</v>
      </c>
      <c r="EN600" s="190" t="s">
        <v>272</v>
      </c>
      <c r="EO600" s="190" t="s">
        <v>272</v>
      </c>
      <c r="EP600" s="190" t="s">
        <v>350</v>
      </c>
      <c r="EQ600" s="190">
        <v>4</v>
      </c>
      <c r="ER600" s="190" t="s">
        <v>404</v>
      </c>
      <c r="ES600" s="190" t="s">
        <v>272</v>
      </c>
      <c r="ET600" s="190" t="s">
        <v>272</v>
      </c>
      <c r="EU600" s="190" t="s">
        <v>272</v>
      </c>
      <c r="EV600" s="190" t="s">
        <v>272</v>
      </c>
      <c r="EW600" s="190" t="s">
        <v>279</v>
      </c>
      <c r="EX600" s="190">
        <v>4</v>
      </c>
      <c r="EY600" s="190" t="s">
        <v>318</v>
      </c>
      <c r="EZ600" s="190" t="s">
        <v>268</v>
      </c>
      <c r="FA600" s="190" t="s">
        <v>259</v>
      </c>
      <c r="FB600" s="193">
        <v>0</v>
      </c>
      <c r="FC600" s="190" t="s">
        <v>271</v>
      </c>
      <c r="FD600" s="190" t="s">
        <v>271</v>
      </c>
      <c r="FE600" s="190" t="s">
        <v>271</v>
      </c>
      <c r="FF600" s="190" t="s">
        <v>262</v>
      </c>
      <c r="FG600" s="190" t="s">
        <v>271</v>
      </c>
      <c r="FH600" s="190" t="s">
        <v>10114</v>
      </c>
      <c r="FI600" s="190" t="s">
        <v>10113</v>
      </c>
      <c r="FJ600" s="190" t="s">
        <v>10112</v>
      </c>
      <c r="FK600" s="190" t="s">
        <v>10111</v>
      </c>
      <c r="FL600" s="190" t="s">
        <v>10111</v>
      </c>
      <c r="FM600" s="190" t="s">
        <v>10110</v>
      </c>
      <c r="FN600" s="190" t="s">
        <v>10109</v>
      </c>
      <c r="FO600" s="190" t="s">
        <v>271</v>
      </c>
      <c r="FP600" s="190" t="s">
        <v>271</v>
      </c>
      <c r="FQ600" s="193">
        <v>6584</v>
      </c>
      <c r="FR600" s="193">
        <v>2139</v>
      </c>
      <c r="FS600" s="190" t="s">
        <v>271</v>
      </c>
      <c r="FT600" s="190" t="s">
        <v>271</v>
      </c>
      <c r="FU600" s="190" t="s">
        <v>271</v>
      </c>
      <c r="FV600" s="190" t="s">
        <v>271</v>
      </c>
      <c r="FW600" s="190" t="s">
        <v>271</v>
      </c>
      <c r="FX600" s="190" t="s">
        <v>271</v>
      </c>
      <c r="FY600" s="190" t="s">
        <v>271</v>
      </c>
      <c r="FZ600" s="190" t="s">
        <v>271</v>
      </c>
      <c r="GA600" s="190" t="s">
        <v>271</v>
      </c>
      <c r="GB600" s="190" t="s">
        <v>271</v>
      </c>
      <c r="GC600" s="190" t="s">
        <v>271</v>
      </c>
      <c r="GD600" s="190" t="s">
        <v>271</v>
      </c>
      <c r="GE600" s="190" t="s">
        <v>272</v>
      </c>
    </row>
    <row r="601" spans="1:187" x14ac:dyDescent="0.3">
      <c r="A601" s="190" t="s">
        <v>372</v>
      </c>
      <c r="B601" s="190">
        <v>3164</v>
      </c>
      <c r="C601" s="190" t="s">
        <v>126</v>
      </c>
      <c r="D601" s="190" t="s">
        <v>240</v>
      </c>
      <c r="E601" s="190" t="s">
        <v>10108</v>
      </c>
      <c r="F601" s="190" t="s">
        <v>10107</v>
      </c>
      <c r="G601" s="190" t="s">
        <v>4028</v>
      </c>
      <c r="H601" s="190" t="s">
        <v>1272</v>
      </c>
      <c r="I601" s="190" t="s">
        <v>301</v>
      </c>
      <c r="J601" s="190" t="s">
        <v>10106</v>
      </c>
      <c r="K601" s="190" t="s">
        <v>271</v>
      </c>
      <c r="L601" s="190" t="s">
        <v>271</v>
      </c>
      <c r="M601" s="190" t="s">
        <v>271</v>
      </c>
      <c r="N601" s="190" t="s">
        <v>271</v>
      </c>
      <c r="O601" s="190" t="s">
        <v>271</v>
      </c>
      <c r="P601" s="190" t="s">
        <v>271</v>
      </c>
      <c r="Q601" s="191">
        <v>41821</v>
      </c>
      <c r="R601" s="191">
        <v>42825</v>
      </c>
      <c r="T601" s="190" t="s">
        <v>366</v>
      </c>
      <c r="U601" s="194">
        <v>245876</v>
      </c>
      <c r="V601" s="190" t="s">
        <v>920</v>
      </c>
      <c r="W601" s="190" t="s">
        <v>494</v>
      </c>
      <c r="X601" s="190" t="s">
        <v>271</v>
      </c>
      <c r="Y601" s="190" t="s">
        <v>919</v>
      </c>
      <c r="Z601" s="190" t="s">
        <v>918</v>
      </c>
      <c r="AA601" s="190" t="s">
        <v>271</v>
      </c>
      <c r="AB601" s="190" t="s">
        <v>310</v>
      </c>
      <c r="AC601" s="190" t="s">
        <v>10105</v>
      </c>
      <c r="AD601" s="190" t="s">
        <v>325</v>
      </c>
      <c r="AE601" s="190" t="s">
        <v>10104</v>
      </c>
      <c r="AF601" s="190" t="s">
        <v>10103</v>
      </c>
      <c r="AG601" s="193">
        <v>0</v>
      </c>
      <c r="AH601" s="193" t="s">
        <v>271</v>
      </c>
      <c r="AI601" s="193">
        <v>0</v>
      </c>
      <c r="AJ601" s="193">
        <v>780</v>
      </c>
      <c r="AK601" s="193" t="s">
        <v>271</v>
      </c>
      <c r="AL601" s="193">
        <v>780</v>
      </c>
      <c r="AM601" s="193" t="s">
        <v>271</v>
      </c>
      <c r="AN601" s="193" t="s">
        <v>271</v>
      </c>
      <c r="AO601" s="193">
        <v>0</v>
      </c>
      <c r="AP601" s="193" t="s">
        <v>271</v>
      </c>
      <c r="AQ601" s="193" t="s">
        <v>271</v>
      </c>
      <c r="AR601" s="193">
        <v>0</v>
      </c>
      <c r="AS601" s="190" t="s">
        <v>271</v>
      </c>
      <c r="AT601" s="193" t="s">
        <v>271</v>
      </c>
      <c r="AU601" s="193" t="s">
        <v>271</v>
      </c>
      <c r="AV601" s="190" t="s">
        <v>271</v>
      </c>
      <c r="AW601" s="193" t="s">
        <v>271</v>
      </c>
      <c r="AX601" s="193" t="s">
        <v>271</v>
      </c>
      <c r="AY601" s="190" t="s">
        <v>271</v>
      </c>
      <c r="AZ601" s="193" t="s">
        <v>271</v>
      </c>
      <c r="BA601" s="193" t="s">
        <v>271</v>
      </c>
      <c r="BB601" s="190" t="s">
        <v>271</v>
      </c>
      <c r="BC601" s="193" t="s">
        <v>271</v>
      </c>
      <c r="BD601" s="193" t="s">
        <v>271</v>
      </c>
      <c r="BE601" s="190" t="s">
        <v>271</v>
      </c>
      <c r="BF601" s="193" t="s">
        <v>271</v>
      </c>
      <c r="BG601" s="193" t="s">
        <v>271</v>
      </c>
      <c r="BH601" s="190" t="s">
        <v>271</v>
      </c>
      <c r="BI601" s="193" t="s">
        <v>271</v>
      </c>
      <c r="BJ601" s="193" t="s">
        <v>271</v>
      </c>
      <c r="BK601" s="190" t="s">
        <v>271</v>
      </c>
      <c r="BL601" s="193" t="s">
        <v>271</v>
      </c>
      <c r="BM601" s="193" t="s">
        <v>271</v>
      </c>
      <c r="BN601" s="190" t="s">
        <v>271</v>
      </c>
      <c r="BO601" s="193" t="s">
        <v>271</v>
      </c>
      <c r="BP601" s="193" t="s">
        <v>271</v>
      </c>
      <c r="BQ601" s="190" t="s">
        <v>271</v>
      </c>
      <c r="BR601" s="193" t="s">
        <v>271</v>
      </c>
      <c r="BS601" s="193" t="s">
        <v>271</v>
      </c>
      <c r="BT601" s="190" t="s">
        <v>271</v>
      </c>
      <c r="BU601" s="193" t="s">
        <v>271</v>
      </c>
      <c r="BV601" s="193" t="s">
        <v>271</v>
      </c>
      <c r="BW601" s="193">
        <v>0</v>
      </c>
      <c r="BX601" s="193" t="s">
        <v>271</v>
      </c>
      <c r="BY601" s="193">
        <v>0</v>
      </c>
      <c r="BZ601" s="193">
        <v>535</v>
      </c>
      <c r="CA601" s="193" t="s">
        <v>271</v>
      </c>
      <c r="CB601" s="193">
        <v>535</v>
      </c>
      <c r="CC601" s="190" t="s">
        <v>271</v>
      </c>
      <c r="CD601" s="193" t="s">
        <v>271</v>
      </c>
      <c r="CE601" s="193" t="s">
        <v>271</v>
      </c>
      <c r="CF601" s="190" t="s">
        <v>271</v>
      </c>
      <c r="CG601" s="193" t="s">
        <v>271</v>
      </c>
      <c r="CH601" s="193" t="s">
        <v>271</v>
      </c>
      <c r="CI601" s="190" t="s">
        <v>271</v>
      </c>
      <c r="CJ601" s="193" t="s">
        <v>271</v>
      </c>
      <c r="CK601" s="193" t="s">
        <v>271</v>
      </c>
      <c r="CL601" s="190" t="s">
        <v>271</v>
      </c>
      <c r="CM601" s="193" t="s">
        <v>271</v>
      </c>
      <c r="CN601" s="193" t="s">
        <v>271</v>
      </c>
      <c r="CO601" s="190" t="s">
        <v>271</v>
      </c>
      <c r="CP601" s="193" t="s">
        <v>271</v>
      </c>
      <c r="CQ601" s="193" t="s">
        <v>271</v>
      </c>
      <c r="CR601" s="190" t="s">
        <v>287</v>
      </c>
      <c r="CS601" s="193">
        <v>535</v>
      </c>
      <c r="CT601" s="193">
        <v>0</v>
      </c>
      <c r="CU601" s="190" t="s">
        <v>271</v>
      </c>
      <c r="CV601" s="193" t="s">
        <v>271</v>
      </c>
      <c r="CW601" s="193" t="s">
        <v>271</v>
      </c>
      <c r="CX601" s="190" t="s">
        <v>271</v>
      </c>
      <c r="CY601" s="193" t="s">
        <v>271</v>
      </c>
      <c r="CZ601" s="193" t="s">
        <v>271</v>
      </c>
      <c r="DA601" s="190" t="s">
        <v>271</v>
      </c>
      <c r="DB601" s="193" t="s">
        <v>271</v>
      </c>
      <c r="DC601" s="193" t="s">
        <v>271</v>
      </c>
      <c r="DD601" s="190" t="s">
        <v>271</v>
      </c>
      <c r="DE601" s="193" t="s">
        <v>271</v>
      </c>
      <c r="DF601" s="193" t="s">
        <v>271</v>
      </c>
      <c r="DG601" s="190" t="s">
        <v>271</v>
      </c>
      <c r="DH601" s="193" t="s">
        <v>271</v>
      </c>
      <c r="DI601" s="193" t="s">
        <v>271</v>
      </c>
      <c r="DJ601" s="190" t="s">
        <v>271</v>
      </c>
      <c r="DK601" s="193" t="s">
        <v>271</v>
      </c>
      <c r="DL601" s="193" t="s">
        <v>271</v>
      </c>
      <c r="DM601" s="190" t="s">
        <v>271</v>
      </c>
      <c r="DN601" s="193" t="s">
        <v>271</v>
      </c>
      <c r="DO601" s="193" t="s">
        <v>271</v>
      </c>
      <c r="DP601" s="190" t="s">
        <v>271</v>
      </c>
      <c r="DQ601" s="193" t="s">
        <v>271</v>
      </c>
      <c r="DR601" s="193" t="s">
        <v>271</v>
      </c>
      <c r="DS601" s="190" t="s">
        <v>271</v>
      </c>
      <c r="DT601" s="193" t="s">
        <v>271</v>
      </c>
      <c r="DU601" s="193" t="s">
        <v>271</v>
      </c>
      <c r="DV601" s="190" t="s">
        <v>271</v>
      </c>
      <c r="DW601" s="193" t="s">
        <v>271</v>
      </c>
      <c r="DX601" s="193" t="s">
        <v>271</v>
      </c>
      <c r="DY601" s="190" t="s">
        <v>356</v>
      </c>
      <c r="DZ601" s="190" t="s">
        <v>272</v>
      </c>
      <c r="EA601" s="190" t="s">
        <v>695</v>
      </c>
      <c r="EB601" s="190" t="s">
        <v>354</v>
      </c>
      <c r="EC601" s="190" t="s">
        <v>297</v>
      </c>
      <c r="ED601" s="190" t="s">
        <v>271</v>
      </c>
      <c r="EE601" s="190" t="s">
        <v>271</v>
      </c>
      <c r="EF601" s="190" t="s">
        <v>271</v>
      </c>
      <c r="EG601" s="190" t="s">
        <v>352</v>
      </c>
      <c r="EH601" s="190" t="s">
        <v>380</v>
      </c>
      <c r="EI601" s="190" t="s">
        <v>483</v>
      </c>
      <c r="EJ601" s="190" t="s">
        <v>245</v>
      </c>
      <c r="EK601" s="190" t="s">
        <v>379</v>
      </c>
      <c r="EL601" s="190" t="s">
        <v>272</v>
      </c>
      <c r="EM601" s="190" t="s">
        <v>272</v>
      </c>
      <c r="EN601" s="190" t="s">
        <v>272</v>
      </c>
      <c r="EO601" s="190" t="s">
        <v>272</v>
      </c>
      <c r="EP601" s="190" t="s">
        <v>378</v>
      </c>
      <c r="EQ601" s="190">
        <v>4</v>
      </c>
      <c r="ER601" s="190" t="s">
        <v>349</v>
      </c>
      <c r="ES601" s="190" t="s">
        <v>272</v>
      </c>
      <c r="ET601" s="190" t="s">
        <v>272</v>
      </c>
      <c r="EU601" s="190" t="s">
        <v>272</v>
      </c>
      <c r="EV601" s="190" t="s">
        <v>272</v>
      </c>
      <c r="EW601" s="190" t="s">
        <v>303</v>
      </c>
      <c r="EX601" s="190">
        <v>4</v>
      </c>
      <c r="EY601" s="190" t="s">
        <v>318</v>
      </c>
      <c r="EZ601" s="190" t="s">
        <v>268</v>
      </c>
      <c r="FA601" s="190" t="s">
        <v>259</v>
      </c>
      <c r="FB601" s="193">
        <v>0</v>
      </c>
      <c r="FC601" s="190" t="s">
        <v>271</v>
      </c>
      <c r="FD601" s="190" t="s">
        <v>271</v>
      </c>
      <c r="FE601" s="190" t="s">
        <v>271</v>
      </c>
      <c r="FF601" s="190" t="s">
        <v>271</v>
      </c>
      <c r="FG601" s="190" t="s">
        <v>10102</v>
      </c>
      <c r="FH601" s="190" t="s">
        <v>10101</v>
      </c>
      <c r="FI601" s="190" t="s">
        <v>271</v>
      </c>
      <c r="FJ601" s="190" t="s">
        <v>271</v>
      </c>
      <c r="FK601" s="190" t="s">
        <v>271</v>
      </c>
      <c r="FL601" s="190" t="s">
        <v>271</v>
      </c>
      <c r="FM601" s="190" t="s">
        <v>271</v>
      </c>
      <c r="FN601" s="190" t="s">
        <v>271</v>
      </c>
      <c r="FO601" s="190" t="s">
        <v>10100</v>
      </c>
      <c r="FP601" s="190" t="s">
        <v>10099</v>
      </c>
      <c r="FQ601" s="193">
        <v>0</v>
      </c>
      <c r="FR601" s="193">
        <v>535</v>
      </c>
      <c r="FS601" s="190" t="s">
        <v>271</v>
      </c>
      <c r="FT601" s="190" t="s">
        <v>271</v>
      </c>
      <c r="FU601" s="190" t="s">
        <v>271</v>
      </c>
      <c r="FV601" s="190" t="s">
        <v>271</v>
      </c>
      <c r="FW601" s="190" t="s">
        <v>271</v>
      </c>
      <c r="FX601" s="190" t="s">
        <v>271</v>
      </c>
      <c r="FY601" s="190" t="s">
        <v>271</v>
      </c>
      <c r="FZ601" s="190" t="s">
        <v>271</v>
      </c>
      <c r="GA601" s="190" t="s">
        <v>271</v>
      </c>
      <c r="GB601" s="190" t="s">
        <v>271</v>
      </c>
      <c r="GC601" s="190" t="s">
        <v>271</v>
      </c>
      <c r="GD601" s="190" t="s">
        <v>271</v>
      </c>
      <c r="GE601" s="190" t="s">
        <v>271</v>
      </c>
    </row>
    <row r="602" spans="1:187" x14ac:dyDescent="0.3">
      <c r="A602" s="190" t="s">
        <v>372</v>
      </c>
      <c r="B602" s="190">
        <v>3158</v>
      </c>
      <c r="C602" s="190" t="s">
        <v>126</v>
      </c>
      <c r="D602" s="190" t="s">
        <v>240</v>
      </c>
      <c r="E602" s="190" t="s">
        <v>8041</v>
      </c>
      <c r="F602" s="190" t="s">
        <v>8040</v>
      </c>
      <c r="G602" s="190" t="s">
        <v>4001</v>
      </c>
      <c r="H602" s="190" t="s">
        <v>1104</v>
      </c>
      <c r="I602" s="190" t="s">
        <v>301</v>
      </c>
      <c r="J602" s="190" t="s">
        <v>8039</v>
      </c>
      <c r="K602" s="190" t="s">
        <v>271</v>
      </c>
      <c r="L602" s="190" t="s">
        <v>271</v>
      </c>
      <c r="M602" s="190" t="s">
        <v>271</v>
      </c>
      <c r="N602" s="190" t="s">
        <v>271</v>
      </c>
      <c r="O602" s="190" t="s">
        <v>271</v>
      </c>
      <c r="P602" s="190" t="s">
        <v>271</v>
      </c>
      <c r="Q602" s="191">
        <v>42278</v>
      </c>
      <c r="R602" s="191">
        <v>43373</v>
      </c>
      <c r="T602" s="190" t="s">
        <v>592</v>
      </c>
      <c r="U602" s="194">
        <v>992000</v>
      </c>
      <c r="V602" s="190" t="s">
        <v>3273</v>
      </c>
      <c r="W602" s="190" t="s">
        <v>494</v>
      </c>
      <c r="X602" s="190" t="s">
        <v>3272</v>
      </c>
      <c r="Y602" s="190" t="s">
        <v>271</v>
      </c>
      <c r="Z602" s="190" t="s">
        <v>271</v>
      </c>
      <c r="AA602" s="190" t="s">
        <v>271</v>
      </c>
      <c r="AB602" s="190" t="s">
        <v>310</v>
      </c>
      <c r="AC602" s="190" t="s">
        <v>8038</v>
      </c>
      <c r="AD602" s="190" t="s">
        <v>289</v>
      </c>
      <c r="AE602" s="190" t="s">
        <v>8037</v>
      </c>
      <c r="AF602" s="190" t="s">
        <v>8036</v>
      </c>
      <c r="AG602" s="193" t="s">
        <v>271</v>
      </c>
      <c r="AH602" s="193" t="s">
        <v>271</v>
      </c>
      <c r="AI602" s="193">
        <v>6328</v>
      </c>
      <c r="AJ602" s="193" t="s">
        <v>271</v>
      </c>
      <c r="AK602" s="193" t="s">
        <v>271</v>
      </c>
      <c r="AL602" s="193">
        <v>1894</v>
      </c>
      <c r="AM602" s="193" t="s">
        <v>271</v>
      </c>
      <c r="AN602" s="193" t="s">
        <v>271</v>
      </c>
      <c r="AO602" s="193">
        <v>0</v>
      </c>
      <c r="AP602" s="193" t="s">
        <v>271</v>
      </c>
      <c r="AQ602" s="193" t="s">
        <v>271</v>
      </c>
      <c r="AR602" s="193">
        <v>0</v>
      </c>
      <c r="AS602" s="190" t="s">
        <v>271</v>
      </c>
      <c r="AT602" s="193" t="s">
        <v>271</v>
      </c>
      <c r="AU602" s="193" t="s">
        <v>271</v>
      </c>
      <c r="AV602" s="190" t="s">
        <v>271</v>
      </c>
      <c r="AW602" s="193" t="s">
        <v>271</v>
      </c>
      <c r="AX602" s="193" t="s">
        <v>271</v>
      </c>
      <c r="AY602" s="190" t="s">
        <v>271</v>
      </c>
      <c r="AZ602" s="193" t="s">
        <v>271</v>
      </c>
      <c r="BA602" s="193" t="s">
        <v>271</v>
      </c>
      <c r="BB602" s="190" t="s">
        <v>271</v>
      </c>
      <c r="BC602" s="193" t="s">
        <v>271</v>
      </c>
      <c r="BD602" s="193" t="s">
        <v>271</v>
      </c>
      <c r="BE602" s="190" t="s">
        <v>271</v>
      </c>
      <c r="BF602" s="193" t="s">
        <v>271</v>
      </c>
      <c r="BG602" s="193" t="s">
        <v>271</v>
      </c>
      <c r="BH602" s="190" t="s">
        <v>271</v>
      </c>
      <c r="BI602" s="193" t="s">
        <v>271</v>
      </c>
      <c r="BJ602" s="193" t="s">
        <v>271</v>
      </c>
      <c r="BK602" s="190" t="s">
        <v>271</v>
      </c>
      <c r="BL602" s="193" t="s">
        <v>271</v>
      </c>
      <c r="BM602" s="193" t="s">
        <v>271</v>
      </c>
      <c r="BN602" s="190" t="s">
        <v>271</v>
      </c>
      <c r="BO602" s="193" t="s">
        <v>271</v>
      </c>
      <c r="BP602" s="193" t="s">
        <v>271</v>
      </c>
      <c r="BQ602" s="190" t="s">
        <v>271</v>
      </c>
      <c r="BR602" s="193" t="s">
        <v>271</v>
      </c>
      <c r="BS602" s="193" t="s">
        <v>271</v>
      </c>
      <c r="BT602" s="190" t="s">
        <v>271</v>
      </c>
      <c r="BU602" s="193" t="s">
        <v>271</v>
      </c>
      <c r="BV602" s="193" t="s">
        <v>271</v>
      </c>
      <c r="BW602" s="193" t="s">
        <v>271</v>
      </c>
      <c r="BX602" s="193" t="s">
        <v>271</v>
      </c>
      <c r="BY602" s="193">
        <v>6328</v>
      </c>
      <c r="BZ602" s="193" t="s">
        <v>271</v>
      </c>
      <c r="CA602" s="193" t="s">
        <v>271</v>
      </c>
      <c r="CB602" s="193">
        <v>1894</v>
      </c>
      <c r="CC602" s="190" t="s">
        <v>271</v>
      </c>
      <c r="CD602" s="193" t="s">
        <v>271</v>
      </c>
      <c r="CE602" s="193" t="s">
        <v>271</v>
      </c>
      <c r="CF602" s="190" t="s">
        <v>271</v>
      </c>
      <c r="CG602" s="193" t="s">
        <v>271</v>
      </c>
      <c r="CH602" s="193" t="s">
        <v>271</v>
      </c>
      <c r="CI602" s="190" t="s">
        <v>271</v>
      </c>
      <c r="CJ602" s="193" t="s">
        <v>271</v>
      </c>
      <c r="CK602" s="193" t="s">
        <v>271</v>
      </c>
      <c r="CL602" s="190" t="s">
        <v>271</v>
      </c>
      <c r="CM602" s="193" t="s">
        <v>271</v>
      </c>
      <c r="CN602" s="193" t="s">
        <v>271</v>
      </c>
      <c r="CO602" s="190" t="s">
        <v>271</v>
      </c>
      <c r="CP602" s="193" t="s">
        <v>271</v>
      </c>
      <c r="CQ602" s="193" t="s">
        <v>271</v>
      </c>
      <c r="CR602" s="190" t="s">
        <v>271</v>
      </c>
      <c r="CS602" s="193" t="s">
        <v>271</v>
      </c>
      <c r="CT602" s="193" t="s">
        <v>271</v>
      </c>
      <c r="CU602" s="190" t="s">
        <v>271</v>
      </c>
      <c r="CV602" s="193" t="s">
        <v>271</v>
      </c>
      <c r="CW602" s="193" t="s">
        <v>271</v>
      </c>
      <c r="CX602" s="190" t="s">
        <v>271</v>
      </c>
      <c r="CY602" s="193" t="s">
        <v>271</v>
      </c>
      <c r="CZ602" s="193" t="s">
        <v>271</v>
      </c>
      <c r="DA602" s="190" t="s">
        <v>271</v>
      </c>
      <c r="DB602" s="193" t="s">
        <v>271</v>
      </c>
      <c r="DC602" s="193" t="s">
        <v>271</v>
      </c>
      <c r="DD602" s="190" t="s">
        <v>271</v>
      </c>
      <c r="DE602" s="193" t="s">
        <v>271</v>
      </c>
      <c r="DF602" s="193" t="s">
        <v>271</v>
      </c>
      <c r="DG602" s="190" t="s">
        <v>271</v>
      </c>
      <c r="DH602" s="193" t="s">
        <v>271</v>
      </c>
      <c r="DI602" s="193" t="s">
        <v>271</v>
      </c>
      <c r="DJ602" s="190" t="s">
        <v>271</v>
      </c>
      <c r="DK602" s="193" t="s">
        <v>271</v>
      </c>
      <c r="DL602" s="193" t="s">
        <v>271</v>
      </c>
      <c r="DM602" s="190" t="s">
        <v>271</v>
      </c>
      <c r="DN602" s="193" t="s">
        <v>271</v>
      </c>
      <c r="DO602" s="193" t="s">
        <v>271</v>
      </c>
      <c r="DP602" s="190" t="s">
        <v>287</v>
      </c>
      <c r="DQ602" s="193">
        <v>1894</v>
      </c>
      <c r="DR602" s="193">
        <v>6328</v>
      </c>
      <c r="DS602" s="190" t="s">
        <v>271</v>
      </c>
      <c r="DT602" s="193" t="s">
        <v>271</v>
      </c>
      <c r="DU602" s="193" t="s">
        <v>271</v>
      </c>
      <c r="DV602" s="190" t="s">
        <v>271</v>
      </c>
      <c r="DW602" s="193" t="s">
        <v>271</v>
      </c>
      <c r="DX602" s="193" t="s">
        <v>271</v>
      </c>
      <c r="DY602" s="190" t="s">
        <v>356</v>
      </c>
      <c r="DZ602" s="190" t="s">
        <v>272</v>
      </c>
      <c r="EA602" s="190" t="s">
        <v>355</v>
      </c>
      <c r="EB602" s="190" t="s">
        <v>286</v>
      </c>
      <c r="EC602" s="190" t="s">
        <v>272</v>
      </c>
      <c r="ED602" s="190" t="s">
        <v>308</v>
      </c>
      <c r="EE602" s="190" t="s">
        <v>602</v>
      </c>
      <c r="EF602" s="190" t="s">
        <v>3266</v>
      </c>
      <c r="EG602" s="190" t="s">
        <v>321</v>
      </c>
      <c r="EH602" s="190" t="s">
        <v>320</v>
      </c>
      <c r="EI602" s="190" t="s">
        <v>483</v>
      </c>
      <c r="EJ602" s="190" t="s">
        <v>245</v>
      </c>
      <c r="EK602" s="190" t="s">
        <v>351</v>
      </c>
      <c r="EL602" s="190" t="s">
        <v>272</v>
      </c>
      <c r="EM602" s="190" t="s">
        <v>272</v>
      </c>
      <c r="EN602" s="190" t="s">
        <v>272</v>
      </c>
      <c r="EO602" s="190" t="s">
        <v>272</v>
      </c>
      <c r="EP602" s="190" t="s">
        <v>350</v>
      </c>
      <c r="EQ602" s="190">
        <v>4</v>
      </c>
      <c r="ER602" s="190" t="s">
        <v>404</v>
      </c>
      <c r="ES602" s="190" t="s">
        <v>272</v>
      </c>
      <c r="ET602" s="190" t="s">
        <v>272</v>
      </c>
      <c r="EU602" s="190" t="s">
        <v>272</v>
      </c>
      <c r="EV602" s="190" t="s">
        <v>272</v>
      </c>
      <c r="EW602" s="190" t="s">
        <v>279</v>
      </c>
      <c r="EX602" s="190">
        <v>4</v>
      </c>
      <c r="EY602" s="190" t="s">
        <v>318</v>
      </c>
      <c r="EZ602" s="190" t="s">
        <v>268</v>
      </c>
      <c r="FA602" s="190" t="s">
        <v>257</v>
      </c>
      <c r="FB602" s="193">
        <v>0</v>
      </c>
      <c r="FC602" s="190" t="s">
        <v>348</v>
      </c>
      <c r="FD602" s="190" t="s">
        <v>271</v>
      </c>
      <c r="FE602" s="190" t="s">
        <v>271</v>
      </c>
      <c r="FF602" s="190" t="s">
        <v>262</v>
      </c>
      <c r="FG602" s="190" t="s">
        <v>271</v>
      </c>
      <c r="FH602" s="190" t="s">
        <v>8035</v>
      </c>
      <c r="FI602" s="190" t="s">
        <v>8034</v>
      </c>
      <c r="FJ602" s="190" t="s">
        <v>271</v>
      </c>
      <c r="FK602" s="190" t="s">
        <v>271</v>
      </c>
      <c r="FL602" s="190" t="s">
        <v>8033</v>
      </c>
      <c r="FM602" s="190" t="s">
        <v>8032</v>
      </c>
      <c r="FN602" s="190" t="s">
        <v>8031</v>
      </c>
      <c r="FO602" s="190" t="s">
        <v>271</v>
      </c>
      <c r="FP602" s="190" t="s">
        <v>8030</v>
      </c>
      <c r="FQ602" s="193">
        <v>6328</v>
      </c>
      <c r="FR602" s="193">
        <v>1894</v>
      </c>
      <c r="FS602" s="190" t="s">
        <v>271</v>
      </c>
      <c r="FT602" s="190" t="s">
        <v>271</v>
      </c>
      <c r="FU602" s="190" t="s">
        <v>271</v>
      </c>
      <c r="FV602" s="190" t="s">
        <v>271</v>
      </c>
      <c r="FW602" s="190" t="s">
        <v>272</v>
      </c>
      <c r="FX602" s="190" t="s">
        <v>271</v>
      </c>
      <c r="FY602" s="190" t="s">
        <v>271</v>
      </c>
      <c r="FZ602" s="190" t="s">
        <v>271</v>
      </c>
      <c r="GA602" s="190" t="s">
        <v>271</v>
      </c>
      <c r="GB602" s="190" t="s">
        <v>271</v>
      </c>
      <c r="GC602" s="190" t="s">
        <v>271</v>
      </c>
      <c r="GD602" s="190" t="s">
        <v>271</v>
      </c>
      <c r="GE602" s="190" t="s">
        <v>271</v>
      </c>
    </row>
    <row r="603" spans="1:187" x14ac:dyDescent="0.3">
      <c r="A603" s="190" t="s">
        <v>372</v>
      </c>
      <c r="B603" s="190">
        <v>3162</v>
      </c>
      <c r="C603" s="190" t="s">
        <v>126</v>
      </c>
      <c r="D603" s="190" t="s">
        <v>240</v>
      </c>
      <c r="E603" s="190" t="s">
        <v>6579</v>
      </c>
      <c r="F603" s="190" t="s">
        <v>6578</v>
      </c>
      <c r="G603" s="190" t="s">
        <v>6357</v>
      </c>
      <c r="H603" s="190" t="s">
        <v>369</v>
      </c>
      <c r="I603" s="190" t="s">
        <v>6421</v>
      </c>
      <c r="J603" s="190" t="s">
        <v>6569</v>
      </c>
      <c r="K603" s="190" t="s">
        <v>271</v>
      </c>
      <c r="L603" s="190" t="s">
        <v>271</v>
      </c>
      <c r="M603" s="190" t="s">
        <v>271</v>
      </c>
      <c r="N603" s="190" t="s">
        <v>271</v>
      </c>
      <c r="O603" s="190" t="s">
        <v>271</v>
      </c>
      <c r="P603" s="190" t="s">
        <v>271</v>
      </c>
      <c r="Q603" s="191">
        <v>42430</v>
      </c>
      <c r="R603" s="191">
        <v>43890</v>
      </c>
      <c r="T603" s="190" t="s">
        <v>391</v>
      </c>
      <c r="U603" s="194">
        <v>2365000</v>
      </c>
      <c r="V603" s="190" t="s">
        <v>920</v>
      </c>
      <c r="W603" s="190" t="s">
        <v>494</v>
      </c>
      <c r="X603" s="190" t="s">
        <v>271</v>
      </c>
      <c r="Y603" s="190" t="s">
        <v>919</v>
      </c>
      <c r="Z603" s="190" t="s">
        <v>918</v>
      </c>
      <c r="AA603" s="190" t="s">
        <v>271</v>
      </c>
      <c r="AB603" s="190" t="s">
        <v>310</v>
      </c>
      <c r="AC603" s="190" t="s">
        <v>6577</v>
      </c>
      <c r="AD603" s="190" t="s">
        <v>325</v>
      </c>
      <c r="AE603" s="190" t="s">
        <v>6576</v>
      </c>
      <c r="AF603" s="190" t="s">
        <v>6575</v>
      </c>
      <c r="AG603" s="193">
        <v>14416</v>
      </c>
      <c r="AH603" s="193">
        <v>0</v>
      </c>
      <c r="AI603" s="193">
        <v>14416</v>
      </c>
      <c r="AJ603" s="193">
        <v>4240</v>
      </c>
      <c r="AK603" s="193">
        <v>240</v>
      </c>
      <c r="AL603" s="193">
        <v>4480</v>
      </c>
      <c r="AM603" s="193" t="s">
        <v>271</v>
      </c>
      <c r="AN603" s="193" t="s">
        <v>271</v>
      </c>
      <c r="AO603" s="193">
        <v>0</v>
      </c>
      <c r="AP603" s="193" t="s">
        <v>271</v>
      </c>
      <c r="AQ603" s="193" t="s">
        <v>271</v>
      </c>
      <c r="AR603" s="193">
        <v>0</v>
      </c>
      <c r="AS603" s="190" t="s">
        <v>271</v>
      </c>
      <c r="AT603" s="193" t="s">
        <v>271</v>
      </c>
      <c r="AU603" s="193" t="s">
        <v>271</v>
      </c>
      <c r="AV603" s="190" t="s">
        <v>271</v>
      </c>
      <c r="AW603" s="193" t="s">
        <v>271</v>
      </c>
      <c r="AX603" s="193" t="s">
        <v>271</v>
      </c>
      <c r="AY603" s="190" t="s">
        <v>271</v>
      </c>
      <c r="AZ603" s="193" t="s">
        <v>271</v>
      </c>
      <c r="BA603" s="193" t="s">
        <v>271</v>
      </c>
      <c r="BB603" s="190" t="s">
        <v>271</v>
      </c>
      <c r="BC603" s="193" t="s">
        <v>271</v>
      </c>
      <c r="BD603" s="193" t="s">
        <v>271</v>
      </c>
      <c r="BE603" s="190" t="s">
        <v>271</v>
      </c>
      <c r="BF603" s="193" t="s">
        <v>271</v>
      </c>
      <c r="BG603" s="193" t="s">
        <v>271</v>
      </c>
      <c r="BH603" s="190" t="s">
        <v>271</v>
      </c>
      <c r="BI603" s="193" t="s">
        <v>271</v>
      </c>
      <c r="BJ603" s="193" t="s">
        <v>271</v>
      </c>
      <c r="BK603" s="190" t="s">
        <v>271</v>
      </c>
      <c r="BL603" s="193" t="s">
        <v>271</v>
      </c>
      <c r="BM603" s="193" t="s">
        <v>271</v>
      </c>
      <c r="BN603" s="190" t="s">
        <v>271</v>
      </c>
      <c r="BO603" s="193" t="s">
        <v>271</v>
      </c>
      <c r="BP603" s="193" t="s">
        <v>271</v>
      </c>
      <c r="BQ603" s="190" t="s">
        <v>271</v>
      </c>
      <c r="BR603" s="193" t="s">
        <v>271</v>
      </c>
      <c r="BS603" s="193" t="s">
        <v>271</v>
      </c>
      <c r="BT603" s="190" t="s">
        <v>271</v>
      </c>
      <c r="BU603" s="193" t="s">
        <v>271</v>
      </c>
      <c r="BV603" s="193" t="s">
        <v>271</v>
      </c>
      <c r="BW603" s="193">
        <v>3324</v>
      </c>
      <c r="BX603" s="193" t="s">
        <v>271</v>
      </c>
      <c r="BY603" s="193">
        <v>3324</v>
      </c>
      <c r="BZ603" s="193">
        <v>831</v>
      </c>
      <c r="CA603" s="193" t="s">
        <v>271</v>
      </c>
      <c r="CB603" s="193">
        <v>831</v>
      </c>
      <c r="CC603" s="190" t="s">
        <v>271</v>
      </c>
      <c r="CD603" s="193" t="s">
        <v>271</v>
      </c>
      <c r="CE603" s="193" t="s">
        <v>271</v>
      </c>
      <c r="CF603" s="190" t="s">
        <v>271</v>
      </c>
      <c r="CG603" s="193" t="s">
        <v>271</v>
      </c>
      <c r="CH603" s="193" t="s">
        <v>271</v>
      </c>
      <c r="CI603" s="190" t="s">
        <v>271</v>
      </c>
      <c r="CJ603" s="193" t="s">
        <v>271</v>
      </c>
      <c r="CK603" s="193" t="s">
        <v>271</v>
      </c>
      <c r="CL603" s="190" t="s">
        <v>271</v>
      </c>
      <c r="CM603" s="193" t="s">
        <v>271</v>
      </c>
      <c r="CN603" s="193" t="s">
        <v>271</v>
      </c>
      <c r="CO603" s="190" t="s">
        <v>271</v>
      </c>
      <c r="CP603" s="193" t="s">
        <v>271</v>
      </c>
      <c r="CQ603" s="193" t="s">
        <v>271</v>
      </c>
      <c r="CR603" s="190" t="s">
        <v>271</v>
      </c>
      <c r="CS603" s="193" t="s">
        <v>271</v>
      </c>
      <c r="CT603" s="193" t="s">
        <v>271</v>
      </c>
      <c r="CU603" s="190" t="s">
        <v>271</v>
      </c>
      <c r="CV603" s="193" t="s">
        <v>271</v>
      </c>
      <c r="CW603" s="193" t="s">
        <v>271</v>
      </c>
      <c r="CX603" s="190" t="s">
        <v>287</v>
      </c>
      <c r="CY603" s="193">
        <v>453</v>
      </c>
      <c r="CZ603" s="193">
        <v>1993</v>
      </c>
      <c r="DA603" s="190" t="s">
        <v>271</v>
      </c>
      <c r="DB603" s="193" t="s">
        <v>271</v>
      </c>
      <c r="DC603" s="193" t="s">
        <v>271</v>
      </c>
      <c r="DD603" s="190" t="s">
        <v>271</v>
      </c>
      <c r="DE603" s="193" t="s">
        <v>271</v>
      </c>
      <c r="DF603" s="193" t="s">
        <v>271</v>
      </c>
      <c r="DG603" s="190" t="s">
        <v>271</v>
      </c>
      <c r="DH603" s="193" t="s">
        <v>271</v>
      </c>
      <c r="DI603" s="193" t="s">
        <v>271</v>
      </c>
      <c r="DJ603" s="190" t="s">
        <v>271</v>
      </c>
      <c r="DK603" s="193" t="s">
        <v>271</v>
      </c>
      <c r="DL603" s="193" t="s">
        <v>271</v>
      </c>
      <c r="DM603" s="190" t="s">
        <v>271</v>
      </c>
      <c r="DN603" s="193" t="s">
        <v>271</v>
      </c>
      <c r="DO603" s="193" t="s">
        <v>271</v>
      </c>
      <c r="DP603" s="190" t="s">
        <v>271</v>
      </c>
      <c r="DQ603" s="193" t="s">
        <v>271</v>
      </c>
      <c r="DR603" s="193" t="s">
        <v>271</v>
      </c>
      <c r="DS603" s="190" t="s">
        <v>271</v>
      </c>
      <c r="DT603" s="193" t="s">
        <v>271</v>
      </c>
      <c r="DU603" s="193" t="s">
        <v>271</v>
      </c>
      <c r="DV603" s="190" t="s">
        <v>271</v>
      </c>
      <c r="DW603" s="193" t="s">
        <v>271</v>
      </c>
      <c r="DX603" s="193" t="s">
        <v>271</v>
      </c>
      <c r="DY603" s="190" t="s">
        <v>356</v>
      </c>
      <c r="DZ603" s="190" t="s">
        <v>272</v>
      </c>
      <c r="EA603" s="190" t="s">
        <v>785</v>
      </c>
      <c r="EB603" s="190" t="s">
        <v>286</v>
      </c>
      <c r="EC603" s="190" t="s">
        <v>297</v>
      </c>
      <c r="ED603" s="190" t="s">
        <v>271</v>
      </c>
      <c r="EE603" s="190" t="s">
        <v>271</v>
      </c>
      <c r="EF603" s="190" t="s">
        <v>271</v>
      </c>
      <c r="EG603" s="190" t="s">
        <v>352</v>
      </c>
      <c r="EH603" s="190" t="s">
        <v>380</v>
      </c>
      <c r="EI603" s="190" t="s">
        <v>283</v>
      </c>
      <c r="EJ603" s="190" t="s">
        <v>245</v>
      </c>
      <c r="EK603" s="190" t="s">
        <v>351</v>
      </c>
      <c r="EL603" s="190" t="s">
        <v>272</v>
      </c>
      <c r="EM603" s="190" t="s">
        <v>272</v>
      </c>
      <c r="EN603" s="190" t="s">
        <v>272</v>
      </c>
      <c r="EO603" s="190" t="s">
        <v>272</v>
      </c>
      <c r="EP603" s="190" t="s">
        <v>350</v>
      </c>
      <c r="EQ603" s="190">
        <v>4</v>
      </c>
      <c r="ER603" s="190" t="s">
        <v>404</v>
      </c>
      <c r="ES603" s="190" t="s">
        <v>272</v>
      </c>
      <c r="ET603" s="190" t="s">
        <v>272</v>
      </c>
      <c r="EU603" s="190" t="s">
        <v>272</v>
      </c>
      <c r="EV603" s="190" t="s">
        <v>272</v>
      </c>
      <c r="EW603" s="190" t="s">
        <v>279</v>
      </c>
      <c r="EX603" s="190">
        <v>4</v>
      </c>
      <c r="EY603" s="190" t="s">
        <v>318</v>
      </c>
      <c r="EZ603" s="190" t="s">
        <v>268</v>
      </c>
      <c r="FA603" s="190" t="s">
        <v>258</v>
      </c>
      <c r="FB603" s="193">
        <v>2</v>
      </c>
      <c r="FC603" s="190" t="s">
        <v>482</v>
      </c>
      <c r="FD603" s="190" t="s">
        <v>271</v>
      </c>
      <c r="FE603" s="190" t="s">
        <v>271</v>
      </c>
      <c r="FF603" s="190" t="s">
        <v>263</v>
      </c>
      <c r="FG603" s="190" t="s">
        <v>6574</v>
      </c>
      <c r="FH603" s="190" t="s">
        <v>271</v>
      </c>
      <c r="FI603" s="190" t="s">
        <v>6573</v>
      </c>
      <c r="FJ603" s="190" t="s">
        <v>271</v>
      </c>
      <c r="FK603" s="190" t="s">
        <v>271</v>
      </c>
      <c r="FL603" s="190" t="s">
        <v>6573</v>
      </c>
      <c r="FM603" s="190" t="s">
        <v>271</v>
      </c>
      <c r="FN603" s="190" t="s">
        <v>271</v>
      </c>
      <c r="FO603" s="190" t="s">
        <v>271</v>
      </c>
      <c r="FP603" s="190" t="s">
        <v>6572</v>
      </c>
      <c r="FQ603" s="193">
        <v>3324</v>
      </c>
      <c r="FR603" s="193">
        <v>831</v>
      </c>
      <c r="FS603" s="190" t="s">
        <v>271</v>
      </c>
      <c r="FT603" s="190" t="s">
        <v>271</v>
      </c>
      <c r="FU603" s="190" t="s">
        <v>271</v>
      </c>
      <c r="FV603" s="190" t="s">
        <v>271</v>
      </c>
      <c r="FW603" s="190" t="s">
        <v>271</v>
      </c>
      <c r="FX603" s="190" t="s">
        <v>271</v>
      </c>
      <c r="FY603" s="190" t="s">
        <v>272</v>
      </c>
      <c r="FZ603" s="190" t="s">
        <v>271</v>
      </c>
      <c r="GA603" s="190" t="s">
        <v>271</v>
      </c>
      <c r="GB603" s="190" t="s">
        <v>271</v>
      </c>
      <c r="GC603" s="190" t="s">
        <v>271</v>
      </c>
      <c r="GD603" s="190" t="s">
        <v>271</v>
      </c>
      <c r="GE603" s="190" t="s">
        <v>271</v>
      </c>
    </row>
    <row r="604" spans="1:187" x14ac:dyDescent="0.3">
      <c r="A604" s="190" t="s">
        <v>372</v>
      </c>
      <c r="B604" s="190">
        <v>3166</v>
      </c>
      <c r="C604" s="190" t="s">
        <v>126</v>
      </c>
      <c r="D604" s="190" t="s">
        <v>240</v>
      </c>
      <c r="E604" s="190" t="s">
        <v>6571</v>
      </c>
      <c r="F604" s="190" t="s">
        <v>6570</v>
      </c>
      <c r="G604" s="190" t="s">
        <v>6357</v>
      </c>
      <c r="H604" s="190" t="s">
        <v>369</v>
      </c>
      <c r="I604" s="190" t="s">
        <v>6421</v>
      </c>
      <c r="J604" s="190" t="s">
        <v>6569</v>
      </c>
      <c r="K604" s="190" t="s">
        <v>271</v>
      </c>
      <c r="L604" s="190" t="s">
        <v>271</v>
      </c>
      <c r="M604" s="190" t="s">
        <v>271</v>
      </c>
      <c r="N604" s="190" t="s">
        <v>271</v>
      </c>
      <c r="O604" s="190" t="s">
        <v>271</v>
      </c>
      <c r="P604" s="190" t="s">
        <v>271</v>
      </c>
      <c r="Q604" s="191">
        <v>42352</v>
      </c>
      <c r="R604" s="191">
        <v>42735</v>
      </c>
      <c r="T604" s="190" t="s">
        <v>471</v>
      </c>
      <c r="U604" s="194">
        <v>562343</v>
      </c>
      <c r="V604" s="190" t="s">
        <v>3273</v>
      </c>
      <c r="W604" s="190" t="s">
        <v>494</v>
      </c>
      <c r="X604" s="190" t="s">
        <v>3272</v>
      </c>
      <c r="Y604" s="190" t="s">
        <v>271</v>
      </c>
      <c r="Z604" s="190" t="s">
        <v>271</v>
      </c>
      <c r="AA604" s="190" t="s">
        <v>271</v>
      </c>
      <c r="AB604" s="190" t="s">
        <v>310</v>
      </c>
      <c r="AC604" s="190" t="s">
        <v>6568</v>
      </c>
      <c r="AD604" s="190" t="s">
        <v>289</v>
      </c>
      <c r="AE604" s="190" t="s">
        <v>3269</v>
      </c>
      <c r="AF604" s="190" t="s">
        <v>3268</v>
      </c>
      <c r="AG604" s="193" t="s">
        <v>271</v>
      </c>
      <c r="AH604" s="193" t="s">
        <v>271</v>
      </c>
      <c r="AI604" s="193">
        <v>141665</v>
      </c>
      <c r="AJ604" s="193" t="s">
        <v>271</v>
      </c>
      <c r="AK604" s="193" t="s">
        <v>271</v>
      </c>
      <c r="AL604" s="193">
        <v>70533</v>
      </c>
      <c r="AM604" s="193" t="s">
        <v>271</v>
      </c>
      <c r="AN604" s="193" t="s">
        <v>271</v>
      </c>
      <c r="AO604" s="193">
        <v>0</v>
      </c>
      <c r="AP604" s="193" t="s">
        <v>271</v>
      </c>
      <c r="AQ604" s="193" t="s">
        <v>271</v>
      </c>
      <c r="AR604" s="193">
        <v>0</v>
      </c>
      <c r="AS604" s="190" t="s">
        <v>271</v>
      </c>
      <c r="AT604" s="193" t="s">
        <v>271</v>
      </c>
      <c r="AU604" s="193" t="s">
        <v>271</v>
      </c>
      <c r="AV604" s="190" t="s">
        <v>271</v>
      </c>
      <c r="AW604" s="193" t="s">
        <v>271</v>
      </c>
      <c r="AX604" s="193" t="s">
        <v>271</v>
      </c>
      <c r="AY604" s="190" t="s">
        <v>271</v>
      </c>
      <c r="AZ604" s="193" t="s">
        <v>271</v>
      </c>
      <c r="BA604" s="193" t="s">
        <v>271</v>
      </c>
      <c r="BB604" s="190" t="s">
        <v>271</v>
      </c>
      <c r="BC604" s="193" t="s">
        <v>271</v>
      </c>
      <c r="BD604" s="193" t="s">
        <v>271</v>
      </c>
      <c r="BE604" s="190" t="s">
        <v>271</v>
      </c>
      <c r="BF604" s="193" t="s">
        <v>271</v>
      </c>
      <c r="BG604" s="193" t="s">
        <v>271</v>
      </c>
      <c r="BH604" s="190" t="s">
        <v>271</v>
      </c>
      <c r="BI604" s="193" t="s">
        <v>271</v>
      </c>
      <c r="BJ604" s="193" t="s">
        <v>271</v>
      </c>
      <c r="BK604" s="190" t="s">
        <v>271</v>
      </c>
      <c r="BL604" s="193" t="s">
        <v>271</v>
      </c>
      <c r="BM604" s="193" t="s">
        <v>271</v>
      </c>
      <c r="BN604" s="190" t="s">
        <v>271</v>
      </c>
      <c r="BO604" s="193" t="s">
        <v>271</v>
      </c>
      <c r="BP604" s="193" t="s">
        <v>271</v>
      </c>
      <c r="BQ604" s="190" t="s">
        <v>271</v>
      </c>
      <c r="BR604" s="193" t="s">
        <v>271</v>
      </c>
      <c r="BS604" s="193" t="s">
        <v>271</v>
      </c>
      <c r="BT604" s="190" t="s">
        <v>271</v>
      </c>
      <c r="BU604" s="193" t="s">
        <v>271</v>
      </c>
      <c r="BV604" s="193" t="s">
        <v>271</v>
      </c>
      <c r="BW604" s="193" t="s">
        <v>271</v>
      </c>
      <c r="BX604" s="193" t="s">
        <v>271</v>
      </c>
      <c r="BY604" s="193">
        <v>141665</v>
      </c>
      <c r="BZ604" s="193" t="s">
        <v>271</v>
      </c>
      <c r="CA604" s="193" t="s">
        <v>271</v>
      </c>
      <c r="CB604" s="193">
        <v>70533</v>
      </c>
      <c r="CC604" s="190" t="s">
        <v>271</v>
      </c>
      <c r="CD604" s="193" t="s">
        <v>271</v>
      </c>
      <c r="CE604" s="193" t="s">
        <v>271</v>
      </c>
      <c r="CF604" s="190" t="s">
        <v>271</v>
      </c>
      <c r="CG604" s="193" t="s">
        <v>271</v>
      </c>
      <c r="CH604" s="193" t="s">
        <v>271</v>
      </c>
      <c r="CI604" s="190" t="s">
        <v>271</v>
      </c>
      <c r="CJ604" s="193" t="s">
        <v>271</v>
      </c>
      <c r="CK604" s="193" t="s">
        <v>271</v>
      </c>
      <c r="CL604" s="190" t="s">
        <v>271</v>
      </c>
      <c r="CM604" s="193" t="s">
        <v>271</v>
      </c>
      <c r="CN604" s="193" t="s">
        <v>271</v>
      </c>
      <c r="CO604" s="190" t="s">
        <v>271</v>
      </c>
      <c r="CP604" s="193" t="s">
        <v>271</v>
      </c>
      <c r="CQ604" s="193" t="s">
        <v>271</v>
      </c>
      <c r="CR604" s="190" t="s">
        <v>271</v>
      </c>
      <c r="CS604" s="193" t="s">
        <v>271</v>
      </c>
      <c r="CT604" s="193" t="s">
        <v>271</v>
      </c>
      <c r="CU604" s="190" t="s">
        <v>271</v>
      </c>
      <c r="CV604" s="193" t="s">
        <v>271</v>
      </c>
      <c r="CW604" s="193" t="s">
        <v>271</v>
      </c>
      <c r="CX604" s="190" t="s">
        <v>287</v>
      </c>
      <c r="CY604" s="193">
        <v>70533</v>
      </c>
      <c r="CZ604" s="193">
        <v>141665</v>
      </c>
      <c r="DA604" s="190" t="s">
        <v>271</v>
      </c>
      <c r="DB604" s="193" t="s">
        <v>271</v>
      </c>
      <c r="DC604" s="193" t="s">
        <v>271</v>
      </c>
      <c r="DD604" s="190" t="s">
        <v>271</v>
      </c>
      <c r="DE604" s="193" t="s">
        <v>271</v>
      </c>
      <c r="DF604" s="193" t="s">
        <v>271</v>
      </c>
      <c r="DG604" s="190" t="s">
        <v>271</v>
      </c>
      <c r="DH604" s="193" t="s">
        <v>271</v>
      </c>
      <c r="DI604" s="193" t="s">
        <v>271</v>
      </c>
      <c r="DJ604" s="190" t="s">
        <v>271</v>
      </c>
      <c r="DK604" s="193" t="s">
        <v>271</v>
      </c>
      <c r="DL604" s="193" t="s">
        <v>271</v>
      </c>
      <c r="DM604" s="190" t="s">
        <v>271</v>
      </c>
      <c r="DN604" s="193" t="s">
        <v>271</v>
      </c>
      <c r="DO604" s="193" t="s">
        <v>271</v>
      </c>
      <c r="DP604" s="190" t="s">
        <v>271</v>
      </c>
      <c r="DQ604" s="193" t="s">
        <v>271</v>
      </c>
      <c r="DR604" s="193" t="s">
        <v>271</v>
      </c>
      <c r="DS604" s="190" t="s">
        <v>271</v>
      </c>
      <c r="DT604" s="193" t="s">
        <v>271</v>
      </c>
      <c r="DU604" s="193" t="s">
        <v>271</v>
      </c>
      <c r="DV604" s="190" t="s">
        <v>271</v>
      </c>
      <c r="DW604" s="193" t="s">
        <v>271</v>
      </c>
      <c r="DX604" s="193" t="s">
        <v>271</v>
      </c>
      <c r="DY604" s="190" t="s">
        <v>356</v>
      </c>
      <c r="DZ604" s="190" t="s">
        <v>272</v>
      </c>
      <c r="EA604" s="190" t="s">
        <v>308</v>
      </c>
      <c r="EB604" s="190" t="s">
        <v>307</v>
      </c>
      <c r="EC604" s="190" t="s">
        <v>297</v>
      </c>
      <c r="ED604" s="190" t="s">
        <v>271</v>
      </c>
      <c r="EE604" s="190" t="s">
        <v>271</v>
      </c>
      <c r="EF604" s="190" t="s">
        <v>3266</v>
      </c>
      <c r="EG604" s="190" t="s">
        <v>321</v>
      </c>
      <c r="EH604" s="190" t="s">
        <v>320</v>
      </c>
      <c r="EI604" s="190" t="s">
        <v>319</v>
      </c>
      <c r="EJ604" s="190" t="s">
        <v>244</v>
      </c>
      <c r="EK604" s="190" t="s">
        <v>351</v>
      </c>
      <c r="EL604" s="190" t="s">
        <v>272</v>
      </c>
      <c r="EM604" s="190" t="s">
        <v>272</v>
      </c>
      <c r="EN604" s="190" t="s">
        <v>272</v>
      </c>
      <c r="EO604" s="190" t="s">
        <v>272</v>
      </c>
      <c r="EP604" s="190" t="s">
        <v>350</v>
      </c>
      <c r="EQ604" s="190">
        <v>4</v>
      </c>
      <c r="ER604" s="190" t="s">
        <v>404</v>
      </c>
      <c r="ES604" s="190" t="s">
        <v>272</v>
      </c>
      <c r="ET604" s="190" t="s">
        <v>272</v>
      </c>
      <c r="EU604" s="190" t="s">
        <v>272</v>
      </c>
      <c r="EV604" s="190" t="s">
        <v>272</v>
      </c>
      <c r="EW604" s="190" t="s">
        <v>279</v>
      </c>
      <c r="EX604" s="190">
        <v>4</v>
      </c>
      <c r="EY604" s="190" t="s">
        <v>318</v>
      </c>
      <c r="EZ604" s="190" t="s">
        <v>268</v>
      </c>
      <c r="FA604" s="190" t="s">
        <v>260</v>
      </c>
      <c r="FB604" s="193">
        <v>0</v>
      </c>
      <c r="FC604" s="190" t="s">
        <v>482</v>
      </c>
      <c r="FD604" s="190" t="s">
        <v>348</v>
      </c>
      <c r="FE604" s="190" t="s">
        <v>271</v>
      </c>
      <c r="FF604" s="190" t="s">
        <v>263</v>
      </c>
      <c r="FG604" s="190" t="s">
        <v>6567</v>
      </c>
      <c r="FH604" s="190" t="s">
        <v>271</v>
      </c>
      <c r="FI604" s="190" t="s">
        <v>271</v>
      </c>
      <c r="FJ604" s="190" t="s">
        <v>271</v>
      </c>
      <c r="FK604" s="190" t="s">
        <v>271</v>
      </c>
      <c r="FL604" s="190" t="s">
        <v>271</v>
      </c>
      <c r="FM604" s="190" t="s">
        <v>271</v>
      </c>
      <c r="FN604" s="190" t="s">
        <v>271</v>
      </c>
      <c r="FO604" s="190" t="s">
        <v>271</v>
      </c>
      <c r="FP604" s="190" t="s">
        <v>6566</v>
      </c>
      <c r="FQ604" s="193">
        <v>141665</v>
      </c>
      <c r="FR604" s="193">
        <v>70533</v>
      </c>
      <c r="FS604" s="190" t="s">
        <v>271</v>
      </c>
      <c r="FT604" s="190" t="s">
        <v>271</v>
      </c>
      <c r="FU604" s="190" t="s">
        <v>271</v>
      </c>
      <c r="FV604" s="190" t="s">
        <v>271</v>
      </c>
      <c r="FW604" s="190" t="s">
        <v>271</v>
      </c>
      <c r="FX604" s="190" t="s">
        <v>271</v>
      </c>
      <c r="FY604" s="190" t="s">
        <v>272</v>
      </c>
      <c r="FZ604" s="190" t="s">
        <v>271</v>
      </c>
      <c r="GA604" s="190" t="s">
        <v>271</v>
      </c>
      <c r="GB604" s="190" t="s">
        <v>271</v>
      </c>
      <c r="GC604" s="190" t="s">
        <v>271</v>
      </c>
      <c r="GD604" s="190" t="s">
        <v>271</v>
      </c>
      <c r="GE604" s="190" t="s">
        <v>271</v>
      </c>
    </row>
    <row r="605" spans="1:187" x14ac:dyDescent="0.3">
      <c r="A605" s="190" t="s">
        <v>372</v>
      </c>
      <c r="B605" s="190">
        <v>3160</v>
      </c>
      <c r="C605" s="190" t="s">
        <v>126</v>
      </c>
      <c r="D605" s="190" t="s">
        <v>240</v>
      </c>
      <c r="E605" s="190" t="s">
        <v>3286</v>
      </c>
      <c r="F605" s="190" t="s">
        <v>3285</v>
      </c>
      <c r="G605" s="190" t="s">
        <v>2855</v>
      </c>
      <c r="H605" s="190" t="s">
        <v>369</v>
      </c>
      <c r="I605" s="190" t="s">
        <v>2128</v>
      </c>
      <c r="J605" s="190" t="s">
        <v>2650</v>
      </c>
      <c r="K605" s="190" t="s">
        <v>271</v>
      </c>
      <c r="L605" s="190" t="s">
        <v>271</v>
      </c>
      <c r="M605" s="190" t="s">
        <v>271</v>
      </c>
      <c r="N605" s="190" t="s">
        <v>271</v>
      </c>
      <c r="O605" s="190" t="s">
        <v>271</v>
      </c>
      <c r="P605" s="190" t="s">
        <v>271</v>
      </c>
      <c r="Q605" s="191">
        <v>41091</v>
      </c>
      <c r="R605" s="191">
        <v>42735</v>
      </c>
      <c r="S605" s="191">
        <v>42825</v>
      </c>
      <c r="T605" s="190" t="s">
        <v>549</v>
      </c>
      <c r="U605" s="194">
        <v>3986000</v>
      </c>
      <c r="V605" s="190" t="s">
        <v>940</v>
      </c>
      <c r="W605" s="190" t="s">
        <v>939</v>
      </c>
      <c r="X605" s="190" t="s">
        <v>938</v>
      </c>
      <c r="Y605" s="190" t="s">
        <v>3284</v>
      </c>
      <c r="Z605" s="190" t="s">
        <v>3283</v>
      </c>
      <c r="AA605" s="190" t="s">
        <v>3282</v>
      </c>
      <c r="AB605" s="190" t="s">
        <v>310</v>
      </c>
      <c r="AC605" s="190" t="s">
        <v>3281</v>
      </c>
      <c r="AD605" s="190" t="s">
        <v>325</v>
      </c>
      <c r="AE605" s="190" t="s">
        <v>933</v>
      </c>
      <c r="AF605" s="190" t="s">
        <v>3280</v>
      </c>
      <c r="AG605" s="193" t="s">
        <v>271</v>
      </c>
      <c r="AH605" s="193" t="s">
        <v>271</v>
      </c>
      <c r="AI605" s="193">
        <v>126000</v>
      </c>
      <c r="AJ605" s="193" t="s">
        <v>271</v>
      </c>
      <c r="AK605" s="193" t="s">
        <v>271</v>
      </c>
      <c r="AL605" s="193">
        <v>18000</v>
      </c>
      <c r="AM605" s="193">
        <v>0</v>
      </c>
      <c r="AN605" s="193">
        <v>0</v>
      </c>
      <c r="AO605" s="193">
        <v>0</v>
      </c>
      <c r="AP605" s="193">
        <v>0</v>
      </c>
      <c r="AQ605" s="193">
        <v>0</v>
      </c>
      <c r="AR605" s="193">
        <v>0</v>
      </c>
      <c r="AS605" s="190" t="s">
        <v>271</v>
      </c>
      <c r="AT605" s="193" t="s">
        <v>271</v>
      </c>
      <c r="AU605" s="193" t="s">
        <v>271</v>
      </c>
      <c r="AV605" s="190" t="s">
        <v>271</v>
      </c>
      <c r="AW605" s="193" t="s">
        <v>271</v>
      </c>
      <c r="AX605" s="193" t="s">
        <v>271</v>
      </c>
      <c r="AY605" s="190" t="s">
        <v>271</v>
      </c>
      <c r="AZ605" s="193" t="s">
        <v>271</v>
      </c>
      <c r="BA605" s="193" t="s">
        <v>271</v>
      </c>
      <c r="BB605" s="190" t="s">
        <v>271</v>
      </c>
      <c r="BC605" s="193" t="s">
        <v>271</v>
      </c>
      <c r="BD605" s="193" t="s">
        <v>271</v>
      </c>
      <c r="BE605" s="190" t="s">
        <v>271</v>
      </c>
      <c r="BF605" s="193" t="s">
        <v>271</v>
      </c>
      <c r="BG605" s="193" t="s">
        <v>271</v>
      </c>
      <c r="BH605" s="190" t="s">
        <v>271</v>
      </c>
      <c r="BI605" s="193" t="s">
        <v>271</v>
      </c>
      <c r="BJ605" s="193" t="s">
        <v>271</v>
      </c>
      <c r="BK605" s="190" t="s">
        <v>271</v>
      </c>
      <c r="BL605" s="193" t="s">
        <v>271</v>
      </c>
      <c r="BM605" s="193" t="s">
        <v>271</v>
      </c>
      <c r="BN605" s="190" t="s">
        <v>271</v>
      </c>
      <c r="BO605" s="193" t="s">
        <v>271</v>
      </c>
      <c r="BP605" s="193" t="s">
        <v>271</v>
      </c>
      <c r="BQ605" s="190" t="s">
        <v>271</v>
      </c>
      <c r="BR605" s="193" t="s">
        <v>271</v>
      </c>
      <c r="BS605" s="193" t="s">
        <v>271</v>
      </c>
      <c r="BT605" s="190" t="s">
        <v>271</v>
      </c>
      <c r="BU605" s="193" t="s">
        <v>271</v>
      </c>
      <c r="BV605" s="193" t="s">
        <v>271</v>
      </c>
      <c r="BW605" s="193">
        <v>0</v>
      </c>
      <c r="BX605" s="193">
        <v>0</v>
      </c>
      <c r="BY605" s="193">
        <v>83209</v>
      </c>
      <c r="BZ605" s="193">
        <v>0</v>
      </c>
      <c r="CA605" s="193">
        <v>0</v>
      </c>
      <c r="CB605" s="193">
        <v>11887</v>
      </c>
      <c r="CC605" s="190" t="s">
        <v>287</v>
      </c>
      <c r="CD605" s="193">
        <v>3061</v>
      </c>
      <c r="CE605" s="193">
        <v>0</v>
      </c>
      <c r="CF605" s="190" t="s">
        <v>271</v>
      </c>
      <c r="CG605" s="193" t="s">
        <v>271</v>
      </c>
      <c r="CH605" s="193" t="s">
        <v>271</v>
      </c>
      <c r="CI605" s="190" t="s">
        <v>271</v>
      </c>
      <c r="CJ605" s="193" t="s">
        <v>271</v>
      </c>
      <c r="CK605" s="193" t="s">
        <v>271</v>
      </c>
      <c r="CL605" s="190" t="s">
        <v>271</v>
      </c>
      <c r="CM605" s="193" t="s">
        <v>271</v>
      </c>
      <c r="CN605" s="193" t="s">
        <v>271</v>
      </c>
      <c r="CO605" s="190" t="s">
        <v>287</v>
      </c>
      <c r="CP605" s="193">
        <v>1919</v>
      </c>
      <c r="CQ605" s="193">
        <v>0</v>
      </c>
      <c r="CR605" s="190" t="s">
        <v>271</v>
      </c>
      <c r="CS605" s="193" t="s">
        <v>271</v>
      </c>
      <c r="CT605" s="193" t="s">
        <v>271</v>
      </c>
      <c r="CU605" s="190" t="s">
        <v>287</v>
      </c>
      <c r="CV605" s="193">
        <v>770</v>
      </c>
      <c r="CW605" s="193">
        <v>0</v>
      </c>
      <c r="CX605" s="190" t="s">
        <v>271</v>
      </c>
      <c r="CY605" s="193" t="s">
        <v>271</v>
      </c>
      <c r="CZ605" s="193" t="s">
        <v>271</v>
      </c>
      <c r="DA605" s="190" t="s">
        <v>271</v>
      </c>
      <c r="DB605" s="193" t="s">
        <v>271</v>
      </c>
      <c r="DC605" s="193" t="s">
        <v>271</v>
      </c>
      <c r="DD605" s="190" t="s">
        <v>271</v>
      </c>
      <c r="DE605" s="193" t="s">
        <v>271</v>
      </c>
      <c r="DF605" s="193" t="s">
        <v>271</v>
      </c>
      <c r="DG605" s="190" t="s">
        <v>287</v>
      </c>
      <c r="DH605" s="193">
        <v>1465</v>
      </c>
      <c r="DI605" s="193">
        <v>0</v>
      </c>
      <c r="DJ605" s="190" t="s">
        <v>271</v>
      </c>
      <c r="DK605" s="193" t="s">
        <v>271</v>
      </c>
      <c r="DL605" s="193" t="s">
        <v>271</v>
      </c>
      <c r="DM605" s="190" t="s">
        <v>271</v>
      </c>
      <c r="DN605" s="193" t="s">
        <v>271</v>
      </c>
      <c r="DO605" s="193" t="s">
        <v>271</v>
      </c>
      <c r="DP605" s="190" t="s">
        <v>271</v>
      </c>
      <c r="DQ605" s="193" t="s">
        <v>271</v>
      </c>
      <c r="DR605" s="193" t="s">
        <v>271</v>
      </c>
      <c r="DS605" s="190" t="s">
        <v>287</v>
      </c>
      <c r="DT605" s="193">
        <v>16101</v>
      </c>
      <c r="DU605" s="193">
        <v>0</v>
      </c>
      <c r="DV605" s="190" t="s">
        <v>287</v>
      </c>
      <c r="DW605" s="193">
        <v>560</v>
      </c>
      <c r="DX605" s="193">
        <v>0</v>
      </c>
      <c r="DY605" s="190" t="s">
        <v>356</v>
      </c>
      <c r="DZ605" s="190" t="s">
        <v>297</v>
      </c>
      <c r="EA605" s="190" t="s">
        <v>271</v>
      </c>
      <c r="EB605" s="190" t="s">
        <v>271</v>
      </c>
      <c r="EC605" s="190" t="s">
        <v>272</v>
      </c>
      <c r="ED605" s="190" t="s">
        <v>355</v>
      </c>
      <c r="EE605" s="190" t="s">
        <v>426</v>
      </c>
      <c r="EF605" s="190" t="s">
        <v>931</v>
      </c>
      <c r="EG605" s="190" t="s">
        <v>352</v>
      </c>
      <c r="EH605" s="190" t="s">
        <v>284</v>
      </c>
      <c r="EI605" s="190" t="s">
        <v>283</v>
      </c>
      <c r="EJ605" s="190" t="s">
        <v>246</v>
      </c>
      <c r="EK605" s="190" t="s">
        <v>379</v>
      </c>
      <c r="EL605" s="190" t="s">
        <v>272</v>
      </c>
      <c r="EM605" s="190" t="s">
        <v>272</v>
      </c>
      <c r="EN605" s="190" t="s">
        <v>272</v>
      </c>
      <c r="EO605" s="190" t="s">
        <v>297</v>
      </c>
      <c r="EP605" s="190" t="s">
        <v>464</v>
      </c>
      <c r="EQ605" s="190">
        <v>3</v>
      </c>
      <c r="ER605" s="190" t="s">
        <v>349</v>
      </c>
      <c r="ES605" s="190" t="s">
        <v>272</v>
      </c>
      <c r="ET605" s="190" t="s">
        <v>272</v>
      </c>
      <c r="EU605" s="190" t="s">
        <v>272</v>
      </c>
      <c r="EV605" s="190" t="s">
        <v>271</v>
      </c>
      <c r="EW605" s="190" t="s">
        <v>303</v>
      </c>
      <c r="EX605" s="190">
        <v>3</v>
      </c>
      <c r="EY605" s="190" t="s">
        <v>318</v>
      </c>
      <c r="EZ605" s="190" t="s">
        <v>268</v>
      </c>
      <c r="FA605" s="190" t="s">
        <v>260</v>
      </c>
      <c r="FB605" s="193">
        <v>2</v>
      </c>
      <c r="FC605" s="190" t="s">
        <v>300</v>
      </c>
      <c r="FD605" s="190" t="s">
        <v>300</v>
      </c>
      <c r="FE605" s="190" t="s">
        <v>271</v>
      </c>
      <c r="FF605" s="190" t="s">
        <v>263</v>
      </c>
      <c r="FG605" s="190" t="s">
        <v>3279</v>
      </c>
      <c r="FH605" s="190" t="s">
        <v>271</v>
      </c>
      <c r="FI605" s="190" t="s">
        <v>929</v>
      </c>
      <c r="FJ605" s="190" t="s">
        <v>928</v>
      </c>
      <c r="FK605" s="190" t="s">
        <v>927</v>
      </c>
      <c r="FL605" s="190" t="s">
        <v>3278</v>
      </c>
      <c r="FM605" s="190" t="s">
        <v>925</v>
      </c>
      <c r="FN605" s="190" t="s">
        <v>3277</v>
      </c>
      <c r="FO605" s="190" t="s">
        <v>271</v>
      </c>
      <c r="FP605" s="190" t="s">
        <v>271</v>
      </c>
      <c r="FQ605" s="193">
        <v>83209</v>
      </c>
      <c r="FR605" s="193">
        <v>11887</v>
      </c>
      <c r="FS605" s="190" t="s">
        <v>271</v>
      </c>
      <c r="FT605" s="190" t="s">
        <v>271</v>
      </c>
      <c r="FU605" s="190" t="s">
        <v>271</v>
      </c>
      <c r="FV605" s="190" t="s">
        <v>271</v>
      </c>
      <c r="FW605" s="190" t="s">
        <v>271</v>
      </c>
      <c r="FX605" s="190" t="s">
        <v>271</v>
      </c>
      <c r="FY605" s="190" t="s">
        <v>271</v>
      </c>
      <c r="FZ605" s="190" t="s">
        <v>271</v>
      </c>
      <c r="GA605" s="190" t="s">
        <v>272</v>
      </c>
      <c r="GB605" s="190" t="s">
        <v>271</v>
      </c>
      <c r="GC605" s="190" t="s">
        <v>271</v>
      </c>
      <c r="GD605" s="190" t="s">
        <v>271</v>
      </c>
      <c r="GE605" s="190" t="s">
        <v>271</v>
      </c>
    </row>
    <row r="606" spans="1:187" x14ac:dyDescent="0.3">
      <c r="A606" s="190" t="s">
        <v>372</v>
      </c>
      <c r="B606" s="190">
        <v>3167</v>
      </c>
      <c r="C606" s="190" t="s">
        <v>126</v>
      </c>
      <c r="D606" s="190" t="s">
        <v>240</v>
      </c>
      <c r="E606" s="190" t="s">
        <v>3276</v>
      </c>
      <c r="F606" s="190" t="s">
        <v>3275</v>
      </c>
      <c r="G606" s="190" t="s">
        <v>2855</v>
      </c>
      <c r="H606" s="190" t="s">
        <v>369</v>
      </c>
      <c r="I606" s="190" t="s">
        <v>2945</v>
      </c>
      <c r="J606" s="190" t="s">
        <v>3274</v>
      </c>
      <c r="K606" s="190" t="s">
        <v>271</v>
      </c>
      <c r="L606" s="190" t="s">
        <v>271</v>
      </c>
      <c r="M606" s="190" t="s">
        <v>271</v>
      </c>
      <c r="N606" s="190" t="s">
        <v>271</v>
      </c>
      <c r="O606" s="190" t="s">
        <v>271</v>
      </c>
      <c r="P606" s="190" t="s">
        <v>271</v>
      </c>
      <c r="Q606" s="191">
        <v>42370</v>
      </c>
      <c r="R606" s="191">
        <v>43465</v>
      </c>
      <c r="T606" s="190" t="s">
        <v>471</v>
      </c>
      <c r="U606" s="194">
        <v>972330</v>
      </c>
      <c r="V606" s="190" t="s">
        <v>3273</v>
      </c>
      <c r="W606" s="190" t="s">
        <v>494</v>
      </c>
      <c r="X606" s="190" t="s">
        <v>3272</v>
      </c>
      <c r="Y606" s="190" t="s">
        <v>940</v>
      </c>
      <c r="Z606" s="190" t="s">
        <v>3271</v>
      </c>
      <c r="AA606" s="190" t="s">
        <v>948</v>
      </c>
      <c r="AB606" s="190" t="s">
        <v>310</v>
      </c>
      <c r="AC606" s="190" t="s">
        <v>3270</v>
      </c>
      <c r="AD606" s="190" t="s">
        <v>289</v>
      </c>
      <c r="AE606" s="190" t="s">
        <v>3269</v>
      </c>
      <c r="AF606" s="190" t="s">
        <v>3268</v>
      </c>
      <c r="AG606" s="193">
        <v>35000</v>
      </c>
      <c r="AH606" s="193">
        <v>35000</v>
      </c>
      <c r="AI606" s="193">
        <v>142479</v>
      </c>
      <c r="AJ606" s="193">
        <v>3200</v>
      </c>
      <c r="AK606" s="193">
        <v>2400</v>
      </c>
      <c r="AL606" s="193">
        <v>70799</v>
      </c>
      <c r="AM606" s="193" t="s">
        <v>271</v>
      </c>
      <c r="AN606" s="193" t="s">
        <v>271</v>
      </c>
      <c r="AO606" s="193">
        <v>0</v>
      </c>
      <c r="AP606" s="193" t="s">
        <v>271</v>
      </c>
      <c r="AQ606" s="193" t="s">
        <v>271</v>
      </c>
      <c r="AR606" s="193">
        <v>0</v>
      </c>
      <c r="AS606" s="190" t="s">
        <v>271</v>
      </c>
      <c r="AT606" s="193" t="s">
        <v>271</v>
      </c>
      <c r="AU606" s="193" t="s">
        <v>271</v>
      </c>
      <c r="AV606" s="190" t="s">
        <v>271</v>
      </c>
      <c r="AW606" s="193" t="s">
        <v>271</v>
      </c>
      <c r="AX606" s="193" t="s">
        <v>271</v>
      </c>
      <c r="AY606" s="190" t="s">
        <v>271</v>
      </c>
      <c r="AZ606" s="193" t="s">
        <v>271</v>
      </c>
      <c r="BA606" s="193" t="s">
        <v>271</v>
      </c>
      <c r="BB606" s="190" t="s">
        <v>271</v>
      </c>
      <c r="BC606" s="193" t="s">
        <v>271</v>
      </c>
      <c r="BD606" s="193" t="s">
        <v>271</v>
      </c>
      <c r="BE606" s="190" t="s">
        <v>271</v>
      </c>
      <c r="BF606" s="193" t="s">
        <v>271</v>
      </c>
      <c r="BG606" s="193" t="s">
        <v>271</v>
      </c>
      <c r="BH606" s="190" t="s">
        <v>271</v>
      </c>
      <c r="BI606" s="193" t="s">
        <v>271</v>
      </c>
      <c r="BJ606" s="193" t="s">
        <v>271</v>
      </c>
      <c r="BK606" s="190" t="s">
        <v>271</v>
      </c>
      <c r="BL606" s="193" t="s">
        <v>271</v>
      </c>
      <c r="BM606" s="193" t="s">
        <v>271</v>
      </c>
      <c r="BN606" s="190" t="s">
        <v>271</v>
      </c>
      <c r="BO606" s="193" t="s">
        <v>271</v>
      </c>
      <c r="BP606" s="193" t="s">
        <v>271</v>
      </c>
      <c r="BQ606" s="190" t="s">
        <v>271</v>
      </c>
      <c r="BR606" s="193" t="s">
        <v>271</v>
      </c>
      <c r="BS606" s="193" t="s">
        <v>271</v>
      </c>
      <c r="BT606" s="190" t="s">
        <v>271</v>
      </c>
      <c r="BU606" s="193" t="s">
        <v>271</v>
      </c>
      <c r="BV606" s="193" t="s">
        <v>271</v>
      </c>
      <c r="BW606" s="193">
        <v>0</v>
      </c>
      <c r="BX606" s="193">
        <v>0</v>
      </c>
      <c r="BY606" s="193">
        <v>0</v>
      </c>
      <c r="BZ606" s="193">
        <v>752</v>
      </c>
      <c r="CA606" s="193">
        <v>322</v>
      </c>
      <c r="CB606" s="193">
        <v>1074</v>
      </c>
      <c r="CC606" s="190" t="s">
        <v>271</v>
      </c>
      <c r="CD606" s="193" t="s">
        <v>271</v>
      </c>
      <c r="CE606" s="193" t="s">
        <v>271</v>
      </c>
      <c r="CF606" s="190" t="s">
        <v>271</v>
      </c>
      <c r="CG606" s="193" t="s">
        <v>271</v>
      </c>
      <c r="CH606" s="193" t="s">
        <v>271</v>
      </c>
      <c r="CI606" s="190" t="s">
        <v>271</v>
      </c>
      <c r="CJ606" s="193" t="s">
        <v>271</v>
      </c>
      <c r="CK606" s="193" t="s">
        <v>271</v>
      </c>
      <c r="CL606" s="190" t="s">
        <v>271</v>
      </c>
      <c r="CM606" s="193" t="s">
        <v>271</v>
      </c>
      <c r="CN606" s="193" t="s">
        <v>271</v>
      </c>
      <c r="CO606" s="190" t="s">
        <v>271</v>
      </c>
      <c r="CP606" s="193" t="s">
        <v>271</v>
      </c>
      <c r="CQ606" s="193" t="s">
        <v>271</v>
      </c>
      <c r="CR606" s="190" t="s">
        <v>271</v>
      </c>
      <c r="CS606" s="193" t="s">
        <v>271</v>
      </c>
      <c r="CT606" s="193" t="s">
        <v>271</v>
      </c>
      <c r="CU606" s="190" t="s">
        <v>271</v>
      </c>
      <c r="CV606" s="193" t="s">
        <v>271</v>
      </c>
      <c r="CW606" s="193" t="s">
        <v>271</v>
      </c>
      <c r="CX606" s="190" t="s">
        <v>287</v>
      </c>
      <c r="CY606" s="193">
        <v>1074</v>
      </c>
      <c r="CZ606" s="193">
        <v>0</v>
      </c>
      <c r="DA606" s="190" t="s">
        <v>271</v>
      </c>
      <c r="DB606" s="193" t="s">
        <v>271</v>
      </c>
      <c r="DC606" s="193" t="s">
        <v>271</v>
      </c>
      <c r="DD606" s="190" t="s">
        <v>271</v>
      </c>
      <c r="DE606" s="193" t="s">
        <v>271</v>
      </c>
      <c r="DF606" s="193" t="s">
        <v>271</v>
      </c>
      <c r="DG606" s="190" t="s">
        <v>271</v>
      </c>
      <c r="DH606" s="193" t="s">
        <v>271</v>
      </c>
      <c r="DI606" s="193" t="s">
        <v>271</v>
      </c>
      <c r="DJ606" s="190" t="s">
        <v>271</v>
      </c>
      <c r="DK606" s="193" t="s">
        <v>271</v>
      </c>
      <c r="DL606" s="193" t="s">
        <v>271</v>
      </c>
      <c r="DM606" s="190" t="s">
        <v>271</v>
      </c>
      <c r="DN606" s="193" t="s">
        <v>271</v>
      </c>
      <c r="DO606" s="193" t="s">
        <v>271</v>
      </c>
      <c r="DP606" s="190" t="s">
        <v>271</v>
      </c>
      <c r="DQ606" s="193" t="s">
        <v>271</v>
      </c>
      <c r="DR606" s="193" t="s">
        <v>271</v>
      </c>
      <c r="DS606" s="190" t="s">
        <v>271</v>
      </c>
      <c r="DT606" s="193" t="s">
        <v>271</v>
      </c>
      <c r="DU606" s="193" t="s">
        <v>271</v>
      </c>
      <c r="DV606" s="190" t="s">
        <v>271</v>
      </c>
      <c r="DW606" s="193" t="s">
        <v>271</v>
      </c>
      <c r="DX606" s="193" t="s">
        <v>271</v>
      </c>
      <c r="DY606" s="190" t="s">
        <v>356</v>
      </c>
      <c r="DZ606" s="190" t="s">
        <v>272</v>
      </c>
      <c r="EA606" s="190" t="s">
        <v>868</v>
      </c>
      <c r="EB606" s="190" t="s">
        <v>307</v>
      </c>
      <c r="EC606" s="190" t="s">
        <v>297</v>
      </c>
      <c r="ED606" s="190" t="s">
        <v>271</v>
      </c>
      <c r="EE606" s="190" t="s">
        <v>271</v>
      </c>
      <c r="EF606" s="190" t="s">
        <v>3266</v>
      </c>
      <c r="EG606" s="190" t="s">
        <v>321</v>
      </c>
      <c r="EH606" s="190" t="s">
        <v>380</v>
      </c>
      <c r="EI606" s="190" t="s">
        <v>283</v>
      </c>
      <c r="EJ606" s="190" t="s">
        <v>244</v>
      </c>
      <c r="EK606" s="190" t="s">
        <v>351</v>
      </c>
      <c r="EL606" s="190" t="s">
        <v>272</v>
      </c>
      <c r="EM606" s="190" t="s">
        <v>272</v>
      </c>
      <c r="EN606" s="190" t="s">
        <v>272</v>
      </c>
      <c r="EO606" s="190" t="s">
        <v>272</v>
      </c>
      <c r="EP606" s="190" t="s">
        <v>350</v>
      </c>
      <c r="EQ606" s="190">
        <v>4</v>
      </c>
      <c r="ER606" s="190" t="s">
        <v>404</v>
      </c>
      <c r="ES606" s="190" t="s">
        <v>272</v>
      </c>
      <c r="ET606" s="190" t="s">
        <v>272</v>
      </c>
      <c r="EU606" s="190" t="s">
        <v>272</v>
      </c>
      <c r="EV606" s="190" t="s">
        <v>272</v>
      </c>
      <c r="EW606" s="190" t="s">
        <v>279</v>
      </c>
      <c r="EX606" s="190">
        <v>4</v>
      </c>
      <c r="EY606" s="190" t="s">
        <v>302</v>
      </c>
      <c r="EZ606" s="190" t="s">
        <v>268</v>
      </c>
      <c r="FA606" s="190" t="s">
        <v>260</v>
      </c>
      <c r="FB606" s="193">
        <v>9</v>
      </c>
      <c r="FC606" s="190" t="s">
        <v>482</v>
      </c>
      <c r="FD606" s="190" t="s">
        <v>348</v>
      </c>
      <c r="FE606" s="190" t="s">
        <v>271</v>
      </c>
      <c r="FF606" s="190" t="s">
        <v>263</v>
      </c>
      <c r="FG606" s="190" t="s">
        <v>3267</v>
      </c>
      <c r="FH606" s="190" t="s">
        <v>3266</v>
      </c>
      <c r="FI606" s="190" t="s">
        <v>3266</v>
      </c>
      <c r="FJ606" s="190" t="s">
        <v>271</v>
      </c>
      <c r="FK606" s="190" t="s">
        <v>271</v>
      </c>
      <c r="FL606" s="190" t="s">
        <v>3266</v>
      </c>
      <c r="FM606" s="190" t="s">
        <v>271</v>
      </c>
      <c r="FN606" s="190" t="s">
        <v>271</v>
      </c>
      <c r="FO606" s="190" t="s">
        <v>271</v>
      </c>
      <c r="FP606" s="190" t="s">
        <v>271</v>
      </c>
      <c r="FQ606" s="193">
        <v>0</v>
      </c>
      <c r="FR606" s="193">
        <v>1074</v>
      </c>
      <c r="FS606" s="190" t="s">
        <v>271</v>
      </c>
      <c r="FT606" s="190" t="s">
        <v>271</v>
      </c>
      <c r="FU606" s="190" t="s">
        <v>271</v>
      </c>
      <c r="FV606" s="190" t="s">
        <v>271</v>
      </c>
      <c r="FW606" s="190" t="s">
        <v>271</v>
      </c>
      <c r="FX606" s="190" t="s">
        <v>271</v>
      </c>
      <c r="FY606" s="190" t="s">
        <v>272</v>
      </c>
      <c r="FZ606" s="190" t="s">
        <v>297</v>
      </c>
      <c r="GA606" s="190" t="s">
        <v>271</v>
      </c>
      <c r="GB606" s="190" t="s">
        <v>271</v>
      </c>
      <c r="GC606" s="190" t="s">
        <v>271</v>
      </c>
      <c r="GD606" s="190" t="s">
        <v>271</v>
      </c>
      <c r="GE606" s="190" t="s">
        <v>271</v>
      </c>
    </row>
    <row r="607" spans="1:187" x14ac:dyDescent="0.3">
      <c r="A607" s="190" t="s">
        <v>372</v>
      </c>
      <c r="B607" s="190">
        <v>3156</v>
      </c>
      <c r="C607" s="190" t="s">
        <v>126</v>
      </c>
      <c r="D607" s="190" t="s">
        <v>240</v>
      </c>
      <c r="E607" s="190" t="s">
        <v>955</v>
      </c>
      <c r="F607" s="190" t="s">
        <v>954</v>
      </c>
      <c r="G607" s="190" t="s">
        <v>270</v>
      </c>
      <c r="H607" s="190" t="s">
        <v>514</v>
      </c>
      <c r="I607" s="190" t="s">
        <v>953</v>
      </c>
      <c r="J607" s="190" t="s">
        <v>953</v>
      </c>
      <c r="K607" s="190" t="s">
        <v>271</v>
      </c>
      <c r="L607" s="190" t="s">
        <v>271</v>
      </c>
      <c r="M607" s="190" t="s">
        <v>271</v>
      </c>
      <c r="N607" s="190" t="s">
        <v>271</v>
      </c>
      <c r="O607" s="190" t="s">
        <v>271</v>
      </c>
      <c r="P607" s="190" t="s">
        <v>271</v>
      </c>
      <c r="Q607" s="191">
        <v>40544</v>
      </c>
      <c r="R607" s="191">
        <v>42735</v>
      </c>
      <c r="S607" s="191">
        <v>43100</v>
      </c>
      <c r="T607" s="190" t="s">
        <v>366</v>
      </c>
      <c r="U607" s="194">
        <v>11213599</v>
      </c>
      <c r="V607" s="190" t="s">
        <v>952</v>
      </c>
      <c r="W607" s="190" t="s">
        <v>951</v>
      </c>
      <c r="X607" s="190" t="s">
        <v>950</v>
      </c>
      <c r="Y607" s="190" t="s">
        <v>940</v>
      </c>
      <c r="Z607" s="190" t="s">
        <v>949</v>
      </c>
      <c r="AA607" s="190" t="s">
        <v>948</v>
      </c>
      <c r="AB607" s="190" t="s">
        <v>310</v>
      </c>
      <c r="AC607" s="190" t="s">
        <v>947</v>
      </c>
      <c r="AD607" s="190" t="s">
        <v>289</v>
      </c>
      <c r="AE607" s="190" t="s">
        <v>946</v>
      </c>
      <c r="AF607" s="190" t="s">
        <v>945</v>
      </c>
      <c r="AG607" s="193">
        <v>0</v>
      </c>
      <c r="AH607" s="193">
        <v>0</v>
      </c>
      <c r="AI607" s="193">
        <v>0</v>
      </c>
      <c r="AJ607" s="193">
        <v>45175</v>
      </c>
      <c r="AK607" s="193">
        <v>55149</v>
      </c>
      <c r="AL607" s="193">
        <v>100324</v>
      </c>
      <c r="AM607" s="193">
        <v>0</v>
      </c>
      <c r="AN607" s="193">
        <v>0</v>
      </c>
      <c r="AO607" s="193">
        <v>0</v>
      </c>
      <c r="AP607" s="193">
        <v>0</v>
      </c>
      <c r="AQ607" s="193">
        <v>0</v>
      </c>
      <c r="AR607" s="193">
        <v>0</v>
      </c>
      <c r="AS607" s="190" t="s">
        <v>271</v>
      </c>
      <c r="AT607" s="193" t="s">
        <v>271</v>
      </c>
      <c r="AU607" s="193" t="s">
        <v>271</v>
      </c>
      <c r="AV607" s="190" t="s">
        <v>271</v>
      </c>
      <c r="AW607" s="193" t="s">
        <v>271</v>
      </c>
      <c r="AX607" s="193" t="s">
        <v>271</v>
      </c>
      <c r="AY607" s="190" t="s">
        <v>271</v>
      </c>
      <c r="AZ607" s="193" t="s">
        <v>271</v>
      </c>
      <c r="BA607" s="193" t="s">
        <v>271</v>
      </c>
      <c r="BB607" s="190" t="s">
        <v>271</v>
      </c>
      <c r="BC607" s="193" t="s">
        <v>271</v>
      </c>
      <c r="BD607" s="193" t="s">
        <v>271</v>
      </c>
      <c r="BE607" s="190" t="s">
        <v>271</v>
      </c>
      <c r="BF607" s="193" t="s">
        <v>271</v>
      </c>
      <c r="BG607" s="193" t="s">
        <v>271</v>
      </c>
      <c r="BH607" s="190" t="s">
        <v>271</v>
      </c>
      <c r="BI607" s="193" t="s">
        <v>271</v>
      </c>
      <c r="BJ607" s="193" t="s">
        <v>271</v>
      </c>
      <c r="BK607" s="190" t="s">
        <v>271</v>
      </c>
      <c r="BL607" s="193" t="s">
        <v>271</v>
      </c>
      <c r="BM607" s="193" t="s">
        <v>271</v>
      </c>
      <c r="BN607" s="190" t="s">
        <v>271</v>
      </c>
      <c r="BO607" s="193" t="s">
        <v>271</v>
      </c>
      <c r="BP607" s="193" t="s">
        <v>271</v>
      </c>
      <c r="BQ607" s="190" t="s">
        <v>271</v>
      </c>
      <c r="BR607" s="193" t="s">
        <v>271</v>
      </c>
      <c r="BS607" s="193" t="s">
        <v>271</v>
      </c>
      <c r="BT607" s="190" t="s">
        <v>271</v>
      </c>
      <c r="BU607" s="193" t="s">
        <v>271</v>
      </c>
      <c r="BV607" s="193" t="s">
        <v>271</v>
      </c>
      <c r="BW607" s="193">
        <v>0</v>
      </c>
      <c r="BX607" s="193">
        <v>0</v>
      </c>
      <c r="BY607" s="193">
        <v>0</v>
      </c>
      <c r="BZ607" s="193">
        <v>20746</v>
      </c>
      <c r="CA607" s="193">
        <v>27923</v>
      </c>
      <c r="CB607" s="193">
        <v>48669</v>
      </c>
      <c r="CC607" s="190" t="s">
        <v>271</v>
      </c>
      <c r="CD607" s="193" t="s">
        <v>271</v>
      </c>
      <c r="CE607" s="193" t="s">
        <v>271</v>
      </c>
      <c r="CF607" s="190" t="s">
        <v>271</v>
      </c>
      <c r="CG607" s="193" t="s">
        <v>271</v>
      </c>
      <c r="CH607" s="193" t="s">
        <v>271</v>
      </c>
      <c r="CI607" s="190" t="s">
        <v>271</v>
      </c>
      <c r="CJ607" s="193" t="s">
        <v>271</v>
      </c>
      <c r="CK607" s="193" t="s">
        <v>271</v>
      </c>
      <c r="CL607" s="190" t="s">
        <v>271</v>
      </c>
      <c r="CM607" s="193" t="s">
        <v>271</v>
      </c>
      <c r="CN607" s="193" t="s">
        <v>271</v>
      </c>
      <c r="CO607" s="190" t="s">
        <v>271</v>
      </c>
      <c r="CP607" s="193" t="s">
        <v>271</v>
      </c>
      <c r="CQ607" s="193" t="s">
        <v>271</v>
      </c>
      <c r="CR607" s="190" t="s">
        <v>271</v>
      </c>
      <c r="CS607" s="193" t="s">
        <v>271</v>
      </c>
      <c r="CT607" s="193" t="s">
        <v>271</v>
      </c>
      <c r="CU607" s="190" t="s">
        <v>287</v>
      </c>
      <c r="CV607" s="193">
        <v>15460</v>
      </c>
      <c r="CW607" s="193">
        <v>0</v>
      </c>
      <c r="CX607" s="190" t="s">
        <v>271</v>
      </c>
      <c r="CY607" s="193" t="s">
        <v>271</v>
      </c>
      <c r="CZ607" s="193" t="s">
        <v>271</v>
      </c>
      <c r="DA607" s="190" t="s">
        <v>271</v>
      </c>
      <c r="DB607" s="193" t="s">
        <v>271</v>
      </c>
      <c r="DC607" s="193" t="s">
        <v>271</v>
      </c>
      <c r="DD607" s="190" t="s">
        <v>287</v>
      </c>
      <c r="DE607" s="193">
        <v>38164</v>
      </c>
      <c r="DF607" s="193">
        <v>0</v>
      </c>
      <c r="DG607" s="190" t="s">
        <v>271</v>
      </c>
      <c r="DH607" s="193" t="s">
        <v>271</v>
      </c>
      <c r="DI607" s="193" t="s">
        <v>271</v>
      </c>
      <c r="DJ607" s="190" t="s">
        <v>271</v>
      </c>
      <c r="DK607" s="193" t="s">
        <v>271</v>
      </c>
      <c r="DL607" s="193" t="s">
        <v>271</v>
      </c>
      <c r="DM607" s="190" t="s">
        <v>271</v>
      </c>
      <c r="DN607" s="193" t="s">
        <v>271</v>
      </c>
      <c r="DO607" s="193" t="s">
        <v>271</v>
      </c>
      <c r="DP607" s="190" t="s">
        <v>287</v>
      </c>
      <c r="DQ607" s="193">
        <v>38164</v>
      </c>
      <c r="DR607" s="193">
        <v>0</v>
      </c>
      <c r="DS607" s="190" t="s">
        <v>271</v>
      </c>
      <c r="DT607" s="193" t="s">
        <v>271</v>
      </c>
      <c r="DU607" s="193" t="s">
        <v>271</v>
      </c>
      <c r="DV607" s="190" t="s">
        <v>271</v>
      </c>
      <c r="DW607" s="193" t="s">
        <v>271</v>
      </c>
      <c r="DX607" s="193" t="s">
        <v>271</v>
      </c>
      <c r="DY607" s="190" t="s">
        <v>655</v>
      </c>
      <c r="DZ607" s="190" t="s">
        <v>297</v>
      </c>
      <c r="EA607" s="190" t="s">
        <v>271</v>
      </c>
      <c r="EB607" s="190" t="s">
        <v>271</v>
      </c>
      <c r="EC607" s="190" t="s">
        <v>272</v>
      </c>
      <c r="ED607" s="190" t="s">
        <v>323</v>
      </c>
      <c r="EE607" s="190" t="s">
        <v>426</v>
      </c>
      <c r="EF607" s="190" t="s">
        <v>944</v>
      </c>
      <c r="EG607" s="190" t="s">
        <v>321</v>
      </c>
      <c r="EH607" s="190" t="s">
        <v>271</v>
      </c>
      <c r="EI607" s="190" t="s">
        <v>319</v>
      </c>
      <c r="EJ607" s="190" t="s">
        <v>271</v>
      </c>
      <c r="EK607" s="190" t="s">
        <v>271</v>
      </c>
      <c r="EL607" s="190" t="s">
        <v>271</v>
      </c>
      <c r="EM607" s="190" t="s">
        <v>271</v>
      </c>
      <c r="EN607" s="190" t="s">
        <v>271</v>
      </c>
      <c r="EO607" s="190" t="s">
        <v>271</v>
      </c>
      <c r="EP607" s="190" t="s">
        <v>271</v>
      </c>
      <c r="EQ607" s="190" t="s">
        <v>271</v>
      </c>
      <c r="ER607" s="190" t="s">
        <v>349</v>
      </c>
      <c r="ES607" s="190" t="s">
        <v>272</v>
      </c>
      <c r="ET607" s="190" t="s">
        <v>272</v>
      </c>
      <c r="EU607" s="190" t="s">
        <v>272</v>
      </c>
      <c r="EV607" s="190" t="s">
        <v>272</v>
      </c>
      <c r="EW607" s="190" t="s">
        <v>303</v>
      </c>
      <c r="EX607" s="190">
        <v>4</v>
      </c>
      <c r="EY607" s="190" t="s">
        <v>271</v>
      </c>
      <c r="EZ607" s="190" t="s">
        <v>271</v>
      </c>
      <c r="FA607" s="190" t="s">
        <v>258</v>
      </c>
      <c r="FB607" s="193">
        <v>0</v>
      </c>
      <c r="FC607" s="190" t="s">
        <v>300</v>
      </c>
      <c r="FD607" s="190" t="s">
        <v>300</v>
      </c>
      <c r="FE607" s="190" t="s">
        <v>276</v>
      </c>
      <c r="FF607" s="190" t="s">
        <v>264</v>
      </c>
      <c r="FG607" s="190" t="s">
        <v>943</v>
      </c>
      <c r="FH607" s="190" t="s">
        <v>271</v>
      </c>
      <c r="FI607" s="190" t="s">
        <v>271</v>
      </c>
      <c r="FJ607" s="190" t="s">
        <v>271</v>
      </c>
      <c r="FK607" s="190" t="s">
        <v>271</v>
      </c>
      <c r="FL607" s="190" t="s">
        <v>271</v>
      </c>
      <c r="FM607" s="190" t="s">
        <v>271</v>
      </c>
      <c r="FN607" s="190" t="s">
        <v>271</v>
      </c>
      <c r="FO607" s="190" t="s">
        <v>271</v>
      </c>
      <c r="FP607" s="190" t="s">
        <v>271</v>
      </c>
      <c r="FQ607" s="193">
        <v>0</v>
      </c>
      <c r="FR607" s="193">
        <v>48669</v>
      </c>
      <c r="FS607" s="190" t="s">
        <v>271</v>
      </c>
      <c r="FT607" s="190" t="s">
        <v>271</v>
      </c>
      <c r="FU607" s="190" t="s">
        <v>271</v>
      </c>
      <c r="FV607" s="190" t="s">
        <v>271</v>
      </c>
      <c r="FW607" s="190" t="s">
        <v>272</v>
      </c>
      <c r="FX607" s="190" t="s">
        <v>271</v>
      </c>
      <c r="FY607" s="190" t="s">
        <v>271</v>
      </c>
      <c r="FZ607" s="190" t="s">
        <v>271</v>
      </c>
      <c r="GA607" s="190" t="s">
        <v>271</v>
      </c>
      <c r="GB607" s="190" t="s">
        <v>271</v>
      </c>
      <c r="GC607" s="190" t="s">
        <v>271</v>
      </c>
      <c r="GD607" s="190" t="s">
        <v>271</v>
      </c>
      <c r="GE607" s="190" t="s">
        <v>271</v>
      </c>
    </row>
    <row r="608" spans="1:187" x14ac:dyDescent="0.3">
      <c r="A608" s="190" t="s">
        <v>372</v>
      </c>
      <c r="B608" s="190">
        <v>3157</v>
      </c>
      <c r="C608" s="190" t="s">
        <v>126</v>
      </c>
      <c r="D608" s="190" t="s">
        <v>240</v>
      </c>
      <c r="E608" s="190" t="s">
        <v>942</v>
      </c>
      <c r="F608" s="190" t="s">
        <v>941</v>
      </c>
      <c r="G608" s="190" t="s">
        <v>270</v>
      </c>
      <c r="H608" s="190" t="s">
        <v>369</v>
      </c>
      <c r="I608" s="190" t="s">
        <v>368</v>
      </c>
      <c r="J608" s="190" t="s">
        <v>550</v>
      </c>
      <c r="K608" s="190" t="s">
        <v>271</v>
      </c>
      <c r="L608" s="190" t="s">
        <v>271</v>
      </c>
      <c r="M608" s="190" t="s">
        <v>271</v>
      </c>
      <c r="N608" s="190" t="s">
        <v>271</v>
      </c>
      <c r="O608" s="190" t="s">
        <v>271</v>
      </c>
      <c r="P608" s="190" t="s">
        <v>271</v>
      </c>
      <c r="Q608" s="191">
        <v>40878</v>
      </c>
      <c r="R608" s="191">
        <v>42704</v>
      </c>
      <c r="S608" s="191">
        <v>43069</v>
      </c>
      <c r="T608" s="190" t="s">
        <v>549</v>
      </c>
      <c r="U608" s="194">
        <v>8251981</v>
      </c>
      <c r="V608" s="190" t="s">
        <v>940</v>
      </c>
      <c r="W608" s="190" t="s">
        <v>939</v>
      </c>
      <c r="X608" s="190" t="s">
        <v>938</v>
      </c>
      <c r="Y608" s="190" t="s">
        <v>937</v>
      </c>
      <c r="Z608" s="190" t="s">
        <v>936</v>
      </c>
      <c r="AA608" s="190" t="s">
        <v>935</v>
      </c>
      <c r="AB608" s="190" t="s">
        <v>310</v>
      </c>
      <c r="AC608" s="190" t="s">
        <v>934</v>
      </c>
      <c r="AD608" s="190" t="s">
        <v>325</v>
      </c>
      <c r="AE608" s="190" t="s">
        <v>933</v>
      </c>
      <c r="AF608" s="190" t="s">
        <v>932</v>
      </c>
      <c r="AG608" s="193">
        <v>0</v>
      </c>
      <c r="AH608" s="193">
        <v>0</v>
      </c>
      <c r="AI608" s="193">
        <v>66500</v>
      </c>
      <c r="AJ608" s="193">
        <v>0</v>
      </c>
      <c r="AK608" s="193">
        <v>0</v>
      </c>
      <c r="AL608" s="193">
        <v>9500</v>
      </c>
      <c r="AM608" s="193">
        <v>0</v>
      </c>
      <c r="AN608" s="193">
        <v>0</v>
      </c>
      <c r="AO608" s="193">
        <v>0</v>
      </c>
      <c r="AP608" s="193">
        <v>0</v>
      </c>
      <c r="AQ608" s="193">
        <v>0</v>
      </c>
      <c r="AR608" s="193">
        <v>0</v>
      </c>
      <c r="AS608" s="190" t="s">
        <v>271</v>
      </c>
      <c r="AT608" s="193" t="s">
        <v>271</v>
      </c>
      <c r="AU608" s="193" t="s">
        <v>271</v>
      </c>
      <c r="AV608" s="190" t="s">
        <v>271</v>
      </c>
      <c r="AW608" s="193" t="s">
        <v>271</v>
      </c>
      <c r="AX608" s="193" t="s">
        <v>271</v>
      </c>
      <c r="AY608" s="190" t="s">
        <v>271</v>
      </c>
      <c r="AZ608" s="193" t="s">
        <v>271</v>
      </c>
      <c r="BA608" s="193" t="s">
        <v>271</v>
      </c>
      <c r="BB608" s="190" t="s">
        <v>271</v>
      </c>
      <c r="BC608" s="193" t="s">
        <v>271</v>
      </c>
      <c r="BD608" s="193" t="s">
        <v>271</v>
      </c>
      <c r="BE608" s="190" t="s">
        <v>271</v>
      </c>
      <c r="BF608" s="193" t="s">
        <v>271</v>
      </c>
      <c r="BG608" s="193" t="s">
        <v>271</v>
      </c>
      <c r="BH608" s="190" t="s">
        <v>271</v>
      </c>
      <c r="BI608" s="193" t="s">
        <v>271</v>
      </c>
      <c r="BJ608" s="193" t="s">
        <v>271</v>
      </c>
      <c r="BK608" s="190" t="s">
        <v>271</v>
      </c>
      <c r="BL608" s="193" t="s">
        <v>271</v>
      </c>
      <c r="BM608" s="193" t="s">
        <v>271</v>
      </c>
      <c r="BN608" s="190" t="s">
        <v>271</v>
      </c>
      <c r="BO608" s="193" t="s">
        <v>271</v>
      </c>
      <c r="BP608" s="193" t="s">
        <v>271</v>
      </c>
      <c r="BQ608" s="190" t="s">
        <v>271</v>
      </c>
      <c r="BR608" s="193" t="s">
        <v>271</v>
      </c>
      <c r="BS608" s="193" t="s">
        <v>271</v>
      </c>
      <c r="BT608" s="190" t="s">
        <v>271</v>
      </c>
      <c r="BU608" s="193" t="s">
        <v>271</v>
      </c>
      <c r="BV608" s="193" t="s">
        <v>271</v>
      </c>
      <c r="BW608" s="193">
        <v>0</v>
      </c>
      <c r="BX608" s="193">
        <v>0</v>
      </c>
      <c r="BY608" s="193">
        <v>113834</v>
      </c>
      <c r="BZ608" s="193">
        <v>0</v>
      </c>
      <c r="CA608" s="193">
        <v>0</v>
      </c>
      <c r="CB608" s="193">
        <v>16262</v>
      </c>
      <c r="CC608" s="190" t="s">
        <v>287</v>
      </c>
      <c r="CD608" s="193">
        <v>1492</v>
      </c>
      <c r="CE608" s="193">
        <v>0</v>
      </c>
      <c r="CF608" s="190" t="s">
        <v>271</v>
      </c>
      <c r="CG608" s="193" t="s">
        <v>271</v>
      </c>
      <c r="CH608" s="193" t="s">
        <v>271</v>
      </c>
      <c r="CI608" s="190" t="s">
        <v>271</v>
      </c>
      <c r="CJ608" s="193" t="s">
        <v>271</v>
      </c>
      <c r="CK608" s="193" t="s">
        <v>271</v>
      </c>
      <c r="CL608" s="190" t="s">
        <v>287</v>
      </c>
      <c r="CM608" s="193">
        <v>95</v>
      </c>
      <c r="CN608" s="193">
        <v>0</v>
      </c>
      <c r="CO608" s="190" t="s">
        <v>287</v>
      </c>
      <c r="CP608" s="193">
        <v>850</v>
      </c>
      <c r="CQ608" s="193">
        <v>0</v>
      </c>
      <c r="CR608" s="190" t="s">
        <v>287</v>
      </c>
      <c r="CS608" s="193">
        <v>883</v>
      </c>
      <c r="CT608" s="193">
        <v>8096</v>
      </c>
      <c r="CU608" s="190" t="s">
        <v>287</v>
      </c>
      <c r="CV608" s="193">
        <v>400</v>
      </c>
      <c r="CW608" s="193">
        <v>0</v>
      </c>
      <c r="CX608" s="190" t="s">
        <v>271</v>
      </c>
      <c r="CY608" s="193" t="s">
        <v>271</v>
      </c>
      <c r="CZ608" s="193" t="s">
        <v>271</v>
      </c>
      <c r="DA608" s="190" t="s">
        <v>271</v>
      </c>
      <c r="DB608" s="193" t="s">
        <v>271</v>
      </c>
      <c r="DC608" s="193" t="s">
        <v>271</v>
      </c>
      <c r="DD608" s="190" t="s">
        <v>271</v>
      </c>
      <c r="DE608" s="193" t="s">
        <v>271</v>
      </c>
      <c r="DF608" s="193" t="s">
        <v>271</v>
      </c>
      <c r="DG608" s="190" t="s">
        <v>287</v>
      </c>
      <c r="DH608" s="193">
        <v>546</v>
      </c>
      <c r="DI608" s="193">
        <v>0</v>
      </c>
      <c r="DJ608" s="190" t="s">
        <v>287</v>
      </c>
      <c r="DK608" s="193">
        <v>3085</v>
      </c>
      <c r="DL608" s="193">
        <v>0</v>
      </c>
      <c r="DM608" s="190" t="s">
        <v>271</v>
      </c>
      <c r="DN608" s="193" t="s">
        <v>271</v>
      </c>
      <c r="DO608" s="193" t="s">
        <v>271</v>
      </c>
      <c r="DP608" s="190" t="s">
        <v>271</v>
      </c>
      <c r="DQ608" s="193" t="s">
        <v>271</v>
      </c>
      <c r="DR608" s="193" t="s">
        <v>271</v>
      </c>
      <c r="DS608" s="190" t="s">
        <v>287</v>
      </c>
      <c r="DT608" s="193">
        <v>0</v>
      </c>
      <c r="DU608" s="193">
        <v>0</v>
      </c>
      <c r="DV608" s="190" t="s">
        <v>287</v>
      </c>
      <c r="DW608" s="193">
        <v>910</v>
      </c>
      <c r="DX608" s="193">
        <v>0</v>
      </c>
      <c r="DY608" s="190" t="s">
        <v>356</v>
      </c>
      <c r="DZ608" s="190" t="s">
        <v>297</v>
      </c>
      <c r="EA608" s="190" t="s">
        <v>271</v>
      </c>
      <c r="EB608" s="190" t="s">
        <v>271</v>
      </c>
      <c r="EC608" s="190" t="s">
        <v>272</v>
      </c>
      <c r="ED608" s="190" t="s">
        <v>271</v>
      </c>
      <c r="EE608" s="190" t="s">
        <v>271</v>
      </c>
      <c r="EF608" s="190" t="s">
        <v>931</v>
      </c>
      <c r="EG608" s="190" t="s">
        <v>352</v>
      </c>
      <c r="EH608" s="190" t="s">
        <v>284</v>
      </c>
      <c r="EI608" s="190" t="s">
        <v>319</v>
      </c>
      <c r="EJ608" s="190" t="s">
        <v>246</v>
      </c>
      <c r="EK608" s="190" t="s">
        <v>379</v>
      </c>
      <c r="EL608" s="190" t="s">
        <v>272</v>
      </c>
      <c r="EM608" s="190" t="s">
        <v>272</v>
      </c>
      <c r="EN608" s="190" t="s">
        <v>272</v>
      </c>
      <c r="EO608" s="190" t="s">
        <v>297</v>
      </c>
      <c r="EP608" s="190" t="s">
        <v>464</v>
      </c>
      <c r="EQ608" s="190">
        <v>3</v>
      </c>
      <c r="ER608" s="190" t="s">
        <v>349</v>
      </c>
      <c r="ES608" s="190" t="s">
        <v>272</v>
      </c>
      <c r="ET608" s="190" t="s">
        <v>272</v>
      </c>
      <c r="EU608" s="190" t="s">
        <v>272</v>
      </c>
      <c r="EV608" s="190" t="s">
        <v>271</v>
      </c>
      <c r="EW608" s="190" t="s">
        <v>303</v>
      </c>
      <c r="EX608" s="190">
        <v>3</v>
      </c>
      <c r="EY608" s="190" t="s">
        <v>318</v>
      </c>
      <c r="EZ608" s="190" t="s">
        <v>268</v>
      </c>
      <c r="FA608" s="190" t="s">
        <v>259</v>
      </c>
      <c r="FB608" s="193">
        <v>0</v>
      </c>
      <c r="FC608" s="190" t="s">
        <v>271</v>
      </c>
      <c r="FD608" s="190" t="s">
        <v>271</v>
      </c>
      <c r="FE608" s="190" t="s">
        <v>271</v>
      </c>
      <c r="FF608" s="190" t="s">
        <v>263</v>
      </c>
      <c r="FG608" s="190" t="s">
        <v>930</v>
      </c>
      <c r="FH608" s="190" t="s">
        <v>271</v>
      </c>
      <c r="FI608" s="190" t="s">
        <v>929</v>
      </c>
      <c r="FJ608" s="190" t="s">
        <v>928</v>
      </c>
      <c r="FK608" s="190" t="s">
        <v>927</v>
      </c>
      <c r="FL608" s="190" t="s">
        <v>926</v>
      </c>
      <c r="FM608" s="190" t="s">
        <v>925</v>
      </c>
      <c r="FN608" s="190" t="s">
        <v>924</v>
      </c>
      <c r="FO608" s="190" t="s">
        <v>271</v>
      </c>
      <c r="FP608" s="190" t="s">
        <v>271</v>
      </c>
      <c r="FQ608" s="193">
        <v>113834</v>
      </c>
      <c r="FR608" s="193">
        <v>16262</v>
      </c>
      <c r="FS608" s="190" t="s">
        <v>297</v>
      </c>
      <c r="FT608" s="190" t="s">
        <v>297</v>
      </c>
      <c r="FU608" s="190" t="s">
        <v>297</v>
      </c>
      <c r="FV608" s="190" t="s">
        <v>297</v>
      </c>
      <c r="FW608" s="190" t="s">
        <v>297</v>
      </c>
      <c r="FX608" s="190" t="s">
        <v>271</v>
      </c>
      <c r="FY608" s="190" t="s">
        <v>297</v>
      </c>
      <c r="FZ608" s="190" t="s">
        <v>271</v>
      </c>
      <c r="GA608" s="190" t="s">
        <v>271</v>
      </c>
      <c r="GB608" s="190" t="s">
        <v>271</v>
      </c>
      <c r="GC608" s="190" t="s">
        <v>272</v>
      </c>
      <c r="GD608" s="190" t="s">
        <v>297</v>
      </c>
      <c r="GE608" s="190" t="s">
        <v>297</v>
      </c>
    </row>
    <row r="609" spans="1:187" x14ac:dyDescent="0.3">
      <c r="A609" s="190" t="s">
        <v>372</v>
      </c>
      <c r="B609" s="190">
        <v>3159</v>
      </c>
      <c r="C609" s="190" t="s">
        <v>126</v>
      </c>
      <c r="D609" s="190" t="s">
        <v>240</v>
      </c>
      <c r="E609" s="190" t="s">
        <v>923</v>
      </c>
      <c r="F609" s="190" t="s">
        <v>922</v>
      </c>
      <c r="G609" s="190" t="s">
        <v>270</v>
      </c>
      <c r="H609" s="190" t="s">
        <v>369</v>
      </c>
      <c r="I609" s="190" t="s">
        <v>368</v>
      </c>
      <c r="J609" s="190" t="s">
        <v>921</v>
      </c>
      <c r="K609" s="190" t="s">
        <v>271</v>
      </c>
      <c r="L609" s="190" t="s">
        <v>271</v>
      </c>
      <c r="M609" s="190" t="s">
        <v>271</v>
      </c>
      <c r="N609" s="190" t="s">
        <v>271</v>
      </c>
      <c r="O609" s="190" t="s">
        <v>271</v>
      </c>
      <c r="P609" s="190" t="s">
        <v>271</v>
      </c>
      <c r="Q609" s="191">
        <v>41456</v>
      </c>
      <c r="R609" s="191">
        <v>42916</v>
      </c>
      <c r="T609" s="190" t="s">
        <v>391</v>
      </c>
      <c r="U609" s="194">
        <v>2563417</v>
      </c>
      <c r="V609" s="190" t="s">
        <v>920</v>
      </c>
      <c r="W609" s="190" t="s">
        <v>494</v>
      </c>
      <c r="X609" s="190" t="s">
        <v>271</v>
      </c>
      <c r="Y609" s="190" t="s">
        <v>919</v>
      </c>
      <c r="Z609" s="190" t="s">
        <v>918</v>
      </c>
      <c r="AA609" s="190" t="s">
        <v>271</v>
      </c>
      <c r="AB609" s="190" t="s">
        <v>310</v>
      </c>
      <c r="AC609" s="190" t="s">
        <v>917</v>
      </c>
      <c r="AD609" s="190" t="s">
        <v>325</v>
      </c>
      <c r="AE609" s="190" t="s">
        <v>916</v>
      </c>
      <c r="AF609" s="190" t="s">
        <v>915</v>
      </c>
      <c r="AG609" s="193">
        <v>29005</v>
      </c>
      <c r="AH609" s="193">
        <v>5570</v>
      </c>
      <c r="AI609" s="193">
        <v>34575</v>
      </c>
      <c r="AJ609" s="193">
        <v>5113</v>
      </c>
      <c r="AK609" s="193">
        <v>1537</v>
      </c>
      <c r="AL609" s="193">
        <v>6650</v>
      </c>
      <c r="AM609" s="193">
        <v>0</v>
      </c>
      <c r="AN609" s="193">
        <v>0</v>
      </c>
      <c r="AO609" s="193">
        <v>0</v>
      </c>
      <c r="AP609" s="193">
        <v>0</v>
      </c>
      <c r="AQ609" s="193">
        <v>0</v>
      </c>
      <c r="AR609" s="193">
        <v>0</v>
      </c>
      <c r="AS609" s="190" t="s">
        <v>271</v>
      </c>
      <c r="AT609" s="193" t="s">
        <v>271</v>
      </c>
      <c r="AU609" s="193" t="s">
        <v>271</v>
      </c>
      <c r="AV609" s="190" t="s">
        <v>271</v>
      </c>
      <c r="AW609" s="193" t="s">
        <v>271</v>
      </c>
      <c r="AX609" s="193" t="s">
        <v>271</v>
      </c>
      <c r="AY609" s="190" t="s">
        <v>271</v>
      </c>
      <c r="AZ609" s="193" t="s">
        <v>271</v>
      </c>
      <c r="BA609" s="193" t="s">
        <v>271</v>
      </c>
      <c r="BB609" s="190" t="s">
        <v>271</v>
      </c>
      <c r="BC609" s="193" t="s">
        <v>271</v>
      </c>
      <c r="BD609" s="193" t="s">
        <v>271</v>
      </c>
      <c r="BE609" s="190" t="s">
        <v>271</v>
      </c>
      <c r="BF609" s="193" t="s">
        <v>271</v>
      </c>
      <c r="BG609" s="193" t="s">
        <v>271</v>
      </c>
      <c r="BH609" s="190" t="s">
        <v>271</v>
      </c>
      <c r="BI609" s="193" t="s">
        <v>271</v>
      </c>
      <c r="BJ609" s="193" t="s">
        <v>271</v>
      </c>
      <c r="BK609" s="190" t="s">
        <v>271</v>
      </c>
      <c r="BL609" s="193" t="s">
        <v>271</v>
      </c>
      <c r="BM609" s="193" t="s">
        <v>271</v>
      </c>
      <c r="BN609" s="190" t="s">
        <v>271</v>
      </c>
      <c r="BO609" s="193" t="s">
        <v>271</v>
      </c>
      <c r="BP609" s="193" t="s">
        <v>271</v>
      </c>
      <c r="BQ609" s="190" t="s">
        <v>271</v>
      </c>
      <c r="BR609" s="193" t="s">
        <v>271</v>
      </c>
      <c r="BS609" s="193" t="s">
        <v>271</v>
      </c>
      <c r="BT609" s="190" t="s">
        <v>271</v>
      </c>
      <c r="BU609" s="193" t="s">
        <v>271</v>
      </c>
      <c r="BV609" s="193" t="s">
        <v>271</v>
      </c>
      <c r="BW609" s="193">
        <v>7125</v>
      </c>
      <c r="BX609" s="193">
        <v>300</v>
      </c>
      <c r="BY609" s="193">
        <v>7425</v>
      </c>
      <c r="BZ609" s="193">
        <v>1397</v>
      </c>
      <c r="CA609" s="193">
        <v>103</v>
      </c>
      <c r="CB609" s="193">
        <v>1500</v>
      </c>
      <c r="CC609" s="190" t="s">
        <v>271</v>
      </c>
      <c r="CD609" s="193" t="s">
        <v>271</v>
      </c>
      <c r="CE609" s="193" t="s">
        <v>271</v>
      </c>
      <c r="CF609" s="190" t="s">
        <v>271</v>
      </c>
      <c r="CG609" s="193" t="s">
        <v>271</v>
      </c>
      <c r="CH609" s="193" t="s">
        <v>271</v>
      </c>
      <c r="CI609" s="190" t="s">
        <v>271</v>
      </c>
      <c r="CJ609" s="193" t="s">
        <v>271</v>
      </c>
      <c r="CK609" s="193" t="s">
        <v>271</v>
      </c>
      <c r="CL609" s="190" t="s">
        <v>271</v>
      </c>
      <c r="CM609" s="193" t="s">
        <v>271</v>
      </c>
      <c r="CN609" s="193" t="s">
        <v>271</v>
      </c>
      <c r="CO609" s="190" t="s">
        <v>287</v>
      </c>
      <c r="CP609" s="193">
        <v>8</v>
      </c>
      <c r="CQ609" s="193">
        <v>0</v>
      </c>
      <c r="CR609" s="190" t="s">
        <v>271</v>
      </c>
      <c r="CS609" s="193" t="s">
        <v>271</v>
      </c>
      <c r="CT609" s="193" t="s">
        <v>271</v>
      </c>
      <c r="CU609" s="190" t="s">
        <v>271</v>
      </c>
      <c r="CV609" s="193" t="s">
        <v>271</v>
      </c>
      <c r="CW609" s="193" t="s">
        <v>271</v>
      </c>
      <c r="CX609" s="190" t="s">
        <v>287</v>
      </c>
      <c r="CY609" s="193">
        <v>4985</v>
      </c>
      <c r="CZ609" s="193">
        <v>19940</v>
      </c>
      <c r="DA609" s="190" t="s">
        <v>271</v>
      </c>
      <c r="DB609" s="193" t="s">
        <v>271</v>
      </c>
      <c r="DC609" s="193" t="s">
        <v>271</v>
      </c>
      <c r="DD609" s="190" t="s">
        <v>271</v>
      </c>
      <c r="DE609" s="193" t="s">
        <v>271</v>
      </c>
      <c r="DF609" s="193" t="s">
        <v>271</v>
      </c>
      <c r="DG609" s="190" t="s">
        <v>271</v>
      </c>
      <c r="DH609" s="193" t="s">
        <v>271</v>
      </c>
      <c r="DI609" s="193" t="s">
        <v>271</v>
      </c>
      <c r="DJ609" s="190" t="s">
        <v>271</v>
      </c>
      <c r="DK609" s="193" t="s">
        <v>271</v>
      </c>
      <c r="DL609" s="193" t="s">
        <v>271</v>
      </c>
      <c r="DM609" s="190" t="s">
        <v>287</v>
      </c>
      <c r="DN609" s="193">
        <v>946</v>
      </c>
      <c r="DO609" s="193">
        <v>0</v>
      </c>
      <c r="DP609" s="190" t="s">
        <v>287</v>
      </c>
      <c r="DQ609" s="193">
        <v>398</v>
      </c>
      <c r="DR609" s="193">
        <v>0</v>
      </c>
      <c r="DS609" s="190" t="s">
        <v>271</v>
      </c>
      <c r="DT609" s="193" t="s">
        <v>271</v>
      </c>
      <c r="DU609" s="193" t="s">
        <v>271</v>
      </c>
      <c r="DV609" s="190" t="s">
        <v>287</v>
      </c>
      <c r="DW609" s="193">
        <v>436</v>
      </c>
      <c r="DX609" s="193">
        <v>0</v>
      </c>
      <c r="DY609" s="190" t="s">
        <v>356</v>
      </c>
      <c r="DZ609" s="190" t="s">
        <v>272</v>
      </c>
      <c r="EA609" s="190" t="s">
        <v>750</v>
      </c>
      <c r="EB609" s="190" t="s">
        <v>286</v>
      </c>
      <c r="EC609" s="190" t="s">
        <v>272</v>
      </c>
      <c r="ED609" s="190" t="s">
        <v>355</v>
      </c>
      <c r="EE609" s="190" t="s">
        <v>426</v>
      </c>
      <c r="EF609" s="190" t="s">
        <v>914</v>
      </c>
      <c r="EG609" s="190" t="s">
        <v>321</v>
      </c>
      <c r="EH609" s="190" t="s">
        <v>380</v>
      </c>
      <c r="EI609" s="190" t="s">
        <v>319</v>
      </c>
      <c r="EJ609" s="190" t="s">
        <v>245</v>
      </c>
      <c r="EK609" s="190" t="s">
        <v>379</v>
      </c>
      <c r="EL609" s="190" t="s">
        <v>272</v>
      </c>
      <c r="EM609" s="190" t="s">
        <v>272</v>
      </c>
      <c r="EN609" s="190" t="s">
        <v>272</v>
      </c>
      <c r="EO609" s="190" t="s">
        <v>272</v>
      </c>
      <c r="EP609" s="190" t="s">
        <v>378</v>
      </c>
      <c r="EQ609" s="190">
        <v>4</v>
      </c>
      <c r="ER609" s="190" t="s">
        <v>349</v>
      </c>
      <c r="ES609" s="190" t="s">
        <v>272</v>
      </c>
      <c r="ET609" s="190" t="s">
        <v>297</v>
      </c>
      <c r="EU609" s="190" t="s">
        <v>272</v>
      </c>
      <c r="EV609" s="190" t="s">
        <v>272</v>
      </c>
      <c r="EW609" s="190" t="s">
        <v>303</v>
      </c>
      <c r="EX609" s="190">
        <v>3</v>
      </c>
      <c r="EY609" s="190" t="s">
        <v>318</v>
      </c>
      <c r="EZ609" s="190" t="s">
        <v>268</v>
      </c>
      <c r="FA609" s="190" t="s">
        <v>257</v>
      </c>
      <c r="FB609" s="193">
        <v>2</v>
      </c>
      <c r="FC609" s="190" t="s">
        <v>276</v>
      </c>
      <c r="FD609" s="190" t="s">
        <v>271</v>
      </c>
      <c r="FE609" s="190" t="s">
        <v>271</v>
      </c>
      <c r="FF609" s="190" t="s">
        <v>263</v>
      </c>
      <c r="FG609" s="190" t="s">
        <v>913</v>
      </c>
      <c r="FH609" s="190" t="s">
        <v>912</v>
      </c>
      <c r="FI609" s="190" t="s">
        <v>911</v>
      </c>
      <c r="FJ609" s="190" t="s">
        <v>910</v>
      </c>
      <c r="FK609" s="190" t="s">
        <v>271</v>
      </c>
      <c r="FL609" s="190" t="s">
        <v>909</v>
      </c>
      <c r="FM609" s="190" t="s">
        <v>271</v>
      </c>
      <c r="FN609" s="190" t="s">
        <v>271</v>
      </c>
      <c r="FO609" s="190" t="s">
        <v>271</v>
      </c>
      <c r="FP609" s="190" t="s">
        <v>908</v>
      </c>
      <c r="FQ609" s="193">
        <v>7425</v>
      </c>
      <c r="FR609" s="193">
        <v>1500</v>
      </c>
      <c r="FS609" s="190" t="s">
        <v>271</v>
      </c>
      <c r="FT609" s="190" t="s">
        <v>271</v>
      </c>
      <c r="FU609" s="190" t="s">
        <v>271</v>
      </c>
      <c r="FV609" s="190" t="s">
        <v>271</v>
      </c>
      <c r="FW609" s="190" t="s">
        <v>271</v>
      </c>
      <c r="FX609" s="190" t="s">
        <v>271</v>
      </c>
      <c r="FY609" s="190" t="s">
        <v>271</v>
      </c>
      <c r="FZ609" s="190" t="s">
        <v>271</v>
      </c>
      <c r="GA609" s="190" t="s">
        <v>271</v>
      </c>
      <c r="GB609" s="190" t="s">
        <v>271</v>
      </c>
      <c r="GC609" s="190" t="s">
        <v>272</v>
      </c>
      <c r="GD609" s="190" t="s">
        <v>271</v>
      </c>
      <c r="GE609" s="190" t="s">
        <v>271</v>
      </c>
    </row>
    <row r="610" spans="1:187" x14ac:dyDescent="0.3">
      <c r="A610" s="190" t="s">
        <v>372</v>
      </c>
      <c r="B610" s="190">
        <v>3173</v>
      </c>
      <c r="C610" s="190" t="s">
        <v>129</v>
      </c>
      <c r="D610" s="190" t="s">
        <v>240</v>
      </c>
      <c r="E610" s="190" t="s">
        <v>10098</v>
      </c>
      <c r="F610" s="190" t="s">
        <v>10097</v>
      </c>
      <c r="G610" s="190" t="s">
        <v>4028</v>
      </c>
      <c r="H610" s="190" t="s">
        <v>369</v>
      </c>
      <c r="I610" s="190" t="s">
        <v>523</v>
      </c>
      <c r="J610" s="190" t="s">
        <v>4967</v>
      </c>
      <c r="K610" s="190" t="s">
        <v>271</v>
      </c>
      <c r="L610" s="190" t="s">
        <v>271</v>
      </c>
      <c r="M610" s="190" t="s">
        <v>271</v>
      </c>
      <c r="N610" s="190" t="s">
        <v>271</v>
      </c>
      <c r="O610" s="190" t="s">
        <v>271</v>
      </c>
      <c r="P610" s="190" t="s">
        <v>271</v>
      </c>
      <c r="Q610" s="191">
        <v>42353</v>
      </c>
      <c r="R610" s="191">
        <v>43754</v>
      </c>
      <c r="T610" s="190" t="s">
        <v>549</v>
      </c>
      <c r="U610" s="194">
        <v>5104074</v>
      </c>
      <c r="V610" s="190" t="s">
        <v>10096</v>
      </c>
      <c r="W610" s="190" t="s">
        <v>494</v>
      </c>
      <c r="X610" s="190" t="s">
        <v>10095</v>
      </c>
      <c r="Y610" s="190" t="s">
        <v>10094</v>
      </c>
      <c r="Z610" s="190" t="s">
        <v>10093</v>
      </c>
      <c r="AA610" s="190" t="s">
        <v>10092</v>
      </c>
      <c r="AB610" s="190" t="s">
        <v>310</v>
      </c>
      <c r="AC610" s="190" t="s">
        <v>10091</v>
      </c>
      <c r="AD610" s="190" t="s">
        <v>289</v>
      </c>
      <c r="AE610" s="190" t="s">
        <v>10090</v>
      </c>
      <c r="AF610" s="190" t="s">
        <v>10089</v>
      </c>
      <c r="AG610" s="193">
        <v>0</v>
      </c>
      <c r="AH610" s="193">
        <v>0</v>
      </c>
      <c r="AI610" s="193">
        <v>0</v>
      </c>
      <c r="AJ610" s="193">
        <v>51520</v>
      </c>
      <c r="AK610" s="193">
        <v>51520</v>
      </c>
      <c r="AL610" s="193">
        <v>103040</v>
      </c>
      <c r="AM610" s="193">
        <v>0</v>
      </c>
      <c r="AN610" s="193">
        <v>0</v>
      </c>
      <c r="AO610" s="193">
        <v>0</v>
      </c>
      <c r="AP610" s="193">
        <v>0</v>
      </c>
      <c r="AQ610" s="193">
        <v>0</v>
      </c>
      <c r="AR610" s="193">
        <v>0</v>
      </c>
      <c r="AS610" s="190" t="s">
        <v>271</v>
      </c>
      <c r="AT610" s="193" t="s">
        <v>271</v>
      </c>
      <c r="AU610" s="193" t="s">
        <v>271</v>
      </c>
      <c r="AV610" s="190" t="s">
        <v>271</v>
      </c>
      <c r="AW610" s="193" t="s">
        <v>271</v>
      </c>
      <c r="AX610" s="193" t="s">
        <v>271</v>
      </c>
      <c r="AY610" s="190" t="s">
        <v>271</v>
      </c>
      <c r="AZ610" s="193" t="s">
        <v>271</v>
      </c>
      <c r="BA610" s="193" t="s">
        <v>271</v>
      </c>
      <c r="BB610" s="190" t="s">
        <v>271</v>
      </c>
      <c r="BC610" s="193" t="s">
        <v>271</v>
      </c>
      <c r="BD610" s="193" t="s">
        <v>271</v>
      </c>
      <c r="BE610" s="190" t="s">
        <v>271</v>
      </c>
      <c r="BF610" s="193" t="s">
        <v>271</v>
      </c>
      <c r="BG610" s="193" t="s">
        <v>271</v>
      </c>
      <c r="BH610" s="190" t="s">
        <v>271</v>
      </c>
      <c r="BI610" s="193" t="s">
        <v>271</v>
      </c>
      <c r="BJ610" s="193" t="s">
        <v>271</v>
      </c>
      <c r="BK610" s="190" t="s">
        <v>271</v>
      </c>
      <c r="BL610" s="193" t="s">
        <v>271</v>
      </c>
      <c r="BM610" s="193" t="s">
        <v>271</v>
      </c>
      <c r="BN610" s="190" t="s">
        <v>271</v>
      </c>
      <c r="BO610" s="193" t="s">
        <v>271</v>
      </c>
      <c r="BP610" s="193" t="s">
        <v>271</v>
      </c>
      <c r="BQ610" s="190" t="s">
        <v>271</v>
      </c>
      <c r="BR610" s="193" t="s">
        <v>271</v>
      </c>
      <c r="BS610" s="193" t="s">
        <v>271</v>
      </c>
      <c r="BT610" s="190" t="s">
        <v>271</v>
      </c>
      <c r="BU610" s="193" t="s">
        <v>271</v>
      </c>
      <c r="BV610" s="193" t="s">
        <v>271</v>
      </c>
      <c r="BW610" s="193">
        <v>0</v>
      </c>
      <c r="BX610" s="193">
        <v>0</v>
      </c>
      <c r="BY610" s="193">
        <v>0</v>
      </c>
      <c r="BZ610" s="193">
        <v>7165</v>
      </c>
      <c r="CA610" s="193">
        <v>7165</v>
      </c>
      <c r="CB610" s="193">
        <v>14329</v>
      </c>
      <c r="CC610" s="190" t="s">
        <v>271</v>
      </c>
      <c r="CD610" s="193" t="s">
        <v>271</v>
      </c>
      <c r="CE610" s="193" t="s">
        <v>271</v>
      </c>
      <c r="CF610" s="190" t="s">
        <v>287</v>
      </c>
      <c r="CG610" s="193">
        <v>14329</v>
      </c>
      <c r="CH610" s="193">
        <v>0</v>
      </c>
      <c r="CI610" s="190" t="s">
        <v>271</v>
      </c>
      <c r="CJ610" s="193" t="s">
        <v>271</v>
      </c>
      <c r="CK610" s="193" t="s">
        <v>271</v>
      </c>
      <c r="CL610" s="190" t="s">
        <v>271</v>
      </c>
      <c r="CM610" s="193" t="s">
        <v>271</v>
      </c>
      <c r="CN610" s="193" t="s">
        <v>271</v>
      </c>
      <c r="CO610" s="190" t="s">
        <v>271</v>
      </c>
      <c r="CP610" s="193" t="s">
        <v>271</v>
      </c>
      <c r="CQ610" s="193" t="s">
        <v>271</v>
      </c>
      <c r="CR610" s="190" t="s">
        <v>271</v>
      </c>
      <c r="CS610" s="193" t="s">
        <v>271</v>
      </c>
      <c r="CT610" s="193" t="s">
        <v>271</v>
      </c>
      <c r="CU610" s="190" t="s">
        <v>271</v>
      </c>
      <c r="CV610" s="193" t="s">
        <v>271</v>
      </c>
      <c r="CW610" s="193" t="s">
        <v>271</v>
      </c>
      <c r="CX610" s="190" t="s">
        <v>271</v>
      </c>
      <c r="CY610" s="193" t="s">
        <v>271</v>
      </c>
      <c r="CZ610" s="193" t="s">
        <v>271</v>
      </c>
      <c r="DA610" s="190" t="s">
        <v>287</v>
      </c>
      <c r="DB610" s="193">
        <v>14329</v>
      </c>
      <c r="DC610" s="193">
        <v>0</v>
      </c>
      <c r="DD610" s="190" t="s">
        <v>271</v>
      </c>
      <c r="DE610" s="193" t="s">
        <v>271</v>
      </c>
      <c r="DF610" s="193" t="s">
        <v>271</v>
      </c>
      <c r="DG610" s="190" t="s">
        <v>271</v>
      </c>
      <c r="DH610" s="193" t="s">
        <v>271</v>
      </c>
      <c r="DI610" s="193" t="s">
        <v>271</v>
      </c>
      <c r="DJ610" s="190" t="s">
        <v>271</v>
      </c>
      <c r="DK610" s="193" t="s">
        <v>271</v>
      </c>
      <c r="DL610" s="193" t="s">
        <v>271</v>
      </c>
      <c r="DM610" s="190" t="s">
        <v>271</v>
      </c>
      <c r="DN610" s="193" t="s">
        <v>271</v>
      </c>
      <c r="DO610" s="193" t="s">
        <v>271</v>
      </c>
      <c r="DP610" s="190" t="s">
        <v>271</v>
      </c>
      <c r="DQ610" s="193" t="s">
        <v>271</v>
      </c>
      <c r="DR610" s="193" t="s">
        <v>271</v>
      </c>
      <c r="DS610" s="190" t="s">
        <v>271</v>
      </c>
      <c r="DT610" s="193" t="s">
        <v>271</v>
      </c>
      <c r="DU610" s="193" t="s">
        <v>271</v>
      </c>
      <c r="DV610" s="190" t="s">
        <v>271</v>
      </c>
      <c r="DW610" s="193" t="s">
        <v>271</v>
      </c>
      <c r="DX610" s="193" t="s">
        <v>271</v>
      </c>
      <c r="DY610" s="190" t="s">
        <v>356</v>
      </c>
      <c r="DZ610" s="190" t="s">
        <v>297</v>
      </c>
      <c r="EA610" s="190" t="s">
        <v>271</v>
      </c>
      <c r="EB610" s="190" t="s">
        <v>271</v>
      </c>
      <c r="EC610" s="190" t="s">
        <v>272</v>
      </c>
      <c r="ED610" s="190" t="s">
        <v>381</v>
      </c>
      <c r="EE610" s="190" t="s">
        <v>307</v>
      </c>
      <c r="EF610" s="190" t="s">
        <v>10088</v>
      </c>
      <c r="EG610" s="190" t="s">
        <v>321</v>
      </c>
      <c r="EH610" s="190" t="s">
        <v>284</v>
      </c>
      <c r="EI610" s="190" t="s">
        <v>483</v>
      </c>
      <c r="EJ610" s="190" t="s">
        <v>245</v>
      </c>
      <c r="EK610" s="190" t="s">
        <v>379</v>
      </c>
      <c r="EL610" s="190" t="s">
        <v>272</v>
      </c>
      <c r="EM610" s="190" t="s">
        <v>272</v>
      </c>
      <c r="EN610" s="190" t="s">
        <v>272</v>
      </c>
      <c r="EO610" s="190" t="s">
        <v>272</v>
      </c>
      <c r="EP610" s="190" t="s">
        <v>378</v>
      </c>
      <c r="EQ610" s="190">
        <v>4</v>
      </c>
      <c r="ER610" s="190" t="s">
        <v>349</v>
      </c>
      <c r="ES610" s="190" t="s">
        <v>272</v>
      </c>
      <c r="ET610" s="190" t="s">
        <v>272</v>
      </c>
      <c r="EU610" s="190" t="s">
        <v>272</v>
      </c>
      <c r="EV610" s="190" t="s">
        <v>272</v>
      </c>
      <c r="EW610" s="190" t="s">
        <v>303</v>
      </c>
      <c r="EX610" s="190">
        <v>4</v>
      </c>
      <c r="EY610" s="190" t="s">
        <v>318</v>
      </c>
      <c r="EZ610" s="190" t="s">
        <v>267</v>
      </c>
      <c r="FA610" s="190" t="s">
        <v>260</v>
      </c>
      <c r="FB610" s="193">
        <v>17</v>
      </c>
      <c r="FC610" s="190" t="s">
        <v>276</v>
      </c>
      <c r="FD610" s="190" t="s">
        <v>271</v>
      </c>
      <c r="FE610" s="190" t="s">
        <v>271</v>
      </c>
      <c r="FF610" s="190" t="s">
        <v>264</v>
      </c>
      <c r="FG610" s="190" t="s">
        <v>10087</v>
      </c>
      <c r="FH610" s="190" t="s">
        <v>10086</v>
      </c>
      <c r="FI610" s="190" t="s">
        <v>10085</v>
      </c>
      <c r="FJ610" s="190" t="s">
        <v>10084</v>
      </c>
      <c r="FK610" s="190" t="s">
        <v>10083</v>
      </c>
      <c r="FL610" s="190" t="s">
        <v>10082</v>
      </c>
      <c r="FM610" s="190" t="s">
        <v>10081</v>
      </c>
      <c r="FN610" s="190" t="s">
        <v>10080</v>
      </c>
      <c r="FO610" s="190" t="s">
        <v>271</v>
      </c>
      <c r="FP610" s="190" t="s">
        <v>271</v>
      </c>
      <c r="FQ610" s="193">
        <v>0</v>
      </c>
      <c r="FR610" s="193">
        <v>14329</v>
      </c>
      <c r="FS610" s="190" t="s">
        <v>297</v>
      </c>
      <c r="FT610" s="190" t="s">
        <v>271</v>
      </c>
      <c r="FU610" s="190" t="s">
        <v>297</v>
      </c>
      <c r="FV610" s="190" t="s">
        <v>271</v>
      </c>
      <c r="FW610" s="190" t="s">
        <v>297</v>
      </c>
      <c r="FX610" s="190" t="s">
        <v>271</v>
      </c>
      <c r="FY610" s="190" t="s">
        <v>297</v>
      </c>
      <c r="FZ610" s="190" t="s">
        <v>271</v>
      </c>
      <c r="GA610" s="190" t="s">
        <v>272</v>
      </c>
      <c r="GB610" s="190" t="s">
        <v>297</v>
      </c>
      <c r="GC610" s="190" t="s">
        <v>297</v>
      </c>
      <c r="GD610" s="190" t="s">
        <v>271</v>
      </c>
      <c r="GE610" s="190" t="s">
        <v>272</v>
      </c>
    </row>
    <row r="611" spans="1:187" x14ac:dyDescent="0.3">
      <c r="A611" s="190" t="s">
        <v>372</v>
      </c>
      <c r="B611" s="190">
        <v>3178</v>
      </c>
      <c r="C611" s="190" t="s">
        <v>129</v>
      </c>
      <c r="D611" s="190" t="s">
        <v>240</v>
      </c>
      <c r="E611" s="190" t="s">
        <v>10079</v>
      </c>
      <c r="F611" s="190" t="s">
        <v>10078</v>
      </c>
      <c r="G611" s="190" t="s">
        <v>4028</v>
      </c>
      <c r="H611" s="190" t="s">
        <v>369</v>
      </c>
      <c r="I611" s="190" t="s">
        <v>523</v>
      </c>
      <c r="J611" s="190" t="s">
        <v>4967</v>
      </c>
      <c r="K611" s="190" t="s">
        <v>271</v>
      </c>
      <c r="L611" s="190" t="s">
        <v>271</v>
      </c>
      <c r="M611" s="190" t="s">
        <v>271</v>
      </c>
      <c r="N611" s="190" t="s">
        <v>271</v>
      </c>
      <c r="O611" s="190" t="s">
        <v>271</v>
      </c>
      <c r="P611" s="190" t="s">
        <v>271</v>
      </c>
      <c r="Q611" s="191">
        <v>40781</v>
      </c>
      <c r="R611" s="191">
        <v>42582</v>
      </c>
      <c r="S611" s="191">
        <v>42704</v>
      </c>
      <c r="T611" s="190" t="s">
        <v>366</v>
      </c>
      <c r="U611" s="194">
        <v>9980151.5099999998</v>
      </c>
      <c r="V611" s="190" t="s">
        <v>10077</v>
      </c>
      <c r="W611" s="190" t="s">
        <v>2912</v>
      </c>
      <c r="X611" s="190" t="s">
        <v>10076</v>
      </c>
      <c r="Y611" s="190" t="s">
        <v>10075</v>
      </c>
      <c r="Z611" s="190" t="s">
        <v>10074</v>
      </c>
      <c r="AA611" s="190" t="s">
        <v>10073</v>
      </c>
      <c r="AB611" s="190" t="s">
        <v>291</v>
      </c>
      <c r="AC611" s="190" t="s">
        <v>10072</v>
      </c>
      <c r="AD611" s="190" t="s">
        <v>325</v>
      </c>
      <c r="AE611" s="190" t="s">
        <v>10071</v>
      </c>
      <c r="AF611" s="190" t="s">
        <v>10070</v>
      </c>
      <c r="AG611" s="193" t="s">
        <v>271</v>
      </c>
      <c r="AH611" s="193" t="s">
        <v>271</v>
      </c>
      <c r="AI611" s="193" t="s">
        <v>271</v>
      </c>
      <c r="AJ611" s="193" t="s">
        <v>271</v>
      </c>
      <c r="AK611" s="193" t="s">
        <v>271</v>
      </c>
      <c r="AL611" s="193" t="s">
        <v>271</v>
      </c>
      <c r="AM611" s="193">
        <v>0</v>
      </c>
      <c r="AN611" s="193">
        <v>0</v>
      </c>
      <c r="AO611" s="193">
        <v>0</v>
      </c>
      <c r="AP611" s="193">
        <v>7418</v>
      </c>
      <c r="AQ611" s="193">
        <v>6692</v>
      </c>
      <c r="AR611" s="193">
        <v>14110</v>
      </c>
      <c r="AS611" s="190" t="s">
        <v>271</v>
      </c>
      <c r="AT611" s="193" t="s">
        <v>271</v>
      </c>
      <c r="AU611" s="193" t="s">
        <v>271</v>
      </c>
      <c r="AV611" s="190" t="s">
        <v>287</v>
      </c>
      <c r="AW611" s="193">
        <v>185</v>
      </c>
      <c r="AX611" s="193">
        <v>0</v>
      </c>
      <c r="AY611" s="190" t="s">
        <v>271</v>
      </c>
      <c r="AZ611" s="193" t="s">
        <v>271</v>
      </c>
      <c r="BA611" s="193" t="s">
        <v>271</v>
      </c>
      <c r="BB611" s="190" t="s">
        <v>287</v>
      </c>
      <c r="BC611" s="193">
        <v>218</v>
      </c>
      <c r="BD611" s="193">
        <v>0</v>
      </c>
      <c r="BE611" s="190" t="s">
        <v>271</v>
      </c>
      <c r="BF611" s="193" t="s">
        <v>271</v>
      </c>
      <c r="BG611" s="193" t="s">
        <v>271</v>
      </c>
      <c r="BH611" s="190" t="s">
        <v>287</v>
      </c>
      <c r="BI611" s="193">
        <v>11861</v>
      </c>
      <c r="BJ611" s="193">
        <v>0</v>
      </c>
      <c r="BK611" s="190" t="s">
        <v>287</v>
      </c>
      <c r="BL611" s="193">
        <v>956</v>
      </c>
      <c r="BM611" s="193">
        <v>0</v>
      </c>
      <c r="BN611" s="190" t="s">
        <v>287</v>
      </c>
      <c r="BO611" s="193">
        <v>890</v>
      </c>
      <c r="BP611" s="193">
        <v>0</v>
      </c>
      <c r="BQ611" s="190" t="s">
        <v>271</v>
      </c>
      <c r="BR611" s="193" t="s">
        <v>271</v>
      </c>
      <c r="BS611" s="193" t="s">
        <v>271</v>
      </c>
      <c r="BT611" s="190" t="s">
        <v>271</v>
      </c>
      <c r="BU611" s="193" t="s">
        <v>271</v>
      </c>
      <c r="BV611" s="193" t="s">
        <v>271</v>
      </c>
      <c r="BW611" s="193">
        <v>0</v>
      </c>
      <c r="BX611" s="193">
        <v>0</v>
      </c>
      <c r="BY611" s="193">
        <v>0</v>
      </c>
      <c r="BZ611" s="193">
        <v>80264</v>
      </c>
      <c r="CA611" s="193">
        <v>76155</v>
      </c>
      <c r="CB611" s="193">
        <v>156419</v>
      </c>
      <c r="CC611" s="190" t="s">
        <v>271</v>
      </c>
      <c r="CD611" s="193" t="s">
        <v>271</v>
      </c>
      <c r="CE611" s="193" t="s">
        <v>271</v>
      </c>
      <c r="CF611" s="190" t="s">
        <v>287</v>
      </c>
      <c r="CG611" s="193">
        <v>46234</v>
      </c>
      <c r="CH611" s="193">
        <v>0</v>
      </c>
      <c r="CI611" s="190" t="s">
        <v>271</v>
      </c>
      <c r="CJ611" s="193" t="s">
        <v>271</v>
      </c>
      <c r="CK611" s="193" t="s">
        <v>271</v>
      </c>
      <c r="CL611" s="190" t="s">
        <v>271</v>
      </c>
      <c r="CM611" s="193" t="s">
        <v>271</v>
      </c>
      <c r="CN611" s="193" t="s">
        <v>271</v>
      </c>
      <c r="CO611" s="190" t="s">
        <v>287</v>
      </c>
      <c r="CP611" s="193">
        <v>4559</v>
      </c>
      <c r="CQ611" s="193">
        <v>0</v>
      </c>
      <c r="CR611" s="190" t="s">
        <v>271</v>
      </c>
      <c r="CS611" s="193" t="s">
        <v>271</v>
      </c>
      <c r="CT611" s="193" t="s">
        <v>271</v>
      </c>
      <c r="CU611" s="190" t="s">
        <v>271</v>
      </c>
      <c r="CV611" s="193" t="s">
        <v>271</v>
      </c>
      <c r="CW611" s="193" t="s">
        <v>271</v>
      </c>
      <c r="CX611" s="190" t="s">
        <v>271</v>
      </c>
      <c r="CY611" s="193" t="s">
        <v>271</v>
      </c>
      <c r="CZ611" s="193" t="s">
        <v>271</v>
      </c>
      <c r="DA611" s="190" t="s">
        <v>287</v>
      </c>
      <c r="DB611" s="193">
        <v>4675</v>
      </c>
      <c r="DC611" s="193">
        <v>0</v>
      </c>
      <c r="DD611" s="190" t="s">
        <v>271</v>
      </c>
      <c r="DE611" s="193" t="s">
        <v>271</v>
      </c>
      <c r="DF611" s="193" t="s">
        <v>271</v>
      </c>
      <c r="DG611" s="190" t="s">
        <v>271</v>
      </c>
      <c r="DH611" s="193" t="s">
        <v>271</v>
      </c>
      <c r="DI611" s="193" t="s">
        <v>271</v>
      </c>
      <c r="DJ611" s="190" t="s">
        <v>287</v>
      </c>
      <c r="DK611" s="193">
        <v>10828</v>
      </c>
      <c r="DL611" s="193">
        <v>0</v>
      </c>
      <c r="DM611" s="190" t="s">
        <v>287</v>
      </c>
      <c r="DN611" s="193">
        <v>90123</v>
      </c>
      <c r="DO611" s="193">
        <v>0</v>
      </c>
      <c r="DP611" s="190" t="s">
        <v>271</v>
      </c>
      <c r="DQ611" s="193" t="s">
        <v>271</v>
      </c>
      <c r="DR611" s="193" t="s">
        <v>271</v>
      </c>
      <c r="DS611" s="190" t="s">
        <v>271</v>
      </c>
      <c r="DT611" s="193" t="s">
        <v>271</v>
      </c>
      <c r="DU611" s="193" t="s">
        <v>271</v>
      </c>
      <c r="DV611" s="190" t="s">
        <v>271</v>
      </c>
      <c r="DW611" s="193" t="s">
        <v>271</v>
      </c>
      <c r="DX611" s="193" t="s">
        <v>271</v>
      </c>
      <c r="DY611" s="190" t="s">
        <v>356</v>
      </c>
      <c r="DZ611" s="190" t="s">
        <v>272</v>
      </c>
      <c r="EA611" s="190" t="s">
        <v>868</v>
      </c>
      <c r="EB611" s="190" t="s">
        <v>307</v>
      </c>
      <c r="EC611" s="190" t="s">
        <v>272</v>
      </c>
      <c r="ED611" s="190" t="s">
        <v>381</v>
      </c>
      <c r="EE611" s="190" t="s">
        <v>307</v>
      </c>
      <c r="EF611" s="190" t="s">
        <v>10069</v>
      </c>
      <c r="EG611" s="190" t="s">
        <v>285</v>
      </c>
      <c r="EH611" s="190" t="s">
        <v>380</v>
      </c>
      <c r="EI611" s="190" t="s">
        <v>319</v>
      </c>
      <c r="EJ611" s="190" t="s">
        <v>245</v>
      </c>
      <c r="EK611" s="190" t="s">
        <v>351</v>
      </c>
      <c r="EL611" s="190" t="s">
        <v>272</v>
      </c>
      <c r="EM611" s="190" t="s">
        <v>272</v>
      </c>
      <c r="EN611" s="190" t="s">
        <v>272</v>
      </c>
      <c r="EO611" s="190" t="s">
        <v>272</v>
      </c>
      <c r="EP611" s="190" t="s">
        <v>350</v>
      </c>
      <c r="EQ611" s="190">
        <v>4</v>
      </c>
      <c r="ER611" s="190" t="s">
        <v>349</v>
      </c>
      <c r="ES611" s="190" t="s">
        <v>272</v>
      </c>
      <c r="ET611" s="190" t="s">
        <v>272</v>
      </c>
      <c r="EU611" s="190" t="s">
        <v>272</v>
      </c>
      <c r="EV611" s="190" t="s">
        <v>272</v>
      </c>
      <c r="EW611" s="190" t="s">
        <v>303</v>
      </c>
      <c r="EX611" s="190">
        <v>4</v>
      </c>
      <c r="EY611" s="190" t="s">
        <v>278</v>
      </c>
      <c r="EZ611" s="190" t="s">
        <v>267</v>
      </c>
      <c r="FA611" s="190" t="s">
        <v>258</v>
      </c>
      <c r="FB611" s="193">
        <v>19</v>
      </c>
      <c r="FC611" s="190" t="s">
        <v>482</v>
      </c>
      <c r="FD611" s="190" t="s">
        <v>276</v>
      </c>
      <c r="FE611" s="190" t="s">
        <v>348</v>
      </c>
      <c r="FF611" s="190" t="s">
        <v>263</v>
      </c>
      <c r="FG611" s="190" t="s">
        <v>10068</v>
      </c>
      <c r="FH611" s="190" t="s">
        <v>10067</v>
      </c>
      <c r="FI611" s="190" t="s">
        <v>10066</v>
      </c>
      <c r="FJ611" s="190" t="s">
        <v>10065</v>
      </c>
      <c r="FK611" s="190" t="s">
        <v>10064</v>
      </c>
      <c r="FL611" s="190" t="s">
        <v>10063</v>
      </c>
      <c r="FM611" s="190" t="s">
        <v>10062</v>
      </c>
      <c r="FN611" s="190" t="s">
        <v>10061</v>
      </c>
      <c r="FO611" s="190" t="s">
        <v>10060</v>
      </c>
      <c r="FP611" s="190" t="s">
        <v>10059</v>
      </c>
      <c r="FQ611" s="193">
        <v>0</v>
      </c>
      <c r="FR611" s="193">
        <v>156419</v>
      </c>
      <c r="FS611" s="190" t="s">
        <v>272</v>
      </c>
      <c r="FT611" s="190" t="s">
        <v>297</v>
      </c>
      <c r="FU611" s="190" t="s">
        <v>272</v>
      </c>
      <c r="FV611" s="190" t="s">
        <v>297</v>
      </c>
      <c r="FW611" s="190" t="s">
        <v>272</v>
      </c>
      <c r="FX611" s="190" t="s">
        <v>297</v>
      </c>
      <c r="FY611" s="190" t="s">
        <v>272</v>
      </c>
      <c r="FZ611" s="190" t="s">
        <v>297</v>
      </c>
      <c r="GA611" s="190" t="s">
        <v>272</v>
      </c>
      <c r="GB611" s="190" t="s">
        <v>297</v>
      </c>
      <c r="GC611" s="190" t="s">
        <v>272</v>
      </c>
      <c r="GD611" s="190" t="s">
        <v>297</v>
      </c>
      <c r="GE611" s="190" t="s">
        <v>272</v>
      </c>
    </row>
    <row r="612" spans="1:187" x14ac:dyDescent="0.3">
      <c r="A612" s="190" t="s">
        <v>372</v>
      </c>
      <c r="B612" s="190">
        <v>3184</v>
      </c>
      <c r="C612" s="190" t="s">
        <v>129</v>
      </c>
      <c r="D612" s="190" t="s">
        <v>240</v>
      </c>
      <c r="E612" s="190" t="s">
        <v>10058</v>
      </c>
      <c r="F612" s="190" t="s">
        <v>10057</v>
      </c>
      <c r="G612" s="190" t="s">
        <v>4028</v>
      </c>
      <c r="H612" s="190" t="s">
        <v>1272</v>
      </c>
      <c r="I612" s="190" t="s">
        <v>301</v>
      </c>
      <c r="J612" s="190" t="s">
        <v>10056</v>
      </c>
      <c r="K612" s="190" t="s">
        <v>271</v>
      </c>
      <c r="L612" s="190" t="s">
        <v>271</v>
      </c>
      <c r="M612" s="190" t="s">
        <v>271</v>
      </c>
      <c r="N612" s="190" t="s">
        <v>271</v>
      </c>
      <c r="O612" s="190" t="s">
        <v>271</v>
      </c>
      <c r="P612" s="190" t="s">
        <v>271</v>
      </c>
      <c r="Q612" s="191">
        <v>41441</v>
      </c>
      <c r="R612" s="191">
        <v>42855</v>
      </c>
      <c r="T612" s="190" t="s">
        <v>471</v>
      </c>
      <c r="U612" s="194">
        <v>1460645</v>
      </c>
      <c r="V612" s="190" t="s">
        <v>6927</v>
      </c>
      <c r="W612" s="190" t="s">
        <v>2607</v>
      </c>
      <c r="X612" s="190" t="s">
        <v>10055</v>
      </c>
      <c r="Y612" s="190" t="s">
        <v>10054</v>
      </c>
      <c r="Z612" s="190" t="s">
        <v>364</v>
      </c>
      <c r="AA612" s="190" t="s">
        <v>10053</v>
      </c>
      <c r="AB612" s="190" t="s">
        <v>310</v>
      </c>
      <c r="AC612" s="190" t="s">
        <v>10052</v>
      </c>
      <c r="AD612" s="190" t="s">
        <v>325</v>
      </c>
      <c r="AE612" s="190" t="s">
        <v>10051</v>
      </c>
      <c r="AF612" s="190" t="s">
        <v>10050</v>
      </c>
      <c r="AG612" s="193">
        <v>21579</v>
      </c>
      <c r="AH612" s="193">
        <v>36579</v>
      </c>
      <c r="AI612" s="193">
        <v>58158</v>
      </c>
      <c r="AJ612" s="193">
        <v>675</v>
      </c>
      <c r="AK612" s="193">
        <v>600</v>
      </c>
      <c r="AL612" s="193">
        <v>1275</v>
      </c>
      <c r="AM612" s="193" t="s">
        <v>271</v>
      </c>
      <c r="AN612" s="193" t="s">
        <v>271</v>
      </c>
      <c r="AO612" s="193">
        <v>0</v>
      </c>
      <c r="AP612" s="193" t="s">
        <v>271</v>
      </c>
      <c r="AQ612" s="193" t="s">
        <v>271</v>
      </c>
      <c r="AR612" s="193">
        <v>0</v>
      </c>
      <c r="AS612" s="190" t="s">
        <v>271</v>
      </c>
      <c r="AT612" s="193" t="s">
        <v>271</v>
      </c>
      <c r="AU612" s="193" t="s">
        <v>271</v>
      </c>
      <c r="AV612" s="190" t="s">
        <v>271</v>
      </c>
      <c r="AW612" s="193" t="s">
        <v>271</v>
      </c>
      <c r="AX612" s="193" t="s">
        <v>271</v>
      </c>
      <c r="AY612" s="190" t="s">
        <v>271</v>
      </c>
      <c r="AZ612" s="193" t="s">
        <v>271</v>
      </c>
      <c r="BA612" s="193" t="s">
        <v>271</v>
      </c>
      <c r="BB612" s="190" t="s">
        <v>271</v>
      </c>
      <c r="BC612" s="193" t="s">
        <v>271</v>
      </c>
      <c r="BD612" s="193" t="s">
        <v>271</v>
      </c>
      <c r="BE612" s="190" t="s">
        <v>271</v>
      </c>
      <c r="BF612" s="193" t="s">
        <v>271</v>
      </c>
      <c r="BG612" s="193" t="s">
        <v>271</v>
      </c>
      <c r="BH612" s="190" t="s">
        <v>271</v>
      </c>
      <c r="BI612" s="193" t="s">
        <v>271</v>
      </c>
      <c r="BJ612" s="193" t="s">
        <v>271</v>
      </c>
      <c r="BK612" s="190" t="s">
        <v>271</v>
      </c>
      <c r="BL612" s="193" t="s">
        <v>271</v>
      </c>
      <c r="BM612" s="193" t="s">
        <v>271</v>
      </c>
      <c r="BN612" s="190" t="s">
        <v>271</v>
      </c>
      <c r="BO612" s="193" t="s">
        <v>271</v>
      </c>
      <c r="BP612" s="193" t="s">
        <v>271</v>
      </c>
      <c r="BQ612" s="190" t="s">
        <v>271</v>
      </c>
      <c r="BR612" s="193" t="s">
        <v>271</v>
      </c>
      <c r="BS612" s="193" t="s">
        <v>271</v>
      </c>
      <c r="BT612" s="190" t="s">
        <v>271</v>
      </c>
      <c r="BU612" s="193" t="s">
        <v>271</v>
      </c>
      <c r="BV612" s="193" t="s">
        <v>271</v>
      </c>
      <c r="BW612" s="193">
        <v>5000</v>
      </c>
      <c r="BX612" s="193">
        <v>3500</v>
      </c>
      <c r="BY612" s="193">
        <v>8500</v>
      </c>
      <c r="BZ612" s="193">
        <v>732</v>
      </c>
      <c r="CA612" s="193">
        <v>432</v>
      </c>
      <c r="CB612" s="193">
        <v>1164</v>
      </c>
      <c r="CC612" s="190" t="s">
        <v>271</v>
      </c>
      <c r="CD612" s="193" t="s">
        <v>271</v>
      </c>
      <c r="CE612" s="193" t="s">
        <v>271</v>
      </c>
      <c r="CF612" s="190" t="s">
        <v>271</v>
      </c>
      <c r="CG612" s="193" t="s">
        <v>271</v>
      </c>
      <c r="CH612" s="193" t="s">
        <v>271</v>
      </c>
      <c r="CI612" s="190" t="s">
        <v>271</v>
      </c>
      <c r="CJ612" s="193" t="s">
        <v>271</v>
      </c>
      <c r="CK612" s="193" t="s">
        <v>271</v>
      </c>
      <c r="CL612" s="190" t="s">
        <v>271</v>
      </c>
      <c r="CM612" s="193" t="s">
        <v>271</v>
      </c>
      <c r="CN612" s="193" t="s">
        <v>271</v>
      </c>
      <c r="CO612" s="190" t="s">
        <v>271</v>
      </c>
      <c r="CP612" s="193" t="s">
        <v>271</v>
      </c>
      <c r="CQ612" s="193" t="s">
        <v>271</v>
      </c>
      <c r="CR612" s="190" t="s">
        <v>287</v>
      </c>
      <c r="CS612" s="193">
        <v>211</v>
      </c>
      <c r="CT612" s="193">
        <v>0</v>
      </c>
      <c r="CU612" s="190" t="s">
        <v>271</v>
      </c>
      <c r="CV612" s="193" t="s">
        <v>271</v>
      </c>
      <c r="CW612" s="193" t="s">
        <v>271</v>
      </c>
      <c r="CX612" s="190" t="s">
        <v>287</v>
      </c>
      <c r="CY612" s="193">
        <v>1164</v>
      </c>
      <c r="CZ612" s="193">
        <v>0</v>
      </c>
      <c r="DA612" s="190" t="s">
        <v>271</v>
      </c>
      <c r="DB612" s="193" t="s">
        <v>271</v>
      </c>
      <c r="DC612" s="193" t="s">
        <v>271</v>
      </c>
      <c r="DD612" s="190" t="s">
        <v>271</v>
      </c>
      <c r="DE612" s="193" t="s">
        <v>271</v>
      </c>
      <c r="DF612" s="193" t="s">
        <v>271</v>
      </c>
      <c r="DG612" s="190" t="s">
        <v>271</v>
      </c>
      <c r="DH612" s="193" t="s">
        <v>271</v>
      </c>
      <c r="DI612" s="193" t="s">
        <v>271</v>
      </c>
      <c r="DJ612" s="190" t="s">
        <v>271</v>
      </c>
      <c r="DK612" s="193" t="s">
        <v>271</v>
      </c>
      <c r="DL612" s="193" t="s">
        <v>271</v>
      </c>
      <c r="DM612" s="190" t="s">
        <v>271</v>
      </c>
      <c r="DN612" s="193" t="s">
        <v>271</v>
      </c>
      <c r="DO612" s="193" t="s">
        <v>271</v>
      </c>
      <c r="DP612" s="190" t="s">
        <v>271</v>
      </c>
      <c r="DQ612" s="193" t="s">
        <v>271</v>
      </c>
      <c r="DR612" s="193" t="s">
        <v>271</v>
      </c>
      <c r="DS612" s="190" t="s">
        <v>271</v>
      </c>
      <c r="DT612" s="193" t="s">
        <v>271</v>
      </c>
      <c r="DU612" s="193" t="s">
        <v>271</v>
      </c>
      <c r="DV612" s="190" t="s">
        <v>271</v>
      </c>
      <c r="DW612" s="193" t="s">
        <v>271</v>
      </c>
      <c r="DX612" s="193" t="s">
        <v>271</v>
      </c>
      <c r="DY612" s="190" t="s">
        <v>356</v>
      </c>
      <c r="DZ612" s="190" t="s">
        <v>297</v>
      </c>
      <c r="EA612" s="190" t="s">
        <v>271</v>
      </c>
      <c r="EB612" s="190" t="s">
        <v>271</v>
      </c>
      <c r="EC612" s="190" t="s">
        <v>272</v>
      </c>
      <c r="ED612" s="190" t="s">
        <v>785</v>
      </c>
      <c r="EE612" s="190" t="s">
        <v>307</v>
      </c>
      <c r="EF612" s="190" t="s">
        <v>10049</v>
      </c>
      <c r="EG612" s="190" t="s">
        <v>285</v>
      </c>
      <c r="EH612" s="190" t="s">
        <v>320</v>
      </c>
      <c r="EI612" s="190" t="s">
        <v>319</v>
      </c>
      <c r="EJ612" s="190" t="s">
        <v>244</v>
      </c>
      <c r="EK612" s="190" t="s">
        <v>351</v>
      </c>
      <c r="EL612" s="190" t="s">
        <v>272</v>
      </c>
      <c r="EM612" s="190" t="s">
        <v>272</v>
      </c>
      <c r="EN612" s="190" t="s">
        <v>272</v>
      </c>
      <c r="EO612" s="190" t="s">
        <v>272</v>
      </c>
      <c r="EP612" s="190" t="s">
        <v>350</v>
      </c>
      <c r="EQ612" s="190">
        <v>4</v>
      </c>
      <c r="ER612" s="190" t="s">
        <v>404</v>
      </c>
      <c r="ES612" s="190" t="s">
        <v>272</v>
      </c>
      <c r="ET612" s="190" t="s">
        <v>297</v>
      </c>
      <c r="EU612" s="190" t="s">
        <v>272</v>
      </c>
      <c r="EV612" s="190" t="s">
        <v>272</v>
      </c>
      <c r="EW612" s="190" t="s">
        <v>281</v>
      </c>
      <c r="EX612" s="190">
        <v>3</v>
      </c>
      <c r="EY612" s="190" t="s">
        <v>278</v>
      </c>
      <c r="EZ612" s="190" t="s">
        <v>268</v>
      </c>
      <c r="FA612" s="190" t="s">
        <v>258</v>
      </c>
      <c r="FB612" s="193">
        <v>2</v>
      </c>
      <c r="FC612" s="190" t="s">
        <v>276</v>
      </c>
      <c r="FD612" s="190" t="s">
        <v>271</v>
      </c>
      <c r="FE612" s="190" t="s">
        <v>271</v>
      </c>
      <c r="FF612" s="190" t="s">
        <v>264</v>
      </c>
      <c r="FG612" s="190" t="s">
        <v>10048</v>
      </c>
      <c r="FH612" s="190" t="s">
        <v>10047</v>
      </c>
      <c r="FI612" s="190" t="s">
        <v>10046</v>
      </c>
      <c r="FJ612" s="190" t="s">
        <v>10045</v>
      </c>
      <c r="FK612" s="190" t="s">
        <v>10044</v>
      </c>
      <c r="FL612" s="190" t="s">
        <v>10043</v>
      </c>
      <c r="FM612" s="190" t="s">
        <v>10042</v>
      </c>
      <c r="FN612" s="190" t="s">
        <v>10041</v>
      </c>
      <c r="FO612" s="190" t="s">
        <v>271</v>
      </c>
      <c r="FP612" s="190" t="s">
        <v>10040</v>
      </c>
      <c r="FQ612" s="193">
        <v>8500</v>
      </c>
      <c r="FR612" s="193">
        <v>1164</v>
      </c>
      <c r="FS612" s="190" t="s">
        <v>297</v>
      </c>
      <c r="FT612" s="190" t="s">
        <v>297</v>
      </c>
      <c r="FU612" s="190" t="s">
        <v>297</v>
      </c>
      <c r="FV612" s="190" t="s">
        <v>297</v>
      </c>
      <c r="FW612" s="190" t="s">
        <v>297</v>
      </c>
      <c r="FX612" s="190" t="s">
        <v>297</v>
      </c>
      <c r="FY612" s="190" t="s">
        <v>272</v>
      </c>
      <c r="FZ612" s="190" t="s">
        <v>297</v>
      </c>
      <c r="GA612" s="190" t="s">
        <v>297</v>
      </c>
      <c r="GB612" s="190" t="s">
        <v>297</v>
      </c>
      <c r="GC612" s="190" t="s">
        <v>297</v>
      </c>
      <c r="GD612" s="190" t="s">
        <v>297</v>
      </c>
      <c r="GE612" s="190" t="s">
        <v>297</v>
      </c>
    </row>
    <row r="613" spans="1:187" x14ac:dyDescent="0.3">
      <c r="A613" s="190" t="s">
        <v>372</v>
      </c>
      <c r="B613" s="190">
        <v>3194</v>
      </c>
      <c r="C613" s="190" t="s">
        <v>129</v>
      </c>
      <c r="D613" s="190" t="s">
        <v>240</v>
      </c>
      <c r="E613" s="190" t="s">
        <v>10039</v>
      </c>
      <c r="F613" s="190" t="s">
        <v>10038</v>
      </c>
      <c r="G613" s="190" t="s">
        <v>4028</v>
      </c>
      <c r="H613" s="190" t="s">
        <v>1272</v>
      </c>
      <c r="I613" s="190" t="s">
        <v>301</v>
      </c>
      <c r="J613" s="190" t="s">
        <v>8829</v>
      </c>
      <c r="K613" s="190" t="s">
        <v>271</v>
      </c>
      <c r="L613" s="190" t="s">
        <v>271</v>
      </c>
      <c r="M613" s="190" t="s">
        <v>271</v>
      </c>
      <c r="N613" s="190" t="s">
        <v>271</v>
      </c>
      <c r="O613" s="190" t="s">
        <v>271</v>
      </c>
      <c r="P613" s="190" t="s">
        <v>271</v>
      </c>
      <c r="Q613" s="191">
        <v>42186</v>
      </c>
      <c r="R613" s="191">
        <v>44012</v>
      </c>
      <c r="T613" s="190" t="s">
        <v>366</v>
      </c>
      <c r="U613" s="194">
        <v>1497415.69</v>
      </c>
      <c r="V613" s="190" t="s">
        <v>10037</v>
      </c>
      <c r="W613" s="190" t="s">
        <v>364</v>
      </c>
      <c r="X613" s="190" t="s">
        <v>10036</v>
      </c>
      <c r="Y613" s="190" t="s">
        <v>10035</v>
      </c>
      <c r="Z613" s="190" t="s">
        <v>10034</v>
      </c>
      <c r="AA613" s="190" t="s">
        <v>10033</v>
      </c>
      <c r="AB613" s="190" t="s">
        <v>310</v>
      </c>
      <c r="AC613" s="190" t="s">
        <v>10032</v>
      </c>
      <c r="AD613" s="190" t="s">
        <v>325</v>
      </c>
      <c r="AE613" s="190" t="s">
        <v>10031</v>
      </c>
      <c r="AF613" s="190" t="s">
        <v>10030</v>
      </c>
      <c r="AG613" s="193">
        <v>35000</v>
      </c>
      <c r="AH613" s="193" t="s">
        <v>271</v>
      </c>
      <c r="AI613" s="193">
        <v>35000</v>
      </c>
      <c r="AJ613" s="193">
        <v>15000</v>
      </c>
      <c r="AK613" s="193" t="s">
        <v>271</v>
      </c>
      <c r="AL613" s="193">
        <v>15000</v>
      </c>
      <c r="AM613" s="193" t="s">
        <v>271</v>
      </c>
      <c r="AN613" s="193" t="s">
        <v>271</v>
      </c>
      <c r="AO613" s="193">
        <v>0</v>
      </c>
      <c r="AP613" s="193" t="s">
        <v>271</v>
      </c>
      <c r="AQ613" s="193" t="s">
        <v>271</v>
      </c>
      <c r="AR613" s="193">
        <v>0</v>
      </c>
      <c r="AS613" s="190" t="s">
        <v>271</v>
      </c>
      <c r="AT613" s="193" t="s">
        <v>271</v>
      </c>
      <c r="AU613" s="193" t="s">
        <v>271</v>
      </c>
      <c r="AV613" s="190" t="s">
        <v>271</v>
      </c>
      <c r="AW613" s="193" t="s">
        <v>271</v>
      </c>
      <c r="AX613" s="193" t="s">
        <v>271</v>
      </c>
      <c r="AY613" s="190" t="s">
        <v>271</v>
      </c>
      <c r="AZ613" s="193" t="s">
        <v>271</v>
      </c>
      <c r="BA613" s="193" t="s">
        <v>271</v>
      </c>
      <c r="BB613" s="190" t="s">
        <v>271</v>
      </c>
      <c r="BC613" s="193" t="s">
        <v>271</v>
      </c>
      <c r="BD613" s="193" t="s">
        <v>271</v>
      </c>
      <c r="BE613" s="190" t="s">
        <v>271</v>
      </c>
      <c r="BF613" s="193" t="s">
        <v>271</v>
      </c>
      <c r="BG613" s="193" t="s">
        <v>271</v>
      </c>
      <c r="BH613" s="190" t="s">
        <v>271</v>
      </c>
      <c r="BI613" s="193" t="s">
        <v>271</v>
      </c>
      <c r="BJ613" s="193" t="s">
        <v>271</v>
      </c>
      <c r="BK613" s="190" t="s">
        <v>271</v>
      </c>
      <c r="BL613" s="193" t="s">
        <v>271</v>
      </c>
      <c r="BM613" s="193" t="s">
        <v>271</v>
      </c>
      <c r="BN613" s="190" t="s">
        <v>271</v>
      </c>
      <c r="BO613" s="193" t="s">
        <v>271</v>
      </c>
      <c r="BP613" s="193" t="s">
        <v>271</v>
      </c>
      <c r="BQ613" s="190" t="s">
        <v>271</v>
      </c>
      <c r="BR613" s="193" t="s">
        <v>271</v>
      </c>
      <c r="BS613" s="193" t="s">
        <v>271</v>
      </c>
      <c r="BT613" s="190" t="s">
        <v>271</v>
      </c>
      <c r="BU613" s="193" t="s">
        <v>271</v>
      </c>
      <c r="BV613" s="193" t="s">
        <v>271</v>
      </c>
      <c r="BW613" s="193" t="s">
        <v>271</v>
      </c>
      <c r="BX613" s="193" t="s">
        <v>271</v>
      </c>
      <c r="BY613" s="193">
        <v>0</v>
      </c>
      <c r="BZ613" s="193" t="s">
        <v>271</v>
      </c>
      <c r="CA613" s="193" t="s">
        <v>271</v>
      </c>
      <c r="CB613" s="193">
        <v>0</v>
      </c>
      <c r="CC613" s="190" t="s">
        <v>271</v>
      </c>
      <c r="CD613" s="193" t="s">
        <v>271</v>
      </c>
      <c r="CE613" s="193" t="s">
        <v>271</v>
      </c>
      <c r="CF613" s="190" t="s">
        <v>271</v>
      </c>
      <c r="CG613" s="193" t="s">
        <v>271</v>
      </c>
      <c r="CH613" s="193" t="s">
        <v>271</v>
      </c>
      <c r="CI613" s="190" t="s">
        <v>271</v>
      </c>
      <c r="CJ613" s="193" t="s">
        <v>271</v>
      </c>
      <c r="CK613" s="193" t="s">
        <v>271</v>
      </c>
      <c r="CL613" s="190" t="s">
        <v>271</v>
      </c>
      <c r="CM613" s="193" t="s">
        <v>271</v>
      </c>
      <c r="CN613" s="193" t="s">
        <v>271</v>
      </c>
      <c r="CO613" s="190" t="s">
        <v>271</v>
      </c>
      <c r="CP613" s="193" t="s">
        <v>271</v>
      </c>
      <c r="CQ613" s="193" t="s">
        <v>271</v>
      </c>
      <c r="CR613" s="190" t="s">
        <v>287</v>
      </c>
      <c r="CS613" s="193">
        <v>0</v>
      </c>
      <c r="CT613" s="193">
        <v>0</v>
      </c>
      <c r="CU613" s="190" t="s">
        <v>271</v>
      </c>
      <c r="CV613" s="193" t="s">
        <v>271</v>
      </c>
      <c r="CW613" s="193" t="s">
        <v>271</v>
      </c>
      <c r="CX613" s="190" t="s">
        <v>271</v>
      </c>
      <c r="CY613" s="193" t="s">
        <v>271</v>
      </c>
      <c r="CZ613" s="193" t="s">
        <v>271</v>
      </c>
      <c r="DA613" s="190" t="s">
        <v>271</v>
      </c>
      <c r="DB613" s="193" t="s">
        <v>271</v>
      </c>
      <c r="DC613" s="193" t="s">
        <v>271</v>
      </c>
      <c r="DD613" s="190" t="s">
        <v>271</v>
      </c>
      <c r="DE613" s="193" t="s">
        <v>271</v>
      </c>
      <c r="DF613" s="193" t="s">
        <v>271</v>
      </c>
      <c r="DG613" s="190" t="s">
        <v>271</v>
      </c>
      <c r="DH613" s="193" t="s">
        <v>271</v>
      </c>
      <c r="DI613" s="193" t="s">
        <v>271</v>
      </c>
      <c r="DJ613" s="190" t="s">
        <v>271</v>
      </c>
      <c r="DK613" s="193" t="s">
        <v>271</v>
      </c>
      <c r="DL613" s="193" t="s">
        <v>271</v>
      </c>
      <c r="DM613" s="190" t="s">
        <v>271</v>
      </c>
      <c r="DN613" s="193" t="s">
        <v>271</v>
      </c>
      <c r="DO613" s="193" t="s">
        <v>271</v>
      </c>
      <c r="DP613" s="190" t="s">
        <v>271</v>
      </c>
      <c r="DQ613" s="193" t="s">
        <v>271</v>
      </c>
      <c r="DR613" s="193" t="s">
        <v>271</v>
      </c>
      <c r="DS613" s="190" t="s">
        <v>271</v>
      </c>
      <c r="DT613" s="193" t="s">
        <v>271</v>
      </c>
      <c r="DU613" s="193" t="s">
        <v>271</v>
      </c>
      <c r="DV613" s="190" t="s">
        <v>271</v>
      </c>
      <c r="DW613" s="193" t="s">
        <v>271</v>
      </c>
      <c r="DX613" s="193" t="s">
        <v>271</v>
      </c>
      <c r="DY613" s="190" t="s">
        <v>812</v>
      </c>
      <c r="DZ613" s="190" t="s">
        <v>297</v>
      </c>
      <c r="EA613" s="190" t="s">
        <v>271</v>
      </c>
      <c r="EB613" s="190" t="s">
        <v>271</v>
      </c>
      <c r="EC613" s="190" t="s">
        <v>297</v>
      </c>
      <c r="ED613" s="190" t="s">
        <v>271</v>
      </c>
      <c r="EE613" s="190" t="s">
        <v>271</v>
      </c>
      <c r="EF613" s="190" t="s">
        <v>10029</v>
      </c>
      <c r="EG613" s="190" t="s">
        <v>352</v>
      </c>
      <c r="EH613" s="190" t="s">
        <v>284</v>
      </c>
      <c r="EI613" s="190" t="s">
        <v>283</v>
      </c>
      <c r="EJ613" s="190" t="s">
        <v>245</v>
      </c>
      <c r="EK613" s="190" t="s">
        <v>379</v>
      </c>
      <c r="EL613" s="190" t="s">
        <v>272</v>
      </c>
      <c r="EM613" s="190" t="s">
        <v>272</v>
      </c>
      <c r="EN613" s="190" t="s">
        <v>272</v>
      </c>
      <c r="EO613" s="190" t="s">
        <v>272</v>
      </c>
      <c r="EP613" s="190" t="s">
        <v>378</v>
      </c>
      <c r="EQ613" s="190">
        <v>4</v>
      </c>
      <c r="ER613" s="190" t="s">
        <v>349</v>
      </c>
      <c r="ES613" s="190" t="s">
        <v>272</v>
      </c>
      <c r="ET613" s="190" t="s">
        <v>272</v>
      </c>
      <c r="EU613" s="190" t="s">
        <v>272</v>
      </c>
      <c r="EV613" s="190" t="s">
        <v>272</v>
      </c>
      <c r="EW613" s="190" t="s">
        <v>303</v>
      </c>
      <c r="EX613" s="190">
        <v>4</v>
      </c>
      <c r="EY613" s="190" t="s">
        <v>302</v>
      </c>
      <c r="EZ613" s="190" t="s">
        <v>268</v>
      </c>
      <c r="FA613" s="190" t="s">
        <v>258</v>
      </c>
      <c r="FB613" s="193">
        <v>2</v>
      </c>
      <c r="FC613" s="190" t="s">
        <v>276</v>
      </c>
      <c r="FD613" s="190" t="s">
        <v>1041</v>
      </c>
      <c r="FE613" s="190" t="s">
        <v>376</v>
      </c>
      <c r="FF613" s="190" t="s">
        <v>262</v>
      </c>
      <c r="FG613" s="190" t="s">
        <v>271</v>
      </c>
      <c r="FH613" s="190" t="s">
        <v>10028</v>
      </c>
      <c r="FI613" s="190" t="s">
        <v>10027</v>
      </c>
      <c r="FJ613" s="190" t="s">
        <v>10025</v>
      </c>
      <c r="FK613" s="190" t="s">
        <v>271</v>
      </c>
      <c r="FL613" s="190" t="s">
        <v>10026</v>
      </c>
      <c r="FM613" s="190" t="s">
        <v>10025</v>
      </c>
      <c r="FN613" s="190" t="s">
        <v>271</v>
      </c>
      <c r="FO613" s="190" t="s">
        <v>10024</v>
      </c>
      <c r="FP613" s="190" t="s">
        <v>10023</v>
      </c>
      <c r="FQ613" s="193">
        <v>0</v>
      </c>
      <c r="FR613" s="193">
        <v>0</v>
      </c>
      <c r="FS613" s="190" t="s">
        <v>297</v>
      </c>
      <c r="FT613" s="190" t="s">
        <v>297</v>
      </c>
      <c r="FU613" s="190" t="s">
        <v>297</v>
      </c>
      <c r="FV613" s="190" t="s">
        <v>297</v>
      </c>
      <c r="FW613" s="190" t="s">
        <v>272</v>
      </c>
      <c r="FX613" s="190" t="s">
        <v>297</v>
      </c>
      <c r="FY613" s="190" t="s">
        <v>297</v>
      </c>
      <c r="FZ613" s="190" t="s">
        <v>297</v>
      </c>
      <c r="GA613" s="190" t="s">
        <v>297</v>
      </c>
      <c r="GB613" s="190" t="s">
        <v>297</v>
      </c>
      <c r="GC613" s="190" t="s">
        <v>272</v>
      </c>
      <c r="GD613" s="190" t="s">
        <v>297</v>
      </c>
      <c r="GE613" s="190" t="s">
        <v>297</v>
      </c>
    </row>
    <row r="614" spans="1:187" x14ac:dyDescent="0.3">
      <c r="A614" s="190" t="s">
        <v>372</v>
      </c>
      <c r="B614" s="190">
        <v>3202</v>
      </c>
      <c r="C614" s="190" t="s">
        <v>129</v>
      </c>
      <c r="D614" s="190" t="s">
        <v>240</v>
      </c>
      <c r="E614" s="190" t="s">
        <v>10022</v>
      </c>
      <c r="F614" s="190" t="s">
        <v>10021</v>
      </c>
      <c r="G614" s="190" t="s">
        <v>4028</v>
      </c>
      <c r="H614" s="190" t="s">
        <v>369</v>
      </c>
      <c r="I614" s="190" t="s">
        <v>301</v>
      </c>
      <c r="J614" s="190" t="s">
        <v>10020</v>
      </c>
      <c r="K614" s="190" t="s">
        <v>271</v>
      </c>
      <c r="L614" s="190" t="s">
        <v>271</v>
      </c>
      <c r="M614" s="190" t="s">
        <v>271</v>
      </c>
      <c r="N614" s="190" t="s">
        <v>271</v>
      </c>
      <c r="O614" s="190" t="s">
        <v>271</v>
      </c>
      <c r="P614" s="190" t="s">
        <v>271</v>
      </c>
      <c r="Q614" s="191">
        <v>42016</v>
      </c>
      <c r="R614" s="191">
        <v>42704</v>
      </c>
      <c r="T614" s="190" t="s">
        <v>452</v>
      </c>
      <c r="U614" s="194">
        <v>500000</v>
      </c>
      <c r="V614" s="190" t="s">
        <v>5960</v>
      </c>
      <c r="W614" s="190" t="s">
        <v>5959</v>
      </c>
      <c r="X614" s="190" t="s">
        <v>903</v>
      </c>
      <c r="Y614" s="190" t="s">
        <v>2648</v>
      </c>
      <c r="Z614" s="190" t="s">
        <v>5958</v>
      </c>
      <c r="AA614" s="190" t="s">
        <v>5957</v>
      </c>
      <c r="AB614" s="190" t="s">
        <v>448</v>
      </c>
      <c r="AC614" s="190" t="s">
        <v>10019</v>
      </c>
      <c r="AD614" s="190" t="s">
        <v>325</v>
      </c>
      <c r="AE614" s="190" t="s">
        <v>10018</v>
      </c>
      <c r="AF614" s="190" t="s">
        <v>10017</v>
      </c>
      <c r="AG614" s="193">
        <v>0</v>
      </c>
      <c r="AH614" s="193">
        <v>0</v>
      </c>
      <c r="AI614" s="193">
        <v>0</v>
      </c>
      <c r="AJ614" s="193">
        <v>3571</v>
      </c>
      <c r="AK614" s="193">
        <v>2881</v>
      </c>
      <c r="AL614" s="193">
        <v>6452</v>
      </c>
      <c r="AM614" s="193">
        <v>0</v>
      </c>
      <c r="AN614" s="193">
        <v>0</v>
      </c>
      <c r="AO614" s="193">
        <v>0</v>
      </c>
      <c r="AP614" s="193">
        <v>3571</v>
      </c>
      <c r="AQ614" s="193">
        <v>2881</v>
      </c>
      <c r="AR614" s="193">
        <v>6452</v>
      </c>
      <c r="AS614" s="190" t="s">
        <v>271</v>
      </c>
      <c r="AT614" s="193" t="s">
        <v>271</v>
      </c>
      <c r="AU614" s="193" t="s">
        <v>271</v>
      </c>
      <c r="AV614" s="190" t="s">
        <v>271</v>
      </c>
      <c r="AW614" s="193" t="s">
        <v>271</v>
      </c>
      <c r="AX614" s="193" t="s">
        <v>271</v>
      </c>
      <c r="AY614" s="190" t="s">
        <v>271</v>
      </c>
      <c r="AZ614" s="193" t="s">
        <v>271</v>
      </c>
      <c r="BA614" s="193" t="s">
        <v>271</v>
      </c>
      <c r="BB614" s="190" t="s">
        <v>271</v>
      </c>
      <c r="BC614" s="193" t="s">
        <v>271</v>
      </c>
      <c r="BD614" s="193" t="s">
        <v>271</v>
      </c>
      <c r="BE614" s="190" t="s">
        <v>271</v>
      </c>
      <c r="BF614" s="193" t="s">
        <v>271</v>
      </c>
      <c r="BG614" s="193" t="s">
        <v>271</v>
      </c>
      <c r="BH614" s="190" t="s">
        <v>287</v>
      </c>
      <c r="BI614" s="193">
        <v>6452</v>
      </c>
      <c r="BJ614" s="193">
        <v>0</v>
      </c>
      <c r="BK614" s="190" t="s">
        <v>271</v>
      </c>
      <c r="BL614" s="193" t="s">
        <v>271</v>
      </c>
      <c r="BM614" s="193" t="s">
        <v>271</v>
      </c>
      <c r="BN614" s="190" t="s">
        <v>271</v>
      </c>
      <c r="BO614" s="193" t="s">
        <v>271</v>
      </c>
      <c r="BP614" s="193" t="s">
        <v>271</v>
      </c>
      <c r="BQ614" s="190" t="s">
        <v>271</v>
      </c>
      <c r="BR614" s="193" t="s">
        <v>271</v>
      </c>
      <c r="BS614" s="193" t="s">
        <v>271</v>
      </c>
      <c r="BT614" s="190" t="s">
        <v>271</v>
      </c>
      <c r="BU614" s="193" t="s">
        <v>271</v>
      </c>
      <c r="BV614" s="193" t="s">
        <v>271</v>
      </c>
      <c r="BW614" s="193" t="s">
        <v>271</v>
      </c>
      <c r="BX614" s="193" t="s">
        <v>271</v>
      </c>
      <c r="BY614" s="193">
        <v>0</v>
      </c>
      <c r="BZ614" s="193" t="s">
        <v>271</v>
      </c>
      <c r="CA614" s="193" t="s">
        <v>271</v>
      </c>
      <c r="CB614" s="193">
        <v>0</v>
      </c>
      <c r="CC614" s="190" t="s">
        <v>271</v>
      </c>
      <c r="CD614" s="193" t="s">
        <v>271</v>
      </c>
      <c r="CE614" s="193" t="s">
        <v>271</v>
      </c>
      <c r="CF614" s="190" t="s">
        <v>271</v>
      </c>
      <c r="CG614" s="193" t="s">
        <v>271</v>
      </c>
      <c r="CH614" s="193" t="s">
        <v>271</v>
      </c>
      <c r="CI614" s="190" t="s">
        <v>271</v>
      </c>
      <c r="CJ614" s="193" t="s">
        <v>271</v>
      </c>
      <c r="CK614" s="193" t="s">
        <v>271</v>
      </c>
      <c r="CL614" s="190" t="s">
        <v>271</v>
      </c>
      <c r="CM614" s="193" t="s">
        <v>271</v>
      </c>
      <c r="CN614" s="193" t="s">
        <v>271</v>
      </c>
      <c r="CO614" s="190" t="s">
        <v>271</v>
      </c>
      <c r="CP614" s="193" t="s">
        <v>271</v>
      </c>
      <c r="CQ614" s="193" t="s">
        <v>271</v>
      </c>
      <c r="CR614" s="190" t="s">
        <v>271</v>
      </c>
      <c r="CS614" s="193" t="s">
        <v>271</v>
      </c>
      <c r="CT614" s="193" t="s">
        <v>271</v>
      </c>
      <c r="CU614" s="190" t="s">
        <v>271</v>
      </c>
      <c r="CV614" s="193" t="s">
        <v>271</v>
      </c>
      <c r="CW614" s="193" t="s">
        <v>271</v>
      </c>
      <c r="CX614" s="190" t="s">
        <v>271</v>
      </c>
      <c r="CY614" s="193" t="s">
        <v>271</v>
      </c>
      <c r="CZ614" s="193" t="s">
        <v>271</v>
      </c>
      <c r="DA614" s="190" t="s">
        <v>271</v>
      </c>
      <c r="DB614" s="193" t="s">
        <v>271</v>
      </c>
      <c r="DC614" s="193" t="s">
        <v>271</v>
      </c>
      <c r="DD614" s="190" t="s">
        <v>271</v>
      </c>
      <c r="DE614" s="193" t="s">
        <v>271</v>
      </c>
      <c r="DF614" s="193" t="s">
        <v>271</v>
      </c>
      <c r="DG614" s="190" t="s">
        <v>271</v>
      </c>
      <c r="DH614" s="193" t="s">
        <v>271</v>
      </c>
      <c r="DI614" s="193" t="s">
        <v>271</v>
      </c>
      <c r="DJ614" s="190" t="s">
        <v>271</v>
      </c>
      <c r="DK614" s="193" t="s">
        <v>271</v>
      </c>
      <c r="DL614" s="193" t="s">
        <v>271</v>
      </c>
      <c r="DM614" s="190" t="s">
        <v>271</v>
      </c>
      <c r="DN614" s="193" t="s">
        <v>271</v>
      </c>
      <c r="DO614" s="193" t="s">
        <v>271</v>
      </c>
      <c r="DP614" s="190" t="s">
        <v>271</v>
      </c>
      <c r="DQ614" s="193" t="s">
        <v>271</v>
      </c>
      <c r="DR614" s="193" t="s">
        <v>271</v>
      </c>
      <c r="DS614" s="190" t="s">
        <v>271</v>
      </c>
      <c r="DT614" s="193" t="s">
        <v>271</v>
      </c>
      <c r="DU614" s="193" t="s">
        <v>271</v>
      </c>
      <c r="DV614" s="190" t="s">
        <v>271</v>
      </c>
      <c r="DW614" s="193" t="s">
        <v>271</v>
      </c>
      <c r="DX614" s="193" t="s">
        <v>271</v>
      </c>
      <c r="DY614" s="190" t="s">
        <v>356</v>
      </c>
      <c r="DZ614" s="190" t="s">
        <v>272</v>
      </c>
      <c r="EA614" s="190" t="s">
        <v>308</v>
      </c>
      <c r="EB614" s="190" t="s">
        <v>307</v>
      </c>
      <c r="EC614" s="190" t="s">
        <v>272</v>
      </c>
      <c r="ED614" s="190" t="s">
        <v>785</v>
      </c>
      <c r="EE614" s="190" t="s">
        <v>307</v>
      </c>
      <c r="EF614" s="190" t="s">
        <v>3221</v>
      </c>
      <c r="EG614" s="190" t="s">
        <v>321</v>
      </c>
      <c r="EH614" s="190" t="s">
        <v>320</v>
      </c>
      <c r="EI614" s="190" t="s">
        <v>319</v>
      </c>
      <c r="EJ614" s="190" t="s">
        <v>246</v>
      </c>
      <c r="EK614" s="190" t="s">
        <v>379</v>
      </c>
      <c r="EL614" s="190" t="s">
        <v>297</v>
      </c>
      <c r="EM614" s="190" t="s">
        <v>272</v>
      </c>
      <c r="EN614" s="190" t="s">
        <v>272</v>
      </c>
      <c r="EO614" s="190" t="s">
        <v>272</v>
      </c>
      <c r="EP614" s="190" t="s">
        <v>464</v>
      </c>
      <c r="EQ614" s="190">
        <v>3</v>
      </c>
      <c r="ER614" s="190" t="s">
        <v>349</v>
      </c>
      <c r="ES614" s="190" t="s">
        <v>272</v>
      </c>
      <c r="ET614" s="190" t="s">
        <v>272</v>
      </c>
      <c r="EU614" s="190" t="s">
        <v>272</v>
      </c>
      <c r="EV614" s="190" t="s">
        <v>272</v>
      </c>
      <c r="EW614" s="190" t="s">
        <v>303</v>
      </c>
      <c r="EX614" s="190">
        <v>4</v>
      </c>
      <c r="EY614" s="190" t="s">
        <v>278</v>
      </c>
      <c r="EZ614" s="190" t="s">
        <v>266</v>
      </c>
      <c r="FA614" s="190" t="s">
        <v>258</v>
      </c>
      <c r="FB614" s="193">
        <v>1</v>
      </c>
      <c r="FC614" s="190" t="s">
        <v>276</v>
      </c>
      <c r="FD614" s="190" t="s">
        <v>271</v>
      </c>
      <c r="FE614" s="190" t="s">
        <v>271</v>
      </c>
      <c r="FF614" s="190" t="s">
        <v>264</v>
      </c>
      <c r="FG614" s="190" t="s">
        <v>5952</v>
      </c>
      <c r="FH614" s="190" t="s">
        <v>271</v>
      </c>
      <c r="FI614" s="190" t="s">
        <v>5951</v>
      </c>
      <c r="FJ614" s="190" t="s">
        <v>3218</v>
      </c>
      <c r="FK614" s="190" t="s">
        <v>271</v>
      </c>
      <c r="FL614" s="190" t="s">
        <v>10016</v>
      </c>
      <c r="FM614" s="190" t="s">
        <v>5948</v>
      </c>
      <c r="FN614" s="190" t="s">
        <v>10015</v>
      </c>
      <c r="FO614" s="190" t="s">
        <v>271</v>
      </c>
      <c r="FP614" s="190" t="s">
        <v>10014</v>
      </c>
      <c r="FQ614" s="193">
        <v>0</v>
      </c>
      <c r="FR614" s="193">
        <v>6452</v>
      </c>
      <c r="FS614" s="190" t="s">
        <v>297</v>
      </c>
      <c r="FT614" s="190" t="s">
        <v>297</v>
      </c>
      <c r="FU614" s="190" t="s">
        <v>272</v>
      </c>
      <c r="FV614" s="190" t="s">
        <v>297</v>
      </c>
      <c r="FW614" s="190" t="s">
        <v>297</v>
      </c>
      <c r="FX614" s="190" t="s">
        <v>297</v>
      </c>
      <c r="FY614" s="190" t="s">
        <v>297</v>
      </c>
      <c r="FZ614" s="190" t="s">
        <v>297</v>
      </c>
      <c r="GA614" s="190" t="s">
        <v>272</v>
      </c>
      <c r="GB614" s="190" t="s">
        <v>297</v>
      </c>
      <c r="GC614" s="190" t="s">
        <v>297</v>
      </c>
      <c r="GD614" s="190" t="s">
        <v>297</v>
      </c>
      <c r="GE614" s="190" t="s">
        <v>297</v>
      </c>
    </row>
    <row r="615" spans="1:187" x14ac:dyDescent="0.3">
      <c r="A615" s="190" t="s">
        <v>372</v>
      </c>
      <c r="B615" s="190">
        <v>3203</v>
      </c>
      <c r="C615" s="190" t="s">
        <v>129</v>
      </c>
      <c r="D615" s="190" t="s">
        <v>240</v>
      </c>
      <c r="E615" s="190" t="s">
        <v>10013</v>
      </c>
      <c r="F615" s="190" t="s">
        <v>10012</v>
      </c>
      <c r="G615" s="190" t="s">
        <v>4028</v>
      </c>
      <c r="H615" s="190" t="s">
        <v>369</v>
      </c>
      <c r="I615" s="190" t="s">
        <v>523</v>
      </c>
      <c r="J615" s="190" t="s">
        <v>4967</v>
      </c>
      <c r="K615" s="190" t="s">
        <v>271</v>
      </c>
      <c r="L615" s="190" t="s">
        <v>271</v>
      </c>
      <c r="M615" s="190" t="s">
        <v>271</v>
      </c>
      <c r="N615" s="190" t="s">
        <v>271</v>
      </c>
      <c r="O615" s="190" t="s">
        <v>271</v>
      </c>
      <c r="P615" s="190" t="s">
        <v>271</v>
      </c>
      <c r="Q615" s="191">
        <v>41495</v>
      </c>
      <c r="R615" s="191">
        <v>42590</v>
      </c>
      <c r="S615" s="191">
        <v>42682</v>
      </c>
      <c r="T615" s="190" t="s">
        <v>366</v>
      </c>
      <c r="U615" s="194">
        <v>1152177</v>
      </c>
      <c r="V615" s="190" t="s">
        <v>10011</v>
      </c>
      <c r="W615" s="190" t="s">
        <v>364</v>
      </c>
      <c r="X615" s="190" t="s">
        <v>10010</v>
      </c>
      <c r="Y615" s="190" t="s">
        <v>10009</v>
      </c>
      <c r="Z615" s="190" t="s">
        <v>10008</v>
      </c>
      <c r="AA615" s="190" t="s">
        <v>10007</v>
      </c>
      <c r="AB615" s="190" t="s">
        <v>310</v>
      </c>
      <c r="AC615" s="190" t="s">
        <v>10006</v>
      </c>
      <c r="AD615" s="190" t="s">
        <v>289</v>
      </c>
      <c r="AE615" s="190" t="s">
        <v>10005</v>
      </c>
      <c r="AF615" s="190" t="s">
        <v>10004</v>
      </c>
      <c r="AG615" s="193">
        <v>13500</v>
      </c>
      <c r="AH615" s="193">
        <v>16500</v>
      </c>
      <c r="AI615" s="193">
        <v>30000</v>
      </c>
      <c r="AJ615" s="193">
        <v>28620</v>
      </c>
      <c r="AK615" s="193">
        <v>19080</v>
      </c>
      <c r="AL615" s="193">
        <v>47700</v>
      </c>
      <c r="AM615" s="193">
        <v>0</v>
      </c>
      <c r="AN615" s="193">
        <v>0</v>
      </c>
      <c r="AO615" s="193">
        <v>0</v>
      </c>
      <c r="AP615" s="193">
        <v>0</v>
      </c>
      <c r="AQ615" s="193">
        <v>0</v>
      </c>
      <c r="AR615" s="193">
        <v>0</v>
      </c>
      <c r="AS615" s="190" t="s">
        <v>271</v>
      </c>
      <c r="AT615" s="193" t="s">
        <v>271</v>
      </c>
      <c r="AU615" s="193" t="s">
        <v>271</v>
      </c>
      <c r="AV615" s="190" t="s">
        <v>271</v>
      </c>
      <c r="AW615" s="193" t="s">
        <v>271</v>
      </c>
      <c r="AX615" s="193" t="s">
        <v>271</v>
      </c>
      <c r="AY615" s="190" t="s">
        <v>271</v>
      </c>
      <c r="AZ615" s="193" t="s">
        <v>271</v>
      </c>
      <c r="BA615" s="193" t="s">
        <v>271</v>
      </c>
      <c r="BB615" s="190" t="s">
        <v>271</v>
      </c>
      <c r="BC615" s="193" t="s">
        <v>271</v>
      </c>
      <c r="BD615" s="193" t="s">
        <v>271</v>
      </c>
      <c r="BE615" s="190" t="s">
        <v>271</v>
      </c>
      <c r="BF615" s="193" t="s">
        <v>271</v>
      </c>
      <c r="BG615" s="193" t="s">
        <v>271</v>
      </c>
      <c r="BH615" s="190" t="s">
        <v>271</v>
      </c>
      <c r="BI615" s="193" t="s">
        <v>271</v>
      </c>
      <c r="BJ615" s="193" t="s">
        <v>271</v>
      </c>
      <c r="BK615" s="190" t="s">
        <v>271</v>
      </c>
      <c r="BL615" s="193" t="s">
        <v>271</v>
      </c>
      <c r="BM615" s="193" t="s">
        <v>271</v>
      </c>
      <c r="BN615" s="190" t="s">
        <v>271</v>
      </c>
      <c r="BO615" s="193" t="s">
        <v>271</v>
      </c>
      <c r="BP615" s="193" t="s">
        <v>271</v>
      </c>
      <c r="BQ615" s="190" t="s">
        <v>271</v>
      </c>
      <c r="BR615" s="193" t="s">
        <v>271</v>
      </c>
      <c r="BS615" s="193" t="s">
        <v>271</v>
      </c>
      <c r="BT615" s="190" t="s">
        <v>271</v>
      </c>
      <c r="BU615" s="193" t="s">
        <v>271</v>
      </c>
      <c r="BV615" s="193" t="s">
        <v>271</v>
      </c>
      <c r="BW615" s="193">
        <v>6345</v>
      </c>
      <c r="BX615" s="193">
        <v>6340</v>
      </c>
      <c r="BY615" s="193">
        <v>12685</v>
      </c>
      <c r="BZ615" s="193">
        <v>3915</v>
      </c>
      <c r="CA615" s="193">
        <v>2858</v>
      </c>
      <c r="CB615" s="193">
        <v>6773</v>
      </c>
      <c r="CC615" s="190" t="s">
        <v>271</v>
      </c>
      <c r="CD615" s="193" t="s">
        <v>271</v>
      </c>
      <c r="CE615" s="193" t="s">
        <v>271</v>
      </c>
      <c r="CF615" s="190" t="s">
        <v>271</v>
      </c>
      <c r="CG615" s="193" t="s">
        <v>271</v>
      </c>
      <c r="CH615" s="193" t="s">
        <v>271</v>
      </c>
      <c r="CI615" s="190" t="s">
        <v>287</v>
      </c>
      <c r="CJ615" s="193">
        <v>6202</v>
      </c>
      <c r="CK615" s="193">
        <v>12149</v>
      </c>
      <c r="CL615" s="190" t="s">
        <v>271</v>
      </c>
      <c r="CM615" s="193" t="s">
        <v>271</v>
      </c>
      <c r="CN615" s="193" t="s">
        <v>271</v>
      </c>
      <c r="CO615" s="190" t="s">
        <v>271</v>
      </c>
      <c r="CP615" s="193" t="s">
        <v>271</v>
      </c>
      <c r="CQ615" s="193" t="s">
        <v>271</v>
      </c>
      <c r="CR615" s="190" t="s">
        <v>271</v>
      </c>
      <c r="CS615" s="193" t="s">
        <v>271</v>
      </c>
      <c r="CT615" s="193" t="s">
        <v>271</v>
      </c>
      <c r="CU615" s="190" t="s">
        <v>271</v>
      </c>
      <c r="CV615" s="193" t="s">
        <v>271</v>
      </c>
      <c r="CW615" s="193" t="s">
        <v>271</v>
      </c>
      <c r="CX615" s="190" t="s">
        <v>287</v>
      </c>
      <c r="CY615" s="193">
        <v>448</v>
      </c>
      <c r="CZ615" s="193">
        <v>536</v>
      </c>
      <c r="DA615" s="190" t="s">
        <v>271</v>
      </c>
      <c r="DB615" s="193" t="s">
        <v>271</v>
      </c>
      <c r="DC615" s="193" t="s">
        <v>271</v>
      </c>
      <c r="DD615" s="190" t="s">
        <v>271</v>
      </c>
      <c r="DE615" s="193" t="s">
        <v>271</v>
      </c>
      <c r="DF615" s="193" t="s">
        <v>271</v>
      </c>
      <c r="DG615" s="190" t="s">
        <v>271</v>
      </c>
      <c r="DH615" s="193" t="s">
        <v>271</v>
      </c>
      <c r="DI615" s="193" t="s">
        <v>271</v>
      </c>
      <c r="DJ615" s="190" t="s">
        <v>271</v>
      </c>
      <c r="DK615" s="193" t="s">
        <v>271</v>
      </c>
      <c r="DL615" s="193" t="s">
        <v>271</v>
      </c>
      <c r="DM615" s="190" t="s">
        <v>287</v>
      </c>
      <c r="DN615" s="193">
        <v>93</v>
      </c>
      <c r="DO615" s="193">
        <v>0</v>
      </c>
      <c r="DP615" s="190" t="s">
        <v>271</v>
      </c>
      <c r="DQ615" s="193" t="s">
        <v>271</v>
      </c>
      <c r="DR615" s="193" t="s">
        <v>271</v>
      </c>
      <c r="DS615" s="190" t="s">
        <v>271</v>
      </c>
      <c r="DT615" s="193" t="s">
        <v>271</v>
      </c>
      <c r="DU615" s="193" t="s">
        <v>271</v>
      </c>
      <c r="DV615" s="190" t="s">
        <v>287</v>
      </c>
      <c r="DW615" s="193">
        <v>30</v>
      </c>
      <c r="DX615" s="193">
        <v>0</v>
      </c>
      <c r="DY615" s="190" t="s">
        <v>356</v>
      </c>
      <c r="DZ615" s="190" t="s">
        <v>272</v>
      </c>
      <c r="EA615" s="190" t="s">
        <v>539</v>
      </c>
      <c r="EB615" s="190" t="s">
        <v>354</v>
      </c>
      <c r="EC615" s="190" t="s">
        <v>272</v>
      </c>
      <c r="ED615" s="190" t="s">
        <v>694</v>
      </c>
      <c r="EE615" s="190" t="s">
        <v>307</v>
      </c>
      <c r="EF615" s="190" t="s">
        <v>271</v>
      </c>
      <c r="EG615" s="190" t="s">
        <v>321</v>
      </c>
      <c r="EH615" s="190" t="s">
        <v>320</v>
      </c>
      <c r="EI615" s="190" t="s">
        <v>319</v>
      </c>
      <c r="EJ615" s="190" t="s">
        <v>245</v>
      </c>
      <c r="EK615" s="190" t="s">
        <v>379</v>
      </c>
      <c r="EL615" s="190" t="s">
        <v>272</v>
      </c>
      <c r="EM615" s="190" t="s">
        <v>272</v>
      </c>
      <c r="EN615" s="190" t="s">
        <v>272</v>
      </c>
      <c r="EO615" s="190" t="s">
        <v>272</v>
      </c>
      <c r="EP615" s="190" t="s">
        <v>378</v>
      </c>
      <c r="EQ615" s="190">
        <v>4</v>
      </c>
      <c r="ER615" s="190" t="s">
        <v>349</v>
      </c>
      <c r="ES615" s="190" t="s">
        <v>272</v>
      </c>
      <c r="ET615" s="190" t="s">
        <v>272</v>
      </c>
      <c r="EU615" s="190" t="s">
        <v>272</v>
      </c>
      <c r="EV615" s="190" t="s">
        <v>272</v>
      </c>
      <c r="EW615" s="190" t="s">
        <v>303</v>
      </c>
      <c r="EX615" s="190">
        <v>4</v>
      </c>
      <c r="EY615" s="190" t="s">
        <v>318</v>
      </c>
      <c r="EZ615" s="190" t="s">
        <v>266</v>
      </c>
      <c r="FA615" s="190" t="s">
        <v>258</v>
      </c>
      <c r="FB615" s="193">
        <v>0</v>
      </c>
      <c r="FC615" s="190" t="s">
        <v>276</v>
      </c>
      <c r="FD615" s="190" t="s">
        <v>271</v>
      </c>
      <c r="FE615" s="190" t="s">
        <v>271</v>
      </c>
      <c r="FF615" s="190" t="s">
        <v>262</v>
      </c>
      <c r="FG615" s="190" t="s">
        <v>271</v>
      </c>
      <c r="FH615" s="190" t="s">
        <v>271</v>
      </c>
      <c r="FI615" s="190" t="s">
        <v>10003</v>
      </c>
      <c r="FJ615" s="190" t="s">
        <v>10002</v>
      </c>
      <c r="FK615" s="190" t="s">
        <v>10001</v>
      </c>
      <c r="FL615" s="190" t="s">
        <v>10000</v>
      </c>
      <c r="FM615" s="190" t="s">
        <v>9999</v>
      </c>
      <c r="FN615" s="190" t="s">
        <v>9998</v>
      </c>
      <c r="FO615" s="190" t="s">
        <v>271</v>
      </c>
      <c r="FP615" s="190" t="s">
        <v>9997</v>
      </c>
      <c r="FQ615" s="193">
        <v>12685</v>
      </c>
      <c r="FR615" s="193">
        <v>6773</v>
      </c>
      <c r="FS615" s="190" t="s">
        <v>297</v>
      </c>
      <c r="FT615" s="190" t="s">
        <v>297</v>
      </c>
      <c r="FU615" s="190" t="s">
        <v>297</v>
      </c>
      <c r="FV615" s="190" t="s">
        <v>297</v>
      </c>
      <c r="FW615" s="190" t="s">
        <v>297</v>
      </c>
      <c r="FX615" s="190" t="s">
        <v>297</v>
      </c>
      <c r="FY615" s="190" t="s">
        <v>297</v>
      </c>
      <c r="FZ615" s="190" t="s">
        <v>297</v>
      </c>
      <c r="GA615" s="190" t="s">
        <v>297</v>
      </c>
      <c r="GB615" s="190" t="s">
        <v>297</v>
      </c>
      <c r="GC615" s="190" t="s">
        <v>272</v>
      </c>
      <c r="GD615" s="190" t="s">
        <v>272</v>
      </c>
      <c r="GE615" s="190" t="s">
        <v>272</v>
      </c>
    </row>
    <row r="616" spans="1:187" x14ac:dyDescent="0.3">
      <c r="A616" s="190" t="s">
        <v>372</v>
      </c>
      <c r="B616" s="190">
        <v>3206</v>
      </c>
      <c r="C616" s="190" t="s">
        <v>129</v>
      </c>
      <c r="D616" s="190" t="s">
        <v>240</v>
      </c>
      <c r="E616" s="190" t="s">
        <v>9996</v>
      </c>
      <c r="F616" s="190" t="s">
        <v>9995</v>
      </c>
      <c r="G616" s="190" t="s">
        <v>4028</v>
      </c>
      <c r="H616" s="190" t="s">
        <v>514</v>
      </c>
      <c r="I616" s="190" t="s">
        <v>513</v>
      </c>
      <c r="J616" s="190" t="s">
        <v>9994</v>
      </c>
      <c r="K616" s="190" t="s">
        <v>271</v>
      </c>
      <c r="L616" s="190" t="s">
        <v>271</v>
      </c>
      <c r="M616" s="190" t="s">
        <v>271</v>
      </c>
      <c r="N616" s="190" t="s">
        <v>271</v>
      </c>
      <c r="O616" s="190" t="s">
        <v>271</v>
      </c>
      <c r="P616" s="190" t="s">
        <v>271</v>
      </c>
      <c r="Q616" s="191">
        <v>42156</v>
      </c>
      <c r="R616" s="191">
        <v>42369</v>
      </c>
      <c r="T616" s="190" t="s">
        <v>1679</v>
      </c>
      <c r="U616" s="194">
        <v>375501.62</v>
      </c>
      <c r="V616" s="190" t="s">
        <v>6909</v>
      </c>
      <c r="W616" s="190" t="s">
        <v>6908</v>
      </c>
      <c r="X616" s="190" t="s">
        <v>6907</v>
      </c>
      <c r="Y616" s="190" t="s">
        <v>2628</v>
      </c>
      <c r="Z616" s="190" t="s">
        <v>9993</v>
      </c>
      <c r="AA616" s="190" t="s">
        <v>2626</v>
      </c>
      <c r="AB616" s="190" t="s">
        <v>448</v>
      </c>
      <c r="AC616" s="190" t="s">
        <v>9992</v>
      </c>
      <c r="AD616" s="190" t="s">
        <v>325</v>
      </c>
      <c r="AE616" s="190" t="s">
        <v>9991</v>
      </c>
      <c r="AF616" s="190" t="s">
        <v>9990</v>
      </c>
      <c r="AG616" s="193" t="s">
        <v>271</v>
      </c>
      <c r="AH616" s="193" t="s">
        <v>271</v>
      </c>
      <c r="AI616" s="193" t="s">
        <v>271</v>
      </c>
      <c r="AJ616" s="193" t="s">
        <v>271</v>
      </c>
      <c r="AK616" s="193" t="s">
        <v>271</v>
      </c>
      <c r="AL616" s="193" t="s">
        <v>271</v>
      </c>
      <c r="AM616" s="193">
        <v>42913</v>
      </c>
      <c r="AN616" s="193">
        <v>4451</v>
      </c>
      <c r="AO616" s="193">
        <v>47364</v>
      </c>
      <c r="AP616" s="193">
        <v>13171</v>
      </c>
      <c r="AQ616" s="193">
        <v>434</v>
      </c>
      <c r="AR616" s="193">
        <v>13605</v>
      </c>
      <c r="AS616" s="190" t="s">
        <v>271</v>
      </c>
      <c r="AT616" s="193" t="s">
        <v>271</v>
      </c>
      <c r="AU616" s="193" t="s">
        <v>271</v>
      </c>
      <c r="AV616" s="190" t="s">
        <v>271</v>
      </c>
      <c r="AW616" s="193" t="s">
        <v>271</v>
      </c>
      <c r="AX616" s="193" t="s">
        <v>271</v>
      </c>
      <c r="AY616" s="190" t="s">
        <v>271</v>
      </c>
      <c r="AZ616" s="193" t="s">
        <v>271</v>
      </c>
      <c r="BA616" s="193" t="s">
        <v>271</v>
      </c>
      <c r="BB616" s="190" t="s">
        <v>271</v>
      </c>
      <c r="BC616" s="193" t="s">
        <v>271</v>
      </c>
      <c r="BD616" s="193" t="s">
        <v>271</v>
      </c>
      <c r="BE616" s="190" t="s">
        <v>271</v>
      </c>
      <c r="BF616" s="193" t="s">
        <v>271</v>
      </c>
      <c r="BG616" s="193" t="s">
        <v>271</v>
      </c>
      <c r="BH616" s="190" t="s">
        <v>271</v>
      </c>
      <c r="BI616" s="193" t="s">
        <v>271</v>
      </c>
      <c r="BJ616" s="193" t="s">
        <v>271</v>
      </c>
      <c r="BK616" s="190" t="s">
        <v>271</v>
      </c>
      <c r="BL616" s="193" t="s">
        <v>271</v>
      </c>
      <c r="BM616" s="193" t="s">
        <v>271</v>
      </c>
      <c r="BN616" s="190" t="s">
        <v>287</v>
      </c>
      <c r="BO616" s="193">
        <v>13171</v>
      </c>
      <c r="BP616" s="193">
        <v>0</v>
      </c>
      <c r="BQ616" s="190" t="s">
        <v>271</v>
      </c>
      <c r="BR616" s="193" t="s">
        <v>271</v>
      </c>
      <c r="BS616" s="193" t="s">
        <v>271</v>
      </c>
      <c r="BT616" s="190" t="s">
        <v>271</v>
      </c>
      <c r="BU616" s="193" t="s">
        <v>271</v>
      </c>
      <c r="BV616" s="193" t="s">
        <v>271</v>
      </c>
      <c r="BW616" s="193" t="s">
        <v>271</v>
      </c>
      <c r="BX616" s="193" t="s">
        <v>271</v>
      </c>
      <c r="BY616" s="193">
        <v>0</v>
      </c>
      <c r="BZ616" s="193" t="s">
        <v>271</v>
      </c>
      <c r="CA616" s="193" t="s">
        <v>271</v>
      </c>
      <c r="CB616" s="193">
        <v>0</v>
      </c>
      <c r="CC616" s="190" t="s">
        <v>271</v>
      </c>
      <c r="CD616" s="193" t="s">
        <v>271</v>
      </c>
      <c r="CE616" s="193" t="s">
        <v>271</v>
      </c>
      <c r="CF616" s="190" t="s">
        <v>271</v>
      </c>
      <c r="CG616" s="193" t="s">
        <v>271</v>
      </c>
      <c r="CH616" s="193" t="s">
        <v>271</v>
      </c>
      <c r="CI616" s="190" t="s">
        <v>271</v>
      </c>
      <c r="CJ616" s="193" t="s">
        <v>271</v>
      </c>
      <c r="CK616" s="193" t="s">
        <v>271</v>
      </c>
      <c r="CL616" s="190" t="s">
        <v>271</v>
      </c>
      <c r="CM616" s="193" t="s">
        <v>271</v>
      </c>
      <c r="CN616" s="193" t="s">
        <v>271</v>
      </c>
      <c r="CO616" s="190" t="s">
        <v>271</v>
      </c>
      <c r="CP616" s="193" t="s">
        <v>271</v>
      </c>
      <c r="CQ616" s="193" t="s">
        <v>271</v>
      </c>
      <c r="CR616" s="190" t="s">
        <v>271</v>
      </c>
      <c r="CS616" s="193" t="s">
        <v>271</v>
      </c>
      <c r="CT616" s="193" t="s">
        <v>271</v>
      </c>
      <c r="CU616" s="190" t="s">
        <v>271</v>
      </c>
      <c r="CV616" s="193" t="s">
        <v>271</v>
      </c>
      <c r="CW616" s="193" t="s">
        <v>271</v>
      </c>
      <c r="CX616" s="190" t="s">
        <v>271</v>
      </c>
      <c r="CY616" s="193" t="s">
        <v>271</v>
      </c>
      <c r="CZ616" s="193" t="s">
        <v>271</v>
      </c>
      <c r="DA616" s="190" t="s">
        <v>271</v>
      </c>
      <c r="DB616" s="193" t="s">
        <v>271</v>
      </c>
      <c r="DC616" s="193" t="s">
        <v>271</v>
      </c>
      <c r="DD616" s="190" t="s">
        <v>271</v>
      </c>
      <c r="DE616" s="193" t="s">
        <v>271</v>
      </c>
      <c r="DF616" s="193" t="s">
        <v>271</v>
      </c>
      <c r="DG616" s="190" t="s">
        <v>271</v>
      </c>
      <c r="DH616" s="193" t="s">
        <v>271</v>
      </c>
      <c r="DI616" s="193" t="s">
        <v>271</v>
      </c>
      <c r="DJ616" s="190" t="s">
        <v>271</v>
      </c>
      <c r="DK616" s="193" t="s">
        <v>271</v>
      </c>
      <c r="DL616" s="193" t="s">
        <v>271</v>
      </c>
      <c r="DM616" s="190" t="s">
        <v>271</v>
      </c>
      <c r="DN616" s="193" t="s">
        <v>271</v>
      </c>
      <c r="DO616" s="193" t="s">
        <v>271</v>
      </c>
      <c r="DP616" s="190" t="s">
        <v>271</v>
      </c>
      <c r="DQ616" s="193" t="s">
        <v>271</v>
      </c>
      <c r="DR616" s="193" t="s">
        <v>271</v>
      </c>
      <c r="DS616" s="190" t="s">
        <v>271</v>
      </c>
      <c r="DT616" s="193" t="s">
        <v>271</v>
      </c>
      <c r="DU616" s="193" t="s">
        <v>271</v>
      </c>
      <c r="DV616" s="190" t="s">
        <v>271</v>
      </c>
      <c r="DW616" s="193" t="s">
        <v>271</v>
      </c>
      <c r="DX616" s="193" t="s">
        <v>271</v>
      </c>
      <c r="DY616" s="190" t="s">
        <v>356</v>
      </c>
      <c r="DZ616" s="190" t="s">
        <v>297</v>
      </c>
      <c r="EA616" s="190" t="s">
        <v>271</v>
      </c>
      <c r="EB616" s="190" t="s">
        <v>271</v>
      </c>
      <c r="EC616" s="190" t="s">
        <v>297</v>
      </c>
      <c r="ED616" s="190" t="s">
        <v>271</v>
      </c>
      <c r="EE616" s="190" t="s">
        <v>271</v>
      </c>
      <c r="EF616" s="190" t="s">
        <v>271</v>
      </c>
      <c r="EG616" s="190" t="s">
        <v>321</v>
      </c>
      <c r="EH616" s="190" t="s">
        <v>284</v>
      </c>
      <c r="EI616" s="190" t="s">
        <v>319</v>
      </c>
      <c r="EJ616" s="190" t="s">
        <v>245</v>
      </c>
      <c r="EK616" s="190" t="s">
        <v>379</v>
      </c>
      <c r="EL616" s="190" t="s">
        <v>272</v>
      </c>
      <c r="EM616" s="190" t="s">
        <v>272</v>
      </c>
      <c r="EN616" s="190" t="s">
        <v>272</v>
      </c>
      <c r="EO616" s="190" t="s">
        <v>272</v>
      </c>
      <c r="EP616" s="190" t="s">
        <v>378</v>
      </c>
      <c r="EQ616" s="190">
        <v>4</v>
      </c>
      <c r="ER616" s="190" t="s">
        <v>349</v>
      </c>
      <c r="ES616" s="190" t="s">
        <v>272</v>
      </c>
      <c r="ET616" s="190" t="s">
        <v>272</v>
      </c>
      <c r="EU616" s="190" t="s">
        <v>272</v>
      </c>
      <c r="EV616" s="190" t="s">
        <v>272</v>
      </c>
      <c r="EW616" s="190" t="s">
        <v>303</v>
      </c>
      <c r="EX616" s="190">
        <v>4</v>
      </c>
      <c r="EY616" s="190" t="s">
        <v>318</v>
      </c>
      <c r="EZ616" s="190" t="s">
        <v>268</v>
      </c>
      <c r="FA616" s="190" t="s">
        <v>260</v>
      </c>
      <c r="FB616" s="193">
        <v>3</v>
      </c>
      <c r="FC616" s="190" t="s">
        <v>276</v>
      </c>
      <c r="FD616" s="190" t="s">
        <v>271</v>
      </c>
      <c r="FE616" s="190" t="s">
        <v>271</v>
      </c>
      <c r="FF616" s="190" t="s">
        <v>264</v>
      </c>
      <c r="FG616" s="190" t="s">
        <v>9989</v>
      </c>
      <c r="FH616" s="190" t="s">
        <v>271</v>
      </c>
      <c r="FI616" s="190" t="s">
        <v>9988</v>
      </c>
      <c r="FJ616" s="190" t="s">
        <v>9987</v>
      </c>
      <c r="FK616" s="190" t="s">
        <v>9986</v>
      </c>
      <c r="FL616" s="190" t="s">
        <v>9985</v>
      </c>
      <c r="FM616" s="190" t="s">
        <v>9984</v>
      </c>
      <c r="FN616" s="190" t="s">
        <v>9983</v>
      </c>
      <c r="FO616" s="190" t="s">
        <v>271</v>
      </c>
      <c r="FP616" s="190" t="s">
        <v>9982</v>
      </c>
      <c r="FQ616" s="193">
        <v>47364</v>
      </c>
      <c r="FR616" s="193">
        <v>13605</v>
      </c>
      <c r="FS616" s="190" t="s">
        <v>297</v>
      </c>
      <c r="FT616" s="190" t="s">
        <v>297</v>
      </c>
      <c r="FU616" s="190" t="s">
        <v>272</v>
      </c>
      <c r="FV616" s="190" t="s">
        <v>272</v>
      </c>
      <c r="FW616" s="190" t="s">
        <v>297</v>
      </c>
      <c r="FX616" s="190" t="s">
        <v>297</v>
      </c>
      <c r="FY616" s="190" t="s">
        <v>297</v>
      </c>
      <c r="FZ616" s="190" t="s">
        <v>297</v>
      </c>
      <c r="GA616" s="190" t="s">
        <v>297</v>
      </c>
      <c r="GB616" s="190" t="s">
        <v>297</v>
      </c>
      <c r="GC616" s="190" t="s">
        <v>297</v>
      </c>
      <c r="GD616" s="190" t="s">
        <v>297</v>
      </c>
      <c r="GE616" s="190" t="s">
        <v>272</v>
      </c>
    </row>
    <row r="617" spans="1:187" x14ac:dyDescent="0.3">
      <c r="A617" s="190" t="s">
        <v>372</v>
      </c>
      <c r="B617" s="190">
        <v>3207</v>
      </c>
      <c r="C617" s="190" t="s">
        <v>129</v>
      </c>
      <c r="D617" s="190" t="s">
        <v>240</v>
      </c>
      <c r="E617" s="190" t="s">
        <v>9981</v>
      </c>
      <c r="F617" s="190" t="s">
        <v>9980</v>
      </c>
      <c r="G617" s="190" t="s">
        <v>4028</v>
      </c>
      <c r="H617" s="190" t="s">
        <v>1272</v>
      </c>
      <c r="I617" s="190" t="s">
        <v>301</v>
      </c>
      <c r="J617" s="190" t="s">
        <v>9979</v>
      </c>
      <c r="K617" s="190" t="s">
        <v>271</v>
      </c>
      <c r="L617" s="190" t="s">
        <v>271</v>
      </c>
      <c r="M617" s="190" t="s">
        <v>271</v>
      </c>
      <c r="N617" s="190" t="s">
        <v>271</v>
      </c>
      <c r="O617" s="190" t="s">
        <v>271</v>
      </c>
      <c r="P617" s="190" t="s">
        <v>271</v>
      </c>
      <c r="Q617" s="191">
        <v>42370</v>
      </c>
      <c r="R617" s="191">
        <v>42735</v>
      </c>
      <c r="T617" s="190" t="s">
        <v>549</v>
      </c>
      <c r="U617" s="194">
        <v>25000</v>
      </c>
      <c r="V617" s="190" t="s">
        <v>9978</v>
      </c>
      <c r="W617" s="190" t="s">
        <v>9977</v>
      </c>
      <c r="X617" s="190" t="s">
        <v>9976</v>
      </c>
      <c r="Y617" s="190" t="s">
        <v>271</v>
      </c>
      <c r="Z617" s="190" t="s">
        <v>271</v>
      </c>
      <c r="AA617" s="190" t="s">
        <v>271</v>
      </c>
      <c r="AB617" s="190" t="s">
        <v>310</v>
      </c>
      <c r="AC617" s="190" t="s">
        <v>9975</v>
      </c>
      <c r="AD617" s="190" t="s">
        <v>325</v>
      </c>
      <c r="AE617" s="190" t="s">
        <v>9974</v>
      </c>
      <c r="AF617" s="190" t="s">
        <v>9973</v>
      </c>
      <c r="AG617" s="193">
        <v>800</v>
      </c>
      <c r="AH617" s="193">
        <v>400</v>
      </c>
      <c r="AI617" s="193">
        <v>1200</v>
      </c>
      <c r="AJ617" s="193">
        <v>350</v>
      </c>
      <c r="AK617" s="193">
        <v>150</v>
      </c>
      <c r="AL617" s="193">
        <v>500</v>
      </c>
      <c r="AM617" s="193">
        <v>0</v>
      </c>
      <c r="AN617" s="193">
        <v>0</v>
      </c>
      <c r="AO617" s="193">
        <v>0</v>
      </c>
      <c r="AP617" s="193">
        <v>0</v>
      </c>
      <c r="AQ617" s="193">
        <v>0</v>
      </c>
      <c r="AR617" s="193">
        <v>0</v>
      </c>
      <c r="AS617" s="190" t="s">
        <v>271</v>
      </c>
      <c r="AT617" s="193" t="s">
        <v>271</v>
      </c>
      <c r="AU617" s="193" t="s">
        <v>271</v>
      </c>
      <c r="AV617" s="190" t="s">
        <v>271</v>
      </c>
      <c r="AW617" s="193" t="s">
        <v>271</v>
      </c>
      <c r="AX617" s="193" t="s">
        <v>271</v>
      </c>
      <c r="AY617" s="190" t="s">
        <v>271</v>
      </c>
      <c r="AZ617" s="193" t="s">
        <v>271</v>
      </c>
      <c r="BA617" s="193" t="s">
        <v>271</v>
      </c>
      <c r="BB617" s="190" t="s">
        <v>271</v>
      </c>
      <c r="BC617" s="193" t="s">
        <v>271</v>
      </c>
      <c r="BD617" s="193" t="s">
        <v>271</v>
      </c>
      <c r="BE617" s="190" t="s">
        <v>271</v>
      </c>
      <c r="BF617" s="193" t="s">
        <v>271</v>
      </c>
      <c r="BG617" s="193" t="s">
        <v>271</v>
      </c>
      <c r="BH617" s="190" t="s">
        <v>271</v>
      </c>
      <c r="BI617" s="193" t="s">
        <v>271</v>
      </c>
      <c r="BJ617" s="193" t="s">
        <v>271</v>
      </c>
      <c r="BK617" s="190" t="s">
        <v>271</v>
      </c>
      <c r="BL617" s="193" t="s">
        <v>271</v>
      </c>
      <c r="BM617" s="193" t="s">
        <v>271</v>
      </c>
      <c r="BN617" s="190" t="s">
        <v>271</v>
      </c>
      <c r="BO617" s="193" t="s">
        <v>271</v>
      </c>
      <c r="BP617" s="193" t="s">
        <v>271</v>
      </c>
      <c r="BQ617" s="190" t="s">
        <v>271</v>
      </c>
      <c r="BR617" s="193" t="s">
        <v>271</v>
      </c>
      <c r="BS617" s="193" t="s">
        <v>271</v>
      </c>
      <c r="BT617" s="190" t="s">
        <v>271</v>
      </c>
      <c r="BU617" s="193" t="s">
        <v>271</v>
      </c>
      <c r="BV617" s="193" t="s">
        <v>271</v>
      </c>
      <c r="BW617" s="193">
        <v>800</v>
      </c>
      <c r="BX617" s="193">
        <v>400</v>
      </c>
      <c r="BY617" s="193">
        <v>1200</v>
      </c>
      <c r="BZ617" s="193">
        <v>350</v>
      </c>
      <c r="CA617" s="193">
        <v>150</v>
      </c>
      <c r="CB617" s="193">
        <v>500</v>
      </c>
      <c r="CC617" s="190" t="s">
        <v>287</v>
      </c>
      <c r="CD617" s="193">
        <v>1200</v>
      </c>
      <c r="CE617" s="193">
        <v>0</v>
      </c>
      <c r="CF617" s="190" t="s">
        <v>271</v>
      </c>
      <c r="CG617" s="193" t="s">
        <v>271</v>
      </c>
      <c r="CH617" s="193" t="s">
        <v>271</v>
      </c>
      <c r="CI617" s="190" t="s">
        <v>271</v>
      </c>
      <c r="CJ617" s="193" t="s">
        <v>271</v>
      </c>
      <c r="CK617" s="193" t="s">
        <v>271</v>
      </c>
      <c r="CL617" s="190" t="s">
        <v>271</v>
      </c>
      <c r="CM617" s="193" t="s">
        <v>271</v>
      </c>
      <c r="CN617" s="193" t="s">
        <v>271</v>
      </c>
      <c r="CO617" s="190" t="s">
        <v>271</v>
      </c>
      <c r="CP617" s="193" t="s">
        <v>271</v>
      </c>
      <c r="CQ617" s="193" t="s">
        <v>271</v>
      </c>
      <c r="CR617" s="190" t="s">
        <v>271</v>
      </c>
      <c r="CS617" s="193" t="s">
        <v>271</v>
      </c>
      <c r="CT617" s="193" t="s">
        <v>271</v>
      </c>
      <c r="CU617" s="190" t="s">
        <v>271</v>
      </c>
      <c r="CV617" s="193" t="s">
        <v>271</v>
      </c>
      <c r="CW617" s="193" t="s">
        <v>271</v>
      </c>
      <c r="CX617" s="190" t="s">
        <v>271</v>
      </c>
      <c r="CY617" s="193" t="s">
        <v>271</v>
      </c>
      <c r="CZ617" s="193" t="s">
        <v>271</v>
      </c>
      <c r="DA617" s="190" t="s">
        <v>271</v>
      </c>
      <c r="DB617" s="193" t="s">
        <v>271</v>
      </c>
      <c r="DC617" s="193" t="s">
        <v>271</v>
      </c>
      <c r="DD617" s="190" t="s">
        <v>271</v>
      </c>
      <c r="DE617" s="193" t="s">
        <v>271</v>
      </c>
      <c r="DF617" s="193" t="s">
        <v>271</v>
      </c>
      <c r="DG617" s="190" t="s">
        <v>271</v>
      </c>
      <c r="DH617" s="193" t="s">
        <v>271</v>
      </c>
      <c r="DI617" s="193" t="s">
        <v>271</v>
      </c>
      <c r="DJ617" s="190" t="s">
        <v>271</v>
      </c>
      <c r="DK617" s="193" t="s">
        <v>271</v>
      </c>
      <c r="DL617" s="193" t="s">
        <v>271</v>
      </c>
      <c r="DM617" s="190" t="s">
        <v>271</v>
      </c>
      <c r="DN617" s="193" t="s">
        <v>271</v>
      </c>
      <c r="DO617" s="193" t="s">
        <v>271</v>
      </c>
      <c r="DP617" s="190" t="s">
        <v>271</v>
      </c>
      <c r="DQ617" s="193" t="s">
        <v>271</v>
      </c>
      <c r="DR617" s="193" t="s">
        <v>271</v>
      </c>
      <c r="DS617" s="190" t="s">
        <v>271</v>
      </c>
      <c r="DT617" s="193" t="s">
        <v>271</v>
      </c>
      <c r="DU617" s="193" t="s">
        <v>271</v>
      </c>
      <c r="DV617" s="190" t="s">
        <v>271</v>
      </c>
      <c r="DW617" s="193" t="s">
        <v>271</v>
      </c>
      <c r="DX617" s="193" t="s">
        <v>271</v>
      </c>
      <c r="DY617" s="190" t="s">
        <v>812</v>
      </c>
      <c r="DZ617" s="190" t="s">
        <v>272</v>
      </c>
      <c r="EA617" s="190" t="s">
        <v>323</v>
      </c>
      <c r="EB617" s="190" t="s">
        <v>286</v>
      </c>
      <c r="EC617" s="190" t="s">
        <v>297</v>
      </c>
      <c r="ED617" s="190" t="s">
        <v>271</v>
      </c>
      <c r="EE617" s="190" t="s">
        <v>271</v>
      </c>
      <c r="EF617" s="190" t="s">
        <v>271</v>
      </c>
      <c r="EG617" s="190" t="s">
        <v>352</v>
      </c>
      <c r="EH617" s="190" t="s">
        <v>380</v>
      </c>
      <c r="EI617" s="190" t="s">
        <v>483</v>
      </c>
      <c r="EJ617" s="190" t="s">
        <v>246</v>
      </c>
      <c r="EK617" s="190" t="s">
        <v>351</v>
      </c>
      <c r="EL617" s="190" t="s">
        <v>272</v>
      </c>
      <c r="EM617" s="190" t="s">
        <v>272</v>
      </c>
      <c r="EN617" s="190" t="s">
        <v>272</v>
      </c>
      <c r="EO617" s="190" t="s">
        <v>297</v>
      </c>
      <c r="EP617" s="190" t="s">
        <v>281</v>
      </c>
      <c r="EQ617" s="190">
        <v>3</v>
      </c>
      <c r="ER617" s="190" t="s">
        <v>404</v>
      </c>
      <c r="ES617" s="190" t="s">
        <v>297</v>
      </c>
      <c r="ET617" s="190" t="s">
        <v>272</v>
      </c>
      <c r="EU617" s="190" t="s">
        <v>297</v>
      </c>
      <c r="EV617" s="190" t="s">
        <v>297</v>
      </c>
      <c r="EW617" s="190" t="s">
        <v>601</v>
      </c>
      <c r="EX617" s="190">
        <v>1</v>
      </c>
      <c r="EY617" s="190" t="s">
        <v>318</v>
      </c>
      <c r="EZ617" s="190" t="s">
        <v>266</v>
      </c>
      <c r="FA617" s="190" t="s">
        <v>258</v>
      </c>
      <c r="FB617" s="193">
        <v>0</v>
      </c>
      <c r="FC617" s="190" t="s">
        <v>377</v>
      </c>
      <c r="FD617" s="190" t="s">
        <v>271</v>
      </c>
      <c r="FE617" s="190" t="s">
        <v>271</v>
      </c>
      <c r="FF617" s="190" t="s">
        <v>262</v>
      </c>
      <c r="FG617" s="190" t="s">
        <v>271</v>
      </c>
      <c r="FH617" s="190" t="s">
        <v>271</v>
      </c>
      <c r="FI617" s="190" t="s">
        <v>9972</v>
      </c>
      <c r="FJ617" s="190" t="s">
        <v>9971</v>
      </c>
      <c r="FK617" s="190" t="s">
        <v>9970</v>
      </c>
      <c r="FL617" s="190" t="s">
        <v>9969</v>
      </c>
      <c r="FM617" s="190" t="s">
        <v>9968</v>
      </c>
      <c r="FN617" s="190" t="s">
        <v>9967</v>
      </c>
      <c r="FO617" s="190" t="s">
        <v>9966</v>
      </c>
      <c r="FP617" s="190" t="s">
        <v>9965</v>
      </c>
      <c r="FQ617" s="193">
        <v>1200</v>
      </c>
      <c r="FR617" s="193">
        <v>500</v>
      </c>
      <c r="FS617" s="190" t="s">
        <v>297</v>
      </c>
      <c r="FT617" s="190" t="s">
        <v>297</v>
      </c>
      <c r="FU617" s="190" t="s">
        <v>297</v>
      </c>
      <c r="FV617" s="190" t="s">
        <v>297</v>
      </c>
      <c r="FW617" s="190" t="s">
        <v>297</v>
      </c>
      <c r="FX617" s="190" t="s">
        <v>297</v>
      </c>
      <c r="FY617" s="190" t="s">
        <v>297</v>
      </c>
      <c r="FZ617" s="190" t="s">
        <v>297</v>
      </c>
      <c r="GA617" s="190" t="s">
        <v>272</v>
      </c>
      <c r="GB617" s="190" t="s">
        <v>297</v>
      </c>
      <c r="GC617" s="190" t="s">
        <v>272</v>
      </c>
      <c r="GD617" s="190" t="s">
        <v>297</v>
      </c>
      <c r="GE617" s="190" t="s">
        <v>271</v>
      </c>
    </row>
    <row r="618" spans="1:187" x14ac:dyDescent="0.3">
      <c r="A618" s="190" t="s">
        <v>372</v>
      </c>
      <c r="B618" s="190">
        <v>3208</v>
      </c>
      <c r="C618" s="190" t="s">
        <v>129</v>
      </c>
      <c r="D618" s="190" t="s">
        <v>240</v>
      </c>
      <c r="E618" s="190" t="s">
        <v>9964</v>
      </c>
      <c r="F618" s="190" t="s">
        <v>9963</v>
      </c>
      <c r="G618" s="190" t="s">
        <v>4028</v>
      </c>
      <c r="H618" s="190" t="s">
        <v>369</v>
      </c>
      <c r="I618" s="190" t="s">
        <v>523</v>
      </c>
      <c r="J618" s="190" t="s">
        <v>9962</v>
      </c>
      <c r="K618" s="190" t="s">
        <v>271</v>
      </c>
      <c r="L618" s="190" t="s">
        <v>271</v>
      </c>
      <c r="M618" s="190" t="s">
        <v>271</v>
      </c>
      <c r="N618" s="190" t="s">
        <v>271</v>
      </c>
      <c r="O618" s="190" t="s">
        <v>271</v>
      </c>
      <c r="P618" s="190" t="s">
        <v>271</v>
      </c>
      <c r="Q618" s="191">
        <v>42119</v>
      </c>
      <c r="R618" s="191">
        <v>42303</v>
      </c>
      <c r="T618" s="190" t="s">
        <v>452</v>
      </c>
      <c r="U618" s="194">
        <v>1196206</v>
      </c>
      <c r="V618" s="190" t="s">
        <v>904</v>
      </c>
      <c r="W618" s="190" t="s">
        <v>450</v>
      </c>
      <c r="X618" s="190" t="s">
        <v>903</v>
      </c>
      <c r="Y618" s="190" t="s">
        <v>271</v>
      </c>
      <c r="Z618" s="190" t="s">
        <v>271</v>
      </c>
      <c r="AA618" s="190" t="s">
        <v>271</v>
      </c>
      <c r="AB618" s="190" t="s">
        <v>448</v>
      </c>
      <c r="AC618" s="190" t="s">
        <v>5965</v>
      </c>
      <c r="AD618" s="190" t="s">
        <v>325</v>
      </c>
      <c r="AE618" s="190" t="s">
        <v>6865</v>
      </c>
      <c r="AF618" s="190" t="s">
        <v>900</v>
      </c>
      <c r="AG618" s="193">
        <v>0</v>
      </c>
      <c r="AH618" s="193">
        <v>0</v>
      </c>
      <c r="AI618" s="193">
        <v>0</v>
      </c>
      <c r="AJ618" s="193">
        <v>5750</v>
      </c>
      <c r="AK618" s="193">
        <v>5750</v>
      </c>
      <c r="AL618" s="193">
        <v>11500</v>
      </c>
      <c r="AM618" s="193">
        <v>0</v>
      </c>
      <c r="AN618" s="193">
        <v>0</v>
      </c>
      <c r="AO618" s="193">
        <v>0</v>
      </c>
      <c r="AP618" s="193">
        <v>24713</v>
      </c>
      <c r="AQ618" s="193">
        <v>25043</v>
      </c>
      <c r="AR618" s="193">
        <v>49756</v>
      </c>
      <c r="AS618" s="190" t="s">
        <v>271</v>
      </c>
      <c r="AT618" s="193" t="s">
        <v>271</v>
      </c>
      <c r="AU618" s="193" t="s">
        <v>271</v>
      </c>
      <c r="AV618" s="190" t="s">
        <v>271</v>
      </c>
      <c r="AW618" s="193" t="s">
        <v>271</v>
      </c>
      <c r="AX618" s="193" t="s">
        <v>271</v>
      </c>
      <c r="AY618" s="190" t="s">
        <v>271</v>
      </c>
      <c r="AZ618" s="193" t="s">
        <v>271</v>
      </c>
      <c r="BA618" s="193" t="s">
        <v>271</v>
      </c>
      <c r="BB618" s="190" t="s">
        <v>271</v>
      </c>
      <c r="BC618" s="193" t="s">
        <v>271</v>
      </c>
      <c r="BD618" s="193" t="s">
        <v>271</v>
      </c>
      <c r="BE618" s="190" t="s">
        <v>271</v>
      </c>
      <c r="BF618" s="193" t="s">
        <v>271</v>
      </c>
      <c r="BG618" s="193" t="s">
        <v>271</v>
      </c>
      <c r="BH618" s="190" t="s">
        <v>271</v>
      </c>
      <c r="BI618" s="193" t="s">
        <v>271</v>
      </c>
      <c r="BJ618" s="193" t="s">
        <v>271</v>
      </c>
      <c r="BK618" s="190" t="s">
        <v>271</v>
      </c>
      <c r="BL618" s="193" t="s">
        <v>271</v>
      </c>
      <c r="BM618" s="193" t="s">
        <v>271</v>
      </c>
      <c r="BN618" s="190" t="s">
        <v>271</v>
      </c>
      <c r="BO618" s="193" t="s">
        <v>271</v>
      </c>
      <c r="BP618" s="193" t="s">
        <v>271</v>
      </c>
      <c r="BQ618" s="190" t="s">
        <v>287</v>
      </c>
      <c r="BR618" s="193">
        <v>0</v>
      </c>
      <c r="BS618" s="193">
        <v>0</v>
      </c>
      <c r="BT618" s="190" t="s">
        <v>287</v>
      </c>
      <c r="BU618" s="193">
        <v>0</v>
      </c>
      <c r="BV618" s="193">
        <v>0</v>
      </c>
      <c r="BW618" s="193">
        <v>0</v>
      </c>
      <c r="BX618" s="193">
        <v>0</v>
      </c>
      <c r="BY618" s="193">
        <v>0</v>
      </c>
      <c r="BZ618" s="193">
        <v>0</v>
      </c>
      <c r="CA618" s="193">
        <v>0</v>
      </c>
      <c r="CB618" s="193">
        <v>0</v>
      </c>
      <c r="CC618" s="190" t="s">
        <v>271</v>
      </c>
      <c r="CD618" s="193" t="s">
        <v>271</v>
      </c>
      <c r="CE618" s="193" t="s">
        <v>271</v>
      </c>
      <c r="CF618" s="190" t="s">
        <v>271</v>
      </c>
      <c r="CG618" s="193" t="s">
        <v>271</v>
      </c>
      <c r="CH618" s="193" t="s">
        <v>271</v>
      </c>
      <c r="CI618" s="190" t="s">
        <v>271</v>
      </c>
      <c r="CJ618" s="193" t="s">
        <v>271</v>
      </c>
      <c r="CK618" s="193" t="s">
        <v>271</v>
      </c>
      <c r="CL618" s="190" t="s">
        <v>271</v>
      </c>
      <c r="CM618" s="193" t="s">
        <v>271</v>
      </c>
      <c r="CN618" s="193" t="s">
        <v>271</v>
      </c>
      <c r="CO618" s="190" t="s">
        <v>271</v>
      </c>
      <c r="CP618" s="193" t="s">
        <v>271</v>
      </c>
      <c r="CQ618" s="193" t="s">
        <v>271</v>
      </c>
      <c r="CR618" s="190" t="s">
        <v>271</v>
      </c>
      <c r="CS618" s="193" t="s">
        <v>271</v>
      </c>
      <c r="CT618" s="193" t="s">
        <v>271</v>
      </c>
      <c r="CU618" s="190" t="s">
        <v>271</v>
      </c>
      <c r="CV618" s="193" t="s">
        <v>271</v>
      </c>
      <c r="CW618" s="193" t="s">
        <v>271</v>
      </c>
      <c r="CX618" s="190" t="s">
        <v>271</v>
      </c>
      <c r="CY618" s="193" t="s">
        <v>271</v>
      </c>
      <c r="CZ618" s="193" t="s">
        <v>271</v>
      </c>
      <c r="DA618" s="190" t="s">
        <v>271</v>
      </c>
      <c r="DB618" s="193" t="s">
        <v>271</v>
      </c>
      <c r="DC618" s="193" t="s">
        <v>271</v>
      </c>
      <c r="DD618" s="190" t="s">
        <v>271</v>
      </c>
      <c r="DE618" s="193" t="s">
        <v>271</v>
      </c>
      <c r="DF618" s="193" t="s">
        <v>271</v>
      </c>
      <c r="DG618" s="190" t="s">
        <v>271</v>
      </c>
      <c r="DH618" s="193" t="s">
        <v>271</v>
      </c>
      <c r="DI618" s="193" t="s">
        <v>271</v>
      </c>
      <c r="DJ618" s="190" t="s">
        <v>271</v>
      </c>
      <c r="DK618" s="193" t="s">
        <v>271</v>
      </c>
      <c r="DL618" s="193" t="s">
        <v>271</v>
      </c>
      <c r="DM618" s="190" t="s">
        <v>271</v>
      </c>
      <c r="DN618" s="193" t="s">
        <v>271</v>
      </c>
      <c r="DO618" s="193" t="s">
        <v>271</v>
      </c>
      <c r="DP618" s="190" t="s">
        <v>271</v>
      </c>
      <c r="DQ618" s="193" t="s">
        <v>271</v>
      </c>
      <c r="DR618" s="193" t="s">
        <v>271</v>
      </c>
      <c r="DS618" s="190" t="s">
        <v>271</v>
      </c>
      <c r="DT618" s="193" t="s">
        <v>271</v>
      </c>
      <c r="DU618" s="193" t="s">
        <v>271</v>
      </c>
      <c r="DV618" s="190" t="s">
        <v>271</v>
      </c>
      <c r="DW618" s="193" t="s">
        <v>271</v>
      </c>
      <c r="DX618" s="193" t="s">
        <v>271</v>
      </c>
      <c r="DY618" s="190" t="s">
        <v>655</v>
      </c>
      <c r="DZ618" s="190" t="s">
        <v>297</v>
      </c>
      <c r="EA618" s="190" t="s">
        <v>271</v>
      </c>
      <c r="EB618" s="190" t="s">
        <v>271</v>
      </c>
      <c r="EC618" s="190" t="s">
        <v>297</v>
      </c>
      <c r="ED618" s="190" t="s">
        <v>271</v>
      </c>
      <c r="EE618" s="190" t="s">
        <v>271</v>
      </c>
      <c r="EF618" s="190" t="s">
        <v>271</v>
      </c>
      <c r="EG618" s="190" t="s">
        <v>321</v>
      </c>
      <c r="EH618" s="190" t="s">
        <v>284</v>
      </c>
      <c r="EI618" s="190" t="s">
        <v>283</v>
      </c>
      <c r="EJ618" s="190" t="s">
        <v>246</v>
      </c>
      <c r="EK618" s="190" t="s">
        <v>379</v>
      </c>
      <c r="EL618" s="190" t="s">
        <v>272</v>
      </c>
      <c r="EM618" s="190" t="s">
        <v>272</v>
      </c>
      <c r="EN618" s="190" t="s">
        <v>297</v>
      </c>
      <c r="EO618" s="190" t="s">
        <v>297</v>
      </c>
      <c r="EP618" s="190" t="s">
        <v>464</v>
      </c>
      <c r="EQ618" s="190">
        <v>2</v>
      </c>
      <c r="ER618" s="190" t="s">
        <v>349</v>
      </c>
      <c r="ES618" s="190" t="s">
        <v>297</v>
      </c>
      <c r="ET618" s="190" t="s">
        <v>272</v>
      </c>
      <c r="EU618" s="190" t="s">
        <v>272</v>
      </c>
      <c r="EV618" s="190" t="s">
        <v>272</v>
      </c>
      <c r="EW618" s="190" t="s">
        <v>303</v>
      </c>
      <c r="EX618" s="190">
        <v>3</v>
      </c>
      <c r="EY618" s="190" t="s">
        <v>318</v>
      </c>
      <c r="EZ618" s="190" t="s">
        <v>268</v>
      </c>
      <c r="FA618" s="190" t="s">
        <v>260</v>
      </c>
      <c r="FB618" s="193">
        <v>2</v>
      </c>
      <c r="FC618" s="190" t="s">
        <v>276</v>
      </c>
      <c r="FD618" s="190" t="s">
        <v>348</v>
      </c>
      <c r="FE618" s="190" t="s">
        <v>300</v>
      </c>
      <c r="FF618" s="190" t="s">
        <v>264</v>
      </c>
      <c r="FG618" s="190" t="s">
        <v>898</v>
      </c>
      <c r="FH618" s="190" t="s">
        <v>271</v>
      </c>
      <c r="FI618" s="190" t="s">
        <v>897</v>
      </c>
      <c r="FJ618" s="190" t="s">
        <v>896</v>
      </c>
      <c r="FK618" s="190" t="s">
        <v>895</v>
      </c>
      <c r="FL618" s="190" t="s">
        <v>894</v>
      </c>
      <c r="FM618" s="190" t="s">
        <v>893</v>
      </c>
      <c r="FN618" s="190" t="s">
        <v>892</v>
      </c>
      <c r="FO618" s="190" t="s">
        <v>271</v>
      </c>
      <c r="FP618" s="190" t="s">
        <v>891</v>
      </c>
      <c r="FQ618" s="193">
        <v>0</v>
      </c>
      <c r="FR618" s="193">
        <v>49756</v>
      </c>
      <c r="FS618" s="190" t="s">
        <v>272</v>
      </c>
      <c r="FT618" s="190" t="s">
        <v>297</v>
      </c>
      <c r="FU618" s="190" t="s">
        <v>272</v>
      </c>
      <c r="FV618" s="190" t="s">
        <v>272</v>
      </c>
      <c r="FW618" s="190" t="s">
        <v>297</v>
      </c>
      <c r="FX618" s="190" t="s">
        <v>297</v>
      </c>
      <c r="FY618" s="190" t="s">
        <v>297</v>
      </c>
      <c r="FZ618" s="190" t="s">
        <v>297</v>
      </c>
      <c r="GA618" s="190" t="s">
        <v>297</v>
      </c>
      <c r="GB618" s="190" t="s">
        <v>297</v>
      </c>
      <c r="GC618" s="190" t="s">
        <v>297</v>
      </c>
      <c r="GD618" s="190" t="s">
        <v>297</v>
      </c>
      <c r="GE618" s="190" t="s">
        <v>297</v>
      </c>
    </row>
    <row r="619" spans="1:187" x14ac:dyDescent="0.3">
      <c r="A619" s="190" t="s">
        <v>372</v>
      </c>
      <c r="B619" s="190">
        <v>3175</v>
      </c>
      <c r="C619" s="190" t="s">
        <v>129</v>
      </c>
      <c r="D619" s="190" t="s">
        <v>240</v>
      </c>
      <c r="E619" s="190" t="s">
        <v>8029</v>
      </c>
      <c r="F619" s="190" t="s">
        <v>8028</v>
      </c>
      <c r="G619" s="190" t="s">
        <v>4001</v>
      </c>
      <c r="H619" s="190" t="s">
        <v>1104</v>
      </c>
      <c r="I619" s="190" t="s">
        <v>301</v>
      </c>
      <c r="J619" s="190" t="s">
        <v>5061</v>
      </c>
      <c r="K619" s="190" t="s">
        <v>1104</v>
      </c>
      <c r="L619" s="190" t="s">
        <v>271</v>
      </c>
      <c r="M619" s="190" t="s">
        <v>8027</v>
      </c>
      <c r="N619" s="190" t="s">
        <v>271</v>
      </c>
      <c r="O619" s="190" t="s">
        <v>271</v>
      </c>
      <c r="P619" s="190" t="s">
        <v>271</v>
      </c>
      <c r="Q619" s="191">
        <v>42024</v>
      </c>
      <c r="R619" s="191">
        <v>42582</v>
      </c>
      <c r="S619" s="191">
        <v>42674</v>
      </c>
      <c r="T619" s="190" t="s">
        <v>391</v>
      </c>
      <c r="U619" s="194">
        <v>207600</v>
      </c>
      <c r="V619" s="190" t="s">
        <v>2648</v>
      </c>
      <c r="W619" s="190" t="s">
        <v>680</v>
      </c>
      <c r="X619" s="190" t="s">
        <v>5957</v>
      </c>
      <c r="Y619" s="190" t="s">
        <v>5981</v>
      </c>
      <c r="Z619" s="190" t="s">
        <v>364</v>
      </c>
      <c r="AA619" s="190" t="s">
        <v>5980</v>
      </c>
      <c r="AB619" s="190" t="s">
        <v>310</v>
      </c>
      <c r="AC619" s="190" t="s">
        <v>8026</v>
      </c>
      <c r="AD619" s="190" t="s">
        <v>325</v>
      </c>
      <c r="AE619" s="190" t="s">
        <v>8025</v>
      </c>
      <c r="AF619" s="190" t="s">
        <v>8024</v>
      </c>
      <c r="AG619" s="193">
        <v>19635</v>
      </c>
      <c r="AH619" s="193">
        <v>1650</v>
      </c>
      <c r="AI619" s="193">
        <v>21285</v>
      </c>
      <c r="AJ619" s="193">
        <v>3570</v>
      </c>
      <c r="AK619" s="193">
        <v>300</v>
      </c>
      <c r="AL619" s="193">
        <v>3870</v>
      </c>
      <c r="AM619" s="193" t="s">
        <v>271</v>
      </c>
      <c r="AN619" s="193" t="s">
        <v>271</v>
      </c>
      <c r="AO619" s="193">
        <v>0</v>
      </c>
      <c r="AP619" s="193" t="s">
        <v>271</v>
      </c>
      <c r="AQ619" s="193" t="s">
        <v>271</v>
      </c>
      <c r="AR619" s="193">
        <v>0</v>
      </c>
      <c r="AS619" s="190" t="s">
        <v>271</v>
      </c>
      <c r="AT619" s="193" t="s">
        <v>271</v>
      </c>
      <c r="AU619" s="193" t="s">
        <v>271</v>
      </c>
      <c r="AV619" s="190" t="s">
        <v>271</v>
      </c>
      <c r="AW619" s="193" t="s">
        <v>271</v>
      </c>
      <c r="AX619" s="193" t="s">
        <v>271</v>
      </c>
      <c r="AY619" s="190" t="s">
        <v>271</v>
      </c>
      <c r="AZ619" s="193" t="s">
        <v>271</v>
      </c>
      <c r="BA619" s="193" t="s">
        <v>271</v>
      </c>
      <c r="BB619" s="190" t="s">
        <v>271</v>
      </c>
      <c r="BC619" s="193" t="s">
        <v>271</v>
      </c>
      <c r="BD619" s="193" t="s">
        <v>271</v>
      </c>
      <c r="BE619" s="190" t="s">
        <v>271</v>
      </c>
      <c r="BF619" s="193" t="s">
        <v>271</v>
      </c>
      <c r="BG619" s="193" t="s">
        <v>271</v>
      </c>
      <c r="BH619" s="190" t="s">
        <v>271</v>
      </c>
      <c r="BI619" s="193" t="s">
        <v>271</v>
      </c>
      <c r="BJ619" s="193" t="s">
        <v>271</v>
      </c>
      <c r="BK619" s="190" t="s">
        <v>271</v>
      </c>
      <c r="BL619" s="193" t="s">
        <v>271</v>
      </c>
      <c r="BM619" s="193" t="s">
        <v>271</v>
      </c>
      <c r="BN619" s="190" t="s">
        <v>271</v>
      </c>
      <c r="BO619" s="193" t="s">
        <v>271</v>
      </c>
      <c r="BP619" s="193" t="s">
        <v>271</v>
      </c>
      <c r="BQ619" s="190" t="s">
        <v>271</v>
      </c>
      <c r="BR619" s="193" t="s">
        <v>271</v>
      </c>
      <c r="BS619" s="193" t="s">
        <v>271</v>
      </c>
      <c r="BT619" s="190" t="s">
        <v>271</v>
      </c>
      <c r="BU619" s="193" t="s">
        <v>271</v>
      </c>
      <c r="BV619" s="193" t="s">
        <v>271</v>
      </c>
      <c r="BW619" s="193">
        <v>17477</v>
      </c>
      <c r="BX619" s="193">
        <v>1710</v>
      </c>
      <c r="BY619" s="193">
        <v>19187</v>
      </c>
      <c r="BZ619" s="193">
        <v>2220</v>
      </c>
      <c r="CA619" s="193">
        <v>427</v>
      </c>
      <c r="CB619" s="193">
        <v>2647</v>
      </c>
      <c r="CC619" s="190" t="s">
        <v>287</v>
      </c>
      <c r="CD619" s="193">
        <v>385</v>
      </c>
      <c r="CE619" s="193">
        <v>0</v>
      </c>
      <c r="CF619" s="190" t="s">
        <v>271</v>
      </c>
      <c r="CG619" s="193" t="s">
        <v>271</v>
      </c>
      <c r="CH619" s="193" t="s">
        <v>271</v>
      </c>
      <c r="CI619" s="190" t="s">
        <v>271</v>
      </c>
      <c r="CJ619" s="193" t="s">
        <v>271</v>
      </c>
      <c r="CK619" s="193" t="s">
        <v>271</v>
      </c>
      <c r="CL619" s="190" t="s">
        <v>271</v>
      </c>
      <c r="CM619" s="193" t="s">
        <v>271</v>
      </c>
      <c r="CN619" s="193" t="s">
        <v>271</v>
      </c>
      <c r="CO619" s="190" t="s">
        <v>271</v>
      </c>
      <c r="CP619" s="193" t="s">
        <v>271</v>
      </c>
      <c r="CQ619" s="193" t="s">
        <v>271</v>
      </c>
      <c r="CR619" s="190" t="s">
        <v>271</v>
      </c>
      <c r="CS619" s="193" t="s">
        <v>271</v>
      </c>
      <c r="CT619" s="193" t="s">
        <v>271</v>
      </c>
      <c r="CU619" s="190" t="s">
        <v>287</v>
      </c>
      <c r="CV619" s="193">
        <v>189</v>
      </c>
      <c r="CW619" s="193">
        <v>0</v>
      </c>
      <c r="CX619" s="190" t="s">
        <v>271</v>
      </c>
      <c r="CY619" s="193" t="s">
        <v>271</v>
      </c>
      <c r="CZ619" s="193" t="s">
        <v>271</v>
      </c>
      <c r="DA619" s="190" t="s">
        <v>271</v>
      </c>
      <c r="DB619" s="193" t="s">
        <v>271</v>
      </c>
      <c r="DC619" s="193" t="s">
        <v>271</v>
      </c>
      <c r="DD619" s="190" t="s">
        <v>287</v>
      </c>
      <c r="DE619" s="193">
        <v>1037</v>
      </c>
      <c r="DF619" s="193">
        <v>0</v>
      </c>
      <c r="DG619" s="190" t="s">
        <v>271</v>
      </c>
      <c r="DH619" s="193" t="s">
        <v>271</v>
      </c>
      <c r="DI619" s="193" t="s">
        <v>271</v>
      </c>
      <c r="DJ619" s="190" t="s">
        <v>271</v>
      </c>
      <c r="DK619" s="193" t="s">
        <v>271</v>
      </c>
      <c r="DL619" s="193" t="s">
        <v>271</v>
      </c>
      <c r="DM619" s="190" t="s">
        <v>271</v>
      </c>
      <c r="DN619" s="193" t="s">
        <v>271</v>
      </c>
      <c r="DO619" s="193" t="s">
        <v>271</v>
      </c>
      <c r="DP619" s="190" t="s">
        <v>287</v>
      </c>
      <c r="DQ619" s="193">
        <v>130</v>
      </c>
      <c r="DR619" s="193">
        <v>0</v>
      </c>
      <c r="DS619" s="190" t="s">
        <v>287</v>
      </c>
      <c r="DT619" s="193">
        <v>296</v>
      </c>
      <c r="DU619" s="193">
        <v>0</v>
      </c>
      <c r="DV619" s="190" t="s">
        <v>287</v>
      </c>
      <c r="DW619" s="193">
        <v>610</v>
      </c>
      <c r="DX619" s="193">
        <v>0</v>
      </c>
      <c r="DY619" s="190" t="s">
        <v>812</v>
      </c>
      <c r="DZ619" s="190" t="s">
        <v>297</v>
      </c>
      <c r="EA619" s="190" t="s">
        <v>271</v>
      </c>
      <c r="EB619" s="190" t="s">
        <v>271</v>
      </c>
      <c r="EC619" s="190" t="s">
        <v>272</v>
      </c>
      <c r="ED619" s="190" t="s">
        <v>785</v>
      </c>
      <c r="EE619" s="190" t="s">
        <v>307</v>
      </c>
      <c r="EF619" s="190" t="s">
        <v>8023</v>
      </c>
      <c r="EG619" s="190" t="s">
        <v>352</v>
      </c>
      <c r="EH619" s="190" t="s">
        <v>380</v>
      </c>
      <c r="EI619" s="190" t="s">
        <v>483</v>
      </c>
      <c r="EJ619" s="190" t="s">
        <v>245</v>
      </c>
      <c r="EK619" s="190" t="s">
        <v>379</v>
      </c>
      <c r="EL619" s="190" t="s">
        <v>272</v>
      </c>
      <c r="EM619" s="190" t="s">
        <v>272</v>
      </c>
      <c r="EN619" s="190" t="s">
        <v>272</v>
      </c>
      <c r="EO619" s="190" t="s">
        <v>272</v>
      </c>
      <c r="EP619" s="190" t="s">
        <v>378</v>
      </c>
      <c r="EQ619" s="190">
        <v>4</v>
      </c>
      <c r="ER619" s="190" t="s">
        <v>349</v>
      </c>
      <c r="ES619" s="190" t="s">
        <v>272</v>
      </c>
      <c r="ET619" s="190" t="s">
        <v>272</v>
      </c>
      <c r="EU619" s="190" t="s">
        <v>272</v>
      </c>
      <c r="EV619" s="190" t="s">
        <v>272</v>
      </c>
      <c r="EW619" s="190" t="s">
        <v>303</v>
      </c>
      <c r="EX619" s="190">
        <v>4</v>
      </c>
      <c r="EY619" s="190" t="s">
        <v>318</v>
      </c>
      <c r="EZ619" s="190" t="s">
        <v>268</v>
      </c>
      <c r="FA619" s="190" t="s">
        <v>260</v>
      </c>
      <c r="FB619" s="193">
        <v>3</v>
      </c>
      <c r="FC619" s="190" t="s">
        <v>276</v>
      </c>
      <c r="FD619" s="190" t="s">
        <v>271</v>
      </c>
      <c r="FE619" s="190" t="s">
        <v>271</v>
      </c>
      <c r="FF619" s="190" t="s">
        <v>263</v>
      </c>
      <c r="FG619" s="190" t="s">
        <v>8022</v>
      </c>
      <c r="FH619" s="190" t="s">
        <v>8021</v>
      </c>
      <c r="FI619" s="190" t="s">
        <v>8020</v>
      </c>
      <c r="FJ619" s="190" t="s">
        <v>8019</v>
      </c>
      <c r="FK619" s="190" t="s">
        <v>8018</v>
      </c>
      <c r="FL619" s="190" t="s">
        <v>8017</v>
      </c>
      <c r="FM619" s="190" t="s">
        <v>8016</v>
      </c>
      <c r="FN619" s="190" t="s">
        <v>8015</v>
      </c>
      <c r="FO619" s="190" t="s">
        <v>8014</v>
      </c>
      <c r="FP619" s="190" t="s">
        <v>8013</v>
      </c>
      <c r="FQ619" s="193">
        <v>19187</v>
      </c>
      <c r="FR619" s="193">
        <v>2647</v>
      </c>
      <c r="FS619" s="190" t="s">
        <v>297</v>
      </c>
      <c r="FT619" s="190" t="s">
        <v>297</v>
      </c>
      <c r="FU619" s="190" t="s">
        <v>297</v>
      </c>
      <c r="FV619" s="190" t="s">
        <v>297</v>
      </c>
      <c r="FW619" s="190" t="s">
        <v>272</v>
      </c>
      <c r="FX619" s="190" t="s">
        <v>297</v>
      </c>
      <c r="FY619" s="190" t="s">
        <v>297</v>
      </c>
      <c r="FZ619" s="190" t="s">
        <v>297</v>
      </c>
      <c r="GA619" s="190" t="s">
        <v>297</v>
      </c>
      <c r="GB619" s="190" t="s">
        <v>297</v>
      </c>
      <c r="GC619" s="190" t="s">
        <v>272</v>
      </c>
      <c r="GD619" s="190" t="s">
        <v>297</v>
      </c>
      <c r="GE619" s="190" t="s">
        <v>297</v>
      </c>
    </row>
    <row r="620" spans="1:187" x14ac:dyDescent="0.3">
      <c r="A620" s="190" t="s">
        <v>372</v>
      </c>
      <c r="B620" s="190">
        <v>3180</v>
      </c>
      <c r="C620" s="190" t="s">
        <v>129</v>
      </c>
      <c r="D620" s="190" t="s">
        <v>240</v>
      </c>
      <c r="E620" s="190" t="s">
        <v>8012</v>
      </c>
      <c r="F620" s="190" t="s">
        <v>8004</v>
      </c>
      <c r="G620" s="190" t="s">
        <v>4001</v>
      </c>
      <c r="H620" s="190" t="s">
        <v>1104</v>
      </c>
      <c r="I620" s="190" t="s">
        <v>301</v>
      </c>
      <c r="J620" s="190" t="s">
        <v>5061</v>
      </c>
      <c r="K620" s="190" t="s">
        <v>271</v>
      </c>
      <c r="L620" s="190" t="s">
        <v>271</v>
      </c>
      <c r="M620" s="190" t="s">
        <v>271</v>
      </c>
      <c r="N620" s="190" t="s">
        <v>271</v>
      </c>
      <c r="O620" s="190" t="s">
        <v>271</v>
      </c>
      <c r="P620" s="190" t="s">
        <v>271</v>
      </c>
      <c r="Q620" s="191">
        <v>42278</v>
      </c>
      <c r="R620" s="191">
        <v>42277</v>
      </c>
      <c r="T620" s="190" t="s">
        <v>592</v>
      </c>
      <c r="U620" s="194">
        <v>2100000</v>
      </c>
      <c r="V620" s="190" t="s">
        <v>8011</v>
      </c>
      <c r="W620" s="190" t="s">
        <v>364</v>
      </c>
      <c r="X620" s="190" t="s">
        <v>8002</v>
      </c>
      <c r="Y620" s="190" t="s">
        <v>2628</v>
      </c>
      <c r="Z620" s="190" t="s">
        <v>8001</v>
      </c>
      <c r="AA620" s="190" t="s">
        <v>2626</v>
      </c>
      <c r="AB620" s="190" t="s">
        <v>310</v>
      </c>
      <c r="AC620" s="190" t="s">
        <v>8000</v>
      </c>
      <c r="AD620" s="190" t="s">
        <v>325</v>
      </c>
      <c r="AE620" s="190" t="s">
        <v>8010</v>
      </c>
      <c r="AF620" s="190" t="s">
        <v>7998</v>
      </c>
      <c r="AG620" s="193">
        <v>374370</v>
      </c>
      <c r="AH620" s="193">
        <v>847064</v>
      </c>
      <c r="AI620" s="193">
        <v>1221434</v>
      </c>
      <c r="AJ620" s="193">
        <v>628684</v>
      </c>
      <c r="AK620" s="193">
        <v>97559</v>
      </c>
      <c r="AL620" s="193">
        <v>726243</v>
      </c>
      <c r="AM620" s="193" t="s">
        <v>271</v>
      </c>
      <c r="AN620" s="193" t="s">
        <v>271</v>
      </c>
      <c r="AO620" s="193">
        <v>0</v>
      </c>
      <c r="AP620" s="193" t="s">
        <v>271</v>
      </c>
      <c r="AQ620" s="193" t="s">
        <v>271</v>
      </c>
      <c r="AR620" s="193">
        <v>0</v>
      </c>
      <c r="AS620" s="190" t="s">
        <v>271</v>
      </c>
      <c r="AT620" s="193" t="s">
        <v>271</v>
      </c>
      <c r="AU620" s="193" t="s">
        <v>271</v>
      </c>
      <c r="AV620" s="190" t="s">
        <v>271</v>
      </c>
      <c r="AW620" s="193" t="s">
        <v>271</v>
      </c>
      <c r="AX620" s="193" t="s">
        <v>271</v>
      </c>
      <c r="AY620" s="190" t="s">
        <v>271</v>
      </c>
      <c r="AZ620" s="193" t="s">
        <v>271</v>
      </c>
      <c r="BA620" s="193" t="s">
        <v>271</v>
      </c>
      <c r="BB620" s="190" t="s">
        <v>271</v>
      </c>
      <c r="BC620" s="193" t="s">
        <v>271</v>
      </c>
      <c r="BD620" s="193" t="s">
        <v>271</v>
      </c>
      <c r="BE620" s="190" t="s">
        <v>271</v>
      </c>
      <c r="BF620" s="193" t="s">
        <v>271</v>
      </c>
      <c r="BG620" s="193" t="s">
        <v>271</v>
      </c>
      <c r="BH620" s="190" t="s">
        <v>271</v>
      </c>
      <c r="BI620" s="193" t="s">
        <v>271</v>
      </c>
      <c r="BJ620" s="193" t="s">
        <v>271</v>
      </c>
      <c r="BK620" s="190" t="s">
        <v>271</v>
      </c>
      <c r="BL620" s="193" t="s">
        <v>271</v>
      </c>
      <c r="BM620" s="193" t="s">
        <v>271</v>
      </c>
      <c r="BN620" s="190" t="s">
        <v>271</v>
      </c>
      <c r="BO620" s="193" t="s">
        <v>271</v>
      </c>
      <c r="BP620" s="193" t="s">
        <v>271</v>
      </c>
      <c r="BQ620" s="190" t="s">
        <v>271</v>
      </c>
      <c r="BR620" s="193" t="s">
        <v>271</v>
      </c>
      <c r="BS620" s="193" t="s">
        <v>271</v>
      </c>
      <c r="BT620" s="190" t="s">
        <v>271</v>
      </c>
      <c r="BU620" s="193" t="s">
        <v>271</v>
      </c>
      <c r="BV620" s="193" t="s">
        <v>271</v>
      </c>
      <c r="BW620" s="193">
        <v>14949</v>
      </c>
      <c r="BX620" s="193">
        <v>8602</v>
      </c>
      <c r="BY620" s="193">
        <v>23551</v>
      </c>
      <c r="BZ620" s="193">
        <v>59980</v>
      </c>
      <c r="CA620" s="193">
        <v>17748</v>
      </c>
      <c r="CB620" s="193">
        <v>77728</v>
      </c>
      <c r="CC620" s="190" t="s">
        <v>271</v>
      </c>
      <c r="CD620" s="193" t="s">
        <v>271</v>
      </c>
      <c r="CE620" s="193" t="s">
        <v>271</v>
      </c>
      <c r="CF620" s="190" t="s">
        <v>271</v>
      </c>
      <c r="CG620" s="193" t="s">
        <v>271</v>
      </c>
      <c r="CH620" s="193" t="s">
        <v>271</v>
      </c>
      <c r="CI620" s="190" t="s">
        <v>271</v>
      </c>
      <c r="CJ620" s="193" t="s">
        <v>271</v>
      </c>
      <c r="CK620" s="193" t="s">
        <v>271</v>
      </c>
      <c r="CL620" s="190" t="s">
        <v>271</v>
      </c>
      <c r="CM620" s="193" t="s">
        <v>271</v>
      </c>
      <c r="CN620" s="193" t="s">
        <v>271</v>
      </c>
      <c r="CO620" s="190" t="s">
        <v>271</v>
      </c>
      <c r="CP620" s="193" t="s">
        <v>271</v>
      </c>
      <c r="CQ620" s="193" t="s">
        <v>271</v>
      </c>
      <c r="CR620" s="190" t="s">
        <v>271</v>
      </c>
      <c r="CS620" s="193" t="s">
        <v>271</v>
      </c>
      <c r="CT620" s="193" t="s">
        <v>271</v>
      </c>
      <c r="CU620" s="190" t="s">
        <v>271</v>
      </c>
      <c r="CV620" s="193" t="s">
        <v>271</v>
      </c>
      <c r="CW620" s="193" t="s">
        <v>271</v>
      </c>
      <c r="CX620" s="190" t="s">
        <v>271</v>
      </c>
      <c r="CY620" s="193" t="s">
        <v>271</v>
      </c>
      <c r="CZ620" s="193" t="s">
        <v>271</v>
      </c>
      <c r="DA620" s="190" t="s">
        <v>271</v>
      </c>
      <c r="DB620" s="193" t="s">
        <v>271</v>
      </c>
      <c r="DC620" s="193" t="s">
        <v>271</v>
      </c>
      <c r="DD620" s="190" t="s">
        <v>271</v>
      </c>
      <c r="DE620" s="193" t="s">
        <v>271</v>
      </c>
      <c r="DF620" s="193" t="s">
        <v>271</v>
      </c>
      <c r="DG620" s="190" t="s">
        <v>271</v>
      </c>
      <c r="DH620" s="193" t="s">
        <v>271</v>
      </c>
      <c r="DI620" s="193" t="s">
        <v>271</v>
      </c>
      <c r="DJ620" s="190" t="s">
        <v>271</v>
      </c>
      <c r="DK620" s="193" t="s">
        <v>271</v>
      </c>
      <c r="DL620" s="193" t="s">
        <v>271</v>
      </c>
      <c r="DM620" s="190" t="s">
        <v>271</v>
      </c>
      <c r="DN620" s="193" t="s">
        <v>271</v>
      </c>
      <c r="DO620" s="193" t="s">
        <v>271</v>
      </c>
      <c r="DP620" s="190" t="s">
        <v>287</v>
      </c>
      <c r="DQ620" s="193">
        <v>77728</v>
      </c>
      <c r="DR620" s="193">
        <v>23551</v>
      </c>
      <c r="DS620" s="190" t="s">
        <v>271</v>
      </c>
      <c r="DT620" s="193" t="s">
        <v>271</v>
      </c>
      <c r="DU620" s="193" t="s">
        <v>271</v>
      </c>
      <c r="DV620" s="190" t="s">
        <v>271</v>
      </c>
      <c r="DW620" s="193" t="s">
        <v>271</v>
      </c>
      <c r="DX620" s="193" t="s">
        <v>271</v>
      </c>
      <c r="DY620" s="190" t="s">
        <v>356</v>
      </c>
      <c r="DZ620" s="190" t="s">
        <v>272</v>
      </c>
      <c r="EA620" s="190" t="s">
        <v>785</v>
      </c>
      <c r="EB620" s="190" t="s">
        <v>286</v>
      </c>
      <c r="EC620" s="190" t="s">
        <v>272</v>
      </c>
      <c r="ED620" s="190" t="s">
        <v>308</v>
      </c>
      <c r="EE620" s="190" t="s">
        <v>307</v>
      </c>
      <c r="EF620" s="190" t="s">
        <v>8009</v>
      </c>
      <c r="EG620" s="190" t="s">
        <v>321</v>
      </c>
      <c r="EH620" s="190" t="s">
        <v>284</v>
      </c>
      <c r="EI620" s="190" t="s">
        <v>483</v>
      </c>
      <c r="EJ620" s="190" t="s">
        <v>245</v>
      </c>
      <c r="EK620" s="190" t="s">
        <v>379</v>
      </c>
      <c r="EL620" s="190" t="s">
        <v>272</v>
      </c>
      <c r="EM620" s="190" t="s">
        <v>272</v>
      </c>
      <c r="EN620" s="190" t="s">
        <v>272</v>
      </c>
      <c r="EO620" s="190" t="s">
        <v>272</v>
      </c>
      <c r="EP620" s="190" t="s">
        <v>378</v>
      </c>
      <c r="EQ620" s="190">
        <v>4</v>
      </c>
      <c r="ER620" s="190" t="s">
        <v>404</v>
      </c>
      <c r="ES620" s="190" t="s">
        <v>272</v>
      </c>
      <c r="ET620" s="190" t="s">
        <v>272</v>
      </c>
      <c r="EU620" s="190" t="s">
        <v>272</v>
      </c>
      <c r="EV620" s="190" t="s">
        <v>272</v>
      </c>
      <c r="EW620" s="190" t="s">
        <v>279</v>
      </c>
      <c r="EX620" s="190">
        <v>4</v>
      </c>
      <c r="EY620" s="190" t="s">
        <v>278</v>
      </c>
      <c r="EZ620" s="190" t="s">
        <v>268</v>
      </c>
      <c r="FA620" s="190" t="s">
        <v>260</v>
      </c>
      <c r="FB620" s="193">
        <v>5</v>
      </c>
      <c r="FC620" s="190" t="s">
        <v>276</v>
      </c>
      <c r="FD620" s="190" t="s">
        <v>271</v>
      </c>
      <c r="FE620" s="190" t="s">
        <v>271</v>
      </c>
      <c r="FF620" s="190" t="s">
        <v>264</v>
      </c>
      <c r="FG620" s="190" t="s">
        <v>7996</v>
      </c>
      <c r="FH620" s="190" t="s">
        <v>1656</v>
      </c>
      <c r="FI620" s="190" t="s">
        <v>7995</v>
      </c>
      <c r="FJ620" s="190" t="s">
        <v>7994</v>
      </c>
      <c r="FK620" s="190" t="s">
        <v>7993</v>
      </c>
      <c r="FL620" s="190" t="s">
        <v>7991</v>
      </c>
      <c r="FM620" s="190" t="s">
        <v>8008</v>
      </c>
      <c r="FN620" s="190" t="s">
        <v>8007</v>
      </c>
      <c r="FO620" s="190" t="s">
        <v>271</v>
      </c>
      <c r="FP620" s="190" t="s">
        <v>8006</v>
      </c>
      <c r="FQ620" s="193">
        <v>23551</v>
      </c>
      <c r="FR620" s="193">
        <v>77728</v>
      </c>
      <c r="FS620" s="190" t="s">
        <v>297</v>
      </c>
      <c r="FT620" s="190" t="s">
        <v>297</v>
      </c>
      <c r="FU620" s="190" t="s">
        <v>297</v>
      </c>
      <c r="FV620" s="190" t="s">
        <v>297</v>
      </c>
      <c r="FW620" s="190" t="s">
        <v>272</v>
      </c>
      <c r="FX620" s="190" t="s">
        <v>272</v>
      </c>
      <c r="FY620" s="190" t="s">
        <v>297</v>
      </c>
      <c r="FZ620" s="190" t="s">
        <v>297</v>
      </c>
      <c r="GA620" s="190" t="s">
        <v>297</v>
      </c>
      <c r="GB620" s="190" t="s">
        <v>297</v>
      </c>
      <c r="GC620" s="190" t="s">
        <v>297</v>
      </c>
      <c r="GD620" s="190" t="s">
        <v>297</v>
      </c>
      <c r="GE620" s="190" t="s">
        <v>297</v>
      </c>
    </row>
    <row r="621" spans="1:187" x14ac:dyDescent="0.3">
      <c r="A621" s="190" t="s">
        <v>372</v>
      </c>
      <c r="B621" s="190">
        <v>3181</v>
      </c>
      <c r="C621" s="190" t="s">
        <v>129</v>
      </c>
      <c r="D621" s="190" t="s">
        <v>240</v>
      </c>
      <c r="E621" s="190" t="s">
        <v>8005</v>
      </c>
      <c r="F621" s="190" t="s">
        <v>8004</v>
      </c>
      <c r="G621" s="190" t="s">
        <v>4001</v>
      </c>
      <c r="H621" s="190" t="s">
        <v>1104</v>
      </c>
      <c r="I621" s="190" t="s">
        <v>301</v>
      </c>
      <c r="J621" s="190" t="s">
        <v>5061</v>
      </c>
      <c r="K621" s="190" t="s">
        <v>271</v>
      </c>
      <c r="L621" s="190" t="s">
        <v>271</v>
      </c>
      <c r="M621" s="190" t="s">
        <v>271</v>
      </c>
      <c r="N621" s="190" t="s">
        <v>271</v>
      </c>
      <c r="O621" s="190" t="s">
        <v>271</v>
      </c>
      <c r="P621" s="190" t="s">
        <v>271</v>
      </c>
      <c r="Q621" s="191">
        <v>41091</v>
      </c>
      <c r="R621" s="191">
        <v>42248</v>
      </c>
      <c r="S621" s="191">
        <v>43373</v>
      </c>
      <c r="T621" s="190" t="s">
        <v>592</v>
      </c>
      <c r="U621" s="194">
        <v>1442148</v>
      </c>
      <c r="V621" s="190" t="s">
        <v>8003</v>
      </c>
      <c r="W621" s="190" t="s">
        <v>364</v>
      </c>
      <c r="X621" s="190" t="s">
        <v>8002</v>
      </c>
      <c r="Y621" s="190" t="s">
        <v>2628</v>
      </c>
      <c r="Z621" s="190" t="s">
        <v>8001</v>
      </c>
      <c r="AA621" s="190" t="s">
        <v>2626</v>
      </c>
      <c r="AB621" s="190" t="s">
        <v>310</v>
      </c>
      <c r="AC621" s="190" t="s">
        <v>8000</v>
      </c>
      <c r="AD621" s="190" t="s">
        <v>325</v>
      </c>
      <c r="AE621" s="190" t="s">
        <v>7999</v>
      </c>
      <c r="AF621" s="190" t="s">
        <v>7998</v>
      </c>
      <c r="AG621" s="193">
        <v>359114</v>
      </c>
      <c r="AH621" s="193">
        <v>15018</v>
      </c>
      <c r="AI621" s="193">
        <v>374132</v>
      </c>
      <c r="AJ621" s="193">
        <v>807205</v>
      </c>
      <c r="AK621" s="193">
        <v>550612</v>
      </c>
      <c r="AL621" s="193">
        <v>1357817</v>
      </c>
      <c r="AM621" s="193" t="s">
        <v>271</v>
      </c>
      <c r="AN621" s="193" t="s">
        <v>271</v>
      </c>
      <c r="AO621" s="193">
        <v>0</v>
      </c>
      <c r="AP621" s="193" t="s">
        <v>271</v>
      </c>
      <c r="AQ621" s="193" t="s">
        <v>271</v>
      </c>
      <c r="AR621" s="193">
        <v>0</v>
      </c>
      <c r="AS621" s="190" t="s">
        <v>271</v>
      </c>
      <c r="AT621" s="193" t="s">
        <v>271</v>
      </c>
      <c r="AU621" s="193" t="s">
        <v>271</v>
      </c>
      <c r="AV621" s="190" t="s">
        <v>271</v>
      </c>
      <c r="AW621" s="193" t="s">
        <v>271</v>
      </c>
      <c r="AX621" s="193" t="s">
        <v>271</v>
      </c>
      <c r="AY621" s="190" t="s">
        <v>271</v>
      </c>
      <c r="AZ621" s="193" t="s">
        <v>271</v>
      </c>
      <c r="BA621" s="193" t="s">
        <v>271</v>
      </c>
      <c r="BB621" s="190" t="s">
        <v>271</v>
      </c>
      <c r="BC621" s="193" t="s">
        <v>271</v>
      </c>
      <c r="BD621" s="193" t="s">
        <v>271</v>
      </c>
      <c r="BE621" s="190" t="s">
        <v>271</v>
      </c>
      <c r="BF621" s="193" t="s">
        <v>271</v>
      </c>
      <c r="BG621" s="193" t="s">
        <v>271</v>
      </c>
      <c r="BH621" s="190" t="s">
        <v>271</v>
      </c>
      <c r="BI621" s="193" t="s">
        <v>271</v>
      </c>
      <c r="BJ621" s="193" t="s">
        <v>271</v>
      </c>
      <c r="BK621" s="190" t="s">
        <v>271</v>
      </c>
      <c r="BL621" s="193" t="s">
        <v>271</v>
      </c>
      <c r="BM621" s="193" t="s">
        <v>271</v>
      </c>
      <c r="BN621" s="190" t="s">
        <v>271</v>
      </c>
      <c r="BO621" s="193" t="s">
        <v>271</v>
      </c>
      <c r="BP621" s="193" t="s">
        <v>271</v>
      </c>
      <c r="BQ621" s="190" t="s">
        <v>271</v>
      </c>
      <c r="BR621" s="193" t="s">
        <v>271</v>
      </c>
      <c r="BS621" s="193" t="s">
        <v>271</v>
      </c>
      <c r="BT621" s="190" t="s">
        <v>271</v>
      </c>
      <c r="BU621" s="193" t="s">
        <v>271</v>
      </c>
      <c r="BV621" s="193" t="s">
        <v>271</v>
      </c>
      <c r="BW621" s="193">
        <v>0</v>
      </c>
      <c r="BX621" s="193">
        <v>0</v>
      </c>
      <c r="BY621" s="193">
        <v>0</v>
      </c>
      <c r="BZ621" s="193">
        <v>2686</v>
      </c>
      <c r="CA621" s="193">
        <v>2480</v>
      </c>
      <c r="CB621" s="193">
        <v>5166</v>
      </c>
      <c r="CC621" s="190" t="s">
        <v>271</v>
      </c>
      <c r="CD621" s="193" t="s">
        <v>271</v>
      </c>
      <c r="CE621" s="193" t="s">
        <v>271</v>
      </c>
      <c r="CF621" s="190" t="s">
        <v>271</v>
      </c>
      <c r="CG621" s="193" t="s">
        <v>271</v>
      </c>
      <c r="CH621" s="193" t="s">
        <v>271</v>
      </c>
      <c r="CI621" s="190" t="s">
        <v>271</v>
      </c>
      <c r="CJ621" s="193" t="s">
        <v>271</v>
      </c>
      <c r="CK621" s="193" t="s">
        <v>271</v>
      </c>
      <c r="CL621" s="190" t="s">
        <v>271</v>
      </c>
      <c r="CM621" s="193" t="s">
        <v>271</v>
      </c>
      <c r="CN621" s="193" t="s">
        <v>271</v>
      </c>
      <c r="CO621" s="190" t="s">
        <v>271</v>
      </c>
      <c r="CP621" s="193" t="s">
        <v>271</v>
      </c>
      <c r="CQ621" s="193" t="s">
        <v>271</v>
      </c>
      <c r="CR621" s="190" t="s">
        <v>271</v>
      </c>
      <c r="CS621" s="193" t="s">
        <v>271</v>
      </c>
      <c r="CT621" s="193" t="s">
        <v>271</v>
      </c>
      <c r="CU621" s="190" t="s">
        <v>271</v>
      </c>
      <c r="CV621" s="193" t="s">
        <v>271</v>
      </c>
      <c r="CW621" s="193" t="s">
        <v>271</v>
      </c>
      <c r="CX621" s="190" t="s">
        <v>271</v>
      </c>
      <c r="CY621" s="193" t="s">
        <v>271</v>
      </c>
      <c r="CZ621" s="193" t="s">
        <v>271</v>
      </c>
      <c r="DA621" s="190" t="s">
        <v>271</v>
      </c>
      <c r="DB621" s="193" t="s">
        <v>271</v>
      </c>
      <c r="DC621" s="193" t="s">
        <v>271</v>
      </c>
      <c r="DD621" s="190" t="s">
        <v>271</v>
      </c>
      <c r="DE621" s="193" t="s">
        <v>271</v>
      </c>
      <c r="DF621" s="193" t="s">
        <v>271</v>
      </c>
      <c r="DG621" s="190" t="s">
        <v>271</v>
      </c>
      <c r="DH621" s="193" t="s">
        <v>271</v>
      </c>
      <c r="DI621" s="193" t="s">
        <v>271</v>
      </c>
      <c r="DJ621" s="190" t="s">
        <v>271</v>
      </c>
      <c r="DK621" s="193" t="s">
        <v>271</v>
      </c>
      <c r="DL621" s="193" t="s">
        <v>271</v>
      </c>
      <c r="DM621" s="190" t="s">
        <v>271</v>
      </c>
      <c r="DN621" s="193" t="s">
        <v>271</v>
      </c>
      <c r="DO621" s="193" t="s">
        <v>271</v>
      </c>
      <c r="DP621" s="190" t="s">
        <v>287</v>
      </c>
      <c r="DQ621" s="193">
        <v>5166</v>
      </c>
      <c r="DR621" s="193">
        <v>0</v>
      </c>
      <c r="DS621" s="190" t="s">
        <v>271</v>
      </c>
      <c r="DT621" s="193" t="s">
        <v>271</v>
      </c>
      <c r="DU621" s="193" t="s">
        <v>271</v>
      </c>
      <c r="DV621" s="190" t="s">
        <v>271</v>
      </c>
      <c r="DW621" s="193" t="s">
        <v>271</v>
      </c>
      <c r="DX621" s="193" t="s">
        <v>271</v>
      </c>
      <c r="DY621" s="190" t="s">
        <v>356</v>
      </c>
      <c r="DZ621" s="190" t="s">
        <v>272</v>
      </c>
      <c r="EA621" s="190" t="s">
        <v>564</v>
      </c>
      <c r="EB621" s="190" t="s">
        <v>307</v>
      </c>
      <c r="EC621" s="190" t="s">
        <v>297</v>
      </c>
      <c r="ED621" s="190" t="s">
        <v>271</v>
      </c>
      <c r="EE621" s="190" t="s">
        <v>271</v>
      </c>
      <c r="EF621" s="190" t="s">
        <v>7997</v>
      </c>
      <c r="EG621" s="190" t="s">
        <v>321</v>
      </c>
      <c r="EH621" s="190" t="s">
        <v>284</v>
      </c>
      <c r="EI621" s="190" t="s">
        <v>483</v>
      </c>
      <c r="EJ621" s="190" t="s">
        <v>245</v>
      </c>
      <c r="EK621" s="190" t="s">
        <v>379</v>
      </c>
      <c r="EL621" s="190" t="s">
        <v>272</v>
      </c>
      <c r="EM621" s="190" t="s">
        <v>272</v>
      </c>
      <c r="EN621" s="190" t="s">
        <v>272</v>
      </c>
      <c r="EO621" s="190" t="s">
        <v>272</v>
      </c>
      <c r="EP621" s="190" t="s">
        <v>378</v>
      </c>
      <c r="EQ621" s="190">
        <v>4</v>
      </c>
      <c r="ER621" s="190" t="s">
        <v>404</v>
      </c>
      <c r="ES621" s="190" t="s">
        <v>272</v>
      </c>
      <c r="ET621" s="190" t="s">
        <v>272</v>
      </c>
      <c r="EU621" s="190" t="s">
        <v>272</v>
      </c>
      <c r="EV621" s="190" t="s">
        <v>272</v>
      </c>
      <c r="EW621" s="190" t="s">
        <v>279</v>
      </c>
      <c r="EX621" s="190">
        <v>4</v>
      </c>
      <c r="EY621" s="190" t="s">
        <v>278</v>
      </c>
      <c r="EZ621" s="190" t="s">
        <v>268</v>
      </c>
      <c r="FA621" s="190" t="s">
        <v>260</v>
      </c>
      <c r="FB621" s="193">
        <v>5</v>
      </c>
      <c r="FC621" s="190" t="s">
        <v>276</v>
      </c>
      <c r="FD621" s="190" t="s">
        <v>271</v>
      </c>
      <c r="FE621" s="190" t="s">
        <v>271</v>
      </c>
      <c r="FF621" s="190" t="s">
        <v>264</v>
      </c>
      <c r="FG621" s="190" t="s">
        <v>7996</v>
      </c>
      <c r="FH621" s="190" t="s">
        <v>1656</v>
      </c>
      <c r="FI621" s="190" t="s">
        <v>7995</v>
      </c>
      <c r="FJ621" s="190" t="s">
        <v>7994</v>
      </c>
      <c r="FK621" s="190" t="s">
        <v>7993</v>
      </c>
      <c r="FL621" s="190" t="s">
        <v>7991</v>
      </c>
      <c r="FM621" s="190" t="s">
        <v>7992</v>
      </c>
      <c r="FN621" s="190" t="s">
        <v>7991</v>
      </c>
      <c r="FO621" s="190" t="s">
        <v>271</v>
      </c>
      <c r="FP621" s="190" t="s">
        <v>7990</v>
      </c>
      <c r="FQ621" s="193">
        <v>0</v>
      </c>
      <c r="FR621" s="193">
        <v>5166</v>
      </c>
      <c r="FS621" s="190" t="s">
        <v>297</v>
      </c>
      <c r="FT621" s="190" t="s">
        <v>297</v>
      </c>
      <c r="FU621" s="190" t="s">
        <v>297</v>
      </c>
      <c r="FV621" s="190" t="s">
        <v>297</v>
      </c>
      <c r="FW621" s="190" t="s">
        <v>272</v>
      </c>
      <c r="FX621" s="190" t="s">
        <v>272</v>
      </c>
      <c r="FY621" s="190" t="s">
        <v>297</v>
      </c>
      <c r="FZ621" s="190" t="s">
        <v>297</v>
      </c>
      <c r="GA621" s="190" t="s">
        <v>297</v>
      </c>
      <c r="GB621" s="190" t="s">
        <v>297</v>
      </c>
      <c r="GC621" s="190" t="s">
        <v>297</v>
      </c>
      <c r="GD621" s="190" t="s">
        <v>297</v>
      </c>
      <c r="GE621" s="190" t="s">
        <v>297</v>
      </c>
    </row>
    <row r="622" spans="1:187" x14ac:dyDescent="0.3">
      <c r="A622" s="190" t="s">
        <v>372</v>
      </c>
      <c r="B622" s="190">
        <v>3196</v>
      </c>
      <c r="C622" s="190" t="s">
        <v>129</v>
      </c>
      <c r="D622" s="190" t="s">
        <v>240</v>
      </c>
      <c r="E622" s="190" t="s">
        <v>7989</v>
      </c>
      <c r="F622" s="190" t="s">
        <v>7988</v>
      </c>
      <c r="G622" s="190" t="s">
        <v>4001</v>
      </c>
      <c r="H622" s="190" t="s">
        <v>369</v>
      </c>
      <c r="I622" s="190" t="s">
        <v>1514</v>
      </c>
      <c r="J622" s="190" t="s">
        <v>7987</v>
      </c>
      <c r="K622" s="190" t="s">
        <v>271</v>
      </c>
      <c r="L622" s="190" t="s">
        <v>271</v>
      </c>
      <c r="M622" s="190" t="s">
        <v>271</v>
      </c>
      <c r="N622" s="190" t="s">
        <v>271</v>
      </c>
      <c r="O622" s="190" t="s">
        <v>271</v>
      </c>
      <c r="P622" s="190" t="s">
        <v>271</v>
      </c>
      <c r="Q622" s="191">
        <v>42125</v>
      </c>
      <c r="R622" s="191">
        <v>42216</v>
      </c>
      <c r="S622" s="191">
        <v>42262</v>
      </c>
      <c r="T622" s="190" t="s">
        <v>452</v>
      </c>
      <c r="U622" s="194">
        <v>1050000</v>
      </c>
      <c r="V622" s="190" t="s">
        <v>904</v>
      </c>
      <c r="W622" s="190" t="s">
        <v>450</v>
      </c>
      <c r="X622" s="190" t="s">
        <v>903</v>
      </c>
      <c r="Y622" s="190" t="s">
        <v>271</v>
      </c>
      <c r="Z622" s="190" t="s">
        <v>271</v>
      </c>
      <c r="AA622" s="190" t="s">
        <v>271</v>
      </c>
      <c r="AB622" s="190" t="s">
        <v>448</v>
      </c>
      <c r="AC622" s="190" t="s">
        <v>7986</v>
      </c>
      <c r="AD622" s="190" t="s">
        <v>325</v>
      </c>
      <c r="AE622" s="190" t="s">
        <v>1708</v>
      </c>
      <c r="AF622" s="190" t="s">
        <v>900</v>
      </c>
      <c r="AG622" s="193">
        <v>0</v>
      </c>
      <c r="AH622" s="193">
        <v>0</v>
      </c>
      <c r="AI622" s="193">
        <v>0</v>
      </c>
      <c r="AJ622" s="193">
        <v>5000</v>
      </c>
      <c r="AK622" s="193">
        <v>5000</v>
      </c>
      <c r="AL622" s="193">
        <v>10000</v>
      </c>
      <c r="AM622" s="193">
        <v>0</v>
      </c>
      <c r="AN622" s="193">
        <v>0</v>
      </c>
      <c r="AO622" s="193">
        <v>0</v>
      </c>
      <c r="AP622" s="193">
        <v>22610</v>
      </c>
      <c r="AQ622" s="193">
        <v>22698</v>
      </c>
      <c r="AR622" s="193">
        <v>45308</v>
      </c>
      <c r="AS622" s="190" t="s">
        <v>271</v>
      </c>
      <c r="AT622" s="193" t="s">
        <v>271</v>
      </c>
      <c r="AU622" s="193" t="s">
        <v>271</v>
      </c>
      <c r="AV622" s="190" t="s">
        <v>271</v>
      </c>
      <c r="AW622" s="193" t="s">
        <v>271</v>
      </c>
      <c r="AX622" s="193" t="s">
        <v>271</v>
      </c>
      <c r="AY622" s="190" t="s">
        <v>271</v>
      </c>
      <c r="AZ622" s="193" t="s">
        <v>271</v>
      </c>
      <c r="BA622" s="193" t="s">
        <v>271</v>
      </c>
      <c r="BB622" s="190" t="s">
        <v>271</v>
      </c>
      <c r="BC622" s="193" t="s">
        <v>271</v>
      </c>
      <c r="BD622" s="193" t="s">
        <v>271</v>
      </c>
      <c r="BE622" s="190" t="s">
        <v>271</v>
      </c>
      <c r="BF622" s="193" t="s">
        <v>271</v>
      </c>
      <c r="BG622" s="193" t="s">
        <v>271</v>
      </c>
      <c r="BH622" s="190" t="s">
        <v>271</v>
      </c>
      <c r="BI622" s="193" t="s">
        <v>271</v>
      </c>
      <c r="BJ622" s="193" t="s">
        <v>271</v>
      </c>
      <c r="BK622" s="190" t="s">
        <v>271</v>
      </c>
      <c r="BL622" s="193" t="s">
        <v>271</v>
      </c>
      <c r="BM622" s="193" t="s">
        <v>271</v>
      </c>
      <c r="BN622" s="190" t="s">
        <v>271</v>
      </c>
      <c r="BO622" s="193" t="s">
        <v>271</v>
      </c>
      <c r="BP622" s="193" t="s">
        <v>271</v>
      </c>
      <c r="BQ622" s="190" t="s">
        <v>287</v>
      </c>
      <c r="BR622" s="193">
        <v>45172</v>
      </c>
      <c r="BS622" s="193">
        <v>0</v>
      </c>
      <c r="BT622" s="190" t="s">
        <v>287</v>
      </c>
      <c r="BU622" s="193">
        <v>5647</v>
      </c>
      <c r="BV622" s="193">
        <v>0</v>
      </c>
      <c r="BW622" s="193" t="s">
        <v>271</v>
      </c>
      <c r="BX622" s="193" t="s">
        <v>271</v>
      </c>
      <c r="BY622" s="193">
        <v>0</v>
      </c>
      <c r="BZ622" s="193" t="s">
        <v>271</v>
      </c>
      <c r="CA622" s="193" t="s">
        <v>271</v>
      </c>
      <c r="CB622" s="193">
        <v>0</v>
      </c>
      <c r="CC622" s="190" t="s">
        <v>271</v>
      </c>
      <c r="CD622" s="193" t="s">
        <v>271</v>
      </c>
      <c r="CE622" s="193" t="s">
        <v>271</v>
      </c>
      <c r="CF622" s="190" t="s">
        <v>271</v>
      </c>
      <c r="CG622" s="193" t="s">
        <v>271</v>
      </c>
      <c r="CH622" s="193" t="s">
        <v>271</v>
      </c>
      <c r="CI622" s="190" t="s">
        <v>271</v>
      </c>
      <c r="CJ622" s="193" t="s">
        <v>271</v>
      </c>
      <c r="CK622" s="193" t="s">
        <v>271</v>
      </c>
      <c r="CL622" s="190" t="s">
        <v>271</v>
      </c>
      <c r="CM622" s="193" t="s">
        <v>271</v>
      </c>
      <c r="CN622" s="193" t="s">
        <v>271</v>
      </c>
      <c r="CO622" s="190" t="s">
        <v>271</v>
      </c>
      <c r="CP622" s="193" t="s">
        <v>271</v>
      </c>
      <c r="CQ622" s="193" t="s">
        <v>271</v>
      </c>
      <c r="CR622" s="190" t="s">
        <v>271</v>
      </c>
      <c r="CS622" s="193" t="s">
        <v>271</v>
      </c>
      <c r="CT622" s="193" t="s">
        <v>271</v>
      </c>
      <c r="CU622" s="190" t="s">
        <v>271</v>
      </c>
      <c r="CV622" s="193" t="s">
        <v>271</v>
      </c>
      <c r="CW622" s="193" t="s">
        <v>271</v>
      </c>
      <c r="CX622" s="190" t="s">
        <v>271</v>
      </c>
      <c r="CY622" s="193" t="s">
        <v>271</v>
      </c>
      <c r="CZ622" s="193" t="s">
        <v>271</v>
      </c>
      <c r="DA622" s="190" t="s">
        <v>271</v>
      </c>
      <c r="DB622" s="193" t="s">
        <v>271</v>
      </c>
      <c r="DC622" s="193" t="s">
        <v>271</v>
      </c>
      <c r="DD622" s="190" t="s">
        <v>271</v>
      </c>
      <c r="DE622" s="193" t="s">
        <v>271</v>
      </c>
      <c r="DF622" s="193" t="s">
        <v>271</v>
      </c>
      <c r="DG622" s="190" t="s">
        <v>271</v>
      </c>
      <c r="DH622" s="193" t="s">
        <v>271</v>
      </c>
      <c r="DI622" s="193" t="s">
        <v>271</v>
      </c>
      <c r="DJ622" s="190" t="s">
        <v>271</v>
      </c>
      <c r="DK622" s="193" t="s">
        <v>271</v>
      </c>
      <c r="DL622" s="193" t="s">
        <v>271</v>
      </c>
      <c r="DM622" s="190" t="s">
        <v>271</v>
      </c>
      <c r="DN622" s="193" t="s">
        <v>271</v>
      </c>
      <c r="DO622" s="193" t="s">
        <v>271</v>
      </c>
      <c r="DP622" s="190" t="s">
        <v>271</v>
      </c>
      <c r="DQ622" s="193" t="s">
        <v>271</v>
      </c>
      <c r="DR622" s="193" t="s">
        <v>271</v>
      </c>
      <c r="DS622" s="190" t="s">
        <v>271</v>
      </c>
      <c r="DT622" s="193" t="s">
        <v>271</v>
      </c>
      <c r="DU622" s="193" t="s">
        <v>271</v>
      </c>
      <c r="DV622" s="190" t="s">
        <v>271</v>
      </c>
      <c r="DW622" s="193" t="s">
        <v>271</v>
      </c>
      <c r="DX622" s="193" t="s">
        <v>271</v>
      </c>
      <c r="DY622" s="190" t="s">
        <v>655</v>
      </c>
      <c r="DZ622" s="190" t="s">
        <v>297</v>
      </c>
      <c r="EA622" s="190" t="s">
        <v>271</v>
      </c>
      <c r="EB622" s="190" t="s">
        <v>271</v>
      </c>
      <c r="EC622" s="190" t="s">
        <v>297</v>
      </c>
      <c r="ED622" s="190" t="s">
        <v>271</v>
      </c>
      <c r="EE622" s="190" t="s">
        <v>271</v>
      </c>
      <c r="EF622" s="190" t="s">
        <v>899</v>
      </c>
      <c r="EG622" s="190" t="s">
        <v>285</v>
      </c>
      <c r="EH622" s="190" t="s">
        <v>380</v>
      </c>
      <c r="EI622" s="190" t="s">
        <v>319</v>
      </c>
      <c r="EJ622" s="190" t="s">
        <v>245</v>
      </c>
      <c r="EK622" s="190" t="s">
        <v>379</v>
      </c>
      <c r="EL622" s="190" t="s">
        <v>272</v>
      </c>
      <c r="EM622" s="190" t="s">
        <v>272</v>
      </c>
      <c r="EN622" s="190" t="s">
        <v>272</v>
      </c>
      <c r="EO622" s="190" t="s">
        <v>297</v>
      </c>
      <c r="EP622" s="190" t="s">
        <v>464</v>
      </c>
      <c r="EQ622" s="190">
        <v>3</v>
      </c>
      <c r="ER622" s="190" t="s">
        <v>349</v>
      </c>
      <c r="ES622" s="190" t="s">
        <v>297</v>
      </c>
      <c r="ET622" s="190" t="s">
        <v>272</v>
      </c>
      <c r="EU622" s="190" t="s">
        <v>272</v>
      </c>
      <c r="EV622" s="190" t="s">
        <v>272</v>
      </c>
      <c r="EW622" s="190" t="s">
        <v>303</v>
      </c>
      <c r="EX622" s="190">
        <v>3</v>
      </c>
      <c r="EY622" s="190" t="s">
        <v>318</v>
      </c>
      <c r="EZ622" s="190" t="s">
        <v>268</v>
      </c>
      <c r="FA622" s="190" t="s">
        <v>260</v>
      </c>
      <c r="FB622" s="193">
        <v>5</v>
      </c>
      <c r="FC622" s="190" t="s">
        <v>276</v>
      </c>
      <c r="FD622" s="190" t="s">
        <v>443</v>
      </c>
      <c r="FE622" s="190" t="s">
        <v>300</v>
      </c>
      <c r="FF622" s="190" t="s">
        <v>264</v>
      </c>
      <c r="FG622" s="190" t="s">
        <v>898</v>
      </c>
      <c r="FH622" s="190" t="s">
        <v>271</v>
      </c>
      <c r="FI622" s="190" t="s">
        <v>897</v>
      </c>
      <c r="FJ622" s="190" t="s">
        <v>896</v>
      </c>
      <c r="FK622" s="190" t="s">
        <v>895</v>
      </c>
      <c r="FL622" s="190" t="s">
        <v>894</v>
      </c>
      <c r="FM622" s="190" t="s">
        <v>893</v>
      </c>
      <c r="FN622" s="190" t="s">
        <v>892</v>
      </c>
      <c r="FO622" s="190" t="s">
        <v>271</v>
      </c>
      <c r="FP622" s="190" t="s">
        <v>891</v>
      </c>
      <c r="FQ622" s="193">
        <v>0</v>
      </c>
      <c r="FR622" s="193">
        <v>45308</v>
      </c>
      <c r="FS622" s="190" t="s">
        <v>272</v>
      </c>
      <c r="FT622" s="190" t="s">
        <v>297</v>
      </c>
      <c r="FU622" s="190" t="s">
        <v>272</v>
      </c>
      <c r="FV622" s="190" t="s">
        <v>272</v>
      </c>
      <c r="FW622" s="190" t="s">
        <v>297</v>
      </c>
      <c r="FX622" s="190" t="s">
        <v>297</v>
      </c>
      <c r="FY622" s="190" t="s">
        <v>297</v>
      </c>
      <c r="FZ622" s="190" t="s">
        <v>297</v>
      </c>
      <c r="GA622" s="190" t="s">
        <v>297</v>
      </c>
      <c r="GB622" s="190" t="s">
        <v>297</v>
      </c>
      <c r="GC622" s="190" t="s">
        <v>297</v>
      </c>
      <c r="GD622" s="190" t="s">
        <v>297</v>
      </c>
      <c r="GE622" s="190" t="s">
        <v>297</v>
      </c>
    </row>
    <row r="623" spans="1:187" x14ac:dyDescent="0.3">
      <c r="A623" s="190" t="s">
        <v>372</v>
      </c>
      <c r="B623" s="190">
        <v>3197</v>
      </c>
      <c r="C623" s="190" t="s">
        <v>129</v>
      </c>
      <c r="D623" s="190" t="s">
        <v>240</v>
      </c>
      <c r="E623" s="190" t="s">
        <v>7985</v>
      </c>
      <c r="F623" s="190" t="s">
        <v>7984</v>
      </c>
      <c r="G623" s="190" t="s">
        <v>4001</v>
      </c>
      <c r="H623" s="190" t="s">
        <v>369</v>
      </c>
      <c r="I623" s="190" t="s">
        <v>301</v>
      </c>
      <c r="J623" s="190" t="s">
        <v>7983</v>
      </c>
      <c r="K623" s="190" t="s">
        <v>271</v>
      </c>
      <c r="L623" s="190" t="s">
        <v>271</v>
      </c>
      <c r="M623" s="190" t="s">
        <v>271</v>
      </c>
      <c r="N623" s="190" t="s">
        <v>271</v>
      </c>
      <c r="O623" s="190" t="s">
        <v>271</v>
      </c>
      <c r="P623" s="190" t="s">
        <v>271</v>
      </c>
      <c r="Q623" s="191">
        <v>42119</v>
      </c>
      <c r="R623" s="191">
        <v>42308</v>
      </c>
      <c r="T623" s="190" t="s">
        <v>452</v>
      </c>
      <c r="U623" s="194">
        <v>1448568</v>
      </c>
      <c r="V623" s="190" t="s">
        <v>904</v>
      </c>
      <c r="W623" s="190" t="s">
        <v>450</v>
      </c>
      <c r="X623" s="190" t="s">
        <v>903</v>
      </c>
      <c r="Y623" s="190" t="s">
        <v>271</v>
      </c>
      <c r="Z623" s="190" t="s">
        <v>271</v>
      </c>
      <c r="AA623" s="190" t="s">
        <v>271</v>
      </c>
      <c r="AB623" s="190" t="s">
        <v>448</v>
      </c>
      <c r="AC623" s="190" t="s">
        <v>7982</v>
      </c>
      <c r="AD623" s="190" t="s">
        <v>325</v>
      </c>
      <c r="AE623" s="190" t="s">
        <v>1708</v>
      </c>
      <c r="AF623" s="190" t="s">
        <v>900</v>
      </c>
      <c r="AG623" s="193" t="s">
        <v>271</v>
      </c>
      <c r="AH623" s="193" t="s">
        <v>271</v>
      </c>
      <c r="AI623" s="193">
        <v>0</v>
      </c>
      <c r="AJ623" s="193" t="s">
        <v>271</v>
      </c>
      <c r="AK623" s="193" t="s">
        <v>271</v>
      </c>
      <c r="AL623" s="193">
        <v>26400</v>
      </c>
      <c r="AM623" s="193">
        <v>0</v>
      </c>
      <c r="AN623" s="193">
        <v>0</v>
      </c>
      <c r="AO623" s="193">
        <v>0</v>
      </c>
      <c r="AP623" s="193">
        <v>42514</v>
      </c>
      <c r="AQ623" s="193">
        <v>42941</v>
      </c>
      <c r="AR623" s="193">
        <v>85455</v>
      </c>
      <c r="AS623" s="190" t="s">
        <v>271</v>
      </c>
      <c r="AT623" s="193" t="s">
        <v>271</v>
      </c>
      <c r="AU623" s="193" t="s">
        <v>271</v>
      </c>
      <c r="AV623" s="190" t="s">
        <v>271</v>
      </c>
      <c r="AW623" s="193" t="s">
        <v>271</v>
      </c>
      <c r="AX623" s="193" t="s">
        <v>271</v>
      </c>
      <c r="AY623" s="190" t="s">
        <v>287</v>
      </c>
      <c r="AZ623" s="193">
        <v>55319</v>
      </c>
      <c r="BA623" s="193">
        <v>0</v>
      </c>
      <c r="BB623" s="190" t="s">
        <v>271</v>
      </c>
      <c r="BC623" s="193" t="s">
        <v>271</v>
      </c>
      <c r="BD623" s="193" t="s">
        <v>271</v>
      </c>
      <c r="BE623" s="190" t="s">
        <v>271</v>
      </c>
      <c r="BF623" s="193" t="s">
        <v>271</v>
      </c>
      <c r="BG623" s="193" t="s">
        <v>271</v>
      </c>
      <c r="BH623" s="190" t="s">
        <v>271</v>
      </c>
      <c r="BI623" s="193" t="s">
        <v>271</v>
      </c>
      <c r="BJ623" s="193" t="s">
        <v>271</v>
      </c>
      <c r="BK623" s="190" t="s">
        <v>271</v>
      </c>
      <c r="BL623" s="193" t="s">
        <v>271</v>
      </c>
      <c r="BM623" s="193" t="s">
        <v>271</v>
      </c>
      <c r="BN623" s="190" t="s">
        <v>271</v>
      </c>
      <c r="BO623" s="193" t="s">
        <v>271</v>
      </c>
      <c r="BP623" s="193" t="s">
        <v>271</v>
      </c>
      <c r="BQ623" s="190" t="s">
        <v>287</v>
      </c>
      <c r="BR623" s="193">
        <v>19022</v>
      </c>
      <c r="BS623" s="193">
        <v>0</v>
      </c>
      <c r="BT623" s="190" t="s">
        <v>287</v>
      </c>
      <c r="BU623" s="193">
        <v>15577</v>
      </c>
      <c r="BV623" s="193">
        <v>0</v>
      </c>
      <c r="BW623" s="193" t="s">
        <v>271</v>
      </c>
      <c r="BX623" s="193" t="s">
        <v>271</v>
      </c>
      <c r="BY623" s="193">
        <v>0</v>
      </c>
      <c r="BZ623" s="193" t="s">
        <v>271</v>
      </c>
      <c r="CA623" s="193" t="s">
        <v>271</v>
      </c>
      <c r="CB623" s="193">
        <v>0</v>
      </c>
      <c r="CC623" s="190" t="s">
        <v>271</v>
      </c>
      <c r="CD623" s="193" t="s">
        <v>271</v>
      </c>
      <c r="CE623" s="193" t="s">
        <v>271</v>
      </c>
      <c r="CF623" s="190" t="s">
        <v>271</v>
      </c>
      <c r="CG623" s="193" t="s">
        <v>271</v>
      </c>
      <c r="CH623" s="193" t="s">
        <v>271</v>
      </c>
      <c r="CI623" s="190" t="s">
        <v>271</v>
      </c>
      <c r="CJ623" s="193" t="s">
        <v>271</v>
      </c>
      <c r="CK623" s="193" t="s">
        <v>271</v>
      </c>
      <c r="CL623" s="190" t="s">
        <v>271</v>
      </c>
      <c r="CM623" s="193" t="s">
        <v>271</v>
      </c>
      <c r="CN623" s="193" t="s">
        <v>271</v>
      </c>
      <c r="CO623" s="190" t="s">
        <v>271</v>
      </c>
      <c r="CP623" s="193" t="s">
        <v>271</v>
      </c>
      <c r="CQ623" s="193" t="s">
        <v>271</v>
      </c>
      <c r="CR623" s="190" t="s">
        <v>271</v>
      </c>
      <c r="CS623" s="193" t="s">
        <v>271</v>
      </c>
      <c r="CT623" s="193" t="s">
        <v>271</v>
      </c>
      <c r="CU623" s="190" t="s">
        <v>271</v>
      </c>
      <c r="CV623" s="193" t="s">
        <v>271</v>
      </c>
      <c r="CW623" s="193" t="s">
        <v>271</v>
      </c>
      <c r="CX623" s="190" t="s">
        <v>271</v>
      </c>
      <c r="CY623" s="193" t="s">
        <v>271</v>
      </c>
      <c r="CZ623" s="193" t="s">
        <v>271</v>
      </c>
      <c r="DA623" s="190" t="s">
        <v>271</v>
      </c>
      <c r="DB623" s="193" t="s">
        <v>271</v>
      </c>
      <c r="DC623" s="193" t="s">
        <v>271</v>
      </c>
      <c r="DD623" s="190" t="s">
        <v>271</v>
      </c>
      <c r="DE623" s="193" t="s">
        <v>271</v>
      </c>
      <c r="DF623" s="193" t="s">
        <v>271</v>
      </c>
      <c r="DG623" s="190" t="s">
        <v>271</v>
      </c>
      <c r="DH623" s="193" t="s">
        <v>271</v>
      </c>
      <c r="DI623" s="193" t="s">
        <v>271</v>
      </c>
      <c r="DJ623" s="190" t="s">
        <v>271</v>
      </c>
      <c r="DK623" s="193" t="s">
        <v>271</v>
      </c>
      <c r="DL623" s="193" t="s">
        <v>271</v>
      </c>
      <c r="DM623" s="190" t="s">
        <v>271</v>
      </c>
      <c r="DN623" s="193" t="s">
        <v>271</v>
      </c>
      <c r="DO623" s="193" t="s">
        <v>271</v>
      </c>
      <c r="DP623" s="190" t="s">
        <v>271</v>
      </c>
      <c r="DQ623" s="193" t="s">
        <v>271</v>
      </c>
      <c r="DR623" s="193" t="s">
        <v>271</v>
      </c>
      <c r="DS623" s="190" t="s">
        <v>271</v>
      </c>
      <c r="DT623" s="193" t="s">
        <v>271</v>
      </c>
      <c r="DU623" s="193" t="s">
        <v>271</v>
      </c>
      <c r="DV623" s="190" t="s">
        <v>271</v>
      </c>
      <c r="DW623" s="193" t="s">
        <v>271</v>
      </c>
      <c r="DX623" s="193" t="s">
        <v>271</v>
      </c>
      <c r="DY623" s="190" t="s">
        <v>655</v>
      </c>
      <c r="DZ623" s="190" t="s">
        <v>297</v>
      </c>
      <c r="EA623" s="190" t="s">
        <v>271</v>
      </c>
      <c r="EB623" s="190" t="s">
        <v>271</v>
      </c>
      <c r="EC623" s="190" t="s">
        <v>297</v>
      </c>
      <c r="ED623" s="190" t="s">
        <v>271</v>
      </c>
      <c r="EE623" s="190" t="s">
        <v>271</v>
      </c>
      <c r="EF623" s="190" t="s">
        <v>899</v>
      </c>
      <c r="EG623" s="190" t="s">
        <v>321</v>
      </c>
      <c r="EH623" s="190" t="s">
        <v>284</v>
      </c>
      <c r="EI623" s="190" t="s">
        <v>483</v>
      </c>
      <c r="EJ623" s="190" t="s">
        <v>246</v>
      </c>
      <c r="EK623" s="190" t="s">
        <v>379</v>
      </c>
      <c r="EL623" s="190" t="s">
        <v>272</v>
      </c>
      <c r="EM623" s="190" t="s">
        <v>272</v>
      </c>
      <c r="EN623" s="190" t="s">
        <v>272</v>
      </c>
      <c r="EO623" s="190" t="s">
        <v>297</v>
      </c>
      <c r="EP623" s="190" t="s">
        <v>464</v>
      </c>
      <c r="EQ623" s="190">
        <v>3</v>
      </c>
      <c r="ER623" s="190" t="s">
        <v>349</v>
      </c>
      <c r="ES623" s="190" t="s">
        <v>297</v>
      </c>
      <c r="ET623" s="190" t="s">
        <v>272</v>
      </c>
      <c r="EU623" s="190" t="s">
        <v>272</v>
      </c>
      <c r="EV623" s="190" t="s">
        <v>272</v>
      </c>
      <c r="EW623" s="190" t="s">
        <v>303</v>
      </c>
      <c r="EX623" s="190">
        <v>3</v>
      </c>
      <c r="EY623" s="190" t="s">
        <v>318</v>
      </c>
      <c r="EZ623" s="190" t="s">
        <v>268</v>
      </c>
      <c r="FA623" s="190" t="s">
        <v>260</v>
      </c>
      <c r="FB623" s="193">
        <v>3</v>
      </c>
      <c r="FC623" s="190" t="s">
        <v>276</v>
      </c>
      <c r="FD623" s="190" t="s">
        <v>348</v>
      </c>
      <c r="FE623" s="190" t="s">
        <v>300</v>
      </c>
      <c r="FF623" s="190" t="s">
        <v>264</v>
      </c>
      <c r="FG623" s="190" t="s">
        <v>898</v>
      </c>
      <c r="FH623" s="190" t="s">
        <v>271</v>
      </c>
      <c r="FI623" s="190" t="s">
        <v>897</v>
      </c>
      <c r="FJ623" s="190" t="s">
        <v>896</v>
      </c>
      <c r="FK623" s="190" t="s">
        <v>895</v>
      </c>
      <c r="FL623" s="190" t="s">
        <v>894</v>
      </c>
      <c r="FM623" s="190" t="s">
        <v>893</v>
      </c>
      <c r="FN623" s="190" t="s">
        <v>892</v>
      </c>
      <c r="FO623" s="190" t="s">
        <v>271</v>
      </c>
      <c r="FP623" s="190" t="s">
        <v>891</v>
      </c>
      <c r="FQ623" s="193">
        <v>0</v>
      </c>
      <c r="FR623" s="193">
        <v>85455</v>
      </c>
      <c r="FS623" s="190" t="s">
        <v>272</v>
      </c>
      <c r="FT623" s="190" t="s">
        <v>297</v>
      </c>
      <c r="FU623" s="190" t="s">
        <v>272</v>
      </c>
      <c r="FV623" s="190" t="s">
        <v>272</v>
      </c>
      <c r="FW623" s="190" t="s">
        <v>297</v>
      </c>
      <c r="FX623" s="190" t="s">
        <v>297</v>
      </c>
      <c r="FY623" s="190" t="s">
        <v>297</v>
      </c>
      <c r="FZ623" s="190" t="s">
        <v>297</v>
      </c>
      <c r="GA623" s="190" t="s">
        <v>297</v>
      </c>
      <c r="GB623" s="190" t="s">
        <v>297</v>
      </c>
      <c r="GC623" s="190" t="s">
        <v>297</v>
      </c>
      <c r="GD623" s="190" t="s">
        <v>297</v>
      </c>
      <c r="GE623" s="190" t="s">
        <v>297</v>
      </c>
    </row>
    <row r="624" spans="1:187" x14ac:dyDescent="0.3">
      <c r="A624" s="190" t="s">
        <v>372</v>
      </c>
      <c r="B624" s="190">
        <v>3199</v>
      </c>
      <c r="C624" s="190" t="s">
        <v>129</v>
      </c>
      <c r="D624" s="190" t="s">
        <v>240</v>
      </c>
      <c r="E624" s="190" t="s">
        <v>7981</v>
      </c>
      <c r="F624" s="190" t="s">
        <v>7980</v>
      </c>
      <c r="G624" s="190" t="s">
        <v>4001</v>
      </c>
      <c r="H624" s="190" t="s">
        <v>369</v>
      </c>
      <c r="I624" s="190" t="s">
        <v>1514</v>
      </c>
      <c r="J624" s="190" t="s">
        <v>7979</v>
      </c>
      <c r="K624" s="190" t="s">
        <v>271</v>
      </c>
      <c r="L624" s="190" t="s">
        <v>271</v>
      </c>
      <c r="M624" s="190" t="s">
        <v>271</v>
      </c>
      <c r="N624" s="190" t="s">
        <v>271</v>
      </c>
      <c r="O624" s="190" t="s">
        <v>271</v>
      </c>
      <c r="P624" s="190" t="s">
        <v>271</v>
      </c>
      <c r="Q624" s="191">
        <v>42262</v>
      </c>
      <c r="R624" s="191">
        <v>42443</v>
      </c>
      <c r="S624" s="191">
        <v>42463</v>
      </c>
      <c r="T624" s="190" t="s">
        <v>452</v>
      </c>
      <c r="U624" s="194">
        <v>1676865.37</v>
      </c>
      <c r="V624" s="190" t="s">
        <v>3262</v>
      </c>
      <c r="W624" s="190" t="s">
        <v>364</v>
      </c>
      <c r="X624" s="190" t="s">
        <v>3261</v>
      </c>
      <c r="Y624" s="190" t="s">
        <v>7978</v>
      </c>
      <c r="Z624" s="190" t="s">
        <v>7977</v>
      </c>
      <c r="AA624" s="190" t="s">
        <v>7976</v>
      </c>
      <c r="AB624" s="190" t="s">
        <v>448</v>
      </c>
      <c r="AC624" s="190" t="s">
        <v>7975</v>
      </c>
      <c r="AD624" s="190" t="s">
        <v>325</v>
      </c>
      <c r="AE624" s="190" t="s">
        <v>7974</v>
      </c>
      <c r="AF624" s="190" t="s">
        <v>7973</v>
      </c>
      <c r="AG624" s="193">
        <v>0</v>
      </c>
      <c r="AH624" s="193">
        <v>0</v>
      </c>
      <c r="AI624" s="193">
        <v>0</v>
      </c>
      <c r="AJ624" s="193">
        <v>18147</v>
      </c>
      <c r="AK624" s="193">
        <v>15065</v>
      </c>
      <c r="AL624" s="193">
        <v>33212</v>
      </c>
      <c r="AM624" s="193">
        <v>0</v>
      </c>
      <c r="AN624" s="193">
        <v>0</v>
      </c>
      <c r="AO624" s="193">
        <v>0</v>
      </c>
      <c r="AP624" s="193">
        <v>21165</v>
      </c>
      <c r="AQ624" s="193">
        <v>21692</v>
      </c>
      <c r="AR624" s="193">
        <v>42857</v>
      </c>
      <c r="AS624" s="190" t="s">
        <v>271</v>
      </c>
      <c r="AT624" s="193" t="s">
        <v>271</v>
      </c>
      <c r="AU624" s="193" t="s">
        <v>271</v>
      </c>
      <c r="AV624" s="190" t="s">
        <v>271</v>
      </c>
      <c r="AW624" s="193" t="s">
        <v>271</v>
      </c>
      <c r="AX624" s="193" t="s">
        <v>271</v>
      </c>
      <c r="AY624" s="190" t="s">
        <v>271</v>
      </c>
      <c r="AZ624" s="193" t="s">
        <v>271</v>
      </c>
      <c r="BA624" s="193" t="s">
        <v>271</v>
      </c>
      <c r="BB624" s="190" t="s">
        <v>287</v>
      </c>
      <c r="BC624" s="193">
        <v>42857</v>
      </c>
      <c r="BD624" s="193">
        <v>0</v>
      </c>
      <c r="BE624" s="190" t="s">
        <v>271</v>
      </c>
      <c r="BF624" s="193" t="s">
        <v>271</v>
      </c>
      <c r="BG624" s="193" t="s">
        <v>271</v>
      </c>
      <c r="BH624" s="190" t="s">
        <v>271</v>
      </c>
      <c r="BI624" s="193" t="s">
        <v>271</v>
      </c>
      <c r="BJ624" s="193" t="s">
        <v>271</v>
      </c>
      <c r="BK624" s="190" t="s">
        <v>271</v>
      </c>
      <c r="BL624" s="193" t="s">
        <v>271</v>
      </c>
      <c r="BM624" s="193" t="s">
        <v>271</v>
      </c>
      <c r="BN624" s="190" t="s">
        <v>271</v>
      </c>
      <c r="BO624" s="193" t="s">
        <v>271</v>
      </c>
      <c r="BP624" s="193" t="s">
        <v>271</v>
      </c>
      <c r="BQ624" s="190" t="s">
        <v>287</v>
      </c>
      <c r="BR624" s="193">
        <v>42857</v>
      </c>
      <c r="BS624" s="193">
        <v>0</v>
      </c>
      <c r="BT624" s="190" t="s">
        <v>271</v>
      </c>
      <c r="BU624" s="193" t="s">
        <v>271</v>
      </c>
      <c r="BV624" s="193" t="s">
        <v>271</v>
      </c>
      <c r="BW624" s="193" t="s">
        <v>271</v>
      </c>
      <c r="BX624" s="193" t="s">
        <v>271</v>
      </c>
      <c r="BY624" s="193">
        <v>0</v>
      </c>
      <c r="BZ624" s="193" t="s">
        <v>271</v>
      </c>
      <c r="CA624" s="193" t="s">
        <v>271</v>
      </c>
      <c r="CB624" s="193">
        <v>0</v>
      </c>
      <c r="CC624" s="190" t="s">
        <v>271</v>
      </c>
      <c r="CD624" s="193" t="s">
        <v>271</v>
      </c>
      <c r="CE624" s="193" t="s">
        <v>271</v>
      </c>
      <c r="CF624" s="190" t="s">
        <v>271</v>
      </c>
      <c r="CG624" s="193" t="s">
        <v>271</v>
      </c>
      <c r="CH624" s="193" t="s">
        <v>271</v>
      </c>
      <c r="CI624" s="190" t="s">
        <v>271</v>
      </c>
      <c r="CJ624" s="193" t="s">
        <v>271</v>
      </c>
      <c r="CK624" s="193" t="s">
        <v>271</v>
      </c>
      <c r="CL624" s="190" t="s">
        <v>271</v>
      </c>
      <c r="CM624" s="193" t="s">
        <v>271</v>
      </c>
      <c r="CN624" s="193" t="s">
        <v>271</v>
      </c>
      <c r="CO624" s="190" t="s">
        <v>271</v>
      </c>
      <c r="CP624" s="193" t="s">
        <v>271</v>
      </c>
      <c r="CQ624" s="193" t="s">
        <v>271</v>
      </c>
      <c r="CR624" s="190" t="s">
        <v>271</v>
      </c>
      <c r="CS624" s="193" t="s">
        <v>271</v>
      </c>
      <c r="CT624" s="193" t="s">
        <v>271</v>
      </c>
      <c r="CU624" s="190" t="s">
        <v>271</v>
      </c>
      <c r="CV624" s="193" t="s">
        <v>271</v>
      </c>
      <c r="CW624" s="193" t="s">
        <v>271</v>
      </c>
      <c r="CX624" s="190" t="s">
        <v>271</v>
      </c>
      <c r="CY624" s="193" t="s">
        <v>271</v>
      </c>
      <c r="CZ624" s="193" t="s">
        <v>271</v>
      </c>
      <c r="DA624" s="190" t="s">
        <v>271</v>
      </c>
      <c r="DB624" s="193" t="s">
        <v>271</v>
      </c>
      <c r="DC624" s="193" t="s">
        <v>271</v>
      </c>
      <c r="DD624" s="190" t="s">
        <v>271</v>
      </c>
      <c r="DE624" s="193" t="s">
        <v>271</v>
      </c>
      <c r="DF624" s="193" t="s">
        <v>271</v>
      </c>
      <c r="DG624" s="190" t="s">
        <v>271</v>
      </c>
      <c r="DH624" s="193" t="s">
        <v>271</v>
      </c>
      <c r="DI624" s="193" t="s">
        <v>271</v>
      </c>
      <c r="DJ624" s="190" t="s">
        <v>271</v>
      </c>
      <c r="DK624" s="193" t="s">
        <v>271</v>
      </c>
      <c r="DL624" s="193" t="s">
        <v>271</v>
      </c>
      <c r="DM624" s="190" t="s">
        <v>271</v>
      </c>
      <c r="DN624" s="193" t="s">
        <v>271</v>
      </c>
      <c r="DO624" s="193" t="s">
        <v>271</v>
      </c>
      <c r="DP624" s="190" t="s">
        <v>271</v>
      </c>
      <c r="DQ624" s="193" t="s">
        <v>271</v>
      </c>
      <c r="DR624" s="193" t="s">
        <v>271</v>
      </c>
      <c r="DS624" s="190" t="s">
        <v>271</v>
      </c>
      <c r="DT624" s="193" t="s">
        <v>271</v>
      </c>
      <c r="DU624" s="193" t="s">
        <v>271</v>
      </c>
      <c r="DV624" s="190" t="s">
        <v>271</v>
      </c>
      <c r="DW624" s="193" t="s">
        <v>271</v>
      </c>
      <c r="DX624" s="193" t="s">
        <v>271</v>
      </c>
      <c r="DY624" s="190" t="s">
        <v>356</v>
      </c>
      <c r="DZ624" s="190" t="s">
        <v>297</v>
      </c>
      <c r="EA624" s="190" t="s">
        <v>271</v>
      </c>
      <c r="EB624" s="190" t="s">
        <v>271</v>
      </c>
      <c r="EC624" s="190" t="s">
        <v>297</v>
      </c>
      <c r="ED624" s="190" t="s">
        <v>271</v>
      </c>
      <c r="EE624" s="190" t="s">
        <v>271</v>
      </c>
      <c r="EF624" s="190" t="s">
        <v>271</v>
      </c>
      <c r="EG624" s="190" t="s">
        <v>352</v>
      </c>
      <c r="EH624" s="190" t="s">
        <v>284</v>
      </c>
      <c r="EI624" s="190" t="s">
        <v>283</v>
      </c>
      <c r="EJ624" s="190" t="s">
        <v>244</v>
      </c>
      <c r="EK624" s="190" t="s">
        <v>379</v>
      </c>
      <c r="EL624" s="190" t="s">
        <v>272</v>
      </c>
      <c r="EM624" s="190" t="s">
        <v>272</v>
      </c>
      <c r="EN624" s="190" t="s">
        <v>272</v>
      </c>
      <c r="EO624" s="190" t="s">
        <v>272</v>
      </c>
      <c r="EP624" s="190" t="s">
        <v>378</v>
      </c>
      <c r="EQ624" s="190">
        <v>4</v>
      </c>
      <c r="ER624" s="190" t="s">
        <v>349</v>
      </c>
      <c r="ES624" s="190" t="s">
        <v>272</v>
      </c>
      <c r="ET624" s="190" t="s">
        <v>297</v>
      </c>
      <c r="EU624" s="190" t="s">
        <v>272</v>
      </c>
      <c r="EV624" s="190" t="s">
        <v>272</v>
      </c>
      <c r="EW624" s="190" t="s">
        <v>303</v>
      </c>
      <c r="EX624" s="190">
        <v>3</v>
      </c>
      <c r="EY624" s="190" t="s">
        <v>278</v>
      </c>
      <c r="EZ624" s="190" t="s">
        <v>268</v>
      </c>
      <c r="FA624" s="190" t="s">
        <v>260</v>
      </c>
      <c r="FB624" s="193">
        <v>2</v>
      </c>
      <c r="FC624" s="190" t="s">
        <v>276</v>
      </c>
      <c r="FD624" s="190" t="s">
        <v>271</v>
      </c>
      <c r="FE624" s="190" t="s">
        <v>271</v>
      </c>
      <c r="FF624" s="190" t="s">
        <v>264</v>
      </c>
      <c r="FG624" s="190" t="s">
        <v>271</v>
      </c>
      <c r="FH624" s="190" t="s">
        <v>7972</v>
      </c>
      <c r="FI624" s="190" t="s">
        <v>7971</v>
      </c>
      <c r="FJ624" s="190" t="s">
        <v>7970</v>
      </c>
      <c r="FK624" s="190" t="s">
        <v>7969</v>
      </c>
      <c r="FL624" s="190" t="s">
        <v>7968</v>
      </c>
      <c r="FM624" s="190" t="s">
        <v>7967</v>
      </c>
      <c r="FN624" s="190" t="s">
        <v>7966</v>
      </c>
      <c r="FO624" s="190" t="s">
        <v>271</v>
      </c>
      <c r="FP624" s="190" t="s">
        <v>7965</v>
      </c>
      <c r="FQ624" s="193">
        <v>0</v>
      </c>
      <c r="FR624" s="193">
        <v>42857</v>
      </c>
      <c r="FS624" s="190" t="s">
        <v>297</v>
      </c>
      <c r="FT624" s="190" t="s">
        <v>297</v>
      </c>
      <c r="FU624" s="190" t="s">
        <v>272</v>
      </c>
      <c r="FV624" s="190" t="s">
        <v>272</v>
      </c>
      <c r="FW624" s="190" t="s">
        <v>297</v>
      </c>
      <c r="FX624" s="190" t="s">
        <v>297</v>
      </c>
      <c r="FY624" s="190" t="s">
        <v>297</v>
      </c>
      <c r="FZ624" s="190" t="s">
        <v>297</v>
      </c>
      <c r="GA624" s="190" t="s">
        <v>297</v>
      </c>
      <c r="GB624" s="190" t="s">
        <v>297</v>
      </c>
      <c r="GC624" s="190" t="s">
        <v>297</v>
      </c>
      <c r="GD624" s="190" t="s">
        <v>297</v>
      </c>
      <c r="GE624" s="190" t="s">
        <v>271</v>
      </c>
    </row>
    <row r="625" spans="1:187" x14ac:dyDescent="0.3">
      <c r="A625" s="190" t="s">
        <v>372</v>
      </c>
      <c r="B625" s="190">
        <v>3200</v>
      </c>
      <c r="C625" s="190" t="s">
        <v>129</v>
      </c>
      <c r="D625" s="190" t="s">
        <v>240</v>
      </c>
      <c r="E625" s="190" t="s">
        <v>7964</v>
      </c>
      <c r="F625" s="190" t="s">
        <v>7963</v>
      </c>
      <c r="G625" s="190" t="s">
        <v>4001</v>
      </c>
      <c r="H625" s="190" t="s">
        <v>369</v>
      </c>
      <c r="I625" s="190" t="s">
        <v>1514</v>
      </c>
      <c r="J625" s="190" t="s">
        <v>7962</v>
      </c>
      <c r="K625" s="190" t="s">
        <v>271</v>
      </c>
      <c r="L625" s="190" t="s">
        <v>271</v>
      </c>
      <c r="M625" s="190" t="s">
        <v>271</v>
      </c>
      <c r="N625" s="190" t="s">
        <v>271</v>
      </c>
      <c r="O625" s="190" t="s">
        <v>271</v>
      </c>
      <c r="P625" s="190" t="s">
        <v>271</v>
      </c>
      <c r="Q625" s="191">
        <v>42309</v>
      </c>
      <c r="R625" s="191">
        <v>42490</v>
      </c>
      <c r="S625" s="191">
        <v>42613</v>
      </c>
      <c r="T625" s="190" t="s">
        <v>452</v>
      </c>
      <c r="U625" s="194">
        <v>875250.2</v>
      </c>
      <c r="V625" s="190" t="s">
        <v>3227</v>
      </c>
      <c r="W625" s="190" t="s">
        <v>3226</v>
      </c>
      <c r="X625" s="190" t="s">
        <v>3225</v>
      </c>
      <c r="Y625" s="190" t="s">
        <v>271</v>
      </c>
      <c r="Z625" s="190" t="s">
        <v>271</v>
      </c>
      <c r="AA625" s="190" t="s">
        <v>271</v>
      </c>
      <c r="AB625" s="190" t="s">
        <v>448</v>
      </c>
      <c r="AC625" s="190" t="s">
        <v>7961</v>
      </c>
      <c r="AD625" s="190" t="s">
        <v>325</v>
      </c>
      <c r="AE625" s="190" t="s">
        <v>7960</v>
      </c>
      <c r="AF625" s="190" t="s">
        <v>5954</v>
      </c>
      <c r="AG625" s="193">
        <v>0</v>
      </c>
      <c r="AH625" s="193">
        <v>0</v>
      </c>
      <c r="AI625" s="193">
        <v>0</v>
      </c>
      <c r="AJ625" s="193">
        <v>10838</v>
      </c>
      <c r="AK625" s="193">
        <v>9162</v>
      </c>
      <c r="AL625" s="193">
        <v>20000</v>
      </c>
      <c r="AM625" s="193">
        <v>0</v>
      </c>
      <c r="AN625" s="193">
        <v>0</v>
      </c>
      <c r="AO625" s="193">
        <v>0</v>
      </c>
      <c r="AP625" s="193">
        <v>15328</v>
      </c>
      <c r="AQ625" s="193">
        <v>15158</v>
      </c>
      <c r="AR625" s="193">
        <v>30486</v>
      </c>
      <c r="AS625" s="190" t="s">
        <v>271</v>
      </c>
      <c r="AT625" s="193" t="s">
        <v>271</v>
      </c>
      <c r="AU625" s="193" t="s">
        <v>271</v>
      </c>
      <c r="AV625" s="190" t="s">
        <v>271</v>
      </c>
      <c r="AW625" s="193" t="s">
        <v>271</v>
      </c>
      <c r="AX625" s="193" t="s">
        <v>271</v>
      </c>
      <c r="AY625" s="190" t="s">
        <v>271</v>
      </c>
      <c r="AZ625" s="193" t="s">
        <v>271</v>
      </c>
      <c r="BA625" s="193" t="s">
        <v>271</v>
      </c>
      <c r="BB625" s="190" t="s">
        <v>287</v>
      </c>
      <c r="BC625" s="193">
        <v>1511</v>
      </c>
      <c r="BD625" s="193">
        <v>0</v>
      </c>
      <c r="BE625" s="190" t="s">
        <v>271</v>
      </c>
      <c r="BF625" s="193" t="s">
        <v>271</v>
      </c>
      <c r="BG625" s="193" t="s">
        <v>271</v>
      </c>
      <c r="BH625" s="190" t="s">
        <v>271</v>
      </c>
      <c r="BI625" s="193" t="s">
        <v>271</v>
      </c>
      <c r="BJ625" s="193" t="s">
        <v>271</v>
      </c>
      <c r="BK625" s="190" t="s">
        <v>287</v>
      </c>
      <c r="BL625" s="193">
        <v>72</v>
      </c>
      <c r="BM625" s="193">
        <v>0</v>
      </c>
      <c r="BN625" s="190" t="s">
        <v>271</v>
      </c>
      <c r="BO625" s="193" t="s">
        <v>271</v>
      </c>
      <c r="BP625" s="193" t="s">
        <v>271</v>
      </c>
      <c r="BQ625" s="190" t="s">
        <v>271</v>
      </c>
      <c r="BR625" s="193" t="s">
        <v>271</v>
      </c>
      <c r="BS625" s="193" t="s">
        <v>271</v>
      </c>
      <c r="BT625" s="190" t="s">
        <v>287</v>
      </c>
      <c r="BU625" s="193">
        <v>30486</v>
      </c>
      <c r="BV625" s="193">
        <v>0</v>
      </c>
      <c r="BW625" s="193" t="s">
        <v>271</v>
      </c>
      <c r="BX625" s="193" t="s">
        <v>271</v>
      </c>
      <c r="BY625" s="193">
        <v>0</v>
      </c>
      <c r="BZ625" s="193" t="s">
        <v>271</v>
      </c>
      <c r="CA625" s="193" t="s">
        <v>271</v>
      </c>
      <c r="CB625" s="193">
        <v>0</v>
      </c>
      <c r="CC625" s="190" t="s">
        <v>271</v>
      </c>
      <c r="CD625" s="193" t="s">
        <v>271</v>
      </c>
      <c r="CE625" s="193" t="s">
        <v>271</v>
      </c>
      <c r="CF625" s="190" t="s">
        <v>271</v>
      </c>
      <c r="CG625" s="193" t="s">
        <v>271</v>
      </c>
      <c r="CH625" s="193" t="s">
        <v>271</v>
      </c>
      <c r="CI625" s="190" t="s">
        <v>271</v>
      </c>
      <c r="CJ625" s="193" t="s">
        <v>271</v>
      </c>
      <c r="CK625" s="193" t="s">
        <v>271</v>
      </c>
      <c r="CL625" s="190" t="s">
        <v>271</v>
      </c>
      <c r="CM625" s="193" t="s">
        <v>271</v>
      </c>
      <c r="CN625" s="193" t="s">
        <v>271</v>
      </c>
      <c r="CO625" s="190" t="s">
        <v>271</v>
      </c>
      <c r="CP625" s="193" t="s">
        <v>271</v>
      </c>
      <c r="CQ625" s="193" t="s">
        <v>271</v>
      </c>
      <c r="CR625" s="190" t="s">
        <v>271</v>
      </c>
      <c r="CS625" s="193" t="s">
        <v>271</v>
      </c>
      <c r="CT625" s="193" t="s">
        <v>271</v>
      </c>
      <c r="CU625" s="190" t="s">
        <v>271</v>
      </c>
      <c r="CV625" s="193" t="s">
        <v>271</v>
      </c>
      <c r="CW625" s="193" t="s">
        <v>271</v>
      </c>
      <c r="CX625" s="190" t="s">
        <v>271</v>
      </c>
      <c r="CY625" s="193" t="s">
        <v>271</v>
      </c>
      <c r="CZ625" s="193" t="s">
        <v>271</v>
      </c>
      <c r="DA625" s="190" t="s">
        <v>271</v>
      </c>
      <c r="DB625" s="193" t="s">
        <v>271</v>
      </c>
      <c r="DC625" s="193" t="s">
        <v>271</v>
      </c>
      <c r="DD625" s="190" t="s">
        <v>271</v>
      </c>
      <c r="DE625" s="193" t="s">
        <v>271</v>
      </c>
      <c r="DF625" s="193" t="s">
        <v>271</v>
      </c>
      <c r="DG625" s="190" t="s">
        <v>271</v>
      </c>
      <c r="DH625" s="193" t="s">
        <v>271</v>
      </c>
      <c r="DI625" s="193" t="s">
        <v>271</v>
      </c>
      <c r="DJ625" s="190" t="s">
        <v>271</v>
      </c>
      <c r="DK625" s="193" t="s">
        <v>271</v>
      </c>
      <c r="DL625" s="193" t="s">
        <v>271</v>
      </c>
      <c r="DM625" s="190" t="s">
        <v>271</v>
      </c>
      <c r="DN625" s="193" t="s">
        <v>271</v>
      </c>
      <c r="DO625" s="193" t="s">
        <v>271</v>
      </c>
      <c r="DP625" s="190" t="s">
        <v>271</v>
      </c>
      <c r="DQ625" s="193" t="s">
        <v>271</v>
      </c>
      <c r="DR625" s="193" t="s">
        <v>271</v>
      </c>
      <c r="DS625" s="190" t="s">
        <v>271</v>
      </c>
      <c r="DT625" s="193" t="s">
        <v>271</v>
      </c>
      <c r="DU625" s="193" t="s">
        <v>271</v>
      </c>
      <c r="DV625" s="190" t="s">
        <v>271</v>
      </c>
      <c r="DW625" s="193" t="s">
        <v>271</v>
      </c>
      <c r="DX625" s="193" t="s">
        <v>271</v>
      </c>
      <c r="DY625" s="190" t="s">
        <v>356</v>
      </c>
      <c r="DZ625" s="190" t="s">
        <v>272</v>
      </c>
      <c r="EA625" s="190" t="s">
        <v>564</v>
      </c>
      <c r="EB625" s="190" t="s">
        <v>307</v>
      </c>
      <c r="EC625" s="190" t="s">
        <v>272</v>
      </c>
      <c r="ED625" s="190" t="s">
        <v>355</v>
      </c>
      <c r="EE625" s="190" t="s">
        <v>426</v>
      </c>
      <c r="EF625" s="190" t="s">
        <v>3221</v>
      </c>
      <c r="EG625" s="190" t="s">
        <v>321</v>
      </c>
      <c r="EH625" s="190" t="s">
        <v>320</v>
      </c>
      <c r="EI625" s="190" t="s">
        <v>319</v>
      </c>
      <c r="EJ625" s="190" t="s">
        <v>245</v>
      </c>
      <c r="EK625" s="190" t="s">
        <v>379</v>
      </c>
      <c r="EL625" s="190" t="s">
        <v>272</v>
      </c>
      <c r="EM625" s="190" t="s">
        <v>272</v>
      </c>
      <c r="EN625" s="190" t="s">
        <v>272</v>
      </c>
      <c r="EO625" s="190" t="s">
        <v>272</v>
      </c>
      <c r="EP625" s="190" t="s">
        <v>378</v>
      </c>
      <c r="EQ625" s="190">
        <v>4</v>
      </c>
      <c r="ER625" s="190" t="s">
        <v>349</v>
      </c>
      <c r="ES625" s="190" t="s">
        <v>272</v>
      </c>
      <c r="ET625" s="190" t="s">
        <v>272</v>
      </c>
      <c r="EU625" s="190" t="s">
        <v>272</v>
      </c>
      <c r="EV625" s="190" t="s">
        <v>272</v>
      </c>
      <c r="EW625" s="190" t="s">
        <v>303</v>
      </c>
      <c r="EX625" s="190">
        <v>4</v>
      </c>
      <c r="EY625" s="190" t="s">
        <v>318</v>
      </c>
      <c r="EZ625" s="190" t="s">
        <v>268</v>
      </c>
      <c r="FA625" s="190" t="s">
        <v>258</v>
      </c>
      <c r="FB625" s="193">
        <v>2</v>
      </c>
      <c r="FC625" s="190" t="s">
        <v>276</v>
      </c>
      <c r="FD625" s="190" t="s">
        <v>271</v>
      </c>
      <c r="FE625" s="190" t="s">
        <v>271</v>
      </c>
      <c r="FF625" s="190" t="s">
        <v>264</v>
      </c>
      <c r="FG625" s="190" t="s">
        <v>6857</v>
      </c>
      <c r="FH625" s="190" t="s">
        <v>271</v>
      </c>
      <c r="FI625" s="190" t="s">
        <v>7959</v>
      </c>
      <c r="FJ625" s="190" t="s">
        <v>7958</v>
      </c>
      <c r="FK625" s="190" t="s">
        <v>7957</v>
      </c>
      <c r="FL625" s="190" t="s">
        <v>7956</v>
      </c>
      <c r="FM625" s="190" t="s">
        <v>7955</v>
      </c>
      <c r="FN625" s="190" t="s">
        <v>271</v>
      </c>
      <c r="FO625" s="190" t="s">
        <v>271</v>
      </c>
      <c r="FP625" s="190" t="s">
        <v>271</v>
      </c>
      <c r="FQ625" s="193">
        <v>0</v>
      </c>
      <c r="FR625" s="193">
        <v>30486</v>
      </c>
      <c r="FS625" s="190" t="s">
        <v>297</v>
      </c>
      <c r="FT625" s="190" t="s">
        <v>297</v>
      </c>
      <c r="FU625" s="190" t="s">
        <v>272</v>
      </c>
      <c r="FV625" s="190" t="s">
        <v>272</v>
      </c>
      <c r="FW625" s="190" t="s">
        <v>297</v>
      </c>
      <c r="FX625" s="190" t="s">
        <v>297</v>
      </c>
      <c r="FY625" s="190" t="s">
        <v>297</v>
      </c>
      <c r="FZ625" s="190" t="s">
        <v>297</v>
      </c>
      <c r="GA625" s="190" t="s">
        <v>297</v>
      </c>
      <c r="GB625" s="190" t="s">
        <v>297</v>
      </c>
      <c r="GC625" s="190" t="s">
        <v>297</v>
      </c>
      <c r="GD625" s="190" t="s">
        <v>297</v>
      </c>
      <c r="GE625" s="190" t="s">
        <v>271</v>
      </c>
    </row>
    <row r="626" spans="1:187" x14ac:dyDescent="0.3">
      <c r="A626" s="190" t="s">
        <v>372</v>
      </c>
      <c r="B626" s="190">
        <v>3168</v>
      </c>
      <c r="C626" s="190" t="s">
        <v>129</v>
      </c>
      <c r="D626" s="190" t="s">
        <v>240</v>
      </c>
      <c r="E626" s="190" t="s">
        <v>6930</v>
      </c>
      <c r="F626" s="190" t="s">
        <v>6929</v>
      </c>
      <c r="G626" s="190" t="s">
        <v>6654</v>
      </c>
      <c r="H626" s="190" t="s">
        <v>369</v>
      </c>
      <c r="I626" s="190" t="s">
        <v>3316</v>
      </c>
      <c r="J626" s="190" t="s">
        <v>6928</v>
      </c>
      <c r="K626" s="190" t="s">
        <v>301</v>
      </c>
      <c r="L626" s="190" t="s">
        <v>271</v>
      </c>
      <c r="M626" s="190" t="s">
        <v>3313</v>
      </c>
      <c r="N626" s="190" t="s">
        <v>271</v>
      </c>
      <c r="O626" s="190" t="s">
        <v>271</v>
      </c>
      <c r="P626" s="190" t="s">
        <v>271</v>
      </c>
      <c r="Q626" s="191">
        <v>41275</v>
      </c>
      <c r="R626" s="191">
        <v>42369</v>
      </c>
      <c r="S626" s="191">
        <v>42460</v>
      </c>
      <c r="T626" s="190" t="s">
        <v>391</v>
      </c>
      <c r="U626" s="194">
        <v>888969</v>
      </c>
      <c r="V626" s="190" t="s">
        <v>6927</v>
      </c>
      <c r="W626" s="190" t="s">
        <v>6926</v>
      </c>
      <c r="X626" s="190" t="s">
        <v>6846</v>
      </c>
      <c r="Y626" s="190" t="s">
        <v>271</v>
      </c>
      <c r="Z626" s="190" t="s">
        <v>271</v>
      </c>
      <c r="AA626" s="190" t="s">
        <v>271</v>
      </c>
      <c r="AB626" s="190" t="s">
        <v>310</v>
      </c>
      <c r="AC626" s="190" t="s">
        <v>6925</v>
      </c>
      <c r="AD626" s="190" t="s">
        <v>325</v>
      </c>
      <c r="AE626" s="190" t="s">
        <v>6924</v>
      </c>
      <c r="AF626" s="190" t="s">
        <v>6923</v>
      </c>
      <c r="AG626" s="193">
        <v>1500</v>
      </c>
      <c r="AH626" s="193">
        <v>1500</v>
      </c>
      <c r="AI626" s="193">
        <v>3000</v>
      </c>
      <c r="AJ626" s="193">
        <v>9160</v>
      </c>
      <c r="AK626" s="193">
        <v>1500</v>
      </c>
      <c r="AL626" s="193">
        <v>10660</v>
      </c>
      <c r="AM626" s="193" t="s">
        <v>271</v>
      </c>
      <c r="AN626" s="193" t="s">
        <v>271</v>
      </c>
      <c r="AO626" s="193">
        <v>0</v>
      </c>
      <c r="AP626" s="193" t="s">
        <v>271</v>
      </c>
      <c r="AQ626" s="193" t="s">
        <v>271</v>
      </c>
      <c r="AR626" s="193">
        <v>0</v>
      </c>
      <c r="AS626" s="190" t="s">
        <v>271</v>
      </c>
      <c r="AT626" s="193" t="s">
        <v>271</v>
      </c>
      <c r="AU626" s="193" t="s">
        <v>271</v>
      </c>
      <c r="AV626" s="190" t="s">
        <v>271</v>
      </c>
      <c r="AW626" s="193" t="s">
        <v>271</v>
      </c>
      <c r="AX626" s="193" t="s">
        <v>271</v>
      </c>
      <c r="AY626" s="190" t="s">
        <v>271</v>
      </c>
      <c r="AZ626" s="193" t="s">
        <v>271</v>
      </c>
      <c r="BA626" s="193" t="s">
        <v>271</v>
      </c>
      <c r="BB626" s="190" t="s">
        <v>271</v>
      </c>
      <c r="BC626" s="193" t="s">
        <v>271</v>
      </c>
      <c r="BD626" s="193" t="s">
        <v>271</v>
      </c>
      <c r="BE626" s="190" t="s">
        <v>271</v>
      </c>
      <c r="BF626" s="193" t="s">
        <v>271</v>
      </c>
      <c r="BG626" s="193" t="s">
        <v>271</v>
      </c>
      <c r="BH626" s="190" t="s">
        <v>271</v>
      </c>
      <c r="BI626" s="193" t="s">
        <v>271</v>
      </c>
      <c r="BJ626" s="193" t="s">
        <v>271</v>
      </c>
      <c r="BK626" s="190" t="s">
        <v>271</v>
      </c>
      <c r="BL626" s="193" t="s">
        <v>271</v>
      </c>
      <c r="BM626" s="193" t="s">
        <v>271</v>
      </c>
      <c r="BN626" s="190" t="s">
        <v>271</v>
      </c>
      <c r="BO626" s="193" t="s">
        <v>271</v>
      </c>
      <c r="BP626" s="193" t="s">
        <v>271</v>
      </c>
      <c r="BQ626" s="190" t="s">
        <v>271</v>
      </c>
      <c r="BR626" s="193" t="s">
        <v>271</v>
      </c>
      <c r="BS626" s="193" t="s">
        <v>271</v>
      </c>
      <c r="BT626" s="190" t="s">
        <v>271</v>
      </c>
      <c r="BU626" s="193" t="s">
        <v>271</v>
      </c>
      <c r="BV626" s="193" t="s">
        <v>271</v>
      </c>
      <c r="BW626" s="193">
        <v>1500</v>
      </c>
      <c r="BX626" s="193">
        <v>1500</v>
      </c>
      <c r="BY626" s="193">
        <v>3000</v>
      </c>
      <c r="BZ626" s="193">
        <v>9160</v>
      </c>
      <c r="CA626" s="193">
        <v>1500</v>
      </c>
      <c r="CB626" s="193">
        <v>10660</v>
      </c>
      <c r="CC626" s="190" t="s">
        <v>271</v>
      </c>
      <c r="CD626" s="193" t="s">
        <v>271</v>
      </c>
      <c r="CE626" s="193" t="s">
        <v>271</v>
      </c>
      <c r="CF626" s="190" t="s">
        <v>271</v>
      </c>
      <c r="CG626" s="193" t="s">
        <v>271</v>
      </c>
      <c r="CH626" s="193" t="s">
        <v>271</v>
      </c>
      <c r="CI626" s="190" t="s">
        <v>271</v>
      </c>
      <c r="CJ626" s="193" t="s">
        <v>271</v>
      </c>
      <c r="CK626" s="193" t="s">
        <v>271</v>
      </c>
      <c r="CL626" s="190" t="s">
        <v>271</v>
      </c>
      <c r="CM626" s="193" t="s">
        <v>271</v>
      </c>
      <c r="CN626" s="193" t="s">
        <v>271</v>
      </c>
      <c r="CO626" s="190" t="s">
        <v>271</v>
      </c>
      <c r="CP626" s="193" t="s">
        <v>271</v>
      </c>
      <c r="CQ626" s="193" t="s">
        <v>271</v>
      </c>
      <c r="CR626" s="190" t="s">
        <v>271</v>
      </c>
      <c r="CS626" s="193" t="s">
        <v>271</v>
      </c>
      <c r="CT626" s="193" t="s">
        <v>271</v>
      </c>
      <c r="CU626" s="190" t="s">
        <v>271</v>
      </c>
      <c r="CV626" s="193" t="s">
        <v>271</v>
      </c>
      <c r="CW626" s="193" t="s">
        <v>271</v>
      </c>
      <c r="CX626" s="190" t="s">
        <v>287</v>
      </c>
      <c r="CY626" s="193">
        <v>10196</v>
      </c>
      <c r="CZ626" s="193">
        <v>0</v>
      </c>
      <c r="DA626" s="190" t="s">
        <v>271</v>
      </c>
      <c r="DB626" s="193" t="s">
        <v>271</v>
      </c>
      <c r="DC626" s="193" t="s">
        <v>271</v>
      </c>
      <c r="DD626" s="190" t="s">
        <v>271</v>
      </c>
      <c r="DE626" s="193" t="s">
        <v>271</v>
      </c>
      <c r="DF626" s="193" t="s">
        <v>271</v>
      </c>
      <c r="DG626" s="190" t="s">
        <v>271</v>
      </c>
      <c r="DH626" s="193" t="s">
        <v>271</v>
      </c>
      <c r="DI626" s="193" t="s">
        <v>271</v>
      </c>
      <c r="DJ626" s="190" t="s">
        <v>271</v>
      </c>
      <c r="DK626" s="193" t="s">
        <v>271</v>
      </c>
      <c r="DL626" s="193" t="s">
        <v>271</v>
      </c>
      <c r="DM626" s="190" t="s">
        <v>271</v>
      </c>
      <c r="DN626" s="193" t="s">
        <v>271</v>
      </c>
      <c r="DO626" s="193" t="s">
        <v>271</v>
      </c>
      <c r="DP626" s="190" t="s">
        <v>271</v>
      </c>
      <c r="DQ626" s="193" t="s">
        <v>271</v>
      </c>
      <c r="DR626" s="193" t="s">
        <v>271</v>
      </c>
      <c r="DS626" s="190" t="s">
        <v>271</v>
      </c>
      <c r="DT626" s="193" t="s">
        <v>271</v>
      </c>
      <c r="DU626" s="193" t="s">
        <v>271</v>
      </c>
      <c r="DV626" s="190" t="s">
        <v>287</v>
      </c>
      <c r="DW626" s="193">
        <v>464</v>
      </c>
      <c r="DX626" s="193">
        <v>0</v>
      </c>
      <c r="DY626" s="190" t="s">
        <v>655</v>
      </c>
      <c r="DZ626" s="190" t="s">
        <v>272</v>
      </c>
      <c r="EA626" s="190" t="s">
        <v>355</v>
      </c>
      <c r="EB626" s="190" t="s">
        <v>307</v>
      </c>
      <c r="EC626" s="190" t="s">
        <v>297</v>
      </c>
      <c r="ED626" s="190" t="s">
        <v>271</v>
      </c>
      <c r="EE626" s="190" t="s">
        <v>271</v>
      </c>
      <c r="EF626" s="190" t="s">
        <v>271</v>
      </c>
      <c r="EG626" s="190" t="s">
        <v>321</v>
      </c>
      <c r="EH626" s="190" t="s">
        <v>320</v>
      </c>
      <c r="EI626" s="190" t="s">
        <v>319</v>
      </c>
      <c r="EJ626" s="190" t="s">
        <v>244</v>
      </c>
      <c r="EK626" s="190" t="s">
        <v>351</v>
      </c>
      <c r="EL626" s="190" t="s">
        <v>272</v>
      </c>
      <c r="EM626" s="190" t="s">
        <v>272</v>
      </c>
      <c r="EN626" s="190" t="s">
        <v>272</v>
      </c>
      <c r="EO626" s="190" t="s">
        <v>297</v>
      </c>
      <c r="EP626" s="190" t="s">
        <v>281</v>
      </c>
      <c r="EQ626" s="190">
        <v>3</v>
      </c>
      <c r="ER626" s="190" t="s">
        <v>404</v>
      </c>
      <c r="ES626" s="190" t="s">
        <v>272</v>
      </c>
      <c r="ET626" s="190" t="s">
        <v>272</v>
      </c>
      <c r="EU626" s="190" t="s">
        <v>272</v>
      </c>
      <c r="EV626" s="190" t="s">
        <v>297</v>
      </c>
      <c r="EW626" s="190" t="s">
        <v>281</v>
      </c>
      <c r="EX626" s="190">
        <v>3</v>
      </c>
      <c r="EY626" s="190" t="s">
        <v>318</v>
      </c>
      <c r="EZ626" s="190" t="s">
        <v>266</v>
      </c>
      <c r="FA626" s="190" t="s">
        <v>258</v>
      </c>
      <c r="FB626" s="193">
        <v>3</v>
      </c>
      <c r="FC626" s="190" t="s">
        <v>276</v>
      </c>
      <c r="FD626" s="190" t="s">
        <v>271</v>
      </c>
      <c r="FE626" s="190" t="s">
        <v>271</v>
      </c>
      <c r="FF626" s="190" t="s">
        <v>264</v>
      </c>
      <c r="FG626" s="190" t="s">
        <v>6922</v>
      </c>
      <c r="FH626" s="190" t="s">
        <v>6921</v>
      </c>
      <c r="FI626" s="190" t="s">
        <v>6920</v>
      </c>
      <c r="FJ626" s="190" t="s">
        <v>6919</v>
      </c>
      <c r="FK626" s="190" t="s">
        <v>6918</v>
      </c>
      <c r="FL626" s="190" t="s">
        <v>6917</v>
      </c>
      <c r="FM626" s="190" t="s">
        <v>6916</v>
      </c>
      <c r="FN626" s="190" t="s">
        <v>6915</v>
      </c>
      <c r="FO626" s="190" t="s">
        <v>6914</v>
      </c>
      <c r="FP626" s="190" t="s">
        <v>6913</v>
      </c>
      <c r="FQ626" s="193">
        <v>3000</v>
      </c>
      <c r="FR626" s="193">
        <v>10660</v>
      </c>
      <c r="FS626" s="190" t="s">
        <v>272</v>
      </c>
      <c r="FT626" s="190" t="s">
        <v>297</v>
      </c>
      <c r="FU626" s="190" t="s">
        <v>297</v>
      </c>
      <c r="FV626" s="190" t="s">
        <v>297</v>
      </c>
      <c r="FW626" s="190" t="s">
        <v>297</v>
      </c>
      <c r="FX626" s="190" t="s">
        <v>297</v>
      </c>
      <c r="FY626" s="190" t="s">
        <v>272</v>
      </c>
      <c r="FZ626" s="190" t="s">
        <v>272</v>
      </c>
      <c r="GA626" s="190" t="s">
        <v>297</v>
      </c>
      <c r="GB626" s="190" t="s">
        <v>297</v>
      </c>
      <c r="GC626" s="190" t="s">
        <v>272</v>
      </c>
      <c r="GD626" s="190" t="s">
        <v>272</v>
      </c>
      <c r="GE626" s="190" t="s">
        <v>272</v>
      </c>
    </row>
    <row r="627" spans="1:187" x14ac:dyDescent="0.3">
      <c r="A627" s="190" t="s">
        <v>372</v>
      </c>
      <c r="B627" s="190">
        <v>3176</v>
      </c>
      <c r="C627" s="190" t="s">
        <v>129</v>
      </c>
      <c r="D627" s="190" t="s">
        <v>240</v>
      </c>
      <c r="E627" s="190" t="s">
        <v>6912</v>
      </c>
      <c r="F627" s="190" t="s">
        <v>6911</v>
      </c>
      <c r="G627" s="190" t="s">
        <v>6654</v>
      </c>
      <c r="H627" s="190" t="s">
        <v>1272</v>
      </c>
      <c r="I627" s="190" t="s">
        <v>301</v>
      </c>
      <c r="J627" s="190" t="s">
        <v>6910</v>
      </c>
      <c r="K627" s="190" t="s">
        <v>271</v>
      </c>
      <c r="L627" s="190" t="s">
        <v>271</v>
      </c>
      <c r="M627" s="190" t="s">
        <v>271</v>
      </c>
      <c r="N627" s="190" t="s">
        <v>271</v>
      </c>
      <c r="O627" s="190" t="s">
        <v>271</v>
      </c>
      <c r="P627" s="190" t="s">
        <v>271</v>
      </c>
      <c r="Q627" s="191">
        <v>42156</v>
      </c>
      <c r="R627" s="191">
        <v>42338</v>
      </c>
      <c r="S627" s="191">
        <v>42429</v>
      </c>
      <c r="T627" s="190" t="s">
        <v>1679</v>
      </c>
      <c r="U627" s="194">
        <v>187000</v>
      </c>
      <c r="V627" s="190" t="s">
        <v>6909</v>
      </c>
      <c r="W627" s="190" t="s">
        <v>6908</v>
      </c>
      <c r="X627" s="190" t="s">
        <v>6907</v>
      </c>
      <c r="Y627" s="190" t="s">
        <v>2628</v>
      </c>
      <c r="Z627" s="190" t="s">
        <v>6906</v>
      </c>
      <c r="AA627" s="190" t="s">
        <v>2626</v>
      </c>
      <c r="AB627" s="190" t="s">
        <v>448</v>
      </c>
      <c r="AC627" s="190" t="s">
        <v>6905</v>
      </c>
      <c r="AD627" s="190" t="s">
        <v>325</v>
      </c>
      <c r="AE627" s="190" t="s">
        <v>6904</v>
      </c>
      <c r="AF627" s="190" t="s">
        <v>6903</v>
      </c>
      <c r="AG627" s="193">
        <v>0</v>
      </c>
      <c r="AH627" s="193">
        <v>27500</v>
      </c>
      <c r="AI627" s="193">
        <v>27500</v>
      </c>
      <c r="AJ627" s="193">
        <v>30500</v>
      </c>
      <c r="AK627" s="193">
        <v>0</v>
      </c>
      <c r="AL627" s="193">
        <v>30500</v>
      </c>
      <c r="AM627" s="193">
        <v>14333</v>
      </c>
      <c r="AN627" s="193">
        <v>13117</v>
      </c>
      <c r="AO627" s="193">
        <v>27450</v>
      </c>
      <c r="AP627" s="193">
        <v>1807</v>
      </c>
      <c r="AQ627" s="193">
        <v>88</v>
      </c>
      <c r="AR627" s="193">
        <v>1895</v>
      </c>
      <c r="AS627" s="190" t="s">
        <v>271</v>
      </c>
      <c r="AT627" s="193" t="s">
        <v>271</v>
      </c>
      <c r="AU627" s="193" t="s">
        <v>271</v>
      </c>
      <c r="AV627" s="190" t="s">
        <v>271</v>
      </c>
      <c r="AW627" s="193" t="s">
        <v>271</v>
      </c>
      <c r="AX627" s="193" t="s">
        <v>271</v>
      </c>
      <c r="AY627" s="190" t="s">
        <v>271</v>
      </c>
      <c r="AZ627" s="193" t="s">
        <v>271</v>
      </c>
      <c r="BA627" s="193" t="s">
        <v>271</v>
      </c>
      <c r="BB627" s="190" t="s">
        <v>271</v>
      </c>
      <c r="BC627" s="193" t="s">
        <v>271</v>
      </c>
      <c r="BD627" s="193" t="s">
        <v>271</v>
      </c>
      <c r="BE627" s="190" t="s">
        <v>271</v>
      </c>
      <c r="BF627" s="193" t="s">
        <v>271</v>
      </c>
      <c r="BG627" s="193" t="s">
        <v>271</v>
      </c>
      <c r="BH627" s="190" t="s">
        <v>271</v>
      </c>
      <c r="BI627" s="193" t="s">
        <v>271</v>
      </c>
      <c r="BJ627" s="193" t="s">
        <v>271</v>
      </c>
      <c r="BK627" s="190" t="s">
        <v>271</v>
      </c>
      <c r="BL627" s="193" t="s">
        <v>271</v>
      </c>
      <c r="BM627" s="193" t="s">
        <v>271</v>
      </c>
      <c r="BN627" s="190" t="s">
        <v>287</v>
      </c>
      <c r="BO627" s="193">
        <v>1895</v>
      </c>
      <c r="BP627" s="193">
        <v>27450</v>
      </c>
      <c r="BQ627" s="190" t="s">
        <v>271</v>
      </c>
      <c r="BR627" s="193" t="s">
        <v>271</v>
      </c>
      <c r="BS627" s="193" t="s">
        <v>271</v>
      </c>
      <c r="BT627" s="190" t="s">
        <v>271</v>
      </c>
      <c r="BU627" s="193" t="s">
        <v>271</v>
      </c>
      <c r="BV627" s="193" t="s">
        <v>271</v>
      </c>
      <c r="BW627" s="193" t="s">
        <v>271</v>
      </c>
      <c r="BX627" s="193" t="s">
        <v>271</v>
      </c>
      <c r="BY627" s="193">
        <v>0</v>
      </c>
      <c r="BZ627" s="193" t="s">
        <v>271</v>
      </c>
      <c r="CA627" s="193" t="s">
        <v>271</v>
      </c>
      <c r="CB627" s="193">
        <v>0</v>
      </c>
      <c r="CC627" s="190" t="s">
        <v>271</v>
      </c>
      <c r="CD627" s="193" t="s">
        <v>271</v>
      </c>
      <c r="CE627" s="193" t="s">
        <v>271</v>
      </c>
      <c r="CF627" s="190" t="s">
        <v>271</v>
      </c>
      <c r="CG627" s="193" t="s">
        <v>271</v>
      </c>
      <c r="CH627" s="193" t="s">
        <v>271</v>
      </c>
      <c r="CI627" s="190" t="s">
        <v>271</v>
      </c>
      <c r="CJ627" s="193" t="s">
        <v>271</v>
      </c>
      <c r="CK627" s="193" t="s">
        <v>271</v>
      </c>
      <c r="CL627" s="190" t="s">
        <v>271</v>
      </c>
      <c r="CM627" s="193" t="s">
        <v>271</v>
      </c>
      <c r="CN627" s="193" t="s">
        <v>271</v>
      </c>
      <c r="CO627" s="190" t="s">
        <v>271</v>
      </c>
      <c r="CP627" s="193" t="s">
        <v>271</v>
      </c>
      <c r="CQ627" s="193" t="s">
        <v>271</v>
      </c>
      <c r="CR627" s="190" t="s">
        <v>271</v>
      </c>
      <c r="CS627" s="193" t="s">
        <v>271</v>
      </c>
      <c r="CT627" s="193" t="s">
        <v>271</v>
      </c>
      <c r="CU627" s="190" t="s">
        <v>271</v>
      </c>
      <c r="CV627" s="193" t="s">
        <v>271</v>
      </c>
      <c r="CW627" s="193" t="s">
        <v>271</v>
      </c>
      <c r="CX627" s="190" t="s">
        <v>271</v>
      </c>
      <c r="CY627" s="193" t="s">
        <v>271</v>
      </c>
      <c r="CZ627" s="193" t="s">
        <v>271</v>
      </c>
      <c r="DA627" s="190" t="s">
        <v>271</v>
      </c>
      <c r="DB627" s="193" t="s">
        <v>271</v>
      </c>
      <c r="DC627" s="193" t="s">
        <v>271</v>
      </c>
      <c r="DD627" s="190" t="s">
        <v>271</v>
      </c>
      <c r="DE627" s="193" t="s">
        <v>271</v>
      </c>
      <c r="DF627" s="193" t="s">
        <v>271</v>
      </c>
      <c r="DG627" s="190" t="s">
        <v>271</v>
      </c>
      <c r="DH627" s="193" t="s">
        <v>271</v>
      </c>
      <c r="DI627" s="193" t="s">
        <v>271</v>
      </c>
      <c r="DJ627" s="190" t="s">
        <v>271</v>
      </c>
      <c r="DK627" s="193" t="s">
        <v>271</v>
      </c>
      <c r="DL627" s="193" t="s">
        <v>271</v>
      </c>
      <c r="DM627" s="190" t="s">
        <v>271</v>
      </c>
      <c r="DN627" s="193" t="s">
        <v>271</v>
      </c>
      <c r="DO627" s="193" t="s">
        <v>271</v>
      </c>
      <c r="DP627" s="190" t="s">
        <v>271</v>
      </c>
      <c r="DQ627" s="193" t="s">
        <v>271</v>
      </c>
      <c r="DR627" s="193" t="s">
        <v>271</v>
      </c>
      <c r="DS627" s="190" t="s">
        <v>271</v>
      </c>
      <c r="DT627" s="193" t="s">
        <v>271</v>
      </c>
      <c r="DU627" s="193" t="s">
        <v>271</v>
      </c>
      <c r="DV627" s="190" t="s">
        <v>271</v>
      </c>
      <c r="DW627" s="193" t="s">
        <v>271</v>
      </c>
      <c r="DX627" s="193" t="s">
        <v>271</v>
      </c>
      <c r="DY627" s="190" t="s">
        <v>356</v>
      </c>
      <c r="DZ627" s="190" t="s">
        <v>272</v>
      </c>
      <c r="EA627" s="190" t="s">
        <v>308</v>
      </c>
      <c r="EB627" s="190" t="s">
        <v>286</v>
      </c>
      <c r="EC627" s="190" t="s">
        <v>297</v>
      </c>
      <c r="ED627" s="190" t="s">
        <v>271</v>
      </c>
      <c r="EE627" s="190" t="s">
        <v>271</v>
      </c>
      <c r="EF627" s="190" t="s">
        <v>6902</v>
      </c>
      <c r="EG627" s="190" t="s">
        <v>321</v>
      </c>
      <c r="EH627" s="190" t="s">
        <v>271</v>
      </c>
      <c r="EI627" s="190" t="s">
        <v>319</v>
      </c>
      <c r="EJ627" s="190" t="s">
        <v>245</v>
      </c>
      <c r="EK627" s="190" t="s">
        <v>379</v>
      </c>
      <c r="EL627" s="190" t="s">
        <v>272</v>
      </c>
      <c r="EM627" s="190" t="s">
        <v>272</v>
      </c>
      <c r="EN627" s="190" t="s">
        <v>272</v>
      </c>
      <c r="EO627" s="190" t="s">
        <v>272</v>
      </c>
      <c r="EP627" s="190" t="s">
        <v>378</v>
      </c>
      <c r="EQ627" s="190">
        <v>4</v>
      </c>
      <c r="ER627" s="190" t="s">
        <v>349</v>
      </c>
      <c r="ES627" s="190" t="s">
        <v>272</v>
      </c>
      <c r="ET627" s="190" t="s">
        <v>272</v>
      </c>
      <c r="EU627" s="190" t="s">
        <v>272</v>
      </c>
      <c r="EV627" s="190" t="s">
        <v>272</v>
      </c>
      <c r="EW627" s="190" t="s">
        <v>303</v>
      </c>
      <c r="EX627" s="190">
        <v>4</v>
      </c>
      <c r="EY627" s="190" t="s">
        <v>318</v>
      </c>
      <c r="EZ627" s="190" t="s">
        <v>268</v>
      </c>
      <c r="FA627" s="190" t="s">
        <v>259</v>
      </c>
      <c r="FB627" s="193">
        <v>0</v>
      </c>
      <c r="FC627" s="190" t="s">
        <v>271</v>
      </c>
      <c r="FD627" s="190" t="s">
        <v>271</v>
      </c>
      <c r="FE627" s="190" t="s">
        <v>271</v>
      </c>
      <c r="FF627" s="190" t="s">
        <v>264</v>
      </c>
      <c r="FG627" s="190" t="s">
        <v>6901</v>
      </c>
      <c r="FH627" s="190" t="s">
        <v>6900</v>
      </c>
      <c r="FI627" s="190" t="s">
        <v>6899</v>
      </c>
      <c r="FJ627" s="190" t="s">
        <v>6898</v>
      </c>
      <c r="FK627" s="190" t="s">
        <v>6897</v>
      </c>
      <c r="FL627" s="190" t="s">
        <v>6896</v>
      </c>
      <c r="FM627" s="190" t="s">
        <v>6895</v>
      </c>
      <c r="FN627" s="190" t="s">
        <v>6894</v>
      </c>
      <c r="FO627" s="190" t="s">
        <v>6893</v>
      </c>
      <c r="FP627" s="190" t="s">
        <v>6892</v>
      </c>
      <c r="FQ627" s="193">
        <v>27450</v>
      </c>
      <c r="FR627" s="193">
        <v>1895</v>
      </c>
      <c r="FS627" s="190" t="s">
        <v>297</v>
      </c>
      <c r="FT627" s="190" t="s">
        <v>297</v>
      </c>
      <c r="FU627" s="190" t="s">
        <v>272</v>
      </c>
      <c r="FV627" s="190" t="s">
        <v>272</v>
      </c>
      <c r="FW627" s="190" t="s">
        <v>272</v>
      </c>
      <c r="FX627" s="190" t="s">
        <v>297</v>
      </c>
      <c r="FY627" s="190" t="s">
        <v>297</v>
      </c>
      <c r="FZ627" s="190" t="s">
        <v>297</v>
      </c>
      <c r="GA627" s="190" t="s">
        <v>297</v>
      </c>
      <c r="GB627" s="190" t="s">
        <v>297</v>
      </c>
      <c r="GC627" s="190" t="s">
        <v>297</v>
      </c>
      <c r="GD627" s="190" t="s">
        <v>297</v>
      </c>
      <c r="GE627" s="190" t="s">
        <v>272</v>
      </c>
    </row>
    <row r="628" spans="1:187" x14ac:dyDescent="0.3">
      <c r="A628" s="190" t="s">
        <v>372</v>
      </c>
      <c r="B628" s="190">
        <v>3182</v>
      </c>
      <c r="C628" s="190" t="s">
        <v>129</v>
      </c>
      <c r="D628" s="190" t="s">
        <v>240</v>
      </c>
      <c r="E628" s="190" t="s">
        <v>6891</v>
      </c>
      <c r="F628" s="190" t="s">
        <v>6890</v>
      </c>
      <c r="G628" s="190" t="s">
        <v>6654</v>
      </c>
      <c r="H628" s="190" t="s">
        <v>369</v>
      </c>
      <c r="I628" s="190" t="s">
        <v>544</v>
      </c>
      <c r="J628" s="190" t="s">
        <v>2914</v>
      </c>
      <c r="K628" s="190" t="s">
        <v>369</v>
      </c>
      <c r="L628" s="190" t="s">
        <v>3316</v>
      </c>
      <c r="M628" s="190" t="s">
        <v>6889</v>
      </c>
      <c r="N628" s="190" t="s">
        <v>301</v>
      </c>
      <c r="O628" s="190" t="s">
        <v>301</v>
      </c>
      <c r="P628" s="190" t="s">
        <v>6888</v>
      </c>
      <c r="Q628" s="191">
        <v>42064</v>
      </c>
      <c r="R628" s="191">
        <v>42613</v>
      </c>
      <c r="S628" s="191">
        <v>42734</v>
      </c>
      <c r="T628" s="190" t="s">
        <v>452</v>
      </c>
      <c r="U628" s="194">
        <v>998729.41</v>
      </c>
      <c r="V628" s="190" t="s">
        <v>6887</v>
      </c>
      <c r="W628" s="190" t="s">
        <v>6886</v>
      </c>
      <c r="X628" s="190" t="s">
        <v>6885</v>
      </c>
      <c r="Y628" s="190" t="s">
        <v>6884</v>
      </c>
      <c r="Z628" s="190" t="s">
        <v>6883</v>
      </c>
      <c r="AA628" s="190" t="s">
        <v>6882</v>
      </c>
      <c r="AB628" s="190" t="s">
        <v>310</v>
      </c>
      <c r="AC628" s="190" t="s">
        <v>6881</v>
      </c>
      <c r="AD628" s="190" t="s">
        <v>325</v>
      </c>
      <c r="AE628" s="190" t="s">
        <v>6880</v>
      </c>
      <c r="AF628" s="190" t="s">
        <v>6879</v>
      </c>
      <c r="AG628" s="193">
        <v>115870</v>
      </c>
      <c r="AH628" s="193">
        <v>53933</v>
      </c>
      <c r="AI628" s="193">
        <v>169803</v>
      </c>
      <c r="AJ628" s="193">
        <v>7237</v>
      </c>
      <c r="AK628" s="193">
        <v>7625</v>
      </c>
      <c r="AL628" s="193">
        <v>14862</v>
      </c>
      <c r="AM628" s="193" t="s">
        <v>271</v>
      </c>
      <c r="AN628" s="193" t="s">
        <v>271</v>
      </c>
      <c r="AO628" s="193">
        <v>0</v>
      </c>
      <c r="AP628" s="193" t="s">
        <v>271</v>
      </c>
      <c r="AQ628" s="193" t="s">
        <v>271</v>
      </c>
      <c r="AR628" s="193">
        <v>0</v>
      </c>
      <c r="AS628" s="190" t="s">
        <v>271</v>
      </c>
      <c r="AT628" s="193" t="s">
        <v>271</v>
      </c>
      <c r="AU628" s="193" t="s">
        <v>271</v>
      </c>
      <c r="AV628" s="190" t="s">
        <v>271</v>
      </c>
      <c r="AW628" s="193" t="s">
        <v>271</v>
      </c>
      <c r="AX628" s="193" t="s">
        <v>271</v>
      </c>
      <c r="AY628" s="190" t="s">
        <v>271</v>
      </c>
      <c r="AZ628" s="193" t="s">
        <v>271</v>
      </c>
      <c r="BA628" s="193" t="s">
        <v>271</v>
      </c>
      <c r="BB628" s="190" t="s">
        <v>271</v>
      </c>
      <c r="BC628" s="193" t="s">
        <v>271</v>
      </c>
      <c r="BD628" s="193" t="s">
        <v>271</v>
      </c>
      <c r="BE628" s="190" t="s">
        <v>271</v>
      </c>
      <c r="BF628" s="193" t="s">
        <v>271</v>
      </c>
      <c r="BG628" s="193" t="s">
        <v>271</v>
      </c>
      <c r="BH628" s="190" t="s">
        <v>271</v>
      </c>
      <c r="BI628" s="193" t="s">
        <v>271</v>
      </c>
      <c r="BJ628" s="193" t="s">
        <v>271</v>
      </c>
      <c r="BK628" s="190" t="s">
        <v>271</v>
      </c>
      <c r="BL628" s="193" t="s">
        <v>271</v>
      </c>
      <c r="BM628" s="193" t="s">
        <v>271</v>
      </c>
      <c r="BN628" s="190" t="s">
        <v>271</v>
      </c>
      <c r="BO628" s="193" t="s">
        <v>271</v>
      </c>
      <c r="BP628" s="193" t="s">
        <v>271</v>
      </c>
      <c r="BQ628" s="190" t="s">
        <v>271</v>
      </c>
      <c r="BR628" s="193" t="s">
        <v>271</v>
      </c>
      <c r="BS628" s="193" t="s">
        <v>271</v>
      </c>
      <c r="BT628" s="190" t="s">
        <v>271</v>
      </c>
      <c r="BU628" s="193" t="s">
        <v>271</v>
      </c>
      <c r="BV628" s="193" t="s">
        <v>271</v>
      </c>
      <c r="BW628" s="193">
        <v>115870</v>
      </c>
      <c r="BX628" s="193">
        <v>53933</v>
      </c>
      <c r="BY628" s="193">
        <v>169803</v>
      </c>
      <c r="BZ628" s="193">
        <v>10584</v>
      </c>
      <c r="CA628" s="193">
        <v>10494</v>
      </c>
      <c r="CB628" s="193">
        <v>21078</v>
      </c>
      <c r="CC628" s="190" t="s">
        <v>271</v>
      </c>
      <c r="CD628" s="193" t="s">
        <v>271</v>
      </c>
      <c r="CE628" s="193" t="s">
        <v>271</v>
      </c>
      <c r="CF628" s="190" t="s">
        <v>271</v>
      </c>
      <c r="CG628" s="193" t="s">
        <v>271</v>
      </c>
      <c r="CH628" s="193" t="s">
        <v>271</v>
      </c>
      <c r="CI628" s="190" t="s">
        <v>271</v>
      </c>
      <c r="CJ628" s="193" t="s">
        <v>271</v>
      </c>
      <c r="CK628" s="193" t="s">
        <v>271</v>
      </c>
      <c r="CL628" s="190" t="s">
        <v>287</v>
      </c>
      <c r="CM628" s="193">
        <v>21078</v>
      </c>
      <c r="CN628" s="193">
        <v>169803</v>
      </c>
      <c r="CO628" s="190" t="s">
        <v>271</v>
      </c>
      <c r="CP628" s="193" t="s">
        <v>271</v>
      </c>
      <c r="CQ628" s="193" t="s">
        <v>271</v>
      </c>
      <c r="CR628" s="190" t="s">
        <v>271</v>
      </c>
      <c r="CS628" s="193" t="s">
        <v>271</v>
      </c>
      <c r="CT628" s="193" t="s">
        <v>271</v>
      </c>
      <c r="CU628" s="190" t="s">
        <v>271</v>
      </c>
      <c r="CV628" s="193" t="s">
        <v>271</v>
      </c>
      <c r="CW628" s="193" t="s">
        <v>271</v>
      </c>
      <c r="CX628" s="190" t="s">
        <v>271</v>
      </c>
      <c r="CY628" s="193" t="s">
        <v>271</v>
      </c>
      <c r="CZ628" s="193" t="s">
        <v>271</v>
      </c>
      <c r="DA628" s="190" t="s">
        <v>271</v>
      </c>
      <c r="DB628" s="193" t="s">
        <v>271</v>
      </c>
      <c r="DC628" s="193" t="s">
        <v>271</v>
      </c>
      <c r="DD628" s="190" t="s">
        <v>271</v>
      </c>
      <c r="DE628" s="193" t="s">
        <v>271</v>
      </c>
      <c r="DF628" s="193" t="s">
        <v>271</v>
      </c>
      <c r="DG628" s="190" t="s">
        <v>271</v>
      </c>
      <c r="DH628" s="193" t="s">
        <v>271</v>
      </c>
      <c r="DI628" s="193" t="s">
        <v>271</v>
      </c>
      <c r="DJ628" s="190" t="s">
        <v>271</v>
      </c>
      <c r="DK628" s="193" t="s">
        <v>271</v>
      </c>
      <c r="DL628" s="193" t="s">
        <v>271</v>
      </c>
      <c r="DM628" s="190" t="s">
        <v>271</v>
      </c>
      <c r="DN628" s="193" t="s">
        <v>271</v>
      </c>
      <c r="DO628" s="193" t="s">
        <v>271</v>
      </c>
      <c r="DP628" s="190" t="s">
        <v>271</v>
      </c>
      <c r="DQ628" s="193" t="s">
        <v>271</v>
      </c>
      <c r="DR628" s="193" t="s">
        <v>271</v>
      </c>
      <c r="DS628" s="190" t="s">
        <v>271</v>
      </c>
      <c r="DT628" s="193" t="s">
        <v>271</v>
      </c>
      <c r="DU628" s="193" t="s">
        <v>271</v>
      </c>
      <c r="DV628" s="190" t="s">
        <v>271</v>
      </c>
      <c r="DW628" s="193" t="s">
        <v>271</v>
      </c>
      <c r="DX628" s="193" t="s">
        <v>271</v>
      </c>
      <c r="DY628" s="190" t="s">
        <v>356</v>
      </c>
      <c r="DZ628" s="190" t="s">
        <v>297</v>
      </c>
      <c r="EA628" s="190" t="s">
        <v>271</v>
      </c>
      <c r="EB628" s="190" t="s">
        <v>271</v>
      </c>
      <c r="EC628" s="190" t="s">
        <v>272</v>
      </c>
      <c r="ED628" s="190" t="s">
        <v>381</v>
      </c>
      <c r="EE628" s="190" t="s">
        <v>307</v>
      </c>
      <c r="EF628" s="190" t="s">
        <v>6878</v>
      </c>
      <c r="EG628" s="190" t="s">
        <v>321</v>
      </c>
      <c r="EH628" s="190" t="s">
        <v>380</v>
      </c>
      <c r="EI628" s="190" t="s">
        <v>319</v>
      </c>
      <c r="EJ628" s="190" t="s">
        <v>246</v>
      </c>
      <c r="EK628" s="190" t="s">
        <v>379</v>
      </c>
      <c r="EL628" s="190" t="s">
        <v>272</v>
      </c>
      <c r="EM628" s="190" t="s">
        <v>297</v>
      </c>
      <c r="EN628" s="190" t="s">
        <v>272</v>
      </c>
      <c r="EO628" s="190" t="s">
        <v>272</v>
      </c>
      <c r="EP628" s="190" t="s">
        <v>464</v>
      </c>
      <c r="EQ628" s="190">
        <v>3</v>
      </c>
      <c r="ER628" s="190" t="s">
        <v>349</v>
      </c>
      <c r="ES628" s="190" t="s">
        <v>272</v>
      </c>
      <c r="ET628" s="190" t="s">
        <v>272</v>
      </c>
      <c r="EU628" s="190" t="s">
        <v>272</v>
      </c>
      <c r="EV628" s="190" t="s">
        <v>272</v>
      </c>
      <c r="EW628" s="190" t="s">
        <v>303</v>
      </c>
      <c r="EX628" s="190">
        <v>4</v>
      </c>
      <c r="EY628" s="190" t="s">
        <v>278</v>
      </c>
      <c r="EZ628" s="190" t="s">
        <v>266</v>
      </c>
      <c r="FA628" s="190" t="s">
        <v>258</v>
      </c>
      <c r="FB628" s="193">
        <v>3</v>
      </c>
      <c r="FC628" s="190" t="s">
        <v>300</v>
      </c>
      <c r="FD628" s="190" t="s">
        <v>276</v>
      </c>
      <c r="FE628" s="190" t="s">
        <v>276</v>
      </c>
      <c r="FF628" s="190" t="s">
        <v>263</v>
      </c>
      <c r="FG628" s="190" t="s">
        <v>6877</v>
      </c>
      <c r="FH628" s="190" t="s">
        <v>1656</v>
      </c>
      <c r="FI628" s="190" t="s">
        <v>6876</v>
      </c>
      <c r="FJ628" s="190" t="s">
        <v>6875</v>
      </c>
      <c r="FK628" s="190" t="s">
        <v>6874</v>
      </c>
      <c r="FL628" s="190" t="s">
        <v>6873</v>
      </c>
      <c r="FM628" s="190" t="s">
        <v>6872</v>
      </c>
      <c r="FN628" s="190" t="s">
        <v>6871</v>
      </c>
      <c r="FO628" s="190" t="s">
        <v>6870</v>
      </c>
      <c r="FP628" s="190" t="s">
        <v>6869</v>
      </c>
      <c r="FQ628" s="193">
        <v>169803</v>
      </c>
      <c r="FR628" s="193">
        <v>21078</v>
      </c>
      <c r="FS628" s="190" t="s">
        <v>297</v>
      </c>
      <c r="FT628" s="190" t="s">
        <v>297</v>
      </c>
      <c r="FU628" s="190" t="s">
        <v>297</v>
      </c>
      <c r="FV628" s="190" t="s">
        <v>297</v>
      </c>
      <c r="FW628" s="190" t="s">
        <v>297</v>
      </c>
      <c r="FX628" s="190" t="s">
        <v>297</v>
      </c>
      <c r="FY628" s="190" t="s">
        <v>297</v>
      </c>
      <c r="FZ628" s="190" t="s">
        <v>297</v>
      </c>
      <c r="GA628" s="190" t="s">
        <v>297</v>
      </c>
      <c r="GB628" s="190" t="s">
        <v>297</v>
      </c>
      <c r="GC628" s="190" t="s">
        <v>297</v>
      </c>
      <c r="GD628" s="190" t="s">
        <v>297</v>
      </c>
      <c r="GE628" s="190" t="s">
        <v>272</v>
      </c>
    </row>
    <row r="629" spans="1:187" x14ac:dyDescent="0.3">
      <c r="A629" s="190" t="s">
        <v>372</v>
      </c>
      <c r="B629" s="190">
        <v>3189</v>
      </c>
      <c r="C629" s="190" t="s">
        <v>129</v>
      </c>
      <c r="D629" s="190" t="s">
        <v>240</v>
      </c>
      <c r="E629" s="190" t="s">
        <v>6868</v>
      </c>
      <c r="F629" s="190" t="s">
        <v>6867</v>
      </c>
      <c r="G629" s="190" t="s">
        <v>6654</v>
      </c>
      <c r="H629" s="190" t="s">
        <v>369</v>
      </c>
      <c r="I629" s="190" t="s">
        <v>544</v>
      </c>
      <c r="J629" s="190" t="s">
        <v>271</v>
      </c>
      <c r="K629" s="190" t="s">
        <v>271</v>
      </c>
      <c r="L629" s="190" t="s">
        <v>271</v>
      </c>
      <c r="M629" s="190" t="s">
        <v>271</v>
      </c>
      <c r="N629" s="190" t="s">
        <v>271</v>
      </c>
      <c r="O629" s="190" t="s">
        <v>271</v>
      </c>
      <c r="P629" s="190" t="s">
        <v>271</v>
      </c>
      <c r="Q629" s="191">
        <v>42125</v>
      </c>
      <c r="R629" s="191">
        <v>42308</v>
      </c>
      <c r="T629" s="190" t="s">
        <v>452</v>
      </c>
      <c r="U629" s="194">
        <v>660000</v>
      </c>
      <c r="V629" s="190" t="s">
        <v>904</v>
      </c>
      <c r="W629" s="190" t="s">
        <v>450</v>
      </c>
      <c r="X629" s="190" t="s">
        <v>903</v>
      </c>
      <c r="Y629" s="190" t="s">
        <v>271</v>
      </c>
      <c r="Z629" s="190" t="s">
        <v>271</v>
      </c>
      <c r="AA629" s="190" t="s">
        <v>271</v>
      </c>
      <c r="AB629" s="190" t="s">
        <v>448</v>
      </c>
      <c r="AC629" s="190" t="s">
        <v>6866</v>
      </c>
      <c r="AD629" s="190" t="s">
        <v>325</v>
      </c>
      <c r="AE629" s="190" t="s">
        <v>6865</v>
      </c>
      <c r="AF629" s="190" t="s">
        <v>900</v>
      </c>
      <c r="AG629" s="193" t="s">
        <v>271</v>
      </c>
      <c r="AH629" s="193" t="s">
        <v>271</v>
      </c>
      <c r="AI629" s="193">
        <v>0</v>
      </c>
      <c r="AJ629" s="193" t="s">
        <v>271</v>
      </c>
      <c r="AK629" s="193" t="s">
        <v>271</v>
      </c>
      <c r="AL629" s="193">
        <v>5500</v>
      </c>
      <c r="AM629" s="193">
        <v>0</v>
      </c>
      <c r="AN629" s="193">
        <v>0</v>
      </c>
      <c r="AO629" s="193">
        <v>0</v>
      </c>
      <c r="AP629" s="193">
        <v>32299</v>
      </c>
      <c r="AQ629" s="193">
        <v>32392</v>
      </c>
      <c r="AR629" s="193">
        <v>64691</v>
      </c>
      <c r="AS629" s="190" t="s">
        <v>271</v>
      </c>
      <c r="AT629" s="193" t="s">
        <v>271</v>
      </c>
      <c r="AU629" s="193" t="s">
        <v>271</v>
      </c>
      <c r="AV629" s="190" t="s">
        <v>271</v>
      </c>
      <c r="AW629" s="193" t="s">
        <v>271</v>
      </c>
      <c r="AX629" s="193" t="s">
        <v>271</v>
      </c>
      <c r="AY629" s="190" t="s">
        <v>271</v>
      </c>
      <c r="AZ629" s="193" t="s">
        <v>271</v>
      </c>
      <c r="BA629" s="193" t="s">
        <v>271</v>
      </c>
      <c r="BB629" s="190" t="s">
        <v>287</v>
      </c>
      <c r="BC629" s="193">
        <v>0</v>
      </c>
      <c r="BD629" s="193">
        <v>0</v>
      </c>
      <c r="BE629" s="190" t="s">
        <v>271</v>
      </c>
      <c r="BF629" s="193" t="s">
        <v>271</v>
      </c>
      <c r="BG629" s="193" t="s">
        <v>271</v>
      </c>
      <c r="BH629" s="190" t="s">
        <v>287</v>
      </c>
      <c r="BI629" s="193">
        <v>37856</v>
      </c>
      <c r="BJ629" s="193">
        <v>0</v>
      </c>
      <c r="BK629" s="190" t="s">
        <v>271</v>
      </c>
      <c r="BL629" s="193" t="s">
        <v>271</v>
      </c>
      <c r="BM629" s="193" t="s">
        <v>271</v>
      </c>
      <c r="BN629" s="190" t="s">
        <v>271</v>
      </c>
      <c r="BO629" s="193" t="s">
        <v>271</v>
      </c>
      <c r="BP629" s="193" t="s">
        <v>271</v>
      </c>
      <c r="BQ629" s="190" t="s">
        <v>287</v>
      </c>
      <c r="BR629" s="193">
        <v>24506</v>
      </c>
      <c r="BS629" s="193">
        <v>0</v>
      </c>
      <c r="BT629" s="190" t="s">
        <v>287</v>
      </c>
      <c r="BU629" s="193">
        <v>15315</v>
      </c>
      <c r="BV629" s="193">
        <v>0</v>
      </c>
      <c r="BW629" s="193" t="s">
        <v>271</v>
      </c>
      <c r="BX629" s="193" t="s">
        <v>271</v>
      </c>
      <c r="BY629" s="193">
        <v>0</v>
      </c>
      <c r="BZ629" s="193" t="s">
        <v>271</v>
      </c>
      <c r="CA629" s="193" t="s">
        <v>271</v>
      </c>
      <c r="CB629" s="193">
        <v>0</v>
      </c>
      <c r="CC629" s="190" t="s">
        <v>271</v>
      </c>
      <c r="CD629" s="193" t="s">
        <v>271</v>
      </c>
      <c r="CE629" s="193" t="s">
        <v>271</v>
      </c>
      <c r="CF629" s="190" t="s">
        <v>271</v>
      </c>
      <c r="CG629" s="193" t="s">
        <v>271</v>
      </c>
      <c r="CH629" s="193" t="s">
        <v>271</v>
      </c>
      <c r="CI629" s="190" t="s">
        <v>271</v>
      </c>
      <c r="CJ629" s="193" t="s">
        <v>271</v>
      </c>
      <c r="CK629" s="193" t="s">
        <v>271</v>
      </c>
      <c r="CL629" s="190" t="s">
        <v>271</v>
      </c>
      <c r="CM629" s="193" t="s">
        <v>271</v>
      </c>
      <c r="CN629" s="193" t="s">
        <v>271</v>
      </c>
      <c r="CO629" s="190" t="s">
        <v>271</v>
      </c>
      <c r="CP629" s="193" t="s">
        <v>271</v>
      </c>
      <c r="CQ629" s="193" t="s">
        <v>271</v>
      </c>
      <c r="CR629" s="190" t="s">
        <v>271</v>
      </c>
      <c r="CS629" s="193" t="s">
        <v>271</v>
      </c>
      <c r="CT629" s="193" t="s">
        <v>271</v>
      </c>
      <c r="CU629" s="190" t="s">
        <v>271</v>
      </c>
      <c r="CV629" s="193" t="s">
        <v>271</v>
      </c>
      <c r="CW629" s="193" t="s">
        <v>271</v>
      </c>
      <c r="CX629" s="190" t="s">
        <v>271</v>
      </c>
      <c r="CY629" s="193" t="s">
        <v>271</v>
      </c>
      <c r="CZ629" s="193" t="s">
        <v>271</v>
      </c>
      <c r="DA629" s="190" t="s">
        <v>271</v>
      </c>
      <c r="DB629" s="193" t="s">
        <v>271</v>
      </c>
      <c r="DC629" s="193" t="s">
        <v>271</v>
      </c>
      <c r="DD629" s="190" t="s">
        <v>271</v>
      </c>
      <c r="DE629" s="193" t="s">
        <v>271</v>
      </c>
      <c r="DF629" s="193" t="s">
        <v>271</v>
      </c>
      <c r="DG629" s="190" t="s">
        <v>271</v>
      </c>
      <c r="DH629" s="193" t="s">
        <v>271</v>
      </c>
      <c r="DI629" s="193" t="s">
        <v>271</v>
      </c>
      <c r="DJ629" s="190" t="s">
        <v>271</v>
      </c>
      <c r="DK629" s="193" t="s">
        <v>271</v>
      </c>
      <c r="DL629" s="193" t="s">
        <v>271</v>
      </c>
      <c r="DM629" s="190" t="s">
        <v>271</v>
      </c>
      <c r="DN629" s="193" t="s">
        <v>271</v>
      </c>
      <c r="DO629" s="193" t="s">
        <v>271</v>
      </c>
      <c r="DP629" s="190" t="s">
        <v>271</v>
      </c>
      <c r="DQ629" s="193" t="s">
        <v>271</v>
      </c>
      <c r="DR629" s="193" t="s">
        <v>271</v>
      </c>
      <c r="DS629" s="190" t="s">
        <v>271</v>
      </c>
      <c r="DT629" s="193" t="s">
        <v>271</v>
      </c>
      <c r="DU629" s="193" t="s">
        <v>271</v>
      </c>
      <c r="DV629" s="190" t="s">
        <v>271</v>
      </c>
      <c r="DW629" s="193" t="s">
        <v>271</v>
      </c>
      <c r="DX629" s="193" t="s">
        <v>271</v>
      </c>
      <c r="DY629" s="190" t="s">
        <v>356</v>
      </c>
      <c r="DZ629" s="190" t="s">
        <v>272</v>
      </c>
      <c r="EA629" s="190" t="s">
        <v>785</v>
      </c>
      <c r="EB629" s="190" t="s">
        <v>286</v>
      </c>
      <c r="EC629" s="190" t="s">
        <v>297</v>
      </c>
      <c r="ED629" s="190" t="s">
        <v>271</v>
      </c>
      <c r="EE629" s="190" t="s">
        <v>271</v>
      </c>
      <c r="EF629" s="190" t="s">
        <v>6864</v>
      </c>
      <c r="EG629" s="190" t="s">
        <v>285</v>
      </c>
      <c r="EH629" s="190" t="s">
        <v>284</v>
      </c>
      <c r="EI629" s="190" t="s">
        <v>319</v>
      </c>
      <c r="EJ629" s="190" t="s">
        <v>245</v>
      </c>
      <c r="EK629" s="190" t="s">
        <v>379</v>
      </c>
      <c r="EL629" s="190" t="s">
        <v>272</v>
      </c>
      <c r="EM629" s="190" t="s">
        <v>272</v>
      </c>
      <c r="EN629" s="190" t="s">
        <v>297</v>
      </c>
      <c r="EO629" s="190" t="s">
        <v>297</v>
      </c>
      <c r="EP629" s="190" t="s">
        <v>464</v>
      </c>
      <c r="EQ629" s="190">
        <v>2</v>
      </c>
      <c r="ER629" s="190" t="s">
        <v>349</v>
      </c>
      <c r="ES629" s="190" t="s">
        <v>272</v>
      </c>
      <c r="ET629" s="190" t="s">
        <v>297</v>
      </c>
      <c r="EU629" s="190" t="s">
        <v>272</v>
      </c>
      <c r="EV629" s="190" t="s">
        <v>272</v>
      </c>
      <c r="EW629" s="190" t="s">
        <v>303</v>
      </c>
      <c r="EX629" s="190">
        <v>3</v>
      </c>
      <c r="EY629" s="190" t="s">
        <v>318</v>
      </c>
      <c r="EZ629" s="190" t="s">
        <v>268</v>
      </c>
      <c r="FA629" s="190" t="s">
        <v>260</v>
      </c>
      <c r="FB629" s="193">
        <v>2</v>
      </c>
      <c r="FC629" s="190" t="s">
        <v>276</v>
      </c>
      <c r="FD629" s="190" t="s">
        <v>348</v>
      </c>
      <c r="FE629" s="190" t="s">
        <v>300</v>
      </c>
      <c r="FF629" s="190" t="s">
        <v>264</v>
      </c>
      <c r="FG629" s="190" t="s">
        <v>898</v>
      </c>
      <c r="FH629" s="190" t="s">
        <v>271</v>
      </c>
      <c r="FI629" s="190" t="s">
        <v>897</v>
      </c>
      <c r="FJ629" s="190" t="s">
        <v>896</v>
      </c>
      <c r="FK629" s="190" t="s">
        <v>895</v>
      </c>
      <c r="FL629" s="190" t="s">
        <v>894</v>
      </c>
      <c r="FM629" s="190" t="s">
        <v>893</v>
      </c>
      <c r="FN629" s="190" t="s">
        <v>892</v>
      </c>
      <c r="FO629" s="190" t="s">
        <v>271</v>
      </c>
      <c r="FP629" s="190" t="s">
        <v>271</v>
      </c>
      <c r="FQ629" s="193">
        <v>0</v>
      </c>
      <c r="FR629" s="193">
        <v>64691</v>
      </c>
      <c r="FS629" s="190" t="s">
        <v>272</v>
      </c>
      <c r="FT629" s="190" t="s">
        <v>297</v>
      </c>
      <c r="FU629" s="190" t="s">
        <v>272</v>
      </c>
      <c r="FV629" s="190" t="s">
        <v>272</v>
      </c>
      <c r="FW629" s="190" t="s">
        <v>297</v>
      </c>
      <c r="FX629" s="190" t="s">
        <v>297</v>
      </c>
      <c r="FY629" s="190" t="s">
        <v>297</v>
      </c>
      <c r="FZ629" s="190" t="s">
        <v>297</v>
      </c>
      <c r="GA629" s="190" t="s">
        <v>297</v>
      </c>
      <c r="GB629" s="190" t="s">
        <v>297</v>
      </c>
      <c r="GC629" s="190" t="s">
        <v>297</v>
      </c>
      <c r="GD629" s="190" t="s">
        <v>297</v>
      </c>
      <c r="GE629" s="190" t="s">
        <v>297</v>
      </c>
    </row>
    <row r="630" spans="1:187" x14ac:dyDescent="0.3">
      <c r="A630" s="190" t="s">
        <v>372</v>
      </c>
      <c r="B630" s="190">
        <v>3198</v>
      </c>
      <c r="C630" s="190" t="s">
        <v>129</v>
      </c>
      <c r="D630" s="190" t="s">
        <v>240</v>
      </c>
      <c r="E630" s="190" t="s">
        <v>6863</v>
      </c>
      <c r="F630" s="190" t="s">
        <v>6862</v>
      </c>
      <c r="G630" s="190" t="s">
        <v>6654</v>
      </c>
      <c r="H630" s="190" t="s">
        <v>369</v>
      </c>
      <c r="I630" s="190" t="s">
        <v>3316</v>
      </c>
      <c r="J630" s="190" t="s">
        <v>6848</v>
      </c>
      <c r="K630" s="190" t="s">
        <v>271</v>
      </c>
      <c r="L630" s="190" t="s">
        <v>271</v>
      </c>
      <c r="M630" s="190" t="s">
        <v>271</v>
      </c>
      <c r="N630" s="190" t="s">
        <v>271</v>
      </c>
      <c r="O630" s="190" t="s">
        <v>271</v>
      </c>
      <c r="P630" s="190" t="s">
        <v>271</v>
      </c>
      <c r="Q630" s="191">
        <v>42248</v>
      </c>
      <c r="R630" s="191">
        <v>42521</v>
      </c>
      <c r="S630" s="191">
        <v>42613</v>
      </c>
      <c r="T630" s="190" t="s">
        <v>452</v>
      </c>
      <c r="U630" s="194">
        <v>444000</v>
      </c>
      <c r="V630" s="190" t="s">
        <v>3227</v>
      </c>
      <c r="W630" s="190" t="s">
        <v>3226</v>
      </c>
      <c r="X630" s="190" t="s">
        <v>3225</v>
      </c>
      <c r="Y630" s="190" t="s">
        <v>271</v>
      </c>
      <c r="Z630" s="190" t="s">
        <v>271</v>
      </c>
      <c r="AA630" s="190" t="s">
        <v>271</v>
      </c>
      <c r="AB630" s="190" t="s">
        <v>448</v>
      </c>
      <c r="AC630" s="190" t="s">
        <v>6861</v>
      </c>
      <c r="AD630" s="190" t="s">
        <v>325</v>
      </c>
      <c r="AE630" s="190" t="s">
        <v>6860</v>
      </c>
      <c r="AF630" s="190" t="s">
        <v>6859</v>
      </c>
      <c r="AG630" s="193">
        <v>0</v>
      </c>
      <c r="AH630" s="193">
        <v>0</v>
      </c>
      <c r="AI630" s="193">
        <v>0</v>
      </c>
      <c r="AJ630" s="193">
        <v>5189</v>
      </c>
      <c r="AK630" s="193">
        <v>4187</v>
      </c>
      <c r="AL630" s="193">
        <v>9376</v>
      </c>
      <c r="AM630" s="193">
        <v>0</v>
      </c>
      <c r="AN630" s="193">
        <v>0</v>
      </c>
      <c r="AO630" s="193">
        <v>0</v>
      </c>
      <c r="AP630" s="193">
        <v>6448</v>
      </c>
      <c r="AQ630" s="193">
        <v>5993</v>
      </c>
      <c r="AR630" s="193">
        <v>12441</v>
      </c>
      <c r="AS630" s="190" t="s">
        <v>271</v>
      </c>
      <c r="AT630" s="193" t="s">
        <v>271</v>
      </c>
      <c r="AU630" s="193" t="s">
        <v>271</v>
      </c>
      <c r="AV630" s="190" t="s">
        <v>271</v>
      </c>
      <c r="AW630" s="193" t="s">
        <v>271</v>
      </c>
      <c r="AX630" s="193" t="s">
        <v>271</v>
      </c>
      <c r="AY630" s="190" t="s">
        <v>271</v>
      </c>
      <c r="AZ630" s="193" t="s">
        <v>271</v>
      </c>
      <c r="BA630" s="193" t="s">
        <v>271</v>
      </c>
      <c r="BB630" s="190" t="s">
        <v>271</v>
      </c>
      <c r="BC630" s="193" t="s">
        <v>271</v>
      </c>
      <c r="BD630" s="193" t="s">
        <v>271</v>
      </c>
      <c r="BE630" s="190" t="s">
        <v>271</v>
      </c>
      <c r="BF630" s="193" t="s">
        <v>271</v>
      </c>
      <c r="BG630" s="193" t="s">
        <v>271</v>
      </c>
      <c r="BH630" s="190" t="s">
        <v>271</v>
      </c>
      <c r="BI630" s="193" t="s">
        <v>271</v>
      </c>
      <c r="BJ630" s="193" t="s">
        <v>271</v>
      </c>
      <c r="BK630" s="190" t="s">
        <v>271</v>
      </c>
      <c r="BL630" s="193" t="s">
        <v>271</v>
      </c>
      <c r="BM630" s="193" t="s">
        <v>271</v>
      </c>
      <c r="BN630" s="190" t="s">
        <v>271</v>
      </c>
      <c r="BO630" s="193" t="s">
        <v>271</v>
      </c>
      <c r="BP630" s="193" t="s">
        <v>271</v>
      </c>
      <c r="BQ630" s="190" t="s">
        <v>271</v>
      </c>
      <c r="BR630" s="193" t="s">
        <v>271</v>
      </c>
      <c r="BS630" s="193" t="s">
        <v>271</v>
      </c>
      <c r="BT630" s="190" t="s">
        <v>287</v>
      </c>
      <c r="BU630" s="193">
        <v>12441</v>
      </c>
      <c r="BV630" s="193">
        <v>0</v>
      </c>
      <c r="BW630" s="193" t="s">
        <v>271</v>
      </c>
      <c r="BX630" s="193" t="s">
        <v>271</v>
      </c>
      <c r="BY630" s="193">
        <v>0</v>
      </c>
      <c r="BZ630" s="193" t="s">
        <v>271</v>
      </c>
      <c r="CA630" s="193" t="s">
        <v>271</v>
      </c>
      <c r="CB630" s="193">
        <v>0</v>
      </c>
      <c r="CC630" s="190" t="s">
        <v>271</v>
      </c>
      <c r="CD630" s="193" t="s">
        <v>271</v>
      </c>
      <c r="CE630" s="193" t="s">
        <v>271</v>
      </c>
      <c r="CF630" s="190" t="s">
        <v>271</v>
      </c>
      <c r="CG630" s="193" t="s">
        <v>271</v>
      </c>
      <c r="CH630" s="193" t="s">
        <v>271</v>
      </c>
      <c r="CI630" s="190" t="s">
        <v>271</v>
      </c>
      <c r="CJ630" s="193" t="s">
        <v>271</v>
      </c>
      <c r="CK630" s="193" t="s">
        <v>271</v>
      </c>
      <c r="CL630" s="190" t="s">
        <v>271</v>
      </c>
      <c r="CM630" s="193" t="s">
        <v>271</v>
      </c>
      <c r="CN630" s="193" t="s">
        <v>271</v>
      </c>
      <c r="CO630" s="190" t="s">
        <v>271</v>
      </c>
      <c r="CP630" s="193" t="s">
        <v>271</v>
      </c>
      <c r="CQ630" s="193" t="s">
        <v>271</v>
      </c>
      <c r="CR630" s="190" t="s">
        <v>271</v>
      </c>
      <c r="CS630" s="193" t="s">
        <v>271</v>
      </c>
      <c r="CT630" s="193" t="s">
        <v>271</v>
      </c>
      <c r="CU630" s="190" t="s">
        <v>271</v>
      </c>
      <c r="CV630" s="193" t="s">
        <v>271</v>
      </c>
      <c r="CW630" s="193" t="s">
        <v>271</v>
      </c>
      <c r="CX630" s="190" t="s">
        <v>271</v>
      </c>
      <c r="CY630" s="193" t="s">
        <v>271</v>
      </c>
      <c r="CZ630" s="193" t="s">
        <v>271</v>
      </c>
      <c r="DA630" s="190" t="s">
        <v>271</v>
      </c>
      <c r="DB630" s="193" t="s">
        <v>271</v>
      </c>
      <c r="DC630" s="193" t="s">
        <v>271</v>
      </c>
      <c r="DD630" s="190" t="s">
        <v>271</v>
      </c>
      <c r="DE630" s="193" t="s">
        <v>271</v>
      </c>
      <c r="DF630" s="193" t="s">
        <v>271</v>
      </c>
      <c r="DG630" s="190" t="s">
        <v>271</v>
      </c>
      <c r="DH630" s="193" t="s">
        <v>271</v>
      </c>
      <c r="DI630" s="193" t="s">
        <v>271</v>
      </c>
      <c r="DJ630" s="190" t="s">
        <v>271</v>
      </c>
      <c r="DK630" s="193" t="s">
        <v>271</v>
      </c>
      <c r="DL630" s="193" t="s">
        <v>271</v>
      </c>
      <c r="DM630" s="190" t="s">
        <v>271</v>
      </c>
      <c r="DN630" s="193" t="s">
        <v>271</v>
      </c>
      <c r="DO630" s="193" t="s">
        <v>271</v>
      </c>
      <c r="DP630" s="190" t="s">
        <v>271</v>
      </c>
      <c r="DQ630" s="193" t="s">
        <v>271</v>
      </c>
      <c r="DR630" s="193" t="s">
        <v>271</v>
      </c>
      <c r="DS630" s="190" t="s">
        <v>271</v>
      </c>
      <c r="DT630" s="193" t="s">
        <v>271</v>
      </c>
      <c r="DU630" s="193" t="s">
        <v>271</v>
      </c>
      <c r="DV630" s="190" t="s">
        <v>271</v>
      </c>
      <c r="DW630" s="193" t="s">
        <v>271</v>
      </c>
      <c r="DX630" s="193" t="s">
        <v>271</v>
      </c>
      <c r="DY630" s="190" t="s">
        <v>356</v>
      </c>
      <c r="DZ630" s="190" t="s">
        <v>297</v>
      </c>
      <c r="EA630" s="190" t="s">
        <v>271</v>
      </c>
      <c r="EB630" s="190" t="s">
        <v>271</v>
      </c>
      <c r="EC630" s="190" t="s">
        <v>272</v>
      </c>
      <c r="ED630" s="190" t="s">
        <v>694</v>
      </c>
      <c r="EE630" s="190" t="s">
        <v>307</v>
      </c>
      <c r="EF630" s="190" t="s">
        <v>6858</v>
      </c>
      <c r="EG630" s="190" t="s">
        <v>352</v>
      </c>
      <c r="EH630" s="190" t="s">
        <v>320</v>
      </c>
      <c r="EI630" s="190" t="s">
        <v>319</v>
      </c>
      <c r="EJ630" s="190" t="s">
        <v>246</v>
      </c>
      <c r="EK630" s="190" t="s">
        <v>379</v>
      </c>
      <c r="EL630" s="190" t="s">
        <v>272</v>
      </c>
      <c r="EM630" s="190" t="s">
        <v>272</v>
      </c>
      <c r="EN630" s="190" t="s">
        <v>272</v>
      </c>
      <c r="EO630" s="190" t="s">
        <v>272</v>
      </c>
      <c r="EP630" s="190" t="s">
        <v>378</v>
      </c>
      <c r="EQ630" s="190">
        <v>4</v>
      </c>
      <c r="ER630" s="190" t="s">
        <v>349</v>
      </c>
      <c r="ES630" s="190" t="s">
        <v>272</v>
      </c>
      <c r="ET630" s="190" t="s">
        <v>272</v>
      </c>
      <c r="EU630" s="190" t="s">
        <v>272</v>
      </c>
      <c r="EV630" s="190" t="s">
        <v>272</v>
      </c>
      <c r="EW630" s="190" t="s">
        <v>303</v>
      </c>
      <c r="EX630" s="190">
        <v>4</v>
      </c>
      <c r="EY630" s="190" t="s">
        <v>318</v>
      </c>
      <c r="EZ630" s="190" t="s">
        <v>268</v>
      </c>
      <c r="FA630" s="190" t="s">
        <v>258</v>
      </c>
      <c r="FB630" s="193">
        <v>2</v>
      </c>
      <c r="FC630" s="190" t="s">
        <v>276</v>
      </c>
      <c r="FD630" s="190" t="s">
        <v>442</v>
      </c>
      <c r="FE630" s="190" t="s">
        <v>271</v>
      </c>
      <c r="FF630" s="190" t="s">
        <v>264</v>
      </c>
      <c r="FG630" s="190" t="s">
        <v>6857</v>
      </c>
      <c r="FH630" s="190" t="s">
        <v>271</v>
      </c>
      <c r="FI630" s="190" t="s">
        <v>6856</v>
      </c>
      <c r="FJ630" s="190" t="s">
        <v>6855</v>
      </c>
      <c r="FK630" s="190" t="s">
        <v>271</v>
      </c>
      <c r="FL630" s="190" t="s">
        <v>6854</v>
      </c>
      <c r="FM630" s="190" t="s">
        <v>6853</v>
      </c>
      <c r="FN630" s="190" t="s">
        <v>6852</v>
      </c>
      <c r="FO630" s="190" t="s">
        <v>271</v>
      </c>
      <c r="FP630" s="190" t="s">
        <v>271</v>
      </c>
      <c r="FQ630" s="193">
        <v>0</v>
      </c>
      <c r="FR630" s="193">
        <v>12441</v>
      </c>
      <c r="FS630" s="190" t="s">
        <v>297</v>
      </c>
      <c r="FT630" s="190" t="s">
        <v>297</v>
      </c>
      <c r="FU630" s="190" t="s">
        <v>272</v>
      </c>
      <c r="FV630" s="190" t="s">
        <v>272</v>
      </c>
      <c r="FW630" s="190" t="s">
        <v>297</v>
      </c>
      <c r="FX630" s="190" t="s">
        <v>297</v>
      </c>
      <c r="FY630" s="190" t="s">
        <v>297</v>
      </c>
      <c r="FZ630" s="190" t="s">
        <v>297</v>
      </c>
      <c r="GA630" s="190" t="s">
        <v>297</v>
      </c>
      <c r="GB630" s="190" t="s">
        <v>297</v>
      </c>
      <c r="GC630" s="190" t="s">
        <v>297</v>
      </c>
      <c r="GD630" s="190" t="s">
        <v>297</v>
      </c>
      <c r="GE630" s="190" t="s">
        <v>271</v>
      </c>
    </row>
    <row r="631" spans="1:187" x14ac:dyDescent="0.3">
      <c r="A631" s="190" t="s">
        <v>372</v>
      </c>
      <c r="B631" s="190">
        <v>3204</v>
      </c>
      <c r="C631" s="190" t="s">
        <v>129</v>
      </c>
      <c r="D631" s="190" t="s">
        <v>240</v>
      </c>
      <c r="E631" s="190" t="s">
        <v>6851</v>
      </c>
      <c r="F631" s="190" t="s">
        <v>6850</v>
      </c>
      <c r="G631" s="190" t="s">
        <v>6654</v>
      </c>
      <c r="H631" s="190" t="s">
        <v>369</v>
      </c>
      <c r="I631" s="190" t="s">
        <v>2128</v>
      </c>
      <c r="J631" s="190" t="s">
        <v>6849</v>
      </c>
      <c r="K631" s="190" t="s">
        <v>369</v>
      </c>
      <c r="L631" s="190" t="s">
        <v>3316</v>
      </c>
      <c r="M631" s="190" t="s">
        <v>6848</v>
      </c>
      <c r="N631" s="190" t="s">
        <v>271</v>
      </c>
      <c r="O631" s="190" t="s">
        <v>271</v>
      </c>
      <c r="P631" s="190" t="s">
        <v>271</v>
      </c>
      <c r="Q631" s="191">
        <v>41671</v>
      </c>
      <c r="R631" s="191">
        <v>42766</v>
      </c>
      <c r="T631" s="190" t="s">
        <v>366</v>
      </c>
      <c r="U631" s="194">
        <v>899999</v>
      </c>
      <c r="V631" s="190" t="s">
        <v>6847</v>
      </c>
      <c r="W631" s="190" t="s">
        <v>2607</v>
      </c>
      <c r="X631" s="190" t="s">
        <v>6846</v>
      </c>
      <c r="Y631" s="190" t="s">
        <v>6845</v>
      </c>
      <c r="Z631" s="190" t="s">
        <v>2912</v>
      </c>
      <c r="AA631" s="190" t="s">
        <v>6844</v>
      </c>
      <c r="AB631" s="190" t="s">
        <v>310</v>
      </c>
      <c r="AC631" s="190" t="s">
        <v>6843</v>
      </c>
      <c r="AD631" s="190" t="s">
        <v>325</v>
      </c>
      <c r="AE631" s="190" t="s">
        <v>6842</v>
      </c>
      <c r="AF631" s="190" t="s">
        <v>6841</v>
      </c>
      <c r="AG631" s="193">
        <v>61000</v>
      </c>
      <c r="AH631" s="193">
        <v>21000</v>
      </c>
      <c r="AI631" s="193">
        <v>82000</v>
      </c>
      <c r="AJ631" s="193">
        <v>30000</v>
      </c>
      <c r="AK631" s="193">
        <v>10000</v>
      </c>
      <c r="AL631" s="193">
        <v>40000</v>
      </c>
      <c r="AM631" s="193">
        <v>0</v>
      </c>
      <c r="AN631" s="193">
        <v>0</v>
      </c>
      <c r="AO631" s="193">
        <v>0</v>
      </c>
      <c r="AP631" s="193">
        <v>0</v>
      </c>
      <c r="AQ631" s="193">
        <v>0</v>
      </c>
      <c r="AR631" s="193">
        <v>0</v>
      </c>
      <c r="AS631" s="190" t="s">
        <v>271</v>
      </c>
      <c r="AT631" s="193" t="s">
        <v>271</v>
      </c>
      <c r="AU631" s="193" t="s">
        <v>271</v>
      </c>
      <c r="AV631" s="190" t="s">
        <v>271</v>
      </c>
      <c r="AW631" s="193" t="s">
        <v>271</v>
      </c>
      <c r="AX631" s="193" t="s">
        <v>271</v>
      </c>
      <c r="AY631" s="190" t="s">
        <v>271</v>
      </c>
      <c r="AZ631" s="193" t="s">
        <v>271</v>
      </c>
      <c r="BA631" s="193" t="s">
        <v>271</v>
      </c>
      <c r="BB631" s="190" t="s">
        <v>271</v>
      </c>
      <c r="BC631" s="193" t="s">
        <v>271</v>
      </c>
      <c r="BD631" s="193" t="s">
        <v>271</v>
      </c>
      <c r="BE631" s="190" t="s">
        <v>271</v>
      </c>
      <c r="BF631" s="193" t="s">
        <v>271</v>
      </c>
      <c r="BG631" s="193" t="s">
        <v>271</v>
      </c>
      <c r="BH631" s="190" t="s">
        <v>271</v>
      </c>
      <c r="BI631" s="193" t="s">
        <v>271</v>
      </c>
      <c r="BJ631" s="193" t="s">
        <v>271</v>
      </c>
      <c r="BK631" s="190" t="s">
        <v>271</v>
      </c>
      <c r="BL631" s="193" t="s">
        <v>271</v>
      </c>
      <c r="BM631" s="193" t="s">
        <v>271</v>
      </c>
      <c r="BN631" s="190" t="s">
        <v>271</v>
      </c>
      <c r="BO631" s="193" t="s">
        <v>271</v>
      </c>
      <c r="BP631" s="193" t="s">
        <v>271</v>
      </c>
      <c r="BQ631" s="190" t="s">
        <v>271</v>
      </c>
      <c r="BR631" s="193" t="s">
        <v>271</v>
      </c>
      <c r="BS631" s="193" t="s">
        <v>271</v>
      </c>
      <c r="BT631" s="190" t="s">
        <v>271</v>
      </c>
      <c r="BU631" s="193" t="s">
        <v>271</v>
      </c>
      <c r="BV631" s="193" t="s">
        <v>271</v>
      </c>
      <c r="BW631" s="193">
        <v>25765</v>
      </c>
      <c r="BX631" s="193">
        <v>10148</v>
      </c>
      <c r="BY631" s="193">
        <v>35913</v>
      </c>
      <c r="BZ631" s="193">
        <v>11630</v>
      </c>
      <c r="CA631" s="193">
        <v>4313</v>
      </c>
      <c r="CB631" s="193">
        <v>15943</v>
      </c>
      <c r="CC631" s="190" t="s">
        <v>271</v>
      </c>
      <c r="CD631" s="193" t="s">
        <v>271</v>
      </c>
      <c r="CE631" s="193" t="s">
        <v>271</v>
      </c>
      <c r="CF631" s="190" t="s">
        <v>271</v>
      </c>
      <c r="CG631" s="193" t="s">
        <v>271</v>
      </c>
      <c r="CH631" s="193" t="s">
        <v>271</v>
      </c>
      <c r="CI631" s="190" t="s">
        <v>271</v>
      </c>
      <c r="CJ631" s="193" t="s">
        <v>271</v>
      </c>
      <c r="CK631" s="193" t="s">
        <v>271</v>
      </c>
      <c r="CL631" s="190" t="s">
        <v>271</v>
      </c>
      <c r="CM631" s="193" t="s">
        <v>271</v>
      </c>
      <c r="CN631" s="193" t="s">
        <v>271</v>
      </c>
      <c r="CO631" s="190" t="s">
        <v>271</v>
      </c>
      <c r="CP631" s="193" t="s">
        <v>271</v>
      </c>
      <c r="CQ631" s="193" t="s">
        <v>271</v>
      </c>
      <c r="CR631" s="190" t="s">
        <v>271</v>
      </c>
      <c r="CS631" s="193" t="s">
        <v>271</v>
      </c>
      <c r="CT631" s="193" t="s">
        <v>271</v>
      </c>
      <c r="CU631" s="190" t="s">
        <v>271</v>
      </c>
      <c r="CV631" s="193" t="s">
        <v>271</v>
      </c>
      <c r="CW631" s="193" t="s">
        <v>271</v>
      </c>
      <c r="CX631" s="190" t="s">
        <v>287</v>
      </c>
      <c r="CY631" s="193">
        <v>1024</v>
      </c>
      <c r="CZ631" s="193">
        <v>0</v>
      </c>
      <c r="DA631" s="190" t="s">
        <v>287</v>
      </c>
      <c r="DB631" s="193">
        <v>1434</v>
      </c>
      <c r="DC631" s="193">
        <v>0</v>
      </c>
      <c r="DD631" s="190" t="s">
        <v>271</v>
      </c>
      <c r="DE631" s="193" t="s">
        <v>271</v>
      </c>
      <c r="DF631" s="193" t="s">
        <v>271</v>
      </c>
      <c r="DG631" s="190" t="s">
        <v>271</v>
      </c>
      <c r="DH631" s="193" t="s">
        <v>271</v>
      </c>
      <c r="DI631" s="193" t="s">
        <v>271</v>
      </c>
      <c r="DJ631" s="190" t="s">
        <v>271</v>
      </c>
      <c r="DK631" s="193" t="s">
        <v>271</v>
      </c>
      <c r="DL631" s="193" t="s">
        <v>271</v>
      </c>
      <c r="DM631" s="190" t="s">
        <v>287</v>
      </c>
      <c r="DN631" s="193">
        <v>13485</v>
      </c>
      <c r="DO631" s="193">
        <v>35913</v>
      </c>
      <c r="DP631" s="190" t="s">
        <v>271</v>
      </c>
      <c r="DQ631" s="193" t="s">
        <v>271</v>
      </c>
      <c r="DR631" s="193" t="s">
        <v>271</v>
      </c>
      <c r="DS631" s="190" t="s">
        <v>271</v>
      </c>
      <c r="DT631" s="193" t="s">
        <v>271</v>
      </c>
      <c r="DU631" s="193" t="s">
        <v>271</v>
      </c>
      <c r="DV631" s="190" t="s">
        <v>271</v>
      </c>
      <c r="DW631" s="193" t="s">
        <v>271</v>
      </c>
      <c r="DX631" s="193" t="s">
        <v>271</v>
      </c>
      <c r="DY631" s="190" t="s">
        <v>356</v>
      </c>
      <c r="DZ631" s="190" t="s">
        <v>272</v>
      </c>
      <c r="EA631" s="190" t="s">
        <v>750</v>
      </c>
      <c r="EB631" s="190" t="s">
        <v>307</v>
      </c>
      <c r="EC631" s="190" t="s">
        <v>272</v>
      </c>
      <c r="ED631" s="190" t="s">
        <v>539</v>
      </c>
      <c r="EE631" s="190" t="s">
        <v>426</v>
      </c>
      <c r="EF631" s="190" t="s">
        <v>6840</v>
      </c>
      <c r="EG631" s="190" t="s">
        <v>321</v>
      </c>
      <c r="EH631" s="190" t="s">
        <v>380</v>
      </c>
      <c r="EI631" s="190" t="s">
        <v>319</v>
      </c>
      <c r="EJ631" s="190" t="s">
        <v>245</v>
      </c>
      <c r="EK631" s="190" t="s">
        <v>379</v>
      </c>
      <c r="EL631" s="190" t="s">
        <v>272</v>
      </c>
      <c r="EM631" s="190" t="s">
        <v>272</v>
      </c>
      <c r="EN631" s="190" t="s">
        <v>272</v>
      </c>
      <c r="EO631" s="190" t="s">
        <v>272</v>
      </c>
      <c r="EP631" s="190" t="s">
        <v>378</v>
      </c>
      <c r="EQ631" s="190">
        <v>4</v>
      </c>
      <c r="ER631" s="190" t="s">
        <v>349</v>
      </c>
      <c r="ES631" s="190" t="s">
        <v>272</v>
      </c>
      <c r="ET631" s="190" t="s">
        <v>272</v>
      </c>
      <c r="EU631" s="190" t="s">
        <v>272</v>
      </c>
      <c r="EV631" s="190" t="s">
        <v>272</v>
      </c>
      <c r="EW631" s="190" t="s">
        <v>303</v>
      </c>
      <c r="EX631" s="190">
        <v>4</v>
      </c>
      <c r="EY631" s="190" t="s">
        <v>278</v>
      </c>
      <c r="EZ631" s="190" t="s">
        <v>266</v>
      </c>
      <c r="FA631" s="190" t="s">
        <v>258</v>
      </c>
      <c r="FB631" s="193">
        <v>2</v>
      </c>
      <c r="FC631" s="190" t="s">
        <v>276</v>
      </c>
      <c r="FD631" s="190" t="s">
        <v>348</v>
      </c>
      <c r="FE631" s="190" t="s">
        <v>482</v>
      </c>
      <c r="FF631" s="190" t="s">
        <v>263</v>
      </c>
      <c r="FG631" s="190" t="s">
        <v>271</v>
      </c>
      <c r="FH631" s="190" t="s">
        <v>271</v>
      </c>
      <c r="FI631" s="190" t="s">
        <v>6839</v>
      </c>
      <c r="FJ631" s="190" t="s">
        <v>6838</v>
      </c>
      <c r="FK631" s="190" t="s">
        <v>6837</v>
      </c>
      <c r="FL631" s="190" t="s">
        <v>6836</v>
      </c>
      <c r="FM631" s="190" t="s">
        <v>6835</v>
      </c>
      <c r="FN631" s="190" t="s">
        <v>271</v>
      </c>
      <c r="FO631" s="190" t="s">
        <v>6834</v>
      </c>
      <c r="FP631" s="190" t="s">
        <v>6833</v>
      </c>
      <c r="FQ631" s="193">
        <v>35913</v>
      </c>
      <c r="FR631" s="193">
        <v>15943</v>
      </c>
      <c r="FS631" s="190" t="s">
        <v>297</v>
      </c>
      <c r="FT631" s="190" t="s">
        <v>297</v>
      </c>
      <c r="FU631" s="190" t="s">
        <v>297</v>
      </c>
      <c r="FV631" s="190" t="s">
        <v>297</v>
      </c>
      <c r="FW631" s="190" t="s">
        <v>297</v>
      </c>
      <c r="FX631" s="190" t="s">
        <v>297</v>
      </c>
      <c r="FY631" s="190" t="s">
        <v>272</v>
      </c>
      <c r="FZ631" s="190" t="s">
        <v>297</v>
      </c>
      <c r="GA631" s="190" t="s">
        <v>297</v>
      </c>
      <c r="GB631" s="190" t="s">
        <v>297</v>
      </c>
      <c r="GC631" s="190" t="s">
        <v>272</v>
      </c>
      <c r="GD631" s="190" t="s">
        <v>297</v>
      </c>
      <c r="GE631" s="190" t="s">
        <v>272</v>
      </c>
    </row>
    <row r="632" spans="1:187" x14ac:dyDescent="0.3">
      <c r="A632" s="190" t="s">
        <v>372</v>
      </c>
      <c r="B632" s="190">
        <v>3205</v>
      </c>
      <c r="C632" s="190" t="s">
        <v>129</v>
      </c>
      <c r="D632" s="190" t="s">
        <v>240</v>
      </c>
      <c r="E632" s="190" t="s">
        <v>6832</v>
      </c>
      <c r="F632" s="190" t="s">
        <v>6831</v>
      </c>
      <c r="G632" s="190" t="s">
        <v>6654</v>
      </c>
      <c r="H632" s="190" t="s">
        <v>369</v>
      </c>
      <c r="I632" s="190" t="s">
        <v>301</v>
      </c>
      <c r="J632" s="190" t="s">
        <v>6830</v>
      </c>
      <c r="K632" s="190" t="s">
        <v>1272</v>
      </c>
      <c r="L632" s="190" t="s">
        <v>271</v>
      </c>
      <c r="M632" s="190" t="s">
        <v>6829</v>
      </c>
      <c r="N632" s="190" t="s">
        <v>301</v>
      </c>
      <c r="O632" s="190" t="s">
        <v>271</v>
      </c>
      <c r="P632" s="190" t="s">
        <v>3313</v>
      </c>
      <c r="Q632" s="191">
        <v>41579</v>
      </c>
      <c r="R632" s="191">
        <v>42674</v>
      </c>
      <c r="S632" s="191">
        <v>42855</v>
      </c>
      <c r="T632" s="190" t="s">
        <v>366</v>
      </c>
      <c r="U632" s="194">
        <v>747900</v>
      </c>
      <c r="V632" s="190" t="s">
        <v>6828</v>
      </c>
      <c r="W632" s="190" t="s">
        <v>364</v>
      </c>
      <c r="X632" s="190" t="s">
        <v>6827</v>
      </c>
      <c r="Y632" s="190" t="s">
        <v>6826</v>
      </c>
      <c r="Z632" s="190" t="s">
        <v>6825</v>
      </c>
      <c r="AA632" s="190" t="s">
        <v>6824</v>
      </c>
      <c r="AB632" s="190" t="s">
        <v>310</v>
      </c>
      <c r="AC632" s="190" t="s">
        <v>6823</v>
      </c>
      <c r="AD632" s="190" t="s">
        <v>325</v>
      </c>
      <c r="AE632" s="190" t="s">
        <v>6822</v>
      </c>
      <c r="AF632" s="190" t="s">
        <v>6821</v>
      </c>
      <c r="AG632" s="193">
        <v>467</v>
      </c>
      <c r="AH632" s="193">
        <v>467</v>
      </c>
      <c r="AI632" s="193">
        <v>934</v>
      </c>
      <c r="AJ632" s="193">
        <v>467</v>
      </c>
      <c r="AK632" s="193">
        <v>0</v>
      </c>
      <c r="AL632" s="193">
        <v>467</v>
      </c>
      <c r="AM632" s="193">
        <v>0</v>
      </c>
      <c r="AN632" s="193">
        <v>0</v>
      </c>
      <c r="AO632" s="193">
        <v>0</v>
      </c>
      <c r="AP632" s="193">
        <v>0</v>
      </c>
      <c r="AQ632" s="193">
        <v>0</v>
      </c>
      <c r="AR632" s="193">
        <v>0</v>
      </c>
      <c r="AS632" s="190" t="s">
        <v>271</v>
      </c>
      <c r="AT632" s="193" t="s">
        <v>271</v>
      </c>
      <c r="AU632" s="193" t="s">
        <v>271</v>
      </c>
      <c r="AV632" s="190" t="s">
        <v>271</v>
      </c>
      <c r="AW632" s="193" t="s">
        <v>271</v>
      </c>
      <c r="AX632" s="193" t="s">
        <v>271</v>
      </c>
      <c r="AY632" s="190" t="s">
        <v>271</v>
      </c>
      <c r="AZ632" s="193" t="s">
        <v>271</v>
      </c>
      <c r="BA632" s="193" t="s">
        <v>271</v>
      </c>
      <c r="BB632" s="190" t="s">
        <v>271</v>
      </c>
      <c r="BC632" s="193" t="s">
        <v>271</v>
      </c>
      <c r="BD632" s="193" t="s">
        <v>271</v>
      </c>
      <c r="BE632" s="190" t="s">
        <v>271</v>
      </c>
      <c r="BF632" s="193" t="s">
        <v>271</v>
      </c>
      <c r="BG632" s="193" t="s">
        <v>271</v>
      </c>
      <c r="BH632" s="190" t="s">
        <v>271</v>
      </c>
      <c r="BI632" s="193" t="s">
        <v>271</v>
      </c>
      <c r="BJ632" s="193" t="s">
        <v>271</v>
      </c>
      <c r="BK632" s="190" t="s">
        <v>271</v>
      </c>
      <c r="BL632" s="193" t="s">
        <v>271</v>
      </c>
      <c r="BM632" s="193" t="s">
        <v>271</v>
      </c>
      <c r="BN632" s="190" t="s">
        <v>271</v>
      </c>
      <c r="BO632" s="193" t="s">
        <v>271</v>
      </c>
      <c r="BP632" s="193" t="s">
        <v>271</v>
      </c>
      <c r="BQ632" s="190" t="s">
        <v>271</v>
      </c>
      <c r="BR632" s="193" t="s">
        <v>271</v>
      </c>
      <c r="BS632" s="193" t="s">
        <v>271</v>
      </c>
      <c r="BT632" s="190" t="s">
        <v>271</v>
      </c>
      <c r="BU632" s="193" t="s">
        <v>271</v>
      </c>
      <c r="BV632" s="193" t="s">
        <v>271</v>
      </c>
      <c r="BW632" s="193">
        <v>466</v>
      </c>
      <c r="BX632" s="193">
        <v>466</v>
      </c>
      <c r="BY632" s="193">
        <v>932</v>
      </c>
      <c r="BZ632" s="193">
        <v>466</v>
      </c>
      <c r="CA632" s="193">
        <v>0</v>
      </c>
      <c r="CB632" s="193">
        <v>466</v>
      </c>
      <c r="CC632" s="190" t="s">
        <v>271</v>
      </c>
      <c r="CD632" s="193" t="s">
        <v>271</v>
      </c>
      <c r="CE632" s="193" t="s">
        <v>271</v>
      </c>
      <c r="CF632" s="190" t="s">
        <v>271</v>
      </c>
      <c r="CG632" s="193" t="s">
        <v>271</v>
      </c>
      <c r="CH632" s="193" t="s">
        <v>271</v>
      </c>
      <c r="CI632" s="190" t="s">
        <v>271</v>
      </c>
      <c r="CJ632" s="193" t="s">
        <v>271</v>
      </c>
      <c r="CK632" s="193" t="s">
        <v>271</v>
      </c>
      <c r="CL632" s="190" t="s">
        <v>271</v>
      </c>
      <c r="CM632" s="193" t="s">
        <v>271</v>
      </c>
      <c r="CN632" s="193" t="s">
        <v>271</v>
      </c>
      <c r="CO632" s="190" t="s">
        <v>271</v>
      </c>
      <c r="CP632" s="193" t="s">
        <v>271</v>
      </c>
      <c r="CQ632" s="193" t="s">
        <v>271</v>
      </c>
      <c r="CR632" s="190" t="s">
        <v>287</v>
      </c>
      <c r="CS632" s="193">
        <v>466</v>
      </c>
      <c r="CT632" s="193">
        <v>438</v>
      </c>
      <c r="CU632" s="190" t="s">
        <v>271</v>
      </c>
      <c r="CV632" s="193" t="s">
        <v>271</v>
      </c>
      <c r="CW632" s="193" t="s">
        <v>271</v>
      </c>
      <c r="CX632" s="190" t="s">
        <v>287</v>
      </c>
      <c r="CY632" s="193">
        <v>466</v>
      </c>
      <c r="CZ632" s="193">
        <v>438</v>
      </c>
      <c r="DA632" s="190" t="s">
        <v>271</v>
      </c>
      <c r="DB632" s="193" t="s">
        <v>271</v>
      </c>
      <c r="DC632" s="193" t="s">
        <v>271</v>
      </c>
      <c r="DD632" s="190" t="s">
        <v>271</v>
      </c>
      <c r="DE632" s="193" t="s">
        <v>271</v>
      </c>
      <c r="DF632" s="193" t="s">
        <v>271</v>
      </c>
      <c r="DG632" s="190" t="s">
        <v>271</v>
      </c>
      <c r="DH632" s="193" t="s">
        <v>271</v>
      </c>
      <c r="DI632" s="193" t="s">
        <v>271</v>
      </c>
      <c r="DJ632" s="190" t="s">
        <v>271</v>
      </c>
      <c r="DK632" s="193" t="s">
        <v>271</v>
      </c>
      <c r="DL632" s="193" t="s">
        <v>271</v>
      </c>
      <c r="DM632" s="190" t="s">
        <v>271</v>
      </c>
      <c r="DN632" s="193" t="s">
        <v>271</v>
      </c>
      <c r="DO632" s="193" t="s">
        <v>271</v>
      </c>
      <c r="DP632" s="190" t="s">
        <v>271</v>
      </c>
      <c r="DQ632" s="193" t="s">
        <v>271</v>
      </c>
      <c r="DR632" s="193" t="s">
        <v>271</v>
      </c>
      <c r="DS632" s="190" t="s">
        <v>271</v>
      </c>
      <c r="DT632" s="193" t="s">
        <v>271</v>
      </c>
      <c r="DU632" s="193" t="s">
        <v>271</v>
      </c>
      <c r="DV632" s="190" t="s">
        <v>287</v>
      </c>
      <c r="DW632" s="193">
        <v>466</v>
      </c>
      <c r="DX632" s="193">
        <v>438</v>
      </c>
      <c r="DY632" s="190" t="s">
        <v>356</v>
      </c>
      <c r="DZ632" s="190" t="s">
        <v>272</v>
      </c>
      <c r="EA632" s="190" t="s">
        <v>308</v>
      </c>
      <c r="EB632" s="190" t="s">
        <v>354</v>
      </c>
      <c r="EC632" s="190" t="s">
        <v>272</v>
      </c>
      <c r="ED632" s="190" t="s">
        <v>750</v>
      </c>
      <c r="EE632" s="190" t="s">
        <v>426</v>
      </c>
      <c r="EF632" s="190" t="s">
        <v>396</v>
      </c>
      <c r="EG632" s="190" t="s">
        <v>321</v>
      </c>
      <c r="EH632" s="190" t="s">
        <v>320</v>
      </c>
      <c r="EI632" s="190" t="s">
        <v>319</v>
      </c>
      <c r="EJ632" s="190" t="s">
        <v>245</v>
      </c>
      <c r="EK632" s="190" t="s">
        <v>379</v>
      </c>
      <c r="EL632" s="190" t="s">
        <v>272</v>
      </c>
      <c r="EM632" s="190" t="s">
        <v>272</v>
      </c>
      <c r="EN632" s="190" t="s">
        <v>272</v>
      </c>
      <c r="EO632" s="190" t="s">
        <v>272</v>
      </c>
      <c r="EP632" s="190" t="s">
        <v>378</v>
      </c>
      <c r="EQ632" s="190">
        <v>4</v>
      </c>
      <c r="ER632" s="190" t="s">
        <v>349</v>
      </c>
      <c r="ES632" s="190" t="s">
        <v>272</v>
      </c>
      <c r="ET632" s="190" t="s">
        <v>272</v>
      </c>
      <c r="EU632" s="190" t="s">
        <v>272</v>
      </c>
      <c r="EV632" s="190" t="s">
        <v>272</v>
      </c>
      <c r="EW632" s="190" t="s">
        <v>303</v>
      </c>
      <c r="EX632" s="190">
        <v>4</v>
      </c>
      <c r="EY632" s="190" t="s">
        <v>302</v>
      </c>
      <c r="EZ632" s="190" t="s">
        <v>268</v>
      </c>
      <c r="FA632" s="190" t="s">
        <v>258</v>
      </c>
      <c r="FB632" s="193">
        <v>1</v>
      </c>
      <c r="FC632" s="190" t="s">
        <v>276</v>
      </c>
      <c r="FD632" s="190" t="s">
        <v>271</v>
      </c>
      <c r="FE632" s="190" t="s">
        <v>271</v>
      </c>
      <c r="FF632" s="190" t="s">
        <v>262</v>
      </c>
      <c r="FG632" s="190" t="s">
        <v>271</v>
      </c>
      <c r="FH632" s="190" t="s">
        <v>271</v>
      </c>
      <c r="FI632" s="190" t="s">
        <v>6820</v>
      </c>
      <c r="FJ632" s="190" t="s">
        <v>6819</v>
      </c>
      <c r="FK632" s="190" t="s">
        <v>6818</v>
      </c>
      <c r="FL632" s="190" t="s">
        <v>6817</v>
      </c>
      <c r="FM632" s="190" t="s">
        <v>6816</v>
      </c>
      <c r="FN632" s="190" t="s">
        <v>6815</v>
      </c>
      <c r="FO632" s="190" t="s">
        <v>6814</v>
      </c>
      <c r="FP632" s="190" t="s">
        <v>6813</v>
      </c>
      <c r="FQ632" s="193">
        <v>932</v>
      </c>
      <c r="FR632" s="193">
        <v>466</v>
      </c>
      <c r="FS632" s="190" t="s">
        <v>297</v>
      </c>
      <c r="FT632" s="190" t="s">
        <v>297</v>
      </c>
      <c r="FU632" s="190" t="s">
        <v>297</v>
      </c>
      <c r="FV632" s="190" t="s">
        <v>297</v>
      </c>
      <c r="FW632" s="190" t="s">
        <v>297</v>
      </c>
      <c r="FX632" s="190" t="s">
        <v>297</v>
      </c>
      <c r="FY632" s="190" t="s">
        <v>297</v>
      </c>
      <c r="FZ632" s="190" t="s">
        <v>297</v>
      </c>
      <c r="GA632" s="190" t="s">
        <v>297</v>
      </c>
      <c r="GB632" s="190" t="s">
        <v>297</v>
      </c>
      <c r="GC632" s="190" t="s">
        <v>272</v>
      </c>
      <c r="GD632" s="190" t="s">
        <v>272</v>
      </c>
      <c r="GE632" s="190" t="s">
        <v>297</v>
      </c>
    </row>
    <row r="633" spans="1:187" x14ac:dyDescent="0.3">
      <c r="A633" s="190" t="s">
        <v>372</v>
      </c>
      <c r="B633" s="190">
        <v>3201</v>
      </c>
      <c r="C633" s="190" t="s">
        <v>129</v>
      </c>
      <c r="D633" s="190" t="s">
        <v>240</v>
      </c>
      <c r="E633" s="190" t="s">
        <v>6564</v>
      </c>
      <c r="F633" s="190" t="s">
        <v>6563</v>
      </c>
      <c r="G633" s="190" t="s">
        <v>6357</v>
      </c>
      <c r="H633" s="190" t="s">
        <v>369</v>
      </c>
      <c r="I633" s="190" t="s">
        <v>301</v>
      </c>
      <c r="J633" s="190" t="s">
        <v>6562</v>
      </c>
      <c r="K633" s="190" t="s">
        <v>271</v>
      </c>
      <c r="L633" s="190" t="s">
        <v>271</v>
      </c>
      <c r="M633" s="190" t="s">
        <v>271</v>
      </c>
      <c r="N633" s="190" t="s">
        <v>271</v>
      </c>
      <c r="O633" s="190" t="s">
        <v>271</v>
      </c>
      <c r="P633" s="190" t="s">
        <v>271</v>
      </c>
      <c r="Q633" s="191">
        <v>42205</v>
      </c>
      <c r="R633" s="191">
        <v>42570</v>
      </c>
      <c r="S633" s="191">
        <v>42632</v>
      </c>
      <c r="T633" s="190" t="s">
        <v>452</v>
      </c>
      <c r="U633" s="194">
        <v>655119.55000000005</v>
      </c>
      <c r="V633" s="190" t="s">
        <v>904</v>
      </c>
      <c r="W633" s="190" t="s">
        <v>6561</v>
      </c>
      <c r="X633" s="190" t="s">
        <v>6560</v>
      </c>
      <c r="Y633" s="190" t="s">
        <v>2648</v>
      </c>
      <c r="Z633" s="190" t="s">
        <v>6559</v>
      </c>
      <c r="AA633" s="190" t="s">
        <v>5957</v>
      </c>
      <c r="AB633" s="190" t="s">
        <v>448</v>
      </c>
      <c r="AC633" s="190" t="s">
        <v>6558</v>
      </c>
      <c r="AD633" s="190" t="s">
        <v>325</v>
      </c>
      <c r="AE633" s="190" t="s">
        <v>6557</v>
      </c>
      <c r="AF633" s="190" t="s">
        <v>5954</v>
      </c>
      <c r="AG633" s="193">
        <v>0</v>
      </c>
      <c r="AH633" s="193">
        <v>0</v>
      </c>
      <c r="AI633" s="193">
        <v>0</v>
      </c>
      <c r="AJ633" s="193">
        <v>8841</v>
      </c>
      <c r="AK633" s="193">
        <v>7830</v>
      </c>
      <c r="AL633" s="193">
        <v>16671</v>
      </c>
      <c r="AM633" s="193">
        <v>0</v>
      </c>
      <c r="AN633" s="193">
        <v>0</v>
      </c>
      <c r="AO633" s="193">
        <v>0</v>
      </c>
      <c r="AP633" s="193">
        <v>8841</v>
      </c>
      <c r="AQ633" s="193">
        <v>7830</v>
      </c>
      <c r="AR633" s="193">
        <v>16671</v>
      </c>
      <c r="AS633" s="190" t="s">
        <v>271</v>
      </c>
      <c r="AT633" s="193" t="s">
        <v>271</v>
      </c>
      <c r="AU633" s="193" t="s">
        <v>271</v>
      </c>
      <c r="AV633" s="190" t="s">
        <v>271</v>
      </c>
      <c r="AW633" s="193" t="s">
        <v>271</v>
      </c>
      <c r="AX633" s="193" t="s">
        <v>271</v>
      </c>
      <c r="AY633" s="190" t="s">
        <v>271</v>
      </c>
      <c r="AZ633" s="193" t="s">
        <v>271</v>
      </c>
      <c r="BA633" s="193" t="s">
        <v>271</v>
      </c>
      <c r="BB633" s="190" t="s">
        <v>287</v>
      </c>
      <c r="BC633" s="193">
        <v>16671</v>
      </c>
      <c r="BD633" s="193">
        <v>0</v>
      </c>
      <c r="BE633" s="190" t="s">
        <v>271</v>
      </c>
      <c r="BF633" s="193" t="s">
        <v>271</v>
      </c>
      <c r="BG633" s="193" t="s">
        <v>271</v>
      </c>
      <c r="BH633" s="190" t="s">
        <v>287</v>
      </c>
      <c r="BI633" s="193">
        <v>16671</v>
      </c>
      <c r="BJ633" s="193">
        <v>0</v>
      </c>
      <c r="BK633" s="190" t="s">
        <v>287</v>
      </c>
      <c r="BL633" s="193">
        <v>300</v>
      </c>
      <c r="BM633" s="193">
        <v>0</v>
      </c>
      <c r="BN633" s="190" t="s">
        <v>271</v>
      </c>
      <c r="BO633" s="193" t="s">
        <v>271</v>
      </c>
      <c r="BP633" s="193" t="s">
        <v>271</v>
      </c>
      <c r="BQ633" s="190" t="s">
        <v>271</v>
      </c>
      <c r="BR633" s="193" t="s">
        <v>271</v>
      </c>
      <c r="BS633" s="193" t="s">
        <v>271</v>
      </c>
      <c r="BT633" s="190" t="s">
        <v>271</v>
      </c>
      <c r="BU633" s="193" t="s">
        <v>271</v>
      </c>
      <c r="BV633" s="193" t="s">
        <v>271</v>
      </c>
      <c r="BW633" s="193" t="s">
        <v>271</v>
      </c>
      <c r="BX633" s="193" t="s">
        <v>271</v>
      </c>
      <c r="BY633" s="193">
        <v>0</v>
      </c>
      <c r="BZ633" s="193" t="s">
        <v>271</v>
      </c>
      <c r="CA633" s="193" t="s">
        <v>271</v>
      </c>
      <c r="CB633" s="193">
        <v>0</v>
      </c>
      <c r="CC633" s="190" t="s">
        <v>271</v>
      </c>
      <c r="CD633" s="193" t="s">
        <v>271</v>
      </c>
      <c r="CE633" s="193" t="s">
        <v>271</v>
      </c>
      <c r="CF633" s="190" t="s">
        <v>271</v>
      </c>
      <c r="CG633" s="193" t="s">
        <v>271</v>
      </c>
      <c r="CH633" s="193" t="s">
        <v>271</v>
      </c>
      <c r="CI633" s="190" t="s">
        <v>271</v>
      </c>
      <c r="CJ633" s="193" t="s">
        <v>271</v>
      </c>
      <c r="CK633" s="193" t="s">
        <v>271</v>
      </c>
      <c r="CL633" s="190" t="s">
        <v>271</v>
      </c>
      <c r="CM633" s="193" t="s">
        <v>271</v>
      </c>
      <c r="CN633" s="193" t="s">
        <v>271</v>
      </c>
      <c r="CO633" s="190" t="s">
        <v>271</v>
      </c>
      <c r="CP633" s="193" t="s">
        <v>271</v>
      </c>
      <c r="CQ633" s="193" t="s">
        <v>271</v>
      </c>
      <c r="CR633" s="190" t="s">
        <v>271</v>
      </c>
      <c r="CS633" s="193" t="s">
        <v>271</v>
      </c>
      <c r="CT633" s="193" t="s">
        <v>271</v>
      </c>
      <c r="CU633" s="190" t="s">
        <v>271</v>
      </c>
      <c r="CV633" s="193" t="s">
        <v>271</v>
      </c>
      <c r="CW633" s="193" t="s">
        <v>271</v>
      </c>
      <c r="CX633" s="190" t="s">
        <v>271</v>
      </c>
      <c r="CY633" s="193" t="s">
        <v>271</v>
      </c>
      <c r="CZ633" s="193" t="s">
        <v>271</v>
      </c>
      <c r="DA633" s="190" t="s">
        <v>271</v>
      </c>
      <c r="DB633" s="193" t="s">
        <v>271</v>
      </c>
      <c r="DC633" s="193" t="s">
        <v>271</v>
      </c>
      <c r="DD633" s="190" t="s">
        <v>271</v>
      </c>
      <c r="DE633" s="193" t="s">
        <v>271</v>
      </c>
      <c r="DF633" s="193" t="s">
        <v>271</v>
      </c>
      <c r="DG633" s="190" t="s">
        <v>271</v>
      </c>
      <c r="DH633" s="193" t="s">
        <v>271</v>
      </c>
      <c r="DI633" s="193" t="s">
        <v>271</v>
      </c>
      <c r="DJ633" s="190" t="s">
        <v>271</v>
      </c>
      <c r="DK633" s="193" t="s">
        <v>271</v>
      </c>
      <c r="DL633" s="193" t="s">
        <v>271</v>
      </c>
      <c r="DM633" s="190" t="s">
        <v>271</v>
      </c>
      <c r="DN633" s="193" t="s">
        <v>271</v>
      </c>
      <c r="DO633" s="193" t="s">
        <v>271</v>
      </c>
      <c r="DP633" s="190" t="s">
        <v>271</v>
      </c>
      <c r="DQ633" s="193" t="s">
        <v>271</v>
      </c>
      <c r="DR633" s="193" t="s">
        <v>271</v>
      </c>
      <c r="DS633" s="190" t="s">
        <v>271</v>
      </c>
      <c r="DT633" s="193" t="s">
        <v>271</v>
      </c>
      <c r="DU633" s="193" t="s">
        <v>271</v>
      </c>
      <c r="DV633" s="190" t="s">
        <v>271</v>
      </c>
      <c r="DW633" s="193" t="s">
        <v>271</v>
      </c>
      <c r="DX633" s="193" t="s">
        <v>271</v>
      </c>
      <c r="DY633" s="190" t="s">
        <v>356</v>
      </c>
      <c r="DZ633" s="190" t="s">
        <v>272</v>
      </c>
      <c r="EA633" s="190" t="s">
        <v>564</v>
      </c>
      <c r="EB633" s="190" t="s">
        <v>307</v>
      </c>
      <c r="EC633" s="190" t="s">
        <v>272</v>
      </c>
      <c r="ED633" s="190" t="s">
        <v>695</v>
      </c>
      <c r="EE633" s="190" t="s">
        <v>307</v>
      </c>
      <c r="EF633" s="190" t="s">
        <v>6556</v>
      </c>
      <c r="EG633" s="190" t="s">
        <v>321</v>
      </c>
      <c r="EH633" s="190" t="s">
        <v>320</v>
      </c>
      <c r="EI633" s="190" t="s">
        <v>319</v>
      </c>
      <c r="EJ633" s="190" t="s">
        <v>245</v>
      </c>
      <c r="EK633" s="190" t="s">
        <v>379</v>
      </c>
      <c r="EL633" s="190" t="s">
        <v>272</v>
      </c>
      <c r="EM633" s="190" t="s">
        <v>272</v>
      </c>
      <c r="EN633" s="190" t="s">
        <v>272</v>
      </c>
      <c r="EO633" s="190" t="s">
        <v>272</v>
      </c>
      <c r="EP633" s="190" t="s">
        <v>378</v>
      </c>
      <c r="EQ633" s="190">
        <v>4</v>
      </c>
      <c r="ER633" s="190" t="s">
        <v>349</v>
      </c>
      <c r="ES633" s="190" t="s">
        <v>272</v>
      </c>
      <c r="ET633" s="190" t="s">
        <v>272</v>
      </c>
      <c r="EU633" s="190" t="s">
        <v>297</v>
      </c>
      <c r="EV633" s="190" t="s">
        <v>272</v>
      </c>
      <c r="EW633" s="190" t="s">
        <v>303</v>
      </c>
      <c r="EX633" s="190">
        <v>3</v>
      </c>
      <c r="EY633" s="190" t="s">
        <v>278</v>
      </c>
      <c r="EZ633" s="190" t="s">
        <v>266</v>
      </c>
      <c r="FA633" s="190" t="s">
        <v>258</v>
      </c>
      <c r="FB633" s="193">
        <v>1</v>
      </c>
      <c r="FC633" s="190" t="s">
        <v>276</v>
      </c>
      <c r="FD633" s="190" t="s">
        <v>271</v>
      </c>
      <c r="FE633" s="190" t="s">
        <v>271</v>
      </c>
      <c r="FF633" s="190" t="s">
        <v>264</v>
      </c>
      <c r="FG633" s="190" t="s">
        <v>5952</v>
      </c>
      <c r="FH633" s="190" t="s">
        <v>271</v>
      </c>
      <c r="FI633" s="190" t="s">
        <v>6555</v>
      </c>
      <c r="FJ633" s="190" t="s">
        <v>5950</v>
      </c>
      <c r="FK633" s="190" t="s">
        <v>271</v>
      </c>
      <c r="FL633" s="190" t="s">
        <v>6554</v>
      </c>
      <c r="FM633" s="190" t="s">
        <v>5948</v>
      </c>
      <c r="FN633" s="190" t="s">
        <v>6553</v>
      </c>
      <c r="FO633" s="190" t="s">
        <v>271</v>
      </c>
      <c r="FP633" s="190" t="s">
        <v>6552</v>
      </c>
      <c r="FQ633" s="193">
        <v>0</v>
      </c>
      <c r="FR633" s="193">
        <v>16671</v>
      </c>
      <c r="FS633" s="190" t="s">
        <v>297</v>
      </c>
      <c r="FT633" s="190" t="s">
        <v>297</v>
      </c>
      <c r="FU633" s="190" t="s">
        <v>272</v>
      </c>
      <c r="FV633" s="190" t="s">
        <v>297</v>
      </c>
      <c r="FW633" s="190" t="s">
        <v>297</v>
      </c>
      <c r="FX633" s="190" t="s">
        <v>297</v>
      </c>
      <c r="FY633" s="190" t="s">
        <v>297</v>
      </c>
      <c r="FZ633" s="190" t="s">
        <v>297</v>
      </c>
      <c r="GA633" s="190" t="s">
        <v>272</v>
      </c>
      <c r="GB633" s="190" t="s">
        <v>297</v>
      </c>
      <c r="GC633" s="190" t="s">
        <v>297</v>
      </c>
      <c r="GD633" s="190" t="s">
        <v>297</v>
      </c>
      <c r="GE633" s="190" t="s">
        <v>271</v>
      </c>
    </row>
    <row r="634" spans="1:187" x14ac:dyDescent="0.3">
      <c r="A634" s="190" t="s">
        <v>372</v>
      </c>
      <c r="B634" s="190">
        <v>3186</v>
      </c>
      <c r="C634" s="190" t="s">
        <v>129</v>
      </c>
      <c r="D634" s="190" t="s">
        <v>240</v>
      </c>
      <c r="E634" s="190" t="s">
        <v>5998</v>
      </c>
      <c r="F634" s="190" t="s">
        <v>5997</v>
      </c>
      <c r="G634" s="190" t="s">
        <v>5395</v>
      </c>
      <c r="H634" s="190" t="s">
        <v>1272</v>
      </c>
      <c r="I634" s="190" t="s">
        <v>301</v>
      </c>
      <c r="J634" s="190" t="s">
        <v>5982</v>
      </c>
      <c r="K634" s="190" t="s">
        <v>271</v>
      </c>
      <c r="L634" s="190" t="s">
        <v>271</v>
      </c>
      <c r="M634" s="190" t="s">
        <v>271</v>
      </c>
      <c r="N634" s="190" t="s">
        <v>271</v>
      </c>
      <c r="O634" s="190" t="s">
        <v>271</v>
      </c>
      <c r="P634" s="190" t="s">
        <v>271</v>
      </c>
      <c r="Q634" s="191">
        <v>41974</v>
      </c>
      <c r="R634" s="191">
        <v>42704</v>
      </c>
      <c r="S634" s="191">
        <v>42794</v>
      </c>
      <c r="T634" s="190" t="s">
        <v>391</v>
      </c>
      <c r="U634" s="194">
        <v>167445</v>
      </c>
      <c r="V634" s="190" t="s">
        <v>2648</v>
      </c>
      <c r="W634" s="190" t="s">
        <v>680</v>
      </c>
      <c r="X634" s="190" t="s">
        <v>5957</v>
      </c>
      <c r="Y634" s="190" t="s">
        <v>5981</v>
      </c>
      <c r="Z634" s="190" t="s">
        <v>364</v>
      </c>
      <c r="AA634" s="190" t="s">
        <v>5980</v>
      </c>
      <c r="AB634" s="190" t="s">
        <v>310</v>
      </c>
      <c r="AC634" s="190" t="s">
        <v>5996</v>
      </c>
      <c r="AD634" s="190" t="s">
        <v>325</v>
      </c>
      <c r="AE634" s="190" t="s">
        <v>5995</v>
      </c>
      <c r="AF634" s="190" t="s">
        <v>5994</v>
      </c>
      <c r="AG634" s="193">
        <v>7980</v>
      </c>
      <c r="AH634" s="193">
        <v>600</v>
      </c>
      <c r="AI634" s="193">
        <v>8580</v>
      </c>
      <c r="AJ634" s="193">
        <v>1536</v>
      </c>
      <c r="AK634" s="193">
        <v>120</v>
      </c>
      <c r="AL634" s="193">
        <v>1656</v>
      </c>
      <c r="AM634" s="193">
        <v>0</v>
      </c>
      <c r="AN634" s="193">
        <v>0</v>
      </c>
      <c r="AO634" s="193">
        <v>0</v>
      </c>
      <c r="AP634" s="193">
        <v>0</v>
      </c>
      <c r="AQ634" s="193">
        <v>0</v>
      </c>
      <c r="AR634" s="193">
        <v>0</v>
      </c>
      <c r="AS634" s="190" t="s">
        <v>271</v>
      </c>
      <c r="AT634" s="193" t="s">
        <v>271</v>
      </c>
      <c r="AU634" s="193" t="s">
        <v>271</v>
      </c>
      <c r="AV634" s="190" t="s">
        <v>271</v>
      </c>
      <c r="AW634" s="193" t="s">
        <v>271</v>
      </c>
      <c r="AX634" s="193" t="s">
        <v>271</v>
      </c>
      <c r="AY634" s="190" t="s">
        <v>271</v>
      </c>
      <c r="AZ634" s="193" t="s">
        <v>271</v>
      </c>
      <c r="BA634" s="193" t="s">
        <v>271</v>
      </c>
      <c r="BB634" s="190" t="s">
        <v>271</v>
      </c>
      <c r="BC634" s="193" t="s">
        <v>271</v>
      </c>
      <c r="BD634" s="193" t="s">
        <v>271</v>
      </c>
      <c r="BE634" s="190" t="s">
        <v>271</v>
      </c>
      <c r="BF634" s="193" t="s">
        <v>271</v>
      </c>
      <c r="BG634" s="193" t="s">
        <v>271</v>
      </c>
      <c r="BH634" s="190" t="s">
        <v>271</v>
      </c>
      <c r="BI634" s="193" t="s">
        <v>271</v>
      </c>
      <c r="BJ634" s="193" t="s">
        <v>271</v>
      </c>
      <c r="BK634" s="190" t="s">
        <v>271</v>
      </c>
      <c r="BL634" s="193" t="s">
        <v>271</v>
      </c>
      <c r="BM634" s="193" t="s">
        <v>271</v>
      </c>
      <c r="BN634" s="190" t="s">
        <v>271</v>
      </c>
      <c r="BO634" s="193" t="s">
        <v>271</v>
      </c>
      <c r="BP634" s="193" t="s">
        <v>271</v>
      </c>
      <c r="BQ634" s="190" t="s">
        <v>271</v>
      </c>
      <c r="BR634" s="193" t="s">
        <v>271</v>
      </c>
      <c r="BS634" s="193" t="s">
        <v>271</v>
      </c>
      <c r="BT634" s="190" t="s">
        <v>271</v>
      </c>
      <c r="BU634" s="193" t="s">
        <v>271</v>
      </c>
      <c r="BV634" s="193" t="s">
        <v>271</v>
      </c>
      <c r="BW634" s="193">
        <v>3781</v>
      </c>
      <c r="BX634" s="193">
        <v>231</v>
      </c>
      <c r="BY634" s="193">
        <v>4012</v>
      </c>
      <c r="BZ634" s="193">
        <v>1890</v>
      </c>
      <c r="CA634" s="193">
        <v>251</v>
      </c>
      <c r="CB634" s="193">
        <v>2141</v>
      </c>
      <c r="CC634" s="190" t="s">
        <v>287</v>
      </c>
      <c r="CD634" s="193">
        <v>447</v>
      </c>
      <c r="CE634" s="193">
        <v>3621</v>
      </c>
      <c r="CF634" s="190" t="s">
        <v>271</v>
      </c>
      <c r="CG634" s="193" t="s">
        <v>271</v>
      </c>
      <c r="CH634" s="193" t="s">
        <v>271</v>
      </c>
      <c r="CI634" s="190" t="s">
        <v>271</v>
      </c>
      <c r="CJ634" s="193" t="s">
        <v>271</v>
      </c>
      <c r="CK634" s="193" t="s">
        <v>271</v>
      </c>
      <c r="CL634" s="190" t="s">
        <v>271</v>
      </c>
      <c r="CM634" s="193" t="s">
        <v>271</v>
      </c>
      <c r="CN634" s="193" t="s">
        <v>271</v>
      </c>
      <c r="CO634" s="190" t="s">
        <v>287</v>
      </c>
      <c r="CP634" s="193">
        <v>722</v>
      </c>
      <c r="CQ634" s="193">
        <v>231</v>
      </c>
      <c r="CR634" s="190" t="s">
        <v>271</v>
      </c>
      <c r="CS634" s="193" t="s">
        <v>271</v>
      </c>
      <c r="CT634" s="193" t="s">
        <v>271</v>
      </c>
      <c r="CU634" s="190" t="s">
        <v>271</v>
      </c>
      <c r="CV634" s="193" t="s">
        <v>271</v>
      </c>
      <c r="CW634" s="193" t="s">
        <v>271</v>
      </c>
      <c r="CX634" s="190" t="s">
        <v>271</v>
      </c>
      <c r="CY634" s="193" t="s">
        <v>271</v>
      </c>
      <c r="CZ634" s="193" t="s">
        <v>271</v>
      </c>
      <c r="DA634" s="190" t="s">
        <v>271</v>
      </c>
      <c r="DB634" s="193" t="s">
        <v>271</v>
      </c>
      <c r="DC634" s="193" t="s">
        <v>271</v>
      </c>
      <c r="DD634" s="190" t="s">
        <v>271</v>
      </c>
      <c r="DE634" s="193" t="s">
        <v>271</v>
      </c>
      <c r="DF634" s="193" t="s">
        <v>271</v>
      </c>
      <c r="DG634" s="190" t="s">
        <v>271</v>
      </c>
      <c r="DH634" s="193" t="s">
        <v>271</v>
      </c>
      <c r="DI634" s="193" t="s">
        <v>271</v>
      </c>
      <c r="DJ634" s="190" t="s">
        <v>271</v>
      </c>
      <c r="DK634" s="193" t="s">
        <v>271</v>
      </c>
      <c r="DL634" s="193" t="s">
        <v>271</v>
      </c>
      <c r="DM634" s="190" t="s">
        <v>271</v>
      </c>
      <c r="DN634" s="193" t="s">
        <v>271</v>
      </c>
      <c r="DO634" s="193" t="s">
        <v>271</v>
      </c>
      <c r="DP634" s="190" t="s">
        <v>271</v>
      </c>
      <c r="DQ634" s="193" t="s">
        <v>271</v>
      </c>
      <c r="DR634" s="193" t="s">
        <v>271</v>
      </c>
      <c r="DS634" s="190" t="s">
        <v>271</v>
      </c>
      <c r="DT634" s="193" t="s">
        <v>271</v>
      </c>
      <c r="DU634" s="193" t="s">
        <v>271</v>
      </c>
      <c r="DV634" s="190" t="s">
        <v>287</v>
      </c>
      <c r="DW634" s="193">
        <v>922</v>
      </c>
      <c r="DX634" s="193">
        <v>160</v>
      </c>
      <c r="DY634" s="190" t="s">
        <v>356</v>
      </c>
      <c r="DZ634" s="190" t="s">
        <v>272</v>
      </c>
      <c r="EA634" s="190" t="s">
        <v>868</v>
      </c>
      <c r="EB634" s="190" t="s">
        <v>286</v>
      </c>
      <c r="EC634" s="190" t="s">
        <v>272</v>
      </c>
      <c r="ED634" s="190" t="s">
        <v>539</v>
      </c>
      <c r="EE634" s="190" t="s">
        <v>426</v>
      </c>
      <c r="EF634" s="190" t="s">
        <v>271</v>
      </c>
      <c r="EG634" s="190" t="s">
        <v>321</v>
      </c>
      <c r="EH634" s="190" t="s">
        <v>380</v>
      </c>
      <c r="EI634" s="190" t="s">
        <v>483</v>
      </c>
      <c r="EJ634" s="190" t="s">
        <v>245</v>
      </c>
      <c r="EK634" s="190" t="s">
        <v>379</v>
      </c>
      <c r="EL634" s="190" t="s">
        <v>272</v>
      </c>
      <c r="EM634" s="190" t="s">
        <v>272</v>
      </c>
      <c r="EN634" s="190" t="s">
        <v>272</v>
      </c>
      <c r="EO634" s="190" t="s">
        <v>272</v>
      </c>
      <c r="EP634" s="190" t="s">
        <v>378</v>
      </c>
      <c r="EQ634" s="190">
        <v>4</v>
      </c>
      <c r="ER634" s="190" t="s">
        <v>349</v>
      </c>
      <c r="ES634" s="190" t="s">
        <v>272</v>
      </c>
      <c r="ET634" s="190" t="s">
        <v>272</v>
      </c>
      <c r="EU634" s="190" t="s">
        <v>272</v>
      </c>
      <c r="EV634" s="190" t="s">
        <v>272</v>
      </c>
      <c r="EW634" s="190" t="s">
        <v>303</v>
      </c>
      <c r="EX634" s="190">
        <v>4</v>
      </c>
      <c r="EY634" s="190" t="s">
        <v>278</v>
      </c>
      <c r="EZ634" s="190" t="s">
        <v>266</v>
      </c>
      <c r="FA634" s="190" t="s">
        <v>260</v>
      </c>
      <c r="FB634" s="193">
        <v>1</v>
      </c>
      <c r="FC634" s="190" t="s">
        <v>276</v>
      </c>
      <c r="FD634" s="190" t="s">
        <v>271</v>
      </c>
      <c r="FE634" s="190" t="s">
        <v>271</v>
      </c>
      <c r="FF634" s="190" t="s">
        <v>263</v>
      </c>
      <c r="FG634" s="190" t="s">
        <v>5993</v>
      </c>
      <c r="FH634" s="190" t="s">
        <v>5992</v>
      </c>
      <c r="FI634" s="190" t="s">
        <v>5991</v>
      </c>
      <c r="FJ634" s="190" t="s">
        <v>5990</v>
      </c>
      <c r="FK634" s="190" t="s">
        <v>5989</v>
      </c>
      <c r="FL634" s="190" t="s">
        <v>5988</v>
      </c>
      <c r="FM634" s="190" t="s">
        <v>5987</v>
      </c>
      <c r="FN634" s="190" t="s">
        <v>5986</v>
      </c>
      <c r="FO634" s="190" t="s">
        <v>5985</v>
      </c>
      <c r="FP634" s="190" t="s">
        <v>271</v>
      </c>
      <c r="FQ634" s="193">
        <v>4012</v>
      </c>
      <c r="FR634" s="193">
        <v>2141</v>
      </c>
      <c r="FS634" s="190" t="s">
        <v>297</v>
      </c>
      <c r="FT634" s="190" t="s">
        <v>297</v>
      </c>
      <c r="FU634" s="190" t="s">
        <v>297</v>
      </c>
      <c r="FV634" s="190" t="s">
        <v>297</v>
      </c>
      <c r="FW634" s="190" t="s">
        <v>297</v>
      </c>
      <c r="FX634" s="190" t="s">
        <v>297</v>
      </c>
      <c r="FY634" s="190" t="s">
        <v>297</v>
      </c>
      <c r="FZ634" s="190" t="s">
        <v>297</v>
      </c>
      <c r="GA634" s="190" t="s">
        <v>297</v>
      </c>
      <c r="GB634" s="190" t="s">
        <v>297</v>
      </c>
      <c r="GC634" s="190" t="s">
        <v>272</v>
      </c>
      <c r="GD634" s="190" t="s">
        <v>272</v>
      </c>
      <c r="GE634" s="190" t="s">
        <v>297</v>
      </c>
    </row>
    <row r="635" spans="1:187" x14ac:dyDescent="0.3">
      <c r="A635" s="190" t="s">
        <v>372</v>
      </c>
      <c r="B635" s="190">
        <v>3187</v>
      </c>
      <c r="C635" s="190" t="s">
        <v>129</v>
      </c>
      <c r="D635" s="190" t="s">
        <v>240</v>
      </c>
      <c r="E635" s="190" t="s">
        <v>5984</v>
      </c>
      <c r="F635" s="190" t="s">
        <v>5983</v>
      </c>
      <c r="G635" s="190" t="s">
        <v>5395</v>
      </c>
      <c r="H635" s="190" t="s">
        <v>1272</v>
      </c>
      <c r="I635" s="190" t="s">
        <v>301</v>
      </c>
      <c r="J635" s="190" t="s">
        <v>5982</v>
      </c>
      <c r="K635" s="190" t="s">
        <v>271</v>
      </c>
      <c r="L635" s="190" t="s">
        <v>271</v>
      </c>
      <c r="M635" s="190" t="s">
        <v>271</v>
      </c>
      <c r="N635" s="190" t="s">
        <v>271</v>
      </c>
      <c r="O635" s="190" t="s">
        <v>271</v>
      </c>
      <c r="P635" s="190" t="s">
        <v>271</v>
      </c>
      <c r="Q635" s="191">
        <v>42278</v>
      </c>
      <c r="R635" s="191">
        <v>42582</v>
      </c>
      <c r="S635" s="191">
        <v>42643</v>
      </c>
      <c r="T635" s="190" t="s">
        <v>391</v>
      </c>
      <c r="U635" s="194">
        <v>157699</v>
      </c>
      <c r="V635" s="190" t="s">
        <v>2648</v>
      </c>
      <c r="W635" s="190" t="s">
        <v>680</v>
      </c>
      <c r="X635" s="190" t="s">
        <v>5957</v>
      </c>
      <c r="Y635" s="190" t="s">
        <v>5981</v>
      </c>
      <c r="Z635" s="190" t="s">
        <v>364</v>
      </c>
      <c r="AA635" s="190" t="s">
        <v>5980</v>
      </c>
      <c r="AB635" s="190" t="s">
        <v>310</v>
      </c>
      <c r="AC635" s="190" t="s">
        <v>5979</v>
      </c>
      <c r="AD635" s="190" t="s">
        <v>325</v>
      </c>
      <c r="AE635" s="190" t="s">
        <v>5978</v>
      </c>
      <c r="AF635" s="190" t="s">
        <v>5977</v>
      </c>
      <c r="AG635" s="193">
        <v>15641</v>
      </c>
      <c r="AH635" s="193">
        <v>1645</v>
      </c>
      <c r="AI635" s="193">
        <v>17286</v>
      </c>
      <c r="AJ635" s="193">
        <v>5144</v>
      </c>
      <c r="AK635" s="193">
        <v>300</v>
      </c>
      <c r="AL635" s="193">
        <v>5444</v>
      </c>
      <c r="AM635" s="193" t="s">
        <v>271</v>
      </c>
      <c r="AN635" s="193" t="s">
        <v>271</v>
      </c>
      <c r="AO635" s="193">
        <v>0</v>
      </c>
      <c r="AP635" s="193" t="s">
        <v>271</v>
      </c>
      <c r="AQ635" s="193" t="s">
        <v>271</v>
      </c>
      <c r="AR635" s="193">
        <v>0</v>
      </c>
      <c r="AS635" s="190" t="s">
        <v>271</v>
      </c>
      <c r="AT635" s="193" t="s">
        <v>271</v>
      </c>
      <c r="AU635" s="193" t="s">
        <v>271</v>
      </c>
      <c r="AV635" s="190" t="s">
        <v>271</v>
      </c>
      <c r="AW635" s="193" t="s">
        <v>271</v>
      </c>
      <c r="AX635" s="193" t="s">
        <v>271</v>
      </c>
      <c r="AY635" s="190" t="s">
        <v>271</v>
      </c>
      <c r="AZ635" s="193" t="s">
        <v>271</v>
      </c>
      <c r="BA635" s="193" t="s">
        <v>271</v>
      </c>
      <c r="BB635" s="190" t="s">
        <v>271</v>
      </c>
      <c r="BC635" s="193" t="s">
        <v>271</v>
      </c>
      <c r="BD635" s="193" t="s">
        <v>271</v>
      </c>
      <c r="BE635" s="190" t="s">
        <v>271</v>
      </c>
      <c r="BF635" s="193" t="s">
        <v>271</v>
      </c>
      <c r="BG635" s="193" t="s">
        <v>271</v>
      </c>
      <c r="BH635" s="190" t="s">
        <v>271</v>
      </c>
      <c r="BI635" s="193" t="s">
        <v>271</v>
      </c>
      <c r="BJ635" s="193" t="s">
        <v>271</v>
      </c>
      <c r="BK635" s="190" t="s">
        <v>271</v>
      </c>
      <c r="BL635" s="193" t="s">
        <v>271</v>
      </c>
      <c r="BM635" s="193" t="s">
        <v>271</v>
      </c>
      <c r="BN635" s="190" t="s">
        <v>271</v>
      </c>
      <c r="BO635" s="193" t="s">
        <v>271</v>
      </c>
      <c r="BP635" s="193" t="s">
        <v>271</v>
      </c>
      <c r="BQ635" s="190" t="s">
        <v>271</v>
      </c>
      <c r="BR635" s="193" t="s">
        <v>271</v>
      </c>
      <c r="BS635" s="193" t="s">
        <v>271</v>
      </c>
      <c r="BT635" s="190" t="s">
        <v>271</v>
      </c>
      <c r="BU635" s="193" t="s">
        <v>271</v>
      </c>
      <c r="BV635" s="193" t="s">
        <v>271</v>
      </c>
      <c r="BW635" s="193">
        <v>16158</v>
      </c>
      <c r="BX635" s="193">
        <v>1186</v>
      </c>
      <c r="BY635" s="193">
        <v>17344</v>
      </c>
      <c r="BZ635" s="193">
        <v>2808</v>
      </c>
      <c r="CA635" s="193">
        <v>560</v>
      </c>
      <c r="CB635" s="193">
        <v>3368</v>
      </c>
      <c r="CC635" s="190" t="s">
        <v>287</v>
      </c>
      <c r="CD635" s="193">
        <v>883</v>
      </c>
      <c r="CE635" s="193">
        <v>0</v>
      </c>
      <c r="CF635" s="190" t="s">
        <v>271</v>
      </c>
      <c r="CG635" s="193" t="s">
        <v>271</v>
      </c>
      <c r="CH635" s="193" t="s">
        <v>271</v>
      </c>
      <c r="CI635" s="190" t="s">
        <v>271</v>
      </c>
      <c r="CJ635" s="193" t="s">
        <v>271</v>
      </c>
      <c r="CK635" s="193" t="s">
        <v>271</v>
      </c>
      <c r="CL635" s="190" t="s">
        <v>271</v>
      </c>
      <c r="CM635" s="193" t="s">
        <v>271</v>
      </c>
      <c r="CN635" s="193" t="s">
        <v>271</v>
      </c>
      <c r="CO635" s="190" t="s">
        <v>271</v>
      </c>
      <c r="CP635" s="193" t="s">
        <v>271</v>
      </c>
      <c r="CQ635" s="193" t="s">
        <v>271</v>
      </c>
      <c r="CR635" s="190" t="s">
        <v>271</v>
      </c>
      <c r="CS635" s="193" t="s">
        <v>271</v>
      </c>
      <c r="CT635" s="193" t="s">
        <v>271</v>
      </c>
      <c r="CU635" s="190" t="s">
        <v>271</v>
      </c>
      <c r="CV635" s="193" t="s">
        <v>271</v>
      </c>
      <c r="CW635" s="193" t="s">
        <v>271</v>
      </c>
      <c r="CX635" s="190" t="s">
        <v>287</v>
      </c>
      <c r="CY635" s="193">
        <v>105</v>
      </c>
      <c r="CZ635" s="193">
        <v>0</v>
      </c>
      <c r="DA635" s="190" t="s">
        <v>271</v>
      </c>
      <c r="DB635" s="193" t="s">
        <v>271</v>
      </c>
      <c r="DC635" s="193" t="s">
        <v>271</v>
      </c>
      <c r="DD635" s="190" t="s">
        <v>271</v>
      </c>
      <c r="DE635" s="193" t="s">
        <v>271</v>
      </c>
      <c r="DF635" s="193" t="s">
        <v>271</v>
      </c>
      <c r="DG635" s="190" t="s">
        <v>271</v>
      </c>
      <c r="DH635" s="193" t="s">
        <v>271</v>
      </c>
      <c r="DI635" s="193" t="s">
        <v>271</v>
      </c>
      <c r="DJ635" s="190" t="s">
        <v>271</v>
      </c>
      <c r="DK635" s="193" t="s">
        <v>271</v>
      </c>
      <c r="DL635" s="193" t="s">
        <v>271</v>
      </c>
      <c r="DM635" s="190" t="s">
        <v>271</v>
      </c>
      <c r="DN635" s="193" t="s">
        <v>271</v>
      </c>
      <c r="DO635" s="193" t="s">
        <v>271</v>
      </c>
      <c r="DP635" s="190" t="s">
        <v>271</v>
      </c>
      <c r="DQ635" s="193" t="s">
        <v>271</v>
      </c>
      <c r="DR635" s="193" t="s">
        <v>271</v>
      </c>
      <c r="DS635" s="190" t="s">
        <v>271</v>
      </c>
      <c r="DT635" s="193" t="s">
        <v>271</v>
      </c>
      <c r="DU635" s="193" t="s">
        <v>271</v>
      </c>
      <c r="DV635" s="190" t="s">
        <v>287</v>
      </c>
      <c r="DW635" s="193">
        <v>2683</v>
      </c>
      <c r="DX635" s="193">
        <v>0</v>
      </c>
      <c r="DY635" s="190" t="s">
        <v>655</v>
      </c>
      <c r="DZ635" s="190" t="s">
        <v>297</v>
      </c>
      <c r="EA635" s="190" t="s">
        <v>271</v>
      </c>
      <c r="EB635" s="190" t="s">
        <v>271</v>
      </c>
      <c r="EC635" s="190" t="s">
        <v>297</v>
      </c>
      <c r="ED635" s="190" t="s">
        <v>271</v>
      </c>
      <c r="EE635" s="190" t="s">
        <v>271</v>
      </c>
      <c r="EF635" s="190" t="s">
        <v>5976</v>
      </c>
      <c r="EG635" s="190" t="s">
        <v>285</v>
      </c>
      <c r="EH635" s="190" t="s">
        <v>320</v>
      </c>
      <c r="EI635" s="190" t="s">
        <v>483</v>
      </c>
      <c r="EJ635" s="190" t="s">
        <v>245</v>
      </c>
      <c r="EK635" s="190" t="s">
        <v>379</v>
      </c>
      <c r="EL635" s="190" t="s">
        <v>272</v>
      </c>
      <c r="EM635" s="190" t="s">
        <v>272</v>
      </c>
      <c r="EN635" s="190" t="s">
        <v>272</v>
      </c>
      <c r="EO635" s="190" t="s">
        <v>297</v>
      </c>
      <c r="EP635" s="190" t="s">
        <v>464</v>
      </c>
      <c r="EQ635" s="190">
        <v>3</v>
      </c>
      <c r="ER635" s="190" t="s">
        <v>404</v>
      </c>
      <c r="ES635" s="190" t="s">
        <v>272</v>
      </c>
      <c r="ET635" s="190" t="s">
        <v>272</v>
      </c>
      <c r="EU635" s="190" t="s">
        <v>272</v>
      </c>
      <c r="EV635" s="190" t="s">
        <v>272</v>
      </c>
      <c r="EW635" s="190" t="s">
        <v>279</v>
      </c>
      <c r="EX635" s="190">
        <v>4</v>
      </c>
      <c r="EY635" s="190" t="s">
        <v>278</v>
      </c>
      <c r="EZ635" s="190" t="s">
        <v>268</v>
      </c>
      <c r="FA635" s="190" t="s">
        <v>257</v>
      </c>
      <c r="FB635" s="193">
        <v>3</v>
      </c>
      <c r="FC635" s="190" t="s">
        <v>276</v>
      </c>
      <c r="FD635" s="190" t="s">
        <v>271</v>
      </c>
      <c r="FE635" s="190" t="s">
        <v>271</v>
      </c>
      <c r="FF635" s="190" t="s">
        <v>264</v>
      </c>
      <c r="FG635" s="190" t="s">
        <v>271</v>
      </c>
      <c r="FH635" s="190" t="s">
        <v>1656</v>
      </c>
      <c r="FI635" s="190" t="s">
        <v>5975</v>
      </c>
      <c r="FJ635" s="190" t="s">
        <v>5974</v>
      </c>
      <c r="FK635" s="190" t="s">
        <v>271</v>
      </c>
      <c r="FL635" s="190" t="s">
        <v>5973</v>
      </c>
      <c r="FM635" s="190" t="s">
        <v>5972</v>
      </c>
      <c r="FN635" s="190" t="s">
        <v>5971</v>
      </c>
      <c r="FO635" s="190" t="s">
        <v>5970</v>
      </c>
      <c r="FP635" s="190" t="s">
        <v>5969</v>
      </c>
      <c r="FQ635" s="193">
        <v>17344</v>
      </c>
      <c r="FR635" s="193">
        <v>3368</v>
      </c>
      <c r="FS635" s="190" t="s">
        <v>297</v>
      </c>
      <c r="FT635" s="190" t="s">
        <v>297</v>
      </c>
      <c r="FU635" s="190" t="s">
        <v>297</v>
      </c>
      <c r="FV635" s="190" t="s">
        <v>297</v>
      </c>
      <c r="FW635" s="190" t="s">
        <v>297</v>
      </c>
      <c r="FX635" s="190" t="s">
        <v>297</v>
      </c>
      <c r="FY635" s="190" t="s">
        <v>297</v>
      </c>
      <c r="FZ635" s="190" t="s">
        <v>297</v>
      </c>
      <c r="GA635" s="190" t="s">
        <v>297</v>
      </c>
      <c r="GB635" s="190" t="s">
        <v>297</v>
      </c>
      <c r="GC635" s="190" t="s">
        <v>272</v>
      </c>
      <c r="GD635" s="190" t="s">
        <v>297</v>
      </c>
      <c r="GE635" s="190" t="s">
        <v>297</v>
      </c>
    </row>
    <row r="636" spans="1:187" x14ac:dyDescent="0.3">
      <c r="A636" s="190" t="s">
        <v>372</v>
      </c>
      <c r="B636" s="190">
        <v>3192</v>
      </c>
      <c r="C636" s="190" t="s">
        <v>129</v>
      </c>
      <c r="D636" s="190" t="s">
        <v>240</v>
      </c>
      <c r="E636" s="190" t="s">
        <v>5968</v>
      </c>
      <c r="F636" s="190" t="s">
        <v>5967</v>
      </c>
      <c r="G636" s="190" t="s">
        <v>5395</v>
      </c>
      <c r="H636" s="190" t="s">
        <v>301</v>
      </c>
      <c r="I636" s="190" t="s">
        <v>301</v>
      </c>
      <c r="J636" s="190" t="s">
        <v>5966</v>
      </c>
      <c r="K636" s="190" t="s">
        <v>271</v>
      </c>
      <c r="L636" s="190" t="s">
        <v>271</v>
      </c>
      <c r="M636" s="190" t="s">
        <v>271</v>
      </c>
      <c r="N636" s="190" t="s">
        <v>271</v>
      </c>
      <c r="O636" s="190" t="s">
        <v>271</v>
      </c>
      <c r="P636" s="190" t="s">
        <v>271</v>
      </c>
      <c r="Q636" s="191">
        <v>42119</v>
      </c>
      <c r="R636" s="191">
        <v>42308</v>
      </c>
      <c r="S636" s="191">
        <v>42369</v>
      </c>
      <c r="T636" s="190" t="s">
        <v>452</v>
      </c>
      <c r="U636" s="194">
        <v>553466</v>
      </c>
      <c r="V636" s="190" t="s">
        <v>904</v>
      </c>
      <c r="W636" s="190" t="s">
        <v>450</v>
      </c>
      <c r="X636" s="190" t="s">
        <v>903</v>
      </c>
      <c r="Y636" s="190" t="s">
        <v>271</v>
      </c>
      <c r="Z636" s="190" t="s">
        <v>271</v>
      </c>
      <c r="AA636" s="190" t="s">
        <v>271</v>
      </c>
      <c r="AB636" s="190" t="s">
        <v>448</v>
      </c>
      <c r="AC636" s="190" t="s">
        <v>5965</v>
      </c>
      <c r="AD636" s="190" t="s">
        <v>325</v>
      </c>
      <c r="AE636" s="190" t="s">
        <v>5964</v>
      </c>
      <c r="AF636" s="190" t="s">
        <v>900</v>
      </c>
      <c r="AG636" s="193" t="s">
        <v>271</v>
      </c>
      <c r="AH636" s="193" t="s">
        <v>271</v>
      </c>
      <c r="AI636" s="193">
        <v>0</v>
      </c>
      <c r="AJ636" s="193" t="s">
        <v>271</v>
      </c>
      <c r="AK636" s="193" t="s">
        <v>271</v>
      </c>
      <c r="AL636" s="193">
        <v>8750</v>
      </c>
      <c r="AM636" s="193">
        <v>0</v>
      </c>
      <c r="AN636" s="193">
        <v>0</v>
      </c>
      <c r="AO636" s="193">
        <v>0</v>
      </c>
      <c r="AP636" s="193">
        <v>16988</v>
      </c>
      <c r="AQ636" s="193">
        <v>17049</v>
      </c>
      <c r="AR636" s="193">
        <v>34037</v>
      </c>
      <c r="AS636" s="190" t="s">
        <v>271</v>
      </c>
      <c r="AT636" s="193" t="s">
        <v>271</v>
      </c>
      <c r="AU636" s="193" t="s">
        <v>271</v>
      </c>
      <c r="AV636" s="190" t="s">
        <v>271</v>
      </c>
      <c r="AW636" s="193" t="s">
        <v>271</v>
      </c>
      <c r="AX636" s="193" t="s">
        <v>271</v>
      </c>
      <c r="AY636" s="190" t="s">
        <v>271</v>
      </c>
      <c r="AZ636" s="193" t="s">
        <v>271</v>
      </c>
      <c r="BA636" s="193" t="s">
        <v>271</v>
      </c>
      <c r="BB636" s="190" t="s">
        <v>271</v>
      </c>
      <c r="BC636" s="193" t="s">
        <v>271</v>
      </c>
      <c r="BD636" s="193" t="s">
        <v>271</v>
      </c>
      <c r="BE636" s="190" t="s">
        <v>271</v>
      </c>
      <c r="BF636" s="193" t="s">
        <v>271</v>
      </c>
      <c r="BG636" s="193" t="s">
        <v>271</v>
      </c>
      <c r="BH636" s="190" t="s">
        <v>271</v>
      </c>
      <c r="BI636" s="193" t="s">
        <v>271</v>
      </c>
      <c r="BJ636" s="193" t="s">
        <v>271</v>
      </c>
      <c r="BK636" s="190" t="s">
        <v>271</v>
      </c>
      <c r="BL636" s="193" t="s">
        <v>271</v>
      </c>
      <c r="BM636" s="193" t="s">
        <v>271</v>
      </c>
      <c r="BN636" s="190" t="s">
        <v>271</v>
      </c>
      <c r="BO636" s="193" t="s">
        <v>271</v>
      </c>
      <c r="BP636" s="193" t="s">
        <v>271</v>
      </c>
      <c r="BQ636" s="190" t="s">
        <v>287</v>
      </c>
      <c r="BR636" s="193">
        <v>17997</v>
      </c>
      <c r="BS636" s="193">
        <v>0</v>
      </c>
      <c r="BT636" s="190" t="s">
        <v>287</v>
      </c>
      <c r="BU636" s="193">
        <v>18447</v>
      </c>
      <c r="BV636" s="193">
        <v>0</v>
      </c>
      <c r="BW636" s="193" t="s">
        <v>271</v>
      </c>
      <c r="BX636" s="193" t="s">
        <v>271</v>
      </c>
      <c r="BY636" s="193">
        <v>0</v>
      </c>
      <c r="BZ636" s="193" t="s">
        <v>271</v>
      </c>
      <c r="CA636" s="193" t="s">
        <v>271</v>
      </c>
      <c r="CB636" s="193">
        <v>0</v>
      </c>
      <c r="CC636" s="190" t="s">
        <v>271</v>
      </c>
      <c r="CD636" s="193" t="s">
        <v>271</v>
      </c>
      <c r="CE636" s="193" t="s">
        <v>271</v>
      </c>
      <c r="CF636" s="190" t="s">
        <v>271</v>
      </c>
      <c r="CG636" s="193" t="s">
        <v>271</v>
      </c>
      <c r="CH636" s="193" t="s">
        <v>271</v>
      </c>
      <c r="CI636" s="190" t="s">
        <v>271</v>
      </c>
      <c r="CJ636" s="193" t="s">
        <v>271</v>
      </c>
      <c r="CK636" s="193" t="s">
        <v>271</v>
      </c>
      <c r="CL636" s="190" t="s">
        <v>271</v>
      </c>
      <c r="CM636" s="193" t="s">
        <v>271</v>
      </c>
      <c r="CN636" s="193" t="s">
        <v>271</v>
      </c>
      <c r="CO636" s="190" t="s">
        <v>271</v>
      </c>
      <c r="CP636" s="193" t="s">
        <v>271</v>
      </c>
      <c r="CQ636" s="193" t="s">
        <v>271</v>
      </c>
      <c r="CR636" s="190" t="s">
        <v>271</v>
      </c>
      <c r="CS636" s="193" t="s">
        <v>271</v>
      </c>
      <c r="CT636" s="193" t="s">
        <v>271</v>
      </c>
      <c r="CU636" s="190" t="s">
        <v>271</v>
      </c>
      <c r="CV636" s="193" t="s">
        <v>271</v>
      </c>
      <c r="CW636" s="193" t="s">
        <v>271</v>
      </c>
      <c r="CX636" s="190" t="s">
        <v>271</v>
      </c>
      <c r="CY636" s="193" t="s">
        <v>271</v>
      </c>
      <c r="CZ636" s="193" t="s">
        <v>271</v>
      </c>
      <c r="DA636" s="190" t="s">
        <v>271</v>
      </c>
      <c r="DB636" s="193" t="s">
        <v>271</v>
      </c>
      <c r="DC636" s="193" t="s">
        <v>271</v>
      </c>
      <c r="DD636" s="190" t="s">
        <v>271</v>
      </c>
      <c r="DE636" s="193" t="s">
        <v>271</v>
      </c>
      <c r="DF636" s="193" t="s">
        <v>271</v>
      </c>
      <c r="DG636" s="190" t="s">
        <v>271</v>
      </c>
      <c r="DH636" s="193" t="s">
        <v>271</v>
      </c>
      <c r="DI636" s="193" t="s">
        <v>271</v>
      </c>
      <c r="DJ636" s="190" t="s">
        <v>271</v>
      </c>
      <c r="DK636" s="193" t="s">
        <v>271</v>
      </c>
      <c r="DL636" s="193" t="s">
        <v>271</v>
      </c>
      <c r="DM636" s="190" t="s">
        <v>271</v>
      </c>
      <c r="DN636" s="193" t="s">
        <v>271</v>
      </c>
      <c r="DO636" s="193" t="s">
        <v>271</v>
      </c>
      <c r="DP636" s="190" t="s">
        <v>271</v>
      </c>
      <c r="DQ636" s="193" t="s">
        <v>271</v>
      </c>
      <c r="DR636" s="193" t="s">
        <v>271</v>
      </c>
      <c r="DS636" s="190" t="s">
        <v>271</v>
      </c>
      <c r="DT636" s="193" t="s">
        <v>271</v>
      </c>
      <c r="DU636" s="193" t="s">
        <v>271</v>
      </c>
      <c r="DV636" s="190" t="s">
        <v>271</v>
      </c>
      <c r="DW636" s="193" t="s">
        <v>271</v>
      </c>
      <c r="DX636" s="193" t="s">
        <v>271</v>
      </c>
      <c r="DY636" s="190" t="s">
        <v>655</v>
      </c>
      <c r="DZ636" s="190" t="s">
        <v>297</v>
      </c>
      <c r="EA636" s="190" t="s">
        <v>271</v>
      </c>
      <c r="EB636" s="190" t="s">
        <v>271</v>
      </c>
      <c r="EC636" s="190" t="s">
        <v>297</v>
      </c>
      <c r="ED636" s="190" t="s">
        <v>271</v>
      </c>
      <c r="EE636" s="190" t="s">
        <v>271</v>
      </c>
      <c r="EF636" s="190" t="s">
        <v>899</v>
      </c>
      <c r="EG636" s="190" t="s">
        <v>352</v>
      </c>
      <c r="EH636" s="190" t="s">
        <v>284</v>
      </c>
      <c r="EI636" s="190" t="s">
        <v>283</v>
      </c>
      <c r="EJ636" s="190" t="s">
        <v>245</v>
      </c>
      <c r="EK636" s="190" t="s">
        <v>379</v>
      </c>
      <c r="EL636" s="190" t="s">
        <v>272</v>
      </c>
      <c r="EM636" s="190" t="s">
        <v>272</v>
      </c>
      <c r="EN636" s="190" t="s">
        <v>297</v>
      </c>
      <c r="EO636" s="190" t="s">
        <v>297</v>
      </c>
      <c r="EP636" s="190" t="s">
        <v>464</v>
      </c>
      <c r="EQ636" s="190">
        <v>2</v>
      </c>
      <c r="ER636" s="190" t="s">
        <v>349</v>
      </c>
      <c r="ES636" s="190" t="s">
        <v>297</v>
      </c>
      <c r="ET636" s="190" t="s">
        <v>272</v>
      </c>
      <c r="EU636" s="190" t="s">
        <v>272</v>
      </c>
      <c r="EV636" s="190" t="s">
        <v>272</v>
      </c>
      <c r="EW636" s="190" t="s">
        <v>303</v>
      </c>
      <c r="EX636" s="190">
        <v>3</v>
      </c>
      <c r="EY636" s="190" t="s">
        <v>318</v>
      </c>
      <c r="EZ636" s="190" t="s">
        <v>268</v>
      </c>
      <c r="FA636" s="190" t="s">
        <v>260</v>
      </c>
      <c r="FB636" s="193">
        <v>3</v>
      </c>
      <c r="FC636" s="190" t="s">
        <v>276</v>
      </c>
      <c r="FD636" s="190" t="s">
        <v>348</v>
      </c>
      <c r="FE636" s="190" t="s">
        <v>300</v>
      </c>
      <c r="FF636" s="190" t="s">
        <v>264</v>
      </c>
      <c r="FG636" s="190" t="s">
        <v>898</v>
      </c>
      <c r="FH636" s="190" t="s">
        <v>271</v>
      </c>
      <c r="FI636" s="190" t="s">
        <v>897</v>
      </c>
      <c r="FJ636" s="190" t="s">
        <v>896</v>
      </c>
      <c r="FK636" s="190" t="s">
        <v>895</v>
      </c>
      <c r="FL636" s="190" t="s">
        <v>894</v>
      </c>
      <c r="FM636" s="190" t="s">
        <v>893</v>
      </c>
      <c r="FN636" s="190" t="s">
        <v>892</v>
      </c>
      <c r="FO636" s="190" t="s">
        <v>271</v>
      </c>
      <c r="FP636" s="190" t="s">
        <v>271</v>
      </c>
      <c r="FQ636" s="193">
        <v>0</v>
      </c>
      <c r="FR636" s="193">
        <v>34037</v>
      </c>
      <c r="FS636" s="190" t="s">
        <v>272</v>
      </c>
      <c r="FT636" s="190" t="s">
        <v>297</v>
      </c>
      <c r="FU636" s="190" t="s">
        <v>272</v>
      </c>
      <c r="FV636" s="190" t="s">
        <v>272</v>
      </c>
      <c r="FW636" s="190" t="s">
        <v>297</v>
      </c>
      <c r="FX636" s="190" t="s">
        <v>297</v>
      </c>
      <c r="FY636" s="190" t="s">
        <v>297</v>
      </c>
      <c r="FZ636" s="190" t="s">
        <v>297</v>
      </c>
      <c r="GA636" s="190" t="s">
        <v>297</v>
      </c>
      <c r="GB636" s="190" t="s">
        <v>297</v>
      </c>
      <c r="GC636" s="190" t="s">
        <v>297</v>
      </c>
      <c r="GD636" s="190" t="s">
        <v>297</v>
      </c>
      <c r="GE636" s="190" t="s">
        <v>297</v>
      </c>
    </row>
    <row r="637" spans="1:187" x14ac:dyDescent="0.3">
      <c r="A637" s="190" t="s">
        <v>372</v>
      </c>
      <c r="B637" s="190">
        <v>3193</v>
      </c>
      <c r="C637" s="190" t="s">
        <v>129</v>
      </c>
      <c r="D637" s="190" t="s">
        <v>240</v>
      </c>
      <c r="E637" s="190" t="s">
        <v>5963</v>
      </c>
      <c r="F637" s="190" t="s">
        <v>5962</v>
      </c>
      <c r="G637" s="190" t="s">
        <v>5395</v>
      </c>
      <c r="H637" s="190" t="s">
        <v>369</v>
      </c>
      <c r="I637" s="190" t="s">
        <v>301</v>
      </c>
      <c r="J637" s="190" t="s">
        <v>5961</v>
      </c>
      <c r="K637" s="190" t="s">
        <v>271</v>
      </c>
      <c r="L637" s="190" t="s">
        <v>271</v>
      </c>
      <c r="M637" s="190" t="s">
        <v>271</v>
      </c>
      <c r="N637" s="190" t="s">
        <v>271</v>
      </c>
      <c r="O637" s="190" t="s">
        <v>271</v>
      </c>
      <c r="P637" s="190" t="s">
        <v>271</v>
      </c>
      <c r="Q637" s="191">
        <v>42119</v>
      </c>
      <c r="R637" s="191">
        <v>42855</v>
      </c>
      <c r="T637" s="190" t="s">
        <v>452</v>
      </c>
      <c r="U637" s="194">
        <v>1600331</v>
      </c>
      <c r="V637" s="190" t="s">
        <v>5960</v>
      </c>
      <c r="W637" s="190" t="s">
        <v>5959</v>
      </c>
      <c r="X637" s="190" t="s">
        <v>903</v>
      </c>
      <c r="Y637" s="190" t="s">
        <v>2648</v>
      </c>
      <c r="Z637" s="190" t="s">
        <v>5958</v>
      </c>
      <c r="AA637" s="190" t="s">
        <v>5957</v>
      </c>
      <c r="AB637" s="190" t="s">
        <v>448</v>
      </c>
      <c r="AC637" s="190" t="s">
        <v>5956</v>
      </c>
      <c r="AD637" s="190" t="s">
        <v>325</v>
      </c>
      <c r="AE637" s="190" t="s">
        <v>5955</v>
      </c>
      <c r="AF637" s="190" t="s">
        <v>5954</v>
      </c>
      <c r="AG637" s="193">
        <v>0</v>
      </c>
      <c r="AH637" s="193">
        <v>0</v>
      </c>
      <c r="AI637" s="193">
        <v>0</v>
      </c>
      <c r="AJ637" s="193">
        <v>21000</v>
      </c>
      <c r="AK637" s="193">
        <v>19000</v>
      </c>
      <c r="AL637" s="193">
        <v>40000</v>
      </c>
      <c r="AM637" s="193">
        <v>0</v>
      </c>
      <c r="AN637" s="193">
        <v>0</v>
      </c>
      <c r="AO637" s="193">
        <v>0</v>
      </c>
      <c r="AP637" s="193">
        <v>44262</v>
      </c>
      <c r="AQ637" s="193">
        <v>38569</v>
      </c>
      <c r="AR637" s="193">
        <v>82831</v>
      </c>
      <c r="AS637" s="190" t="s">
        <v>271</v>
      </c>
      <c r="AT637" s="193" t="s">
        <v>271</v>
      </c>
      <c r="AU637" s="193" t="s">
        <v>271</v>
      </c>
      <c r="AV637" s="190" t="s">
        <v>271</v>
      </c>
      <c r="AW637" s="193" t="s">
        <v>271</v>
      </c>
      <c r="AX637" s="193" t="s">
        <v>271</v>
      </c>
      <c r="AY637" s="190" t="s">
        <v>271</v>
      </c>
      <c r="AZ637" s="193" t="s">
        <v>271</v>
      </c>
      <c r="BA637" s="193" t="s">
        <v>271</v>
      </c>
      <c r="BB637" s="190" t="s">
        <v>271</v>
      </c>
      <c r="BC637" s="193" t="s">
        <v>271</v>
      </c>
      <c r="BD637" s="193" t="s">
        <v>271</v>
      </c>
      <c r="BE637" s="190" t="s">
        <v>271</v>
      </c>
      <c r="BF637" s="193" t="s">
        <v>271</v>
      </c>
      <c r="BG637" s="193" t="s">
        <v>271</v>
      </c>
      <c r="BH637" s="190" t="s">
        <v>287</v>
      </c>
      <c r="BI637" s="193">
        <v>82831</v>
      </c>
      <c r="BJ637" s="193">
        <v>0</v>
      </c>
      <c r="BK637" s="190" t="s">
        <v>271</v>
      </c>
      <c r="BL637" s="193" t="s">
        <v>271</v>
      </c>
      <c r="BM637" s="193" t="s">
        <v>271</v>
      </c>
      <c r="BN637" s="190" t="s">
        <v>271</v>
      </c>
      <c r="BO637" s="193" t="s">
        <v>271</v>
      </c>
      <c r="BP637" s="193" t="s">
        <v>271</v>
      </c>
      <c r="BQ637" s="190" t="s">
        <v>271</v>
      </c>
      <c r="BR637" s="193" t="s">
        <v>271</v>
      </c>
      <c r="BS637" s="193" t="s">
        <v>271</v>
      </c>
      <c r="BT637" s="190" t="s">
        <v>271</v>
      </c>
      <c r="BU637" s="193" t="s">
        <v>271</v>
      </c>
      <c r="BV637" s="193" t="s">
        <v>271</v>
      </c>
      <c r="BW637" s="193" t="s">
        <v>271</v>
      </c>
      <c r="BX637" s="193" t="s">
        <v>271</v>
      </c>
      <c r="BY637" s="193">
        <v>0</v>
      </c>
      <c r="BZ637" s="193" t="s">
        <v>271</v>
      </c>
      <c r="CA637" s="193" t="s">
        <v>271</v>
      </c>
      <c r="CB637" s="193">
        <v>0</v>
      </c>
      <c r="CC637" s="190" t="s">
        <v>271</v>
      </c>
      <c r="CD637" s="193" t="s">
        <v>271</v>
      </c>
      <c r="CE637" s="193" t="s">
        <v>271</v>
      </c>
      <c r="CF637" s="190" t="s">
        <v>271</v>
      </c>
      <c r="CG637" s="193" t="s">
        <v>271</v>
      </c>
      <c r="CH637" s="193" t="s">
        <v>271</v>
      </c>
      <c r="CI637" s="190" t="s">
        <v>271</v>
      </c>
      <c r="CJ637" s="193" t="s">
        <v>271</v>
      </c>
      <c r="CK637" s="193" t="s">
        <v>271</v>
      </c>
      <c r="CL637" s="190" t="s">
        <v>271</v>
      </c>
      <c r="CM637" s="193" t="s">
        <v>271</v>
      </c>
      <c r="CN637" s="193" t="s">
        <v>271</v>
      </c>
      <c r="CO637" s="190" t="s">
        <v>271</v>
      </c>
      <c r="CP637" s="193" t="s">
        <v>271</v>
      </c>
      <c r="CQ637" s="193" t="s">
        <v>271</v>
      </c>
      <c r="CR637" s="190" t="s">
        <v>271</v>
      </c>
      <c r="CS637" s="193" t="s">
        <v>271</v>
      </c>
      <c r="CT637" s="193" t="s">
        <v>271</v>
      </c>
      <c r="CU637" s="190" t="s">
        <v>271</v>
      </c>
      <c r="CV637" s="193" t="s">
        <v>271</v>
      </c>
      <c r="CW637" s="193" t="s">
        <v>271</v>
      </c>
      <c r="CX637" s="190" t="s">
        <v>271</v>
      </c>
      <c r="CY637" s="193" t="s">
        <v>271</v>
      </c>
      <c r="CZ637" s="193" t="s">
        <v>271</v>
      </c>
      <c r="DA637" s="190" t="s">
        <v>271</v>
      </c>
      <c r="DB637" s="193" t="s">
        <v>271</v>
      </c>
      <c r="DC637" s="193" t="s">
        <v>271</v>
      </c>
      <c r="DD637" s="190" t="s">
        <v>271</v>
      </c>
      <c r="DE637" s="193" t="s">
        <v>271</v>
      </c>
      <c r="DF637" s="193" t="s">
        <v>271</v>
      </c>
      <c r="DG637" s="190" t="s">
        <v>271</v>
      </c>
      <c r="DH637" s="193" t="s">
        <v>271</v>
      </c>
      <c r="DI637" s="193" t="s">
        <v>271</v>
      </c>
      <c r="DJ637" s="190" t="s">
        <v>271</v>
      </c>
      <c r="DK637" s="193" t="s">
        <v>271</v>
      </c>
      <c r="DL637" s="193" t="s">
        <v>271</v>
      </c>
      <c r="DM637" s="190" t="s">
        <v>271</v>
      </c>
      <c r="DN637" s="193" t="s">
        <v>271</v>
      </c>
      <c r="DO637" s="193" t="s">
        <v>271</v>
      </c>
      <c r="DP637" s="190" t="s">
        <v>271</v>
      </c>
      <c r="DQ637" s="193" t="s">
        <v>271</v>
      </c>
      <c r="DR637" s="193" t="s">
        <v>271</v>
      </c>
      <c r="DS637" s="190" t="s">
        <v>271</v>
      </c>
      <c r="DT637" s="193" t="s">
        <v>271</v>
      </c>
      <c r="DU637" s="193" t="s">
        <v>271</v>
      </c>
      <c r="DV637" s="190" t="s">
        <v>271</v>
      </c>
      <c r="DW637" s="193" t="s">
        <v>271</v>
      </c>
      <c r="DX637" s="193" t="s">
        <v>271</v>
      </c>
      <c r="DY637" s="190" t="s">
        <v>356</v>
      </c>
      <c r="DZ637" s="190" t="s">
        <v>297</v>
      </c>
      <c r="EA637" s="190" t="s">
        <v>271</v>
      </c>
      <c r="EB637" s="190" t="s">
        <v>271</v>
      </c>
      <c r="EC637" s="190" t="s">
        <v>271</v>
      </c>
      <c r="ED637" s="190" t="s">
        <v>271</v>
      </c>
      <c r="EE637" s="190" t="s">
        <v>271</v>
      </c>
      <c r="EF637" s="190" t="s">
        <v>5953</v>
      </c>
      <c r="EG637" s="190" t="s">
        <v>352</v>
      </c>
      <c r="EH637" s="190" t="s">
        <v>320</v>
      </c>
      <c r="EI637" s="190" t="s">
        <v>319</v>
      </c>
      <c r="EJ637" s="190" t="s">
        <v>271</v>
      </c>
      <c r="EK637" s="190" t="s">
        <v>379</v>
      </c>
      <c r="EL637" s="190" t="s">
        <v>297</v>
      </c>
      <c r="EM637" s="190" t="s">
        <v>272</v>
      </c>
      <c r="EN637" s="190" t="s">
        <v>272</v>
      </c>
      <c r="EO637" s="190" t="s">
        <v>272</v>
      </c>
      <c r="EP637" s="190" t="s">
        <v>464</v>
      </c>
      <c r="EQ637" s="190">
        <v>3</v>
      </c>
      <c r="ER637" s="190" t="s">
        <v>349</v>
      </c>
      <c r="ES637" s="190" t="s">
        <v>272</v>
      </c>
      <c r="ET637" s="190" t="s">
        <v>272</v>
      </c>
      <c r="EU637" s="190" t="s">
        <v>272</v>
      </c>
      <c r="EV637" s="190" t="s">
        <v>272</v>
      </c>
      <c r="EW637" s="190" t="s">
        <v>303</v>
      </c>
      <c r="EX637" s="190">
        <v>4</v>
      </c>
      <c r="EY637" s="190" t="s">
        <v>318</v>
      </c>
      <c r="EZ637" s="190" t="s">
        <v>266</v>
      </c>
      <c r="FA637" s="190" t="s">
        <v>258</v>
      </c>
      <c r="FB637" s="193">
        <v>3</v>
      </c>
      <c r="FC637" s="190" t="s">
        <v>276</v>
      </c>
      <c r="FD637" s="190" t="s">
        <v>276</v>
      </c>
      <c r="FE637" s="190" t="s">
        <v>276</v>
      </c>
      <c r="FF637" s="190" t="s">
        <v>264</v>
      </c>
      <c r="FG637" s="190" t="s">
        <v>5952</v>
      </c>
      <c r="FH637" s="190" t="s">
        <v>271</v>
      </c>
      <c r="FI637" s="190" t="s">
        <v>5951</v>
      </c>
      <c r="FJ637" s="190" t="s">
        <v>5950</v>
      </c>
      <c r="FK637" s="190" t="s">
        <v>271</v>
      </c>
      <c r="FL637" s="190" t="s">
        <v>5949</v>
      </c>
      <c r="FM637" s="190" t="s">
        <v>5948</v>
      </c>
      <c r="FN637" s="190" t="s">
        <v>5947</v>
      </c>
      <c r="FO637" s="190" t="s">
        <v>5946</v>
      </c>
      <c r="FP637" s="190" t="s">
        <v>271</v>
      </c>
      <c r="FQ637" s="193">
        <v>0</v>
      </c>
      <c r="FR637" s="193">
        <v>82831</v>
      </c>
      <c r="FS637" s="190" t="s">
        <v>297</v>
      </c>
      <c r="FT637" s="190" t="s">
        <v>297</v>
      </c>
      <c r="FU637" s="190" t="s">
        <v>272</v>
      </c>
      <c r="FV637" s="190" t="s">
        <v>297</v>
      </c>
      <c r="FW637" s="190" t="s">
        <v>297</v>
      </c>
      <c r="FX637" s="190" t="s">
        <v>297</v>
      </c>
      <c r="FY637" s="190" t="s">
        <v>297</v>
      </c>
      <c r="FZ637" s="190" t="s">
        <v>297</v>
      </c>
      <c r="GA637" s="190" t="s">
        <v>297</v>
      </c>
      <c r="GB637" s="190" t="s">
        <v>297</v>
      </c>
      <c r="GC637" s="190" t="s">
        <v>297</v>
      </c>
      <c r="GD637" s="190" t="s">
        <v>297</v>
      </c>
      <c r="GE637" s="190" t="s">
        <v>297</v>
      </c>
    </row>
    <row r="638" spans="1:187" x14ac:dyDescent="0.3">
      <c r="A638" s="190" t="s">
        <v>372</v>
      </c>
      <c r="B638" s="190">
        <v>3170</v>
      </c>
      <c r="C638" s="190" t="s">
        <v>129</v>
      </c>
      <c r="D638" s="190" t="s">
        <v>240</v>
      </c>
      <c r="E638" s="190" t="s">
        <v>4123</v>
      </c>
      <c r="F638" s="190" t="s">
        <v>4122</v>
      </c>
      <c r="G638" s="190" t="s">
        <v>3876</v>
      </c>
      <c r="H638" s="190" t="s">
        <v>1272</v>
      </c>
      <c r="I638" s="190" t="s">
        <v>301</v>
      </c>
      <c r="J638" s="190" t="s">
        <v>4121</v>
      </c>
      <c r="K638" s="190" t="s">
        <v>271</v>
      </c>
      <c r="L638" s="190" t="s">
        <v>271</v>
      </c>
      <c r="M638" s="190" t="s">
        <v>271</v>
      </c>
      <c r="N638" s="190" t="s">
        <v>271</v>
      </c>
      <c r="O638" s="190" t="s">
        <v>271</v>
      </c>
      <c r="P638" s="190" t="s">
        <v>271</v>
      </c>
      <c r="Q638" s="191">
        <v>42248</v>
      </c>
      <c r="R638" s="191">
        <v>42520</v>
      </c>
      <c r="S638" s="191">
        <v>42582</v>
      </c>
      <c r="T638" s="190" t="s">
        <v>452</v>
      </c>
      <c r="U638" s="194">
        <v>24200000</v>
      </c>
      <c r="V638" s="190" t="s">
        <v>4120</v>
      </c>
      <c r="W638" s="190" t="s">
        <v>4119</v>
      </c>
      <c r="X638" s="190" t="s">
        <v>4118</v>
      </c>
      <c r="Y638" s="190" t="s">
        <v>4117</v>
      </c>
      <c r="Z638" s="190" t="s">
        <v>4116</v>
      </c>
      <c r="AA638" s="190" t="s">
        <v>4115</v>
      </c>
      <c r="AB638" s="190" t="s">
        <v>448</v>
      </c>
      <c r="AC638" s="190" t="s">
        <v>4114</v>
      </c>
      <c r="AD638" s="190" t="s">
        <v>325</v>
      </c>
      <c r="AE638" s="190" t="s">
        <v>4113</v>
      </c>
      <c r="AF638" s="190" t="s">
        <v>4112</v>
      </c>
      <c r="AG638" s="193">
        <v>0</v>
      </c>
      <c r="AH638" s="193">
        <v>0</v>
      </c>
      <c r="AI638" s="193">
        <v>0</v>
      </c>
      <c r="AJ638" s="193">
        <v>2652</v>
      </c>
      <c r="AK638" s="193">
        <v>2348</v>
      </c>
      <c r="AL638" s="193">
        <v>5000</v>
      </c>
      <c r="AM638" s="193">
        <v>0</v>
      </c>
      <c r="AN638" s="193">
        <v>0</v>
      </c>
      <c r="AO638" s="193">
        <v>0</v>
      </c>
      <c r="AP638" s="193">
        <v>5641</v>
      </c>
      <c r="AQ638" s="193">
        <v>5265</v>
      </c>
      <c r="AR638" s="193">
        <v>10906</v>
      </c>
      <c r="AS638" s="190" t="s">
        <v>271</v>
      </c>
      <c r="AT638" s="193" t="s">
        <v>271</v>
      </c>
      <c r="AU638" s="193" t="s">
        <v>271</v>
      </c>
      <c r="AV638" s="190" t="s">
        <v>271</v>
      </c>
      <c r="AW638" s="193" t="s">
        <v>271</v>
      </c>
      <c r="AX638" s="193" t="s">
        <v>271</v>
      </c>
      <c r="AY638" s="190" t="s">
        <v>271</v>
      </c>
      <c r="AZ638" s="193" t="s">
        <v>271</v>
      </c>
      <c r="BA638" s="193" t="s">
        <v>271</v>
      </c>
      <c r="BB638" s="190" t="s">
        <v>271</v>
      </c>
      <c r="BC638" s="193" t="s">
        <v>271</v>
      </c>
      <c r="BD638" s="193" t="s">
        <v>271</v>
      </c>
      <c r="BE638" s="190" t="s">
        <v>271</v>
      </c>
      <c r="BF638" s="193" t="s">
        <v>271</v>
      </c>
      <c r="BG638" s="193" t="s">
        <v>271</v>
      </c>
      <c r="BH638" s="190" t="s">
        <v>271</v>
      </c>
      <c r="BI638" s="193" t="s">
        <v>271</v>
      </c>
      <c r="BJ638" s="193" t="s">
        <v>271</v>
      </c>
      <c r="BK638" s="190" t="s">
        <v>271</v>
      </c>
      <c r="BL638" s="193" t="s">
        <v>271</v>
      </c>
      <c r="BM638" s="193" t="s">
        <v>271</v>
      </c>
      <c r="BN638" s="190" t="s">
        <v>271</v>
      </c>
      <c r="BO638" s="193" t="s">
        <v>271</v>
      </c>
      <c r="BP638" s="193" t="s">
        <v>271</v>
      </c>
      <c r="BQ638" s="190" t="s">
        <v>287</v>
      </c>
      <c r="BR638" s="193">
        <v>10906</v>
      </c>
      <c r="BS638" s="193">
        <v>0</v>
      </c>
      <c r="BT638" s="190" t="s">
        <v>271</v>
      </c>
      <c r="BU638" s="193" t="s">
        <v>271</v>
      </c>
      <c r="BV638" s="193" t="s">
        <v>271</v>
      </c>
      <c r="BW638" s="193" t="s">
        <v>271</v>
      </c>
      <c r="BX638" s="193" t="s">
        <v>271</v>
      </c>
      <c r="BY638" s="193">
        <v>0</v>
      </c>
      <c r="BZ638" s="193" t="s">
        <v>271</v>
      </c>
      <c r="CA638" s="193" t="s">
        <v>271</v>
      </c>
      <c r="CB638" s="193">
        <v>0</v>
      </c>
      <c r="CC638" s="190" t="s">
        <v>271</v>
      </c>
      <c r="CD638" s="193" t="s">
        <v>271</v>
      </c>
      <c r="CE638" s="193" t="s">
        <v>271</v>
      </c>
      <c r="CF638" s="190" t="s">
        <v>271</v>
      </c>
      <c r="CG638" s="193" t="s">
        <v>271</v>
      </c>
      <c r="CH638" s="193" t="s">
        <v>271</v>
      </c>
      <c r="CI638" s="190" t="s">
        <v>271</v>
      </c>
      <c r="CJ638" s="193" t="s">
        <v>271</v>
      </c>
      <c r="CK638" s="193" t="s">
        <v>271</v>
      </c>
      <c r="CL638" s="190" t="s">
        <v>271</v>
      </c>
      <c r="CM638" s="193" t="s">
        <v>271</v>
      </c>
      <c r="CN638" s="193" t="s">
        <v>271</v>
      </c>
      <c r="CO638" s="190" t="s">
        <v>271</v>
      </c>
      <c r="CP638" s="193" t="s">
        <v>271</v>
      </c>
      <c r="CQ638" s="193" t="s">
        <v>271</v>
      </c>
      <c r="CR638" s="190" t="s">
        <v>271</v>
      </c>
      <c r="CS638" s="193" t="s">
        <v>271</v>
      </c>
      <c r="CT638" s="193" t="s">
        <v>271</v>
      </c>
      <c r="CU638" s="190" t="s">
        <v>271</v>
      </c>
      <c r="CV638" s="193" t="s">
        <v>271</v>
      </c>
      <c r="CW638" s="193" t="s">
        <v>271</v>
      </c>
      <c r="CX638" s="190" t="s">
        <v>271</v>
      </c>
      <c r="CY638" s="193" t="s">
        <v>271</v>
      </c>
      <c r="CZ638" s="193" t="s">
        <v>271</v>
      </c>
      <c r="DA638" s="190" t="s">
        <v>271</v>
      </c>
      <c r="DB638" s="193" t="s">
        <v>271</v>
      </c>
      <c r="DC638" s="193" t="s">
        <v>271</v>
      </c>
      <c r="DD638" s="190" t="s">
        <v>271</v>
      </c>
      <c r="DE638" s="193" t="s">
        <v>271</v>
      </c>
      <c r="DF638" s="193" t="s">
        <v>271</v>
      </c>
      <c r="DG638" s="190" t="s">
        <v>271</v>
      </c>
      <c r="DH638" s="193" t="s">
        <v>271</v>
      </c>
      <c r="DI638" s="193" t="s">
        <v>271</v>
      </c>
      <c r="DJ638" s="190" t="s">
        <v>271</v>
      </c>
      <c r="DK638" s="193" t="s">
        <v>271</v>
      </c>
      <c r="DL638" s="193" t="s">
        <v>271</v>
      </c>
      <c r="DM638" s="190" t="s">
        <v>271</v>
      </c>
      <c r="DN638" s="193" t="s">
        <v>271</v>
      </c>
      <c r="DO638" s="193" t="s">
        <v>271</v>
      </c>
      <c r="DP638" s="190" t="s">
        <v>271</v>
      </c>
      <c r="DQ638" s="193" t="s">
        <v>271</v>
      </c>
      <c r="DR638" s="193" t="s">
        <v>271</v>
      </c>
      <c r="DS638" s="190" t="s">
        <v>271</v>
      </c>
      <c r="DT638" s="193" t="s">
        <v>271</v>
      </c>
      <c r="DU638" s="193" t="s">
        <v>271</v>
      </c>
      <c r="DV638" s="190" t="s">
        <v>271</v>
      </c>
      <c r="DW638" s="193" t="s">
        <v>271</v>
      </c>
      <c r="DX638" s="193" t="s">
        <v>271</v>
      </c>
      <c r="DY638" s="190" t="s">
        <v>356</v>
      </c>
      <c r="DZ638" s="190" t="s">
        <v>271</v>
      </c>
      <c r="EA638" s="190" t="s">
        <v>271</v>
      </c>
      <c r="EB638" s="190" t="s">
        <v>271</v>
      </c>
      <c r="EC638" s="190" t="s">
        <v>272</v>
      </c>
      <c r="ED638" s="190" t="s">
        <v>308</v>
      </c>
      <c r="EE638" s="190" t="s">
        <v>307</v>
      </c>
      <c r="EF638" s="190" t="s">
        <v>4111</v>
      </c>
      <c r="EG638" s="190" t="s">
        <v>321</v>
      </c>
      <c r="EH638" s="190" t="s">
        <v>284</v>
      </c>
      <c r="EI638" s="190" t="s">
        <v>283</v>
      </c>
      <c r="EJ638" s="190" t="s">
        <v>246</v>
      </c>
      <c r="EK638" s="190" t="s">
        <v>379</v>
      </c>
      <c r="EL638" s="190" t="s">
        <v>272</v>
      </c>
      <c r="EM638" s="190" t="s">
        <v>272</v>
      </c>
      <c r="EN638" s="190" t="s">
        <v>272</v>
      </c>
      <c r="EO638" s="190" t="s">
        <v>272</v>
      </c>
      <c r="EP638" s="190" t="s">
        <v>378</v>
      </c>
      <c r="EQ638" s="190">
        <v>4</v>
      </c>
      <c r="ER638" s="190" t="s">
        <v>349</v>
      </c>
      <c r="ES638" s="190" t="s">
        <v>272</v>
      </c>
      <c r="ET638" s="190" t="s">
        <v>272</v>
      </c>
      <c r="EU638" s="190" t="s">
        <v>272</v>
      </c>
      <c r="EV638" s="190" t="s">
        <v>272</v>
      </c>
      <c r="EW638" s="190" t="s">
        <v>303</v>
      </c>
      <c r="EX638" s="190">
        <v>4</v>
      </c>
      <c r="EY638" s="190" t="s">
        <v>318</v>
      </c>
      <c r="EZ638" s="190" t="s">
        <v>268</v>
      </c>
      <c r="FA638" s="190" t="s">
        <v>260</v>
      </c>
      <c r="FB638" s="193">
        <v>1</v>
      </c>
      <c r="FC638" s="190" t="s">
        <v>276</v>
      </c>
      <c r="FD638" s="190" t="s">
        <v>271</v>
      </c>
      <c r="FE638" s="190" t="s">
        <v>271</v>
      </c>
      <c r="FF638" s="190" t="s">
        <v>264</v>
      </c>
      <c r="FG638" s="190" t="s">
        <v>4110</v>
      </c>
      <c r="FH638" s="190" t="s">
        <v>271</v>
      </c>
      <c r="FI638" s="190" t="s">
        <v>4109</v>
      </c>
      <c r="FJ638" s="190" t="s">
        <v>4108</v>
      </c>
      <c r="FK638" s="190" t="s">
        <v>4107</v>
      </c>
      <c r="FL638" s="190" t="s">
        <v>3253</v>
      </c>
      <c r="FM638" s="190" t="s">
        <v>3252</v>
      </c>
      <c r="FN638" s="190" t="s">
        <v>3251</v>
      </c>
      <c r="FO638" s="190" t="s">
        <v>4106</v>
      </c>
      <c r="FP638" s="190" t="s">
        <v>4105</v>
      </c>
      <c r="FQ638" s="193">
        <v>0</v>
      </c>
      <c r="FR638" s="193">
        <v>10906</v>
      </c>
      <c r="FS638" s="190" t="s">
        <v>297</v>
      </c>
      <c r="FT638" s="190" t="s">
        <v>297</v>
      </c>
      <c r="FU638" s="190" t="s">
        <v>272</v>
      </c>
      <c r="FV638" s="190" t="s">
        <v>272</v>
      </c>
      <c r="FW638" s="190" t="s">
        <v>297</v>
      </c>
      <c r="FX638" s="190" t="s">
        <v>297</v>
      </c>
      <c r="FY638" s="190" t="s">
        <v>297</v>
      </c>
      <c r="FZ638" s="190" t="s">
        <v>297</v>
      </c>
      <c r="GA638" s="190" t="s">
        <v>297</v>
      </c>
      <c r="GB638" s="190" t="s">
        <v>297</v>
      </c>
      <c r="GC638" s="190" t="s">
        <v>297</v>
      </c>
      <c r="GD638" s="190" t="s">
        <v>297</v>
      </c>
      <c r="GE638" s="190" t="s">
        <v>271</v>
      </c>
    </row>
    <row r="639" spans="1:187" x14ac:dyDescent="0.3">
      <c r="A639" s="190" t="s">
        <v>372</v>
      </c>
      <c r="B639" s="190">
        <v>3169</v>
      </c>
      <c r="C639" s="190" t="s">
        <v>129</v>
      </c>
      <c r="D639" s="190" t="s">
        <v>240</v>
      </c>
      <c r="E639" s="190" t="s">
        <v>3265</v>
      </c>
      <c r="F639" s="190" t="s">
        <v>3264</v>
      </c>
      <c r="G639" s="190" t="s">
        <v>2855</v>
      </c>
      <c r="H639" s="190" t="s">
        <v>301</v>
      </c>
      <c r="I639" s="190" t="s">
        <v>301</v>
      </c>
      <c r="J639" s="190" t="s">
        <v>3025</v>
      </c>
      <c r="K639" s="190" t="s">
        <v>271</v>
      </c>
      <c r="L639" s="190" t="s">
        <v>271</v>
      </c>
      <c r="M639" s="190" t="s">
        <v>271</v>
      </c>
      <c r="N639" s="190" t="s">
        <v>271</v>
      </c>
      <c r="O639" s="190" t="s">
        <v>271</v>
      </c>
      <c r="P639" s="190" t="s">
        <v>271</v>
      </c>
      <c r="Q639" s="191">
        <v>42370</v>
      </c>
      <c r="R639" s="191">
        <v>43100</v>
      </c>
      <c r="T639" s="190" t="s">
        <v>452</v>
      </c>
      <c r="U639" s="194">
        <v>2239510</v>
      </c>
      <c r="V639" s="190" t="s">
        <v>904</v>
      </c>
      <c r="W639" s="190" t="s">
        <v>3263</v>
      </c>
      <c r="X639" s="190" t="s">
        <v>903</v>
      </c>
      <c r="Y639" s="190" t="s">
        <v>3262</v>
      </c>
      <c r="Z639" s="190" t="s">
        <v>364</v>
      </c>
      <c r="AA639" s="190" t="s">
        <v>3261</v>
      </c>
      <c r="AB639" s="190" t="s">
        <v>448</v>
      </c>
      <c r="AC639" s="190" t="s">
        <v>3260</v>
      </c>
      <c r="AD639" s="190" t="s">
        <v>325</v>
      </c>
      <c r="AE639" s="190" t="s">
        <v>3259</v>
      </c>
      <c r="AF639" s="190" t="s">
        <v>3258</v>
      </c>
      <c r="AG639" s="193">
        <v>0</v>
      </c>
      <c r="AH639" s="193">
        <v>0</v>
      </c>
      <c r="AI639" s="193">
        <v>0</v>
      </c>
      <c r="AJ639" s="193">
        <v>37251</v>
      </c>
      <c r="AK639" s="193">
        <v>31642</v>
      </c>
      <c r="AL639" s="193">
        <v>68893</v>
      </c>
      <c r="AM639" s="193">
        <v>0</v>
      </c>
      <c r="AN639" s="193">
        <v>0</v>
      </c>
      <c r="AO639" s="193">
        <v>0</v>
      </c>
      <c r="AP639" s="193">
        <v>1093</v>
      </c>
      <c r="AQ639" s="193">
        <v>2290</v>
      </c>
      <c r="AR639" s="193">
        <v>3383</v>
      </c>
      <c r="AS639" s="190" t="s">
        <v>271</v>
      </c>
      <c r="AT639" s="193" t="s">
        <v>271</v>
      </c>
      <c r="AU639" s="193" t="s">
        <v>271</v>
      </c>
      <c r="AV639" s="190" t="s">
        <v>271</v>
      </c>
      <c r="AW639" s="193" t="s">
        <v>271</v>
      </c>
      <c r="AX639" s="193" t="s">
        <v>271</v>
      </c>
      <c r="AY639" s="190" t="s">
        <v>271</v>
      </c>
      <c r="AZ639" s="193" t="s">
        <v>271</v>
      </c>
      <c r="BA639" s="193" t="s">
        <v>271</v>
      </c>
      <c r="BB639" s="190" t="s">
        <v>271</v>
      </c>
      <c r="BC639" s="193" t="s">
        <v>271</v>
      </c>
      <c r="BD639" s="193" t="s">
        <v>271</v>
      </c>
      <c r="BE639" s="190" t="s">
        <v>271</v>
      </c>
      <c r="BF639" s="193" t="s">
        <v>271</v>
      </c>
      <c r="BG639" s="193" t="s">
        <v>271</v>
      </c>
      <c r="BH639" s="190" t="s">
        <v>271</v>
      </c>
      <c r="BI639" s="193" t="s">
        <v>271</v>
      </c>
      <c r="BJ639" s="193" t="s">
        <v>271</v>
      </c>
      <c r="BK639" s="190" t="s">
        <v>271</v>
      </c>
      <c r="BL639" s="193" t="s">
        <v>271</v>
      </c>
      <c r="BM639" s="193" t="s">
        <v>271</v>
      </c>
      <c r="BN639" s="190" t="s">
        <v>271</v>
      </c>
      <c r="BO639" s="193" t="s">
        <v>271</v>
      </c>
      <c r="BP639" s="193" t="s">
        <v>271</v>
      </c>
      <c r="BQ639" s="190" t="s">
        <v>287</v>
      </c>
      <c r="BR639" s="193">
        <v>3383</v>
      </c>
      <c r="BS639" s="193">
        <v>0</v>
      </c>
      <c r="BT639" s="190" t="s">
        <v>271</v>
      </c>
      <c r="BU639" s="193" t="s">
        <v>271</v>
      </c>
      <c r="BV639" s="193" t="s">
        <v>271</v>
      </c>
      <c r="BW639" s="193" t="s">
        <v>271</v>
      </c>
      <c r="BX639" s="193" t="s">
        <v>271</v>
      </c>
      <c r="BY639" s="193">
        <v>0</v>
      </c>
      <c r="BZ639" s="193" t="s">
        <v>271</v>
      </c>
      <c r="CA639" s="193" t="s">
        <v>271</v>
      </c>
      <c r="CB639" s="193">
        <v>0</v>
      </c>
      <c r="CC639" s="190" t="s">
        <v>271</v>
      </c>
      <c r="CD639" s="193" t="s">
        <v>271</v>
      </c>
      <c r="CE639" s="193" t="s">
        <v>271</v>
      </c>
      <c r="CF639" s="190" t="s">
        <v>271</v>
      </c>
      <c r="CG639" s="193" t="s">
        <v>271</v>
      </c>
      <c r="CH639" s="193" t="s">
        <v>271</v>
      </c>
      <c r="CI639" s="190" t="s">
        <v>271</v>
      </c>
      <c r="CJ639" s="193" t="s">
        <v>271</v>
      </c>
      <c r="CK639" s="193" t="s">
        <v>271</v>
      </c>
      <c r="CL639" s="190" t="s">
        <v>271</v>
      </c>
      <c r="CM639" s="193" t="s">
        <v>271</v>
      </c>
      <c r="CN639" s="193" t="s">
        <v>271</v>
      </c>
      <c r="CO639" s="190" t="s">
        <v>271</v>
      </c>
      <c r="CP639" s="193" t="s">
        <v>271</v>
      </c>
      <c r="CQ639" s="193" t="s">
        <v>271</v>
      </c>
      <c r="CR639" s="190" t="s">
        <v>271</v>
      </c>
      <c r="CS639" s="193" t="s">
        <v>271</v>
      </c>
      <c r="CT639" s="193" t="s">
        <v>271</v>
      </c>
      <c r="CU639" s="190" t="s">
        <v>271</v>
      </c>
      <c r="CV639" s="193" t="s">
        <v>271</v>
      </c>
      <c r="CW639" s="193" t="s">
        <v>271</v>
      </c>
      <c r="CX639" s="190" t="s">
        <v>271</v>
      </c>
      <c r="CY639" s="193" t="s">
        <v>271</v>
      </c>
      <c r="CZ639" s="193" t="s">
        <v>271</v>
      </c>
      <c r="DA639" s="190" t="s">
        <v>271</v>
      </c>
      <c r="DB639" s="193" t="s">
        <v>271</v>
      </c>
      <c r="DC639" s="193" t="s">
        <v>271</v>
      </c>
      <c r="DD639" s="190" t="s">
        <v>271</v>
      </c>
      <c r="DE639" s="193" t="s">
        <v>271</v>
      </c>
      <c r="DF639" s="193" t="s">
        <v>271</v>
      </c>
      <c r="DG639" s="190" t="s">
        <v>271</v>
      </c>
      <c r="DH639" s="193" t="s">
        <v>271</v>
      </c>
      <c r="DI639" s="193" t="s">
        <v>271</v>
      </c>
      <c r="DJ639" s="190" t="s">
        <v>271</v>
      </c>
      <c r="DK639" s="193" t="s">
        <v>271</v>
      </c>
      <c r="DL639" s="193" t="s">
        <v>271</v>
      </c>
      <c r="DM639" s="190" t="s">
        <v>271</v>
      </c>
      <c r="DN639" s="193" t="s">
        <v>271</v>
      </c>
      <c r="DO639" s="193" t="s">
        <v>271</v>
      </c>
      <c r="DP639" s="190" t="s">
        <v>271</v>
      </c>
      <c r="DQ639" s="193" t="s">
        <v>271</v>
      </c>
      <c r="DR639" s="193" t="s">
        <v>271</v>
      </c>
      <c r="DS639" s="190" t="s">
        <v>271</v>
      </c>
      <c r="DT639" s="193" t="s">
        <v>271</v>
      </c>
      <c r="DU639" s="193" t="s">
        <v>271</v>
      </c>
      <c r="DV639" s="190" t="s">
        <v>271</v>
      </c>
      <c r="DW639" s="193" t="s">
        <v>271</v>
      </c>
      <c r="DX639" s="193" t="s">
        <v>271</v>
      </c>
      <c r="DY639" s="190" t="s">
        <v>356</v>
      </c>
      <c r="DZ639" s="190" t="s">
        <v>272</v>
      </c>
      <c r="EA639" s="190" t="s">
        <v>355</v>
      </c>
      <c r="EB639" s="190" t="s">
        <v>307</v>
      </c>
      <c r="EC639" s="190" t="s">
        <v>272</v>
      </c>
      <c r="ED639" s="190" t="s">
        <v>323</v>
      </c>
      <c r="EE639" s="190" t="s">
        <v>426</v>
      </c>
      <c r="EF639" s="190" t="s">
        <v>271</v>
      </c>
      <c r="EG639" s="190" t="s">
        <v>321</v>
      </c>
      <c r="EH639" s="190" t="s">
        <v>284</v>
      </c>
      <c r="EI639" s="190" t="s">
        <v>319</v>
      </c>
      <c r="EJ639" s="190" t="s">
        <v>246</v>
      </c>
      <c r="EK639" s="190" t="s">
        <v>351</v>
      </c>
      <c r="EL639" s="190" t="s">
        <v>297</v>
      </c>
      <c r="EM639" s="190" t="s">
        <v>297</v>
      </c>
      <c r="EN639" s="190" t="s">
        <v>272</v>
      </c>
      <c r="EO639" s="190" t="s">
        <v>272</v>
      </c>
      <c r="EP639" s="190" t="s">
        <v>281</v>
      </c>
      <c r="EQ639" s="190">
        <v>2</v>
      </c>
      <c r="ER639" s="190" t="s">
        <v>349</v>
      </c>
      <c r="ES639" s="190" t="s">
        <v>272</v>
      </c>
      <c r="ET639" s="190" t="s">
        <v>297</v>
      </c>
      <c r="EU639" s="190" t="s">
        <v>272</v>
      </c>
      <c r="EV639" s="190" t="s">
        <v>272</v>
      </c>
      <c r="EW639" s="190" t="s">
        <v>303</v>
      </c>
      <c r="EX639" s="190">
        <v>3</v>
      </c>
      <c r="EY639" s="190" t="s">
        <v>318</v>
      </c>
      <c r="EZ639" s="190" t="s">
        <v>268</v>
      </c>
      <c r="FA639" s="190" t="s">
        <v>259</v>
      </c>
      <c r="FB639" s="193">
        <v>2</v>
      </c>
      <c r="FC639" s="190" t="s">
        <v>276</v>
      </c>
      <c r="FD639" s="190" t="s">
        <v>271</v>
      </c>
      <c r="FE639" s="190" t="s">
        <v>271</v>
      </c>
      <c r="FF639" s="190" t="s">
        <v>264</v>
      </c>
      <c r="FG639" s="190" t="s">
        <v>3257</v>
      </c>
      <c r="FH639" s="190" t="s">
        <v>271</v>
      </c>
      <c r="FI639" s="190" t="s">
        <v>3256</v>
      </c>
      <c r="FJ639" s="190" t="s">
        <v>3255</v>
      </c>
      <c r="FK639" s="190" t="s">
        <v>3254</v>
      </c>
      <c r="FL639" s="190" t="s">
        <v>3253</v>
      </c>
      <c r="FM639" s="190" t="s">
        <v>3252</v>
      </c>
      <c r="FN639" s="190" t="s">
        <v>3251</v>
      </c>
      <c r="FO639" s="190" t="s">
        <v>271</v>
      </c>
      <c r="FP639" s="190" t="s">
        <v>3250</v>
      </c>
      <c r="FQ639" s="193">
        <v>0</v>
      </c>
      <c r="FR639" s="193">
        <v>3383</v>
      </c>
      <c r="FS639" s="190" t="s">
        <v>297</v>
      </c>
      <c r="FT639" s="190" t="s">
        <v>297</v>
      </c>
      <c r="FU639" s="190" t="s">
        <v>272</v>
      </c>
      <c r="FV639" s="190" t="s">
        <v>272</v>
      </c>
      <c r="FW639" s="190" t="s">
        <v>297</v>
      </c>
      <c r="FX639" s="190" t="s">
        <v>297</v>
      </c>
      <c r="FY639" s="190" t="s">
        <v>297</v>
      </c>
      <c r="FZ639" s="190" t="s">
        <v>297</v>
      </c>
      <c r="GA639" s="190" t="s">
        <v>297</v>
      </c>
      <c r="GB639" s="190" t="s">
        <v>297</v>
      </c>
      <c r="GC639" s="190" t="s">
        <v>297</v>
      </c>
      <c r="GD639" s="190" t="s">
        <v>297</v>
      </c>
      <c r="GE639" s="190" t="s">
        <v>297</v>
      </c>
    </row>
    <row r="640" spans="1:187" x14ac:dyDescent="0.3">
      <c r="A640" s="190" t="s">
        <v>372</v>
      </c>
      <c r="B640" s="190">
        <v>3172</v>
      </c>
      <c r="C640" s="190" t="s">
        <v>129</v>
      </c>
      <c r="D640" s="190" t="s">
        <v>240</v>
      </c>
      <c r="E640" s="190" t="s">
        <v>3249</v>
      </c>
      <c r="F640" s="190" t="s">
        <v>3248</v>
      </c>
      <c r="G640" s="190" t="s">
        <v>2855</v>
      </c>
      <c r="H640" s="190" t="s">
        <v>301</v>
      </c>
      <c r="I640" s="190" t="s">
        <v>301</v>
      </c>
      <c r="J640" s="190" t="s">
        <v>3247</v>
      </c>
      <c r="K640" s="190" t="s">
        <v>271</v>
      </c>
      <c r="L640" s="190" t="s">
        <v>271</v>
      </c>
      <c r="M640" s="190" t="s">
        <v>271</v>
      </c>
      <c r="N640" s="190" t="s">
        <v>271</v>
      </c>
      <c r="O640" s="190" t="s">
        <v>271</v>
      </c>
      <c r="P640" s="190" t="s">
        <v>271</v>
      </c>
      <c r="Q640" s="191">
        <v>42370</v>
      </c>
      <c r="R640" s="191">
        <v>42551</v>
      </c>
      <c r="T640" s="190" t="s">
        <v>452</v>
      </c>
      <c r="U640" s="194">
        <v>344180</v>
      </c>
      <c r="V640" s="190" t="s">
        <v>3246</v>
      </c>
      <c r="W640" s="190" t="s">
        <v>3245</v>
      </c>
      <c r="X640" s="190" t="s">
        <v>3244</v>
      </c>
      <c r="Y640" s="190" t="s">
        <v>3243</v>
      </c>
      <c r="Z640" s="190" t="s">
        <v>364</v>
      </c>
      <c r="AA640" s="190" t="s">
        <v>3242</v>
      </c>
      <c r="AB640" s="190" t="s">
        <v>448</v>
      </c>
      <c r="AC640" s="190" t="s">
        <v>3241</v>
      </c>
      <c r="AD640" s="190" t="s">
        <v>325</v>
      </c>
      <c r="AE640" s="190" t="s">
        <v>3240</v>
      </c>
      <c r="AF640" s="190" t="s">
        <v>3239</v>
      </c>
      <c r="AG640" s="193">
        <v>10288</v>
      </c>
      <c r="AH640" s="193">
        <v>9543</v>
      </c>
      <c r="AI640" s="193">
        <v>13146</v>
      </c>
      <c r="AJ640" s="193">
        <v>6810</v>
      </c>
      <c r="AK640" s="193">
        <v>6336</v>
      </c>
      <c r="AL640" s="193">
        <v>19831</v>
      </c>
      <c r="AM640" s="193">
        <v>1168</v>
      </c>
      <c r="AN640" s="193">
        <v>1084</v>
      </c>
      <c r="AO640" s="193">
        <v>2252</v>
      </c>
      <c r="AP640" s="193">
        <v>690</v>
      </c>
      <c r="AQ640" s="193">
        <v>811</v>
      </c>
      <c r="AR640" s="193">
        <v>1501</v>
      </c>
      <c r="AS640" s="190" t="s">
        <v>271</v>
      </c>
      <c r="AT640" s="193" t="s">
        <v>271</v>
      </c>
      <c r="AU640" s="193" t="s">
        <v>271</v>
      </c>
      <c r="AV640" s="190" t="s">
        <v>287</v>
      </c>
      <c r="AW640" s="193">
        <v>1501</v>
      </c>
      <c r="AX640" s="193">
        <v>2252</v>
      </c>
      <c r="AY640" s="190" t="s">
        <v>271</v>
      </c>
      <c r="AZ640" s="193" t="s">
        <v>271</v>
      </c>
      <c r="BA640" s="193" t="s">
        <v>271</v>
      </c>
      <c r="BB640" s="190" t="s">
        <v>271</v>
      </c>
      <c r="BC640" s="193" t="s">
        <v>271</v>
      </c>
      <c r="BD640" s="193" t="s">
        <v>271</v>
      </c>
      <c r="BE640" s="190" t="s">
        <v>271</v>
      </c>
      <c r="BF640" s="193" t="s">
        <v>271</v>
      </c>
      <c r="BG640" s="193" t="s">
        <v>271</v>
      </c>
      <c r="BH640" s="190" t="s">
        <v>271</v>
      </c>
      <c r="BI640" s="193" t="s">
        <v>271</v>
      </c>
      <c r="BJ640" s="193" t="s">
        <v>271</v>
      </c>
      <c r="BK640" s="190" t="s">
        <v>271</v>
      </c>
      <c r="BL640" s="193" t="s">
        <v>271</v>
      </c>
      <c r="BM640" s="193" t="s">
        <v>271</v>
      </c>
      <c r="BN640" s="190" t="s">
        <v>271</v>
      </c>
      <c r="BO640" s="193" t="s">
        <v>271</v>
      </c>
      <c r="BP640" s="193" t="s">
        <v>271</v>
      </c>
      <c r="BQ640" s="190" t="s">
        <v>271</v>
      </c>
      <c r="BR640" s="193" t="s">
        <v>271</v>
      </c>
      <c r="BS640" s="193" t="s">
        <v>271</v>
      </c>
      <c r="BT640" s="190" t="s">
        <v>271</v>
      </c>
      <c r="BU640" s="193" t="s">
        <v>271</v>
      </c>
      <c r="BV640" s="193" t="s">
        <v>271</v>
      </c>
      <c r="BW640" s="193">
        <v>0</v>
      </c>
      <c r="BX640" s="193">
        <v>0</v>
      </c>
      <c r="BY640" s="193">
        <v>0</v>
      </c>
      <c r="BZ640" s="193">
        <v>0</v>
      </c>
      <c r="CA640" s="193">
        <v>0</v>
      </c>
      <c r="CB640" s="193">
        <v>0</v>
      </c>
      <c r="CC640" s="190" t="s">
        <v>271</v>
      </c>
      <c r="CD640" s="193" t="s">
        <v>271</v>
      </c>
      <c r="CE640" s="193" t="s">
        <v>271</v>
      </c>
      <c r="CF640" s="190" t="s">
        <v>271</v>
      </c>
      <c r="CG640" s="193" t="s">
        <v>271</v>
      </c>
      <c r="CH640" s="193" t="s">
        <v>271</v>
      </c>
      <c r="CI640" s="190" t="s">
        <v>271</v>
      </c>
      <c r="CJ640" s="193" t="s">
        <v>271</v>
      </c>
      <c r="CK640" s="193" t="s">
        <v>271</v>
      </c>
      <c r="CL640" s="190" t="s">
        <v>271</v>
      </c>
      <c r="CM640" s="193" t="s">
        <v>271</v>
      </c>
      <c r="CN640" s="193" t="s">
        <v>271</v>
      </c>
      <c r="CO640" s="190" t="s">
        <v>271</v>
      </c>
      <c r="CP640" s="193" t="s">
        <v>271</v>
      </c>
      <c r="CQ640" s="193" t="s">
        <v>271</v>
      </c>
      <c r="CR640" s="190" t="s">
        <v>271</v>
      </c>
      <c r="CS640" s="193" t="s">
        <v>271</v>
      </c>
      <c r="CT640" s="193" t="s">
        <v>271</v>
      </c>
      <c r="CU640" s="190" t="s">
        <v>271</v>
      </c>
      <c r="CV640" s="193" t="s">
        <v>271</v>
      </c>
      <c r="CW640" s="193" t="s">
        <v>271</v>
      </c>
      <c r="CX640" s="190" t="s">
        <v>271</v>
      </c>
      <c r="CY640" s="193" t="s">
        <v>271</v>
      </c>
      <c r="CZ640" s="193" t="s">
        <v>271</v>
      </c>
      <c r="DA640" s="190" t="s">
        <v>271</v>
      </c>
      <c r="DB640" s="193" t="s">
        <v>271</v>
      </c>
      <c r="DC640" s="193" t="s">
        <v>271</v>
      </c>
      <c r="DD640" s="190" t="s">
        <v>271</v>
      </c>
      <c r="DE640" s="193" t="s">
        <v>271</v>
      </c>
      <c r="DF640" s="193" t="s">
        <v>271</v>
      </c>
      <c r="DG640" s="190" t="s">
        <v>271</v>
      </c>
      <c r="DH640" s="193" t="s">
        <v>271</v>
      </c>
      <c r="DI640" s="193" t="s">
        <v>271</v>
      </c>
      <c r="DJ640" s="190" t="s">
        <v>271</v>
      </c>
      <c r="DK640" s="193" t="s">
        <v>271</v>
      </c>
      <c r="DL640" s="193" t="s">
        <v>271</v>
      </c>
      <c r="DM640" s="190" t="s">
        <v>271</v>
      </c>
      <c r="DN640" s="193" t="s">
        <v>271</v>
      </c>
      <c r="DO640" s="193" t="s">
        <v>271</v>
      </c>
      <c r="DP640" s="190" t="s">
        <v>271</v>
      </c>
      <c r="DQ640" s="193" t="s">
        <v>271</v>
      </c>
      <c r="DR640" s="193" t="s">
        <v>271</v>
      </c>
      <c r="DS640" s="190" t="s">
        <v>271</v>
      </c>
      <c r="DT640" s="193" t="s">
        <v>271</v>
      </c>
      <c r="DU640" s="193" t="s">
        <v>271</v>
      </c>
      <c r="DV640" s="190" t="s">
        <v>271</v>
      </c>
      <c r="DW640" s="193" t="s">
        <v>271</v>
      </c>
      <c r="DX640" s="193" t="s">
        <v>271</v>
      </c>
      <c r="DY640" s="190" t="s">
        <v>356</v>
      </c>
      <c r="DZ640" s="190" t="s">
        <v>272</v>
      </c>
      <c r="EA640" s="190" t="s">
        <v>868</v>
      </c>
      <c r="EB640" s="190" t="s">
        <v>307</v>
      </c>
      <c r="EC640" s="190" t="s">
        <v>272</v>
      </c>
      <c r="ED640" s="190" t="s">
        <v>564</v>
      </c>
      <c r="EE640" s="190" t="s">
        <v>426</v>
      </c>
      <c r="EF640" s="190" t="s">
        <v>271</v>
      </c>
      <c r="EG640" s="190" t="s">
        <v>321</v>
      </c>
      <c r="EH640" s="190" t="s">
        <v>284</v>
      </c>
      <c r="EI640" s="190" t="s">
        <v>483</v>
      </c>
      <c r="EJ640" s="190" t="s">
        <v>246</v>
      </c>
      <c r="EK640" s="190" t="s">
        <v>379</v>
      </c>
      <c r="EL640" s="190" t="s">
        <v>272</v>
      </c>
      <c r="EM640" s="190" t="s">
        <v>272</v>
      </c>
      <c r="EN640" s="190" t="s">
        <v>272</v>
      </c>
      <c r="EO640" s="190" t="s">
        <v>272</v>
      </c>
      <c r="EP640" s="190" t="s">
        <v>378</v>
      </c>
      <c r="EQ640" s="190">
        <v>4</v>
      </c>
      <c r="ER640" s="190" t="s">
        <v>404</v>
      </c>
      <c r="ES640" s="190" t="s">
        <v>297</v>
      </c>
      <c r="ET640" s="190" t="s">
        <v>297</v>
      </c>
      <c r="EU640" s="190" t="s">
        <v>272</v>
      </c>
      <c r="EV640" s="190" t="s">
        <v>272</v>
      </c>
      <c r="EW640" s="190" t="s">
        <v>281</v>
      </c>
      <c r="EX640" s="190">
        <v>2</v>
      </c>
      <c r="EY640" s="190" t="s">
        <v>318</v>
      </c>
      <c r="EZ640" s="190" t="s">
        <v>268</v>
      </c>
      <c r="FA640" s="190" t="s">
        <v>258</v>
      </c>
      <c r="FB640" s="193">
        <v>1</v>
      </c>
      <c r="FC640" s="190" t="s">
        <v>276</v>
      </c>
      <c r="FD640" s="190" t="s">
        <v>271</v>
      </c>
      <c r="FE640" s="190" t="s">
        <v>271</v>
      </c>
      <c r="FF640" s="190" t="s">
        <v>263</v>
      </c>
      <c r="FG640" s="190" t="s">
        <v>3238</v>
      </c>
      <c r="FH640" s="190" t="s">
        <v>271</v>
      </c>
      <c r="FI640" s="190" t="s">
        <v>3237</v>
      </c>
      <c r="FJ640" s="190" t="s">
        <v>3236</v>
      </c>
      <c r="FK640" s="190" t="s">
        <v>3235</v>
      </c>
      <c r="FL640" s="190" t="s">
        <v>3234</v>
      </c>
      <c r="FM640" s="190" t="s">
        <v>3233</v>
      </c>
      <c r="FN640" s="190" t="s">
        <v>3232</v>
      </c>
      <c r="FO640" s="190" t="s">
        <v>3231</v>
      </c>
      <c r="FP640" s="190" t="s">
        <v>271</v>
      </c>
      <c r="FQ640" s="193">
        <v>2252</v>
      </c>
      <c r="FR640" s="193">
        <v>1501</v>
      </c>
      <c r="FS640" s="190" t="s">
        <v>271</v>
      </c>
      <c r="FT640" s="190" t="s">
        <v>271</v>
      </c>
      <c r="FU640" s="190" t="s">
        <v>272</v>
      </c>
      <c r="FV640" s="190" t="s">
        <v>297</v>
      </c>
      <c r="FW640" s="190" t="s">
        <v>271</v>
      </c>
      <c r="FX640" s="190" t="s">
        <v>271</v>
      </c>
      <c r="FY640" s="190" t="s">
        <v>271</v>
      </c>
      <c r="FZ640" s="190" t="s">
        <v>271</v>
      </c>
      <c r="GA640" s="190" t="s">
        <v>271</v>
      </c>
      <c r="GB640" s="190" t="s">
        <v>271</v>
      </c>
      <c r="GC640" s="190" t="s">
        <v>271</v>
      </c>
      <c r="GD640" s="190" t="s">
        <v>271</v>
      </c>
      <c r="GE640" s="190" t="s">
        <v>272</v>
      </c>
    </row>
    <row r="641" spans="1:187" x14ac:dyDescent="0.3">
      <c r="A641" s="190" t="s">
        <v>372</v>
      </c>
      <c r="B641" s="190">
        <v>3179</v>
      </c>
      <c r="C641" s="190" t="s">
        <v>129</v>
      </c>
      <c r="D641" s="190" t="s">
        <v>240</v>
      </c>
      <c r="E641" s="190" t="s">
        <v>3230</v>
      </c>
      <c r="F641" s="190" t="s">
        <v>3229</v>
      </c>
      <c r="G641" s="190" t="s">
        <v>2855</v>
      </c>
      <c r="H641" s="190" t="s">
        <v>369</v>
      </c>
      <c r="I641" s="190" t="s">
        <v>3193</v>
      </c>
      <c r="J641" s="190" t="s">
        <v>3228</v>
      </c>
      <c r="K641" s="190" t="s">
        <v>271</v>
      </c>
      <c r="L641" s="190" t="s">
        <v>271</v>
      </c>
      <c r="M641" s="190" t="s">
        <v>271</v>
      </c>
      <c r="N641" s="190" t="s">
        <v>271</v>
      </c>
      <c r="O641" s="190" t="s">
        <v>271</v>
      </c>
      <c r="P641" s="190" t="s">
        <v>271</v>
      </c>
      <c r="Q641" s="191">
        <v>42339</v>
      </c>
      <c r="R641" s="191">
        <v>42947</v>
      </c>
      <c r="T641" s="190" t="s">
        <v>452</v>
      </c>
      <c r="U641" s="194">
        <v>714840</v>
      </c>
      <c r="V641" s="190" t="s">
        <v>3227</v>
      </c>
      <c r="W641" s="190" t="s">
        <v>3226</v>
      </c>
      <c r="X641" s="190" t="s">
        <v>3225</v>
      </c>
      <c r="Y641" s="190" t="s">
        <v>271</v>
      </c>
      <c r="Z641" s="190" t="s">
        <v>271</v>
      </c>
      <c r="AA641" s="190" t="s">
        <v>271</v>
      </c>
      <c r="AB641" s="190" t="s">
        <v>448</v>
      </c>
      <c r="AC641" s="190" t="s">
        <v>3224</v>
      </c>
      <c r="AD641" s="190" t="s">
        <v>325</v>
      </c>
      <c r="AE641" s="190" t="s">
        <v>3223</v>
      </c>
      <c r="AF641" s="190" t="s">
        <v>3222</v>
      </c>
      <c r="AG641" s="193">
        <v>0</v>
      </c>
      <c r="AH641" s="193">
        <v>0</v>
      </c>
      <c r="AI641" s="193">
        <v>0</v>
      </c>
      <c r="AJ641" s="193">
        <v>9757</v>
      </c>
      <c r="AK641" s="193">
        <v>7873</v>
      </c>
      <c r="AL641" s="193">
        <v>17630</v>
      </c>
      <c r="AM641" s="193">
        <v>0</v>
      </c>
      <c r="AN641" s="193">
        <v>0</v>
      </c>
      <c r="AO641" s="193">
        <v>0</v>
      </c>
      <c r="AP641" s="193">
        <v>1669</v>
      </c>
      <c r="AQ641" s="193">
        <v>638</v>
      </c>
      <c r="AR641" s="193">
        <v>2307</v>
      </c>
      <c r="AS641" s="190" t="s">
        <v>271</v>
      </c>
      <c r="AT641" s="193" t="s">
        <v>271</v>
      </c>
      <c r="AU641" s="193" t="s">
        <v>271</v>
      </c>
      <c r="AV641" s="190" t="s">
        <v>271</v>
      </c>
      <c r="AW641" s="193" t="s">
        <v>271</v>
      </c>
      <c r="AX641" s="193" t="s">
        <v>271</v>
      </c>
      <c r="AY641" s="190" t="s">
        <v>271</v>
      </c>
      <c r="AZ641" s="193" t="s">
        <v>271</v>
      </c>
      <c r="BA641" s="193" t="s">
        <v>271</v>
      </c>
      <c r="BB641" s="190" t="s">
        <v>287</v>
      </c>
      <c r="BC641" s="193">
        <v>2307</v>
      </c>
      <c r="BD641" s="193">
        <v>0</v>
      </c>
      <c r="BE641" s="190" t="s">
        <v>271</v>
      </c>
      <c r="BF641" s="193" t="s">
        <v>271</v>
      </c>
      <c r="BG641" s="193" t="s">
        <v>271</v>
      </c>
      <c r="BH641" s="190" t="s">
        <v>271</v>
      </c>
      <c r="BI641" s="193" t="s">
        <v>271</v>
      </c>
      <c r="BJ641" s="193" t="s">
        <v>271</v>
      </c>
      <c r="BK641" s="190" t="s">
        <v>271</v>
      </c>
      <c r="BL641" s="193" t="s">
        <v>271</v>
      </c>
      <c r="BM641" s="193" t="s">
        <v>271</v>
      </c>
      <c r="BN641" s="190" t="s">
        <v>287</v>
      </c>
      <c r="BO641" s="193">
        <v>0</v>
      </c>
      <c r="BP641" s="193">
        <v>0</v>
      </c>
      <c r="BQ641" s="190" t="s">
        <v>271</v>
      </c>
      <c r="BR641" s="193" t="s">
        <v>271</v>
      </c>
      <c r="BS641" s="193" t="s">
        <v>271</v>
      </c>
      <c r="BT641" s="190" t="s">
        <v>287</v>
      </c>
      <c r="BU641" s="193">
        <v>0</v>
      </c>
      <c r="BV641" s="193">
        <v>0</v>
      </c>
      <c r="BW641" s="193" t="s">
        <v>271</v>
      </c>
      <c r="BX641" s="193" t="s">
        <v>271</v>
      </c>
      <c r="BY641" s="193">
        <v>0</v>
      </c>
      <c r="BZ641" s="193" t="s">
        <v>271</v>
      </c>
      <c r="CA641" s="193" t="s">
        <v>271</v>
      </c>
      <c r="CB641" s="193">
        <v>0</v>
      </c>
      <c r="CC641" s="190" t="s">
        <v>271</v>
      </c>
      <c r="CD641" s="193" t="s">
        <v>271</v>
      </c>
      <c r="CE641" s="193" t="s">
        <v>271</v>
      </c>
      <c r="CF641" s="190" t="s">
        <v>271</v>
      </c>
      <c r="CG641" s="193" t="s">
        <v>271</v>
      </c>
      <c r="CH641" s="193" t="s">
        <v>271</v>
      </c>
      <c r="CI641" s="190" t="s">
        <v>271</v>
      </c>
      <c r="CJ641" s="193" t="s">
        <v>271</v>
      </c>
      <c r="CK641" s="193" t="s">
        <v>271</v>
      </c>
      <c r="CL641" s="190" t="s">
        <v>271</v>
      </c>
      <c r="CM641" s="193" t="s">
        <v>271</v>
      </c>
      <c r="CN641" s="193" t="s">
        <v>271</v>
      </c>
      <c r="CO641" s="190" t="s">
        <v>271</v>
      </c>
      <c r="CP641" s="193" t="s">
        <v>271</v>
      </c>
      <c r="CQ641" s="193" t="s">
        <v>271</v>
      </c>
      <c r="CR641" s="190" t="s">
        <v>271</v>
      </c>
      <c r="CS641" s="193" t="s">
        <v>271</v>
      </c>
      <c r="CT641" s="193" t="s">
        <v>271</v>
      </c>
      <c r="CU641" s="190" t="s">
        <v>271</v>
      </c>
      <c r="CV641" s="193" t="s">
        <v>271</v>
      </c>
      <c r="CW641" s="193" t="s">
        <v>271</v>
      </c>
      <c r="CX641" s="190" t="s">
        <v>271</v>
      </c>
      <c r="CY641" s="193" t="s">
        <v>271</v>
      </c>
      <c r="CZ641" s="193" t="s">
        <v>271</v>
      </c>
      <c r="DA641" s="190" t="s">
        <v>271</v>
      </c>
      <c r="DB641" s="193" t="s">
        <v>271</v>
      </c>
      <c r="DC641" s="193" t="s">
        <v>271</v>
      </c>
      <c r="DD641" s="190" t="s">
        <v>271</v>
      </c>
      <c r="DE641" s="193" t="s">
        <v>271</v>
      </c>
      <c r="DF641" s="193" t="s">
        <v>271</v>
      </c>
      <c r="DG641" s="190" t="s">
        <v>271</v>
      </c>
      <c r="DH641" s="193" t="s">
        <v>271</v>
      </c>
      <c r="DI641" s="193" t="s">
        <v>271</v>
      </c>
      <c r="DJ641" s="190" t="s">
        <v>271</v>
      </c>
      <c r="DK641" s="193" t="s">
        <v>271</v>
      </c>
      <c r="DL641" s="193" t="s">
        <v>271</v>
      </c>
      <c r="DM641" s="190" t="s">
        <v>271</v>
      </c>
      <c r="DN641" s="193" t="s">
        <v>271</v>
      </c>
      <c r="DO641" s="193" t="s">
        <v>271</v>
      </c>
      <c r="DP641" s="190" t="s">
        <v>271</v>
      </c>
      <c r="DQ641" s="193" t="s">
        <v>271</v>
      </c>
      <c r="DR641" s="193" t="s">
        <v>271</v>
      </c>
      <c r="DS641" s="190" t="s">
        <v>271</v>
      </c>
      <c r="DT641" s="193" t="s">
        <v>271</v>
      </c>
      <c r="DU641" s="193" t="s">
        <v>271</v>
      </c>
      <c r="DV641" s="190" t="s">
        <v>271</v>
      </c>
      <c r="DW641" s="193" t="s">
        <v>271</v>
      </c>
      <c r="DX641" s="193" t="s">
        <v>271</v>
      </c>
      <c r="DY641" s="190" t="s">
        <v>356</v>
      </c>
      <c r="DZ641" s="190" t="s">
        <v>272</v>
      </c>
      <c r="EA641" s="190" t="s">
        <v>564</v>
      </c>
      <c r="EB641" s="190" t="s">
        <v>307</v>
      </c>
      <c r="EC641" s="190" t="s">
        <v>272</v>
      </c>
      <c r="ED641" s="190" t="s">
        <v>564</v>
      </c>
      <c r="EE641" s="190" t="s">
        <v>426</v>
      </c>
      <c r="EF641" s="190" t="s">
        <v>3221</v>
      </c>
      <c r="EG641" s="190" t="s">
        <v>321</v>
      </c>
      <c r="EH641" s="190" t="s">
        <v>284</v>
      </c>
      <c r="EI641" s="190" t="s">
        <v>319</v>
      </c>
      <c r="EJ641" s="190" t="s">
        <v>245</v>
      </c>
      <c r="EK641" s="190" t="s">
        <v>379</v>
      </c>
      <c r="EL641" s="190" t="s">
        <v>272</v>
      </c>
      <c r="EM641" s="190" t="s">
        <v>272</v>
      </c>
      <c r="EN641" s="190" t="s">
        <v>272</v>
      </c>
      <c r="EO641" s="190" t="s">
        <v>272</v>
      </c>
      <c r="EP641" s="190" t="s">
        <v>378</v>
      </c>
      <c r="EQ641" s="190">
        <v>4</v>
      </c>
      <c r="ER641" s="190" t="s">
        <v>349</v>
      </c>
      <c r="ES641" s="190" t="s">
        <v>272</v>
      </c>
      <c r="ET641" s="190" t="s">
        <v>272</v>
      </c>
      <c r="EU641" s="190" t="s">
        <v>272</v>
      </c>
      <c r="EV641" s="190" t="s">
        <v>272</v>
      </c>
      <c r="EW641" s="190" t="s">
        <v>303</v>
      </c>
      <c r="EX641" s="190">
        <v>4</v>
      </c>
      <c r="EY641" s="190" t="s">
        <v>318</v>
      </c>
      <c r="EZ641" s="190" t="s">
        <v>268</v>
      </c>
      <c r="FA641" s="190" t="s">
        <v>258</v>
      </c>
      <c r="FB641" s="193">
        <v>1</v>
      </c>
      <c r="FC641" s="190" t="s">
        <v>276</v>
      </c>
      <c r="FD641" s="190" t="s">
        <v>271</v>
      </c>
      <c r="FE641" s="190" t="s">
        <v>271</v>
      </c>
      <c r="FF641" s="190" t="s">
        <v>264</v>
      </c>
      <c r="FG641" s="190" t="s">
        <v>3220</v>
      </c>
      <c r="FH641" s="190" t="s">
        <v>271</v>
      </c>
      <c r="FI641" s="190" t="s">
        <v>3219</v>
      </c>
      <c r="FJ641" s="190" t="s">
        <v>3218</v>
      </c>
      <c r="FK641" s="190" t="s">
        <v>271</v>
      </c>
      <c r="FL641" s="190" t="s">
        <v>3217</v>
      </c>
      <c r="FM641" s="190" t="s">
        <v>3216</v>
      </c>
      <c r="FN641" s="190" t="s">
        <v>271</v>
      </c>
      <c r="FO641" s="190" t="s">
        <v>271</v>
      </c>
      <c r="FP641" s="190" t="s">
        <v>271</v>
      </c>
      <c r="FQ641" s="193">
        <v>0</v>
      </c>
      <c r="FR641" s="193">
        <v>2307</v>
      </c>
      <c r="FS641" s="190" t="s">
        <v>297</v>
      </c>
      <c r="FT641" s="190" t="s">
        <v>297</v>
      </c>
      <c r="FU641" s="190" t="s">
        <v>272</v>
      </c>
      <c r="FV641" s="190" t="s">
        <v>272</v>
      </c>
      <c r="FW641" s="190" t="s">
        <v>297</v>
      </c>
      <c r="FX641" s="190" t="s">
        <v>297</v>
      </c>
      <c r="FY641" s="190" t="s">
        <v>297</v>
      </c>
      <c r="FZ641" s="190" t="s">
        <v>297</v>
      </c>
      <c r="GA641" s="190" t="s">
        <v>297</v>
      </c>
      <c r="GB641" s="190" t="s">
        <v>297</v>
      </c>
      <c r="GC641" s="190" t="s">
        <v>297</v>
      </c>
      <c r="GD641" s="190" t="s">
        <v>297</v>
      </c>
      <c r="GE641" s="190" t="s">
        <v>271</v>
      </c>
    </row>
    <row r="642" spans="1:187" x14ac:dyDescent="0.3">
      <c r="A642" s="190" t="s">
        <v>372</v>
      </c>
      <c r="B642" s="190">
        <v>3174</v>
      </c>
      <c r="C642" s="190" t="s">
        <v>129</v>
      </c>
      <c r="D642" s="190" t="s">
        <v>240</v>
      </c>
      <c r="E642" s="190" t="s">
        <v>2691</v>
      </c>
      <c r="F642" s="190" t="s">
        <v>2690</v>
      </c>
      <c r="G642" s="190" t="s">
        <v>2289</v>
      </c>
      <c r="H642" s="190" t="s">
        <v>369</v>
      </c>
      <c r="I642" s="190" t="s">
        <v>2364</v>
      </c>
      <c r="J642" s="190" t="s">
        <v>2591</v>
      </c>
      <c r="K642" s="190" t="s">
        <v>1104</v>
      </c>
      <c r="L642" s="190" t="s">
        <v>271</v>
      </c>
      <c r="M642" s="190" t="s">
        <v>2689</v>
      </c>
      <c r="N642" s="190" t="s">
        <v>271</v>
      </c>
      <c r="O642" s="190" t="s">
        <v>271</v>
      </c>
      <c r="P642" s="190" t="s">
        <v>271</v>
      </c>
      <c r="Q642" s="191">
        <v>42156</v>
      </c>
      <c r="R642" s="191">
        <v>43465</v>
      </c>
      <c r="T642" s="190" t="s">
        <v>592</v>
      </c>
      <c r="U642" s="194">
        <v>1787201</v>
      </c>
      <c r="V642" s="190" t="s">
        <v>2688</v>
      </c>
      <c r="W642" s="190" t="s">
        <v>364</v>
      </c>
      <c r="X642" s="190" t="s">
        <v>2687</v>
      </c>
      <c r="Y642" s="190" t="s">
        <v>2686</v>
      </c>
      <c r="Z642" s="190" t="s">
        <v>2685</v>
      </c>
      <c r="AA642" s="190" t="s">
        <v>2684</v>
      </c>
      <c r="AB642" s="190" t="s">
        <v>310</v>
      </c>
      <c r="AC642" s="190" t="s">
        <v>2683</v>
      </c>
      <c r="AD642" s="190" t="s">
        <v>325</v>
      </c>
      <c r="AE642" s="190" t="s">
        <v>2682</v>
      </c>
      <c r="AF642" s="190" t="s">
        <v>2681</v>
      </c>
      <c r="AG642" s="193">
        <v>29424</v>
      </c>
      <c r="AH642" s="193">
        <v>10277</v>
      </c>
      <c r="AI642" s="193">
        <v>39701</v>
      </c>
      <c r="AJ642" s="193">
        <v>7084</v>
      </c>
      <c r="AK642" s="193">
        <v>3041</v>
      </c>
      <c r="AL642" s="193">
        <v>10125</v>
      </c>
      <c r="AM642" s="193" t="s">
        <v>271</v>
      </c>
      <c r="AN642" s="193" t="s">
        <v>271</v>
      </c>
      <c r="AO642" s="193">
        <v>0</v>
      </c>
      <c r="AP642" s="193" t="s">
        <v>271</v>
      </c>
      <c r="AQ642" s="193" t="s">
        <v>271</v>
      </c>
      <c r="AR642" s="193">
        <v>0</v>
      </c>
      <c r="AS642" s="190" t="s">
        <v>271</v>
      </c>
      <c r="AT642" s="193" t="s">
        <v>271</v>
      </c>
      <c r="AU642" s="193" t="s">
        <v>271</v>
      </c>
      <c r="AV642" s="190" t="s">
        <v>271</v>
      </c>
      <c r="AW642" s="193" t="s">
        <v>271</v>
      </c>
      <c r="AX642" s="193" t="s">
        <v>271</v>
      </c>
      <c r="AY642" s="190" t="s">
        <v>271</v>
      </c>
      <c r="AZ642" s="193" t="s">
        <v>271</v>
      </c>
      <c r="BA642" s="193" t="s">
        <v>271</v>
      </c>
      <c r="BB642" s="190" t="s">
        <v>271</v>
      </c>
      <c r="BC642" s="193" t="s">
        <v>271</v>
      </c>
      <c r="BD642" s="193" t="s">
        <v>271</v>
      </c>
      <c r="BE642" s="190" t="s">
        <v>271</v>
      </c>
      <c r="BF642" s="193" t="s">
        <v>271</v>
      </c>
      <c r="BG642" s="193" t="s">
        <v>271</v>
      </c>
      <c r="BH642" s="190" t="s">
        <v>271</v>
      </c>
      <c r="BI642" s="193" t="s">
        <v>271</v>
      </c>
      <c r="BJ642" s="193" t="s">
        <v>271</v>
      </c>
      <c r="BK642" s="190" t="s">
        <v>271</v>
      </c>
      <c r="BL642" s="193" t="s">
        <v>271</v>
      </c>
      <c r="BM642" s="193" t="s">
        <v>271</v>
      </c>
      <c r="BN642" s="190" t="s">
        <v>271</v>
      </c>
      <c r="BO642" s="193" t="s">
        <v>271</v>
      </c>
      <c r="BP642" s="193" t="s">
        <v>271</v>
      </c>
      <c r="BQ642" s="190" t="s">
        <v>271</v>
      </c>
      <c r="BR642" s="193" t="s">
        <v>271</v>
      </c>
      <c r="BS642" s="193" t="s">
        <v>271</v>
      </c>
      <c r="BT642" s="190" t="s">
        <v>271</v>
      </c>
      <c r="BU642" s="193" t="s">
        <v>271</v>
      </c>
      <c r="BV642" s="193" t="s">
        <v>271</v>
      </c>
      <c r="BW642" s="193">
        <v>3160</v>
      </c>
      <c r="BX642" s="193">
        <v>3892</v>
      </c>
      <c r="BY642" s="193">
        <v>7050</v>
      </c>
      <c r="BZ642" s="193">
        <v>632</v>
      </c>
      <c r="CA642" s="193">
        <v>778</v>
      </c>
      <c r="CB642" s="193">
        <v>1410</v>
      </c>
      <c r="CC642" s="190" t="s">
        <v>287</v>
      </c>
      <c r="CD642" s="193">
        <v>19</v>
      </c>
      <c r="CE642" s="193">
        <v>95</v>
      </c>
      <c r="CF642" s="190" t="s">
        <v>271</v>
      </c>
      <c r="CG642" s="193" t="s">
        <v>271</v>
      </c>
      <c r="CH642" s="193" t="s">
        <v>271</v>
      </c>
      <c r="CI642" s="190" t="s">
        <v>271</v>
      </c>
      <c r="CJ642" s="193" t="s">
        <v>271</v>
      </c>
      <c r="CK642" s="193" t="s">
        <v>271</v>
      </c>
      <c r="CL642" s="190" t="s">
        <v>271</v>
      </c>
      <c r="CM642" s="193" t="s">
        <v>271</v>
      </c>
      <c r="CN642" s="193" t="s">
        <v>271</v>
      </c>
      <c r="CO642" s="190" t="s">
        <v>271</v>
      </c>
      <c r="CP642" s="193" t="s">
        <v>271</v>
      </c>
      <c r="CQ642" s="193" t="s">
        <v>271</v>
      </c>
      <c r="CR642" s="190" t="s">
        <v>271</v>
      </c>
      <c r="CS642" s="193" t="s">
        <v>271</v>
      </c>
      <c r="CT642" s="193" t="s">
        <v>271</v>
      </c>
      <c r="CU642" s="190" t="s">
        <v>287</v>
      </c>
      <c r="CV642" s="193">
        <v>24</v>
      </c>
      <c r="CW642" s="193">
        <v>120</v>
      </c>
      <c r="CX642" s="190" t="s">
        <v>271</v>
      </c>
      <c r="CY642" s="193" t="s">
        <v>271</v>
      </c>
      <c r="CZ642" s="193" t="s">
        <v>271</v>
      </c>
      <c r="DA642" s="190" t="s">
        <v>271</v>
      </c>
      <c r="DB642" s="193" t="s">
        <v>271</v>
      </c>
      <c r="DC642" s="193" t="s">
        <v>271</v>
      </c>
      <c r="DD642" s="190" t="s">
        <v>287</v>
      </c>
      <c r="DE642" s="193">
        <v>285</v>
      </c>
      <c r="DF642" s="193">
        <v>1425</v>
      </c>
      <c r="DG642" s="190" t="s">
        <v>271</v>
      </c>
      <c r="DH642" s="193" t="s">
        <v>271</v>
      </c>
      <c r="DI642" s="193" t="s">
        <v>271</v>
      </c>
      <c r="DJ642" s="190" t="s">
        <v>271</v>
      </c>
      <c r="DK642" s="193" t="s">
        <v>271</v>
      </c>
      <c r="DL642" s="193" t="s">
        <v>271</v>
      </c>
      <c r="DM642" s="190" t="s">
        <v>287</v>
      </c>
      <c r="DN642" s="193">
        <v>1082</v>
      </c>
      <c r="DO642" s="193">
        <v>5410</v>
      </c>
      <c r="DP642" s="190" t="s">
        <v>271</v>
      </c>
      <c r="DQ642" s="193" t="s">
        <v>271</v>
      </c>
      <c r="DR642" s="193" t="s">
        <v>271</v>
      </c>
      <c r="DS642" s="190" t="s">
        <v>271</v>
      </c>
      <c r="DT642" s="193" t="s">
        <v>271</v>
      </c>
      <c r="DU642" s="193" t="s">
        <v>271</v>
      </c>
      <c r="DV642" s="190" t="s">
        <v>271</v>
      </c>
      <c r="DW642" s="193" t="s">
        <v>271</v>
      </c>
      <c r="DX642" s="193" t="s">
        <v>271</v>
      </c>
      <c r="DY642" s="190" t="s">
        <v>356</v>
      </c>
      <c r="DZ642" s="190" t="s">
        <v>272</v>
      </c>
      <c r="EA642" s="190" t="s">
        <v>427</v>
      </c>
      <c r="EB642" s="190" t="s">
        <v>307</v>
      </c>
      <c r="EC642" s="190" t="s">
        <v>272</v>
      </c>
      <c r="ED642" s="190" t="s">
        <v>785</v>
      </c>
      <c r="EE642" s="190" t="s">
        <v>426</v>
      </c>
      <c r="EF642" s="190" t="s">
        <v>2680</v>
      </c>
      <c r="EG642" s="190" t="s">
        <v>321</v>
      </c>
      <c r="EH642" s="190" t="s">
        <v>320</v>
      </c>
      <c r="EI642" s="190" t="s">
        <v>319</v>
      </c>
      <c r="EJ642" s="190" t="s">
        <v>245</v>
      </c>
      <c r="EK642" s="190" t="s">
        <v>379</v>
      </c>
      <c r="EL642" s="190" t="s">
        <v>272</v>
      </c>
      <c r="EM642" s="190" t="s">
        <v>272</v>
      </c>
      <c r="EN642" s="190" t="s">
        <v>272</v>
      </c>
      <c r="EO642" s="190" t="s">
        <v>272</v>
      </c>
      <c r="EP642" s="190" t="s">
        <v>378</v>
      </c>
      <c r="EQ642" s="190">
        <v>4</v>
      </c>
      <c r="ER642" s="190" t="s">
        <v>692</v>
      </c>
      <c r="ES642" s="190" t="s">
        <v>297</v>
      </c>
      <c r="ET642" s="190" t="s">
        <v>297</v>
      </c>
      <c r="EU642" s="190" t="s">
        <v>297</v>
      </c>
      <c r="EV642" s="190" t="s">
        <v>297</v>
      </c>
      <c r="EW642" s="190" t="s">
        <v>691</v>
      </c>
      <c r="EX642" s="190">
        <v>0</v>
      </c>
      <c r="EY642" s="190" t="s">
        <v>271</v>
      </c>
      <c r="EZ642" s="190" t="s">
        <v>271</v>
      </c>
      <c r="FA642" s="190" t="s">
        <v>271</v>
      </c>
      <c r="FB642" s="193">
        <v>0</v>
      </c>
      <c r="FC642" s="190" t="s">
        <v>276</v>
      </c>
      <c r="FD642" s="190" t="s">
        <v>271</v>
      </c>
      <c r="FE642" s="190" t="s">
        <v>271</v>
      </c>
      <c r="FF642" s="190" t="s">
        <v>271</v>
      </c>
      <c r="FG642" s="190" t="s">
        <v>271</v>
      </c>
      <c r="FH642" s="190" t="s">
        <v>2679</v>
      </c>
      <c r="FI642" s="190" t="s">
        <v>2678</v>
      </c>
      <c r="FJ642" s="190" t="s">
        <v>2677</v>
      </c>
      <c r="FK642" s="190" t="s">
        <v>2676</v>
      </c>
      <c r="FL642" s="190" t="s">
        <v>2675</v>
      </c>
      <c r="FM642" s="190" t="s">
        <v>2674</v>
      </c>
      <c r="FN642" s="190" t="s">
        <v>271</v>
      </c>
      <c r="FO642" s="190" t="s">
        <v>2673</v>
      </c>
      <c r="FP642" s="190" t="s">
        <v>2672</v>
      </c>
      <c r="FQ642" s="193">
        <v>7050</v>
      </c>
      <c r="FR642" s="193">
        <v>1410</v>
      </c>
      <c r="FS642" s="190" t="s">
        <v>297</v>
      </c>
      <c r="FT642" s="190" t="s">
        <v>297</v>
      </c>
      <c r="FU642" s="190" t="s">
        <v>297</v>
      </c>
      <c r="FV642" s="190" t="s">
        <v>297</v>
      </c>
      <c r="FW642" s="190" t="s">
        <v>272</v>
      </c>
      <c r="FX642" s="190" t="s">
        <v>297</v>
      </c>
      <c r="FY642" s="190" t="s">
        <v>297</v>
      </c>
      <c r="FZ642" s="190" t="s">
        <v>297</v>
      </c>
      <c r="GA642" s="190" t="s">
        <v>297</v>
      </c>
      <c r="GB642" s="190" t="s">
        <v>297</v>
      </c>
      <c r="GC642" s="190" t="s">
        <v>297</v>
      </c>
      <c r="GD642" s="190" t="s">
        <v>297</v>
      </c>
      <c r="GE642" s="190" t="s">
        <v>297</v>
      </c>
    </row>
    <row r="643" spans="1:187" x14ac:dyDescent="0.3">
      <c r="A643" s="190" t="s">
        <v>372</v>
      </c>
      <c r="B643" s="190">
        <v>3177</v>
      </c>
      <c r="C643" s="190" t="s">
        <v>129</v>
      </c>
      <c r="D643" s="190" t="s">
        <v>240</v>
      </c>
      <c r="E643" s="190" t="s">
        <v>2671</v>
      </c>
      <c r="F643" s="190" t="s">
        <v>2670</v>
      </c>
      <c r="G643" s="190" t="s">
        <v>2289</v>
      </c>
      <c r="H643" s="190" t="s">
        <v>369</v>
      </c>
      <c r="I643" s="190" t="s">
        <v>2364</v>
      </c>
      <c r="J643" s="190" t="s">
        <v>2591</v>
      </c>
      <c r="K643" s="190" t="s">
        <v>271</v>
      </c>
      <c r="L643" s="190" t="s">
        <v>271</v>
      </c>
      <c r="M643" s="190" t="s">
        <v>271</v>
      </c>
      <c r="N643" s="190" t="s">
        <v>271</v>
      </c>
      <c r="O643" s="190" t="s">
        <v>271</v>
      </c>
      <c r="P643" s="190" t="s">
        <v>271</v>
      </c>
      <c r="Q643" s="191">
        <v>41426</v>
      </c>
      <c r="R643" s="191">
        <v>42551</v>
      </c>
      <c r="S643" s="191">
        <v>42735</v>
      </c>
      <c r="T643" s="190" t="s">
        <v>549</v>
      </c>
      <c r="U643" s="194">
        <v>2010714.87</v>
      </c>
      <c r="V643" s="190" t="s">
        <v>2669</v>
      </c>
      <c r="W643" s="190" t="s">
        <v>364</v>
      </c>
      <c r="X643" s="190" t="s">
        <v>2668</v>
      </c>
      <c r="Y643" s="190" t="s">
        <v>2667</v>
      </c>
      <c r="Z643" s="190" t="s">
        <v>2666</v>
      </c>
      <c r="AA643" s="190" t="s">
        <v>2665</v>
      </c>
      <c r="AB643" s="190" t="s">
        <v>310</v>
      </c>
      <c r="AC643" s="190" t="s">
        <v>2664</v>
      </c>
      <c r="AD643" s="190" t="s">
        <v>289</v>
      </c>
      <c r="AE643" s="190" t="s">
        <v>2663</v>
      </c>
      <c r="AF643" s="190" t="s">
        <v>2662</v>
      </c>
      <c r="AG643" s="193">
        <v>0</v>
      </c>
      <c r="AH643" s="193">
        <v>0</v>
      </c>
      <c r="AI643" s="193">
        <v>0</v>
      </c>
      <c r="AJ643" s="193">
        <v>9000</v>
      </c>
      <c r="AK643" s="193">
        <v>9500</v>
      </c>
      <c r="AL643" s="193">
        <v>18500</v>
      </c>
      <c r="AM643" s="193" t="s">
        <v>271</v>
      </c>
      <c r="AN643" s="193" t="s">
        <v>271</v>
      </c>
      <c r="AO643" s="193">
        <v>0</v>
      </c>
      <c r="AP643" s="193" t="s">
        <v>271</v>
      </c>
      <c r="AQ643" s="193" t="s">
        <v>271</v>
      </c>
      <c r="AR643" s="193">
        <v>0</v>
      </c>
      <c r="AS643" s="190" t="s">
        <v>271</v>
      </c>
      <c r="AT643" s="193" t="s">
        <v>271</v>
      </c>
      <c r="AU643" s="193" t="s">
        <v>271</v>
      </c>
      <c r="AV643" s="190" t="s">
        <v>271</v>
      </c>
      <c r="AW643" s="193" t="s">
        <v>271</v>
      </c>
      <c r="AX643" s="193" t="s">
        <v>271</v>
      </c>
      <c r="AY643" s="190" t="s">
        <v>271</v>
      </c>
      <c r="AZ643" s="193" t="s">
        <v>271</v>
      </c>
      <c r="BA643" s="193" t="s">
        <v>271</v>
      </c>
      <c r="BB643" s="190" t="s">
        <v>271</v>
      </c>
      <c r="BC643" s="193" t="s">
        <v>271</v>
      </c>
      <c r="BD643" s="193" t="s">
        <v>271</v>
      </c>
      <c r="BE643" s="190" t="s">
        <v>271</v>
      </c>
      <c r="BF643" s="193" t="s">
        <v>271</v>
      </c>
      <c r="BG643" s="193" t="s">
        <v>271</v>
      </c>
      <c r="BH643" s="190" t="s">
        <v>271</v>
      </c>
      <c r="BI643" s="193" t="s">
        <v>271</v>
      </c>
      <c r="BJ643" s="193" t="s">
        <v>271</v>
      </c>
      <c r="BK643" s="190" t="s">
        <v>271</v>
      </c>
      <c r="BL643" s="193" t="s">
        <v>271</v>
      </c>
      <c r="BM643" s="193" t="s">
        <v>271</v>
      </c>
      <c r="BN643" s="190" t="s">
        <v>271</v>
      </c>
      <c r="BO643" s="193" t="s">
        <v>271</v>
      </c>
      <c r="BP643" s="193" t="s">
        <v>271</v>
      </c>
      <c r="BQ643" s="190" t="s">
        <v>271</v>
      </c>
      <c r="BR643" s="193" t="s">
        <v>271</v>
      </c>
      <c r="BS643" s="193" t="s">
        <v>271</v>
      </c>
      <c r="BT643" s="190" t="s">
        <v>271</v>
      </c>
      <c r="BU643" s="193" t="s">
        <v>271</v>
      </c>
      <c r="BV643" s="193" t="s">
        <v>271</v>
      </c>
      <c r="BW643" s="193">
        <v>150</v>
      </c>
      <c r="BX643" s="193">
        <v>55</v>
      </c>
      <c r="BY643" s="193">
        <v>205</v>
      </c>
      <c r="BZ643" s="193">
        <v>1460</v>
      </c>
      <c r="CA643" s="193">
        <v>831</v>
      </c>
      <c r="CB643" s="193">
        <v>2291</v>
      </c>
      <c r="CC643" s="190" t="s">
        <v>271</v>
      </c>
      <c r="CD643" s="193" t="s">
        <v>271</v>
      </c>
      <c r="CE643" s="193" t="s">
        <v>271</v>
      </c>
      <c r="CF643" s="190" t="s">
        <v>287</v>
      </c>
      <c r="CG643" s="193">
        <v>893</v>
      </c>
      <c r="CH643" s="193">
        <v>150</v>
      </c>
      <c r="CI643" s="190" t="s">
        <v>271</v>
      </c>
      <c r="CJ643" s="193" t="s">
        <v>271</v>
      </c>
      <c r="CK643" s="193" t="s">
        <v>271</v>
      </c>
      <c r="CL643" s="190" t="s">
        <v>271</v>
      </c>
      <c r="CM643" s="193" t="s">
        <v>271</v>
      </c>
      <c r="CN643" s="193" t="s">
        <v>271</v>
      </c>
      <c r="CO643" s="190" t="s">
        <v>271</v>
      </c>
      <c r="CP643" s="193" t="s">
        <v>271</v>
      </c>
      <c r="CQ643" s="193" t="s">
        <v>271</v>
      </c>
      <c r="CR643" s="190" t="s">
        <v>271</v>
      </c>
      <c r="CS643" s="193" t="s">
        <v>271</v>
      </c>
      <c r="CT643" s="193" t="s">
        <v>271</v>
      </c>
      <c r="CU643" s="190" t="s">
        <v>287</v>
      </c>
      <c r="CV643" s="193">
        <v>1398</v>
      </c>
      <c r="CW643" s="193">
        <v>55</v>
      </c>
      <c r="CX643" s="190" t="s">
        <v>271</v>
      </c>
      <c r="CY643" s="193" t="s">
        <v>271</v>
      </c>
      <c r="CZ643" s="193" t="s">
        <v>271</v>
      </c>
      <c r="DA643" s="190" t="s">
        <v>271</v>
      </c>
      <c r="DB643" s="193" t="s">
        <v>271</v>
      </c>
      <c r="DC643" s="193" t="s">
        <v>271</v>
      </c>
      <c r="DD643" s="190" t="s">
        <v>271</v>
      </c>
      <c r="DE643" s="193" t="s">
        <v>271</v>
      </c>
      <c r="DF643" s="193" t="s">
        <v>271</v>
      </c>
      <c r="DG643" s="190" t="s">
        <v>271</v>
      </c>
      <c r="DH643" s="193" t="s">
        <v>271</v>
      </c>
      <c r="DI643" s="193" t="s">
        <v>271</v>
      </c>
      <c r="DJ643" s="190" t="s">
        <v>271</v>
      </c>
      <c r="DK643" s="193" t="s">
        <v>271</v>
      </c>
      <c r="DL643" s="193" t="s">
        <v>271</v>
      </c>
      <c r="DM643" s="190" t="s">
        <v>271</v>
      </c>
      <c r="DN643" s="193" t="s">
        <v>271</v>
      </c>
      <c r="DO643" s="193" t="s">
        <v>271</v>
      </c>
      <c r="DP643" s="190" t="s">
        <v>271</v>
      </c>
      <c r="DQ643" s="193" t="s">
        <v>271</v>
      </c>
      <c r="DR643" s="193" t="s">
        <v>271</v>
      </c>
      <c r="DS643" s="190" t="s">
        <v>271</v>
      </c>
      <c r="DT643" s="193" t="s">
        <v>271</v>
      </c>
      <c r="DU643" s="193" t="s">
        <v>271</v>
      </c>
      <c r="DV643" s="190" t="s">
        <v>271</v>
      </c>
      <c r="DW643" s="193" t="s">
        <v>271</v>
      </c>
      <c r="DX643" s="193" t="s">
        <v>271</v>
      </c>
      <c r="DY643" s="190" t="s">
        <v>356</v>
      </c>
      <c r="DZ643" s="190" t="s">
        <v>272</v>
      </c>
      <c r="EA643" s="190" t="s">
        <v>868</v>
      </c>
      <c r="EB643" s="190" t="s">
        <v>307</v>
      </c>
      <c r="EC643" s="190" t="s">
        <v>297</v>
      </c>
      <c r="ED643" s="190" t="s">
        <v>271</v>
      </c>
      <c r="EE643" s="190" t="s">
        <v>271</v>
      </c>
      <c r="EF643" s="190" t="s">
        <v>2661</v>
      </c>
      <c r="EG643" s="190" t="s">
        <v>285</v>
      </c>
      <c r="EH643" s="190" t="s">
        <v>284</v>
      </c>
      <c r="EI643" s="190" t="s">
        <v>483</v>
      </c>
      <c r="EJ643" s="190" t="s">
        <v>246</v>
      </c>
      <c r="EK643" s="190" t="s">
        <v>351</v>
      </c>
      <c r="EL643" s="190" t="s">
        <v>272</v>
      </c>
      <c r="EM643" s="190" t="s">
        <v>272</v>
      </c>
      <c r="EN643" s="190" t="s">
        <v>272</v>
      </c>
      <c r="EO643" s="190" t="s">
        <v>272</v>
      </c>
      <c r="EP643" s="190" t="s">
        <v>350</v>
      </c>
      <c r="EQ643" s="190">
        <v>4</v>
      </c>
      <c r="ER643" s="190" t="s">
        <v>404</v>
      </c>
      <c r="ES643" s="190" t="s">
        <v>272</v>
      </c>
      <c r="ET643" s="190" t="s">
        <v>272</v>
      </c>
      <c r="EU643" s="190" t="s">
        <v>272</v>
      </c>
      <c r="EV643" s="190" t="s">
        <v>272</v>
      </c>
      <c r="EW643" s="190" t="s">
        <v>279</v>
      </c>
      <c r="EX643" s="190">
        <v>4</v>
      </c>
      <c r="EY643" s="190" t="s">
        <v>318</v>
      </c>
      <c r="EZ643" s="190" t="s">
        <v>268</v>
      </c>
      <c r="FA643" s="190" t="s">
        <v>258</v>
      </c>
      <c r="FB643" s="193">
        <v>6</v>
      </c>
      <c r="FC643" s="190" t="s">
        <v>482</v>
      </c>
      <c r="FD643" s="190" t="s">
        <v>2097</v>
      </c>
      <c r="FE643" s="190" t="s">
        <v>276</v>
      </c>
      <c r="FF643" s="190" t="s">
        <v>263</v>
      </c>
      <c r="FG643" s="190" t="s">
        <v>271</v>
      </c>
      <c r="FH643" s="190" t="s">
        <v>2660</v>
      </c>
      <c r="FI643" s="190" t="s">
        <v>2659</v>
      </c>
      <c r="FJ643" s="190" t="s">
        <v>2658</v>
      </c>
      <c r="FK643" s="190" t="s">
        <v>2657</v>
      </c>
      <c r="FL643" s="190" t="s">
        <v>2656</v>
      </c>
      <c r="FM643" s="190" t="s">
        <v>2655</v>
      </c>
      <c r="FN643" s="190" t="s">
        <v>2654</v>
      </c>
      <c r="FO643" s="190" t="s">
        <v>271</v>
      </c>
      <c r="FP643" s="190" t="s">
        <v>2653</v>
      </c>
      <c r="FQ643" s="193">
        <v>205</v>
      </c>
      <c r="FR643" s="193">
        <v>2291</v>
      </c>
      <c r="FS643" s="190" t="s">
        <v>297</v>
      </c>
      <c r="FT643" s="190" t="s">
        <v>297</v>
      </c>
      <c r="FU643" s="190" t="s">
        <v>297</v>
      </c>
      <c r="FV643" s="190" t="s">
        <v>297</v>
      </c>
      <c r="FW643" s="190" t="s">
        <v>297</v>
      </c>
      <c r="FX643" s="190" t="s">
        <v>297</v>
      </c>
      <c r="FY643" s="190" t="s">
        <v>297</v>
      </c>
      <c r="FZ643" s="190" t="s">
        <v>297</v>
      </c>
      <c r="GA643" s="190" t="s">
        <v>272</v>
      </c>
      <c r="GB643" s="190" t="s">
        <v>272</v>
      </c>
      <c r="GC643" s="190" t="s">
        <v>297</v>
      </c>
      <c r="GD643" s="190" t="s">
        <v>297</v>
      </c>
      <c r="GE643" s="190" t="s">
        <v>297</v>
      </c>
    </row>
    <row r="644" spans="1:187" x14ac:dyDescent="0.3">
      <c r="A644" s="190" t="s">
        <v>372</v>
      </c>
      <c r="B644" s="190">
        <v>3183</v>
      </c>
      <c r="C644" s="190" t="s">
        <v>129</v>
      </c>
      <c r="D644" s="190" t="s">
        <v>240</v>
      </c>
      <c r="E644" s="190" t="s">
        <v>2652</v>
      </c>
      <c r="F644" s="190" t="s">
        <v>2651</v>
      </c>
      <c r="G644" s="190" t="s">
        <v>2289</v>
      </c>
      <c r="H644" s="190" t="s">
        <v>369</v>
      </c>
      <c r="I644" s="190" t="s">
        <v>2128</v>
      </c>
      <c r="J644" s="190" t="s">
        <v>2650</v>
      </c>
      <c r="K644" s="190" t="s">
        <v>301</v>
      </c>
      <c r="L644" s="190" t="s">
        <v>271</v>
      </c>
      <c r="M644" s="190" t="s">
        <v>2649</v>
      </c>
      <c r="N644" s="190" t="s">
        <v>271</v>
      </c>
      <c r="O644" s="190" t="s">
        <v>271</v>
      </c>
      <c r="P644" s="190" t="s">
        <v>271</v>
      </c>
      <c r="Q644" s="191">
        <v>41254</v>
      </c>
      <c r="R644" s="191">
        <v>42348</v>
      </c>
      <c r="T644" s="190" t="s">
        <v>549</v>
      </c>
      <c r="U644" s="194">
        <v>630000</v>
      </c>
      <c r="V644" s="190" t="s">
        <v>2648</v>
      </c>
      <c r="W644" s="190" t="s">
        <v>2647</v>
      </c>
      <c r="X644" s="190" t="s">
        <v>2646</v>
      </c>
      <c r="Y644" s="190" t="s">
        <v>271</v>
      </c>
      <c r="Z644" s="190" t="s">
        <v>271</v>
      </c>
      <c r="AA644" s="190" t="s">
        <v>271</v>
      </c>
      <c r="AB644" s="190" t="s">
        <v>310</v>
      </c>
      <c r="AC644" s="190" t="s">
        <v>2645</v>
      </c>
      <c r="AD644" s="190" t="s">
        <v>325</v>
      </c>
      <c r="AE644" s="190" t="s">
        <v>2644</v>
      </c>
      <c r="AF644" s="190" t="s">
        <v>2643</v>
      </c>
      <c r="AG644" s="193">
        <v>7500</v>
      </c>
      <c r="AH644" s="193">
        <v>7500</v>
      </c>
      <c r="AI644" s="193">
        <v>15000</v>
      </c>
      <c r="AJ644" s="193">
        <v>600</v>
      </c>
      <c r="AK644" s="193">
        <v>600</v>
      </c>
      <c r="AL644" s="193">
        <v>1200</v>
      </c>
      <c r="AM644" s="193">
        <v>0</v>
      </c>
      <c r="AN644" s="193">
        <v>0</v>
      </c>
      <c r="AO644" s="193">
        <v>0</v>
      </c>
      <c r="AP644" s="193">
        <v>0</v>
      </c>
      <c r="AQ644" s="193">
        <v>0</v>
      </c>
      <c r="AR644" s="193">
        <v>0</v>
      </c>
      <c r="AS644" s="190" t="s">
        <v>271</v>
      </c>
      <c r="AT644" s="193" t="s">
        <v>271</v>
      </c>
      <c r="AU644" s="193" t="s">
        <v>271</v>
      </c>
      <c r="AV644" s="190" t="s">
        <v>271</v>
      </c>
      <c r="AW644" s="193" t="s">
        <v>271</v>
      </c>
      <c r="AX644" s="193" t="s">
        <v>271</v>
      </c>
      <c r="AY644" s="190" t="s">
        <v>271</v>
      </c>
      <c r="AZ644" s="193" t="s">
        <v>271</v>
      </c>
      <c r="BA644" s="193" t="s">
        <v>271</v>
      </c>
      <c r="BB644" s="190" t="s">
        <v>271</v>
      </c>
      <c r="BC644" s="193" t="s">
        <v>271</v>
      </c>
      <c r="BD644" s="193" t="s">
        <v>271</v>
      </c>
      <c r="BE644" s="190" t="s">
        <v>271</v>
      </c>
      <c r="BF644" s="193" t="s">
        <v>271</v>
      </c>
      <c r="BG644" s="193" t="s">
        <v>271</v>
      </c>
      <c r="BH644" s="190" t="s">
        <v>271</v>
      </c>
      <c r="BI644" s="193" t="s">
        <v>271</v>
      </c>
      <c r="BJ644" s="193" t="s">
        <v>271</v>
      </c>
      <c r="BK644" s="190" t="s">
        <v>271</v>
      </c>
      <c r="BL644" s="193" t="s">
        <v>271</v>
      </c>
      <c r="BM644" s="193" t="s">
        <v>271</v>
      </c>
      <c r="BN644" s="190" t="s">
        <v>271</v>
      </c>
      <c r="BO644" s="193" t="s">
        <v>271</v>
      </c>
      <c r="BP644" s="193" t="s">
        <v>271</v>
      </c>
      <c r="BQ644" s="190" t="s">
        <v>271</v>
      </c>
      <c r="BR644" s="193" t="s">
        <v>271</v>
      </c>
      <c r="BS644" s="193" t="s">
        <v>271</v>
      </c>
      <c r="BT644" s="190" t="s">
        <v>271</v>
      </c>
      <c r="BU644" s="193" t="s">
        <v>271</v>
      </c>
      <c r="BV644" s="193" t="s">
        <v>271</v>
      </c>
      <c r="BW644" s="193">
        <v>5000</v>
      </c>
      <c r="BX644" s="193">
        <v>3500</v>
      </c>
      <c r="BY644" s="193">
        <v>8500</v>
      </c>
      <c r="BZ644" s="193">
        <v>752</v>
      </c>
      <c r="CA644" s="193">
        <v>464</v>
      </c>
      <c r="CB644" s="193">
        <v>1216</v>
      </c>
      <c r="CC644" s="190" t="s">
        <v>287</v>
      </c>
      <c r="CD644" s="193">
        <v>1216</v>
      </c>
      <c r="CE644" s="193">
        <v>0</v>
      </c>
      <c r="CF644" s="190" t="s">
        <v>287</v>
      </c>
      <c r="CG644" s="193">
        <v>161</v>
      </c>
      <c r="CH644" s="193">
        <v>0</v>
      </c>
      <c r="CI644" s="190" t="s">
        <v>271</v>
      </c>
      <c r="CJ644" s="193" t="s">
        <v>271</v>
      </c>
      <c r="CK644" s="193" t="s">
        <v>271</v>
      </c>
      <c r="CL644" s="190" t="s">
        <v>271</v>
      </c>
      <c r="CM644" s="193" t="s">
        <v>271</v>
      </c>
      <c r="CN644" s="193" t="s">
        <v>271</v>
      </c>
      <c r="CO644" s="190" t="s">
        <v>287</v>
      </c>
      <c r="CP644" s="193">
        <v>350</v>
      </c>
      <c r="CQ644" s="193">
        <v>0</v>
      </c>
      <c r="CR644" s="190" t="s">
        <v>271</v>
      </c>
      <c r="CS644" s="193" t="s">
        <v>271</v>
      </c>
      <c r="CT644" s="193" t="s">
        <v>271</v>
      </c>
      <c r="CU644" s="190" t="s">
        <v>287</v>
      </c>
      <c r="CV644" s="193">
        <v>1216</v>
      </c>
      <c r="CW644" s="193">
        <v>0</v>
      </c>
      <c r="CX644" s="190" t="s">
        <v>271</v>
      </c>
      <c r="CY644" s="193" t="s">
        <v>271</v>
      </c>
      <c r="CZ644" s="193" t="s">
        <v>271</v>
      </c>
      <c r="DA644" s="190" t="s">
        <v>287</v>
      </c>
      <c r="DB644" s="193">
        <v>752</v>
      </c>
      <c r="DC644" s="193">
        <v>0</v>
      </c>
      <c r="DD644" s="190" t="s">
        <v>271</v>
      </c>
      <c r="DE644" s="193" t="s">
        <v>271</v>
      </c>
      <c r="DF644" s="193" t="s">
        <v>271</v>
      </c>
      <c r="DG644" s="190" t="s">
        <v>287</v>
      </c>
      <c r="DH644" s="193">
        <v>670</v>
      </c>
      <c r="DI644" s="193">
        <v>0</v>
      </c>
      <c r="DJ644" s="190" t="s">
        <v>271</v>
      </c>
      <c r="DK644" s="193" t="s">
        <v>271</v>
      </c>
      <c r="DL644" s="193" t="s">
        <v>271</v>
      </c>
      <c r="DM644" s="190" t="s">
        <v>287</v>
      </c>
      <c r="DN644" s="193">
        <v>1216</v>
      </c>
      <c r="DO644" s="193">
        <v>0</v>
      </c>
      <c r="DP644" s="190" t="s">
        <v>271</v>
      </c>
      <c r="DQ644" s="193" t="s">
        <v>271</v>
      </c>
      <c r="DR644" s="193" t="s">
        <v>271</v>
      </c>
      <c r="DS644" s="190" t="s">
        <v>271</v>
      </c>
      <c r="DT644" s="193" t="s">
        <v>271</v>
      </c>
      <c r="DU644" s="193" t="s">
        <v>271</v>
      </c>
      <c r="DV644" s="190" t="s">
        <v>287</v>
      </c>
      <c r="DW644" s="193">
        <v>464</v>
      </c>
      <c r="DX644" s="193">
        <v>0</v>
      </c>
      <c r="DY644" s="190" t="s">
        <v>356</v>
      </c>
      <c r="DZ644" s="190" t="s">
        <v>272</v>
      </c>
      <c r="EA644" s="190" t="s">
        <v>564</v>
      </c>
      <c r="EB644" s="190" t="s">
        <v>307</v>
      </c>
      <c r="EC644" s="190" t="s">
        <v>272</v>
      </c>
      <c r="ED644" s="190" t="s">
        <v>271</v>
      </c>
      <c r="EE644" s="190" t="s">
        <v>271</v>
      </c>
      <c r="EF644" s="190" t="s">
        <v>2642</v>
      </c>
      <c r="EG644" s="190" t="s">
        <v>321</v>
      </c>
      <c r="EH644" s="190" t="s">
        <v>320</v>
      </c>
      <c r="EI644" s="190" t="s">
        <v>319</v>
      </c>
      <c r="EJ644" s="190" t="s">
        <v>246</v>
      </c>
      <c r="EK644" s="190" t="s">
        <v>379</v>
      </c>
      <c r="EL644" s="190" t="s">
        <v>272</v>
      </c>
      <c r="EM644" s="190" t="s">
        <v>272</v>
      </c>
      <c r="EN644" s="190" t="s">
        <v>272</v>
      </c>
      <c r="EO644" s="190" t="s">
        <v>272</v>
      </c>
      <c r="EP644" s="190" t="s">
        <v>378</v>
      </c>
      <c r="EQ644" s="190">
        <v>4</v>
      </c>
      <c r="ER644" s="190" t="s">
        <v>349</v>
      </c>
      <c r="ES644" s="190" t="s">
        <v>272</v>
      </c>
      <c r="ET644" s="190" t="s">
        <v>297</v>
      </c>
      <c r="EU644" s="190" t="s">
        <v>272</v>
      </c>
      <c r="EV644" s="190" t="s">
        <v>272</v>
      </c>
      <c r="EW644" s="190" t="s">
        <v>303</v>
      </c>
      <c r="EX644" s="190">
        <v>3</v>
      </c>
      <c r="EY644" s="190" t="s">
        <v>278</v>
      </c>
      <c r="EZ644" s="190" t="s">
        <v>267</v>
      </c>
      <c r="FA644" s="190" t="s">
        <v>258</v>
      </c>
      <c r="FB644" s="193">
        <v>1</v>
      </c>
      <c r="FC644" s="190" t="s">
        <v>276</v>
      </c>
      <c r="FD644" s="190" t="s">
        <v>271</v>
      </c>
      <c r="FE644" s="190" t="s">
        <v>271</v>
      </c>
      <c r="FF644" s="190" t="s">
        <v>262</v>
      </c>
      <c r="FG644" s="190" t="s">
        <v>271</v>
      </c>
      <c r="FH644" s="190" t="s">
        <v>271</v>
      </c>
      <c r="FI644" s="190" t="s">
        <v>2641</v>
      </c>
      <c r="FJ644" s="190" t="s">
        <v>2640</v>
      </c>
      <c r="FK644" s="190" t="s">
        <v>2639</v>
      </c>
      <c r="FL644" s="190" t="s">
        <v>2638</v>
      </c>
      <c r="FM644" s="190" t="s">
        <v>2637</v>
      </c>
      <c r="FN644" s="190" t="s">
        <v>2636</v>
      </c>
      <c r="FO644" s="190" t="s">
        <v>271</v>
      </c>
      <c r="FP644" s="190" t="s">
        <v>2635</v>
      </c>
      <c r="FQ644" s="193">
        <v>8500</v>
      </c>
      <c r="FR644" s="193">
        <v>1216</v>
      </c>
      <c r="FS644" s="190" t="s">
        <v>297</v>
      </c>
      <c r="FT644" s="190" t="s">
        <v>297</v>
      </c>
      <c r="FU644" s="190" t="s">
        <v>297</v>
      </c>
      <c r="FV644" s="190" t="s">
        <v>297</v>
      </c>
      <c r="FW644" s="190" t="s">
        <v>297</v>
      </c>
      <c r="FX644" s="190" t="s">
        <v>297</v>
      </c>
      <c r="FY644" s="190" t="s">
        <v>272</v>
      </c>
      <c r="FZ644" s="190" t="s">
        <v>297</v>
      </c>
      <c r="GA644" s="190" t="s">
        <v>272</v>
      </c>
      <c r="GB644" s="190" t="s">
        <v>297</v>
      </c>
      <c r="GC644" s="190" t="s">
        <v>297</v>
      </c>
      <c r="GD644" s="190" t="s">
        <v>297</v>
      </c>
      <c r="GE644" s="190" t="s">
        <v>297</v>
      </c>
    </row>
    <row r="645" spans="1:187" x14ac:dyDescent="0.3">
      <c r="A645" s="190" t="s">
        <v>372</v>
      </c>
      <c r="B645" s="190">
        <v>3185</v>
      </c>
      <c r="C645" s="190" t="s">
        <v>129</v>
      </c>
      <c r="D645" s="190" t="s">
        <v>240</v>
      </c>
      <c r="E645" s="190" t="s">
        <v>2634</v>
      </c>
      <c r="F645" s="190" t="s">
        <v>2633</v>
      </c>
      <c r="G645" s="190" t="s">
        <v>2289</v>
      </c>
      <c r="H645" s="190" t="s">
        <v>301</v>
      </c>
      <c r="I645" s="190" t="s">
        <v>301</v>
      </c>
      <c r="J645" s="190" t="s">
        <v>2632</v>
      </c>
      <c r="K645" s="190" t="s">
        <v>301</v>
      </c>
      <c r="L645" s="190" t="s">
        <v>271</v>
      </c>
      <c r="M645" s="190" t="s">
        <v>2631</v>
      </c>
      <c r="N645" s="190" t="s">
        <v>271</v>
      </c>
      <c r="O645" s="190" t="s">
        <v>271</v>
      </c>
      <c r="P645" s="190" t="s">
        <v>271</v>
      </c>
      <c r="Q645" s="191">
        <v>41760</v>
      </c>
      <c r="R645" s="191">
        <v>42674</v>
      </c>
      <c r="T645" s="190" t="s">
        <v>592</v>
      </c>
      <c r="U645" s="194">
        <v>526600</v>
      </c>
      <c r="V645" s="190" t="s">
        <v>2630</v>
      </c>
      <c r="W645" s="190" t="s">
        <v>364</v>
      </c>
      <c r="X645" s="190" t="s">
        <v>2629</v>
      </c>
      <c r="Y645" s="190" t="s">
        <v>2628</v>
      </c>
      <c r="Z645" s="190" t="s">
        <v>2627</v>
      </c>
      <c r="AA645" s="190" t="s">
        <v>2626</v>
      </c>
      <c r="AB645" s="190" t="s">
        <v>310</v>
      </c>
      <c r="AC645" s="190" t="s">
        <v>2625</v>
      </c>
      <c r="AD645" s="190" t="s">
        <v>325</v>
      </c>
      <c r="AE645" s="190" t="s">
        <v>2624</v>
      </c>
      <c r="AF645" s="190" t="s">
        <v>2623</v>
      </c>
      <c r="AG645" s="193">
        <v>0</v>
      </c>
      <c r="AH645" s="193" t="s">
        <v>271</v>
      </c>
      <c r="AI645" s="193">
        <v>0</v>
      </c>
      <c r="AJ645" s="193">
        <v>26000</v>
      </c>
      <c r="AK645" s="193" t="s">
        <v>271</v>
      </c>
      <c r="AL645" s="193">
        <v>26000</v>
      </c>
      <c r="AM645" s="193" t="s">
        <v>271</v>
      </c>
      <c r="AN645" s="193" t="s">
        <v>271</v>
      </c>
      <c r="AO645" s="193">
        <v>0</v>
      </c>
      <c r="AP645" s="193" t="s">
        <v>271</v>
      </c>
      <c r="AQ645" s="193" t="s">
        <v>271</v>
      </c>
      <c r="AR645" s="193">
        <v>0</v>
      </c>
      <c r="AS645" s="190" t="s">
        <v>271</v>
      </c>
      <c r="AT645" s="193" t="s">
        <v>271</v>
      </c>
      <c r="AU645" s="193" t="s">
        <v>271</v>
      </c>
      <c r="AV645" s="190" t="s">
        <v>271</v>
      </c>
      <c r="AW645" s="193" t="s">
        <v>271</v>
      </c>
      <c r="AX645" s="193" t="s">
        <v>271</v>
      </c>
      <c r="AY645" s="190" t="s">
        <v>271</v>
      </c>
      <c r="AZ645" s="193" t="s">
        <v>271</v>
      </c>
      <c r="BA645" s="193" t="s">
        <v>271</v>
      </c>
      <c r="BB645" s="190" t="s">
        <v>271</v>
      </c>
      <c r="BC645" s="193" t="s">
        <v>271</v>
      </c>
      <c r="BD645" s="193" t="s">
        <v>271</v>
      </c>
      <c r="BE645" s="190" t="s">
        <v>271</v>
      </c>
      <c r="BF645" s="193" t="s">
        <v>271</v>
      </c>
      <c r="BG645" s="193" t="s">
        <v>271</v>
      </c>
      <c r="BH645" s="190" t="s">
        <v>271</v>
      </c>
      <c r="BI645" s="193" t="s">
        <v>271</v>
      </c>
      <c r="BJ645" s="193" t="s">
        <v>271</v>
      </c>
      <c r="BK645" s="190" t="s">
        <v>271</v>
      </c>
      <c r="BL645" s="193" t="s">
        <v>271</v>
      </c>
      <c r="BM645" s="193" t="s">
        <v>271</v>
      </c>
      <c r="BN645" s="190" t="s">
        <v>271</v>
      </c>
      <c r="BO645" s="193" t="s">
        <v>271</v>
      </c>
      <c r="BP645" s="193" t="s">
        <v>271</v>
      </c>
      <c r="BQ645" s="190" t="s">
        <v>271</v>
      </c>
      <c r="BR645" s="193" t="s">
        <v>271</v>
      </c>
      <c r="BS645" s="193" t="s">
        <v>271</v>
      </c>
      <c r="BT645" s="190" t="s">
        <v>271</v>
      </c>
      <c r="BU645" s="193" t="s">
        <v>271</v>
      </c>
      <c r="BV645" s="193" t="s">
        <v>271</v>
      </c>
      <c r="BW645" s="193">
        <v>0</v>
      </c>
      <c r="BX645" s="193">
        <v>0</v>
      </c>
      <c r="BY645" s="193">
        <v>0</v>
      </c>
      <c r="BZ645" s="193">
        <v>19013</v>
      </c>
      <c r="CA645" s="193">
        <v>3643</v>
      </c>
      <c r="CB645" s="193">
        <v>22656</v>
      </c>
      <c r="CC645" s="190" t="s">
        <v>271</v>
      </c>
      <c r="CD645" s="193" t="s">
        <v>271</v>
      </c>
      <c r="CE645" s="193" t="s">
        <v>271</v>
      </c>
      <c r="CF645" s="190" t="s">
        <v>271</v>
      </c>
      <c r="CG645" s="193" t="s">
        <v>271</v>
      </c>
      <c r="CH645" s="193" t="s">
        <v>271</v>
      </c>
      <c r="CI645" s="190" t="s">
        <v>271</v>
      </c>
      <c r="CJ645" s="193" t="s">
        <v>271</v>
      </c>
      <c r="CK645" s="193" t="s">
        <v>271</v>
      </c>
      <c r="CL645" s="190" t="s">
        <v>271</v>
      </c>
      <c r="CM645" s="193" t="s">
        <v>271</v>
      </c>
      <c r="CN645" s="193" t="s">
        <v>271</v>
      </c>
      <c r="CO645" s="190" t="s">
        <v>271</v>
      </c>
      <c r="CP645" s="193" t="s">
        <v>271</v>
      </c>
      <c r="CQ645" s="193" t="s">
        <v>271</v>
      </c>
      <c r="CR645" s="190" t="s">
        <v>271</v>
      </c>
      <c r="CS645" s="193" t="s">
        <v>271</v>
      </c>
      <c r="CT645" s="193" t="s">
        <v>271</v>
      </c>
      <c r="CU645" s="190" t="s">
        <v>271</v>
      </c>
      <c r="CV645" s="193" t="s">
        <v>271</v>
      </c>
      <c r="CW645" s="193" t="s">
        <v>271</v>
      </c>
      <c r="CX645" s="190" t="s">
        <v>271</v>
      </c>
      <c r="CY645" s="193" t="s">
        <v>271</v>
      </c>
      <c r="CZ645" s="193" t="s">
        <v>271</v>
      </c>
      <c r="DA645" s="190" t="s">
        <v>271</v>
      </c>
      <c r="DB645" s="193" t="s">
        <v>271</v>
      </c>
      <c r="DC645" s="193" t="s">
        <v>271</v>
      </c>
      <c r="DD645" s="190" t="s">
        <v>271</v>
      </c>
      <c r="DE645" s="193" t="s">
        <v>271</v>
      </c>
      <c r="DF645" s="193" t="s">
        <v>271</v>
      </c>
      <c r="DG645" s="190" t="s">
        <v>271</v>
      </c>
      <c r="DH645" s="193" t="s">
        <v>271</v>
      </c>
      <c r="DI645" s="193" t="s">
        <v>271</v>
      </c>
      <c r="DJ645" s="190" t="s">
        <v>271</v>
      </c>
      <c r="DK645" s="193" t="s">
        <v>271</v>
      </c>
      <c r="DL645" s="193" t="s">
        <v>271</v>
      </c>
      <c r="DM645" s="190" t="s">
        <v>271</v>
      </c>
      <c r="DN645" s="193" t="s">
        <v>271</v>
      </c>
      <c r="DO645" s="193" t="s">
        <v>271</v>
      </c>
      <c r="DP645" s="190" t="s">
        <v>287</v>
      </c>
      <c r="DQ645" s="193">
        <v>22656</v>
      </c>
      <c r="DR645" s="193">
        <v>0</v>
      </c>
      <c r="DS645" s="190" t="s">
        <v>271</v>
      </c>
      <c r="DT645" s="193" t="s">
        <v>271</v>
      </c>
      <c r="DU645" s="193" t="s">
        <v>271</v>
      </c>
      <c r="DV645" s="190" t="s">
        <v>271</v>
      </c>
      <c r="DW645" s="193" t="s">
        <v>271</v>
      </c>
      <c r="DX645" s="193" t="s">
        <v>271</v>
      </c>
      <c r="DY645" s="190" t="s">
        <v>655</v>
      </c>
      <c r="DZ645" s="190" t="s">
        <v>297</v>
      </c>
      <c r="EA645" s="190" t="s">
        <v>271</v>
      </c>
      <c r="EB645" s="190" t="s">
        <v>271</v>
      </c>
      <c r="EC645" s="190" t="s">
        <v>272</v>
      </c>
      <c r="ED645" s="190" t="s">
        <v>694</v>
      </c>
      <c r="EE645" s="190" t="s">
        <v>307</v>
      </c>
      <c r="EF645" s="190" t="s">
        <v>2622</v>
      </c>
      <c r="EG645" s="190" t="s">
        <v>321</v>
      </c>
      <c r="EH645" s="190" t="s">
        <v>284</v>
      </c>
      <c r="EI645" s="190" t="s">
        <v>483</v>
      </c>
      <c r="EJ645" s="190" t="s">
        <v>245</v>
      </c>
      <c r="EK645" s="190" t="s">
        <v>379</v>
      </c>
      <c r="EL645" s="190" t="s">
        <v>272</v>
      </c>
      <c r="EM645" s="190" t="s">
        <v>272</v>
      </c>
      <c r="EN645" s="190" t="s">
        <v>272</v>
      </c>
      <c r="EO645" s="190" t="s">
        <v>272</v>
      </c>
      <c r="EP645" s="190" t="s">
        <v>378</v>
      </c>
      <c r="EQ645" s="190">
        <v>4</v>
      </c>
      <c r="ER645" s="190" t="s">
        <v>349</v>
      </c>
      <c r="ES645" s="190" t="s">
        <v>272</v>
      </c>
      <c r="ET645" s="190" t="s">
        <v>272</v>
      </c>
      <c r="EU645" s="190" t="s">
        <v>272</v>
      </c>
      <c r="EV645" s="190" t="s">
        <v>272</v>
      </c>
      <c r="EW645" s="190" t="s">
        <v>303</v>
      </c>
      <c r="EX645" s="190">
        <v>4</v>
      </c>
      <c r="EY645" s="190" t="s">
        <v>302</v>
      </c>
      <c r="EZ645" s="190" t="s">
        <v>268</v>
      </c>
      <c r="FA645" s="190" t="s">
        <v>258</v>
      </c>
      <c r="FB645" s="193">
        <v>1</v>
      </c>
      <c r="FC645" s="190" t="s">
        <v>276</v>
      </c>
      <c r="FD645" s="190" t="s">
        <v>271</v>
      </c>
      <c r="FE645" s="190" t="s">
        <v>271</v>
      </c>
      <c r="FF645" s="190" t="s">
        <v>264</v>
      </c>
      <c r="FG645" s="190" t="s">
        <v>2621</v>
      </c>
      <c r="FH645" s="190" t="s">
        <v>2620</v>
      </c>
      <c r="FI645" s="190" t="s">
        <v>2619</v>
      </c>
      <c r="FJ645" s="190" t="s">
        <v>2618</v>
      </c>
      <c r="FK645" s="190" t="s">
        <v>2617</v>
      </c>
      <c r="FL645" s="190" t="s">
        <v>2616</v>
      </c>
      <c r="FM645" s="190" t="s">
        <v>2615</v>
      </c>
      <c r="FN645" s="190" t="s">
        <v>2614</v>
      </c>
      <c r="FO645" s="190" t="s">
        <v>271</v>
      </c>
      <c r="FP645" s="190" t="s">
        <v>2613</v>
      </c>
      <c r="FQ645" s="193">
        <v>0</v>
      </c>
      <c r="FR645" s="193">
        <v>22656</v>
      </c>
      <c r="FS645" s="190" t="s">
        <v>297</v>
      </c>
      <c r="FT645" s="190" t="s">
        <v>297</v>
      </c>
      <c r="FU645" s="190" t="s">
        <v>297</v>
      </c>
      <c r="FV645" s="190" t="s">
        <v>297</v>
      </c>
      <c r="FW645" s="190" t="s">
        <v>272</v>
      </c>
      <c r="FX645" s="190" t="s">
        <v>272</v>
      </c>
      <c r="FY645" s="190" t="s">
        <v>297</v>
      </c>
      <c r="FZ645" s="190" t="s">
        <v>297</v>
      </c>
      <c r="GA645" s="190" t="s">
        <v>297</v>
      </c>
      <c r="GB645" s="190" t="s">
        <v>297</v>
      </c>
      <c r="GC645" s="190" t="s">
        <v>297</v>
      </c>
      <c r="GD645" s="190" t="s">
        <v>297</v>
      </c>
      <c r="GE645" s="190" t="s">
        <v>297</v>
      </c>
    </row>
    <row r="646" spans="1:187" x14ac:dyDescent="0.3">
      <c r="A646" s="190" t="s">
        <v>372</v>
      </c>
      <c r="B646" s="190">
        <v>3195</v>
      </c>
      <c r="C646" s="190" t="s">
        <v>129</v>
      </c>
      <c r="D646" s="190" t="s">
        <v>240</v>
      </c>
      <c r="E646" s="190" t="s">
        <v>2612</v>
      </c>
      <c r="F646" s="190" t="s">
        <v>2611</v>
      </c>
      <c r="G646" s="190" t="s">
        <v>2289</v>
      </c>
      <c r="H646" s="190" t="s">
        <v>369</v>
      </c>
      <c r="I646" s="190" t="s">
        <v>2364</v>
      </c>
      <c r="J646" s="190" t="s">
        <v>2591</v>
      </c>
      <c r="K646" s="190" t="s">
        <v>271</v>
      </c>
      <c r="L646" s="190" t="s">
        <v>271</v>
      </c>
      <c r="M646" s="190" t="s">
        <v>271</v>
      </c>
      <c r="N646" s="190" t="s">
        <v>271</v>
      </c>
      <c r="O646" s="190" t="s">
        <v>271</v>
      </c>
      <c r="P646" s="190" t="s">
        <v>271</v>
      </c>
      <c r="Q646" s="191">
        <v>42186</v>
      </c>
      <c r="R646" s="191">
        <v>42551</v>
      </c>
      <c r="S646" s="191">
        <v>42643</v>
      </c>
      <c r="T646" s="190" t="s">
        <v>366</v>
      </c>
      <c r="U646" s="194">
        <v>60707</v>
      </c>
      <c r="V646" s="190" t="s">
        <v>2610</v>
      </c>
      <c r="W646" s="190" t="s">
        <v>364</v>
      </c>
      <c r="X646" s="190" t="s">
        <v>2609</v>
      </c>
      <c r="Y646" s="190" t="s">
        <v>2608</v>
      </c>
      <c r="Z646" s="190" t="s">
        <v>2607</v>
      </c>
      <c r="AA646" s="190" t="s">
        <v>2606</v>
      </c>
      <c r="AB646" s="190" t="s">
        <v>310</v>
      </c>
      <c r="AC646" s="190" t="s">
        <v>2605</v>
      </c>
      <c r="AD646" s="190" t="s">
        <v>289</v>
      </c>
      <c r="AE646" s="190" t="s">
        <v>2604</v>
      </c>
      <c r="AF646" s="190" t="s">
        <v>2603</v>
      </c>
      <c r="AG646" s="193">
        <v>0</v>
      </c>
      <c r="AH646" s="193">
        <v>0</v>
      </c>
      <c r="AI646" s="193">
        <v>0</v>
      </c>
      <c r="AJ646" s="193">
        <v>14000</v>
      </c>
      <c r="AK646" s="193">
        <v>20000</v>
      </c>
      <c r="AL646" s="193">
        <v>34000</v>
      </c>
      <c r="AM646" s="193" t="s">
        <v>271</v>
      </c>
      <c r="AN646" s="193" t="s">
        <v>271</v>
      </c>
      <c r="AO646" s="193">
        <v>0</v>
      </c>
      <c r="AP646" s="193" t="s">
        <v>271</v>
      </c>
      <c r="AQ646" s="193" t="s">
        <v>271</v>
      </c>
      <c r="AR646" s="193">
        <v>0</v>
      </c>
      <c r="AS646" s="190" t="s">
        <v>271</v>
      </c>
      <c r="AT646" s="193" t="s">
        <v>271</v>
      </c>
      <c r="AU646" s="193" t="s">
        <v>271</v>
      </c>
      <c r="AV646" s="190" t="s">
        <v>271</v>
      </c>
      <c r="AW646" s="193" t="s">
        <v>271</v>
      </c>
      <c r="AX646" s="193" t="s">
        <v>271</v>
      </c>
      <c r="AY646" s="190" t="s">
        <v>271</v>
      </c>
      <c r="AZ646" s="193" t="s">
        <v>271</v>
      </c>
      <c r="BA646" s="193" t="s">
        <v>271</v>
      </c>
      <c r="BB646" s="190" t="s">
        <v>271</v>
      </c>
      <c r="BC646" s="193" t="s">
        <v>271</v>
      </c>
      <c r="BD646" s="193" t="s">
        <v>271</v>
      </c>
      <c r="BE646" s="190" t="s">
        <v>271</v>
      </c>
      <c r="BF646" s="193" t="s">
        <v>271</v>
      </c>
      <c r="BG646" s="193" t="s">
        <v>271</v>
      </c>
      <c r="BH646" s="190" t="s">
        <v>271</v>
      </c>
      <c r="BI646" s="193" t="s">
        <v>271</v>
      </c>
      <c r="BJ646" s="193" t="s">
        <v>271</v>
      </c>
      <c r="BK646" s="190" t="s">
        <v>271</v>
      </c>
      <c r="BL646" s="193" t="s">
        <v>271</v>
      </c>
      <c r="BM646" s="193" t="s">
        <v>271</v>
      </c>
      <c r="BN646" s="190" t="s">
        <v>271</v>
      </c>
      <c r="BO646" s="193" t="s">
        <v>271</v>
      </c>
      <c r="BP646" s="193" t="s">
        <v>271</v>
      </c>
      <c r="BQ646" s="190" t="s">
        <v>271</v>
      </c>
      <c r="BR646" s="193" t="s">
        <v>271</v>
      </c>
      <c r="BS646" s="193" t="s">
        <v>271</v>
      </c>
      <c r="BT646" s="190" t="s">
        <v>271</v>
      </c>
      <c r="BU646" s="193" t="s">
        <v>271</v>
      </c>
      <c r="BV646" s="193" t="s">
        <v>271</v>
      </c>
      <c r="BW646" s="193">
        <v>0</v>
      </c>
      <c r="BX646" s="193">
        <v>0</v>
      </c>
      <c r="BY646" s="193">
        <v>0</v>
      </c>
      <c r="BZ646" s="193">
        <v>15000</v>
      </c>
      <c r="CA646" s="193">
        <v>20000</v>
      </c>
      <c r="CB646" s="193">
        <v>35000</v>
      </c>
      <c r="CC646" s="190" t="s">
        <v>271</v>
      </c>
      <c r="CD646" s="193" t="s">
        <v>271</v>
      </c>
      <c r="CE646" s="193" t="s">
        <v>271</v>
      </c>
      <c r="CF646" s="190" t="s">
        <v>271</v>
      </c>
      <c r="CG646" s="193" t="s">
        <v>271</v>
      </c>
      <c r="CH646" s="193" t="s">
        <v>271</v>
      </c>
      <c r="CI646" s="190" t="s">
        <v>271</v>
      </c>
      <c r="CJ646" s="193" t="s">
        <v>271</v>
      </c>
      <c r="CK646" s="193" t="s">
        <v>271</v>
      </c>
      <c r="CL646" s="190" t="s">
        <v>271</v>
      </c>
      <c r="CM646" s="193" t="s">
        <v>271</v>
      </c>
      <c r="CN646" s="193" t="s">
        <v>271</v>
      </c>
      <c r="CO646" s="190" t="s">
        <v>271</v>
      </c>
      <c r="CP646" s="193" t="s">
        <v>271</v>
      </c>
      <c r="CQ646" s="193" t="s">
        <v>271</v>
      </c>
      <c r="CR646" s="190" t="s">
        <v>271</v>
      </c>
      <c r="CS646" s="193" t="s">
        <v>271</v>
      </c>
      <c r="CT646" s="193" t="s">
        <v>271</v>
      </c>
      <c r="CU646" s="190" t="s">
        <v>271</v>
      </c>
      <c r="CV646" s="193" t="s">
        <v>271</v>
      </c>
      <c r="CW646" s="193" t="s">
        <v>271</v>
      </c>
      <c r="CX646" s="190" t="s">
        <v>287</v>
      </c>
      <c r="CY646" s="193">
        <v>500</v>
      </c>
      <c r="CZ646" s="193">
        <v>0</v>
      </c>
      <c r="DA646" s="190" t="s">
        <v>287</v>
      </c>
      <c r="DB646" s="193">
        <v>4000</v>
      </c>
      <c r="DC646" s="193">
        <v>0</v>
      </c>
      <c r="DD646" s="190" t="s">
        <v>271</v>
      </c>
      <c r="DE646" s="193" t="s">
        <v>271</v>
      </c>
      <c r="DF646" s="193" t="s">
        <v>271</v>
      </c>
      <c r="DG646" s="190" t="s">
        <v>287</v>
      </c>
      <c r="DH646" s="193">
        <v>30000</v>
      </c>
      <c r="DI646" s="193">
        <v>0</v>
      </c>
      <c r="DJ646" s="190" t="s">
        <v>271</v>
      </c>
      <c r="DK646" s="193" t="s">
        <v>271</v>
      </c>
      <c r="DL646" s="193" t="s">
        <v>271</v>
      </c>
      <c r="DM646" s="190" t="s">
        <v>287</v>
      </c>
      <c r="DN646" s="193">
        <v>500</v>
      </c>
      <c r="DO646" s="193">
        <v>0</v>
      </c>
      <c r="DP646" s="190" t="s">
        <v>271</v>
      </c>
      <c r="DQ646" s="193" t="s">
        <v>271</v>
      </c>
      <c r="DR646" s="193" t="s">
        <v>271</v>
      </c>
      <c r="DS646" s="190" t="s">
        <v>271</v>
      </c>
      <c r="DT646" s="193" t="s">
        <v>271</v>
      </c>
      <c r="DU646" s="193" t="s">
        <v>271</v>
      </c>
      <c r="DV646" s="190" t="s">
        <v>271</v>
      </c>
      <c r="DW646" s="193" t="s">
        <v>271</v>
      </c>
      <c r="DX646" s="193" t="s">
        <v>271</v>
      </c>
      <c r="DY646" s="190" t="s">
        <v>655</v>
      </c>
      <c r="DZ646" s="190" t="s">
        <v>297</v>
      </c>
      <c r="EA646" s="190" t="s">
        <v>271</v>
      </c>
      <c r="EB646" s="190" t="s">
        <v>271</v>
      </c>
      <c r="EC646" s="190" t="s">
        <v>297</v>
      </c>
      <c r="ED646" s="190" t="s">
        <v>271</v>
      </c>
      <c r="EE646" s="190" t="s">
        <v>271</v>
      </c>
      <c r="EF646" s="190" t="s">
        <v>271</v>
      </c>
      <c r="EG646" s="190" t="s">
        <v>285</v>
      </c>
      <c r="EH646" s="190" t="s">
        <v>284</v>
      </c>
      <c r="EI646" s="190" t="s">
        <v>483</v>
      </c>
      <c r="EJ646" s="190" t="s">
        <v>245</v>
      </c>
      <c r="EK646" s="190" t="s">
        <v>379</v>
      </c>
      <c r="EL646" s="190" t="s">
        <v>272</v>
      </c>
      <c r="EM646" s="190" t="s">
        <v>272</v>
      </c>
      <c r="EN646" s="190" t="s">
        <v>272</v>
      </c>
      <c r="EO646" s="190" t="s">
        <v>272</v>
      </c>
      <c r="EP646" s="190" t="s">
        <v>378</v>
      </c>
      <c r="EQ646" s="190">
        <v>4</v>
      </c>
      <c r="ER646" s="190" t="s">
        <v>349</v>
      </c>
      <c r="ES646" s="190" t="s">
        <v>272</v>
      </c>
      <c r="ET646" s="190" t="s">
        <v>272</v>
      </c>
      <c r="EU646" s="190" t="s">
        <v>272</v>
      </c>
      <c r="EV646" s="190" t="s">
        <v>272</v>
      </c>
      <c r="EW646" s="190" t="s">
        <v>303</v>
      </c>
      <c r="EX646" s="190">
        <v>4</v>
      </c>
      <c r="EY646" s="190" t="s">
        <v>271</v>
      </c>
      <c r="EZ646" s="190" t="s">
        <v>271</v>
      </c>
      <c r="FA646" s="190" t="s">
        <v>260</v>
      </c>
      <c r="FB646" s="193">
        <v>1</v>
      </c>
      <c r="FC646" s="190" t="s">
        <v>276</v>
      </c>
      <c r="FD646" s="190" t="s">
        <v>271</v>
      </c>
      <c r="FE646" s="190" t="s">
        <v>271</v>
      </c>
      <c r="FF646" s="190" t="s">
        <v>263</v>
      </c>
      <c r="FG646" s="190" t="s">
        <v>2602</v>
      </c>
      <c r="FH646" s="190" t="s">
        <v>271</v>
      </c>
      <c r="FI646" s="190" t="s">
        <v>2601</v>
      </c>
      <c r="FJ646" s="190" t="s">
        <v>2600</v>
      </c>
      <c r="FK646" s="190" t="s">
        <v>2599</v>
      </c>
      <c r="FL646" s="190" t="s">
        <v>2598</v>
      </c>
      <c r="FM646" s="190" t="s">
        <v>2597</v>
      </c>
      <c r="FN646" s="190" t="s">
        <v>2596</v>
      </c>
      <c r="FO646" s="190" t="s">
        <v>271</v>
      </c>
      <c r="FP646" s="190" t="s">
        <v>271</v>
      </c>
      <c r="FQ646" s="193">
        <v>0</v>
      </c>
      <c r="FR646" s="193">
        <v>35000</v>
      </c>
      <c r="FS646" s="190" t="s">
        <v>272</v>
      </c>
      <c r="FT646" s="190" t="s">
        <v>297</v>
      </c>
      <c r="FU646" s="190" t="s">
        <v>297</v>
      </c>
      <c r="FV646" s="190" t="s">
        <v>297</v>
      </c>
      <c r="FW646" s="190" t="s">
        <v>297</v>
      </c>
      <c r="FX646" s="190" t="s">
        <v>297</v>
      </c>
      <c r="FY646" s="190" t="s">
        <v>272</v>
      </c>
      <c r="FZ646" s="190" t="s">
        <v>297</v>
      </c>
      <c r="GA646" s="190" t="s">
        <v>297</v>
      </c>
      <c r="GB646" s="190" t="s">
        <v>297</v>
      </c>
      <c r="GC646" s="190" t="s">
        <v>297</v>
      </c>
      <c r="GD646" s="190" t="s">
        <v>297</v>
      </c>
      <c r="GE646" s="190" t="s">
        <v>297</v>
      </c>
    </row>
    <row r="647" spans="1:187" x14ac:dyDescent="0.3">
      <c r="A647" s="190" t="s">
        <v>372</v>
      </c>
      <c r="B647" s="190">
        <v>3171</v>
      </c>
      <c r="C647" s="190" t="s">
        <v>129</v>
      </c>
      <c r="D647" s="190" t="s">
        <v>240</v>
      </c>
      <c r="E647" s="190" t="s">
        <v>1724</v>
      </c>
      <c r="F647" s="190" t="s">
        <v>1723</v>
      </c>
      <c r="G647" s="190" t="s">
        <v>1337</v>
      </c>
      <c r="H647" s="190" t="s">
        <v>301</v>
      </c>
      <c r="I647" s="190" t="s">
        <v>301</v>
      </c>
      <c r="J647" s="190" t="s">
        <v>1722</v>
      </c>
      <c r="K647" s="190" t="s">
        <v>271</v>
      </c>
      <c r="L647" s="190" t="s">
        <v>271</v>
      </c>
      <c r="M647" s="190" t="s">
        <v>271</v>
      </c>
      <c r="N647" s="190" t="s">
        <v>271</v>
      </c>
      <c r="O647" s="190" t="s">
        <v>271</v>
      </c>
      <c r="P647" s="190" t="s">
        <v>271</v>
      </c>
      <c r="Q647" s="191">
        <v>42339</v>
      </c>
      <c r="R647" s="191">
        <v>43069</v>
      </c>
      <c r="T647" s="190" t="s">
        <v>1721</v>
      </c>
      <c r="U647" s="194">
        <v>501808</v>
      </c>
      <c r="V647" s="190" t="s">
        <v>1720</v>
      </c>
      <c r="W647" s="190" t="s">
        <v>364</v>
      </c>
      <c r="X647" s="190" t="s">
        <v>1719</v>
      </c>
      <c r="Y647" s="190" t="s">
        <v>271</v>
      </c>
      <c r="Z647" s="190" t="s">
        <v>271</v>
      </c>
      <c r="AA647" s="190" t="s">
        <v>271</v>
      </c>
      <c r="AB647" s="190" t="s">
        <v>448</v>
      </c>
      <c r="AC647" s="190" t="s">
        <v>1718</v>
      </c>
      <c r="AD647" s="190" t="s">
        <v>325</v>
      </c>
      <c r="AE647" s="190" t="s">
        <v>1717</v>
      </c>
      <c r="AF647" s="190" t="s">
        <v>1716</v>
      </c>
      <c r="AG647" s="193">
        <v>0</v>
      </c>
      <c r="AH647" s="193">
        <v>0</v>
      </c>
      <c r="AI647" s="193">
        <v>0</v>
      </c>
      <c r="AJ647" s="193">
        <v>56082</v>
      </c>
      <c r="AK647" s="193">
        <v>51918</v>
      </c>
      <c r="AL647" s="193">
        <v>108000</v>
      </c>
      <c r="AM647" s="193">
        <v>0</v>
      </c>
      <c r="AN647" s="193">
        <v>0</v>
      </c>
      <c r="AO647" s="193">
        <v>0</v>
      </c>
      <c r="AP647" s="193">
        <v>1203</v>
      </c>
      <c r="AQ647" s="193">
        <v>862</v>
      </c>
      <c r="AR647" s="193">
        <v>2065</v>
      </c>
      <c r="AS647" s="190" t="s">
        <v>271</v>
      </c>
      <c r="AT647" s="193" t="s">
        <v>271</v>
      </c>
      <c r="AU647" s="193" t="s">
        <v>271</v>
      </c>
      <c r="AV647" s="190" t="s">
        <v>271</v>
      </c>
      <c r="AW647" s="193" t="s">
        <v>271</v>
      </c>
      <c r="AX647" s="193" t="s">
        <v>271</v>
      </c>
      <c r="AY647" s="190" t="s">
        <v>271</v>
      </c>
      <c r="AZ647" s="193" t="s">
        <v>271</v>
      </c>
      <c r="BA647" s="193" t="s">
        <v>271</v>
      </c>
      <c r="BB647" s="190" t="s">
        <v>287</v>
      </c>
      <c r="BC647" s="193">
        <v>1897</v>
      </c>
      <c r="BD647" s="193">
        <v>0</v>
      </c>
      <c r="BE647" s="190" t="s">
        <v>271</v>
      </c>
      <c r="BF647" s="193" t="s">
        <v>271</v>
      </c>
      <c r="BG647" s="193" t="s">
        <v>271</v>
      </c>
      <c r="BH647" s="190" t="s">
        <v>271</v>
      </c>
      <c r="BI647" s="193" t="s">
        <v>271</v>
      </c>
      <c r="BJ647" s="193" t="s">
        <v>271</v>
      </c>
      <c r="BK647" s="190" t="s">
        <v>271</v>
      </c>
      <c r="BL647" s="193" t="s">
        <v>271</v>
      </c>
      <c r="BM647" s="193" t="s">
        <v>271</v>
      </c>
      <c r="BN647" s="190" t="s">
        <v>271</v>
      </c>
      <c r="BO647" s="193" t="s">
        <v>271</v>
      </c>
      <c r="BP647" s="193" t="s">
        <v>271</v>
      </c>
      <c r="BQ647" s="190" t="s">
        <v>271</v>
      </c>
      <c r="BR647" s="193" t="s">
        <v>271</v>
      </c>
      <c r="BS647" s="193" t="s">
        <v>271</v>
      </c>
      <c r="BT647" s="190" t="s">
        <v>271</v>
      </c>
      <c r="BU647" s="193" t="s">
        <v>271</v>
      </c>
      <c r="BV647" s="193" t="s">
        <v>271</v>
      </c>
      <c r="BW647" s="193" t="s">
        <v>271</v>
      </c>
      <c r="BX647" s="193" t="s">
        <v>271</v>
      </c>
      <c r="BY647" s="193">
        <v>0</v>
      </c>
      <c r="BZ647" s="193" t="s">
        <v>271</v>
      </c>
      <c r="CA647" s="193" t="s">
        <v>271</v>
      </c>
      <c r="CB647" s="193">
        <v>0</v>
      </c>
      <c r="CC647" s="190" t="s">
        <v>271</v>
      </c>
      <c r="CD647" s="193" t="s">
        <v>271</v>
      </c>
      <c r="CE647" s="193" t="s">
        <v>271</v>
      </c>
      <c r="CF647" s="190" t="s">
        <v>271</v>
      </c>
      <c r="CG647" s="193" t="s">
        <v>271</v>
      </c>
      <c r="CH647" s="193" t="s">
        <v>271</v>
      </c>
      <c r="CI647" s="190" t="s">
        <v>271</v>
      </c>
      <c r="CJ647" s="193" t="s">
        <v>271</v>
      </c>
      <c r="CK647" s="193" t="s">
        <v>271</v>
      </c>
      <c r="CL647" s="190" t="s">
        <v>271</v>
      </c>
      <c r="CM647" s="193" t="s">
        <v>271</v>
      </c>
      <c r="CN647" s="193" t="s">
        <v>271</v>
      </c>
      <c r="CO647" s="190" t="s">
        <v>271</v>
      </c>
      <c r="CP647" s="193" t="s">
        <v>271</v>
      </c>
      <c r="CQ647" s="193" t="s">
        <v>271</v>
      </c>
      <c r="CR647" s="190" t="s">
        <v>271</v>
      </c>
      <c r="CS647" s="193" t="s">
        <v>271</v>
      </c>
      <c r="CT647" s="193" t="s">
        <v>271</v>
      </c>
      <c r="CU647" s="190" t="s">
        <v>271</v>
      </c>
      <c r="CV647" s="193" t="s">
        <v>271</v>
      </c>
      <c r="CW647" s="193" t="s">
        <v>271</v>
      </c>
      <c r="CX647" s="190" t="s">
        <v>271</v>
      </c>
      <c r="CY647" s="193" t="s">
        <v>271</v>
      </c>
      <c r="CZ647" s="193" t="s">
        <v>271</v>
      </c>
      <c r="DA647" s="190" t="s">
        <v>271</v>
      </c>
      <c r="DB647" s="193" t="s">
        <v>271</v>
      </c>
      <c r="DC647" s="193" t="s">
        <v>271</v>
      </c>
      <c r="DD647" s="190" t="s">
        <v>271</v>
      </c>
      <c r="DE647" s="193" t="s">
        <v>271</v>
      </c>
      <c r="DF647" s="193" t="s">
        <v>271</v>
      </c>
      <c r="DG647" s="190" t="s">
        <v>271</v>
      </c>
      <c r="DH647" s="193" t="s">
        <v>271</v>
      </c>
      <c r="DI647" s="193" t="s">
        <v>271</v>
      </c>
      <c r="DJ647" s="190" t="s">
        <v>271</v>
      </c>
      <c r="DK647" s="193" t="s">
        <v>271</v>
      </c>
      <c r="DL647" s="193" t="s">
        <v>271</v>
      </c>
      <c r="DM647" s="190" t="s">
        <v>271</v>
      </c>
      <c r="DN647" s="193" t="s">
        <v>271</v>
      </c>
      <c r="DO647" s="193" t="s">
        <v>271</v>
      </c>
      <c r="DP647" s="190" t="s">
        <v>271</v>
      </c>
      <c r="DQ647" s="193" t="s">
        <v>271</v>
      </c>
      <c r="DR647" s="193" t="s">
        <v>271</v>
      </c>
      <c r="DS647" s="190" t="s">
        <v>271</v>
      </c>
      <c r="DT647" s="193" t="s">
        <v>271</v>
      </c>
      <c r="DU647" s="193" t="s">
        <v>271</v>
      </c>
      <c r="DV647" s="190" t="s">
        <v>271</v>
      </c>
      <c r="DW647" s="193" t="s">
        <v>271</v>
      </c>
      <c r="DX647" s="193" t="s">
        <v>271</v>
      </c>
      <c r="DY647" s="190" t="s">
        <v>356</v>
      </c>
      <c r="DZ647" s="190" t="s">
        <v>272</v>
      </c>
      <c r="EA647" s="190" t="s">
        <v>308</v>
      </c>
      <c r="EB647" s="190" t="s">
        <v>307</v>
      </c>
      <c r="EC647" s="190" t="s">
        <v>272</v>
      </c>
      <c r="ED647" s="190" t="s">
        <v>785</v>
      </c>
      <c r="EE647" s="190" t="s">
        <v>426</v>
      </c>
      <c r="EF647" s="190" t="s">
        <v>1715</v>
      </c>
      <c r="EG647" s="190" t="s">
        <v>321</v>
      </c>
      <c r="EH647" s="190" t="s">
        <v>284</v>
      </c>
      <c r="EI647" s="190" t="s">
        <v>319</v>
      </c>
      <c r="EJ647" s="190" t="s">
        <v>245</v>
      </c>
      <c r="EK647" s="190" t="s">
        <v>379</v>
      </c>
      <c r="EL647" s="190" t="s">
        <v>272</v>
      </c>
      <c r="EM647" s="190" t="s">
        <v>272</v>
      </c>
      <c r="EN647" s="190" t="s">
        <v>272</v>
      </c>
      <c r="EO647" s="190" t="s">
        <v>272</v>
      </c>
      <c r="EP647" s="190" t="s">
        <v>378</v>
      </c>
      <c r="EQ647" s="190">
        <v>4</v>
      </c>
      <c r="ER647" s="190" t="s">
        <v>349</v>
      </c>
      <c r="ES647" s="190" t="s">
        <v>272</v>
      </c>
      <c r="ET647" s="190" t="s">
        <v>272</v>
      </c>
      <c r="EU647" s="190" t="s">
        <v>272</v>
      </c>
      <c r="EV647" s="190" t="s">
        <v>272</v>
      </c>
      <c r="EW647" s="190" t="s">
        <v>303</v>
      </c>
      <c r="EX647" s="190">
        <v>4</v>
      </c>
      <c r="EY647" s="190" t="s">
        <v>278</v>
      </c>
      <c r="EZ647" s="190" t="s">
        <v>267</v>
      </c>
      <c r="FA647" s="190" t="s">
        <v>260</v>
      </c>
      <c r="FB647" s="193">
        <v>1</v>
      </c>
      <c r="FC647" s="190" t="s">
        <v>276</v>
      </c>
      <c r="FD647" s="190" t="s">
        <v>271</v>
      </c>
      <c r="FE647" s="190" t="s">
        <v>271</v>
      </c>
      <c r="FF647" s="190" t="s">
        <v>264</v>
      </c>
      <c r="FG647" s="190" t="s">
        <v>1714</v>
      </c>
      <c r="FH647" s="190" t="s">
        <v>271</v>
      </c>
      <c r="FI647" s="190" t="s">
        <v>271</v>
      </c>
      <c r="FJ647" s="190" t="s">
        <v>271</v>
      </c>
      <c r="FK647" s="190" t="s">
        <v>271</v>
      </c>
      <c r="FL647" s="190" t="s">
        <v>271</v>
      </c>
      <c r="FM647" s="190" t="s">
        <v>271</v>
      </c>
      <c r="FN647" s="190" t="s">
        <v>271</v>
      </c>
      <c r="FO647" s="190" t="s">
        <v>1713</v>
      </c>
      <c r="FP647" s="190" t="s">
        <v>271</v>
      </c>
      <c r="FQ647" s="193">
        <v>0</v>
      </c>
      <c r="FR647" s="193">
        <v>2065</v>
      </c>
      <c r="FS647" s="190" t="s">
        <v>297</v>
      </c>
      <c r="FT647" s="190" t="s">
        <v>297</v>
      </c>
      <c r="FU647" s="190" t="s">
        <v>297</v>
      </c>
      <c r="FV647" s="190" t="s">
        <v>297</v>
      </c>
      <c r="FW647" s="190" t="s">
        <v>297</v>
      </c>
      <c r="FX647" s="190" t="s">
        <v>297</v>
      </c>
      <c r="FY647" s="190" t="s">
        <v>272</v>
      </c>
      <c r="FZ647" s="190" t="s">
        <v>297</v>
      </c>
      <c r="GA647" s="190" t="s">
        <v>297</v>
      </c>
      <c r="GB647" s="190" t="s">
        <v>297</v>
      </c>
      <c r="GC647" s="190" t="s">
        <v>297</v>
      </c>
      <c r="GD647" s="190" t="s">
        <v>297</v>
      </c>
      <c r="GE647" s="190" t="s">
        <v>297</v>
      </c>
    </row>
    <row r="648" spans="1:187" x14ac:dyDescent="0.3">
      <c r="A648" s="190" t="s">
        <v>372</v>
      </c>
      <c r="B648" s="190">
        <v>3190</v>
      </c>
      <c r="C648" s="190" t="s">
        <v>129</v>
      </c>
      <c r="D648" s="190" t="s">
        <v>240</v>
      </c>
      <c r="E648" s="190" t="s">
        <v>1712</v>
      </c>
      <c r="F648" s="190" t="s">
        <v>1711</v>
      </c>
      <c r="G648" s="190" t="s">
        <v>1337</v>
      </c>
      <c r="H648" s="190" t="s">
        <v>369</v>
      </c>
      <c r="I648" s="190" t="s">
        <v>1543</v>
      </c>
      <c r="J648" s="190" t="s">
        <v>1710</v>
      </c>
      <c r="K648" s="190" t="s">
        <v>271</v>
      </c>
      <c r="L648" s="190" t="s">
        <v>271</v>
      </c>
      <c r="M648" s="190" t="s">
        <v>271</v>
      </c>
      <c r="N648" s="190" t="s">
        <v>271</v>
      </c>
      <c r="O648" s="190" t="s">
        <v>271</v>
      </c>
      <c r="P648" s="190" t="s">
        <v>271</v>
      </c>
      <c r="Q648" s="191">
        <v>42124</v>
      </c>
      <c r="R648" s="191">
        <v>42400</v>
      </c>
      <c r="S648" s="191">
        <v>42490</v>
      </c>
      <c r="T648" s="190" t="s">
        <v>452</v>
      </c>
      <c r="U648" s="194">
        <v>1809000</v>
      </c>
      <c r="V648" s="190" t="s">
        <v>904</v>
      </c>
      <c r="W648" s="190" t="s">
        <v>450</v>
      </c>
      <c r="X648" s="190" t="s">
        <v>903</v>
      </c>
      <c r="Y648" s="190" t="s">
        <v>271</v>
      </c>
      <c r="Z648" s="190" t="s">
        <v>271</v>
      </c>
      <c r="AA648" s="190" t="s">
        <v>271</v>
      </c>
      <c r="AB648" s="190" t="s">
        <v>448</v>
      </c>
      <c r="AC648" s="190" t="s">
        <v>1709</v>
      </c>
      <c r="AD648" s="190" t="s">
        <v>325</v>
      </c>
      <c r="AE648" s="190" t="s">
        <v>1708</v>
      </c>
      <c r="AF648" s="190" t="s">
        <v>900</v>
      </c>
      <c r="AG648" s="193" t="s">
        <v>271</v>
      </c>
      <c r="AH648" s="193" t="s">
        <v>271</v>
      </c>
      <c r="AI648" s="193">
        <v>0</v>
      </c>
      <c r="AJ648" s="193" t="s">
        <v>271</v>
      </c>
      <c r="AK648" s="193" t="s">
        <v>271</v>
      </c>
      <c r="AL648" s="193">
        <v>12640</v>
      </c>
      <c r="AM648" s="193">
        <v>0</v>
      </c>
      <c r="AN648" s="193">
        <v>0</v>
      </c>
      <c r="AO648" s="193">
        <v>0</v>
      </c>
      <c r="AP648" s="193">
        <v>15266</v>
      </c>
      <c r="AQ648" s="193">
        <v>16043</v>
      </c>
      <c r="AR648" s="193">
        <v>31309</v>
      </c>
      <c r="AS648" s="190" t="s">
        <v>271</v>
      </c>
      <c r="AT648" s="193" t="s">
        <v>271</v>
      </c>
      <c r="AU648" s="193" t="s">
        <v>271</v>
      </c>
      <c r="AV648" s="190" t="s">
        <v>271</v>
      </c>
      <c r="AW648" s="193" t="s">
        <v>271</v>
      </c>
      <c r="AX648" s="193" t="s">
        <v>271</v>
      </c>
      <c r="AY648" s="190" t="s">
        <v>271</v>
      </c>
      <c r="AZ648" s="193" t="s">
        <v>271</v>
      </c>
      <c r="BA648" s="193" t="s">
        <v>271</v>
      </c>
      <c r="BB648" s="190" t="s">
        <v>271</v>
      </c>
      <c r="BC648" s="193" t="s">
        <v>271</v>
      </c>
      <c r="BD648" s="193" t="s">
        <v>271</v>
      </c>
      <c r="BE648" s="190" t="s">
        <v>271</v>
      </c>
      <c r="BF648" s="193" t="s">
        <v>271</v>
      </c>
      <c r="BG648" s="193" t="s">
        <v>271</v>
      </c>
      <c r="BH648" s="190" t="s">
        <v>271</v>
      </c>
      <c r="BI648" s="193" t="s">
        <v>271</v>
      </c>
      <c r="BJ648" s="193" t="s">
        <v>271</v>
      </c>
      <c r="BK648" s="190" t="s">
        <v>271</v>
      </c>
      <c r="BL648" s="193" t="s">
        <v>271</v>
      </c>
      <c r="BM648" s="193" t="s">
        <v>271</v>
      </c>
      <c r="BN648" s="190" t="s">
        <v>271</v>
      </c>
      <c r="BO648" s="193" t="s">
        <v>271</v>
      </c>
      <c r="BP648" s="193" t="s">
        <v>271</v>
      </c>
      <c r="BQ648" s="190" t="s">
        <v>287</v>
      </c>
      <c r="BR648" s="193">
        <v>24813</v>
      </c>
      <c r="BS648" s="193">
        <v>0</v>
      </c>
      <c r="BT648" s="190" t="s">
        <v>287</v>
      </c>
      <c r="BU648" s="193">
        <v>14615</v>
      </c>
      <c r="BV648" s="193">
        <v>0</v>
      </c>
      <c r="BW648" s="193" t="s">
        <v>271</v>
      </c>
      <c r="BX648" s="193" t="s">
        <v>271</v>
      </c>
      <c r="BY648" s="193">
        <v>0</v>
      </c>
      <c r="BZ648" s="193" t="s">
        <v>271</v>
      </c>
      <c r="CA648" s="193" t="s">
        <v>271</v>
      </c>
      <c r="CB648" s="193">
        <v>0</v>
      </c>
      <c r="CC648" s="190" t="s">
        <v>271</v>
      </c>
      <c r="CD648" s="193" t="s">
        <v>271</v>
      </c>
      <c r="CE648" s="193" t="s">
        <v>271</v>
      </c>
      <c r="CF648" s="190" t="s">
        <v>271</v>
      </c>
      <c r="CG648" s="193" t="s">
        <v>271</v>
      </c>
      <c r="CH648" s="193" t="s">
        <v>271</v>
      </c>
      <c r="CI648" s="190" t="s">
        <v>271</v>
      </c>
      <c r="CJ648" s="193" t="s">
        <v>271</v>
      </c>
      <c r="CK648" s="193" t="s">
        <v>271</v>
      </c>
      <c r="CL648" s="190" t="s">
        <v>271</v>
      </c>
      <c r="CM648" s="193" t="s">
        <v>271</v>
      </c>
      <c r="CN648" s="193" t="s">
        <v>271</v>
      </c>
      <c r="CO648" s="190" t="s">
        <v>271</v>
      </c>
      <c r="CP648" s="193" t="s">
        <v>271</v>
      </c>
      <c r="CQ648" s="193" t="s">
        <v>271</v>
      </c>
      <c r="CR648" s="190" t="s">
        <v>271</v>
      </c>
      <c r="CS648" s="193" t="s">
        <v>271</v>
      </c>
      <c r="CT648" s="193" t="s">
        <v>271</v>
      </c>
      <c r="CU648" s="190" t="s">
        <v>271</v>
      </c>
      <c r="CV648" s="193" t="s">
        <v>271</v>
      </c>
      <c r="CW648" s="193" t="s">
        <v>271</v>
      </c>
      <c r="CX648" s="190" t="s">
        <v>271</v>
      </c>
      <c r="CY648" s="193" t="s">
        <v>271</v>
      </c>
      <c r="CZ648" s="193" t="s">
        <v>271</v>
      </c>
      <c r="DA648" s="190" t="s">
        <v>271</v>
      </c>
      <c r="DB648" s="193" t="s">
        <v>271</v>
      </c>
      <c r="DC648" s="193" t="s">
        <v>271</v>
      </c>
      <c r="DD648" s="190" t="s">
        <v>271</v>
      </c>
      <c r="DE648" s="193" t="s">
        <v>271</v>
      </c>
      <c r="DF648" s="193" t="s">
        <v>271</v>
      </c>
      <c r="DG648" s="190" t="s">
        <v>271</v>
      </c>
      <c r="DH648" s="193" t="s">
        <v>271</v>
      </c>
      <c r="DI648" s="193" t="s">
        <v>271</v>
      </c>
      <c r="DJ648" s="190" t="s">
        <v>271</v>
      </c>
      <c r="DK648" s="193" t="s">
        <v>271</v>
      </c>
      <c r="DL648" s="193" t="s">
        <v>271</v>
      </c>
      <c r="DM648" s="190" t="s">
        <v>271</v>
      </c>
      <c r="DN648" s="193" t="s">
        <v>271</v>
      </c>
      <c r="DO648" s="193" t="s">
        <v>271</v>
      </c>
      <c r="DP648" s="190" t="s">
        <v>271</v>
      </c>
      <c r="DQ648" s="193" t="s">
        <v>271</v>
      </c>
      <c r="DR648" s="193" t="s">
        <v>271</v>
      </c>
      <c r="DS648" s="190" t="s">
        <v>271</v>
      </c>
      <c r="DT648" s="193" t="s">
        <v>271</v>
      </c>
      <c r="DU648" s="193" t="s">
        <v>271</v>
      </c>
      <c r="DV648" s="190" t="s">
        <v>271</v>
      </c>
      <c r="DW648" s="193" t="s">
        <v>271</v>
      </c>
      <c r="DX648" s="193" t="s">
        <v>271</v>
      </c>
      <c r="DY648" s="190" t="s">
        <v>356</v>
      </c>
      <c r="DZ648" s="190" t="s">
        <v>297</v>
      </c>
      <c r="EA648" s="190" t="s">
        <v>271</v>
      </c>
      <c r="EB648" s="190" t="s">
        <v>271</v>
      </c>
      <c r="EC648" s="190" t="s">
        <v>297</v>
      </c>
      <c r="ED648" s="190" t="s">
        <v>271</v>
      </c>
      <c r="EE648" s="190" t="s">
        <v>271</v>
      </c>
      <c r="EF648" s="190" t="s">
        <v>899</v>
      </c>
      <c r="EG648" s="190" t="s">
        <v>285</v>
      </c>
      <c r="EH648" s="190" t="s">
        <v>284</v>
      </c>
      <c r="EI648" s="190" t="s">
        <v>483</v>
      </c>
      <c r="EJ648" s="190" t="s">
        <v>245</v>
      </c>
      <c r="EK648" s="190" t="s">
        <v>379</v>
      </c>
      <c r="EL648" s="190" t="s">
        <v>272</v>
      </c>
      <c r="EM648" s="190" t="s">
        <v>272</v>
      </c>
      <c r="EN648" s="190" t="s">
        <v>272</v>
      </c>
      <c r="EO648" s="190" t="s">
        <v>297</v>
      </c>
      <c r="EP648" s="190" t="s">
        <v>464</v>
      </c>
      <c r="EQ648" s="190">
        <v>3</v>
      </c>
      <c r="ER648" s="190" t="s">
        <v>349</v>
      </c>
      <c r="ES648" s="190" t="s">
        <v>297</v>
      </c>
      <c r="ET648" s="190" t="s">
        <v>272</v>
      </c>
      <c r="EU648" s="190" t="s">
        <v>272</v>
      </c>
      <c r="EV648" s="190" t="s">
        <v>272</v>
      </c>
      <c r="EW648" s="190" t="s">
        <v>303</v>
      </c>
      <c r="EX648" s="190">
        <v>3</v>
      </c>
      <c r="EY648" s="190" t="s">
        <v>318</v>
      </c>
      <c r="EZ648" s="190" t="s">
        <v>268</v>
      </c>
      <c r="FA648" s="190" t="s">
        <v>260</v>
      </c>
      <c r="FB648" s="193">
        <v>3</v>
      </c>
      <c r="FC648" s="190" t="s">
        <v>276</v>
      </c>
      <c r="FD648" s="190" t="s">
        <v>348</v>
      </c>
      <c r="FE648" s="190" t="s">
        <v>300</v>
      </c>
      <c r="FF648" s="190" t="s">
        <v>264</v>
      </c>
      <c r="FG648" s="190" t="s">
        <v>898</v>
      </c>
      <c r="FH648" s="190" t="s">
        <v>271</v>
      </c>
      <c r="FI648" s="190" t="s">
        <v>897</v>
      </c>
      <c r="FJ648" s="190" t="s">
        <v>896</v>
      </c>
      <c r="FK648" s="190" t="s">
        <v>895</v>
      </c>
      <c r="FL648" s="190" t="s">
        <v>894</v>
      </c>
      <c r="FM648" s="190" t="s">
        <v>893</v>
      </c>
      <c r="FN648" s="190" t="s">
        <v>892</v>
      </c>
      <c r="FO648" s="190" t="s">
        <v>271</v>
      </c>
      <c r="FP648" s="190" t="s">
        <v>891</v>
      </c>
      <c r="FQ648" s="193">
        <v>0</v>
      </c>
      <c r="FR648" s="193">
        <v>31309</v>
      </c>
      <c r="FS648" s="190" t="s">
        <v>272</v>
      </c>
      <c r="FT648" s="190" t="s">
        <v>297</v>
      </c>
      <c r="FU648" s="190" t="s">
        <v>272</v>
      </c>
      <c r="FV648" s="190" t="s">
        <v>272</v>
      </c>
      <c r="FW648" s="190" t="s">
        <v>297</v>
      </c>
      <c r="FX648" s="190" t="s">
        <v>297</v>
      </c>
      <c r="FY648" s="190" t="s">
        <v>297</v>
      </c>
      <c r="FZ648" s="190" t="s">
        <v>297</v>
      </c>
      <c r="GA648" s="190" t="s">
        <v>297</v>
      </c>
      <c r="GB648" s="190" t="s">
        <v>297</v>
      </c>
      <c r="GC648" s="190" t="s">
        <v>297</v>
      </c>
      <c r="GD648" s="190" t="s">
        <v>297</v>
      </c>
      <c r="GE648" s="190" t="s">
        <v>297</v>
      </c>
    </row>
    <row r="649" spans="1:187" x14ac:dyDescent="0.3">
      <c r="A649" s="190" t="s">
        <v>372</v>
      </c>
      <c r="B649" s="190">
        <v>3191</v>
      </c>
      <c r="C649" s="190" t="s">
        <v>129</v>
      </c>
      <c r="D649" s="190" t="s">
        <v>240</v>
      </c>
      <c r="E649" s="190" t="s">
        <v>1707</v>
      </c>
      <c r="F649" s="190" t="s">
        <v>1706</v>
      </c>
      <c r="G649" s="190" t="s">
        <v>1337</v>
      </c>
      <c r="H649" s="190" t="s">
        <v>301</v>
      </c>
      <c r="I649" s="190" t="s">
        <v>301</v>
      </c>
      <c r="J649" s="190" t="s">
        <v>1705</v>
      </c>
      <c r="K649" s="190" t="s">
        <v>271</v>
      </c>
      <c r="L649" s="190" t="s">
        <v>271</v>
      </c>
      <c r="M649" s="190" t="s">
        <v>271</v>
      </c>
      <c r="N649" s="190" t="s">
        <v>271</v>
      </c>
      <c r="O649" s="190" t="s">
        <v>271</v>
      </c>
      <c r="P649" s="190" t="s">
        <v>271</v>
      </c>
      <c r="Q649" s="191">
        <v>42119</v>
      </c>
      <c r="R649" s="191">
        <v>42302</v>
      </c>
      <c r="S649" s="191">
        <v>42363</v>
      </c>
      <c r="T649" s="190" t="s">
        <v>452</v>
      </c>
      <c r="U649" s="194">
        <v>285634</v>
      </c>
      <c r="V649" s="190" t="s">
        <v>904</v>
      </c>
      <c r="W649" s="190" t="s">
        <v>450</v>
      </c>
      <c r="X649" s="190" t="s">
        <v>903</v>
      </c>
      <c r="Y649" s="190" t="s">
        <v>271</v>
      </c>
      <c r="Z649" s="190" t="s">
        <v>271</v>
      </c>
      <c r="AA649" s="190" t="s">
        <v>271</v>
      </c>
      <c r="AB649" s="190" t="s">
        <v>448</v>
      </c>
      <c r="AC649" s="190" t="s">
        <v>1704</v>
      </c>
      <c r="AD649" s="190" t="s">
        <v>325</v>
      </c>
      <c r="AE649" s="190" t="s">
        <v>1703</v>
      </c>
      <c r="AF649" s="190" t="s">
        <v>900</v>
      </c>
      <c r="AG649" s="193" t="s">
        <v>271</v>
      </c>
      <c r="AH649" s="193" t="s">
        <v>271</v>
      </c>
      <c r="AI649" s="193">
        <v>0</v>
      </c>
      <c r="AJ649" s="193" t="s">
        <v>271</v>
      </c>
      <c r="AK649" s="193" t="s">
        <v>271</v>
      </c>
      <c r="AL649" s="193">
        <v>15000</v>
      </c>
      <c r="AM649" s="193">
        <v>0</v>
      </c>
      <c r="AN649" s="193">
        <v>0</v>
      </c>
      <c r="AO649" s="193">
        <v>0</v>
      </c>
      <c r="AP649" s="193">
        <v>6541</v>
      </c>
      <c r="AQ649" s="193">
        <v>6561</v>
      </c>
      <c r="AR649" s="193">
        <v>13102</v>
      </c>
      <c r="AS649" s="190" t="s">
        <v>271</v>
      </c>
      <c r="AT649" s="193" t="s">
        <v>271</v>
      </c>
      <c r="AU649" s="193" t="s">
        <v>271</v>
      </c>
      <c r="AV649" s="190" t="s">
        <v>271</v>
      </c>
      <c r="AW649" s="193" t="s">
        <v>271</v>
      </c>
      <c r="AX649" s="193" t="s">
        <v>271</v>
      </c>
      <c r="AY649" s="190" t="s">
        <v>271</v>
      </c>
      <c r="AZ649" s="193" t="s">
        <v>271</v>
      </c>
      <c r="BA649" s="193" t="s">
        <v>271</v>
      </c>
      <c r="BB649" s="190" t="s">
        <v>271</v>
      </c>
      <c r="BC649" s="193" t="s">
        <v>271</v>
      </c>
      <c r="BD649" s="193" t="s">
        <v>271</v>
      </c>
      <c r="BE649" s="190" t="s">
        <v>271</v>
      </c>
      <c r="BF649" s="193" t="s">
        <v>271</v>
      </c>
      <c r="BG649" s="193" t="s">
        <v>271</v>
      </c>
      <c r="BH649" s="190" t="s">
        <v>271</v>
      </c>
      <c r="BI649" s="193" t="s">
        <v>271</v>
      </c>
      <c r="BJ649" s="193" t="s">
        <v>271</v>
      </c>
      <c r="BK649" s="190" t="s">
        <v>271</v>
      </c>
      <c r="BL649" s="193" t="s">
        <v>271</v>
      </c>
      <c r="BM649" s="193" t="s">
        <v>271</v>
      </c>
      <c r="BN649" s="190" t="s">
        <v>271</v>
      </c>
      <c r="BO649" s="193" t="s">
        <v>271</v>
      </c>
      <c r="BP649" s="193" t="s">
        <v>271</v>
      </c>
      <c r="BQ649" s="190" t="s">
        <v>287</v>
      </c>
      <c r="BR649" s="193">
        <v>4782</v>
      </c>
      <c r="BS649" s="193">
        <v>0</v>
      </c>
      <c r="BT649" s="190" t="s">
        <v>287</v>
      </c>
      <c r="BU649" s="193">
        <v>11718</v>
      </c>
      <c r="BV649" s="193">
        <v>0</v>
      </c>
      <c r="BW649" s="193" t="s">
        <v>271</v>
      </c>
      <c r="BX649" s="193" t="s">
        <v>271</v>
      </c>
      <c r="BY649" s="193">
        <v>0</v>
      </c>
      <c r="BZ649" s="193" t="s">
        <v>271</v>
      </c>
      <c r="CA649" s="193" t="s">
        <v>271</v>
      </c>
      <c r="CB649" s="193">
        <v>0</v>
      </c>
      <c r="CC649" s="190" t="s">
        <v>271</v>
      </c>
      <c r="CD649" s="193" t="s">
        <v>271</v>
      </c>
      <c r="CE649" s="193" t="s">
        <v>271</v>
      </c>
      <c r="CF649" s="190" t="s">
        <v>271</v>
      </c>
      <c r="CG649" s="193" t="s">
        <v>271</v>
      </c>
      <c r="CH649" s="193" t="s">
        <v>271</v>
      </c>
      <c r="CI649" s="190" t="s">
        <v>271</v>
      </c>
      <c r="CJ649" s="193" t="s">
        <v>271</v>
      </c>
      <c r="CK649" s="193" t="s">
        <v>271</v>
      </c>
      <c r="CL649" s="190" t="s">
        <v>271</v>
      </c>
      <c r="CM649" s="193" t="s">
        <v>271</v>
      </c>
      <c r="CN649" s="193" t="s">
        <v>271</v>
      </c>
      <c r="CO649" s="190" t="s">
        <v>271</v>
      </c>
      <c r="CP649" s="193" t="s">
        <v>271</v>
      </c>
      <c r="CQ649" s="193" t="s">
        <v>271</v>
      </c>
      <c r="CR649" s="190" t="s">
        <v>271</v>
      </c>
      <c r="CS649" s="193" t="s">
        <v>271</v>
      </c>
      <c r="CT649" s="193" t="s">
        <v>271</v>
      </c>
      <c r="CU649" s="190" t="s">
        <v>271</v>
      </c>
      <c r="CV649" s="193" t="s">
        <v>271</v>
      </c>
      <c r="CW649" s="193" t="s">
        <v>271</v>
      </c>
      <c r="CX649" s="190" t="s">
        <v>271</v>
      </c>
      <c r="CY649" s="193" t="s">
        <v>271</v>
      </c>
      <c r="CZ649" s="193" t="s">
        <v>271</v>
      </c>
      <c r="DA649" s="190" t="s">
        <v>271</v>
      </c>
      <c r="DB649" s="193" t="s">
        <v>271</v>
      </c>
      <c r="DC649" s="193" t="s">
        <v>271</v>
      </c>
      <c r="DD649" s="190" t="s">
        <v>271</v>
      </c>
      <c r="DE649" s="193" t="s">
        <v>271</v>
      </c>
      <c r="DF649" s="193" t="s">
        <v>271</v>
      </c>
      <c r="DG649" s="190" t="s">
        <v>271</v>
      </c>
      <c r="DH649" s="193" t="s">
        <v>271</v>
      </c>
      <c r="DI649" s="193" t="s">
        <v>271</v>
      </c>
      <c r="DJ649" s="190" t="s">
        <v>271</v>
      </c>
      <c r="DK649" s="193" t="s">
        <v>271</v>
      </c>
      <c r="DL649" s="193" t="s">
        <v>271</v>
      </c>
      <c r="DM649" s="190" t="s">
        <v>271</v>
      </c>
      <c r="DN649" s="193" t="s">
        <v>271</v>
      </c>
      <c r="DO649" s="193" t="s">
        <v>271</v>
      </c>
      <c r="DP649" s="190" t="s">
        <v>271</v>
      </c>
      <c r="DQ649" s="193" t="s">
        <v>271</v>
      </c>
      <c r="DR649" s="193" t="s">
        <v>271</v>
      </c>
      <c r="DS649" s="190" t="s">
        <v>271</v>
      </c>
      <c r="DT649" s="193" t="s">
        <v>271</v>
      </c>
      <c r="DU649" s="193" t="s">
        <v>271</v>
      </c>
      <c r="DV649" s="190" t="s">
        <v>271</v>
      </c>
      <c r="DW649" s="193" t="s">
        <v>271</v>
      </c>
      <c r="DX649" s="193" t="s">
        <v>271</v>
      </c>
      <c r="DY649" s="190" t="s">
        <v>655</v>
      </c>
      <c r="DZ649" s="190" t="s">
        <v>272</v>
      </c>
      <c r="EA649" s="190" t="s">
        <v>868</v>
      </c>
      <c r="EB649" s="190" t="s">
        <v>286</v>
      </c>
      <c r="EC649" s="190" t="s">
        <v>297</v>
      </c>
      <c r="ED649" s="190" t="s">
        <v>271</v>
      </c>
      <c r="EE649" s="190" t="s">
        <v>271</v>
      </c>
      <c r="EF649" s="190" t="s">
        <v>1702</v>
      </c>
      <c r="EG649" s="190" t="s">
        <v>285</v>
      </c>
      <c r="EH649" s="190" t="s">
        <v>284</v>
      </c>
      <c r="EI649" s="190" t="s">
        <v>483</v>
      </c>
      <c r="EJ649" s="190" t="s">
        <v>245</v>
      </c>
      <c r="EK649" s="190" t="s">
        <v>379</v>
      </c>
      <c r="EL649" s="190" t="s">
        <v>272</v>
      </c>
      <c r="EM649" s="190" t="s">
        <v>272</v>
      </c>
      <c r="EN649" s="190" t="s">
        <v>272</v>
      </c>
      <c r="EO649" s="190" t="s">
        <v>297</v>
      </c>
      <c r="EP649" s="190" t="s">
        <v>464</v>
      </c>
      <c r="EQ649" s="190">
        <v>3</v>
      </c>
      <c r="ER649" s="190" t="s">
        <v>349</v>
      </c>
      <c r="ES649" s="190" t="s">
        <v>297</v>
      </c>
      <c r="ET649" s="190" t="s">
        <v>272</v>
      </c>
      <c r="EU649" s="190" t="s">
        <v>272</v>
      </c>
      <c r="EV649" s="190" t="s">
        <v>272</v>
      </c>
      <c r="EW649" s="190" t="s">
        <v>303</v>
      </c>
      <c r="EX649" s="190">
        <v>3</v>
      </c>
      <c r="EY649" s="190" t="s">
        <v>318</v>
      </c>
      <c r="EZ649" s="190" t="s">
        <v>268</v>
      </c>
      <c r="FA649" s="190" t="s">
        <v>260</v>
      </c>
      <c r="FB649" s="193">
        <v>4</v>
      </c>
      <c r="FC649" s="190" t="s">
        <v>276</v>
      </c>
      <c r="FD649" s="190" t="s">
        <v>348</v>
      </c>
      <c r="FE649" s="190" t="s">
        <v>300</v>
      </c>
      <c r="FF649" s="190" t="s">
        <v>264</v>
      </c>
      <c r="FG649" s="190" t="s">
        <v>898</v>
      </c>
      <c r="FH649" s="190" t="s">
        <v>271</v>
      </c>
      <c r="FI649" s="190" t="s">
        <v>897</v>
      </c>
      <c r="FJ649" s="190" t="s">
        <v>896</v>
      </c>
      <c r="FK649" s="190" t="s">
        <v>895</v>
      </c>
      <c r="FL649" s="190" t="s">
        <v>894</v>
      </c>
      <c r="FM649" s="190" t="s">
        <v>893</v>
      </c>
      <c r="FN649" s="190" t="s">
        <v>892</v>
      </c>
      <c r="FO649" s="190" t="s">
        <v>271</v>
      </c>
      <c r="FP649" s="190" t="s">
        <v>891</v>
      </c>
      <c r="FQ649" s="193">
        <v>0</v>
      </c>
      <c r="FR649" s="193">
        <v>13102</v>
      </c>
      <c r="FS649" s="190" t="s">
        <v>272</v>
      </c>
      <c r="FT649" s="190" t="s">
        <v>297</v>
      </c>
      <c r="FU649" s="190" t="s">
        <v>272</v>
      </c>
      <c r="FV649" s="190" t="s">
        <v>272</v>
      </c>
      <c r="FW649" s="190" t="s">
        <v>297</v>
      </c>
      <c r="FX649" s="190" t="s">
        <v>297</v>
      </c>
      <c r="FY649" s="190" t="s">
        <v>297</v>
      </c>
      <c r="FZ649" s="190" t="s">
        <v>297</v>
      </c>
      <c r="GA649" s="190" t="s">
        <v>297</v>
      </c>
      <c r="GB649" s="190" t="s">
        <v>297</v>
      </c>
      <c r="GC649" s="190" t="s">
        <v>297</v>
      </c>
      <c r="GD649" s="190" t="s">
        <v>297</v>
      </c>
      <c r="GE649" s="190" t="s">
        <v>297</v>
      </c>
    </row>
    <row r="650" spans="1:187" x14ac:dyDescent="0.3">
      <c r="A650" s="190" t="s">
        <v>372</v>
      </c>
      <c r="B650" s="190">
        <v>3188</v>
      </c>
      <c r="C650" s="190" t="s">
        <v>129</v>
      </c>
      <c r="D650" s="190" t="s">
        <v>240</v>
      </c>
      <c r="E650" s="190" t="s">
        <v>907</v>
      </c>
      <c r="F650" s="190" t="s">
        <v>906</v>
      </c>
      <c r="G650" s="190" t="s">
        <v>270</v>
      </c>
      <c r="H650" s="190" t="s">
        <v>369</v>
      </c>
      <c r="I650" s="190" t="s">
        <v>368</v>
      </c>
      <c r="J650" s="190" t="s">
        <v>905</v>
      </c>
      <c r="K650" s="190" t="s">
        <v>271</v>
      </c>
      <c r="L650" s="190" t="s">
        <v>271</v>
      </c>
      <c r="M650" s="190" t="s">
        <v>271</v>
      </c>
      <c r="N650" s="190" t="s">
        <v>271</v>
      </c>
      <c r="O650" s="190" t="s">
        <v>271</v>
      </c>
      <c r="P650" s="190" t="s">
        <v>271</v>
      </c>
      <c r="Q650" s="191">
        <v>42119</v>
      </c>
      <c r="R650" s="191">
        <v>42307</v>
      </c>
      <c r="S650" s="191">
        <v>42369</v>
      </c>
      <c r="T650" s="190" t="s">
        <v>452</v>
      </c>
      <c r="U650" s="194">
        <v>477611</v>
      </c>
      <c r="V650" s="190" t="s">
        <v>904</v>
      </c>
      <c r="W650" s="190" t="s">
        <v>450</v>
      </c>
      <c r="X650" s="190" t="s">
        <v>903</v>
      </c>
      <c r="Y650" s="190" t="s">
        <v>271</v>
      </c>
      <c r="Z650" s="190" t="s">
        <v>271</v>
      </c>
      <c r="AA650" s="190" t="s">
        <v>271</v>
      </c>
      <c r="AB650" s="190" t="s">
        <v>448</v>
      </c>
      <c r="AC650" s="190" t="s">
        <v>902</v>
      </c>
      <c r="AD650" s="190" t="s">
        <v>325</v>
      </c>
      <c r="AE650" s="190" t="s">
        <v>901</v>
      </c>
      <c r="AF650" s="190" t="s">
        <v>900</v>
      </c>
      <c r="AG650" s="193">
        <v>0</v>
      </c>
      <c r="AH650" s="193">
        <v>0</v>
      </c>
      <c r="AI650" s="193">
        <v>0</v>
      </c>
      <c r="AJ650" s="193">
        <v>8000</v>
      </c>
      <c r="AK650" s="193">
        <v>8000</v>
      </c>
      <c r="AL650" s="193">
        <v>16000</v>
      </c>
      <c r="AM650" s="193">
        <v>0</v>
      </c>
      <c r="AN650" s="193">
        <v>0</v>
      </c>
      <c r="AO650" s="193">
        <v>0</v>
      </c>
      <c r="AP650" s="193">
        <v>32336</v>
      </c>
      <c r="AQ650" s="193">
        <v>33006</v>
      </c>
      <c r="AR650" s="193">
        <v>65342</v>
      </c>
      <c r="AS650" s="190" t="s">
        <v>271</v>
      </c>
      <c r="AT650" s="193" t="s">
        <v>271</v>
      </c>
      <c r="AU650" s="193" t="s">
        <v>271</v>
      </c>
      <c r="AV650" s="190" t="s">
        <v>271</v>
      </c>
      <c r="AW650" s="193" t="s">
        <v>271</v>
      </c>
      <c r="AX650" s="193" t="s">
        <v>271</v>
      </c>
      <c r="AY650" s="190" t="s">
        <v>271</v>
      </c>
      <c r="AZ650" s="193" t="s">
        <v>271</v>
      </c>
      <c r="BA650" s="193" t="s">
        <v>271</v>
      </c>
      <c r="BB650" s="190" t="s">
        <v>271</v>
      </c>
      <c r="BC650" s="193" t="s">
        <v>271</v>
      </c>
      <c r="BD650" s="193" t="s">
        <v>271</v>
      </c>
      <c r="BE650" s="190" t="s">
        <v>271</v>
      </c>
      <c r="BF650" s="193" t="s">
        <v>271</v>
      </c>
      <c r="BG650" s="193" t="s">
        <v>271</v>
      </c>
      <c r="BH650" s="190" t="s">
        <v>271</v>
      </c>
      <c r="BI650" s="193" t="s">
        <v>271</v>
      </c>
      <c r="BJ650" s="193" t="s">
        <v>271</v>
      </c>
      <c r="BK650" s="190" t="s">
        <v>271</v>
      </c>
      <c r="BL650" s="193" t="s">
        <v>271</v>
      </c>
      <c r="BM650" s="193" t="s">
        <v>271</v>
      </c>
      <c r="BN650" s="190" t="s">
        <v>271</v>
      </c>
      <c r="BO650" s="193" t="s">
        <v>271</v>
      </c>
      <c r="BP650" s="193" t="s">
        <v>271</v>
      </c>
      <c r="BQ650" s="190" t="s">
        <v>271</v>
      </c>
      <c r="BR650" s="193" t="s">
        <v>271</v>
      </c>
      <c r="BS650" s="193" t="s">
        <v>271</v>
      </c>
      <c r="BT650" s="190" t="s">
        <v>287</v>
      </c>
      <c r="BU650" s="193">
        <v>63875</v>
      </c>
      <c r="BV650" s="193">
        <v>0</v>
      </c>
      <c r="BW650" s="193" t="s">
        <v>271</v>
      </c>
      <c r="BX650" s="193" t="s">
        <v>271</v>
      </c>
      <c r="BY650" s="193">
        <v>0</v>
      </c>
      <c r="BZ650" s="193" t="s">
        <v>271</v>
      </c>
      <c r="CA650" s="193" t="s">
        <v>271</v>
      </c>
      <c r="CB650" s="193">
        <v>0</v>
      </c>
      <c r="CC650" s="190" t="s">
        <v>271</v>
      </c>
      <c r="CD650" s="193" t="s">
        <v>271</v>
      </c>
      <c r="CE650" s="193" t="s">
        <v>271</v>
      </c>
      <c r="CF650" s="190" t="s">
        <v>271</v>
      </c>
      <c r="CG650" s="193" t="s">
        <v>271</v>
      </c>
      <c r="CH650" s="193" t="s">
        <v>271</v>
      </c>
      <c r="CI650" s="190" t="s">
        <v>271</v>
      </c>
      <c r="CJ650" s="193" t="s">
        <v>271</v>
      </c>
      <c r="CK650" s="193" t="s">
        <v>271</v>
      </c>
      <c r="CL650" s="190" t="s">
        <v>271</v>
      </c>
      <c r="CM650" s="193" t="s">
        <v>271</v>
      </c>
      <c r="CN650" s="193" t="s">
        <v>271</v>
      </c>
      <c r="CO650" s="190" t="s">
        <v>271</v>
      </c>
      <c r="CP650" s="193" t="s">
        <v>271</v>
      </c>
      <c r="CQ650" s="193" t="s">
        <v>271</v>
      </c>
      <c r="CR650" s="190" t="s">
        <v>271</v>
      </c>
      <c r="CS650" s="193" t="s">
        <v>271</v>
      </c>
      <c r="CT650" s="193" t="s">
        <v>271</v>
      </c>
      <c r="CU650" s="190" t="s">
        <v>271</v>
      </c>
      <c r="CV650" s="193" t="s">
        <v>271</v>
      </c>
      <c r="CW650" s="193" t="s">
        <v>271</v>
      </c>
      <c r="CX650" s="190" t="s">
        <v>271</v>
      </c>
      <c r="CY650" s="193" t="s">
        <v>271</v>
      </c>
      <c r="CZ650" s="193" t="s">
        <v>271</v>
      </c>
      <c r="DA650" s="190" t="s">
        <v>271</v>
      </c>
      <c r="DB650" s="193" t="s">
        <v>271</v>
      </c>
      <c r="DC650" s="193" t="s">
        <v>271</v>
      </c>
      <c r="DD650" s="190" t="s">
        <v>271</v>
      </c>
      <c r="DE650" s="193" t="s">
        <v>271</v>
      </c>
      <c r="DF650" s="193" t="s">
        <v>271</v>
      </c>
      <c r="DG650" s="190" t="s">
        <v>271</v>
      </c>
      <c r="DH650" s="193" t="s">
        <v>271</v>
      </c>
      <c r="DI650" s="193" t="s">
        <v>271</v>
      </c>
      <c r="DJ650" s="190" t="s">
        <v>271</v>
      </c>
      <c r="DK650" s="193" t="s">
        <v>271</v>
      </c>
      <c r="DL650" s="193" t="s">
        <v>271</v>
      </c>
      <c r="DM650" s="190" t="s">
        <v>271</v>
      </c>
      <c r="DN650" s="193" t="s">
        <v>271</v>
      </c>
      <c r="DO650" s="193" t="s">
        <v>271</v>
      </c>
      <c r="DP650" s="190" t="s">
        <v>271</v>
      </c>
      <c r="DQ650" s="193" t="s">
        <v>271</v>
      </c>
      <c r="DR650" s="193" t="s">
        <v>271</v>
      </c>
      <c r="DS650" s="190" t="s">
        <v>271</v>
      </c>
      <c r="DT650" s="193" t="s">
        <v>271</v>
      </c>
      <c r="DU650" s="193" t="s">
        <v>271</v>
      </c>
      <c r="DV650" s="190" t="s">
        <v>271</v>
      </c>
      <c r="DW650" s="193" t="s">
        <v>271</v>
      </c>
      <c r="DX650" s="193" t="s">
        <v>271</v>
      </c>
      <c r="DY650" s="190" t="s">
        <v>655</v>
      </c>
      <c r="DZ650" s="190" t="s">
        <v>297</v>
      </c>
      <c r="EA650" s="190" t="s">
        <v>271</v>
      </c>
      <c r="EB650" s="190" t="s">
        <v>271</v>
      </c>
      <c r="EC650" s="190" t="s">
        <v>297</v>
      </c>
      <c r="ED650" s="190" t="s">
        <v>271</v>
      </c>
      <c r="EE650" s="190" t="s">
        <v>271</v>
      </c>
      <c r="EF650" s="190" t="s">
        <v>899</v>
      </c>
      <c r="EG650" s="190" t="s">
        <v>321</v>
      </c>
      <c r="EH650" s="190" t="s">
        <v>284</v>
      </c>
      <c r="EI650" s="190" t="s">
        <v>483</v>
      </c>
      <c r="EJ650" s="190" t="s">
        <v>245</v>
      </c>
      <c r="EK650" s="190" t="s">
        <v>379</v>
      </c>
      <c r="EL650" s="190" t="s">
        <v>272</v>
      </c>
      <c r="EM650" s="190" t="s">
        <v>272</v>
      </c>
      <c r="EN650" s="190" t="s">
        <v>272</v>
      </c>
      <c r="EO650" s="190" t="s">
        <v>297</v>
      </c>
      <c r="EP650" s="190" t="s">
        <v>464</v>
      </c>
      <c r="EQ650" s="190">
        <v>3</v>
      </c>
      <c r="ER650" s="190" t="s">
        <v>349</v>
      </c>
      <c r="ES650" s="190" t="s">
        <v>297</v>
      </c>
      <c r="ET650" s="190" t="s">
        <v>272</v>
      </c>
      <c r="EU650" s="190" t="s">
        <v>272</v>
      </c>
      <c r="EV650" s="190" t="s">
        <v>272</v>
      </c>
      <c r="EW650" s="190" t="s">
        <v>303</v>
      </c>
      <c r="EX650" s="190">
        <v>3</v>
      </c>
      <c r="EY650" s="190" t="s">
        <v>318</v>
      </c>
      <c r="EZ650" s="190" t="s">
        <v>268</v>
      </c>
      <c r="FA650" s="190" t="s">
        <v>260</v>
      </c>
      <c r="FB650" s="193">
        <v>3</v>
      </c>
      <c r="FC650" s="190" t="s">
        <v>276</v>
      </c>
      <c r="FD650" s="190" t="s">
        <v>348</v>
      </c>
      <c r="FE650" s="190" t="s">
        <v>300</v>
      </c>
      <c r="FF650" s="190" t="s">
        <v>264</v>
      </c>
      <c r="FG650" s="190" t="s">
        <v>898</v>
      </c>
      <c r="FH650" s="190" t="s">
        <v>271</v>
      </c>
      <c r="FI650" s="190" t="s">
        <v>897</v>
      </c>
      <c r="FJ650" s="190" t="s">
        <v>896</v>
      </c>
      <c r="FK650" s="190" t="s">
        <v>895</v>
      </c>
      <c r="FL650" s="190" t="s">
        <v>894</v>
      </c>
      <c r="FM650" s="190" t="s">
        <v>893</v>
      </c>
      <c r="FN650" s="190" t="s">
        <v>892</v>
      </c>
      <c r="FO650" s="190" t="s">
        <v>271</v>
      </c>
      <c r="FP650" s="190" t="s">
        <v>891</v>
      </c>
      <c r="FQ650" s="193">
        <v>0</v>
      </c>
      <c r="FR650" s="193">
        <v>65342</v>
      </c>
      <c r="FS650" s="190" t="s">
        <v>272</v>
      </c>
      <c r="FT650" s="190" t="s">
        <v>297</v>
      </c>
      <c r="FU650" s="190" t="s">
        <v>272</v>
      </c>
      <c r="FV650" s="190" t="s">
        <v>272</v>
      </c>
      <c r="FW650" s="190" t="s">
        <v>297</v>
      </c>
      <c r="FX650" s="190" t="s">
        <v>297</v>
      </c>
      <c r="FY650" s="190" t="s">
        <v>297</v>
      </c>
      <c r="FZ650" s="190" t="s">
        <v>297</v>
      </c>
      <c r="GA650" s="190" t="s">
        <v>297</v>
      </c>
      <c r="GB650" s="190" t="s">
        <v>297</v>
      </c>
      <c r="GC650" s="190" t="s">
        <v>297</v>
      </c>
      <c r="GD650" s="190" t="s">
        <v>297</v>
      </c>
      <c r="GE650" s="190" t="s">
        <v>297</v>
      </c>
    </row>
    <row r="651" spans="1:187" x14ac:dyDescent="0.3">
      <c r="A651" s="190" t="s">
        <v>372</v>
      </c>
      <c r="B651" s="190">
        <v>3644</v>
      </c>
      <c r="C651" s="190" t="s">
        <v>133</v>
      </c>
      <c r="D651" s="190" t="s">
        <v>239</v>
      </c>
      <c r="E651" s="190" t="s">
        <v>9961</v>
      </c>
      <c r="F651" s="190" t="s">
        <v>9960</v>
      </c>
      <c r="G651" s="190" t="s">
        <v>4028</v>
      </c>
      <c r="H651" s="190" t="s">
        <v>1272</v>
      </c>
      <c r="I651" s="190" t="s">
        <v>301</v>
      </c>
      <c r="J651" s="190" t="s">
        <v>9959</v>
      </c>
      <c r="K651" s="190" t="s">
        <v>271</v>
      </c>
      <c r="L651" s="190" t="s">
        <v>271</v>
      </c>
      <c r="M651" s="190" t="s">
        <v>271</v>
      </c>
      <c r="N651" s="190" t="s">
        <v>271</v>
      </c>
      <c r="O651" s="190" t="s">
        <v>271</v>
      </c>
      <c r="P651" s="190" t="s">
        <v>271</v>
      </c>
      <c r="Q651" s="191">
        <v>41548</v>
      </c>
      <c r="R651" s="191">
        <v>42613</v>
      </c>
      <c r="T651" s="190" t="s">
        <v>452</v>
      </c>
      <c r="U651" s="194">
        <v>1083000</v>
      </c>
      <c r="V651" s="190" t="s">
        <v>9958</v>
      </c>
      <c r="W651" s="190" t="s">
        <v>9957</v>
      </c>
      <c r="X651" s="190" t="s">
        <v>9956</v>
      </c>
      <c r="Y651" s="190" t="s">
        <v>9955</v>
      </c>
      <c r="Z651" s="190" t="s">
        <v>9954</v>
      </c>
      <c r="AA651" s="190" t="s">
        <v>9953</v>
      </c>
      <c r="AB651" s="190" t="s">
        <v>310</v>
      </c>
      <c r="AC651" s="190" t="s">
        <v>9952</v>
      </c>
      <c r="AD651" s="190" t="s">
        <v>674</v>
      </c>
      <c r="AE651" s="190" t="s">
        <v>9951</v>
      </c>
      <c r="AF651" s="190" t="s">
        <v>9950</v>
      </c>
      <c r="AG651" s="193">
        <v>4762</v>
      </c>
      <c r="AH651" s="193">
        <v>3203</v>
      </c>
      <c r="AI651" s="193">
        <v>7965</v>
      </c>
      <c r="AJ651" s="193">
        <v>23401</v>
      </c>
      <c r="AK651" s="193">
        <v>21879</v>
      </c>
      <c r="AL651" s="193">
        <v>45280</v>
      </c>
      <c r="AM651" s="193">
        <v>0</v>
      </c>
      <c r="AN651" s="193">
        <v>0</v>
      </c>
      <c r="AO651" s="193">
        <v>0</v>
      </c>
      <c r="AP651" s="193">
        <v>0</v>
      </c>
      <c r="AQ651" s="193">
        <v>0</v>
      </c>
      <c r="AR651" s="193">
        <v>0</v>
      </c>
      <c r="AS651" s="190" t="s">
        <v>271</v>
      </c>
      <c r="AT651" s="193" t="s">
        <v>271</v>
      </c>
      <c r="AU651" s="193" t="s">
        <v>271</v>
      </c>
      <c r="AV651" s="190" t="s">
        <v>271</v>
      </c>
      <c r="AW651" s="193" t="s">
        <v>271</v>
      </c>
      <c r="AX651" s="193" t="s">
        <v>271</v>
      </c>
      <c r="AY651" s="190" t="s">
        <v>271</v>
      </c>
      <c r="AZ651" s="193" t="s">
        <v>271</v>
      </c>
      <c r="BA651" s="193" t="s">
        <v>271</v>
      </c>
      <c r="BB651" s="190" t="s">
        <v>271</v>
      </c>
      <c r="BC651" s="193" t="s">
        <v>271</v>
      </c>
      <c r="BD651" s="193" t="s">
        <v>271</v>
      </c>
      <c r="BE651" s="190" t="s">
        <v>271</v>
      </c>
      <c r="BF651" s="193" t="s">
        <v>271</v>
      </c>
      <c r="BG651" s="193" t="s">
        <v>271</v>
      </c>
      <c r="BH651" s="190" t="s">
        <v>271</v>
      </c>
      <c r="BI651" s="193" t="s">
        <v>271</v>
      </c>
      <c r="BJ651" s="193" t="s">
        <v>271</v>
      </c>
      <c r="BK651" s="190" t="s">
        <v>271</v>
      </c>
      <c r="BL651" s="193" t="s">
        <v>271</v>
      </c>
      <c r="BM651" s="193" t="s">
        <v>271</v>
      </c>
      <c r="BN651" s="190" t="s">
        <v>271</v>
      </c>
      <c r="BO651" s="193" t="s">
        <v>271</v>
      </c>
      <c r="BP651" s="193" t="s">
        <v>271</v>
      </c>
      <c r="BQ651" s="190" t="s">
        <v>271</v>
      </c>
      <c r="BR651" s="193" t="s">
        <v>271</v>
      </c>
      <c r="BS651" s="193" t="s">
        <v>271</v>
      </c>
      <c r="BT651" s="190" t="s">
        <v>271</v>
      </c>
      <c r="BU651" s="193" t="s">
        <v>271</v>
      </c>
      <c r="BV651" s="193" t="s">
        <v>271</v>
      </c>
      <c r="BW651" s="193">
        <v>0</v>
      </c>
      <c r="BX651" s="193">
        <v>0</v>
      </c>
      <c r="BY651" s="193">
        <v>0</v>
      </c>
      <c r="BZ651" s="193">
        <v>3332</v>
      </c>
      <c r="CA651" s="193">
        <v>2641</v>
      </c>
      <c r="CB651" s="193">
        <v>5973</v>
      </c>
      <c r="CC651" s="190" t="s">
        <v>287</v>
      </c>
      <c r="CD651" s="193">
        <v>253</v>
      </c>
      <c r="CE651" s="193">
        <v>0</v>
      </c>
      <c r="CF651" s="190" t="s">
        <v>287</v>
      </c>
      <c r="CG651" s="193">
        <v>315</v>
      </c>
      <c r="CH651" s="193">
        <v>0</v>
      </c>
      <c r="CI651" s="190" t="s">
        <v>271</v>
      </c>
      <c r="CJ651" s="193" t="s">
        <v>271</v>
      </c>
      <c r="CK651" s="193" t="s">
        <v>271</v>
      </c>
      <c r="CL651" s="190" t="s">
        <v>271</v>
      </c>
      <c r="CM651" s="193" t="s">
        <v>271</v>
      </c>
      <c r="CN651" s="193" t="s">
        <v>271</v>
      </c>
      <c r="CO651" s="190" t="s">
        <v>287</v>
      </c>
      <c r="CP651" s="193">
        <v>22</v>
      </c>
      <c r="CQ651" s="193">
        <v>0</v>
      </c>
      <c r="CR651" s="190" t="s">
        <v>271</v>
      </c>
      <c r="CS651" s="193" t="s">
        <v>271</v>
      </c>
      <c r="CT651" s="193" t="s">
        <v>271</v>
      </c>
      <c r="CU651" s="190" t="s">
        <v>287</v>
      </c>
      <c r="CV651" s="193">
        <v>5598</v>
      </c>
      <c r="CW651" s="193">
        <v>0</v>
      </c>
      <c r="CX651" s="190" t="s">
        <v>271</v>
      </c>
      <c r="CY651" s="193" t="s">
        <v>271</v>
      </c>
      <c r="CZ651" s="193" t="s">
        <v>271</v>
      </c>
      <c r="DA651" s="190" t="s">
        <v>271</v>
      </c>
      <c r="DB651" s="193" t="s">
        <v>271</v>
      </c>
      <c r="DC651" s="193" t="s">
        <v>271</v>
      </c>
      <c r="DD651" s="190" t="s">
        <v>271</v>
      </c>
      <c r="DE651" s="193" t="s">
        <v>271</v>
      </c>
      <c r="DF651" s="193" t="s">
        <v>271</v>
      </c>
      <c r="DG651" s="190" t="s">
        <v>271</v>
      </c>
      <c r="DH651" s="193" t="s">
        <v>271</v>
      </c>
      <c r="DI651" s="193" t="s">
        <v>271</v>
      </c>
      <c r="DJ651" s="190" t="s">
        <v>271</v>
      </c>
      <c r="DK651" s="193" t="s">
        <v>271</v>
      </c>
      <c r="DL651" s="193" t="s">
        <v>271</v>
      </c>
      <c r="DM651" s="190" t="s">
        <v>287</v>
      </c>
      <c r="DN651" s="193">
        <v>60</v>
      </c>
      <c r="DO651" s="193">
        <v>0</v>
      </c>
      <c r="DP651" s="190" t="s">
        <v>271</v>
      </c>
      <c r="DQ651" s="193" t="s">
        <v>271</v>
      </c>
      <c r="DR651" s="193" t="s">
        <v>271</v>
      </c>
      <c r="DS651" s="190" t="s">
        <v>271</v>
      </c>
      <c r="DT651" s="193" t="s">
        <v>271</v>
      </c>
      <c r="DU651" s="193" t="s">
        <v>271</v>
      </c>
      <c r="DV651" s="190" t="s">
        <v>287</v>
      </c>
      <c r="DW651" s="193">
        <v>80</v>
      </c>
      <c r="DX651" s="193">
        <v>0</v>
      </c>
      <c r="DY651" s="190" t="s">
        <v>356</v>
      </c>
      <c r="DZ651" s="190" t="s">
        <v>272</v>
      </c>
      <c r="EA651" s="190" t="s">
        <v>564</v>
      </c>
      <c r="EB651" s="190" t="s">
        <v>307</v>
      </c>
      <c r="EC651" s="190" t="s">
        <v>272</v>
      </c>
      <c r="ED651" s="190" t="s">
        <v>785</v>
      </c>
      <c r="EE651" s="190" t="s">
        <v>307</v>
      </c>
      <c r="EF651" s="190" t="s">
        <v>271</v>
      </c>
      <c r="EG651" s="190" t="s">
        <v>352</v>
      </c>
      <c r="EH651" s="190" t="s">
        <v>320</v>
      </c>
      <c r="EI651" s="190" t="s">
        <v>483</v>
      </c>
      <c r="EJ651" s="190" t="s">
        <v>245</v>
      </c>
      <c r="EK651" s="190" t="s">
        <v>379</v>
      </c>
      <c r="EL651" s="190" t="s">
        <v>271</v>
      </c>
      <c r="EM651" s="190" t="s">
        <v>271</v>
      </c>
      <c r="EN651" s="190" t="s">
        <v>271</v>
      </c>
      <c r="EO651" s="190" t="s">
        <v>271</v>
      </c>
      <c r="EP651" s="190" t="s">
        <v>305</v>
      </c>
      <c r="EQ651" s="190" t="s">
        <v>271</v>
      </c>
      <c r="ER651" s="190" t="s">
        <v>271</v>
      </c>
      <c r="ES651" s="190" t="s">
        <v>271</v>
      </c>
      <c r="ET651" s="190" t="s">
        <v>271</v>
      </c>
      <c r="EU651" s="190" t="s">
        <v>271</v>
      </c>
      <c r="EV651" s="190" t="s">
        <v>271</v>
      </c>
      <c r="EW651" s="190" t="s">
        <v>271</v>
      </c>
      <c r="EX651" s="190" t="s">
        <v>271</v>
      </c>
      <c r="EY651" s="190" t="s">
        <v>278</v>
      </c>
      <c r="EZ651" s="190" t="s">
        <v>267</v>
      </c>
      <c r="FA651" s="190" t="s">
        <v>257</v>
      </c>
      <c r="FB651" s="193">
        <v>6</v>
      </c>
      <c r="FC651" s="190" t="s">
        <v>377</v>
      </c>
      <c r="FD651" s="190" t="s">
        <v>376</v>
      </c>
      <c r="FE651" s="190" t="s">
        <v>442</v>
      </c>
      <c r="FF651" s="190" t="s">
        <v>271</v>
      </c>
      <c r="FG651" s="190" t="s">
        <v>271</v>
      </c>
      <c r="FH651" s="190" t="s">
        <v>271</v>
      </c>
      <c r="FI651" s="190" t="s">
        <v>9949</v>
      </c>
      <c r="FJ651" s="190" t="s">
        <v>9948</v>
      </c>
      <c r="FK651" s="190" t="s">
        <v>9947</v>
      </c>
      <c r="FL651" s="190" t="s">
        <v>9946</v>
      </c>
      <c r="FM651" s="190" t="s">
        <v>9945</v>
      </c>
      <c r="FN651" s="190" t="s">
        <v>9944</v>
      </c>
      <c r="FO651" s="190" t="s">
        <v>9943</v>
      </c>
      <c r="FP651" s="190" t="s">
        <v>9942</v>
      </c>
      <c r="FQ651" s="193">
        <v>0</v>
      </c>
      <c r="FR651" s="193">
        <v>5973</v>
      </c>
      <c r="FS651" s="190" t="s">
        <v>271</v>
      </c>
      <c r="FT651" s="190" t="s">
        <v>271</v>
      </c>
      <c r="FU651" s="190" t="s">
        <v>271</v>
      </c>
      <c r="FV651" s="190" t="s">
        <v>271</v>
      </c>
      <c r="FW651" s="190" t="s">
        <v>271</v>
      </c>
      <c r="FX651" s="190" t="s">
        <v>271</v>
      </c>
      <c r="FY651" s="190" t="s">
        <v>271</v>
      </c>
      <c r="FZ651" s="190" t="s">
        <v>271</v>
      </c>
      <c r="GA651" s="190" t="s">
        <v>271</v>
      </c>
      <c r="GB651" s="190" t="s">
        <v>271</v>
      </c>
      <c r="GC651" s="190" t="s">
        <v>271</v>
      </c>
      <c r="GD651" s="190" t="s">
        <v>271</v>
      </c>
      <c r="GE651" s="190" t="s">
        <v>271</v>
      </c>
    </row>
    <row r="652" spans="1:187" x14ac:dyDescent="0.3">
      <c r="A652" s="190" t="s">
        <v>372</v>
      </c>
      <c r="B652" s="190">
        <v>3222</v>
      </c>
      <c r="C652" s="190" t="s">
        <v>134</v>
      </c>
      <c r="D652" s="190" t="s">
        <v>241</v>
      </c>
      <c r="E652" s="190" t="s">
        <v>13056</v>
      </c>
      <c r="F652" s="190" t="s">
        <v>13055</v>
      </c>
      <c r="G652" s="190" t="s">
        <v>12545</v>
      </c>
      <c r="H652" s="190" t="s">
        <v>514</v>
      </c>
      <c r="I652" s="190" t="s">
        <v>513</v>
      </c>
      <c r="J652" s="190" t="s">
        <v>13054</v>
      </c>
      <c r="K652" s="190" t="s">
        <v>271</v>
      </c>
      <c r="L652" s="190" t="s">
        <v>271</v>
      </c>
      <c r="M652" s="190" t="s">
        <v>271</v>
      </c>
      <c r="N652" s="190" t="s">
        <v>271</v>
      </c>
      <c r="O652" s="190" t="s">
        <v>271</v>
      </c>
      <c r="P652" s="190" t="s">
        <v>271</v>
      </c>
      <c r="Q652" s="191">
        <v>42370</v>
      </c>
      <c r="R652" s="191">
        <v>42735</v>
      </c>
      <c r="T652" s="190" t="s">
        <v>1332</v>
      </c>
      <c r="U652" s="194">
        <v>150888</v>
      </c>
      <c r="V652" s="190" t="s">
        <v>2524</v>
      </c>
      <c r="W652" s="190" t="s">
        <v>1696</v>
      </c>
      <c r="X652" s="190" t="s">
        <v>2523</v>
      </c>
      <c r="Y652" s="190" t="s">
        <v>9831</v>
      </c>
      <c r="Z652" s="190" t="s">
        <v>364</v>
      </c>
      <c r="AA652" s="190" t="s">
        <v>9830</v>
      </c>
      <c r="AB652" s="190" t="s">
        <v>448</v>
      </c>
      <c r="AC652" s="190" t="s">
        <v>13053</v>
      </c>
      <c r="AD652" s="190" t="s">
        <v>325</v>
      </c>
      <c r="AE652" s="190" t="s">
        <v>13052</v>
      </c>
      <c r="AF652" s="190" t="s">
        <v>13051</v>
      </c>
      <c r="AG652" s="193">
        <v>10446</v>
      </c>
      <c r="AH652" s="193">
        <v>8678</v>
      </c>
      <c r="AI652" s="193">
        <v>19124</v>
      </c>
      <c r="AJ652" s="193">
        <v>2273</v>
      </c>
      <c r="AK652" s="193">
        <v>1888</v>
      </c>
      <c r="AL652" s="193">
        <v>4161</v>
      </c>
      <c r="AM652" s="193">
        <v>457</v>
      </c>
      <c r="AN652" s="193">
        <v>380</v>
      </c>
      <c r="AO652" s="193">
        <v>837</v>
      </c>
      <c r="AP652" s="193">
        <v>113</v>
      </c>
      <c r="AQ652" s="193">
        <v>93</v>
      </c>
      <c r="AR652" s="193">
        <v>206</v>
      </c>
      <c r="AS652" s="190" t="s">
        <v>271</v>
      </c>
      <c r="AT652" s="193" t="s">
        <v>271</v>
      </c>
      <c r="AU652" s="193" t="s">
        <v>271</v>
      </c>
      <c r="AV652" s="190" t="s">
        <v>271</v>
      </c>
      <c r="AW652" s="193" t="s">
        <v>271</v>
      </c>
      <c r="AX652" s="193" t="s">
        <v>271</v>
      </c>
      <c r="AY652" s="190" t="s">
        <v>271</v>
      </c>
      <c r="AZ652" s="193" t="s">
        <v>271</v>
      </c>
      <c r="BA652" s="193" t="s">
        <v>271</v>
      </c>
      <c r="BB652" s="190" t="s">
        <v>271</v>
      </c>
      <c r="BC652" s="193" t="s">
        <v>271</v>
      </c>
      <c r="BD652" s="193" t="s">
        <v>271</v>
      </c>
      <c r="BE652" s="190" t="s">
        <v>271</v>
      </c>
      <c r="BF652" s="193" t="s">
        <v>271</v>
      </c>
      <c r="BG652" s="193" t="s">
        <v>271</v>
      </c>
      <c r="BH652" s="190" t="s">
        <v>287</v>
      </c>
      <c r="BI652" s="193">
        <v>205</v>
      </c>
      <c r="BJ652" s="193">
        <v>837</v>
      </c>
      <c r="BK652" s="190" t="s">
        <v>271</v>
      </c>
      <c r="BL652" s="193" t="s">
        <v>271</v>
      </c>
      <c r="BM652" s="193" t="s">
        <v>271</v>
      </c>
      <c r="BN652" s="190" t="s">
        <v>271</v>
      </c>
      <c r="BO652" s="193" t="s">
        <v>271</v>
      </c>
      <c r="BP652" s="193" t="s">
        <v>271</v>
      </c>
      <c r="BQ652" s="190" t="s">
        <v>271</v>
      </c>
      <c r="BR652" s="193" t="s">
        <v>271</v>
      </c>
      <c r="BS652" s="193" t="s">
        <v>271</v>
      </c>
      <c r="BT652" s="190" t="s">
        <v>271</v>
      </c>
      <c r="BU652" s="193" t="s">
        <v>271</v>
      </c>
      <c r="BV652" s="193" t="s">
        <v>271</v>
      </c>
      <c r="BW652" s="193" t="s">
        <v>271</v>
      </c>
      <c r="BX652" s="193" t="s">
        <v>271</v>
      </c>
      <c r="BY652" s="193">
        <v>0</v>
      </c>
      <c r="BZ652" s="193" t="s">
        <v>271</v>
      </c>
      <c r="CA652" s="193" t="s">
        <v>271</v>
      </c>
      <c r="CB652" s="193">
        <v>0</v>
      </c>
      <c r="CC652" s="190" t="s">
        <v>271</v>
      </c>
      <c r="CD652" s="193" t="s">
        <v>271</v>
      </c>
      <c r="CE652" s="193" t="s">
        <v>271</v>
      </c>
      <c r="CF652" s="190" t="s">
        <v>271</v>
      </c>
      <c r="CG652" s="193" t="s">
        <v>271</v>
      </c>
      <c r="CH652" s="193" t="s">
        <v>271</v>
      </c>
      <c r="CI652" s="190" t="s">
        <v>271</v>
      </c>
      <c r="CJ652" s="193" t="s">
        <v>271</v>
      </c>
      <c r="CK652" s="193" t="s">
        <v>271</v>
      </c>
      <c r="CL652" s="190" t="s">
        <v>271</v>
      </c>
      <c r="CM652" s="193" t="s">
        <v>271</v>
      </c>
      <c r="CN652" s="193" t="s">
        <v>271</v>
      </c>
      <c r="CO652" s="190" t="s">
        <v>271</v>
      </c>
      <c r="CP652" s="193" t="s">
        <v>271</v>
      </c>
      <c r="CQ652" s="193" t="s">
        <v>271</v>
      </c>
      <c r="CR652" s="190" t="s">
        <v>271</v>
      </c>
      <c r="CS652" s="193" t="s">
        <v>271</v>
      </c>
      <c r="CT652" s="193" t="s">
        <v>271</v>
      </c>
      <c r="CU652" s="190" t="s">
        <v>271</v>
      </c>
      <c r="CV652" s="193" t="s">
        <v>271</v>
      </c>
      <c r="CW652" s="193" t="s">
        <v>271</v>
      </c>
      <c r="CX652" s="190" t="s">
        <v>271</v>
      </c>
      <c r="CY652" s="193" t="s">
        <v>271</v>
      </c>
      <c r="CZ652" s="193" t="s">
        <v>271</v>
      </c>
      <c r="DA652" s="190" t="s">
        <v>271</v>
      </c>
      <c r="DB652" s="193" t="s">
        <v>271</v>
      </c>
      <c r="DC652" s="193" t="s">
        <v>271</v>
      </c>
      <c r="DD652" s="190" t="s">
        <v>271</v>
      </c>
      <c r="DE652" s="193" t="s">
        <v>271</v>
      </c>
      <c r="DF652" s="193" t="s">
        <v>271</v>
      </c>
      <c r="DG652" s="190" t="s">
        <v>271</v>
      </c>
      <c r="DH652" s="193" t="s">
        <v>271</v>
      </c>
      <c r="DI652" s="193" t="s">
        <v>271</v>
      </c>
      <c r="DJ652" s="190" t="s">
        <v>271</v>
      </c>
      <c r="DK652" s="193" t="s">
        <v>271</v>
      </c>
      <c r="DL652" s="193" t="s">
        <v>271</v>
      </c>
      <c r="DM652" s="190" t="s">
        <v>271</v>
      </c>
      <c r="DN652" s="193" t="s">
        <v>271</v>
      </c>
      <c r="DO652" s="193" t="s">
        <v>271</v>
      </c>
      <c r="DP652" s="190" t="s">
        <v>271</v>
      </c>
      <c r="DQ652" s="193" t="s">
        <v>271</v>
      </c>
      <c r="DR652" s="193" t="s">
        <v>271</v>
      </c>
      <c r="DS652" s="190" t="s">
        <v>271</v>
      </c>
      <c r="DT652" s="193" t="s">
        <v>271</v>
      </c>
      <c r="DU652" s="193" t="s">
        <v>271</v>
      </c>
      <c r="DV652" s="190" t="s">
        <v>271</v>
      </c>
      <c r="DW652" s="193" t="s">
        <v>271</v>
      </c>
      <c r="DX652" s="193" t="s">
        <v>271</v>
      </c>
      <c r="DY652" s="190" t="s">
        <v>356</v>
      </c>
      <c r="DZ652" s="190" t="s">
        <v>272</v>
      </c>
      <c r="EA652" s="190" t="s">
        <v>427</v>
      </c>
      <c r="EB652" s="190" t="s">
        <v>271</v>
      </c>
      <c r="EC652" s="190" t="s">
        <v>297</v>
      </c>
      <c r="ED652" s="190" t="s">
        <v>271</v>
      </c>
      <c r="EE652" s="190" t="s">
        <v>271</v>
      </c>
      <c r="EF652" s="190" t="s">
        <v>13050</v>
      </c>
      <c r="EG652" s="190" t="s">
        <v>352</v>
      </c>
      <c r="EH652" s="190" t="s">
        <v>284</v>
      </c>
      <c r="EI652" s="190" t="s">
        <v>319</v>
      </c>
      <c r="EJ652" s="190" t="s">
        <v>246</v>
      </c>
      <c r="EK652" s="190" t="s">
        <v>379</v>
      </c>
      <c r="EL652" s="190" t="s">
        <v>272</v>
      </c>
      <c r="EM652" s="190" t="s">
        <v>272</v>
      </c>
      <c r="EN652" s="190" t="s">
        <v>272</v>
      </c>
      <c r="EO652" s="190" t="s">
        <v>272</v>
      </c>
      <c r="EP652" s="190" t="s">
        <v>378</v>
      </c>
      <c r="EQ652" s="190">
        <v>4</v>
      </c>
      <c r="ER652" s="190" t="s">
        <v>349</v>
      </c>
      <c r="ES652" s="190" t="s">
        <v>272</v>
      </c>
      <c r="ET652" s="190" t="s">
        <v>297</v>
      </c>
      <c r="EU652" s="190" t="s">
        <v>272</v>
      </c>
      <c r="EV652" s="190" t="s">
        <v>272</v>
      </c>
      <c r="EW652" s="190" t="s">
        <v>303</v>
      </c>
      <c r="EX652" s="190">
        <v>3</v>
      </c>
      <c r="EY652" s="190" t="s">
        <v>278</v>
      </c>
      <c r="EZ652" s="190" t="s">
        <v>268</v>
      </c>
      <c r="FA652" s="190" t="s">
        <v>257</v>
      </c>
      <c r="FB652" s="193">
        <v>2</v>
      </c>
      <c r="FC652" s="190" t="s">
        <v>442</v>
      </c>
      <c r="FD652" s="190" t="s">
        <v>301</v>
      </c>
      <c r="FE652" s="190" t="s">
        <v>1357</v>
      </c>
      <c r="FF652" s="190" t="s">
        <v>262</v>
      </c>
      <c r="FG652" s="190" t="s">
        <v>2516</v>
      </c>
      <c r="FH652" s="190" t="s">
        <v>13049</v>
      </c>
      <c r="FI652" s="190" t="s">
        <v>13048</v>
      </c>
      <c r="FJ652" s="190" t="s">
        <v>13047</v>
      </c>
      <c r="FK652" s="190" t="s">
        <v>13046</v>
      </c>
      <c r="FL652" s="190" t="s">
        <v>13045</v>
      </c>
      <c r="FM652" s="190" t="s">
        <v>271</v>
      </c>
      <c r="FN652" s="190" t="s">
        <v>13044</v>
      </c>
      <c r="FO652" s="190" t="s">
        <v>271</v>
      </c>
      <c r="FP652" s="190" t="s">
        <v>13043</v>
      </c>
      <c r="FQ652" s="193">
        <v>837</v>
      </c>
      <c r="FR652" s="193">
        <v>206</v>
      </c>
      <c r="FS652" s="190" t="s">
        <v>271</v>
      </c>
      <c r="FT652" s="190" t="s">
        <v>271</v>
      </c>
      <c r="FU652" s="190" t="s">
        <v>272</v>
      </c>
      <c r="FV652" s="190" t="s">
        <v>272</v>
      </c>
      <c r="FW652" s="190" t="s">
        <v>271</v>
      </c>
      <c r="FX652" s="190" t="s">
        <v>271</v>
      </c>
      <c r="FY652" s="190" t="s">
        <v>271</v>
      </c>
      <c r="FZ652" s="190" t="s">
        <v>271</v>
      </c>
      <c r="GA652" s="190" t="s">
        <v>271</v>
      </c>
      <c r="GB652" s="190" t="s">
        <v>271</v>
      </c>
      <c r="GC652" s="190" t="s">
        <v>271</v>
      </c>
      <c r="GD652" s="190" t="s">
        <v>271</v>
      </c>
      <c r="GE652" s="190" t="s">
        <v>272</v>
      </c>
    </row>
    <row r="653" spans="1:187" x14ac:dyDescent="0.3">
      <c r="A653" s="190" t="s">
        <v>372</v>
      </c>
      <c r="B653" s="190">
        <v>3230</v>
      </c>
      <c r="C653" s="190" t="s">
        <v>134</v>
      </c>
      <c r="D653" s="190" t="s">
        <v>241</v>
      </c>
      <c r="E653" s="190" t="s">
        <v>13042</v>
      </c>
      <c r="F653" s="190" t="s">
        <v>13041</v>
      </c>
      <c r="G653" s="190" t="s">
        <v>12545</v>
      </c>
      <c r="H653" s="190" t="s">
        <v>514</v>
      </c>
      <c r="I653" s="190" t="s">
        <v>513</v>
      </c>
      <c r="J653" s="190" t="s">
        <v>13040</v>
      </c>
      <c r="K653" s="190" t="s">
        <v>271</v>
      </c>
      <c r="L653" s="190" t="s">
        <v>271</v>
      </c>
      <c r="M653" s="190" t="s">
        <v>271</v>
      </c>
      <c r="N653" s="190" t="s">
        <v>271</v>
      </c>
      <c r="O653" s="190" t="s">
        <v>271</v>
      </c>
      <c r="P653" s="190" t="s">
        <v>271</v>
      </c>
      <c r="Q653" s="191">
        <v>41426</v>
      </c>
      <c r="R653" s="191">
        <v>42369</v>
      </c>
      <c r="T653" s="190" t="s">
        <v>549</v>
      </c>
      <c r="U653" s="194">
        <v>778820</v>
      </c>
      <c r="V653" s="190" t="s">
        <v>13039</v>
      </c>
      <c r="W653" s="190" t="s">
        <v>2585</v>
      </c>
      <c r="X653" s="190" t="s">
        <v>13038</v>
      </c>
      <c r="Y653" s="190" t="s">
        <v>6549</v>
      </c>
      <c r="Z653" s="190" t="s">
        <v>6548</v>
      </c>
      <c r="AA653" s="190" t="s">
        <v>6530</v>
      </c>
      <c r="AB653" s="190" t="s">
        <v>310</v>
      </c>
      <c r="AC653" s="190" t="s">
        <v>13037</v>
      </c>
      <c r="AD653" s="190" t="s">
        <v>325</v>
      </c>
      <c r="AE653" s="190" t="s">
        <v>13036</v>
      </c>
      <c r="AF653" s="190" t="s">
        <v>13035</v>
      </c>
      <c r="AG653" s="193">
        <v>132825</v>
      </c>
      <c r="AH653" s="193">
        <v>129675</v>
      </c>
      <c r="AI653" s="193">
        <v>262500</v>
      </c>
      <c r="AJ653" s="193">
        <v>75000</v>
      </c>
      <c r="AK653" s="193">
        <v>75000</v>
      </c>
      <c r="AL653" s="193">
        <v>150000</v>
      </c>
      <c r="AM653" s="193">
        <v>0</v>
      </c>
      <c r="AN653" s="193">
        <v>0</v>
      </c>
      <c r="AO653" s="193">
        <v>0</v>
      </c>
      <c r="AP653" s="193">
        <v>0</v>
      </c>
      <c r="AQ653" s="193">
        <v>0</v>
      </c>
      <c r="AR653" s="193">
        <v>0</v>
      </c>
      <c r="AS653" s="190" t="s">
        <v>271</v>
      </c>
      <c r="AT653" s="193" t="s">
        <v>271</v>
      </c>
      <c r="AU653" s="193" t="s">
        <v>271</v>
      </c>
      <c r="AV653" s="190" t="s">
        <v>271</v>
      </c>
      <c r="AW653" s="193" t="s">
        <v>271</v>
      </c>
      <c r="AX653" s="193" t="s">
        <v>271</v>
      </c>
      <c r="AY653" s="190" t="s">
        <v>271</v>
      </c>
      <c r="AZ653" s="193" t="s">
        <v>271</v>
      </c>
      <c r="BA653" s="193" t="s">
        <v>271</v>
      </c>
      <c r="BB653" s="190" t="s">
        <v>271</v>
      </c>
      <c r="BC653" s="193" t="s">
        <v>271</v>
      </c>
      <c r="BD653" s="193" t="s">
        <v>271</v>
      </c>
      <c r="BE653" s="190" t="s">
        <v>271</v>
      </c>
      <c r="BF653" s="193" t="s">
        <v>271</v>
      </c>
      <c r="BG653" s="193" t="s">
        <v>271</v>
      </c>
      <c r="BH653" s="190" t="s">
        <v>271</v>
      </c>
      <c r="BI653" s="193" t="s">
        <v>271</v>
      </c>
      <c r="BJ653" s="193" t="s">
        <v>271</v>
      </c>
      <c r="BK653" s="190" t="s">
        <v>271</v>
      </c>
      <c r="BL653" s="193" t="s">
        <v>271</v>
      </c>
      <c r="BM653" s="193" t="s">
        <v>271</v>
      </c>
      <c r="BN653" s="190" t="s">
        <v>271</v>
      </c>
      <c r="BO653" s="193" t="s">
        <v>271</v>
      </c>
      <c r="BP653" s="193" t="s">
        <v>271</v>
      </c>
      <c r="BQ653" s="190" t="s">
        <v>271</v>
      </c>
      <c r="BR653" s="193" t="s">
        <v>271</v>
      </c>
      <c r="BS653" s="193" t="s">
        <v>271</v>
      </c>
      <c r="BT653" s="190" t="s">
        <v>271</v>
      </c>
      <c r="BU653" s="193" t="s">
        <v>271</v>
      </c>
      <c r="BV653" s="193" t="s">
        <v>271</v>
      </c>
      <c r="BW653" s="193">
        <v>122346</v>
      </c>
      <c r="BX653" s="193">
        <v>40782</v>
      </c>
      <c r="BY653" s="193">
        <v>163128</v>
      </c>
      <c r="BZ653" s="193">
        <v>20391</v>
      </c>
      <c r="CA653" s="193">
        <v>6797</v>
      </c>
      <c r="CB653" s="193">
        <v>27188</v>
      </c>
      <c r="CC653" s="190" t="s">
        <v>287</v>
      </c>
      <c r="CD653" s="193">
        <v>0</v>
      </c>
      <c r="CE653" s="193">
        <v>0</v>
      </c>
      <c r="CF653" s="190" t="s">
        <v>287</v>
      </c>
      <c r="CG653" s="193">
        <v>0</v>
      </c>
      <c r="CH653" s="193">
        <v>0</v>
      </c>
      <c r="CI653" s="190" t="s">
        <v>271</v>
      </c>
      <c r="CJ653" s="193" t="s">
        <v>271</v>
      </c>
      <c r="CK653" s="193" t="s">
        <v>271</v>
      </c>
      <c r="CL653" s="190" t="s">
        <v>271</v>
      </c>
      <c r="CM653" s="193" t="s">
        <v>271</v>
      </c>
      <c r="CN653" s="193" t="s">
        <v>271</v>
      </c>
      <c r="CO653" s="190" t="s">
        <v>271</v>
      </c>
      <c r="CP653" s="193" t="s">
        <v>271</v>
      </c>
      <c r="CQ653" s="193" t="s">
        <v>271</v>
      </c>
      <c r="CR653" s="190" t="s">
        <v>287</v>
      </c>
      <c r="CS653" s="193">
        <v>1619</v>
      </c>
      <c r="CT653" s="193">
        <v>9714</v>
      </c>
      <c r="CU653" s="190" t="s">
        <v>287</v>
      </c>
      <c r="CV653" s="193">
        <v>99675</v>
      </c>
      <c r="CW653" s="193">
        <v>58050</v>
      </c>
      <c r="CX653" s="190" t="s">
        <v>271</v>
      </c>
      <c r="CY653" s="193" t="s">
        <v>271</v>
      </c>
      <c r="CZ653" s="193" t="s">
        <v>271</v>
      </c>
      <c r="DA653" s="190" t="s">
        <v>287</v>
      </c>
      <c r="DB653" s="193">
        <v>5575</v>
      </c>
      <c r="DC653" s="193">
        <v>34450</v>
      </c>
      <c r="DD653" s="190" t="s">
        <v>271</v>
      </c>
      <c r="DE653" s="193" t="s">
        <v>271</v>
      </c>
      <c r="DF653" s="193" t="s">
        <v>271</v>
      </c>
      <c r="DG653" s="190" t="s">
        <v>271</v>
      </c>
      <c r="DH653" s="193" t="s">
        <v>271</v>
      </c>
      <c r="DI653" s="193" t="s">
        <v>271</v>
      </c>
      <c r="DJ653" s="190" t="s">
        <v>271</v>
      </c>
      <c r="DK653" s="193" t="s">
        <v>271</v>
      </c>
      <c r="DL653" s="193" t="s">
        <v>271</v>
      </c>
      <c r="DM653" s="190" t="s">
        <v>287</v>
      </c>
      <c r="DN653" s="193">
        <v>45</v>
      </c>
      <c r="DO653" s="193">
        <v>270</v>
      </c>
      <c r="DP653" s="190" t="s">
        <v>271</v>
      </c>
      <c r="DQ653" s="193" t="s">
        <v>271</v>
      </c>
      <c r="DR653" s="193" t="s">
        <v>271</v>
      </c>
      <c r="DS653" s="190" t="s">
        <v>287</v>
      </c>
      <c r="DT653" s="193">
        <v>3750</v>
      </c>
      <c r="DU653" s="193">
        <v>22500</v>
      </c>
      <c r="DV653" s="190" t="s">
        <v>287</v>
      </c>
      <c r="DW653" s="193">
        <v>5575</v>
      </c>
      <c r="DX653" s="193">
        <v>34450</v>
      </c>
      <c r="DY653" s="190" t="s">
        <v>356</v>
      </c>
      <c r="DZ653" s="190" t="s">
        <v>297</v>
      </c>
      <c r="EA653" s="190" t="s">
        <v>271</v>
      </c>
      <c r="EB653" s="190" t="s">
        <v>271</v>
      </c>
      <c r="EC653" s="190" t="s">
        <v>297</v>
      </c>
      <c r="ED653" s="190" t="s">
        <v>271</v>
      </c>
      <c r="EE653" s="190" t="s">
        <v>271</v>
      </c>
      <c r="EF653" s="190" t="s">
        <v>271</v>
      </c>
      <c r="EG653" s="190" t="s">
        <v>321</v>
      </c>
      <c r="EH653" s="190" t="s">
        <v>320</v>
      </c>
      <c r="EI653" s="190" t="s">
        <v>319</v>
      </c>
      <c r="EJ653" s="190" t="s">
        <v>246</v>
      </c>
      <c r="EK653" s="190" t="s">
        <v>379</v>
      </c>
      <c r="EL653" s="190" t="s">
        <v>272</v>
      </c>
      <c r="EM653" s="190" t="s">
        <v>272</v>
      </c>
      <c r="EN653" s="190" t="s">
        <v>272</v>
      </c>
      <c r="EO653" s="190" t="s">
        <v>272</v>
      </c>
      <c r="EP653" s="190" t="s">
        <v>378</v>
      </c>
      <c r="EQ653" s="190">
        <v>4</v>
      </c>
      <c r="ER653" s="190" t="s">
        <v>349</v>
      </c>
      <c r="ES653" s="190" t="s">
        <v>272</v>
      </c>
      <c r="ET653" s="190" t="s">
        <v>272</v>
      </c>
      <c r="EU653" s="190" t="s">
        <v>272</v>
      </c>
      <c r="EV653" s="190" t="s">
        <v>272</v>
      </c>
      <c r="EW653" s="190" t="s">
        <v>303</v>
      </c>
      <c r="EX653" s="190">
        <v>4</v>
      </c>
      <c r="EY653" s="190" t="s">
        <v>318</v>
      </c>
      <c r="EZ653" s="190" t="s">
        <v>266</v>
      </c>
      <c r="FA653" s="190" t="s">
        <v>258</v>
      </c>
      <c r="FB653" s="193">
        <v>3</v>
      </c>
      <c r="FC653" s="190" t="s">
        <v>1357</v>
      </c>
      <c r="FD653" s="190" t="s">
        <v>348</v>
      </c>
      <c r="FE653" s="190" t="s">
        <v>442</v>
      </c>
      <c r="FF653" s="190" t="s">
        <v>263</v>
      </c>
      <c r="FG653" s="190" t="s">
        <v>271</v>
      </c>
      <c r="FH653" s="190" t="s">
        <v>13034</v>
      </c>
      <c r="FI653" s="190" t="s">
        <v>13033</v>
      </c>
      <c r="FJ653" s="190" t="s">
        <v>13032</v>
      </c>
      <c r="FK653" s="190" t="s">
        <v>13031</v>
      </c>
      <c r="FL653" s="190" t="s">
        <v>13030</v>
      </c>
      <c r="FM653" s="190" t="s">
        <v>13029</v>
      </c>
      <c r="FN653" s="190" t="s">
        <v>13028</v>
      </c>
      <c r="FO653" s="190" t="s">
        <v>13027</v>
      </c>
      <c r="FP653" s="190" t="s">
        <v>13026</v>
      </c>
      <c r="FQ653" s="193">
        <v>163128</v>
      </c>
      <c r="FR653" s="193">
        <v>27188</v>
      </c>
      <c r="FS653" s="190" t="s">
        <v>272</v>
      </c>
      <c r="FT653" s="190" t="s">
        <v>272</v>
      </c>
      <c r="FU653" s="190" t="s">
        <v>271</v>
      </c>
      <c r="FV653" s="190" t="s">
        <v>271</v>
      </c>
      <c r="FW653" s="190" t="s">
        <v>271</v>
      </c>
      <c r="FX653" s="190" t="s">
        <v>271</v>
      </c>
      <c r="FY653" s="190" t="s">
        <v>271</v>
      </c>
      <c r="FZ653" s="190" t="s">
        <v>271</v>
      </c>
      <c r="GA653" s="190" t="s">
        <v>272</v>
      </c>
      <c r="GB653" s="190" t="s">
        <v>272</v>
      </c>
      <c r="GC653" s="190" t="s">
        <v>272</v>
      </c>
      <c r="GD653" s="190" t="s">
        <v>272</v>
      </c>
      <c r="GE653" s="190" t="s">
        <v>272</v>
      </c>
    </row>
    <row r="654" spans="1:187" x14ac:dyDescent="0.3">
      <c r="A654" s="190" t="s">
        <v>372</v>
      </c>
      <c r="B654" s="190">
        <v>3209</v>
      </c>
      <c r="C654" s="190" t="s">
        <v>134</v>
      </c>
      <c r="D654" s="190" t="s">
        <v>241</v>
      </c>
      <c r="E654" s="190" t="s">
        <v>9941</v>
      </c>
      <c r="F654" s="190" t="s">
        <v>9940</v>
      </c>
      <c r="G654" s="190" t="s">
        <v>4028</v>
      </c>
      <c r="H654" s="190" t="s">
        <v>514</v>
      </c>
      <c r="I654" s="190" t="s">
        <v>513</v>
      </c>
      <c r="J654" s="190" t="s">
        <v>9939</v>
      </c>
      <c r="K654" s="190" t="s">
        <v>271</v>
      </c>
      <c r="L654" s="190" t="s">
        <v>271</v>
      </c>
      <c r="M654" s="190" t="s">
        <v>271</v>
      </c>
      <c r="N654" s="190" t="s">
        <v>271</v>
      </c>
      <c r="O654" s="190" t="s">
        <v>271</v>
      </c>
      <c r="P654" s="190" t="s">
        <v>271</v>
      </c>
      <c r="Q654" s="191">
        <v>42370</v>
      </c>
      <c r="R654" s="191">
        <v>42735</v>
      </c>
      <c r="T654" s="190" t="s">
        <v>452</v>
      </c>
      <c r="U654" s="194">
        <v>425847.05</v>
      </c>
      <c r="V654" s="190" t="s">
        <v>9938</v>
      </c>
      <c r="W654" s="190" t="s">
        <v>9937</v>
      </c>
      <c r="X654" s="190" t="s">
        <v>9936</v>
      </c>
      <c r="Y654" s="190" t="s">
        <v>9935</v>
      </c>
      <c r="Z654" s="190" t="s">
        <v>6617</v>
      </c>
      <c r="AA654" s="190" t="s">
        <v>9934</v>
      </c>
      <c r="AB654" s="190" t="s">
        <v>448</v>
      </c>
      <c r="AC654" s="190" t="s">
        <v>9933</v>
      </c>
      <c r="AD654" s="190" t="s">
        <v>325</v>
      </c>
      <c r="AE654" s="190" t="s">
        <v>9932</v>
      </c>
      <c r="AF654" s="190" t="s">
        <v>9931</v>
      </c>
      <c r="AG654" s="193">
        <v>5579</v>
      </c>
      <c r="AH654" s="193">
        <v>14420</v>
      </c>
      <c r="AI654" s="193">
        <v>19999</v>
      </c>
      <c r="AJ654" s="193">
        <v>2305</v>
      </c>
      <c r="AK654" s="193">
        <v>3665</v>
      </c>
      <c r="AL654" s="193">
        <v>5970</v>
      </c>
      <c r="AM654" s="193">
        <v>5970</v>
      </c>
      <c r="AN654" s="193">
        <v>14420</v>
      </c>
      <c r="AO654" s="193">
        <v>20390</v>
      </c>
      <c r="AP654" s="193">
        <v>2305</v>
      </c>
      <c r="AQ654" s="193">
        <v>3665</v>
      </c>
      <c r="AR654" s="193">
        <v>5970</v>
      </c>
      <c r="AS654" s="190" t="s">
        <v>271</v>
      </c>
      <c r="AT654" s="193" t="s">
        <v>271</v>
      </c>
      <c r="AU654" s="193" t="s">
        <v>271</v>
      </c>
      <c r="AV654" s="190" t="s">
        <v>271</v>
      </c>
      <c r="AW654" s="193" t="s">
        <v>271</v>
      </c>
      <c r="AX654" s="193" t="s">
        <v>271</v>
      </c>
      <c r="AY654" s="190" t="s">
        <v>287</v>
      </c>
      <c r="AZ654" s="193">
        <v>5970</v>
      </c>
      <c r="BA654" s="193">
        <v>20390</v>
      </c>
      <c r="BB654" s="190" t="s">
        <v>271</v>
      </c>
      <c r="BC654" s="193" t="s">
        <v>271</v>
      </c>
      <c r="BD654" s="193" t="s">
        <v>271</v>
      </c>
      <c r="BE654" s="190" t="s">
        <v>287</v>
      </c>
      <c r="BF654" s="193">
        <v>1145</v>
      </c>
      <c r="BG654" s="193">
        <v>8015</v>
      </c>
      <c r="BH654" s="190" t="s">
        <v>287</v>
      </c>
      <c r="BI654" s="193">
        <v>2663</v>
      </c>
      <c r="BJ654" s="193">
        <v>18641</v>
      </c>
      <c r="BK654" s="190" t="s">
        <v>271</v>
      </c>
      <c r="BL654" s="193" t="s">
        <v>271</v>
      </c>
      <c r="BM654" s="193" t="s">
        <v>271</v>
      </c>
      <c r="BN654" s="190" t="s">
        <v>271</v>
      </c>
      <c r="BO654" s="193" t="s">
        <v>271</v>
      </c>
      <c r="BP654" s="193" t="s">
        <v>271</v>
      </c>
      <c r="BQ654" s="190" t="s">
        <v>271</v>
      </c>
      <c r="BR654" s="193" t="s">
        <v>271</v>
      </c>
      <c r="BS654" s="193" t="s">
        <v>271</v>
      </c>
      <c r="BT654" s="190" t="s">
        <v>287</v>
      </c>
      <c r="BU654" s="193">
        <v>1874</v>
      </c>
      <c r="BV654" s="193">
        <v>12118</v>
      </c>
      <c r="BW654" s="193" t="s">
        <v>271</v>
      </c>
      <c r="BX654" s="193" t="s">
        <v>271</v>
      </c>
      <c r="BY654" s="193">
        <v>0</v>
      </c>
      <c r="BZ654" s="193" t="s">
        <v>271</v>
      </c>
      <c r="CA654" s="193" t="s">
        <v>271</v>
      </c>
      <c r="CB654" s="193">
        <v>0</v>
      </c>
      <c r="CC654" s="190" t="s">
        <v>271</v>
      </c>
      <c r="CD654" s="193" t="s">
        <v>271</v>
      </c>
      <c r="CE654" s="193" t="s">
        <v>271</v>
      </c>
      <c r="CF654" s="190" t="s">
        <v>271</v>
      </c>
      <c r="CG654" s="193" t="s">
        <v>271</v>
      </c>
      <c r="CH654" s="193" t="s">
        <v>271</v>
      </c>
      <c r="CI654" s="190" t="s">
        <v>271</v>
      </c>
      <c r="CJ654" s="193" t="s">
        <v>271</v>
      </c>
      <c r="CK654" s="193" t="s">
        <v>271</v>
      </c>
      <c r="CL654" s="190" t="s">
        <v>271</v>
      </c>
      <c r="CM654" s="193" t="s">
        <v>271</v>
      </c>
      <c r="CN654" s="193" t="s">
        <v>271</v>
      </c>
      <c r="CO654" s="190" t="s">
        <v>271</v>
      </c>
      <c r="CP654" s="193" t="s">
        <v>271</v>
      </c>
      <c r="CQ654" s="193" t="s">
        <v>271</v>
      </c>
      <c r="CR654" s="190" t="s">
        <v>271</v>
      </c>
      <c r="CS654" s="193" t="s">
        <v>271</v>
      </c>
      <c r="CT654" s="193" t="s">
        <v>271</v>
      </c>
      <c r="CU654" s="190" t="s">
        <v>271</v>
      </c>
      <c r="CV654" s="193" t="s">
        <v>271</v>
      </c>
      <c r="CW654" s="193" t="s">
        <v>271</v>
      </c>
      <c r="CX654" s="190" t="s">
        <v>271</v>
      </c>
      <c r="CY654" s="193" t="s">
        <v>271</v>
      </c>
      <c r="CZ654" s="193" t="s">
        <v>271</v>
      </c>
      <c r="DA654" s="190" t="s">
        <v>271</v>
      </c>
      <c r="DB654" s="193" t="s">
        <v>271</v>
      </c>
      <c r="DC654" s="193" t="s">
        <v>271</v>
      </c>
      <c r="DD654" s="190" t="s">
        <v>271</v>
      </c>
      <c r="DE654" s="193" t="s">
        <v>271</v>
      </c>
      <c r="DF654" s="193" t="s">
        <v>271</v>
      </c>
      <c r="DG654" s="190" t="s">
        <v>271</v>
      </c>
      <c r="DH654" s="193" t="s">
        <v>271</v>
      </c>
      <c r="DI654" s="193" t="s">
        <v>271</v>
      </c>
      <c r="DJ654" s="190" t="s">
        <v>271</v>
      </c>
      <c r="DK654" s="193" t="s">
        <v>271</v>
      </c>
      <c r="DL654" s="193" t="s">
        <v>271</v>
      </c>
      <c r="DM654" s="190" t="s">
        <v>271</v>
      </c>
      <c r="DN654" s="193" t="s">
        <v>271</v>
      </c>
      <c r="DO654" s="193" t="s">
        <v>271</v>
      </c>
      <c r="DP654" s="190" t="s">
        <v>271</v>
      </c>
      <c r="DQ654" s="193" t="s">
        <v>271</v>
      </c>
      <c r="DR654" s="193" t="s">
        <v>271</v>
      </c>
      <c r="DS654" s="190" t="s">
        <v>271</v>
      </c>
      <c r="DT654" s="193" t="s">
        <v>271</v>
      </c>
      <c r="DU654" s="193" t="s">
        <v>271</v>
      </c>
      <c r="DV654" s="190" t="s">
        <v>271</v>
      </c>
      <c r="DW654" s="193" t="s">
        <v>271</v>
      </c>
      <c r="DX654" s="193" t="s">
        <v>271</v>
      </c>
      <c r="DY654" s="190" t="s">
        <v>356</v>
      </c>
      <c r="DZ654" s="190" t="s">
        <v>297</v>
      </c>
      <c r="EA654" s="190" t="s">
        <v>271</v>
      </c>
      <c r="EB654" s="190" t="s">
        <v>271</v>
      </c>
      <c r="EC654" s="190" t="s">
        <v>297</v>
      </c>
      <c r="ED654" s="190" t="s">
        <v>271</v>
      </c>
      <c r="EE654" s="190" t="s">
        <v>271</v>
      </c>
      <c r="EF654" s="190" t="s">
        <v>271</v>
      </c>
      <c r="EG654" s="190" t="s">
        <v>321</v>
      </c>
      <c r="EH654" s="190" t="s">
        <v>380</v>
      </c>
      <c r="EI654" s="190" t="s">
        <v>283</v>
      </c>
      <c r="EJ654" s="190" t="s">
        <v>246</v>
      </c>
      <c r="EK654" s="190" t="s">
        <v>379</v>
      </c>
      <c r="EL654" s="190" t="s">
        <v>297</v>
      </c>
      <c r="EM654" s="190" t="s">
        <v>272</v>
      </c>
      <c r="EN654" s="190" t="s">
        <v>272</v>
      </c>
      <c r="EO654" s="190" t="s">
        <v>297</v>
      </c>
      <c r="EP654" s="190" t="s">
        <v>464</v>
      </c>
      <c r="EQ654" s="190">
        <v>2</v>
      </c>
      <c r="ER654" s="190" t="s">
        <v>349</v>
      </c>
      <c r="ES654" s="190" t="s">
        <v>272</v>
      </c>
      <c r="ET654" s="190" t="s">
        <v>272</v>
      </c>
      <c r="EU654" s="190" t="s">
        <v>272</v>
      </c>
      <c r="EV654" s="190" t="s">
        <v>272</v>
      </c>
      <c r="EW654" s="190" t="s">
        <v>303</v>
      </c>
      <c r="EX654" s="190">
        <v>4</v>
      </c>
      <c r="EY654" s="190" t="s">
        <v>318</v>
      </c>
      <c r="EZ654" s="190" t="s">
        <v>266</v>
      </c>
      <c r="FA654" s="190" t="s">
        <v>260</v>
      </c>
      <c r="FB654" s="193">
        <v>4</v>
      </c>
      <c r="FC654" s="190" t="s">
        <v>537</v>
      </c>
      <c r="FD654" s="190" t="s">
        <v>277</v>
      </c>
      <c r="FE654" s="190" t="s">
        <v>377</v>
      </c>
      <c r="FF654" s="190" t="s">
        <v>271</v>
      </c>
      <c r="FG654" s="190" t="s">
        <v>271</v>
      </c>
      <c r="FH654" s="190" t="s">
        <v>9930</v>
      </c>
      <c r="FI654" s="190" t="s">
        <v>9929</v>
      </c>
      <c r="FJ654" s="190" t="s">
        <v>9928</v>
      </c>
      <c r="FK654" s="190" t="s">
        <v>9927</v>
      </c>
      <c r="FL654" s="190" t="s">
        <v>9926</v>
      </c>
      <c r="FM654" s="190" t="s">
        <v>9925</v>
      </c>
      <c r="FN654" s="190" t="s">
        <v>271</v>
      </c>
      <c r="FO654" s="190" t="s">
        <v>9924</v>
      </c>
      <c r="FP654" s="190" t="s">
        <v>271</v>
      </c>
      <c r="FQ654" s="193">
        <v>20390</v>
      </c>
      <c r="FR654" s="193">
        <v>5970</v>
      </c>
      <c r="FS654" s="190" t="s">
        <v>272</v>
      </c>
      <c r="FT654" s="190" t="s">
        <v>272</v>
      </c>
      <c r="FU654" s="190" t="s">
        <v>272</v>
      </c>
      <c r="FV654" s="190" t="s">
        <v>272</v>
      </c>
      <c r="FW654" s="190" t="s">
        <v>271</v>
      </c>
      <c r="FX654" s="190" t="s">
        <v>271</v>
      </c>
      <c r="FY654" s="190" t="s">
        <v>271</v>
      </c>
      <c r="FZ654" s="190" t="s">
        <v>271</v>
      </c>
      <c r="GA654" s="190" t="s">
        <v>272</v>
      </c>
      <c r="GB654" s="190" t="s">
        <v>272</v>
      </c>
      <c r="GC654" s="190" t="s">
        <v>272</v>
      </c>
      <c r="GD654" s="190" t="s">
        <v>272</v>
      </c>
      <c r="GE654" s="190" t="s">
        <v>272</v>
      </c>
    </row>
    <row r="655" spans="1:187" x14ac:dyDescent="0.3">
      <c r="A655" s="190" t="s">
        <v>372</v>
      </c>
      <c r="B655" s="190">
        <v>3210</v>
      </c>
      <c r="C655" s="190" t="s">
        <v>134</v>
      </c>
      <c r="D655" s="190" t="s">
        <v>241</v>
      </c>
      <c r="E655" s="190" t="s">
        <v>9923</v>
      </c>
      <c r="F655" s="190" t="s">
        <v>9922</v>
      </c>
      <c r="G655" s="190" t="s">
        <v>4028</v>
      </c>
      <c r="H655" s="190" t="s">
        <v>514</v>
      </c>
      <c r="I655" s="190" t="s">
        <v>513</v>
      </c>
      <c r="J655" s="190" t="s">
        <v>9921</v>
      </c>
      <c r="K655" s="190" t="s">
        <v>271</v>
      </c>
      <c r="L655" s="190" t="s">
        <v>271</v>
      </c>
      <c r="M655" s="190" t="s">
        <v>271</v>
      </c>
      <c r="N655" s="190" t="s">
        <v>271</v>
      </c>
      <c r="O655" s="190" t="s">
        <v>271</v>
      </c>
      <c r="P655" s="190" t="s">
        <v>271</v>
      </c>
      <c r="Q655" s="191">
        <v>42278</v>
      </c>
      <c r="R655" s="191">
        <v>42536</v>
      </c>
      <c r="T655" s="190" t="s">
        <v>549</v>
      </c>
      <c r="U655" s="194">
        <v>158474</v>
      </c>
      <c r="V655" s="190" t="s">
        <v>1699</v>
      </c>
      <c r="W655" s="190" t="s">
        <v>497</v>
      </c>
      <c r="X655" s="190" t="s">
        <v>1698</v>
      </c>
      <c r="Y655" s="190" t="s">
        <v>1697</v>
      </c>
      <c r="Z655" s="190" t="s">
        <v>1696</v>
      </c>
      <c r="AA655" s="190" t="s">
        <v>1695</v>
      </c>
      <c r="AB655" s="190" t="s">
        <v>310</v>
      </c>
      <c r="AC655" s="190" t="s">
        <v>9920</v>
      </c>
      <c r="AD655" s="190" t="s">
        <v>289</v>
      </c>
      <c r="AE655" s="190" t="s">
        <v>9919</v>
      </c>
      <c r="AF655" s="190" t="s">
        <v>9918</v>
      </c>
      <c r="AG655" s="193">
        <v>84001</v>
      </c>
      <c r="AH655" s="193">
        <v>91751</v>
      </c>
      <c r="AI655" s="193">
        <v>175752</v>
      </c>
      <c r="AJ655" s="193">
        <v>151</v>
      </c>
      <c r="AK655" s="193">
        <v>164</v>
      </c>
      <c r="AL655" s="193">
        <v>315</v>
      </c>
      <c r="AM655" s="193">
        <v>0</v>
      </c>
      <c r="AN655" s="193">
        <v>0</v>
      </c>
      <c r="AO655" s="193">
        <v>0</v>
      </c>
      <c r="AP655" s="193">
        <v>0</v>
      </c>
      <c r="AQ655" s="193">
        <v>0</v>
      </c>
      <c r="AR655" s="193">
        <v>0</v>
      </c>
      <c r="AS655" s="190" t="s">
        <v>271</v>
      </c>
      <c r="AT655" s="193" t="s">
        <v>271</v>
      </c>
      <c r="AU655" s="193" t="s">
        <v>271</v>
      </c>
      <c r="AV655" s="190" t="s">
        <v>271</v>
      </c>
      <c r="AW655" s="193" t="s">
        <v>271</v>
      </c>
      <c r="AX655" s="193" t="s">
        <v>271</v>
      </c>
      <c r="AY655" s="190" t="s">
        <v>271</v>
      </c>
      <c r="AZ655" s="193" t="s">
        <v>271</v>
      </c>
      <c r="BA655" s="193" t="s">
        <v>271</v>
      </c>
      <c r="BB655" s="190" t="s">
        <v>271</v>
      </c>
      <c r="BC655" s="193" t="s">
        <v>271</v>
      </c>
      <c r="BD655" s="193" t="s">
        <v>271</v>
      </c>
      <c r="BE655" s="190" t="s">
        <v>271</v>
      </c>
      <c r="BF655" s="193" t="s">
        <v>271</v>
      </c>
      <c r="BG655" s="193" t="s">
        <v>271</v>
      </c>
      <c r="BH655" s="190" t="s">
        <v>271</v>
      </c>
      <c r="BI655" s="193" t="s">
        <v>271</v>
      </c>
      <c r="BJ655" s="193" t="s">
        <v>271</v>
      </c>
      <c r="BK655" s="190" t="s">
        <v>271</v>
      </c>
      <c r="BL655" s="193" t="s">
        <v>271</v>
      </c>
      <c r="BM655" s="193" t="s">
        <v>271</v>
      </c>
      <c r="BN655" s="190" t="s">
        <v>271</v>
      </c>
      <c r="BO655" s="193" t="s">
        <v>271</v>
      </c>
      <c r="BP655" s="193" t="s">
        <v>271</v>
      </c>
      <c r="BQ655" s="190" t="s">
        <v>271</v>
      </c>
      <c r="BR655" s="193" t="s">
        <v>271</v>
      </c>
      <c r="BS655" s="193" t="s">
        <v>271</v>
      </c>
      <c r="BT655" s="190" t="s">
        <v>271</v>
      </c>
      <c r="BU655" s="193" t="s">
        <v>271</v>
      </c>
      <c r="BV655" s="193" t="s">
        <v>271</v>
      </c>
      <c r="BW655" s="193">
        <v>84001</v>
      </c>
      <c r="BX655" s="193">
        <v>91751</v>
      </c>
      <c r="BY655" s="193">
        <v>175752</v>
      </c>
      <c r="BZ655" s="193">
        <v>151</v>
      </c>
      <c r="CA655" s="193">
        <v>164</v>
      </c>
      <c r="CB655" s="193">
        <v>315</v>
      </c>
      <c r="CC655" s="190" t="s">
        <v>287</v>
      </c>
      <c r="CD655" s="193">
        <v>315</v>
      </c>
      <c r="CE655" s="193">
        <v>175752</v>
      </c>
      <c r="CF655" s="190" t="s">
        <v>271</v>
      </c>
      <c r="CG655" s="193" t="s">
        <v>271</v>
      </c>
      <c r="CH655" s="193" t="s">
        <v>271</v>
      </c>
      <c r="CI655" s="190" t="s">
        <v>271</v>
      </c>
      <c r="CJ655" s="193" t="s">
        <v>271</v>
      </c>
      <c r="CK655" s="193" t="s">
        <v>271</v>
      </c>
      <c r="CL655" s="190" t="s">
        <v>271</v>
      </c>
      <c r="CM655" s="193" t="s">
        <v>271</v>
      </c>
      <c r="CN655" s="193" t="s">
        <v>271</v>
      </c>
      <c r="CO655" s="190" t="s">
        <v>287</v>
      </c>
      <c r="CP655" s="193">
        <v>0</v>
      </c>
      <c r="CQ655" s="193">
        <v>0</v>
      </c>
      <c r="CR655" s="190" t="s">
        <v>271</v>
      </c>
      <c r="CS655" s="193" t="s">
        <v>271</v>
      </c>
      <c r="CT655" s="193" t="s">
        <v>271</v>
      </c>
      <c r="CU655" s="190" t="s">
        <v>287</v>
      </c>
      <c r="CV655" s="193">
        <v>315</v>
      </c>
      <c r="CW655" s="193">
        <v>175752</v>
      </c>
      <c r="CX655" s="190" t="s">
        <v>271</v>
      </c>
      <c r="CY655" s="193" t="s">
        <v>271</v>
      </c>
      <c r="CZ655" s="193" t="s">
        <v>271</v>
      </c>
      <c r="DA655" s="190" t="s">
        <v>271</v>
      </c>
      <c r="DB655" s="193" t="s">
        <v>271</v>
      </c>
      <c r="DC655" s="193" t="s">
        <v>271</v>
      </c>
      <c r="DD655" s="190" t="s">
        <v>271</v>
      </c>
      <c r="DE655" s="193" t="s">
        <v>271</v>
      </c>
      <c r="DF655" s="193" t="s">
        <v>271</v>
      </c>
      <c r="DG655" s="190" t="s">
        <v>271</v>
      </c>
      <c r="DH655" s="193" t="s">
        <v>271</v>
      </c>
      <c r="DI655" s="193" t="s">
        <v>271</v>
      </c>
      <c r="DJ655" s="190" t="s">
        <v>271</v>
      </c>
      <c r="DK655" s="193" t="s">
        <v>271</v>
      </c>
      <c r="DL655" s="193" t="s">
        <v>271</v>
      </c>
      <c r="DM655" s="190" t="s">
        <v>271</v>
      </c>
      <c r="DN655" s="193" t="s">
        <v>271</v>
      </c>
      <c r="DO655" s="193" t="s">
        <v>271</v>
      </c>
      <c r="DP655" s="190" t="s">
        <v>271</v>
      </c>
      <c r="DQ655" s="193" t="s">
        <v>271</v>
      </c>
      <c r="DR655" s="193" t="s">
        <v>271</v>
      </c>
      <c r="DS655" s="190" t="s">
        <v>271</v>
      </c>
      <c r="DT655" s="193" t="s">
        <v>271</v>
      </c>
      <c r="DU655" s="193" t="s">
        <v>271</v>
      </c>
      <c r="DV655" s="190" t="s">
        <v>271</v>
      </c>
      <c r="DW655" s="193" t="s">
        <v>271</v>
      </c>
      <c r="DX655" s="193" t="s">
        <v>271</v>
      </c>
      <c r="DY655" s="190" t="s">
        <v>356</v>
      </c>
      <c r="DZ655" s="190" t="s">
        <v>297</v>
      </c>
      <c r="EA655" s="190" t="s">
        <v>271</v>
      </c>
      <c r="EB655" s="190" t="s">
        <v>271</v>
      </c>
      <c r="EC655" s="190" t="s">
        <v>297</v>
      </c>
      <c r="ED655" s="190" t="s">
        <v>271</v>
      </c>
      <c r="EE655" s="190" t="s">
        <v>271</v>
      </c>
      <c r="EF655" s="190" t="s">
        <v>271</v>
      </c>
      <c r="EG655" s="190" t="s">
        <v>352</v>
      </c>
      <c r="EH655" s="190" t="s">
        <v>284</v>
      </c>
      <c r="EI655" s="190" t="s">
        <v>283</v>
      </c>
      <c r="EJ655" s="190" t="s">
        <v>246</v>
      </c>
      <c r="EK655" s="190" t="s">
        <v>379</v>
      </c>
      <c r="EL655" s="190" t="s">
        <v>272</v>
      </c>
      <c r="EM655" s="190" t="s">
        <v>272</v>
      </c>
      <c r="EN655" s="190" t="s">
        <v>272</v>
      </c>
      <c r="EO655" s="190" t="s">
        <v>272</v>
      </c>
      <c r="EP655" s="190" t="s">
        <v>378</v>
      </c>
      <c r="EQ655" s="190">
        <v>4</v>
      </c>
      <c r="ER655" s="190" t="s">
        <v>349</v>
      </c>
      <c r="ES655" s="190" t="s">
        <v>272</v>
      </c>
      <c r="ET655" s="190" t="s">
        <v>272</v>
      </c>
      <c r="EU655" s="190" t="s">
        <v>272</v>
      </c>
      <c r="EV655" s="190" t="s">
        <v>272</v>
      </c>
      <c r="EW655" s="190" t="s">
        <v>303</v>
      </c>
      <c r="EX655" s="190">
        <v>4</v>
      </c>
      <c r="EY655" s="190" t="s">
        <v>302</v>
      </c>
      <c r="EZ655" s="190" t="s">
        <v>268</v>
      </c>
      <c r="FA655" s="190" t="s">
        <v>259</v>
      </c>
      <c r="FB655" s="193">
        <v>0</v>
      </c>
      <c r="FC655" s="190" t="s">
        <v>271</v>
      </c>
      <c r="FD655" s="190" t="s">
        <v>271</v>
      </c>
      <c r="FE655" s="190" t="s">
        <v>271</v>
      </c>
      <c r="FF655" s="190" t="s">
        <v>264</v>
      </c>
      <c r="FG655" s="190" t="s">
        <v>9863</v>
      </c>
      <c r="FH655" s="190" t="s">
        <v>9862</v>
      </c>
      <c r="FI655" s="190" t="s">
        <v>9917</v>
      </c>
      <c r="FJ655" s="190" t="s">
        <v>271</v>
      </c>
      <c r="FK655" s="190" t="s">
        <v>271</v>
      </c>
      <c r="FL655" s="190" t="s">
        <v>9916</v>
      </c>
      <c r="FM655" s="190" t="s">
        <v>9915</v>
      </c>
      <c r="FN655" s="190" t="s">
        <v>271</v>
      </c>
      <c r="FO655" s="190" t="s">
        <v>271</v>
      </c>
      <c r="FP655" s="190" t="s">
        <v>9914</v>
      </c>
      <c r="FQ655" s="193">
        <v>175752</v>
      </c>
      <c r="FR655" s="193">
        <v>315</v>
      </c>
      <c r="FS655" s="190" t="s">
        <v>271</v>
      </c>
      <c r="FT655" s="190" t="s">
        <v>271</v>
      </c>
      <c r="FU655" s="190" t="s">
        <v>271</v>
      </c>
      <c r="FV655" s="190" t="s">
        <v>271</v>
      </c>
      <c r="FW655" s="190" t="s">
        <v>271</v>
      </c>
      <c r="FX655" s="190" t="s">
        <v>271</v>
      </c>
      <c r="FY655" s="190" t="s">
        <v>271</v>
      </c>
      <c r="FZ655" s="190" t="s">
        <v>271</v>
      </c>
      <c r="GA655" s="190" t="s">
        <v>272</v>
      </c>
      <c r="GB655" s="190" t="s">
        <v>272</v>
      </c>
      <c r="GC655" s="190" t="s">
        <v>271</v>
      </c>
      <c r="GD655" s="190" t="s">
        <v>271</v>
      </c>
      <c r="GE655" s="190" t="s">
        <v>271</v>
      </c>
    </row>
    <row r="656" spans="1:187" x14ac:dyDescent="0.3">
      <c r="A656" s="190" t="s">
        <v>372</v>
      </c>
      <c r="B656" s="190">
        <v>3214</v>
      </c>
      <c r="C656" s="190" t="s">
        <v>134</v>
      </c>
      <c r="D656" s="190" t="s">
        <v>241</v>
      </c>
      <c r="E656" s="190" t="s">
        <v>9913</v>
      </c>
      <c r="F656" s="190" t="s">
        <v>9912</v>
      </c>
      <c r="G656" s="190" t="s">
        <v>4028</v>
      </c>
      <c r="H656" s="190" t="s">
        <v>301</v>
      </c>
      <c r="I656" s="190" t="s">
        <v>301</v>
      </c>
      <c r="J656" s="190" t="s">
        <v>9911</v>
      </c>
      <c r="K656" s="190" t="s">
        <v>271</v>
      </c>
      <c r="L656" s="190" t="s">
        <v>271</v>
      </c>
      <c r="M656" s="190" t="s">
        <v>271</v>
      </c>
      <c r="N656" s="190" t="s">
        <v>271</v>
      </c>
      <c r="O656" s="190" t="s">
        <v>271</v>
      </c>
      <c r="P656" s="190" t="s">
        <v>271</v>
      </c>
      <c r="Q656" s="191">
        <v>41640</v>
      </c>
      <c r="R656" s="191">
        <v>43312</v>
      </c>
      <c r="T656" s="190" t="s">
        <v>574</v>
      </c>
      <c r="U656" s="194">
        <v>5006250</v>
      </c>
      <c r="V656" s="190" t="s">
        <v>9910</v>
      </c>
      <c r="W656" s="190" t="s">
        <v>9909</v>
      </c>
      <c r="X656" s="190" t="s">
        <v>9908</v>
      </c>
      <c r="Y656" s="190" t="s">
        <v>9907</v>
      </c>
      <c r="Z656" s="190" t="s">
        <v>9906</v>
      </c>
      <c r="AA656" s="190" t="s">
        <v>9905</v>
      </c>
      <c r="AB656" s="190" t="s">
        <v>310</v>
      </c>
      <c r="AC656" s="190" t="s">
        <v>9904</v>
      </c>
      <c r="AD656" s="190" t="s">
        <v>674</v>
      </c>
      <c r="AE656" s="190" t="s">
        <v>9903</v>
      </c>
      <c r="AF656" s="190" t="s">
        <v>9902</v>
      </c>
      <c r="AG656" s="193">
        <v>25668</v>
      </c>
      <c r="AH656" s="193">
        <v>25668</v>
      </c>
      <c r="AI656" s="193">
        <v>51336</v>
      </c>
      <c r="AJ656" s="193">
        <v>0</v>
      </c>
      <c r="AK656" s="193">
        <v>0</v>
      </c>
      <c r="AL656" s="193">
        <v>0</v>
      </c>
      <c r="AM656" s="193">
        <v>0</v>
      </c>
      <c r="AN656" s="193">
        <v>0</v>
      </c>
      <c r="AO656" s="193">
        <v>0</v>
      </c>
      <c r="AP656" s="193">
        <v>0</v>
      </c>
      <c r="AQ656" s="193">
        <v>0</v>
      </c>
      <c r="AR656" s="193">
        <v>0</v>
      </c>
      <c r="AS656" s="190" t="s">
        <v>271</v>
      </c>
      <c r="AT656" s="193" t="s">
        <v>271</v>
      </c>
      <c r="AU656" s="193" t="s">
        <v>271</v>
      </c>
      <c r="AV656" s="190" t="s">
        <v>271</v>
      </c>
      <c r="AW656" s="193" t="s">
        <v>271</v>
      </c>
      <c r="AX656" s="193" t="s">
        <v>271</v>
      </c>
      <c r="AY656" s="190" t="s">
        <v>271</v>
      </c>
      <c r="AZ656" s="193" t="s">
        <v>271</v>
      </c>
      <c r="BA656" s="193" t="s">
        <v>271</v>
      </c>
      <c r="BB656" s="190" t="s">
        <v>271</v>
      </c>
      <c r="BC656" s="193" t="s">
        <v>271</v>
      </c>
      <c r="BD656" s="193" t="s">
        <v>271</v>
      </c>
      <c r="BE656" s="190" t="s">
        <v>271</v>
      </c>
      <c r="BF656" s="193" t="s">
        <v>271</v>
      </c>
      <c r="BG656" s="193" t="s">
        <v>271</v>
      </c>
      <c r="BH656" s="190" t="s">
        <v>271</v>
      </c>
      <c r="BI656" s="193" t="s">
        <v>271</v>
      </c>
      <c r="BJ656" s="193" t="s">
        <v>271</v>
      </c>
      <c r="BK656" s="190" t="s">
        <v>271</v>
      </c>
      <c r="BL656" s="193" t="s">
        <v>271</v>
      </c>
      <c r="BM656" s="193" t="s">
        <v>271</v>
      </c>
      <c r="BN656" s="190" t="s">
        <v>271</v>
      </c>
      <c r="BO656" s="193" t="s">
        <v>271</v>
      </c>
      <c r="BP656" s="193" t="s">
        <v>271</v>
      </c>
      <c r="BQ656" s="190" t="s">
        <v>271</v>
      </c>
      <c r="BR656" s="193" t="s">
        <v>271</v>
      </c>
      <c r="BS656" s="193" t="s">
        <v>271</v>
      </c>
      <c r="BT656" s="190" t="s">
        <v>271</v>
      </c>
      <c r="BU656" s="193" t="s">
        <v>271</v>
      </c>
      <c r="BV656" s="193" t="s">
        <v>271</v>
      </c>
      <c r="BW656" s="193">
        <v>57834</v>
      </c>
      <c r="BX656" s="193">
        <v>38556</v>
      </c>
      <c r="BY656" s="193">
        <v>96390</v>
      </c>
      <c r="BZ656" s="193">
        <v>9639</v>
      </c>
      <c r="CA656" s="193">
        <v>6426</v>
      </c>
      <c r="CB656" s="193">
        <v>16065</v>
      </c>
      <c r="CC656" s="190" t="s">
        <v>287</v>
      </c>
      <c r="CD656" s="193">
        <v>0</v>
      </c>
      <c r="CE656" s="193">
        <v>0</v>
      </c>
      <c r="CF656" s="190" t="s">
        <v>287</v>
      </c>
      <c r="CG656" s="193">
        <v>0</v>
      </c>
      <c r="CH656" s="193">
        <v>0</v>
      </c>
      <c r="CI656" s="190" t="s">
        <v>287</v>
      </c>
      <c r="CJ656" s="193">
        <v>0</v>
      </c>
      <c r="CK656" s="193">
        <v>0</v>
      </c>
      <c r="CL656" s="190" t="s">
        <v>287</v>
      </c>
      <c r="CM656" s="193">
        <v>0</v>
      </c>
      <c r="CN656" s="193">
        <v>0</v>
      </c>
      <c r="CO656" s="190" t="s">
        <v>287</v>
      </c>
      <c r="CP656" s="193">
        <v>0</v>
      </c>
      <c r="CQ656" s="193">
        <v>0</v>
      </c>
      <c r="CR656" s="190" t="s">
        <v>271</v>
      </c>
      <c r="CS656" s="193" t="s">
        <v>271</v>
      </c>
      <c r="CT656" s="193" t="s">
        <v>271</v>
      </c>
      <c r="CU656" s="190" t="s">
        <v>287</v>
      </c>
      <c r="CV656" s="193">
        <v>0</v>
      </c>
      <c r="CW656" s="193">
        <v>0</v>
      </c>
      <c r="CX656" s="190" t="s">
        <v>271</v>
      </c>
      <c r="CY656" s="193" t="s">
        <v>271</v>
      </c>
      <c r="CZ656" s="193" t="s">
        <v>271</v>
      </c>
      <c r="DA656" s="190" t="s">
        <v>287</v>
      </c>
      <c r="DB656" s="193">
        <v>0</v>
      </c>
      <c r="DC656" s="193">
        <v>0</v>
      </c>
      <c r="DD656" s="190" t="s">
        <v>271</v>
      </c>
      <c r="DE656" s="193" t="s">
        <v>271</v>
      </c>
      <c r="DF656" s="193" t="s">
        <v>271</v>
      </c>
      <c r="DG656" s="190" t="s">
        <v>287</v>
      </c>
      <c r="DH656" s="193">
        <v>0</v>
      </c>
      <c r="DI656" s="193">
        <v>0</v>
      </c>
      <c r="DJ656" s="190" t="s">
        <v>287</v>
      </c>
      <c r="DK656" s="193">
        <v>0</v>
      </c>
      <c r="DL656" s="193">
        <v>0</v>
      </c>
      <c r="DM656" s="190" t="s">
        <v>287</v>
      </c>
      <c r="DN656" s="193">
        <v>0</v>
      </c>
      <c r="DO656" s="193">
        <v>0</v>
      </c>
      <c r="DP656" s="190" t="s">
        <v>271</v>
      </c>
      <c r="DQ656" s="193" t="s">
        <v>271</v>
      </c>
      <c r="DR656" s="193" t="s">
        <v>271</v>
      </c>
      <c r="DS656" s="190" t="s">
        <v>287</v>
      </c>
      <c r="DT656" s="193">
        <v>0</v>
      </c>
      <c r="DU656" s="193">
        <v>0</v>
      </c>
      <c r="DV656" s="190" t="s">
        <v>287</v>
      </c>
      <c r="DW656" s="193">
        <v>0</v>
      </c>
      <c r="DX656" s="193">
        <v>0</v>
      </c>
      <c r="DY656" s="190" t="s">
        <v>356</v>
      </c>
      <c r="DZ656" s="190" t="s">
        <v>272</v>
      </c>
      <c r="EA656" s="190" t="s">
        <v>323</v>
      </c>
      <c r="EB656" s="190" t="s">
        <v>286</v>
      </c>
      <c r="EC656" s="190" t="s">
        <v>272</v>
      </c>
      <c r="ED656" s="190" t="s">
        <v>355</v>
      </c>
      <c r="EE656" s="190" t="s">
        <v>426</v>
      </c>
      <c r="EF656" s="190" t="s">
        <v>9901</v>
      </c>
      <c r="EG656" s="190" t="s">
        <v>321</v>
      </c>
      <c r="EH656" s="190" t="s">
        <v>380</v>
      </c>
      <c r="EI656" s="190" t="s">
        <v>319</v>
      </c>
      <c r="EJ656" s="190" t="s">
        <v>245</v>
      </c>
      <c r="EK656" s="190" t="s">
        <v>379</v>
      </c>
      <c r="EL656" s="190" t="s">
        <v>272</v>
      </c>
      <c r="EM656" s="190" t="s">
        <v>272</v>
      </c>
      <c r="EN656" s="190" t="s">
        <v>272</v>
      </c>
      <c r="EO656" s="190" t="s">
        <v>272</v>
      </c>
      <c r="EP656" s="190" t="s">
        <v>378</v>
      </c>
      <c r="EQ656" s="190">
        <v>4</v>
      </c>
      <c r="ER656" s="190" t="s">
        <v>349</v>
      </c>
      <c r="ES656" s="190" t="s">
        <v>272</v>
      </c>
      <c r="ET656" s="190" t="s">
        <v>272</v>
      </c>
      <c r="EU656" s="190" t="s">
        <v>272</v>
      </c>
      <c r="EV656" s="190" t="s">
        <v>272</v>
      </c>
      <c r="EW656" s="190" t="s">
        <v>303</v>
      </c>
      <c r="EX656" s="190">
        <v>4</v>
      </c>
      <c r="EY656" s="190" t="s">
        <v>278</v>
      </c>
      <c r="EZ656" s="190" t="s">
        <v>267</v>
      </c>
      <c r="FA656" s="190" t="s">
        <v>260</v>
      </c>
      <c r="FB656" s="193">
        <v>6</v>
      </c>
      <c r="FC656" s="190" t="s">
        <v>442</v>
      </c>
      <c r="FD656" s="190" t="s">
        <v>1357</v>
      </c>
      <c r="FE656" s="190" t="s">
        <v>300</v>
      </c>
      <c r="FF656" s="190" t="s">
        <v>264</v>
      </c>
      <c r="FG656" s="190" t="s">
        <v>271</v>
      </c>
      <c r="FH656" s="190" t="s">
        <v>2869</v>
      </c>
      <c r="FI656" s="190" t="s">
        <v>9900</v>
      </c>
      <c r="FJ656" s="190" t="s">
        <v>9899</v>
      </c>
      <c r="FK656" s="190" t="s">
        <v>9898</v>
      </c>
      <c r="FL656" s="190" t="s">
        <v>9897</v>
      </c>
      <c r="FM656" s="190" t="s">
        <v>9896</v>
      </c>
      <c r="FN656" s="190" t="s">
        <v>9895</v>
      </c>
      <c r="FO656" s="190" t="s">
        <v>9894</v>
      </c>
      <c r="FP656" s="190" t="s">
        <v>9893</v>
      </c>
      <c r="FQ656" s="193">
        <v>96390</v>
      </c>
      <c r="FR656" s="193">
        <v>16065</v>
      </c>
      <c r="FS656" s="190" t="s">
        <v>272</v>
      </c>
      <c r="FT656" s="190" t="s">
        <v>272</v>
      </c>
      <c r="FU656" s="190" t="s">
        <v>297</v>
      </c>
      <c r="FV656" s="190" t="s">
        <v>297</v>
      </c>
      <c r="FW656" s="190" t="s">
        <v>297</v>
      </c>
      <c r="FX656" s="190" t="s">
        <v>297</v>
      </c>
      <c r="FY656" s="190" t="s">
        <v>297</v>
      </c>
      <c r="FZ656" s="190" t="s">
        <v>297</v>
      </c>
      <c r="GA656" s="190" t="s">
        <v>272</v>
      </c>
      <c r="GB656" s="190" t="s">
        <v>272</v>
      </c>
      <c r="GC656" s="190" t="s">
        <v>272</v>
      </c>
      <c r="GD656" s="190" t="s">
        <v>272</v>
      </c>
      <c r="GE656" s="190" t="s">
        <v>272</v>
      </c>
    </row>
    <row r="657" spans="1:187" x14ac:dyDescent="0.3">
      <c r="A657" s="190" t="s">
        <v>372</v>
      </c>
      <c r="B657" s="190">
        <v>3217</v>
      </c>
      <c r="C657" s="190" t="s">
        <v>134</v>
      </c>
      <c r="D657" s="190" t="s">
        <v>241</v>
      </c>
      <c r="E657" s="190" t="s">
        <v>9892</v>
      </c>
      <c r="F657" s="190" t="s">
        <v>9891</v>
      </c>
      <c r="G657" s="190" t="s">
        <v>4028</v>
      </c>
      <c r="H657" s="190" t="s">
        <v>1272</v>
      </c>
      <c r="I657" s="190" t="s">
        <v>4945</v>
      </c>
      <c r="J657" s="190" t="s">
        <v>4945</v>
      </c>
      <c r="K657" s="190" t="s">
        <v>271</v>
      </c>
      <c r="L657" s="190" t="s">
        <v>271</v>
      </c>
      <c r="M657" s="190" t="s">
        <v>271</v>
      </c>
      <c r="N657" s="190" t="s">
        <v>271</v>
      </c>
      <c r="O657" s="190" t="s">
        <v>271</v>
      </c>
      <c r="P657" s="190" t="s">
        <v>271</v>
      </c>
      <c r="Q657" s="191">
        <v>41995</v>
      </c>
      <c r="R657" s="191">
        <v>42490</v>
      </c>
      <c r="T657" s="190" t="s">
        <v>452</v>
      </c>
      <c r="U657" s="194">
        <v>1000000</v>
      </c>
      <c r="V657" s="190" t="s">
        <v>1699</v>
      </c>
      <c r="W657" s="190" t="s">
        <v>497</v>
      </c>
      <c r="X657" s="190" t="s">
        <v>1698</v>
      </c>
      <c r="Y657" s="190" t="s">
        <v>1697</v>
      </c>
      <c r="Z657" s="190" t="s">
        <v>1696</v>
      </c>
      <c r="AA657" s="190" t="s">
        <v>1695</v>
      </c>
      <c r="AB657" s="190" t="s">
        <v>448</v>
      </c>
      <c r="AC657" s="190" t="s">
        <v>9890</v>
      </c>
      <c r="AD657" s="190" t="s">
        <v>325</v>
      </c>
      <c r="AE657" s="190" t="s">
        <v>9889</v>
      </c>
      <c r="AF657" s="190" t="s">
        <v>9888</v>
      </c>
      <c r="AG657" s="193">
        <v>18758</v>
      </c>
      <c r="AH657" s="193">
        <v>9239</v>
      </c>
      <c r="AI657" s="193">
        <v>27997</v>
      </c>
      <c r="AJ657" s="193">
        <v>15332</v>
      </c>
      <c r="AK657" s="193">
        <v>7551</v>
      </c>
      <c r="AL657" s="193">
        <v>22883</v>
      </c>
      <c r="AM657" s="193">
        <v>18758</v>
      </c>
      <c r="AN657" s="193">
        <v>9239</v>
      </c>
      <c r="AO657" s="193">
        <v>27997</v>
      </c>
      <c r="AP657" s="193">
        <v>15332</v>
      </c>
      <c r="AQ657" s="193">
        <v>7551</v>
      </c>
      <c r="AR657" s="193">
        <v>22883</v>
      </c>
      <c r="AS657" s="190" t="s">
        <v>271</v>
      </c>
      <c r="AT657" s="193" t="s">
        <v>271</v>
      </c>
      <c r="AU657" s="193" t="s">
        <v>271</v>
      </c>
      <c r="AV657" s="190" t="s">
        <v>271</v>
      </c>
      <c r="AW657" s="193" t="s">
        <v>271</v>
      </c>
      <c r="AX657" s="193" t="s">
        <v>271</v>
      </c>
      <c r="AY657" s="190" t="s">
        <v>287</v>
      </c>
      <c r="AZ657" s="193">
        <v>22883</v>
      </c>
      <c r="BA657" s="193">
        <v>22883</v>
      </c>
      <c r="BB657" s="190" t="s">
        <v>271</v>
      </c>
      <c r="BC657" s="193" t="s">
        <v>271</v>
      </c>
      <c r="BD657" s="193" t="s">
        <v>271</v>
      </c>
      <c r="BE657" s="190" t="s">
        <v>271</v>
      </c>
      <c r="BF657" s="193" t="s">
        <v>271</v>
      </c>
      <c r="BG657" s="193" t="s">
        <v>271</v>
      </c>
      <c r="BH657" s="190" t="s">
        <v>271</v>
      </c>
      <c r="BI657" s="193" t="s">
        <v>271</v>
      </c>
      <c r="BJ657" s="193" t="s">
        <v>271</v>
      </c>
      <c r="BK657" s="190" t="s">
        <v>287</v>
      </c>
      <c r="BL657" s="193">
        <v>750</v>
      </c>
      <c r="BM657" s="193">
        <v>4500</v>
      </c>
      <c r="BN657" s="190" t="s">
        <v>271</v>
      </c>
      <c r="BO657" s="193" t="s">
        <v>271</v>
      </c>
      <c r="BP657" s="193" t="s">
        <v>271</v>
      </c>
      <c r="BQ657" s="190" t="s">
        <v>287</v>
      </c>
      <c r="BR657" s="193">
        <v>1800</v>
      </c>
      <c r="BS657" s="193">
        <v>1800</v>
      </c>
      <c r="BT657" s="190" t="s">
        <v>287</v>
      </c>
      <c r="BU657" s="193">
        <v>11424</v>
      </c>
      <c r="BV657" s="193">
        <v>13709</v>
      </c>
      <c r="BW657" s="193" t="s">
        <v>271</v>
      </c>
      <c r="BX657" s="193" t="s">
        <v>271</v>
      </c>
      <c r="BY657" s="193">
        <v>0</v>
      </c>
      <c r="BZ657" s="193" t="s">
        <v>271</v>
      </c>
      <c r="CA657" s="193" t="s">
        <v>271</v>
      </c>
      <c r="CB657" s="193">
        <v>0</v>
      </c>
      <c r="CC657" s="190" t="s">
        <v>271</v>
      </c>
      <c r="CD657" s="193" t="s">
        <v>271</v>
      </c>
      <c r="CE657" s="193" t="s">
        <v>271</v>
      </c>
      <c r="CF657" s="190" t="s">
        <v>271</v>
      </c>
      <c r="CG657" s="193" t="s">
        <v>271</v>
      </c>
      <c r="CH657" s="193" t="s">
        <v>271</v>
      </c>
      <c r="CI657" s="190" t="s">
        <v>271</v>
      </c>
      <c r="CJ657" s="193" t="s">
        <v>271</v>
      </c>
      <c r="CK657" s="193" t="s">
        <v>271</v>
      </c>
      <c r="CL657" s="190" t="s">
        <v>271</v>
      </c>
      <c r="CM657" s="193" t="s">
        <v>271</v>
      </c>
      <c r="CN657" s="193" t="s">
        <v>271</v>
      </c>
      <c r="CO657" s="190" t="s">
        <v>271</v>
      </c>
      <c r="CP657" s="193" t="s">
        <v>271</v>
      </c>
      <c r="CQ657" s="193" t="s">
        <v>271</v>
      </c>
      <c r="CR657" s="190" t="s">
        <v>271</v>
      </c>
      <c r="CS657" s="193" t="s">
        <v>271</v>
      </c>
      <c r="CT657" s="193" t="s">
        <v>271</v>
      </c>
      <c r="CU657" s="190" t="s">
        <v>271</v>
      </c>
      <c r="CV657" s="193" t="s">
        <v>271</v>
      </c>
      <c r="CW657" s="193" t="s">
        <v>271</v>
      </c>
      <c r="CX657" s="190" t="s">
        <v>271</v>
      </c>
      <c r="CY657" s="193" t="s">
        <v>271</v>
      </c>
      <c r="CZ657" s="193" t="s">
        <v>271</v>
      </c>
      <c r="DA657" s="190" t="s">
        <v>271</v>
      </c>
      <c r="DB657" s="193" t="s">
        <v>271</v>
      </c>
      <c r="DC657" s="193" t="s">
        <v>271</v>
      </c>
      <c r="DD657" s="190" t="s">
        <v>271</v>
      </c>
      <c r="DE657" s="193" t="s">
        <v>271</v>
      </c>
      <c r="DF657" s="193" t="s">
        <v>271</v>
      </c>
      <c r="DG657" s="190" t="s">
        <v>271</v>
      </c>
      <c r="DH657" s="193" t="s">
        <v>271</v>
      </c>
      <c r="DI657" s="193" t="s">
        <v>271</v>
      </c>
      <c r="DJ657" s="190" t="s">
        <v>271</v>
      </c>
      <c r="DK657" s="193" t="s">
        <v>271</v>
      </c>
      <c r="DL657" s="193" t="s">
        <v>271</v>
      </c>
      <c r="DM657" s="190" t="s">
        <v>271</v>
      </c>
      <c r="DN657" s="193" t="s">
        <v>271</v>
      </c>
      <c r="DO657" s="193" t="s">
        <v>271</v>
      </c>
      <c r="DP657" s="190" t="s">
        <v>271</v>
      </c>
      <c r="DQ657" s="193" t="s">
        <v>271</v>
      </c>
      <c r="DR657" s="193" t="s">
        <v>271</v>
      </c>
      <c r="DS657" s="190" t="s">
        <v>271</v>
      </c>
      <c r="DT657" s="193" t="s">
        <v>271</v>
      </c>
      <c r="DU657" s="193" t="s">
        <v>271</v>
      </c>
      <c r="DV657" s="190" t="s">
        <v>271</v>
      </c>
      <c r="DW657" s="193" t="s">
        <v>271</v>
      </c>
      <c r="DX657" s="193" t="s">
        <v>271</v>
      </c>
      <c r="DY657" s="190" t="s">
        <v>356</v>
      </c>
      <c r="DZ657" s="190" t="s">
        <v>297</v>
      </c>
      <c r="EA657" s="190" t="s">
        <v>271</v>
      </c>
      <c r="EB657" s="190" t="s">
        <v>271</v>
      </c>
      <c r="EC657" s="190" t="s">
        <v>297</v>
      </c>
      <c r="ED657" s="190" t="s">
        <v>271</v>
      </c>
      <c r="EE657" s="190" t="s">
        <v>271</v>
      </c>
      <c r="EF657" s="190" t="s">
        <v>271</v>
      </c>
      <c r="EG657" s="190" t="s">
        <v>352</v>
      </c>
      <c r="EH657" s="190" t="s">
        <v>380</v>
      </c>
      <c r="EI657" s="190" t="s">
        <v>283</v>
      </c>
      <c r="EJ657" s="190" t="s">
        <v>245</v>
      </c>
      <c r="EK657" s="190" t="s">
        <v>379</v>
      </c>
      <c r="EL657" s="190" t="s">
        <v>272</v>
      </c>
      <c r="EM657" s="190" t="s">
        <v>272</v>
      </c>
      <c r="EN657" s="190" t="s">
        <v>272</v>
      </c>
      <c r="EO657" s="190" t="s">
        <v>272</v>
      </c>
      <c r="EP657" s="190" t="s">
        <v>378</v>
      </c>
      <c r="EQ657" s="190">
        <v>4</v>
      </c>
      <c r="ER657" s="190" t="s">
        <v>349</v>
      </c>
      <c r="ES657" s="190" t="s">
        <v>272</v>
      </c>
      <c r="ET657" s="190" t="s">
        <v>272</v>
      </c>
      <c r="EU657" s="190" t="s">
        <v>272</v>
      </c>
      <c r="EV657" s="190" t="s">
        <v>272</v>
      </c>
      <c r="EW657" s="190" t="s">
        <v>303</v>
      </c>
      <c r="EX657" s="190">
        <v>4</v>
      </c>
      <c r="EY657" s="190" t="s">
        <v>318</v>
      </c>
      <c r="EZ657" s="190" t="s">
        <v>268</v>
      </c>
      <c r="FA657" s="190" t="s">
        <v>257</v>
      </c>
      <c r="FB657" s="193">
        <v>2</v>
      </c>
      <c r="FC657" s="190" t="s">
        <v>348</v>
      </c>
      <c r="FD657" s="190" t="s">
        <v>377</v>
      </c>
      <c r="FE657" s="190" t="s">
        <v>271</v>
      </c>
      <c r="FF657" s="190" t="s">
        <v>262</v>
      </c>
      <c r="FG657" s="190" t="s">
        <v>271</v>
      </c>
      <c r="FH657" s="190" t="s">
        <v>9887</v>
      </c>
      <c r="FI657" s="190" t="s">
        <v>9886</v>
      </c>
      <c r="FJ657" s="190" t="s">
        <v>9860</v>
      </c>
      <c r="FK657" s="190" t="s">
        <v>9859</v>
      </c>
      <c r="FL657" s="190" t="s">
        <v>9885</v>
      </c>
      <c r="FM657" s="190" t="s">
        <v>9884</v>
      </c>
      <c r="FN657" s="190" t="s">
        <v>271</v>
      </c>
      <c r="FO657" s="190" t="s">
        <v>9856</v>
      </c>
      <c r="FP657" s="190" t="s">
        <v>9883</v>
      </c>
      <c r="FQ657" s="193">
        <v>27997</v>
      </c>
      <c r="FR657" s="193">
        <v>22883</v>
      </c>
      <c r="FS657" s="190" t="s">
        <v>271</v>
      </c>
      <c r="FT657" s="190" t="s">
        <v>271</v>
      </c>
      <c r="FU657" s="190" t="s">
        <v>272</v>
      </c>
      <c r="FV657" s="190" t="s">
        <v>272</v>
      </c>
      <c r="FW657" s="190" t="s">
        <v>271</v>
      </c>
      <c r="FX657" s="190" t="s">
        <v>271</v>
      </c>
      <c r="FY657" s="190" t="s">
        <v>271</v>
      </c>
      <c r="FZ657" s="190" t="s">
        <v>271</v>
      </c>
      <c r="GA657" s="190" t="s">
        <v>272</v>
      </c>
      <c r="GB657" s="190" t="s">
        <v>272</v>
      </c>
      <c r="GC657" s="190" t="s">
        <v>271</v>
      </c>
      <c r="GD657" s="190" t="s">
        <v>271</v>
      </c>
      <c r="GE657" s="190" t="s">
        <v>271</v>
      </c>
    </row>
    <row r="658" spans="1:187" x14ac:dyDescent="0.3">
      <c r="A658" s="190" t="s">
        <v>372</v>
      </c>
      <c r="B658" s="190">
        <v>3219</v>
      </c>
      <c r="C658" s="190" t="s">
        <v>134</v>
      </c>
      <c r="D658" s="190" t="s">
        <v>241</v>
      </c>
      <c r="E658" s="190" t="s">
        <v>9882</v>
      </c>
      <c r="F658" s="190" t="s">
        <v>9881</v>
      </c>
      <c r="G658" s="190" t="s">
        <v>4028</v>
      </c>
      <c r="H658" s="190" t="s">
        <v>2239</v>
      </c>
      <c r="I658" s="190" t="s">
        <v>301</v>
      </c>
      <c r="J658" s="190" t="s">
        <v>9880</v>
      </c>
      <c r="K658" s="190" t="s">
        <v>271</v>
      </c>
      <c r="L658" s="190" t="s">
        <v>271</v>
      </c>
      <c r="M658" s="190" t="s">
        <v>271</v>
      </c>
      <c r="N658" s="190" t="s">
        <v>271</v>
      </c>
      <c r="O658" s="190" t="s">
        <v>271</v>
      </c>
      <c r="P658" s="190" t="s">
        <v>271</v>
      </c>
      <c r="Q658" s="191">
        <v>42093</v>
      </c>
      <c r="R658" s="191">
        <v>42277</v>
      </c>
      <c r="T658" s="190" t="s">
        <v>574</v>
      </c>
      <c r="U658" s="194">
        <v>87000</v>
      </c>
      <c r="V658" s="190" t="s">
        <v>2524</v>
      </c>
      <c r="W658" s="190" t="s">
        <v>1696</v>
      </c>
      <c r="X658" s="190" t="s">
        <v>2523</v>
      </c>
      <c r="Y658" s="190" t="s">
        <v>2522</v>
      </c>
      <c r="Z658" s="190" t="s">
        <v>2521</v>
      </c>
      <c r="AA658" s="190" t="s">
        <v>2520</v>
      </c>
      <c r="AB658" s="190" t="s">
        <v>448</v>
      </c>
      <c r="AC658" s="190" t="s">
        <v>9879</v>
      </c>
      <c r="AD658" s="190" t="s">
        <v>325</v>
      </c>
      <c r="AE658" s="190" t="s">
        <v>9878</v>
      </c>
      <c r="AF658" s="190" t="s">
        <v>9877</v>
      </c>
      <c r="AG658" s="193">
        <v>1512</v>
      </c>
      <c r="AH658" s="193">
        <v>1488</v>
      </c>
      <c r="AI658" s="193">
        <v>3000</v>
      </c>
      <c r="AJ658" s="193">
        <v>252</v>
      </c>
      <c r="AK658" s="193">
        <v>248</v>
      </c>
      <c r="AL658" s="193">
        <v>500</v>
      </c>
      <c r="AM658" s="193">
        <v>1843</v>
      </c>
      <c r="AN658" s="193">
        <v>1735</v>
      </c>
      <c r="AO658" s="193">
        <v>3578</v>
      </c>
      <c r="AP658" s="193">
        <v>48</v>
      </c>
      <c r="AQ658" s="193">
        <v>452</v>
      </c>
      <c r="AR658" s="193">
        <v>500</v>
      </c>
      <c r="AS658" s="190" t="s">
        <v>271</v>
      </c>
      <c r="AT658" s="193" t="s">
        <v>271</v>
      </c>
      <c r="AU658" s="193" t="s">
        <v>271</v>
      </c>
      <c r="AV658" s="190" t="s">
        <v>271</v>
      </c>
      <c r="AW658" s="193" t="s">
        <v>271</v>
      </c>
      <c r="AX658" s="193" t="s">
        <v>271</v>
      </c>
      <c r="AY658" s="190" t="s">
        <v>287</v>
      </c>
      <c r="AZ658" s="193">
        <v>500</v>
      </c>
      <c r="BA658" s="193">
        <v>3583</v>
      </c>
      <c r="BB658" s="190" t="s">
        <v>271</v>
      </c>
      <c r="BC658" s="193" t="s">
        <v>271</v>
      </c>
      <c r="BD658" s="193" t="s">
        <v>271</v>
      </c>
      <c r="BE658" s="190" t="s">
        <v>271</v>
      </c>
      <c r="BF658" s="193" t="s">
        <v>271</v>
      </c>
      <c r="BG658" s="193" t="s">
        <v>271</v>
      </c>
      <c r="BH658" s="190" t="s">
        <v>271</v>
      </c>
      <c r="BI658" s="193" t="s">
        <v>271</v>
      </c>
      <c r="BJ658" s="193" t="s">
        <v>271</v>
      </c>
      <c r="BK658" s="190" t="s">
        <v>271</v>
      </c>
      <c r="BL658" s="193" t="s">
        <v>271</v>
      </c>
      <c r="BM658" s="193" t="s">
        <v>271</v>
      </c>
      <c r="BN658" s="190" t="s">
        <v>271</v>
      </c>
      <c r="BO658" s="193" t="s">
        <v>271</v>
      </c>
      <c r="BP658" s="193" t="s">
        <v>271</v>
      </c>
      <c r="BQ658" s="190" t="s">
        <v>271</v>
      </c>
      <c r="BR658" s="193" t="s">
        <v>271</v>
      </c>
      <c r="BS658" s="193" t="s">
        <v>271</v>
      </c>
      <c r="BT658" s="190" t="s">
        <v>271</v>
      </c>
      <c r="BU658" s="193" t="s">
        <v>271</v>
      </c>
      <c r="BV658" s="193" t="s">
        <v>271</v>
      </c>
      <c r="BW658" s="193">
        <v>0</v>
      </c>
      <c r="BX658" s="193">
        <v>0</v>
      </c>
      <c r="BY658" s="193">
        <v>0</v>
      </c>
      <c r="BZ658" s="193">
        <v>0</v>
      </c>
      <c r="CA658" s="193">
        <v>0</v>
      </c>
      <c r="CB658" s="193">
        <v>0</v>
      </c>
      <c r="CC658" s="190" t="s">
        <v>271</v>
      </c>
      <c r="CD658" s="193" t="s">
        <v>271</v>
      </c>
      <c r="CE658" s="193" t="s">
        <v>271</v>
      </c>
      <c r="CF658" s="190" t="s">
        <v>271</v>
      </c>
      <c r="CG658" s="193" t="s">
        <v>271</v>
      </c>
      <c r="CH658" s="193" t="s">
        <v>271</v>
      </c>
      <c r="CI658" s="190" t="s">
        <v>271</v>
      </c>
      <c r="CJ658" s="193" t="s">
        <v>271</v>
      </c>
      <c r="CK658" s="193" t="s">
        <v>271</v>
      </c>
      <c r="CL658" s="190" t="s">
        <v>271</v>
      </c>
      <c r="CM658" s="193" t="s">
        <v>271</v>
      </c>
      <c r="CN658" s="193" t="s">
        <v>271</v>
      </c>
      <c r="CO658" s="190" t="s">
        <v>271</v>
      </c>
      <c r="CP658" s="193" t="s">
        <v>271</v>
      </c>
      <c r="CQ658" s="193" t="s">
        <v>271</v>
      </c>
      <c r="CR658" s="190" t="s">
        <v>271</v>
      </c>
      <c r="CS658" s="193" t="s">
        <v>271</v>
      </c>
      <c r="CT658" s="193" t="s">
        <v>271</v>
      </c>
      <c r="CU658" s="190" t="s">
        <v>271</v>
      </c>
      <c r="CV658" s="193" t="s">
        <v>271</v>
      </c>
      <c r="CW658" s="193" t="s">
        <v>271</v>
      </c>
      <c r="CX658" s="190" t="s">
        <v>271</v>
      </c>
      <c r="CY658" s="193" t="s">
        <v>271</v>
      </c>
      <c r="CZ658" s="193" t="s">
        <v>271</v>
      </c>
      <c r="DA658" s="190" t="s">
        <v>271</v>
      </c>
      <c r="DB658" s="193" t="s">
        <v>271</v>
      </c>
      <c r="DC658" s="193" t="s">
        <v>271</v>
      </c>
      <c r="DD658" s="190" t="s">
        <v>271</v>
      </c>
      <c r="DE658" s="193" t="s">
        <v>271</v>
      </c>
      <c r="DF658" s="193" t="s">
        <v>271</v>
      </c>
      <c r="DG658" s="190" t="s">
        <v>271</v>
      </c>
      <c r="DH658" s="193" t="s">
        <v>271</v>
      </c>
      <c r="DI658" s="193" t="s">
        <v>271</v>
      </c>
      <c r="DJ658" s="190" t="s">
        <v>271</v>
      </c>
      <c r="DK658" s="193" t="s">
        <v>271</v>
      </c>
      <c r="DL658" s="193" t="s">
        <v>271</v>
      </c>
      <c r="DM658" s="190" t="s">
        <v>271</v>
      </c>
      <c r="DN658" s="193" t="s">
        <v>271</v>
      </c>
      <c r="DO658" s="193" t="s">
        <v>271</v>
      </c>
      <c r="DP658" s="190" t="s">
        <v>271</v>
      </c>
      <c r="DQ658" s="193" t="s">
        <v>271</v>
      </c>
      <c r="DR658" s="193" t="s">
        <v>271</v>
      </c>
      <c r="DS658" s="190" t="s">
        <v>271</v>
      </c>
      <c r="DT658" s="193" t="s">
        <v>271</v>
      </c>
      <c r="DU658" s="193" t="s">
        <v>271</v>
      </c>
      <c r="DV658" s="190" t="s">
        <v>271</v>
      </c>
      <c r="DW658" s="193" t="s">
        <v>271</v>
      </c>
      <c r="DX658" s="193" t="s">
        <v>271</v>
      </c>
      <c r="DY658" s="190" t="s">
        <v>356</v>
      </c>
      <c r="DZ658" s="190" t="s">
        <v>297</v>
      </c>
      <c r="EA658" s="190" t="s">
        <v>271</v>
      </c>
      <c r="EB658" s="190" t="s">
        <v>271</v>
      </c>
      <c r="EC658" s="190" t="s">
        <v>297</v>
      </c>
      <c r="ED658" s="190" t="s">
        <v>271</v>
      </c>
      <c r="EE658" s="190" t="s">
        <v>271</v>
      </c>
      <c r="EF658" s="190" t="s">
        <v>9876</v>
      </c>
      <c r="EG658" s="190" t="s">
        <v>321</v>
      </c>
      <c r="EH658" s="190" t="s">
        <v>284</v>
      </c>
      <c r="EI658" s="190" t="s">
        <v>319</v>
      </c>
      <c r="EJ658" s="190" t="s">
        <v>245</v>
      </c>
      <c r="EK658" s="190" t="s">
        <v>379</v>
      </c>
      <c r="EL658" s="190" t="s">
        <v>272</v>
      </c>
      <c r="EM658" s="190" t="s">
        <v>272</v>
      </c>
      <c r="EN658" s="190" t="s">
        <v>272</v>
      </c>
      <c r="EO658" s="190" t="s">
        <v>272</v>
      </c>
      <c r="EP658" s="190" t="s">
        <v>378</v>
      </c>
      <c r="EQ658" s="190">
        <v>4</v>
      </c>
      <c r="ER658" s="190" t="s">
        <v>349</v>
      </c>
      <c r="ES658" s="190" t="s">
        <v>272</v>
      </c>
      <c r="ET658" s="190" t="s">
        <v>272</v>
      </c>
      <c r="EU658" s="190" t="s">
        <v>272</v>
      </c>
      <c r="EV658" s="190" t="s">
        <v>272</v>
      </c>
      <c r="EW658" s="190" t="s">
        <v>303</v>
      </c>
      <c r="EX658" s="190">
        <v>4</v>
      </c>
      <c r="EY658" s="190" t="s">
        <v>278</v>
      </c>
      <c r="EZ658" s="190" t="s">
        <v>266</v>
      </c>
      <c r="FA658" s="190" t="s">
        <v>260</v>
      </c>
      <c r="FB658" s="193">
        <v>3</v>
      </c>
      <c r="FC658" s="190" t="s">
        <v>442</v>
      </c>
      <c r="FD658" s="190" t="s">
        <v>348</v>
      </c>
      <c r="FE658" s="190" t="s">
        <v>1357</v>
      </c>
      <c r="FF658" s="190" t="s">
        <v>264</v>
      </c>
      <c r="FG658" s="190" t="s">
        <v>271</v>
      </c>
      <c r="FH658" s="190" t="s">
        <v>9875</v>
      </c>
      <c r="FI658" s="190" t="s">
        <v>9874</v>
      </c>
      <c r="FJ658" s="190" t="s">
        <v>2514</v>
      </c>
      <c r="FK658" s="190" t="s">
        <v>9873</v>
      </c>
      <c r="FL658" s="190" t="s">
        <v>2512</v>
      </c>
      <c r="FM658" s="190" t="s">
        <v>9872</v>
      </c>
      <c r="FN658" s="190" t="s">
        <v>9871</v>
      </c>
      <c r="FO658" s="190" t="s">
        <v>271</v>
      </c>
      <c r="FP658" s="190" t="s">
        <v>9870</v>
      </c>
      <c r="FQ658" s="193">
        <v>3578</v>
      </c>
      <c r="FR658" s="193">
        <v>500</v>
      </c>
      <c r="FS658" s="190" t="s">
        <v>272</v>
      </c>
      <c r="FT658" s="190" t="s">
        <v>272</v>
      </c>
      <c r="FU658" s="190" t="s">
        <v>272</v>
      </c>
      <c r="FV658" s="190" t="s">
        <v>272</v>
      </c>
      <c r="FW658" s="190" t="s">
        <v>272</v>
      </c>
      <c r="FX658" s="190" t="s">
        <v>297</v>
      </c>
      <c r="FY658" s="190" t="s">
        <v>297</v>
      </c>
      <c r="FZ658" s="190" t="s">
        <v>297</v>
      </c>
      <c r="GA658" s="190" t="s">
        <v>272</v>
      </c>
      <c r="GB658" s="190" t="s">
        <v>272</v>
      </c>
      <c r="GC658" s="190" t="s">
        <v>297</v>
      </c>
      <c r="GD658" s="190" t="s">
        <v>297</v>
      </c>
      <c r="GE658" s="190" t="s">
        <v>271</v>
      </c>
    </row>
    <row r="659" spans="1:187" x14ac:dyDescent="0.3">
      <c r="A659" s="190" t="s">
        <v>372</v>
      </c>
      <c r="B659" s="190">
        <v>3224</v>
      </c>
      <c r="C659" s="190" t="s">
        <v>134</v>
      </c>
      <c r="D659" s="190" t="s">
        <v>241</v>
      </c>
      <c r="E659" s="190" t="s">
        <v>9869</v>
      </c>
      <c r="F659" s="190" t="s">
        <v>9868</v>
      </c>
      <c r="G659" s="190" t="s">
        <v>4028</v>
      </c>
      <c r="H659" s="190" t="s">
        <v>369</v>
      </c>
      <c r="I659" s="190" t="s">
        <v>523</v>
      </c>
      <c r="J659" s="190" t="s">
        <v>9867</v>
      </c>
      <c r="K659" s="190" t="s">
        <v>271</v>
      </c>
      <c r="L659" s="190" t="s">
        <v>271</v>
      </c>
      <c r="M659" s="190" t="s">
        <v>271</v>
      </c>
      <c r="N659" s="190" t="s">
        <v>271</v>
      </c>
      <c r="O659" s="190" t="s">
        <v>271</v>
      </c>
      <c r="P659" s="190" t="s">
        <v>271</v>
      </c>
      <c r="Q659" s="191">
        <v>42212</v>
      </c>
      <c r="R659" s="191">
        <v>43003</v>
      </c>
      <c r="T659" s="190" t="s">
        <v>452</v>
      </c>
      <c r="U659" s="194">
        <v>1800000</v>
      </c>
      <c r="V659" s="190" t="s">
        <v>1699</v>
      </c>
      <c r="W659" s="190" t="s">
        <v>497</v>
      </c>
      <c r="X659" s="190" t="s">
        <v>1698</v>
      </c>
      <c r="Y659" s="190" t="s">
        <v>1697</v>
      </c>
      <c r="Z659" s="190" t="s">
        <v>1696</v>
      </c>
      <c r="AA659" s="190" t="s">
        <v>1695</v>
      </c>
      <c r="AB659" s="190" t="s">
        <v>291</v>
      </c>
      <c r="AC659" s="190" t="s">
        <v>9866</v>
      </c>
      <c r="AD659" s="190" t="s">
        <v>325</v>
      </c>
      <c r="AE659" s="190" t="s">
        <v>9865</v>
      </c>
      <c r="AF659" s="190" t="s">
        <v>9864</v>
      </c>
      <c r="AG659" s="193">
        <v>16645</v>
      </c>
      <c r="AH659" s="193">
        <v>8198</v>
      </c>
      <c r="AI659" s="193">
        <v>24843</v>
      </c>
      <c r="AJ659" s="193">
        <v>13322</v>
      </c>
      <c r="AK659" s="193">
        <v>2500</v>
      </c>
      <c r="AL659" s="193">
        <v>15822</v>
      </c>
      <c r="AM659" s="193">
        <v>16645</v>
      </c>
      <c r="AN659" s="193">
        <v>8198</v>
      </c>
      <c r="AO659" s="193">
        <v>24843</v>
      </c>
      <c r="AP659" s="193">
        <v>15253</v>
      </c>
      <c r="AQ659" s="193">
        <v>7513</v>
      </c>
      <c r="AR659" s="193">
        <v>22766</v>
      </c>
      <c r="AS659" s="190" t="s">
        <v>271</v>
      </c>
      <c r="AT659" s="193" t="s">
        <v>271</v>
      </c>
      <c r="AU659" s="193" t="s">
        <v>271</v>
      </c>
      <c r="AV659" s="190" t="s">
        <v>271</v>
      </c>
      <c r="AW659" s="193" t="s">
        <v>271</v>
      </c>
      <c r="AX659" s="193" t="s">
        <v>271</v>
      </c>
      <c r="AY659" s="190" t="s">
        <v>287</v>
      </c>
      <c r="AZ659" s="193">
        <v>11264</v>
      </c>
      <c r="BA659" s="193">
        <v>24843</v>
      </c>
      <c r="BB659" s="190" t="s">
        <v>271</v>
      </c>
      <c r="BC659" s="193" t="s">
        <v>271</v>
      </c>
      <c r="BD659" s="193" t="s">
        <v>271</v>
      </c>
      <c r="BE659" s="190" t="s">
        <v>271</v>
      </c>
      <c r="BF659" s="193" t="s">
        <v>271</v>
      </c>
      <c r="BG659" s="193" t="s">
        <v>271</v>
      </c>
      <c r="BH659" s="190" t="s">
        <v>287</v>
      </c>
      <c r="BI659" s="193">
        <v>17419</v>
      </c>
      <c r="BJ659" s="193">
        <v>24843</v>
      </c>
      <c r="BK659" s="190" t="s">
        <v>271</v>
      </c>
      <c r="BL659" s="193" t="s">
        <v>271</v>
      </c>
      <c r="BM659" s="193" t="s">
        <v>271</v>
      </c>
      <c r="BN659" s="190" t="s">
        <v>271</v>
      </c>
      <c r="BO659" s="193" t="s">
        <v>271</v>
      </c>
      <c r="BP659" s="193" t="s">
        <v>271</v>
      </c>
      <c r="BQ659" s="190" t="s">
        <v>271</v>
      </c>
      <c r="BR659" s="193" t="s">
        <v>271</v>
      </c>
      <c r="BS659" s="193" t="s">
        <v>271</v>
      </c>
      <c r="BT659" s="190" t="s">
        <v>271</v>
      </c>
      <c r="BU659" s="193" t="s">
        <v>271</v>
      </c>
      <c r="BV659" s="193" t="s">
        <v>271</v>
      </c>
      <c r="BW659" s="193">
        <v>0</v>
      </c>
      <c r="BX659" s="193">
        <v>0</v>
      </c>
      <c r="BY659" s="193">
        <v>22500</v>
      </c>
      <c r="BZ659" s="193">
        <v>0</v>
      </c>
      <c r="CA659" s="193">
        <v>0</v>
      </c>
      <c r="CB659" s="193">
        <v>11264</v>
      </c>
      <c r="CC659" s="190" t="s">
        <v>287</v>
      </c>
      <c r="CD659" s="193">
        <v>11264</v>
      </c>
      <c r="CE659" s="193">
        <v>0</v>
      </c>
      <c r="CF659" s="190" t="s">
        <v>271</v>
      </c>
      <c r="CG659" s="193" t="s">
        <v>271</v>
      </c>
      <c r="CH659" s="193" t="s">
        <v>271</v>
      </c>
      <c r="CI659" s="190" t="s">
        <v>271</v>
      </c>
      <c r="CJ659" s="193" t="s">
        <v>271</v>
      </c>
      <c r="CK659" s="193" t="s">
        <v>271</v>
      </c>
      <c r="CL659" s="190" t="s">
        <v>287</v>
      </c>
      <c r="CM659" s="193">
        <v>1600</v>
      </c>
      <c r="CN659" s="193">
        <v>9600</v>
      </c>
      <c r="CO659" s="190" t="s">
        <v>287</v>
      </c>
      <c r="CP659" s="193">
        <v>0</v>
      </c>
      <c r="CQ659" s="193">
        <v>0</v>
      </c>
      <c r="CR659" s="190" t="s">
        <v>271</v>
      </c>
      <c r="CS659" s="193" t="s">
        <v>271</v>
      </c>
      <c r="CT659" s="193" t="s">
        <v>271</v>
      </c>
      <c r="CU659" s="190" t="s">
        <v>271</v>
      </c>
      <c r="CV659" s="193" t="s">
        <v>271</v>
      </c>
      <c r="CW659" s="193" t="s">
        <v>271</v>
      </c>
      <c r="CX659" s="190" t="s">
        <v>271</v>
      </c>
      <c r="CY659" s="193" t="s">
        <v>271</v>
      </c>
      <c r="CZ659" s="193" t="s">
        <v>271</v>
      </c>
      <c r="DA659" s="190" t="s">
        <v>271</v>
      </c>
      <c r="DB659" s="193" t="s">
        <v>271</v>
      </c>
      <c r="DC659" s="193" t="s">
        <v>271</v>
      </c>
      <c r="DD659" s="190" t="s">
        <v>271</v>
      </c>
      <c r="DE659" s="193" t="s">
        <v>271</v>
      </c>
      <c r="DF659" s="193" t="s">
        <v>271</v>
      </c>
      <c r="DG659" s="190" t="s">
        <v>271</v>
      </c>
      <c r="DH659" s="193" t="s">
        <v>271</v>
      </c>
      <c r="DI659" s="193" t="s">
        <v>271</v>
      </c>
      <c r="DJ659" s="190" t="s">
        <v>271</v>
      </c>
      <c r="DK659" s="193" t="s">
        <v>271</v>
      </c>
      <c r="DL659" s="193" t="s">
        <v>271</v>
      </c>
      <c r="DM659" s="190" t="s">
        <v>271</v>
      </c>
      <c r="DN659" s="193" t="s">
        <v>271</v>
      </c>
      <c r="DO659" s="193" t="s">
        <v>271</v>
      </c>
      <c r="DP659" s="190" t="s">
        <v>271</v>
      </c>
      <c r="DQ659" s="193" t="s">
        <v>271</v>
      </c>
      <c r="DR659" s="193" t="s">
        <v>271</v>
      </c>
      <c r="DS659" s="190" t="s">
        <v>271</v>
      </c>
      <c r="DT659" s="193" t="s">
        <v>271</v>
      </c>
      <c r="DU659" s="193" t="s">
        <v>271</v>
      </c>
      <c r="DV659" s="190" t="s">
        <v>271</v>
      </c>
      <c r="DW659" s="193" t="s">
        <v>271</v>
      </c>
      <c r="DX659" s="193" t="s">
        <v>271</v>
      </c>
      <c r="DY659" s="190" t="s">
        <v>356</v>
      </c>
      <c r="DZ659" s="190" t="s">
        <v>297</v>
      </c>
      <c r="EA659" s="190" t="s">
        <v>271</v>
      </c>
      <c r="EB659" s="190" t="s">
        <v>271</v>
      </c>
      <c r="EC659" s="190" t="s">
        <v>297</v>
      </c>
      <c r="ED659" s="190" t="s">
        <v>271</v>
      </c>
      <c r="EE659" s="190" t="s">
        <v>271</v>
      </c>
      <c r="EF659" s="190" t="s">
        <v>271</v>
      </c>
      <c r="EG659" s="190" t="s">
        <v>352</v>
      </c>
      <c r="EH659" s="190" t="s">
        <v>284</v>
      </c>
      <c r="EI659" s="190" t="s">
        <v>319</v>
      </c>
      <c r="EJ659" s="190" t="s">
        <v>246</v>
      </c>
      <c r="EK659" s="190" t="s">
        <v>379</v>
      </c>
      <c r="EL659" s="190" t="s">
        <v>272</v>
      </c>
      <c r="EM659" s="190" t="s">
        <v>272</v>
      </c>
      <c r="EN659" s="190" t="s">
        <v>272</v>
      </c>
      <c r="EO659" s="190" t="s">
        <v>272</v>
      </c>
      <c r="EP659" s="190" t="s">
        <v>378</v>
      </c>
      <c r="EQ659" s="190">
        <v>4</v>
      </c>
      <c r="ER659" s="190" t="s">
        <v>349</v>
      </c>
      <c r="ES659" s="190" t="s">
        <v>272</v>
      </c>
      <c r="ET659" s="190" t="s">
        <v>272</v>
      </c>
      <c r="EU659" s="190" t="s">
        <v>272</v>
      </c>
      <c r="EV659" s="190" t="s">
        <v>272</v>
      </c>
      <c r="EW659" s="190" t="s">
        <v>303</v>
      </c>
      <c r="EX659" s="190">
        <v>4</v>
      </c>
      <c r="EY659" s="190" t="s">
        <v>278</v>
      </c>
      <c r="EZ659" s="190" t="s">
        <v>266</v>
      </c>
      <c r="FA659" s="190" t="s">
        <v>258</v>
      </c>
      <c r="FB659" s="193">
        <v>3</v>
      </c>
      <c r="FC659" s="190" t="s">
        <v>1357</v>
      </c>
      <c r="FD659" s="190" t="s">
        <v>348</v>
      </c>
      <c r="FE659" s="190" t="s">
        <v>377</v>
      </c>
      <c r="FF659" s="190" t="s">
        <v>264</v>
      </c>
      <c r="FG659" s="190" t="s">
        <v>9863</v>
      </c>
      <c r="FH659" s="190" t="s">
        <v>9862</v>
      </c>
      <c r="FI659" s="190" t="s">
        <v>9861</v>
      </c>
      <c r="FJ659" s="190" t="s">
        <v>9860</v>
      </c>
      <c r="FK659" s="190" t="s">
        <v>9859</v>
      </c>
      <c r="FL659" s="190" t="s">
        <v>9858</v>
      </c>
      <c r="FM659" s="190" t="s">
        <v>9857</v>
      </c>
      <c r="FN659" s="190" t="s">
        <v>271</v>
      </c>
      <c r="FO659" s="190" t="s">
        <v>9856</v>
      </c>
      <c r="FP659" s="190" t="s">
        <v>9855</v>
      </c>
      <c r="FQ659" s="193">
        <v>24843</v>
      </c>
      <c r="FR659" s="193">
        <v>22766</v>
      </c>
      <c r="FS659" s="190" t="s">
        <v>272</v>
      </c>
      <c r="FT659" s="190" t="s">
        <v>272</v>
      </c>
      <c r="FU659" s="190" t="s">
        <v>272</v>
      </c>
      <c r="FV659" s="190" t="s">
        <v>272</v>
      </c>
      <c r="FW659" s="190" t="s">
        <v>271</v>
      </c>
      <c r="FX659" s="190" t="s">
        <v>271</v>
      </c>
      <c r="FY659" s="190" t="s">
        <v>271</v>
      </c>
      <c r="FZ659" s="190" t="s">
        <v>271</v>
      </c>
      <c r="GA659" s="190" t="s">
        <v>272</v>
      </c>
      <c r="GB659" s="190" t="s">
        <v>272</v>
      </c>
      <c r="GC659" s="190" t="s">
        <v>272</v>
      </c>
      <c r="GD659" s="190" t="s">
        <v>272</v>
      </c>
      <c r="GE659" s="190" t="s">
        <v>272</v>
      </c>
    </row>
    <row r="660" spans="1:187" x14ac:dyDescent="0.3">
      <c r="A660" s="190" t="s">
        <v>372</v>
      </c>
      <c r="B660" s="190">
        <v>3227</v>
      </c>
      <c r="C660" s="190" t="s">
        <v>134</v>
      </c>
      <c r="D660" s="190" t="s">
        <v>241</v>
      </c>
      <c r="E660" s="190" t="s">
        <v>9854</v>
      </c>
      <c r="F660" s="190" t="s">
        <v>9853</v>
      </c>
      <c r="G660" s="190" t="s">
        <v>4028</v>
      </c>
      <c r="H660" s="190" t="s">
        <v>514</v>
      </c>
      <c r="I660" s="190" t="s">
        <v>513</v>
      </c>
      <c r="J660" s="190" t="s">
        <v>9832</v>
      </c>
      <c r="K660" s="190" t="s">
        <v>271</v>
      </c>
      <c r="L660" s="190" t="s">
        <v>271</v>
      </c>
      <c r="M660" s="190" t="s">
        <v>271</v>
      </c>
      <c r="N660" s="190" t="s">
        <v>271</v>
      </c>
      <c r="O660" s="190" t="s">
        <v>271</v>
      </c>
      <c r="P660" s="190" t="s">
        <v>271</v>
      </c>
      <c r="Q660" s="191">
        <v>42370</v>
      </c>
      <c r="R660" s="191">
        <v>42735</v>
      </c>
      <c r="S660" s="191">
        <v>43100</v>
      </c>
      <c r="T660" s="190" t="s">
        <v>452</v>
      </c>
      <c r="U660" s="194">
        <v>909899</v>
      </c>
      <c r="V660" s="190" t="s">
        <v>3212</v>
      </c>
      <c r="W660" s="190" t="s">
        <v>3211</v>
      </c>
      <c r="X660" s="190" t="s">
        <v>3210</v>
      </c>
      <c r="Y660" s="190" t="s">
        <v>2456</v>
      </c>
      <c r="Z660" s="190" t="s">
        <v>3209</v>
      </c>
      <c r="AA660" s="190" t="s">
        <v>3208</v>
      </c>
      <c r="AB660" s="190" t="s">
        <v>448</v>
      </c>
      <c r="AC660" s="190" t="s">
        <v>9852</v>
      </c>
      <c r="AD660" s="190" t="s">
        <v>325</v>
      </c>
      <c r="AE660" s="190" t="s">
        <v>9851</v>
      </c>
      <c r="AF660" s="190" t="s">
        <v>9850</v>
      </c>
      <c r="AG660" s="193">
        <v>5121</v>
      </c>
      <c r="AH660" s="193">
        <v>4190</v>
      </c>
      <c r="AI660" s="193">
        <v>9311</v>
      </c>
      <c r="AJ660" s="193">
        <v>2585</v>
      </c>
      <c r="AK660" s="193">
        <v>2115</v>
      </c>
      <c r="AL660" s="193">
        <v>4700</v>
      </c>
      <c r="AM660" s="193">
        <v>67733</v>
      </c>
      <c r="AN660" s="193">
        <v>65077</v>
      </c>
      <c r="AO660" s="193">
        <v>132810</v>
      </c>
      <c r="AP660" s="193">
        <v>26722</v>
      </c>
      <c r="AQ660" s="193">
        <v>6458</v>
      </c>
      <c r="AR660" s="193">
        <v>33180</v>
      </c>
      <c r="AS660" s="190" t="s">
        <v>271</v>
      </c>
      <c r="AT660" s="193" t="s">
        <v>271</v>
      </c>
      <c r="AU660" s="193" t="s">
        <v>271</v>
      </c>
      <c r="AV660" s="190" t="s">
        <v>271</v>
      </c>
      <c r="AW660" s="193" t="s">
        <v>271</v>
      </c>
      <c r="AX660" s="193" t="s">
        <v>271</v>
      </c>
      <c r="AY660" s="190" t="s">
        <v>271</v>
      </c>
      <c r="AZ660" s="193" t="s">
        <v>271</v>
      </c>
      <c r="BA660" s="193" t="s">
        <v>271</v>
      </c>
      <c r="BB660" s="190" t="s">
        <v>271</v>
      </c>
      <c r="BC660" s="193" t="s">
        <v>271</v>
      </c>
      <c r="BD660" s="193" t="s">
        <v>271</v>
      </c>
      <c r="BE660" s="190" t="s">
        <v>271</v>
      </c>
      <c r="BF660" s="193" t="s">
        <v>271</v>
      </c>
      <c r="BG660" s="193" t="s">
        <v>271</v>
      </c>
      <c r="BH660" s="190" t="s">
        <v>271</v>
      </c>
      <c r="BI660" s="193" t="s">
        <v>271</v>
      </c>
      <c r="BJ660" s="193" t="s">
        <v>271</v>
      </c>
      <c r="BK660" s="190" t="s">
        <v>287</v>
      </c>
      <c r="BL660" s="193">
        <v>0</v>
      </c>
      <c r="BM660" s="193">
        <v>0</v>
      </c>
      <c r="BN660" s="190" t="s">
        <v>271</v>
      </c>
      <c r="BO660" s="193" t="s">
        <v>271</v>
      </c>
      <c r="BP660" s="193" t="s">
        <v>271</v>
      </c>
      <c r="BQ660" s="190" t="s">
        <v>271</v>
      </c>
      <c r="BR660" s="193" t="s">
        <v>271</v>
      </c>
      <c r="BS660" s="193" t="s">
        <v>271</v>
      </c>
      <c r="BT660" s="190" t="s">
        <v>271</v>
      </c>
      <c r="BU660" s="193" t="s">
        <v>271</v>
      </c>
      <c r="BV660" s="193" t="s">
        <v>271</v>
      </c>
      <c r="BW660" s="193" t="s">
        <v>271</v>
      </c>
      <c r="BX660" s="193" t="s">
        <v>271</v>
      </c>
      <c r="BY660" s="193">
        <v>0</v>
      </c>
      <c r="BZ660" s="193" t="s">
        <v>271</v>
      </c>
      <c r="CA660" s="193" t="s">
        <v>271</v>
      </c>
      <c r="CB660" s="193">
        <v>0</v>
      </c>
      <c r="CC660" s="190" t="s">
        <v>271</v>
      </c>
      <c r="CD660" s="193" t="s">
        <v>271</v>
      </c>
      <c r="CE660" s="193" t="s">
        <v>271</v>
      </c>
      <c r="CF660" s="190" t="s">
        <v>271</v>
      </c>
      <c r="CG660" s="193" t="s">
        <v>271</v>
      </c>
      <c r="CH660" s="193" t="s">
        <v>271</v>
      </c>
      <c r="CI660" s="190" t="s">
        <v>271</v>
      </c>
      <c r="CJ660" s="193" t="s">
        <v>271</v>
      </c>
      <c r="CK660" s="193" t="s">
        <v>271</v>
      </c>
      <c r="CL660" s="190" t="s">
        <v>271</v>
      </c>
      <c r="CM660" s="193" t="s">
        <v>271</v>
      </c>
      <c r="CN660" s="193" t="s">
        <v>271</v>
      </c>
      <c r="CO660" s="190" t="s">
        <v>271</v>
      </c>
      <c r="CP660" s="193" t="s">
        <v>271</v>
      </c>
      <c r="CQ660" s="193" t="s">
        <v>271</v>
      </c>
      <c r="CR660" s="190" t="s">
        <v>271</v>
      </c>
      <c r="CS660" s="193" t="s">
        <v>271</v>
      </c>
      <c r="CT660" s="193" t="s">
        <v>271</v>
      </c>
      <c r="CU660" s="190" t="s">
        <v>271</v>
      </c>
      <c r="CV660" s="193" t="s">
        <v>271</v>
      </c>
      <c r="CW660" s="193" t="s">
        <v>271</v>
      </c>
      <c r="CX660" s="190" t="s">
        <v>271</v>
      </c>
      <c r="CY660" s="193" t="s">
        <v>271</v>
      </c>
      <c r="CZ660" s="193" t="s">
        <v>271</v>
      </c>
      <c r="DA660" s="190" t="s">
        <v>271</v>
      </c>
      <c r="DB660" s="193" t="s">
        <v>271</v>
      </c>
      <c r="DC660" s="193" t="s">
        <v>271</v>
      </c>
      <c r="DD660" s="190" t="s">
        <v>271</v>
      </c>
      <c r="DE660" s="193" t="s">
        <v>271</v>
      </c>
      <c r="DF660" s="193" t="s">
        <v>271</v>
      </c>
      <c r="DG660" s="190" t="s">
        <v>271</v>
      </c>
      <c r="DH660" s="193" t="s">
        <v>271</v>
      </c>
      <c r="DI660" s="193" t="s">
        <v>271</v>
      </c>
      <c r="DJ660" s="190" t="s">
        <v>271</v>
      </c>
      <c r="DK660" s="193" t="s">
        <v>271</v>
      </c>
      <c r="DL660" s="193" t="s">
        <v>271</v>
      </c>
      <c r="DM660" s="190" t="s">
        <v>271</v>
      </c>
      <c r="DN660" s="193" t="s">
        <v>271</v>
      </c>
      <c r="DO660" s="193" t="s">
        <v>271</v>
      </c>
      <c r="DP660" s="190" t="s">
        <v>271</v>
      </c>
      <c r="DQ660" s="193" t="s">
        <v>271</v>
      </c>
      <c r="DR660" s="193" t="s">
        <v>271</v>
      </c>
      <c r="DS660" s="190" t="s">
        <v>271</v>
      </c>
      <c r="DT660" s="193" t="s">
        <v>271</v>
      </c>
      <c r="DU660" s="193" t="s">
        <v>271</v>
      </c>
      <c r="DV660" s="190" t="s">
        <v>271</v>
      </c>
      <c r="DW660" s="193" t="s">
        <v>271</v>
      </c>
      <c r="DX660" s="193" t="s">
        <v>271</v>
      </c>
      <c r="DY660" s="190" t="s">
        <v>1295</v>
      </c>
      <c r="DZ660" s="190" t="s">
        <v>297</v>
      </c>
      <c r="EA660" s="190" t="s">
        <v>271</v>
      </c>
      <c r="EB660" s="190" t="s">
        <v>271</v>
      </c>
      <c r="EC660" s="190" t="s">
        <v>272</v>
      </c>
      <c r="ED660" s="190" t="s">
        <v>381</v>
      </c>
      <c r="EE660" s="190" t="s">
        <v>307</v>
      </c>
      <c r="EF660" s="190" t="s">
        <v>9849</v>
      </c>
      <c r="EG660" s="190" t="s">
        <v>352</v>
      </c>
      <c r="EH660" s="190" t="s">
        <v>284</v>
      </c>
      <c r="EI660" s="190" t="s">
        <v>319</v>
      </c>
      <c r="EJ660" s="190" t="s">
        <v>246</v>
      </c>
      <c r="EK660" s="190" t="s">
        <v>379</v>
      </c>
      <c r="EL660" s="190" t="s">
        <v>272</v>
      </c>
      <c r="EM660" s="190" t="s">
        <v>272</v>
      </c>
      <c r="EN660" s="190" t="s">
        <v>272</v>
      </c>
      <c r="EO660" s="190" t="s">
        <v>272</v>
      </c>
      <c r="EP660" s="190" t="s">
        <v>378</v>
      </c>
      <c r="EQ660" s="190">
        <v>4</v>
      </c>
      <c r="ER660" s="190" t="s">
        <v>349</v>
      </c>
      <c r="ES660" s="190" t="s">
        <v>272</v>
      </c>
      <c r="ET660" s="190" t="s">
        <v>297</v>
      </c>
      <c r="EU660" s="190" t="s">
        <v>272</v>
      </c>
      <c r="EV660" s="190" t="s">
        <v>272</v>
      </c>
      <c r="EW660" s="190" t="s">
        <v>303</v>
      </c>
      <c r="EX660" s="190">
        <v>3</v>
      </c>
      <c r="EY660" s="190" t="s">
        <v>318</v>
      </c>
      <c r="EZ660" s="190" t="s">
        <v>266</v>
      </c>
      <c r="FA660" s="190" t="s">
        <v>259</v>
      </c>
      <c r="FB660" s="193">
        <v>1</v>
      </c>
      <c r="FC660" s="190" t="s">
        <v>300</v>
      </c>
      <c r="FD660" s="190" t="s">
        <v>348</v>
      </c>
      <c r="FE660" s="190" t="s">
        <v>1357</v>
      </c>
      <c r="FF660" s="190" t="s">
        <v>262</v>
      </c>
      <c r="FG660" s="190" t="s">
        <v>271</v>
      </c>
      <c r="FH660" s="190" t="s">
        <v>2869</v>
      </c>
      <c r="FI660" s="190" t="s">
        <v>9848</v>
      </c>
      <c r="FJ660" s="190" t="s">
        <v>9847</v>
      </c>
      <c r="FK660" s="190" t="s">
        <v>9846</v>
      </c>
      <c r="FL660" s="190" t="s">
        <v>9845</v>
      </c>
      <c r="FM660" s="190" t="s">
        <v>9844</v>
      </c>
      <c r="FN660" s="190" t="s">
        <v>9843</v>
      </c>
      <c r="FO660" s="190" t="s">
        <v>271</v>
      </c>
      <c r="FP660" s="190" t="s">
        <v>9842</v>
      </c>
      <c r="FQ660" s="193">
        <v>132810</v>
      </c>
      <c r="FR660" s="193">
        <v>33180</v>
      </c>
      <c r="FS660" s="190" t="s">
        <v>272</v>
      </c>
      <c r="FT660" s="190" t="s">
        <v>272</v>
      </c>
      <c r="FU660" s="190" t="s">
        <v>272</v>
      </c>
      <c r="FV660" s="190" t="s">
        <v>272</v>
      </c>
      <c r="FW660" s="190" t="s">
        <v>271</v>
      </c>
      <c r="FX660" s="190" t="s">
        <v>271</v>
      </c>
      <c r="FY660" s="190" t="s">
        <v>271</v>
      </c>
      <c r="FZ660" s="190" t="s">
        <v>271</v>
      </c>
      <c r="GA660" s="190" t="s">
        <v>271</v>
      </c>
      <c r="GB660" s="190" t="s">
        <v>271</v>
      </c>
      <c r="GC660" s="190" t="s">
        <v>271</v>
      </c>
      <c r="GD660" s="190" t="s">
        <v>271</v>
      </c>
      <c r="GE660" s="190" t="s">
        <v>271</v>
      </c>
    </row>
    <row r="661" spans="1:187" x14ac:dyDescent="0.3">
      <c r="A661" s="190" t="s">
        <v>372</v>
      </c>
      <c r="B661" s="190">
        <v>3228</v>
      </c>
      <c r="C661" s="190" t="s">
        <v>134</v>
      </c>
      <c r="D661" s="190" t="s">
        <v>241</v>
      </c>
      <c r="E661" s="190" t="s">
        <v>9841</v>
      </c>
      <c r="F661" s="190" t="s">
        <v>9840</v>
      </c>
      <c r="G661" s="190" t="s">
        <v>4028</v>
      </c>
      <c r="H661" s="190" t="s">
        <v>514</v>
      </c>
      <c r="I661" s="190" t="s">
        <v>513</v>
      </c>
      <c r="J661" s="190" t="s">
        <v>9839</v>
      </c>
      <c r="K661" s="190" t="s">
        <v>271</v>
      </c>
      <c r="L661" s="190" t="s">
        <v>271</v>
      </c>
      <c r="M661" s="190" t="s">
        <v>271</v>
      </c>
      <c r="N661" s="190" t="s">
        <v>271</v>
      </c>
      <c r="O661" s="190" t="s">
        <v>271</v>
      </c>
      <c r="P661" s="190" t="s">
        <v>271</v>
      </c>
      <c r="Q661" s="191">
        <v>42374</v>
      </c>
      <c r="R661" s="191">
        <v>42525</v>
      </c>
      <c r="S661" s="191">
        <v>42628</v>
      </c>
      <c r="T661" s="190" t="s">
        <v>1721</v>
      </c>
      <c r="U661" s="194">
        <v>187557</v>
      </c>
      <c r="V661" s="190" t="s">
        <v>3212</v>
      </c>
      <c r="W661" s="190" t="s">
        <v>3211</v>
      </c>
      <c r="X661" s="190" t="s">
        <v>3210</v>
      </c>
      <c r="Y661" s="190" t="s">
        <v>2456</v>
      </c>
      <c r="Z661" s="190" t="s">
        <v>3209</v>
      </c>
      <c r="AA661" s="190" t="s">
        <v>3208</v>
      </c>
      <c r="AB661" s="190" t="s">
        <v>448</v>
      </c>
      <c r="AC661" s="190" t="s">
        <v>9838</v>
      </c>
      <c r="AD661" s="190" t="s">
        <v>325</v>
      </c>
      <c r="AE661" s="190" t="s">
        <v>9837</v>
      </c>
      <c r="AF661" s="190" t="s">
        <v>3205</v>
      </c>
      <c r="AG661" s="193">
        <v>1012</v>
      </c>
      <c r="AH661" s="193">
        <v>988</v>
      </c>
      <c r="AI661" s="193">
        <v>2000</v>
      </c>
      <c r="AJ661" s="193">
        <v>1000</v>
      </c>
      <c r="AK661" s="193">
        <v>500</v>
      </c>
      <c r="AL661" s="193">
        <v>1500</v>
      </c>
      <c r="AM661" s="193">
        <v>2983</v>
      </c>
      <c r="AN661" s="193">
        <v>2112</v>
      </c>
      <c r="AO661" s="193">
        <v>5095</v>
      </c>
      <c r="AP661" s="193">
        <v>2689</v>
      </c>
      <c r="AQ661" s="193">
        <v>2341</v>
      </c>
      <c r="AR661" s="193">
        <v>5030</v>
      </c>
      <c r="AS661" s="190" t="s">
        <v>271</v>
      </c>
      <c r="AT661" s="193" t="s">
        <v>271</v>
      </c>
      <c r="AU661" s="193" t="s">
        <v>271</v>
      </c>
      <c r="AV661" s="190" t="s">
        <v>271</v>
      </c>
      <c r="AW661" s="193" t="s">
        <v>271</v>
      </c>
      <c r="AX661" s="193" t="s">
        <v>271</v>
      </c>
      <c r="AY661" s="190" t="s">
        <v>271</v>
      </c>
      <c r="AZ661" s="193" t="s">
        <v>271</v>
      </c>
      <c r="BA661" s="193" t="s">
        <v>271</v>
      </c>
      <c r="BB661" s="190" t="s">
        <v>287</v>
      </c>
      <c r="BC661" s="193">
        <v>1122</v>
      </c>
      <c r="BD661" s="193">
        <v>0</v>
      </c>
      <c r="BE661" s="190" t="s">
        <v>271</v>
      </c>
      <c r="BF661" s="193" t="s">
        <v>271</v>
      </c>
      <c r="BG661" s="193" t="s">
        <v>271</v>
      </c>
      <c r="BH661" s="190" t="s">
        <v>271</v>
      </c>
      <c r="BI661" s="193" t="s">
        <v>271</v>
      </c>
      <c r="BJ661" s="193" t="s">
        <v>271</v>
      </c>
      <c r="BK661" s="190" t="s">
        <v>287</v>
      </c>
      <c r="BL661" s="193">
        <v>10125</v>
      </c>
      <c r="BM661" s="193">
        <v>0</v>
      </c>
      <c r="BN661" s="190" t="s">
        <v>271</v>
      </c>
      <c r="BO661" s="193" t="s">
        <v>271</v>
      </c>
      <c r="BP661" s="193" t="s">
        <v>271</v>
      </c>
      <c r="BQ661" s="190" t="s">
        <v>271</v>
      </c>
      <c r="BR661" s="193" t="s">
        <v>271</v>
      </c>
      <c r="BS661" s="193" t="s">
        <v>271</v>
      </c>
      <c r="BT661" s="190" t="s">
        <v>271</v>
      </c>
      <c r="BU661" s="193" t="s">
        <v>271</v>
      </c>
      <c r="BV661" s="193" t="s">
        <v>271</v>
      </c>
      <c r="BW661" s="193" t="s">
        <v>271</v>
      </c>
      <c r="BX661" s="193" t="s">
        <v>271</v>
      </c>
      <c r="BY661" s="193">
        <v>0</v>
      </c>
      <c r="BZ661" s="193" t="s">
        <v>271</v>
      </c>
      <c r="CA661" s="193" t="s">
        <v>271</v>
      </c>
      <c r="CB661" s="193">
        <v>0</v>
      </c>
      <c r="CC661" s="190" t="s">
        <v>271</v>
      </c>
      <c r="CD661" s="193" t="s">
        <v>271</v>
      </c>
      <c r="CE661" s="193" t="s">
        <v>271</v>
      </c>
      <c r="CF661" s="190" t="s">
        <v>271</v>
      </c>
      <c r="CG661" s="193" t="s">
        <v>271</v>
      </c>
      <c r="CH661" s="193" t="s">
        <v>271</v>
      </c>
      <c r="CI661" s="190" t="s">
        <v>271</v>
      </c>
      <c r="CJ661" s="193" t="s">
        <v>271</v>
      </c>
      <c r="CK661" s="193" t="s">
        <v>271</v>
      </c>
      <c r="CL661" s="190" t="s">
        <v>271</v>
      </c>
      <c r="CM661" s="193" t="s">
        <v>271</v>
      </c>
      <c r="CN661" s="193" t="s">
        <v>271</v>
      </c>
      <c r="CO661" s="190" t="s">
        <v>271</v>
      </c>
      <c r="CP661" s="193" t="s">
        <v>271</v>
      </c>
      <c r="CQ661" s="193" t="s">
        <v>271</v>
      </c>
      <c r="CR661" s="190" t="s">
        <v>271</v>
      </c>
      <c r="CS661" s="193" t="s">
        <v>271</v>
      </c>
      <c r="CT661" s="193" t="s">
        <v>271</v>
      </c>
      <c r="CU661" s="190" t="s">
        <v>271</v>
      </c>
      <c r="CV661" s="193" t="s">
        <v>271</v>
      </c>
      <c r="CW661" s="193" t="s">
        <v>271</v>
      </c>
      <c r="CX661" s="190" t="s">
        <v>271</v>
      </c>
      <c r="CY661" s="193" t="s">
        <v>271</v>
      </c>
      <c r="CZ661" s="193" t="s">
        <v>271</v>
      </c>
      <c r="DA661" s="190" t="s">
        <v>271</v>
      </c>
      <c r="DB661" s="193" t="s">
        <v>271</v>
      </c>
      <c r="DC661" s="193" t="s">
        <v>271</v>
      </c>
      <c r="DD661" s="190" t="s">
        <v>271</v>
      </c>
      <c r="DE661" s="193" t="s">
        <v>271</v>
      </c>
      <c r="DF661" s="193" t="s">
        <v>271</v>
      </c>
      <c r="DG661" s="190" t="s">
        <v>271</v>
      </c>
      <c r="DH661" s="193" t="s">
        <v>271</v>
      </c>
      <c r="DI661" s="193" t="s">
        <v>271</v>
      </c>
      <c r="DJ661" s="190" t="s">
        <v>271</v>
      </c>
      <c r="DK661" s="193" t="s">
        <v>271</v>
      </c>
      <c r="DL661" s="193" t="s">
        <v>271</v>
      </c>
      <c r="DM661" s="190" t="s">
        <v>271</v>
      </c>
      <c r="DN661" s="193" t="s">
        <v>271</v>
      </c>
      <c r="DO661" s="193" t="s">
        <v>271</v>
      </c>
      <c r="DP661" s="190" t="s">
        <v>271</v>
      </c>
      <c r="DQ661" s="193" t="s">
        <v>271</v>
      </c>
      <c r="DR661" s="193" t="s">
        <v>271</v>
      </c>
      <c r="DS661" s="190" t="s">
        <v>271</v>
      </c>
      <c r="DT661" s="193" t="s">
        <v>271</v>
      </c>
      <c r="DU661" s="193" t="s">
        <v>271</v>
      </c>
      <c r="DV661" s="190" t="s">
        <v>271</v>
      </c>
      <c r="DW661" s="193" t="s">
        <v>271</v>
      </c>
      <c r="DX661" s="193" t="s">
        <v>271</v>
      </c>
      <c r="DY661" s="190" t="s">
        <v>356</v>
      </c>
      <c r="DZ661" s="190" t="s">
        <v>272</v>
      </c>
      <c r="EA661" s="190" t="s">
        <v>564</v>
      </c>
      <c r="EB661" s="190" t="s">
        <v>271</v>
      </c>
      <c r="EC661" s="190" t="s">
        <v>297</v>
      </c>
      <c r="ED661" s="190" t="s">
        <v>271</v>
      </c>
      <c r="EE661" s="190" t="s">
        <v>271</v>
      </c>
      <c r="EF661" s="190" t="s">
        <v>271</v>
      </c>
      <c r="EG661" s="190" t="s">
        <v>285</v>
      </c>
      <c r="EH661" s="190" t="s">
        <v>320</v>
      </c>
      <c r="EI661" s="190" t="s">
        <v>319</v>
      </c>
      <c r="EJ661" s="190" t="s">
        <v>245</v>
      </c>
      <c r="EK661" s="190" t="s">
        <v>379</v>
      </c>
      <c r="EL661" s="190" t="s">
        <v>272</v>
      </c>
      <c r="EM661" s="190" t="s">
        <v>272</v>
      </c>
      <c r="EN661" s="190" t="s">
        <v>272</v>
      </c>
      <c r="EO661" s="190" t="s">
        <v>272</v>
      </c>
      <c r="EP661" s="190" t="s">
        <v>378</v>
      </c>
      <c r="EQ661" s="190">
        <v>4</v>
      </c>
      <c r="ER661" s="190" t="s">
        <v>349</v>
      </c>
      <c r="ES661" s="190" t="s">
        <v>272</v>
      </c>
      <c r="ET661" s="190" t="s">
        <v>272</v>
      </c>
      <c r="EU661" s="190" t="s">
        <v>272</v>
      </c>
      <c r="EV661" s="190" t="s">
        <v>272</v>
      </c>
      <c r="EW661" s="190" t="s">
        <v>303</v>
      </c>
      <c r="EX661" s="190">
        <v>4</v>
      </c>
      <c r="EY661" s="190" t="s">
        <v>318</v>
      </c>
      <c r="EZ661" s="190" t="s">
        <v>266</v>
      </c>
      <c r="FA661" s="190" t="s">
        <v>260</v>
      </c>
      <c r="FB661" s="193">
        <v>1</v>
      </c>
      <c r="FC661" s="190" t="s">
        <v>442</v>
      </c>
      <c r="FD661" s="190" t="s">
        <v>348</v>
      </c>
      <c r="FE661" s="190" t="s">
        <v>1357</v>
      </c>
      <c r="FF661" s="190" t="s">
        <v>271</v>
      </c>
      <c r="FG661" s="190" t="s">
        <v>271</v>
      </c>
      <c r="FH661" s="190" t="s">
        <v>3203</v>
      </c>
      <c r="FI661" s="190" t="s">
        <v>3202</v>
      </c>
      <c r="FJ661" s="190" t="s">
        <v>3201</v>
      </c>
      <c r="FK661" s="190" t="s">
        <v>3200</v>
      </c>
      <c r="FL661" s="190" t="s">
        <v>3199</v>
      </c>
      <c r="FM661" s="190" t="s">
        <v>3198</v>
      </c>
      <c r="FN661" s="190" t="s">
        <v>3197</v>
      </c>
      <c r="FO661" s="190" t="s">
        <v>9836</v>
      </c>
      <c r="FP661" s="190" t="s">
        <v>9835</v>
      </c>
      <c r="FQ661" s="193">
        <v>5095</v>
      </c>
      <c r="FR661" s="193">
        <v>5030</v>
      </c>
      <c r="FS661" s="190" t="s">
        <v>272</v>
      </c>
      <c r="FT661" s="190" t="s">
        <v>272</v>
      </c>
      <c r="FU661" s="190" t="s">
        <v>272</v>
      </c>
      <c r="FV661" s="190" t="s">
        <v>272</v>
      </c>
      <c r="FW661" s="190" t="s">
        <v>271</v>
      </c>
      <c r="FX661" s="190" t="s">
        <v>271</v>
      </c>
      <c r="FY661" s="190" t="s">
        <v>272</v>
      </c>
      <c r="FZ661" s="190" t="s">
        <v>272</v>
      </c>
      <c r="GA661" s="190" t="s">
        <v>271</v>
      </c>
      <c r="GB661" s="190" t="s">
        <v>271</v>
      </c>
      <c r="GC661" s="190" t="s">
        <v>271</v>
      </c>
      <c r="GD661" s="190" t="s">
        <v>271</v>
      </c>
      <c r="GE661" s="190" t="s">
        <v>271</v>
      </c>
    </row>
    <row r="662" spans="1:187" x14ac:dyDescent="0.3">
      <c r="A662" s="190" t="s">
        <v>372</v>
      </c>
      <c r="B662" s="190">
        <v>3229</v>
      </c>
      <c r="C662" s="190" t="s">
        <v>134</v>
      </c>
      <c r="D662" s="190" t="s">
        <v>241</v>
      </c>
      <c r="E662" s="190" t="s">
        <v>9834</v>
      </c>
      <c r="F662" s="190" t="s">
        <v>9833</v>
      </c>
      <c r="G662" s="190" t="s">
        <v>4028</v>
      </c>
      <c r="H662" s="190" t="s">
        <v>514</v>
      </c>
      <c r="I662" s="190" t="s">
        <v>513</v>
      </c>
      <c r="J662" s="190" t="s">
        <v>9832</v>
      </c>
      <c r="K662" s="190" t="s">
        <v>271</v>
      </c>
      <c r="L662" s="190" t="s">
        <v>271</v>
      </c>
      <c r="M662" s="190" t="s">
        <v>271</v>
      </c>
      <c r="N662" s="190" t="s">
        <v>271</v>
      </c>
      <c r="O662" s="190" t="s">
        <v>271</v>
      </c>
      <c r="P662" s="190" t="s">
        <v>271</v>
      </c>
      <c r="Q662" s="191">
        <v>42186</v>
      </c>
      <c r="R662" s="191">
        <v>42369</v>
      </c>
      <c r="T662" s="190" t="s">
        <v>452</v>
      </c>
      <c r="U662" s="194">
        <v>98227</v>
      </c>
      <c r="V662" s="190" t="s">
        <v>2524</v>
      </c>
      <c r="W662" s="190" t="s">
        <v>1696</v>
      </c>
      <c r="X662" s="190" t="s">
        <v>2523</v>
      </c>
      <c r="Y662" s="190" t="s">
        <v>9831</v>
      </c>
      <c r="Z662" s="190" t="s">
        <v>364</v>
      </c>
      <c r="AA662" s="190" t="s">
        <v>9830</v>
      </c>
      <c r="AB662" s="190" t="s">
        <v>448</v>
      </c>
      <c r="AC662" s="190" t="s">
        <v>9829</v>
      </c>
      <c r="AD662" s="190" t="s">
        <v>325</v>
      </c>
      <c r="AE662" s="190" t="s">
        <v>9828</v>
      </c>
      <c r="AF662" s="190" t="s">
        <v>9827</v>
      </c>
      <c r="AG662" s="193">
        <v>0</v>
      </c>
      <c r="AH662" s="193">
        <v>0</v>
      </c>
      <c r="AI662" s="193">
        <v>0</v>
      </c>
      <c r="AJ662" s="193">
        <v>12034</v>
      </c>
      <c r="AK662" s="193">
        <v>0</v>
      </c>
      <c r="AL662" s="193">
        <v>12034</v>
      </c>
      <c r="AM662" s="193">
        <v>0</v>
      </c>
      <c r="AN662" s="193" t="s">
        <v>271</v>
      </c>
      <c r="AO662" s="193">
        <v>0</v>
      </c>
      <c r="AP662" s="193">
        <v>11899</v>
      </c>
      <c r="AQ662" s="193" t="s">
        <v>271</v>
      </c>
      <c r="AR662" s="193">
        <v>11899</v>
      </c>
      <c r="AS662" s="190" t="s">
        <v>271</v>
      </c>
      <c r="AT662" s="193" t="s">
        <v>271</v>
      </c>
      <c r="AU662" s="193" t="s">
        <v>271</v>
      </c>
      <c r="AV662" s="190" t="s">
        <v>271</v>
      </c>
      <c r="AW662" s="193" t="s">
        <v>271</v>
      </c>
      <c r="AX662" s="193" t="s">
        <v>271</v>
      </c>
      <c r="AY662" s="190" t="s">
        <v>271</v>
      </c>
      <c r="AZ662" s="193" t="s">
        <v>271</v>
      </c>
      <c r="BA662" s="193" t="s">
        <v>271</v>
      </c>
      <c r="BB662" s="190" t="s">
        <v>271</v>
      </c>
      <c r="BC662" s="193" t="s">
        <v>271</v>
      </c>
      <c r="BD662" s="193" t="s">
        <v>271</v>
      </c>
      <c r="BE662" s="190" t="s">
        <v>271</v>
      </c>
      <c r="BF662" s="193" t="s">
        <v>271</v>
      </c>
      <c r="BG662" s="193" t="s">
        <v>271</v>
      </c>
      <c r="BH662" s="190" t="s">
        <v>271</v>
      </c>
      <c r="BI662" s="193" t="s">
        <v>271</v>
      </c>
      <c r="BJ662" s="193" t="s">
        <v>271</v>
      </c>
      <c r="BK662" s="190" t="s">
        <v>271</v>
      </c>
      <c r="BL662" s="193" t="s">
        <v>271</v>
      </c>
      <c r="BM662" s="193" t="s">
        <v>271</v>
      </c>
      <c r="BN662" s="190" t="s">
        <v>271</v>
      </c>
      <c r="BO662" s="193" t="s">
        <v>271</v>
      </c>
      <c r="BP662" s="193" t="s">
        <v>271</v>
      </c>
      <c r="BQ662" s="190" t="s">
        <v>271</v>
      </c>
      <c r="BR662" s="193" t="s">
        <v>271</v>
      </c>
      <c r="BS662" s="193" t="s">
        <v>271</v>
      </c>
      <c r="BT662" s="190" t="s">
        <v>287</v>
      </c>
      <c r="BU662" s="193">
        <v>11899</v>
      </c>
      <c r="BV662" s="193">
        <v>0</v>
      </c>
      <c r="BW662" s="193" t="s">
        <v>271</v>
      </c>
      <c r="BX662" s="193" t="s">
        <v>271</v>
      </c>
      <c r="BY662" s="193">
        <v>0</v>
      </c>
      <c r="BZ662" s="193" t="s">
        <v>271</v>
      </c>
      <c r="CA662" s="193" t="s">
        <v>271</v>
      </c>
      <c r="CB662" s="193">
        <v>0</v>
      </c>
      <c r="CC662" s="190" t="s">
        <v>271</v>
      </c>
      <c r="CD662" s="193" t="s">
        <v>271</v>
      </c>
      <c r="CE662" s="193" t="s">
        <v>271</v>
      </c>
      <c r="CF662" s="190" t="s">
        <v>271</v>
      </c>
      <c r="CG662" s="193" t="s">
        <v>271</v>
      </c>
      <c r="CH662" s="193" t="s">
        <v>271</v>
      </c>
      <c r="CI662" s="190" t="s">
        <v>271</v>
      </c>
      <c r="CJ662" s="193" t="s">
        <v>271</v>
      </c>
      <c r="CK662" s="193" t="s">
        <v>271</v>
      </c>
      <c r="CL662" s="190" t="s">
        <v>271</v>
      </c>
      <c r="CM662" s="193" t="s">
        <v>271</v>
      </c>
      <c r="CN662" s="193" t="s">
        <v>271</v>
      </c>
      <c r="CO662" s="190" t="s">
        <v>271</v>
      </c>
      <c r="CP662" s="193" t="s">
        <v>271</v>
      </c>
      <c r="CQ662" s="193" t="s">
        <v>271</v>
      </c>
      <c r="CR662" s="190" t="s">
        <v>271</v>
      </c>
      <c r="CS662" s="193" t="s">
        <v>271</v>
      </c>
      <c r="CT662" s="193" t="s">
        <v>271</v>
      </c>
      <c r="CU662" s="190" t="s">
        <v>271</v>
      </c>
      <c r="CV662" s="193" t="s">
        <v>271</v>
      </c>
      <c r="CW662" s="193" t="s">
        <v>271</v>
      </c>
      <c r="CX662" s="190" t="s">
        <v>271</v>
      </c>
      <c r="CY662" s="193" t="s">
        <v>271</v>
      </c>
      <c r="CZ662" s="193" t="s">
        <v>271</v>
      </c>
      <c r="DA662" s="190" t="s">
        <v>271</v>
      </c>
      <c r="DB662" s="193" t="s">
        <v>271</v>
      </c>
      <c r="DC662" s="193" t="s">
        <v>271</v>
      </c>
      <c r="DD662" s="190" t="s">
        <v>271</v>
      </c>
      <c r="DE662" s="193" t="s">
        <v>271</v>
      </c>
      <c r="DF662" s="193" t="s">
        <v>271</v>
      </c>
      <c r="DG662" s="190" t="s">
        <v>271</v>
      </c>
      <c r="DH662" s="193" t="s">
        <v>271</v>
      </c>
      <c r="DI662" s="193" t="s">
        <v>271</v>
      </c>
      <c r="DJ662" s="190" t="s">
        <v>271</v>
      </c>
      <c r="DK662" s="193" t="s">
        <v>271</v>
      </c>
      <c r="DL662" s="193" t="s">
        <v>271</v>
      </c>
      <c r="DM662" s="190" t="s">
        <v>271</v>
      </c>
      <c r="DN662" s="193" t="s">
        <v>271</v>
      </c>
      <c r="DO662" s="193" t="s">
        <v>271</v>
      </c>
      <c r="DP662" s="190" t="s">
        <v>271</v>
      </c>
      <c r="DQ662" s="193" t="s">
        <v>271</v>
      </c>
      <c r="DR662" s="193" t="s">
        <v>271</v>
      </c>
      <c r="DS662" s="190" t="s">
        <v>271</v>
      </c>
      <c r="DT662" s="193" t="s">
        <v>271</v>
      </c>
      <c r="DU662" s="193" t="s">
        <v>271</v>
      </c>
      <c r="DV662" s="190" t="s">
        <v>271</v>
      </c>
      <c r="DW662" s="193" t="s">
        <v>271</v>
      </c>
      <c r="DX662" s="193" t="s">
        <v>271</v>
      </c>
      <c r="DY662" s="190" t="s">
        <v>356</v>
      </c>
      <c r="DZ662" s="190" t="s">
        <v>272</v>
      </c>
      <c r="EA662" s="190" t="s">
        <v>323</v>
      </c>
      <c r="EB662" s="190" t="s">
        <v>271</v>
      </c>
      <c r="EC662" s="190" t="s">
        <v>297</v>
      </c>
      <c r="ED662" s="190" t="s">
        <v>271</v>
      </c>
      <c r="EE662" s="190" t="s">
        <v>271</v>
      </c>
      <c r="EF662" s="190" t="s">
        <v>9826</v>
      </c>
      <c r="EG662" s="190" t="s">
        <v>352</v>
      </c>
      <c r="EH662" s="190" t="s">
        <v>320</v>
      </c>
      <c r="EI662" s="190" t="s">
        <v>319</v>
      </c>
      <c r="EJ662" s="190" t="s">
        <v>246</v>
      </c>
      <c r="EK662" s="190" t="s">
        <v>379</v>
      </c>
      <c r="EL662" s="190" t="s">
        <v>272</v>
      </c>
      <c r="EM662" s="190" t="s">
        <v>272</v>
      </c>
      <c r="EN662" s="190" t="s">
        <v>272</v>
      </c>
      <c r="EO662" s="190" t="s">
        <v>297</v>
      </c>
      <c r="EP662" s="190" t="s">
        <v>464</v>
      </c>
      <c r="EQ662" s="190">
        <v>3</v>
      </c>
      <c r="ER662" s="190" t="s">
        <v>349</v>
      </c>
      <c r="ES662" s="190" t="s">
        <v>272</v>
      </c>
      <c r="ET662" s="190" t="s">
        <v>272</v>
      </c>
      <c r="EU662" s="190" t="s">
        <v>272</v>
      </c>
      <c r="EV662" s="190" t="s">
        <v>272</v>
      </c>
      <c r="EW662" s="190" t="s">
        <v>303</v>
      </c>
      <c r="EX662" s="190">
        <v>4</v>
      </c>
      <c r="EY662" s="190" t="s">
        <v>318</v>
      </c>
      <c r="EZ662" s="190" t="s">
        <v>268</v>
      </c>
      <c r="FA662" s="190" t="s">
        <v>260</v>
      </c>
      <c r="FB662" s="193">
        <v>5</v>
      </c>
      <c r="FC662" s="190" t="s">
        <v>442</v>
      </c>
      <c r="FD662" s="190" t="s">
        <v>301</v>
      </c>
      <c r="FE662" s="190" t="s">
        <v>1357</v>
      </c>
      <c r="FF662" s="190" t="s">
        <v>262</v>
      </c>
      <c r="FG662" s="190" t="s">
        <v>271</v>
      </c>
      <c r="FH662" s="190" t="s">
        <v>271</v>
      </c>
      <c r="FI662" s="190" t="s">
        <v>9825</v>
      </c>
      <c r="FJ662" s="190" t="s">
        <v>9824</v>
      </c>
      <c r="FK662" s="190" t="s">
        <v>9823</v>
      </c>
      <c r="FL662" s="190" t="s">
        <v>9822</v>
      </c>
      <c r="FM662" s="190" t="s">
        <v>9821</v>
      </c>
      <c r="FN662" s="190" t="s">
        <v>9820</v>
      </c>
      <c r="FO662" s="190" t="s">
        <v>271</v>
      </c>
      <c r="FP662" s="190" t="s">
        <v>9819</v>
      </c>
      <c r="FQ662" s="193">
        <v>0</v>
      </c>
      <c r="FR662" s="193">
        <v>11899</v>
      </c>
      <c r="FS662" s="190" t="s">
        <v>271</v>
      </c>
      <c r="FT662" s="190" t="s">
        <v>271</v>
      </c>
      <c r="FU662" s="190" t="s">
        <v>272</v>
      </c>
      <c r="FV662" s="190" t="s">
        <v>272</v>
      </c>
      <c r="FW662" s="190" t="s">
        <v>271</v>
      </c>
      <c r="FX662" s="190" t="s">
        <v>271</v>
      </c>
      <c r="FY662" s="190" t="s">
        <v>271</v>
      </c>
      <c r="FZ662" s="190" t="s">
        <v>271</v>
      </c>
      <c r="GA662" s="190" t="s">
        <v>271</v>
      </c>
      <c r="GB662" s="190" t="s">
        <v>271</v>
      </c>
      <c r="GC662" s="190" t="s">
        <v>271</v>
      </c>
      <c r="GD662" s="190" t="s">
        <v>271</v>
      </c>
      <c r="GE662" s="190" t="s">
        <v>271</v>
      </c>
    </row>
    <row r="663" spans="1:187" x14ac:dyDescent="0.3">
      <c r="A663" s="190" t="s">
        <v>372</v>
      </c>
      <c r="B663" s="190">
        <v>3213</v>
      </c>
      <c r="C663" s="190" t="s">
        <v>134</v>
      </c>
      <c r="D663" s="190" t="s">
        <v>241</v>
      </c>
      <c r="E663" s="190" t="s">
        <v>7954</v>
      </c>
      <c r="F663" s="190" t="s">
        <v>7953</v>
      </c>
      <c r="G663" s="190" t="s">
        <v>4001</v>
      </c>
      <c r="H663" s="190" t="s">
        <v>369</v>
      </c>
      <c r="I663" s="190" t="s">
        <v>1514</v>
      </c>
      <c r="J663" s="190" t="s">
        <v>2592</v>
      </c>
      <c r="K663" s="190" t="s">
        <v>271</v>
      </c>
      <c r="L663" s="190" t="s">
        <v>271</v>
      </c>
      <c r="M663" s="190" t="s">
        <v>271</v>
      </c>
      <c r="N663" s="190" t="s">
        <v>271</v>
      </c>
      <c r="O663" s="190" t="s">
        <v>271</v>
      </c>
      <c r="P663" s="190" t="s">
        <v>271</v>
      </c>
      <c r="Q663" s="191">
        <v>42005</v>
      </c>
      <c r="R663" s="191">
        <v>43100</v>
      </c>
      <c r="T663" s="190" t="s">
        <v>574</v>
      </c>
      <c r="U663" s="194">
        <v>5805266</v>
      </c>
      <c r="V663" s="190" t="s">
        <v>2456</v>
      </c>
      <c r="W663" s="190" t="s">
        <v>7952</v>
      </c>
      <c r="X663" s="190" t="s">
        <v>7951</v>
      </c>
      <c r="Y663" s="190" t="s">
        <v>7950</v>
      </c>
      <c r="Z663" s="190" t="s">
        <v>1755</v>
      </c>
      <c r="AA663" s="190" t="s">
        <v>7949</v>
      </c>
      <c r="AB663" s="190" t="s">
        <v>291</v>
      </c>
      <c r="AC663" s="190" t="s">
        <v>7948</v>
      </c>
      <c r="AD663" s="190" t="s">
        <v>325</v>
      </c>
      <c r="AE663" s="190" t="s">
        <v>7947</v>
      </c>
      <c r="AF663" s="190" t="s">
        <v>7946</v>
      </c>
      <c r="AG663" s="193">
        <v>51295</v>
      </c>
      <c r="AH663" s="193">
        <v>51295</v>
      </c>
      <c r="AI663" s="193">
        <v>102590</v>
      </c>
      <c r="AJ663" s="193">
        <v>60673</v>
      </c>
      <c r="AK663" s="193">
        <v>60673</v>
      </c>
      <c r="AL663" s="193">
        <v>121346</v>
      </c>
      <c r="AM663" s="193">
        <v>49032</v>
      </c>
      <c r="AN663" s="193">
        <v>51858</v>
      </c>
      <c r="AO663" s="193">
        <v>100890</v>
      </c>
      <c r="AP663" s="193">
        <v>8172</v>
      </c>
      <c r="AQ663" s="193">
        <v>8643</v>
      </c>
      <c r="AR663" s="193">
        <v>16815</v>
      </c>
      <c r="AS663" s="190" t="s">
        <v>271</v>
      </c>
      <c r="AT663" s="193" t="s">
        <v>271</v>
      </c>
      <c r="AU663" s="193" t="s">
        <v>271</v>
      </c>
      <c r="AV663" s="190" t="s">
        <v>271</v>
      </c>
      <c r="AW663" s="193" t="s">
        <v>271</v>
      </c>
      <c r="AX663" s="193" t="s">
        <v>271</v>
      </c>
      <c r="AY663" s="190" t="s">
        <v>287</v>
      </c>
      <c r="AZ663" s="193">
        <v>1505</v>
      </c>
      <c r="BA663" s="193">
        <v>9030</v>
      </c>
      <c r="BB663" s="190" t="s">
        <v>271</v>
      </c>
      <c r="BC663" s="193" t="s">
        <v>271</v>
      </c>
      <c r="BD663" s="193" t="s">
        <v>271</v>
      </c>
      <c r="BE663" s="190" t="s">
        <v>271</v>
      </c>
      <c r="BF663" s="193" t="s">
        <v>271</v>
      </c>
      <c r="BG663" s="193" t="s">
        <v>271</v>
      </c>
      <c r="BH663" s="190" t="s">
        <v>287</v>
      </c>
      <c r="BI663" s="193">
        <v>2556</v>
      </c>
      <c r="BJ663" s="193">
        <v>15336</v>
      </c>
      <c r="BK663" s="190" t="s">
        <v>271</v>
      </c>
      <c r="BL663" s="193" t="s">
        <v>271</v>
      </c>
      <c r="BM663" s="193" t="s">
        <v>271</v>
      </c>
      <c r="BN663" s="190" t="s">
        <v>271</v>
      </c>
      <c r="BO663" s="193" t="s">
        <v>271</v>
      </c>
      <c r="BP663" s="193" t="s">
        <v>271</v>
      </c>
      <c r="BQ663" s="190" t="s">
        <v>271</v>
      </c>
      <c r="BR663" s="193" t="s">
        <v>271</v>
      </c>
      <c r="BS663" s="193" t="s">
        <v>271</v>
      </c>
      <c r="BT663" s="190" t="s">
        <v>271</v>
      </c>
      <c r="BU663" s="193" t="s">
        <v>271</v>
      </c>
      <c r="BV663" s="193" t="s">
        <v>271</v>
      </c>
      <c r="BW663" s="193">
        <v>5280</v>
      </c>
      <c r="BX663" s="193">
        <v>5076</v>
      </c>
      <c r="BY663" s="193">
        <v>10356</v>
      </c>
      <c r="BZ663" s="193">
        <v>880</v>
      </c>
      <c r="CA663" s="193">
        <v>846</v>
      </c>
      <c r="CB663" s="193">
        <v>1726</v>
      </c>
      <c r="CC663" s="190" t="s">
        <v>287</v>
      </c>
      <c r="CD663" s="193">
        <v>1505</v>
      </c>
      <c r="CE663" s="193">
        <v>9030</v>
      </c>
      <c r="CF663" s="190" t="s">
        <v>287</v>
      </c>
      <c r="CG663" s="193">
        <v>13187</v>
      </c>
      <c r="CH663" s="193">
        <v>79122</v>
      </c>
      <c r="CI663" s="190" t="s">
        <v>271</v>
      </c>
      <c r="CJ663" s="193" t="s">
        <v>271</v>
      </c>
      <c r="CK663" s="193" t="s">
        <v>271</v>
      </c>
      <c r="CL663" s="190" t="s">
        <v>287</v>
      </c>
      <c r="CM663" s="193">
        <v>1046</v>
      </c>
      <c r="CN663" s="193">
        <v>6276</v>
      </c>
      <c r="CO663" s="190" t="s">
        <v>287</v>
      </c>
      <c r="CP663" s="193">
        <v>0</v>
      </c>
      <c r="CQ663" s="193">
        <v>0</v>
      </c>
      <c r="CR663" s="190" t="s">
        <v>271</v>
      </c>
      <c r="CS663" s="193" t="s">
        <v>271</v>
      </c>
      <c r="CT663" s="193" t="s">
        <v>271</v>
      </c>
      <c r="CU663" s="190" t="s">
        <v>287</v>
      </c>
      <c r="CV663" s="193">
        <v>1505</v>
      </c>
      <c r="CW663" s="193">
        <v>9030</v>
      </c>
      <c r="CX663" s="190" t="s">
        <v>271</v>
      </c>
      <c r="CY663" s="193" t="s">
        <v>271</v>
      </c>
      <c r="CZ663" s="193" t="s">
        <v>271</v>
      </c>
      <c r="DA663" s="190" t="s">
        <v>271</v>
      </c>
      <c r="DB663" s="193" t="s">
        <v>271</v>
      </c>
      <c r="DC663" s="193" t="s">
        <v>271</v>
      </c>
      <c r="DD663" s="190" t="s">
        <v>271</v>
      </c>
      <c r="DE663" s="193" t="s">
        <v>271</v>
      </c>
      <c r="DF663" s="193" t="s">
        <v>271</v>
      </c>
      <c r="DG663" s="190" t="s">
        <v>271</v>
      </c>
      <c r="DH663" s="193" t="s">
        <v>271</v>
      </c>
      <c r="DI663" s="193" t="s">
        <v>271</v>
      </c>
      <c r="DJ663" s="190" t="s">
        <v>287</v>
      </c>
      <c r="DK663" s="193">
        <v>366</v>
      </c>
      <c r="DL663" s="193">
        <v>2196</v>
      </c>
      <c r="DM663" s="190" t="s">
        <v>287</v>
      </c>
      <c r="DN663" s="193">
        <v>520</v>
      </c>
      <c r="DO663" s="193">
        <v>3120</v>
      </c>
      <c r="DP663" s="190" t="s">
        <v>271</v>
      </c>
      <c r="DQ663" s="193" t="s">
        <v>271</v>
      </c>
      <c r="DR663" s="193" t="s">
        <v>271</v>
      </c>
      <c r="DS663" s="190" t="s">
        <v>271</v>
      </c>
      <c r="DT663" s="193" t="s">
        <v>271</v>
      </c>
      <c r="DU663" s="193" t="s">
        <v>271</v>
      </c>
      <c r="DV663" s="190" t="s">
        <v>287</v>
      </c>
      <c r="DW663" s="193">
        <v>1238</v>
      </c>
      <c r="DX663" s="193">
        <v>7428</v>
      </c>
      <c r="DY663" s="190" t="s">
        <v>356</v>
      </c>
      <c r="DZ663" s="190" t="s">
        <v>272</v>
      </c>
      <c r="EA663" s="190" t="s">
        <v>564</v>
      </c>
      <c r="EB663" s="190" t="s">
        <v>271</v>
      </c>
      <c r="EC663" s="190" t="s">
        <v>272</v>
      </c>
      <c r="ED663" s="190" t="s">
        <v>785</v>
      </c>
      <c r="EE663" s="190" t="s">
        <v>271</v>
      </c>
      <c r="EF663" s="190" t="s">
        <v>7945</v>
      </c>
      <c r="EG663" s="190" t="s">
        <v>321</v>
      </c>
      <c r="EH663" s="190" t="s">
        <v>380</v>
      </c>
      <c r="EI663" s="190" t="s">
        <v>319</v>
      </c>
      <c r="EJ663" s="190" t="s">
        <v>246</v>
      </c>
      <c r="EK663" s="190" t="s">
        <v>379</v>
      </c>
      <c r="EL663" s="190" t="s">
        <v>272</v>
      </c>
      <c r="EM663" s="190" t="s">
        <v>272</v>
      </c>
      <c r="EN663" s="190" t="s">
        <v>272</v>
      </c>
      <c r="EO663" s="190" t="s">
        <v>272</v>
      </c>
      <c r="EP663" s="190" t="s">
        <v>378</v>
      </c>
      <c r="EQ663" s="190">
        <v>4</v>
      </c>
      <c r="ER663" s="190" t="s">
        <v>349</v>
      </c>
      <c r="ES663" s="190" t="s">
        <v>272</v>
      </c>
      <c r="ET663" s="190" t="s">
        <v>272</v>
      </c>
      <c r="EU663" s="190" t="s">
        <v>272</v>
      </c>
      <c r="EV663" s="190" t="s">
        <v>272</v>
      </c>
      <c r="EW663" s="190" t="s">
        <v>303</v>
      </c>
      <c r="EX663" s="190">
        <v>4</v>
      </c>
      <c r="EY663" s="190" t="s">
        <v>278</v>
      </c>
      <c r="EZ663" s="190" t="s">
        <v>267</v>
      </c>
      <c r="FA663" s="190" t="s">
        <v>260</v>
      </c>
      <c r="FB663" s="193">
        <v>18</v>
      </c>
      <c r="FC663" s="190" t="s">
        <v>300</v>
      </c>
      <c r="FD663" s="190" t="s">
        <v>1357</v>
      </c>
      <c r="FE663" s="190" t="s">
        <v>348</v>
      </c>
      <c r="FF663" s="190" t="s">
        <v>264</v>
      </c>
      <c r="FG663" s="190" t="s">
        <v>7944</v>
      </c>
      <c r="FH663" s="190" t="s">
        <v>7943</v>
      </c>
      <c r="FI663" s="190" t="s">
        <v>7942</v>
      </c>
      <c r="FJ663" s="190" t="s">
        <v>7941</v>
      </c>
      <c r="FK663" s="190" t="s">
        <v>7940</v>
      </c>
      <c r="FL663" s="190" t="s">
        <v>7939</v>
      </c>
      <c r="FM663" s="190" t="s">
        <v>271</v>
      </c>
      <c r="FN663" s="190" t="s">
        <v>271</v>
      </c>
      <c r="FO663" s="190" t="s">
        <v>7938</v>
      </c>
      <c r="FP663" s="190" t="s">
        <v>7937</v>
      </c>
      <c r="FQ663" s="193">
        <v>100890</v>
      </c>
      <c r="FR663" s="193">
        <v>16815</v>
      </c>
      <c r="FS663" s="190" t="s">
        <v>272</v>
      </c>
      <c r="FT663" s="190" t="s">
        <v>272</v>
      </c>
      <c r="FU663" s="190" t="s">
        <v>272</v>
      </c>
      <c r="FV663" s="190" t="s">
        <v>272</v>
      </c>
      <c r="FW663" s="190" t="s">
        <v>297</v>
      </c>
      <c r="FX663" s="190" t="s">
        <v>297</v>
      </c>
      <c r="FY663" s="190" t="s">
        <v>297</v>
      </c>
      <c r="FZ663" s="190" t="s">
        <v>297</v>
      </c>
      <c r="GA663" s="190" t="s">
        <v>272</v>
      </c>
      <c r="GB663" s="190" t="s">
        <v>272</v>
      </c>
      <c r="GC663" s="190" t="s">
        <v>272</v>
      </c>
      <c r="GD663" s="190" t="s">
        <v>272</v>
      </c>
      <c r="GE663" s="190" t="s">
        <v>272</v>
      </c>
    </row>
    <row r="664" spans="1:187" x14ac:dyDescent="0.3">
      <c r="A664" s="190" t="s">
        <v>372</v>
      </c>
      <c r="B664" s="190">
        <v>3231</v>
      </c>
      <c r="C664" s="190" t="s">
        <v>134</v>
      </c>
      <c r="D664" s="190" t="s">
        <v>241</v>
      </c>
      <c r="E664" s="190" t="s">
        <v>6812</v>
      </c>
      <c r="F664" s="190" t="s">
        <v>6811</v>
      </c>
      <c r="G664" s="190" t="s">
        <v>6654</v>
      </c>
      <c r="H664" s="190" t="s">
        <v>369</v>
      </c>
      <c r="I664" s="190" t="s">
        <v>2128</v>
      </c>
      <c r="J664" s="190" t="s">
        <v>2128</v>
      </c>
      <c r="K664" s="190" t="s">
        <v>271</v>
      </c>
      <c r="L664" s="190" t="s">
        <v>271</v>
      </c>
      <c r="M664" s="190" t="s">
        <v>271</v>
      </c>
      <c r="N664" s="190" t="s">
        <v>271</v>
      </c>
      <c r="O664" s="190" t="s">
        <v>271</v>
      </c>
      <c r="P664" s="190" t="s">
        <v>271</v>
      </c>
      <c r="Q664" s="191">
        <v>41993</v>
      </c>
      <c r="R664" s="191">
        <v>43088</v>
      </c>
      <c r="T664" s="190" t="s">
        <v>366</v>
      </c>
      <c r="U664" s="194">
        <v>602593</v>
      </c>
      <c r="V664" s="190" t="s">
        <v>6810</v>
      </c>
      <c r="W664" s="190" t="s">
        <v>6809</v>
      </c>
      <c r="X664" s="190" t="s">
        <v>6530</v>
      </c>
      <c r="Y664" s="190" t="s">
        <v>6808</v>
      </c>
      <c r="Z664" s="190" t="s">
        <v>2585</v>
      </c>
      <c r="AA664" s="190" t="s">
        <v>6807</v>
      </c>
      <c r="AB664" s="190" t="s">
        <v>310</v>
      </c>
      <c r="AC664" s="190" t="s">
        <v>6806</v>
      </c>
      <c r="AD664" s="190" t="s">
        <v>674</v>
      </c>
      <c r="AE664" s="190" t="s">
        <v>6805</v>
      </c>
      <c r="AF664" s="190" t="s">
        <v>6804</v>
      </c>
      <c r="AG664" s="193">
        <v>8400</v>
      </c>
      <c r="AH664" s="193">
        <v>8100</v>
      </c>
      <c r="AI664" s="193">
        <v>16500</v>
      </c>
      <c r="AJ664" s="193">
        <v>3500</v>
      </c>
      <c r="AK664" s="193">
        <v>100</v>
      </c>
      <c r="AL664" s="193">
        <v>3600</v>
      </c>
      <c r="AM664" s="193">
        <v>0</v>
      </c>
      <c r="AN664" s="193">
        <v>0</v>
      </c>
      <c r="AO664" s="193">
        <v>0</v>
      </c>
      <c r="AP664" s="193">
        <v>0</v>
      </c>
      <c r="AQ664" s="193">
        <v>0</v>
      </c>
      <c r="AR664" s="193">
        <v>0</v>
      </c>
      <c r="AS664" s="190" t="s">
        <v>271</v>
      </c>
      <c r="AT664" s="193" t="s">
        <v>271</v>
      </c>
      <c r="AU664" s="193" t="s">
        <v>271</v>
      </c>
      <c r="AV664" s="190" t="s">
        <v>271</v>
      </c>
      <c r="AW664" s="193" t="s">
        <v>271</v>
      </c>
      <c r="AX664" s="193" t="s">
        <v>271</v>
      </c>
      <c r="AY664" s="190" t="s">
        <v>271</v>
      </c>
      <c r="AZ664" s="193" t="s">
        <v>271</v>
      </c>
      <c r="BA664" s="193" t="s">
        <v>271</v>
      </c>
      <c r="BB664" s="190" t="s">
        <v>271</v>
      </c>
      <c r="BC664" s="193" t="s">
        <v>271</v>
      </c>
      <c r="BD664" s="193" t="s">
        <v>271</v>
      </c>
      <c r="BE664" s="190" t="s">
        <v>271</v>
      </c>
      <c r="BF664" s="193" t="s">
        <v>271</v>
      </c>
      <c r="BG664" s="193" t="s">
        <v>271</v>
      </c>
      <c r="BH664" s="190" t="s">
        <v>271</v>
      </c>
      <c r="BI664" s="193" t="s">
        <v>271</v>
      </c>
      <c r="BJ664" s="193" t="s">
        <v>271</v>
      </c>
      <c r="BK664" s="190" t="s">
        <v>271</v>
      </c>
      <c r="BL664" s="193" t="s">
        <v>271</v>
      </c>
      <c r="BM664" s="193" t="s">
        <v>271</v>
      </c>
      <c r="BN664" s="190" t="s">
        <v>271</v>
      </c>
      <c r="BO664" s="193" t="s">
        <v>271</v>
      </c>
      <c r="BP664" s="193" t="s">
        <v>271</v>
      </c>
      <c r="BQ664" s="190" t="s">
        <v>271</v>
      </c>
      <c r="BR664" s="193" t="s">
        <v>271</v>
      </c>
      <c r="BS664" s="193" t="s">
        <v>271</v>
      </c>
      <c r="BT664" s="190" t="s">
        <v>271</v>
      </c>
      <c r="BU664" s="193" t="s">
        <v>271</v>
      </c>
      <c r="BV664" s="193" t="s">
        <v>271</v>
      </c>
      <c r="BW664" s="193">
        <v>6017</v>
      </c>
      <c r="BX664" s="193">
        <v>5978</v>
      </c>
      <c r="BY664" s="193">
        <v>11995</v>
      </c>
      <c r="BZ664" s="193">
        <v>3690</v>
      </c>
      <c r="CA664" s="193">
        <v>100</v>
      </c>
      <c r="CB664" s="193">
        <v>3790</v>
      </c>
      <c r="CC664" s="190" t="s">
        <v>271</v>
      </c>
      <c r="CD664" s="193" t="s">
        <v>271</v>
      </c>
      <c r="CE664" s="193" t="s">
        <v>271</v>
      </c>
      <c r="CF664" s="190" t="s">
        <v>271</v>
      </c>
      <c r="CG664" s="193" t="s">
        <v>271</v>
      </c>
      <c r="CH664" s="193" t="s">
        <v>271</v>
      </c>
      <c r="CI664" s="190" t="s">
        <v>287</v>
      </c>
      <c r="CJ664" s="193">
        <v>3690</v>
      </c>
      <c r="CK664" s="193">
        <v>11995</v>
      </c>
      <c r="CL664" s="190" t="s">
        <v>271</v>
      </c>
      <c r="CM664" s="193" t="s">
        <v>271</v>
      </c>
      <c r="CN664" s="193" t="s">
        <v>271</v>
      </c>
      <c r="CO664" s="190" t="s">
        <v>271</v>
      </c>
      <c r="CP664" s="193" t="s">
        <v>271</v>
      </c>
      <c r="CQ664" s="193" t="s">
        <v>271</v>
      </c>
      <c r="CR664" s="190" t="s">
        <v>271</v>
      </c>
      <c r="CS664" s="193" t="s">
        <v>271</v>
      </c>
      <c r="CT664" s="193" t="s">
        <v>271</v>
      </c>
      <c r="CU664" s="190" t="s">
        <v>271</v>
      </c>
      <c r="CV664" s="193" t="s">
        <v>271</v>
      </c>
      <c r="CW664" s="193" t="s">
        <v>271</v>
      </c>
      <c r="CX664" s="190" t="s">
        <v>271</v>
      </c>
      <c r="CY664" s="193" t="s">
        <v>271</v>
      </c>
      <c r="CZ664" s="193" t="s">
        <v>271</v>
      </c>
      <c r="DA664" s="190" t="s">
        <v>287</v>
      </c>
      <c r="DB664" s="193">
        <v>0</v>
      </c>
      <c r="DC664" s="193">
        <v>0</v>
      </c>
      <c r="DD664" s="190" t="s">
        <v>271</v>
      </c>
      <c r="DE664" s="193" t="s">
        <v>271</v>
      </c>
      <c r="DF664" s="193" t="s">
        <v>271</v>
      </c>
      <c r="DG664" s="190" t="s">
        <v>271</v>
      </c>
      <c r="DH664" s="193" t="s">
        <v>271</v>
      </c>
      <c r="DI664" s="193" t="s">
        <v>271</v>
      </c>
      <c r="DJ664" s="190" t="s">
        <v>271</v>
      </c>
      <c r="DK664" s="193" t="s">
        <v>271</v>
      </c>
      <c r="DL664" s="193" t="s">
        <v>271</v>
      </c>
      <c r="DM664" s="190" t="s">
        <v>287</v>
      </c>
      <c r="DN664" s="193">
        <v>0</v>
      </c>
      <c r="DO664" s="193">
        <v>0</v>
      </c>
      <c r="DP664" s="190" t="s">
        <v>271</v>
      </c>
      <c r="DQ664" s="193" t="s">
        <v>271</v>
      </c>
      <c r="DR664" s="193" t="s">
        <v>271</v>
      </c>
      <c r="DS664" s="190" t="s">
        <v>271</v>
      </c>
      <c r="DT664" s="193" t="s">
        <v>271</v>
      </c>
      <c r="DU664" s="193" t="s">
        <v>271</v>
      </c>
      <c r="DV664" s="190" t="s">
        <v>271</v>
      </c>
      <c r="DW664" s="193" t="s">
        <v>271</v>
      </c>
      <c r="DX664" s="193" t="s">
        <v>271</v>
      </c>
      <c r="DY664" s="190" t="s">
        <v>356</v>
      </c>
      <c r="DZ664" s="190" t="s">
        <v>272</v>
      </c>
      <c r="EA664" s="190" t="s">
        <v>695</v>
      </c>
      <c r="EB664" s="190" t="s">
        <v>286</v>
      </c>
      <c r="EC664" s="190" t="s">
        <v>272</v>
      </c>
      <c r="ED664" s="190" t="s">
        <v>381</v>
      </c>
      <c r="EE664" s="190" t="s">
        <v>307</v>
      </c>
      <c r="EF664" s="190" t="s">
        <v>6803</v>
      </c>
      <c r="EG664" s="190" t="s">
        <v>321</v>
      </c>
      <c r="EH664" s="190" t="s">
        <v>380</v>
      </c>
      <c r="EI664" s="190" t="s">
        <v>319</v>
      </c>
      <c r="EJ664" s="190" t="s">
        <v>245</v>
      </c>
      <c r="EK664" s="190" t="s">
        <v>379</v>
      </c>
      <c r="EL664" s="190" t="s">
        <v>272</v>
      </c>
      <c r="EM664" s="190" t="s">
        <v>272</v>
      </c>
      <c r="EN664" s="190" t="s">
        <v>272</v>
      </c>
      <c r="EO664" s="190" t="s">
        <v>272</v>
      </c>
      <c r="EP664" s="190" t="s">
        <v>378</v>
      </c>
      <c r="EQ664" s="190">
        <v>4</v>
      </c>
      <c r="ER664" s="190" t="s">
        <v>349</v>
      </c>
      <c r="ES664" s="190" t="s">
        <v>272</v>
      </c>
      <c r="ET664" s="190" t="s">
        <v>272</v>
      </c>
      <c r="EU664" s="190" t="s">
        <v>297</v>
      </c>
      <c r="EV664" s="190" t="s">
        <v>272</v>
      </c>
      <c r="EW664" s="190" t="s">
        <v>303</v>
      </c>
      <c r="EX664" s="190">
        <v>3</v>
      </c>
      <c r="EY664" s="190" t="s">
        <v>302</v>
      </c>
      <c r="EZ664" s="190" t="s">
        <v>268</v>
      </c>
      <c r="FA664" s="190" t="s">
        <v>259</v>
      </c>
      <c r="FB664" s="193">
        <v>1</v>
      </c>
      <c r="FC664" s="190" t="s">
        <v>1357</v>
      </c>
      <c r="FD664" s="190" t="s">
        <v>271</v>
      </c>
      <c r="FE664" s="190" t="s">
        <v>271</v>
      </c>
      <c r="FF664" s="190" t="s">
        <v>263</v>
      </c>
      <c r="FG664" s="190" t="s">
        <v>6802</v>
      </c>
      <c r="FH664" s="190" t="s">
        <v>271</v>
      </c>
      <c r="FI664" s="190" t="s">
        <v>6801</v>
      </c>
      <c r="FJ664" s="190" t="s">
        <v>6800</v>
      </c>
      <c r="FK664" s="190" t="s">
        <v>6799</v>
      </c>
      <c r="FL664" s="190" t="s">
        <v>6798</v>
      </c>
      <c r="FM664" s="190" t="s">
        <v>6797</v>
      </c>
      <c r="FN664" s="190" t="s">
        <v>6796</v>
      </c>
      <c r="FO664" s="190" t="s">
        <v>6795</v>
      </c>
      <c r="FP664" s="190" t="s">
        <v>6794</v>
      </c>
      <c r="FQ664" s="193">
        <v>11995</v>
      </c>
      <c r="FR664" s="193">
        <v>3790</v>
      </c>
      <c r="FS664" s="190" t="s">
        <v>272</v>
      </c>
      <c r="FT664" s="190" t="s">
        <v>272</v>
      </c>
      <c r="FU664" s="190" t="s">
        <v>271</v>
      </c>
      <c r="FV664" s="190" t="s">
        <v>271</v>
      </c>
      <c r="FW664" s="190" t="s">
        <v>271</v>
      </c>
      <c r="FX664" s="190" t="s">
        <v>271</v>
      </c>
      <c r="FY664" s="190" t="s">
        <v>271</v>
      </c>
      <c r="FZ664" s="190" t="s">
        <v>271</v>
      </c>
      <c r="GA664" s="190" t="s">
        <v>271</v>
      </c>
      <c r="GB664" s="190" t="s">
        <v>271</v>
      </c>
      <c r="GC664" s="190" t="s">
        <v>271</v>
      </c>
      <c r="GD664" s="190" t="s">
        <v>271</v>
      </c>
      <c r="GE664" s="190" t="s">
        <v>272</v>
      </c>
    </row>
    <row r="665" spans="1:187" x14ac:dyDescent="0.3">
      <c r="A665" s="190" t="s">
        <v>372</v>
      </c>
      <c r="B665" s="190">
        <v>3232</v>
      </c>
      <c r="C665" s="190" t="s">
        <v>134</v>
      </c>
      <c r="D665" s="190" t="s">
        <v>241</v>
      </c>
      <c r="E665" s="190" t="s">
        <v>6551</v>
      </c>
      <c r="F665" s="190" t="s">
        <v>6550</v>
      </c>
      <c r="G665" s="190" t="s">
        <v>6357</v>
      </c>
      <c r="H665" s="190" t="s">
        <v>369</v>
      </c>
      <c r="I665" s="190" t="s">
        <v>6421</v>
      </c>
      <c r="J665" s="190" t="s">
        <v>6533</v>
      </c>
      <c r="K665" s="190" t="s">
        <v>271</v>
      </c>
      <c r="L665" s="190" t="s">
        <v>271</v>
      </c>
      <c r="M665" s="190" t="s">
        <v>271</v>
      </c>
      <c r="N665" s="190" t="s">
        <v>271</v>
      </c>
      <c r="O665" s="190" t="s">
        <v>271</v>
      </c>
      <c r="P665" s="190" t="s">
        <v>271</v>
      </c>
      <c r="Q665" s="191">
        <v>41640</v>
      </c>
      <c r="R665" s="191">
        <v>42428</v>
      </c>
      <c r="T665" s="190" t="s">
        <v>391</v>
      </c>
      <c r="U665" s="194">
        <v>3104214</v>
      </c>
      <c r="V665" s="190" t="s">
        <v>6549</v>
      </c>
      <c r="W665" s="190" t="s">
        <v>6548</v>
      </c>
      <c r="X665" s="190" t="s">
        <v>6530</v>
      </c>
      <c r="Y665" s="190" t="s">
        <v>6529</v>
      </c>
      <c r="Z665" s="190" t="s">
        <v>6528</v>
      </c>
      <c r="AA665" s="190" t="s">
        <v>6527</v>
      </c>
      <c r="AB665" s="190" t="s">
        <v>310</v>
      </c>
      <c r="AC665" s="190" t="s">
        <v>6547</v>
      </c>
      <c r="AD665" s="190" t="s">
        <v>325</v>
      </c>
      <c r="AE665" s="190" t="s">
        <v>6546</v>
      </c>
      <c r="AF665" s="190" t="s">
        <v>6545</v>
      </c>
      <c r="AG665" s="193">
        <v>100000</v>
      </c>
      <c r="AH665" s="193">
        <v>103736</v>
      </c>
      <c r="AI665" s="193">
        <v>203736</v>
      </c>
      <c r="AJ665" s="193">
        <v>618542</v>
      </c>
      <c r="AK665" s="193">
        <v>603874</v>
      </c>
      <c r="AL665" s="193">
        <v>1222416</v>
      </c>
      <c r="AM665" s="193">
        <v>0</v>
      </c>
      <c r="AN665" s="193">
        <v>0</v>
      </c>
      <c r="AO665" s="193">
        <v>0</v>
      </c>
      <c r="AP665" s="193">
        <v>0</v>
      </c>
      <c r="AQ665" s="193">
        <v>0</v>
      </c>
      <c r="AR665" s="193">
        <v>0</v>
      </c>
      <c r="AS665" s="190" t="s">
        <v>271</v>
      </c>
      <c r="AT665" s="193" t="s">
        <v>271</v>
      </c>
      <c r="AU665" s="193" t="s">
        <v>271</v>
      </c>
      <c r="AV665" s="190" t="s">
        <v>271</v>
      </c>
      <c r="AW665" s="193" t="s">
        <v>271</v>
      </c>
      <c r="AX665" s="193" t="s">
        <v>271</v>
      </c>
      <c r="AY665" s="190" t="s">
        <v>271</v>
      </c>
      <c r="AZ665" s="193" t="s">
        <v>271</v>
      </c>
      <c r="BA665" s="193" t="s">
        <v>271</v>
      </c>
      <c r="BB665" s="190" t="s">
        <v>271</v>
      </c>
      <c r="BC665" s="193" t="s">
        <v>271</v>
      </c>
      <c r="BD665" s="193" t="s">
        <v>271</v>
      </c>
      <c r="BE665" s="190" t="s">
        <v>271</v>
      </c>
      <c r="BF665" s="193" t="s">
        <v>271</v>
      </c>
      <c r="BG665" s="193" t="s">
        <v>271</v>
      </c>
      <c r="BH665" s="190" t="s">
        <v>271</v>
      </c>
      <c r="BI665" s="193" t="s">
        <v>271</v>
      </c>
      <c r="BJ665" s="193" t="s">
        <v>271</v>
      </c>
      <c r="BK665" s="190" t="s">
        <v>271</v>
      </c>
      <c r="BL665" s="193" t="s">
        <v>271</v>
      </c>
      <c r="BM665" s="193" t="s">
        <v>271</v>
      </c>
      <c r="BN665" s="190" t="s">
        <v>271</v>
      </c>
      <c r="BO665" s="193" t="s">
        <v>271</v>
      </c>
      <c r="BP665" s="193" t="s">
        <v>271</v>
      </c>
      <c r="BQ665" s="190" t="s">
        <v>271</v>
      </c>
      <c r="BR665" s="193" t="s">
        <v>271</v>
      </c>
      <c r="BS665" s="193" t="s">
        <v>271</v>
      </c>
      <c r="BT665" s="190" t="s">
        <v>271</v>
      </c>
      <c r="BU665" s="193" t="s">
        <v>271</v>
      </c>
      <c r="BV665" s="193" t="s">
        <v>271</v>
      </c>
      <c r="BW665" s="193">
        <v>128969</v>
      </c>
      <c r="BX665" s="193">
        <v>38459</v>
      </c>
      <c r="BY665" s="193">
        <v>167428</v>
      </c>
      <c r="BZ665" s="193">
        <v>36247</v>
      </c>
      <c r="CA665" s="193">
        <v>28965</v>
      </c>
      <c r="CB665" s="193">
        <v>65212</v>
      </c>
      <c r="CC665" s="190" t="s">
        <v>271</v>
      </c>
      <c r="CD665" s="193" t="s">
        <v>271</v>
      </c>
      <c r="CE665" s="193" t="s">
        <v>271</v>
      </c>
      <c r="CF665" s="190" t="s">
        <v>287</v>
      </c>
      <c r="CG665" s="193">
        <v>1455</v>
      </c>
      <c r="CH665" s="193">
        <v>8730</v>
      </c>
      <c r="CI665" s="190" t="s">
        <v>271</v>
      </c>
      <c r="CJ665" s="193" t="s">
        <v>271</v>
      </c>
      <c r="CK665" s="193" t="s">
        <v>271</v>
      </c>
      <c r="CL665" s="190" t="s">
        <v>271</v>
      </c>
      <c r="CM665" s="193" t="s">
        <v>271</v>
      </c>
      <c r="CN665" s="193" t="s">
        <v>271</v>
      </c>
      <c r="CO665" s="190" t="s">
        <v>271</v>
      </c>
      <c r="CP665" s="193" t="s">
        <v>271</v>
      </c>
      <c r="CQ665" s="193" t="s">
        <v>271</v>
      </c>
      <c r="CR665" s="190" t="s">
        <v>287</v>
      </c>
      <c r="CS665" s="193">
        <v>1205</v>
      </c>
      <c r="CT665" s="193">
        <v>7230</v>
      </c>
      <c r="CU665" s="190" t="s">
        <v>287</v>
      </c>
      <c r="CV665" s="193">
        <v>4364</v>
      </c>
      <c r="CW665" s="193">
        <v>26184</v>
      </c>
      <c r="CX665" s="190" t="s">
        <v>287</v>
      </c>
      <c r="CY665" s="193">
        <v>12</v>
      </c>
      <c r="CZ665" s="193">
        <v>72</v>
      </c>
      <c r="DA665" s="190" t="s">
        <v>287</v>
      </c>
      <c r="DB665" s="193">
        <v>1363</v>
      </c>
      <c r="DC665" s="193">
        <v>8178</v>
      </c>
      <c r="DD665" s="190" t="s">
        <v>271</v>
      </c>
      <c r="DE665" s="193" t="s">
        <v>271</v>
      </c>
      <c r="DF665" s="193" t="s">
        <v>271</v>
      </c>
      <c r="DG665" s="190" t="s">
        <v>271</v>
      </c>
      <c r="DH665" s="193" t="s">
        <v>271</v>
      </c>
      <c r="DI665" s="193" t="s">
        <v>271</v>
      </c>
      <c r="DJ665" s="190" t="s">
        <v>271</v>
      </c>
      <c r="DK665" s="193" t="s">
        <v>271</v>
      </c>
      <c r="DL665" s="193" t="s">
        <v>271</v>
      </c>
      <c r="DM665" s="190" t="s">
        <v>287</v>
      </c>
      <c r="DN665" s="193">
        <v>26267</v>
      </c>
      <c r="DO665" s="193">
        <v>157602</v>
      </c>
      <c r="DP665" s="190" t="s">
        <v>287</v>
      </c>
      <c r="DQ665" s="193">
        <v>0</v>
      </c>
      <c r="DR665" s="193">
        <v>0</v>
      </c>
      <c r="DS665" s="190" t="s">
        <v>271</v>
      </c>
      <c r="DT665" s="193" t="s">
        <v>271</v>
      </c>
      <c r="DU665" s="193" t="s">
        <v>271</v>
      </c>
      <c r="DV665" s="190" t="s">
        <v>287</v>
      </c>
      <c r="DW665" s="193">
        <v>39100</v>
      </c>
      <c r="DX665" s="193">
        <v>234600</v>
      </c>
      <c r="DY665" s="190" t="s">
        <v>356</v>
      </c>
      <c r="DZ665" s="190" t="s">
        <v>297</v>
      </c>
      <c r="EA665" s="190" t="s">
        <v>271</v>
      </c>
      <c r="EB665" s="190" t="s">
        <v>271</v>
      </c>
      <c r="EC665" s="190" t="s">
        <v>297</v>
      </c>
      <c r="ED665" s="190" t="s">
        <v>271</v>
      </c>
      <c r="EE665" s="190" t="s">
        <v>271</v>
      </c>
      <c r="EF665" s="190" t="s">
        <v>271</v>
      </c>
      <c r="EG665" s="190" t="s">
        <v>285</v>
      </c>
      <c r="EH665" s="190" t="s">
        <v>320</v>
      </c>
      <c r="EI665" s="190" t="s">
        <v>319</v>
      </c>
      <c r="EJ665" s="190" t="s">
        <v>244</v>
      </c>
      <c r="EK665" s="190" t="s">
        <v>351</v>
      </c>
      <c r="EL665" s="190" t="s">
        <v>272</v>
      </c>
      <c r="EM665" s="190" t="s">
        <v>272</v>
      </c>
      <c r="EN665" s="190" t="s">
        <v>272</v>
      </c>
      <c r="EO665" s="190" t="s">
        <v>272</v>
      </c>
      <c r="EP665" s="190" t="s">
        <v>350</v>
      </c>
      <c r="EQ665" s="190">
        <v>4</v>
      </c>
      <c r="ER665" s="190" t="s">
        <v>349</v>
      </c>
      <c r="ES665" s="190" t="s">
        <v>272</v>
      </c>
      <c r="ET665" s="190" t="s">
        <v>272</v>
      </c>
      <c r="EU665" s="190" t="s">
        <v>272</v>
      </c>
      <c r="EV665" s="190" t="s">
        <v>272</v>
      </c>
      <c r="EW665" s="190" t="s">
        <v>303</v>
      </c>
      <c r="EX665" s="190">
        <v>4</v>
      </c>
      <c r="EY665" s="190" t="s">
        <v>318</v>
      </c>
      <c r="EZ665" s="190" t="s">
        <v>266</v>
      </c>
      <c r="FA665" s="190" t="s">
        <v>260</v>
      </c>
      <c r="FB665" s="193">
        <v>4</v>
      </c>
      <c r="FC665" s="190" t="s">
        <v>1357</v>
      </c>
      <c r="FD665" s="190" t="s">
        <v>348</v>
      </c>
      <c r="FE665" s="190" t="s">
        <v>2097</v>
      </c>
      <c r="FF665" s="190" t="s">
        <v>263</v>
      </c>
      <c r="FG665" s="190" t="s">
        <v>6544</v>
      </c>
      <c r="FH665" s="190" t="s">
        <v>271</v>
      </c>
      <c r="FI665" s="190" t="s">
        <v>6543</v>
      </c>
      <c r="FJ665" s="190" t="s">
        <v>6542</v>
      </c>
      <c r="FK665" s="190" t="s">
        <v>6541</v>
      </c>
      <c r="FL665" s="190" t="s">
        <v>6540</v>
      </c>
      <c r="FM665" s="190" t="s">
        <v>6539</v>
      </c>
      <c r="FN665" s="190" t="s">
        <v>6538</v>
      </c>
      <c r="FO665" s="190" t="s">
        <v>6537</v>
      </c>
      <c r="FP665" s="190" t="s">
        <v>6536</v>
      </c>
      <c r="FQ665" s="193">
        <v>167428</v>
      </c>
      <c r="FR665" s="193">
        <v>65212</v>
      </c>
      <c r="FS665" s="190" t="s">
        <v>272</v>
      </c>
      <c r="FT665" s="190" t="s">
        <v>272</v>
      </c>
      <c r="FU665" s="190" t="s">
        <v>297</v>
      </c>
      <c r="FV665" s="190" t="s">
        <v>297</v>
      </c>
      <c r="FW665" s="190" t="s">
        <v>272</v>
      </c>
      <c r="FX665" s="190" t="s">
        <v>272</v>
      </c>
      <c r="FY665" s="190" t="s">
        <v>272</v>
      </c>
      <c r="FZ665" s="190" t="s">
        <v>272</v>
      </c>
      <c r="GA665" s="190" t="s">
        <v>272</v>
      </c>
      <c r="GB665" s="190" t="s">
        <v>272</v>
      </c>
      <c r="GC665" s="190" t="s">
        <v>272</v>
      </c>
      <c r="GD665" s="190" t="s">
        <v>272</v>
      </c>
      <c r="GE665" s="190" t="s">
        <v>272</v>
      </c>
    </row>
    <row r="666" spans="1:187" x14ac:dyDescent="0.3">
      <c r="A666" s="190" t="s">
        <v>372</v>
      </c>
      <c r="B666" s="190">
        <v>3233</v>
      </c>
      <c r="C666" s="190" t="s">
        <v>134</v>
      </c>
      <c r="D666" s="190" t="s">
        <v>241</v>
      </c>
      <c r="E666" s="190" t="s">
        <v>6535</v>
      </c>
      <c r="F666" s="190" t="s">
        <v>6534</v>
      </c>
      <c r="G666" s="190" t="s">
        <v>6357</v>
      </c>
      <c r="H666" s="190" t="s">
        <v>369</v>
      </c>
      <c r="I666" s="190" t="s">
        <v>6421</v>
      </c>
      <c r="J666" s="190" t="s">
        <v>6533</v>
      </c>
      <c r="K666" s="190" t="s">
        <v>271</v>
      </c>
      <c r="L666" s="190" t="s">
        <v>271</v>
      </c>
      <c r="M666" s="190" t="s">
        <v>271</v>
      </c>
      <c r="N666" s="190" t="s">
        <v>271</v>
      </c>
      <c r="O666" s="190" t="s">
        <v>271</v>
      </c>
      <c r="P666" s="190" t="s">
        <v>271</v>
      </c>
      <c r="Q666" s="191">
        <v>42430</v>
      </c>
      <c r="R666" s="191">
        <v>43890</v>
      </c>
      <c r="T666" s="190" t="s">
        <v>391</v>
      </c>
      <c r="U666" s="194">
        <v>6806550.29</v>
      </c>
      <c r="V666" s="190" t="s">
        <v>6532</v>
      </c>
      <c r="W666" s="190" t="s">
        <v>6531</v>
      </c>
      <c r="X666" s="190" t="s">
        <v>6530</v>
      </c>
      <c r="Y666" s="190" t="s">
        <v>6529</v>
      </c>
      <c r="Z666" s="190" t="s">
        <v>6528</v>
      </c>
      <c r="AA666" s="190" t="s">
        <v>6527</v>
      </c>
      <c r="AB666" s="190" t="s">
        <v>310</v>
      </c>
      <c r="AC666" s="190" t="s">
        <v>6526</v>
      </c>
      <c r="AD666" s="190" t="s">
        <v>325</v>
      </c>
      <c r="AE666" s="190" t="s">
        <v>6525</v>
      </c>
      <c r="AF666" s="190" t="s">
        <v>6524</v>
      </c>
      <c r="AG666" s="193">
        <v>12242396</v>
      </c>
      <c r="AH666" s="193">
        <v>1212932</v>
      </c>
      <c r="AI666" s="193">
        <v>13455328</v>
      </c>
      <c r="AJ666" s="193">
        <v>215900</v>
      </c>
      <c r="AK666" s="193">
        <v>195329</v>
      </c>
      <c r="AL666" s="193">
        <v>411229</v>
      </c>
      <c r="AM666" s="193">
        <v>0</v>
      </c>
      <c r="AN666" s="193">
        <v>0</v>
      </c>
      <c r="AO666" s="193">
        <v>0</v>
      </c>
      <c r="AP666" s="193">
        <v>0</v>
      </c>
      <c r="AQ666" s="193">
        <v>0</v>
      </c>
      <c r="AR666" s="193">
        <v>0</v>
      </c>
      <c r="AS666" s="190" t="s">
        <v>271</v>
      </c>
      <c r="AT666" s="193" t="s">
        <v>271</v>
      </c>
      <c r="AU666" s="193" t="s">
        <v>271</v>
      </c>
      <c r="AV666" s="190" t="s">
        <v>271</v>
      </c>
      <c r="AW666" s="193" t="s">
        <v>271</v>
      </c>
      <c r="AX666" s="193" t="s">
        <v>271</v>
      </c>
      <c r="AY666" s="190" t="s">
        <v>271</v>
      </c>
      <c r="AZ666" s="193" t="s">
        <v>271</v>
      </c>
      <c r="BA666" s="193" t="s">
        <v>271</v>
      </c>
      <c r="BB666" s="190" t="s">
        <v>271</v>
      </c>
      <c r="BC666" s="193" t="s">
        <v>271</v>
      </c>
      <c r="BD666" s="193" t="s">
        <v>271</v>
      </c>
      <c r="BE666" s="190" t="s">
        <v>271</v>
      </c>
      <c r="BF666" s="193" t="s">
        <v>271</v>
      </c>
      <c r="BG666" s="193" t="s">
        <v>271</v>
      </c>
      <c r="BH666" s="190" t="s">
        <v>271</v>
      </c>
      <c r="BI666" s="193" t="s">
        <v>271</v>
      </c>
      <c r="BJ666" s="193" t="s">
        <v>271</v>
      </c>
      <c r="BK666" s="190" t="s">
        <v>271</v>
      </c>
      <c r="BL666" s="193" t="s">
        <v>271</v>
      </c>
      <c r="BM666" s="193" t="s">
        <v>271</v>
      </c>
      <c r="BN666" s="190" t="s">
        <v>271</v>
      </c>
      <c r="BO666" s="193" t="s">
        <v>271</v>
      </c>
      <c r="BP666" s="193" t="s">
        <v>271</v>
      </c>
      <c r="BQ666" s="190" t="s">
        <v>271</v>
      </c>
      <c r="BR666" s="193" t="s">
        <v>271</v>
      </c>
      <c r="BS666" s="193" t="s">
        <v>271</v>
      </c>
      <c r="BT666" s="190" t="s">
        <v>271</v>
      </c>
      <c r="BU666" s="193" t="s">
        <v>271</v>
      </c>
      <c r="BV666" s="193" t="s">
        <v>271</v>
      </c>
      <c r="BW666" s="193">
        <v>70821</v>
      </c>
      <c r="BX666" s="193">
        <v>69141</v>
      </c>
      <c r="BY666" s="193">
        <v>139962</v>
      </c>
      <c r="BZ666" s="193">
        <v>22470</v>
      </c>
      <c r="CA666" s="193">
        <v>857</v>
      </c>
      <c r="CB666" s="193">
        <v>23327</v>
      </c>
      <c r="CC666" s="190" t="s">
        <v>271</v>
      </c>
      <c r="CD666" s="193" t="s">
        <v>271</v>
      </c>
      <c r="CE666" s="193" t="s">
        <v>271</v>
      </c>
      <c r="CF666" s="190" t="s">
        <v>271</v>
      </c>
      <c r="CG666" s="193" t="s">
        <v>271</v>
      </c>
      <c r="CH666" s="193" t="s">
        <v>271</v>
      </c>
      <c r="CI666" s="190" t="s">
        <v>271</v>
      </c>
      <c r="CJ666" s="193" t="s">
        <v>271</v>
      </c>
      <c r="CK666" s="193" t="s">
        <v>271</v>
      </c>
      <c r="CL666" s="190" t="s">
        <v>271</v>
      </c>
      <c r="CM666" s="193" t="s">
        <v>271</v>
      </c>
      <c r="CN666" s="193" t="s">
        <v>271</v>
      </c>
      <c r="CO666" s="190" t="s">
        <v>287</v>
      </c>
      <c r="CP666" s="193">
        <v>3060</v>
      </c>
      <c r="CQ666" s="193">
        <v>18360</v>
      </c>
      <c r="CR666" s="190" t="s">
        <v>287</v>
      </c>
      <c r="CS666" s="193">
        <v>502</v>
      </c>
      <c r="CT666" s="193">
        <v>3012</v>
      </c>
      <c r="CU666" s="190" t="s">
        <v>271</v>
      </c>
      <c r="CV666" s="193" t="s">
        <v>271</v>
      </c>
      <c r="CW666" s="193" t="s">
        <v>271</v>
      </c>
      <c r="CX666" s="190" t="s">
        <v>287</v>
      </c>
      <c r="CY666" s="193">
        <v>0</v>
      </c>
      <c r="CZ666" s="193">
        <v>0</v>
      </c>
      <c r="DA666" s="190" t="s">
        <v>287</v>
      </c>
      <c r="DB666" s="193">
        <v>692</v>
      </c>
      <c r="DC666" s="193">
        <v>4192</v>
      </c>
      <c r="DD666" s="190" t="s">
        <v>271</v>
      </c>
      <c r="DE666" s="193" t="s">
        <v>271</v>
      </c>
      <c r="DF666" s="193" t="s">
        <v>271</v>
      </c>
      <c r="DG666" s="190" t="s">
        <v>271</v>
      </c>
      <c r="DH666" s="193" t="s">
        <v>271</v>
      </c>
      <c r="DI666" s="193" t="s">
        <v>271</v>
      </c>
      <c r="DJ666" s="190" t="s">
        <v>271</v>
      </c>
      <c r="DK666" s="193" t="s">
        <v>271</v>
      </c>
      <c r="DL666" s="193" t="s">
        <v>271</v>
      </c>
      <c r="DM666" s="190" t="s">
        <v>287</v>
      </c>
      <c r="DN666" s="193">
        <v>0</v>
      </c>
      <c r="DO666" s="193">
        <v>0</v>
      </c>
      <c r="DP666" s="190" t="s">
        <v>271</v>
      </c>
      <c r="DQ666" s="193" t="s">
        <v>271</v>
      </c>
      <c r="DR666" s="193" t="s">
        <v>271</v>
      </c>
      <c r="DS666" s="190" t="s">
        <v>271</v>
      </c>
      <c r="DT666" s="193" t="s">
        <v>271</v>
      </c>
      <c r="DU666" s="193" t="s">
        <v>271</v>
      </c>
      <c r="DV666" s="190" t="s">
        <v>287</v>
      </c>
      <c r="DW666" s="193">
        <v>15398</v>
      </c>
      <c r="DX666" s="193">
        <v>92388</v>
      </c>
      <c r="DY666" s="190" t="s">
        <v>356</v>
      </c>
      <c r="DZ666" s="190" t="s">
        <v>297</v>
      </c>
      <c r="EA666" s="190" t="s">
        <v>271</v>
      </c>
      <c r="EB666" s="190" t="s">
        <v>271</v>
      </c>
      <c r="EC666" s="190" t="s">
        <v>297</v>
      </c>
      <c r="ED666" s="190" t="s">
        <v>271</v>
      </c>
      <c r="EE666" s="190" t="s">
        <v>271</v>
      </c>
      <c r="EF666" s="190" t="s">
        <v>6523</v>
      </c>
      <c r="EG666" s="190" t="s">
        <v>321</v>
      </c>
      <c r="EH666" s="190" t="s">
        <v>380</v>
      </c>
      <c r="EI666" s="190" t="s">
        <v>319</v>
      </c>
      <c r="EJ666" s="190" t="s">
        <v>244</v>
      </c>
      <c r="EK666" s="190" t="s">
        <v>351</v>
      </c>
      <c r="EL666" s="190" t="s">
        <v>272</v>
      </c>
      <c r="EM666" s="190" t="s">
        <v>272</v>
      </c>
      <c r="EN666" s="190" t="s">
        <v>272</v>
      </c>
      <c r="EO666" s="190" t="s">
        <v>272</v>
      </c>
      <c r="EP666" s="190" t="s">
        <v>350</v>
      </c>
      <c r="EQ666" s="190">
        <v>4</v>
      </c>
      <c r="ER666" s="190" t="s">
        <v>349</v>
      </c>
      <c r="ES666" s="190" t="s">
        <v>272</v>
      </c>
      <c r="ET666" s="190" t="s">
        <v>272</v>
      </c>
      <c r="EU666" s="190" t="s">
        <v>272</v>
      </c>
      <c r="EV666" s="190" t="s">
        <v>272</v>
      </c>
      <c r="EW666" s="190" t="s">
        <v>303</v>
      </c>
      <c r="EX666" s="190">
        <v>4</v>
      </c>
      <c r="EY666" s="190" t="s">
        <v>318</v>
      </c>
      <c r="EZ666" s="190" t="s">
        <v>266</v>
      </c>
      <c r="FA666" s="190" t="s">
        <v>260</v>
      </c>
      <c r="FB666" s="193">
        <v>4</v>
      </c>
      <c r="FC666" s="190" t="s">
        <v>1357</v>
      </c>
      <c r="FD666" s="190" t="s">
        <v>348</v>
      </c>
      <c r="FE666" s="190" t="s">
        <v>442</v>
      </c>
      <c r="FF666" s="190" t="s">
        <v>263</v>
      </c>
      <c r="FG666" s="190" t="s">
        <v>6522</v>
      </c>
      <c r="FH666" s="190" t="s">
        <v>271</v>
      </c>
      <c r="FI666" s="190" t="s">
        <v>271</v>
      </c>
      <c r="FJ666" s="190" t="s">
        <v>271</v>
      </c>
      <c r="FK666" s="190" t="s">
        <v>271</v>
      </c>
      <c r="FL666" s="190" t="s">
        <v>6521</v>
      </c>
      <c r="FM666" s="190" t="s">
        <v>6520</v>
      </c>
      <c r="FN666" s="190" t="s">
        <v>6519</v>
      </c>
      <c r="FO666" s="190" t="s">
        <v>6518</v>
      </c>
      <c r="FP666" s="190" t="s">
        <v>6517</v>
      </c>
      <c r="FQ666" s="193">
        <v>139962</v>
      </c>
      <c r="FR666" s="193">
        <v>23327</v>
      </c>
      <c r="FS666" s="190" t="s">
        <v>272</v>
      </c>
      <c r="FT666" s="190" t="s">
        <v>272</v>
      </c>
      <c r="FU666" s="190" t="s">
        <v>271</v>
      </c>
      <c r="FV666" s="190" t="s">
        <v>271</v>
      </c>
      <c r="FW666" s="190" t="s">
        <v>272</v>
      </c>
      <c r="FX666" s="190" t="s">
        <v>272</v>
      </c>
      <c r="FY666" s="190" t="s">
        <v>272</v>
      </c>
      <c r="FZ666" s="190" t="s">
        <v>272</v>
      </c>
      <c r="GA666" s="190" t="s">
        <v>272</v>
      </c>
      <c r="GB666" s="190" t="s">
        <v>272</v>
      </c>
      <c r="GC666" s="190" t="s">
        <v>272</v>
      </c>
      <c r="GD666" s="190" t="s">
        <v>272</v>
      </c>
      <c r="GE666" s="190" t="s">
        <v>272</v>
      </c>
    </row>
    <row r="667" spans="1:187" x14ac:dyDescent="0.3">
      <c r="A667" s="190" t="s">
        <v>372</v>
      </c>
      <c r="B667" s="190">
        <v>3216</v>
      </c>
      <c r="C667" s="190" t="s">
        <v>134</v>
      </c>
      <c r="D667" s="190" t="s">
        <v>241</v>
      </c>
      <c r="E667" s="190" t="s">
        <v>4104</v>
      </c>
      <c r="F667" s="190" t="s">
        <v>4103</v>
      </c>
      <c r="G667" s="190" t="s">
        <v>3876</v>
      </c>
      <c r="H667" s="190" t="s">
        <v>369</v>
      </c>
      <c r="I667" s="190" t="s">
        <v>2216</v>
      </c>
      <c r="J667" s="190" t="s">
        <v>4102</v>
      </c>
      <c r="K667" s="190" t="s">
        <v>271</v>
      </c>
      <c r="L667" s="190" t="s">
        <v>271</v>
      </c>
      <c r="M667" s="190" t="s">
        <v>271</v>
      </c>
      <c r="N667" s="190" t="s">
        <v>271</v>
      </c>
      <c r="O667" s="190" t="s">
        <v>271</v>
      </c>
      <c r="P667" s="190" t="s">
        <v>271</v>
      </c>
      <c r="Q667" s="191">
        <v>41671</v>
      </c>
      <c r="R667" s="191">
        <v>42766</v>
      </c>
      <c r="T667" s="190" t="s">
        <v>549</v>
      </c>
      <c r="U667" s="194" t="s">
        <v>271</v>
      </c>
      <c r="V667" s="190" t="s">
        <v>4101</v>
      </c>
      <c r="W667" s="190" t="s">
        <v>4100</v>
      </c>
      <c r="X667" s="190" t="s">
        <v>1695</v>
      </c>
      <c r="Y667" s="190" t="s">
        <v>4099</v>
      </c>
      <c r="Z667" s="190" t="s">
        <v>1755</v>
      </c>
      <c r="AA667" s="190" t="s">
        <v>4098</v>
      </c>
      <c r="AB667" s="190" t="s">
        <v>310</v>
      </c>
      <c r="AC667" s="190" t="s">
        <v>4097</v>
      </c>
      <c r="AD667" s="190" t="s">
        <v>325</v>
      </c>
      <c r="AE667" s="190" t="s">
        <v>4096</v>
      </c>
      <c r="AF667" s="190" t="s">
        <v>4095</v>
      </c>
      <c r="AG667" s="193">
        <v>263120</v>
      </c>
      <c r="AH667" s="193">
        <v>256880</v>
      </c>
      <c r="AI667" s="193">
        <v>520000</v>
      </c>
      <c r="AJ667" s="193">
        <v>8855</v>
      </c>
      <c r="AK667" s="193">
        <v>8645</v>
      </c>
      <c r="AL667" s="193">
        <v>17500</v>
      </c>
      <c r="AM667" s="193">
        <v>0</v>
      </c>
      <c r="AN667" s="193">
        <v>0</v>
      </c>
      <c r="AO667" s="193">
        <v>0</v>
      </c>
      <c r="AP667" s="193">
        <v>0</v>
      </c>
      <c r="AQ667" s="193">
        <v>0</v>
      </c>
      <c r="AR667" s="193">
        <v>0</v>
      </c>
      <c r="AS667" s="190" t="s">
        <v>271</v>
      </c>
      <c r="AT667" s="193" t="s">
        <v>271</v>
      </c>
      <c r="AU667" s="193" t="s">
        <v>271</v>
      </c>
      <c r="AV667" s="190" t="s">
        <v>271</v>
      </c>
      <c r="AW667" s="193" t="s">
        <v>271</v>
      </c>
      <c r="AX667" s="193" t="s">
        <v>271</v>
      </c>
      <c r="AY667" s="190" t="s">
        <v>271</v>
      </c>
      <c r="AZ667" s="193" t="s">
        <v>271</v>
      </c>
      <c r="BA667" s="193" t="s">
        <v>271</v>
      </c>
      <c r="BB667" s="190" t="s">
        <v>271</v>
      </c>
      <c r="BC667" s="193" t="s">
        <v>271</v>
      </c>
      <c r="BD667" s="193" t="s">
        <v>271</v>
      </c>
      <c r="BE667" s="190" t="s">
        <v>271</v>
      </c>
      <c r="BF667" s="193" t="s">
        <v>271</v>
      </c>
      <c r="BG667" s="193" t="s">
        <v>271</v>
      </c>
      <c r="BH667" s="190" t="s">
        <v>271</v>
      </c>
      <c r="BI667" s="193" t="s">
        <v>271</v>
      </c>
      <c r="BJ667" s="193" t="s">
        <v>271</v>
      </c>
      <c r="BK667" s="190" t="s">
        <v>271</v>
      </c>
      <c r="BL667" s="193" t="s">
        <v>271</v>
      </c>
      <c r="BM667" s="193" t="s">
        <v>271</v>
      </c>
      <c r="BN667" s="190" t="s">
        <v>271</v>
      </c>
      <c r="BO667" s="193" t="s">
        <v>271</v>
      </c>
      <c r="BP667" s="193" t="s">
        <v>271</v>
      </c>
      <c r="BQ667" s="190" t="s">
        <v>271</v>
      </c>
      <c r="BR667" s="193" t="s">
        <v>271</v>
      </c>
      <c r="BS667" s="193" t="s">
        <v>271</v>
      </c>
      <c r="BT667" s="190" t="s">
        <v>271</v>
      </c>
      <c r="BU667" s="193" t="s">
        <v>271</v>
      </c>
      <c r="BV667" s="193" t="s">
        <v>271</v>
      </c>
      <c r="BW667" s="193">
        <v>263123</v>
      </c>
      <c r="BX667" s="193">
        <v>256880</v>
      </c>
      <c r="BY667" s="193">
        <v>520000</v>
      </c>
      <c r="BZ667" s="193">
        <v>8855</v>
      </c>
      <c r="CA667" s="193">
        <v>8645</v>
      </c>
      <c r="CB667" s="193">
        <v>17500</v>
      </c>
      <c r="CC667" s="190" t="s">
        <v>287</v>
      </c>
      <c r="CD667" s="193">
        <v>1837</v>
      </c>
      <c r="CE667" s="193">
        <v>54956</v>
      </c>
      <c r="CF667" s="190" t="s">
        <v>287</v>
      </c>
      <c r="CG667" s="193">
        <v>1071</v>
      </c>
      <c r="CH667" s="193">
        <v>32130</v>
      </c>
      <c r="CI667" s="190" t="s">
        <v>287</v>
      </c>
      <c r="CJ667" s="193">
        <v>837</v>
      </c>
      <c r="CK667" s="193">
        <v>25110</v>
      </c>
      <c r="CL667" s="190" t="s">
        <v>287</v>
      </c>
      <c r="CM667" s="193">
        <v>2066</v>
      </c>
      <c r="CN667" s="193">
        <v>61982</v>
      </c>
      <c r="CO667" s="190" t="s">
        <v>287</v>
      </c>
      <c r="CP667" s="193">
        <v>1139</v>
      </c>
      <c r="CQ667" s="193">
        <v>28477</v>
      </c>
      <c r="CR667" s="190" t="s">
        <v>271</v>
      </c>
      <c r="CS667" s="193" t="s">
        <v>271</v>
      </c>
      <c r="CT667" s="193" t="s">
        <v>271</v>
      </c>
      <c r="CU667" s="190" t="s">
        <v>287</v>
      </c>
      <c r="CV667" s="193">
        <v>889</v>
      </c>
      <c r="CW667" s="193">
        <v>39994</v>
      </c>
      <c r="CX667" s="190" t="s">
        <v>271</v>
      </c>
      <c r="CY667" s="193" t="s">
        <v>271</v>
      </c>
      <c r="CZ667" s="193" t="s">
        <v>271</v>
      </c>
      <c r="DA667" s="190" t="s">
        <v>287</v>
      </c>
      <c r="DB667" s="193">
        <v>422</v>
      </c>
      <c r="DC667" s="193">
        <v>10547</v>
      </c>
      <c r="DD667" s="190" t="s">
        <v>271</v>
      </c>
      <c r="DE667" s="193" t="s">
        <v>271</v>
      </c>
      <c r="DF667" s="193" t="s">
        <v>271</v>
      </c>
      <c r="DG667" s="190" t="s">
        <v>271</v>
      </c>
      <c r="DH667" s="193" t="s">
        <v>271</v>
      </c>
      <c r="DI667" s="193" t="s">
        <v>271</v>
      </c>
      <c r="DJ667" s="190" t="s">
        <v>287</v>
      </c>
      <c r="DK667" s="193">
        <v>956</v>
      </c>
      <c r="DL667" s="193">
        <v>28688</v>
      </c>
      <c r="DM667" s="190" t="s">
        <v>271</v>
      </c>
      <c r="DN667" s="193" t="s">
        <v>271</v>
      </c>
      <c r="DO667" s="193" t="s">
        <v>271</v>
      </c>
      <c r="DP667" s="190" t="s">
        <v>271</v>
      </c>
      <c r="DQ667" s="193" t="s">
        <v>271</v>
      </c>
      <c r="DR667" s="193" t="s">
        <v>271</v>
      </c>
      <c r="DS667" s="190" t="s">
        <v>271</v>
      </c>
      <c r="DT667" s="193" t="s">
        <v>271</v>
      </c>
      <c r="DU667" s="193" t="s">
        <v>271</v>
      </c>
      <c r="DV667" s="190" t="s">
        <v>287</v>
      </c>
      <c r="DW667" s="193">
        <v>627</v>
      </c>
      <c r="DX667" s="193">
        <v>15680</v>
      </c>
      <c r="DY667" s="190" t="s">
        <v>356</v>
      </c>
      <c r="DZ667" s="190" t="s">
        <v>272</v>
      </c>
      <c r="EA667" s="190" t="s">
        <v>323</v>
      </c>
      <c r="EB667" s="190" t="s">
        <v>286</v>
      </c>
      <c r="EC667" s="190" t="s">
        <v>272</v>
      </c>
      <c r="ED667" s="190" t="s">
        <v>323</v>
      </c>
      <c r="EE667" s="190" t="s">
        <v>307</v>
      </c>
      <c r="EF667" s="190" t="s">
        <v>4094</v>
      </c>
      <c r="EG667" s="190" t="s">
        <v>321</v>
      </c>
      <c r="EH667" s="190" t="s">
        <v>320</v>
      </c>
      <c r="EI667" s="190" t="s">
        <v>319</v>
      </c>
      <c r="EJ667" s="190" t="s">
        <v>245</v>
      </c>
      <c r="EK667" s="190" t="s">
        <v>379</v>
      </c>
      <c r="EL667" s="190" t="s">
        <v>272</v>
      </c>
      <c r="EM667" s="190" t="s">
        <v>272</v>
      </c>
      <c r="EN667" s="190" t="s">
        <v>272</v>
      </c>
      <c r="EO667" s="190" t="s">
        <v>272</v>
      </c>
      <c r="EP667" s="190" t="s">
        <v>378</v>
      </c>
      <c r="EQ667" s="190">
        <v>4</v>
      </c>
      <c r="ER667" s="190" t="s">
        <v>349</v>
      </c>
      <c r="ES667" s="190" t="s">
        <v>272</v>
      </c>
      <c r="ET667" s="190" t="s">
        <v>272</v>
      </c>
      <c r="EU667" s="190" t="s">
        <v>272</v>
      </c>
      <c r="EV667" s="190" t="s">
        <v>272</v>
      </c>
      <c r="EW667" s="190" t="s">
        <v>303</v>
      </c>
      <c r="EX667" s="190">
        <v>4</v>
      </c>
      <c r="EY667" s="190" t="s">
        <v>278</v>
      </c>
      <c r="EZ667" s="190" t="s">
        <v>266</v>
      </c>
      <c r="FA667" s="190" t="s">
        <v>257</v>
      </c>
      <c r="FB667" s="193">
        <v>0</v>
      </c>
      <c r="FC667" s="190" t="s">
        <v>442</v>
      </c>
      <c r="FD667" s="190" t="s">
        <v>537</v>
      </c>
      <c r="FE667" s="190" t="s">
        <v>377</v>
      </c>
      <c r="FF667" s="190" t="s">
        <v>263</v>
      </c>
      <c r="FG667" s="190" t="s">
        <v>271</v>
      </c>
      <c r="FH667" s="190" t="s">
        <v>271</v>
      </c>
      <c r="FI667" s="190" t="s">
        <v>4093</v>
      </c>
      <c r="FJ667" s="190" t="s">
        <v>4092</v>
      </c>
      <c r="FK667" s="190" t="s">
        <v>4091</v>
      </c>
      <c r="FL667" s="190" t="s">
        <v>4090</v>
      </c>
      <c r="FM667" s="190" t="s">
        <v>4089</v>
      </c>
      <c r="FN667" s="190" t="s">
        <v>4088</v>
      </c>
      <c r="FO667" s="190" t="s">
        <v>4087</v>
      </c>
      <c r="FP667" s="190" t="s">
        <v>4086</v>
      </c>
      <c r="FQ667" s="193">
        <v>520000</v>
      </c>
      <c r="FR667" s="193">
        <v>17500</v>
      </c>
      <c r="FS667" s="190" t="s">
        <v>272</v>
      </c>
      <c r="FT667" s="190" t="s">
        <v>272</v>
      </c>
      <c r="FU667" s="190" t="s">
        <v>271</v>
      </c>
      <c r="FV667" s="190" t="s">
        <v>271</v>
      </c>
      <c r="FW667" s="190" t="s">
        <v>271</v>
      </c>
      <c r="FX667" s="190" t="s">
        <v>271</v>
      </c>
      <c r="FY667" s="190" t="s">
        <v>271</v>
      </c>
      <c r="FZ667" s="190" t="s">
        <v>271</v>
      </c>
      <c r="GA667" s="190" t="s">
        <v>272</v>
      </c>
      <c r="GB667" s="190" t="s">
        <v>272</v>
      </c>
      <c r="GC667" s="190" t="s">
        <v>272</v>
      </c>
      <c r="GD667" s="190" t="s">
        <v>272</v>
      </c>
      <c r="GE667" s="190" t="s">
        <v>272</v>
      </c>
    </row>
    <row r="668" spans="1:187" x14ac:dyDescent="0.3">
      <c r="A668" s="190" t="s">
        <v>372</v>
      </c>
      <c r="B668" s="190">
        <v>3220</v>
      </c>
      <c r="C668" s="190" t="s">
        <v>134</v>
      </c>
      <c r="D668" s="190" t="s">
        <v>241</v>
      </c>
      <c r="E668" s="190" t="s">
        <v>3215</v>
      </c>
      <c r="F668" s="190" t="s">
        <v>3214</v>
      </c>
      <c r="G668" s="190" t="s">
        <v>2855</v>
      </c>
      <c r="H668" s="190" t="s">
        <v>369</v>
      </c>
      <c r="I668" s="190" t="s">
        <v>3193</v>
      </c>
      <c r="J668" s="190" t="s">
        <v>3213</v>
      </c>
      <c r="K668" s="190" t="s">
        <v>271</v>
      </c>
      <c r="L668" s="190" t="s">
        <v>271</v>
      </c>
      <c r="M668" s="190" t="s">
        <v>271</v>
      </c>
      <c r="N668" s="190" t="s">
        <v>271</v>
      </c>
      <c r="O668" s="190" t="s">
        <v>271</v>
      </c>
      <c r="P668" s="190" t="s">
        <v>271</v>
      </c>
      <c r="Q668" s="191">
        <v>42186</v>
      </c>
      <c r="R668" s="191">
        <v>42461</v>
      </c>
      <c r="S668" s="191">
        <v>42552</v>
      </c>
      <c r="T668" s="190" t="s">
        <v>1721</v>
      </c>
      <c r="U668" s="194">
        <v>223930.77</v>
      </c>
      <c r="V668" s="190" t="s">
        <v>3212</v>
      </c>
      <c r="W668" s="190" t="s">
        <v>3211</v>
      </c>
      <c r="X668" s="190" t="s">
        <v>3210</v>
      </c>
      <c r="Y668" s="190" t="s">
        <v>2456</v>
      </c>
      <c r="Z668" s="190" t="s">
        <v>3209</v>
      </c>
      <c r="AA668" s="190" t="s">
        <v>3208</v>
      </c>
      <c r="AB668" s="190" t="s">
        <v>448</v>
      </c>
      <c r="AC668" s="190" t="s">
        <v>3207</v>
      </c>
      <c r="AD668" s="190" t="s">
        <v>325</v>
      </c>
      <c r="AE668" s="190" t="s">
        <v>3206</v>
      </c>
      <c r="AF668" s="190" t="s">
        <v>3205</v>
      </c>
      <c r="AG668" s="193">
        <v>5121</v>
      </c>
      <c r="AH668" s="193">
        <v>4190</v>
      </c>
      <c r="AI668" s="193">
        <v>9311</v>
      </c>
      <c r="AJ668" s="193">
        <v>2585</v>
      </c>
      <c r="AK668" s="193">
        <v>2115</v>
      </c>
      <c r="AL668" s="193">
        <v>4700</v>
      </c>
      <c r="AM668" s="193">
        <v>5734</v>
      </c>
      <c r="AN668" s="193">
        <v>4691</v>
      </c>
      <c r="AO668" s="193">
        <v>10425</v>
      </c>
      <c r="AP668" s="193">
        <v>2457</v>
      </c>
      <c r="AQ668" s="193">
        <v>2025</v>
      </c>
      <c r="AR668" s="193">
        <v>4500</v>
      </c>
      <c r="AS668" s="190" t="s">
        <v>271</v>
      </c>
      <c r="AT668" s="193" t="s">
        <v>271</v>
      </c>
      <c r="AU668" s="193" t="s">
        <v>271</v>
      </c>
      <c r="AV668" s="190" t="s">
        <v>271</v>
      </c>
      <c r="AW668" s="193" t="s">
        <v>271</v>
      </c>
      <c r="AX668" s="193" t="s">
        <v>271</v>
      </c>
      <c r="AY668" s="190" t="s">
        <v>271</v>
      </c>
      <c r="AZ668" s="193" t="s">
        <v>271</v>
      </c>
      <c r="BA668" s="193" t="s">
        <v>271</v>
      </c>
      <c r="BB668" s="190" t="s">
        <v>287</v>
      </c>
      <c r="BC668" s="193">
        <v>1350</v>
      </c>
      <c r="BD668" s="193">
        <v>4700</v>
      </c>
      <c r="BE668" s="190" t="s">
        <v>271</v>
      </c>
      <c r="BF668" s="193" t="s">
        <v>271</v>
      </c>
      <c r="BG668" s="193" t="s">
        <v>271</v>
      </c>
      <c r="BH668" s="190" t="s">
        <v>271</v>
      </c>
      <c r="BI668" s="193" t="s">
        <v>271</v>
      </c>
      <c r="BJ668" s="193" t="s">
        <v>271</v>
      </c>
      <c r="BK668" s="190" t="s">
        <v>287</v>
      </c>
      <c r="BL668" s="193">
        <v>10425</v>
      </c>
      <c r="BM668" s="193">
        <v>14925</v>
      </c>
      <c r="BN668" s="190" t="s">
        <v>271</v>
      </c>
      <c r="BO668" s="193" t="s">
        <v>271</v>
      </c>
      <c r="BP668" s="193" t="s">
        <v>271</v>
      </c>
      <c r="BQ668" s="190" t="s">
        <v>271</v>
      </c>
      <c r="BR668" s="193" t="s">
        <v>271</v>
      </c>
      <c r="BS668" s="193" t="s">
        <v>271</v>
      </c>
      <c r="BT668" s="190" t="s">
        <v>271</v>
      </c>
      <c r="BU668" s="193" t="s">
        <v>271</v>
      </c>
      <c r="BV668" s="193" t="s">
        <v>271</v>
      </c>
      <c r="BW668" s="193" t="s">
        <v>271</v>
      </c>
      <c r="BX668" s="193" t="s">
        <v>271</v>
      </c>
      <c r="BY668" s="193">
        <v>0</v>
      </c>
      <c r="BZ668" s="193" t="s">
        <v>271</v>
      </c>
      <c r="CA668" s="193" t="s">
        <v>271</v>
      </c>
      <c r="CB668" s="193">
        <v>0</v>
      </c>
      <c r="CC668" s="190" t="s">
        <v>271</v>
      </c>
      <c r="CD668" s="193" t="s">
        <v>271</v>
      </c>
      <c r="CE668" s="193" t="s">
        <v>271</v>
      </c>
      <c r="CF668" s="190" t="s">
        <v>271</v>
      </c>
      <c r="CG668" s="193" t="s">
        <v>271</v>
      </c>
      <c r="CH668" s="193" t="s">
        <v>271</v>
      </c>
      <c r="CI668" s="190" t="s">
        <v>271</v>
      </c>
      <c r="CJ668" s="193" t="s">
        <v>271</v>
      </c>
      <c r="CK668" s="193" t="s">
        <v>271</v>
      </c>
      <c r="CL668" s="190" t="s">
        <v>271</v>
      </c>
      <c r="CM668" s="193" t="s">
        <v>271</v>
      </c>
      <c r="CN668" s="193" t="s">
        <v>271</v>
      </c>
      <c r="CO668" s="190" t="s">
        <v>271</v>
      </c>
      <c r="CP668" s="193" t="s">
        <v>271</v>
      </c>
      <c r="CQ668" s="193" t="s">
        <v>271</v>
      </c>
      <c r="CR668" s="190" t="s">
        <v>271</v>
      </c>
      <c r="CS668" s="193" t="s">
        <v>271</v>
      </c>
      <c r="CT668" s="193" t="s">
        <v>271</v>
      </c>
      <c r="CU668" s="190" t="s">
        <v>271</v>
      </c>
      <c r="CV668" s="193" t="s">
        <v>271</v>
      </c>
      <c r="CW668" s="193" t="s">
        <v>271</v>
      </c>
      <c r="CX668" s="190" t="s">
        <v>271</v>
      </c>
      <c r="CY668" s="193" t="s">
        <v>271</v>
      </c>
      <c r="CZ668" s="193" t="s">
        <v>271</v>
      </c>
      <c r="DA668" s="190" t="s">
        <v>271</v>
      </c>
      <c r="DB668" s="193" t="s">
        <v>271</v>
      </c>
      <c r="DC668" s="193" t="s">
        <v>271</v>
      </c>
      <c r="DD668" s="190" t="s">
        <v>271</v>
      </c>
      <c r="DE668" s="193" t="s">
        <v>271</v>
      </c>
      <c r="DF668" s="193" t="s">
        <v>271</v>
      </c>
      <c r="DG668" s="190" t="s">
        <v>271</v>
      </c>
      <c r="DH668" s="193" t="s">
        <v>271</v>
      </c>
      <c r="DI668" s="193" t="s">
        <v>271</v>
      </c>
      <c r="DJ668" s="190" t="s">
        <v>271</v>
      </c>
      <c r="DK668" s="193" t="s">
        <v>271</v>
      </c>
      <c r="DL668" s="193" t="s">
        <v>271</v>
      </c>
      <c r="DM668" s="190" t="s">
        <v>271</v>
      </c>
      <c r="DN668" s="193" t="s">
        <v>271</v>
      </c>
      <c r="DO668" s="193" t="s">
        <v>271</v>
      </c>
      <c r="DP668" s="190" t="s">
        <v>271</v>
      </c>
      <c r="DQ668" s="193" t="s">
        <v>271</v>
      </c>
      <c r="DR668" s="193" t="s">
        <v>271</v>
      </c>
      <c r="DS668" s="190" t="s">
        <v>271</v>
      </c>
      <c r="DT668" s="193" t="s">
        <v>271</v>
      </c>
      <c r="DU668" s="193" t="s">
        <v>271</v>
      </c>
      <c r="DV668" s="190" t="s">
        <v>271</v>
      </c>
      <c r="DW668" s="193" t="s">
        <v>271</v>
      </c>
      <c r="DX668" s="193" t="s">
        <v>271</v>
      </c>
      <c r="DY668" s="190" t="s">
        <v>356</v>
      </c>
      <c r="DZ668" s="190" t="s">
        <v>297</v>
      </c>
      <c r="EA668" s="190" t="s">
        <v>271</v>
      </c>
      <c r="EB668" s="190" t="s">
        <v>271</v>
      </c>
      <c r="EC668" s="190" t="s">
        <v>272</v>
      </c>
      <c r="ED668" s="190" t="s">
        <v>427</v>
      </c>
      <c r="EE668" s="190" t="s">
        <v>271</v>
      </c>
      <c r="EF668" s="190" t="s">
        <v>3204</v>
      </c>
      <c r="EG668" s="190" t="s">
        <v>285</v>
      </c>
      <c r="EH668" s="190" t="s">
        <v>320</v>
      </c>
      <c r="EI668" s="190" t="s">
        <v>319</v>
      </c>
      <c r="EJ668" s="190" t="s">
        <v>244</v>
      </c>
      <c r="EK668" s="190" t="s">
        <v>379</v>
      </c>
      <c r="EL668" s="190" t="s">
        <v>272</v>
      </c>
      <c r="EM668" s="190" t="s">
        <v>272</v>
      </c>
      <c r="EN668" s="190" t="s">
        <v>272</v>
      </c>
      <c r="EO668" s="190" t="s">
        <v>272</v>
      </c>
      <c r="EP668" s="190" t="s">
        <v>378</v>
      </c>
      <c r="EQ668" s="190">
        <v>4</v>
      </c>
      <c r="ER668" s="190" t="s">
        <v>349</v>
      </c>
      <c r="ES668" s="190" t="s">
        <v>272</v>
      </c>
      <c r="ET668" s="190" t="s">
        <v>272</v>
      </c>
      <c r="EU668" s="190" t="s">
        <v>272</v>
      </c>
      <c r="EV668" s="190" t="s">
        <v>272</v>
      </c>
      <c r="EW668" s="190" t="s">
        <v>303</v>
      </c>
      <c r="EX668" s="190">
        <v>4</v>
      </c>
      <c r="EY668" s="190" t="s">
        <v>318</v>
      </c>
      <c r="EZ668" s="190" t="s">
        <v>266</v>
      </c>
      <c r="FA668" s="190" t="s">
        <v>260</v>
      </c>
      <c r="FB668" s="193">
        <v>1</v>
      </c>
      <c r="FC668" s="190" t="s">
        <v>348</v>
      </c>
      <c r="FD668" s="190" t="s">
        <v>442</v>
      </c>
      <c r="FE668" s="190" t="s">
        <v>1357</v>
      </c>
      <c r="FF668" s="190" t="s">
        <v>262</v>
      </c>
      <c r="FG668" s="190" t="s">
        <v>271</v>
      </c>
      <c r="FH668" s="190" t="s">
        <v>3203</v>
      </c>
      <c r="FI668" s="190" t="s">
        <v>3202</v>
      </c>
      <c r="FJ668" s="190" t="s">
        <v>3201</v>
      </c>
      <c r="FK668" s="190" t="s">
        <v>3200</v>
      </c>
      <c r="FL668" s="190" t="s">
        <v>3199</v>
      </c>
      <c r="FM668" s="190" t="s">
        <v>3198</v>
      </c>
      <c r="FN668" s="190" t="s">
        <v>3197</v>
      </c>
      <c r="FO668" s="190" t="s">
        <v>3196</v>
      </c>
      <c r="FP668" s="190" t="s">
        <v>271</v>
      </c>
      <c r="FQ668" s="193">
        <v>10425</v>
      </c>
      <c r="FR668" s="193">
        <v>4500</v>
      </c>
      <c r="FS668" s="190" t="s">
        <v>272</v>
      </c>
      <c r="FT668" s="190" t="s">
        <v>272</v>
      </c>
      <c r="FU668" s="190" t="s">
        <v>272</v>
      </c>
      <c r="FV668" s="190" t="s">
        <v>272</v>
      </c>
      <c r="FW668" s="190" t="s">
        <v>271</v>
      </c>
      <c r="FX668" s="190" t="s">
        <v>271</v>
      </c>
      <c r="FY668" s="190" t="s">
        <v>272</v>
      </c>
      <c r="FZ668" s="190" t="s">
        <v>271</v>
      </c>
      <c r="GA668" s="190" t="s">
        <v>271</v>
      </c>
      <c r="GB668" s="190" t="s">
        <v>271</v>
      </c>
      <c r="GC668" s="190" t="s">
        <v>271</v>
      </c>
      <c r="GD668" s="190" t="s">
        <v>271</v>
      </c>
      <c r="GE668" s="190" t="s">
        <v>271</v>
      </c>
    </row>
    <row r="669" spans="1:187" x14ac:dyDescent="0.3">
      <c r="A669" s="190" t="s">
        <v>372</v>
      </c>
      <c r="B669" s="190">
        <v>3221</v>
      </c>
      <c r="C669" s="190" t="s">
        <v>134</v>
      </c>
      <c r="D669" s="190" t="s">
        <v>241</v>
      </c>
      <c r="E669" s="190" t="s">
        <v>3195</v>
      </c>
      <c r="F669" s="190" t="s">
        <v>3194</v>
      </c>
      <c r="G669" s="190" t="s">
        <v>2855</v>
      </c>
      <c r="H669" s="190" t="s">
        <v>369</v>
      </c>
      <c r="I669" s="190" t="s">
        <v>3193</v>
      </c>
      <c r="J669" s="190" t="s">
        <v>3192</v>
      </c>
      <c r="K669" s="190" t="s">
        <v>271</v>
      </c>
      <c r="L669" s="190" t="s">
        <v>271</v>
      </c>
      <c r="M669" s="190" t="s">
        <v>271</v>
      </c>
      <c r="N669" s="190" t="s">
        <v>271</v>
      </c>
      <c r="O669" s="190" t="s">
        <v>271</v>
      </c>
      <c r="P669" s="190" t="s">
        <v>271</v>
      </c>
      <c r="Q669" s="191">
        <v>42217</v>
      </c>
      <c r="R669" s="191">
        <v>43312</v>
      </c>
      <c r="T669" s="190" t="s">
        <v>549</v>
      </c>
      <c r="U669" s="194">
        <v>902506.35</v>
      </c>
      <c r="V669" s="190" t="s">
        <v>1697</v>
      </c>
      <c r="W669" s="190" t="s">
        <v>3191</v>
      </c>
      <c r="X669" s="190" t="s">
        <v>1695</v>
      </c>
      <c r="Y669" s="190" t="s">
        <v>2563</v>
      </c>
      <c r="Z669" s="190" t="s">
        <v>3190</v>
      </c>
      <c r="AA669" s="190" t="s">
        <v>2561</v>
      </c>
      <c r="AB669" s="190" t="s">
        <v>310</v>
      </c>
      <c r="AC669" s="190" t="s">
        <v>3189</v>
      </c>
      <c r="AD669" s="190" t="s">
        <v>325</v>
      </c>
      <c r="AE669" s="190" t="s">
        <v>3188</v>
      </c>
      <c r="AF669" s="190" t="s">
        <v>3187</v>
      </c>
      <c r="AG669" s="193">
        <v>15015</v>
      </c>
      <c r="AH669" s="193">
        <v>22208</v>
      </c>
      <c r="AI669" s="193">
        <v>37223</v>
      </c>
      <c r="AJ669" s="193">
        <v>14580</v>
      </c>
      <c r="AK669" s="193">
        <v>13268</v>
      </c>
      <c r="AL669" s="193">
        <v>27848</v>
      </c>
      <c r="AM669" s="193" t="s">
        <v>271</v>
      </c>
      <c r="AN669" s="193" t="s">
        <v>271</v>
      </c>
      <c r="AO669" s="193">
        <v>0</v>
      </c>
      <c r="AP669" s="193" t="s">
        <v>271</v>
      </c>
      <c r="AQ669" s="193" t="s">
        <v>271</v>
      </c>
      <c r="AR669" s="193">
        <v>0</v>
      </c>
      <c r="AS669" s="190" t="s">
        <v>271</v>
      </c>
      <c r="AT669" s="193" t="s">
        <v>271</v>
      </c>
      <c r="AU669" s="193" t="s">
        <v>271</v>
      </c>
      <c r="AV669" s="190" t="s">
        <v>271</v>
      </c>
      <c r="AW669" s="193" t="s">
        <v>271</v>
      </c>
      <c r="AX669" s="193" t="s">
        <v>271</v>
      </c>
      <c r="AY669" s="190" t="s">
        <v>271</v>
      </c>
      <c r="AZ669" s="193" t="s">
        <v>271</v>
      </c>
      <c r="BA669" s="193" t="s">
        <v>271</v>
      </c>
      <c r="BB669" s="190" t="s">
        <v>271</v>
      </c>
      <c r="BC669" s="193" t="s">
        <v>271</v>
      </c>
      <c r="BD669" s="193" t="s">
        <v>271</v>
      </c>
      <c r="BE669" s="190" t="s">
        <v>271</v>
      </c>
      <c r="BF669" s="193" t="s">
        <v>271</v>
      </c>
      <c r="BG669" s="193" t="s">
        <v>271</v>
      </c>
      <c r="BH669" s="190" t="s">
        <v>271</v>
      </c>
      <c r="BI669" s="193" t="s">
        <v>271</v>
      </c>
      <c r="BJ669" s="193" t="s">
        <v>271</v>
      </c>
      <c r="BK669" s="190" t="s">
        <v>271</v>
      </c>
      <c r="BL669" s="193" t="s">
        <v>271</v>
      </c>
      <c r="BM669" s="193" t="s">
        <v>271</v>
      </c>
      <c r="BN669" s="190" t="s">
        <v>271</v>
      </c>
      <c r="BO669" s="193" t="s">
        <v>271</v>
      </c>
      <c r="BP669" s="193" t="s">
        <v>271</v>
      </c>
      <c r="BQ669" s="190" t="s">
        <v>271</v>
      </c>
      <c r="BR669" s="193" t="s">
        <v>271</v>
      </c>
      <c r="BS669" s="193" t="s">
        <v>271</v>
      </c>
      <c r="BT669" s="190" t="s">
        <v>271</v>
      </c>
      <c r="BU669" s="193" t="s">
        <v>271</v>
      </c>
      <c r="BV669" s="193" t="s">
        <v>271</v>
      </c>
      <c r="BW669" s="193">
        <v>15015</v>
      </c>
      <c r="BX669" s="193">
        <v>22208</v>
      </c>
      <c r="BY669" s="193">
        <v>37223</v>
      </c>
      <c r="BZ669" s="193">
        <v>14580</v>
      </c>
      <c r="CA669" s="193">
        <v>13268</v>
      </c>
      <c r="CB669" s="193">
        <v>27848</v>
      </c>
      <c r="CC669" s="190" t="s">
        <v>287</v>
      </c>
      <c r="CD669" s="193">
        <v>280</v>
      </c>
      <c r="CE669" s="193">
        <v>300</v>
      </c>
      <c r="CF669" s="190" t="s">
        <v>271</v>
      </c>
      <c r="CG669" s="193" t="s">
        <v>271</v>
      </c>
      <c r="CH669" s="193" t="s">
        <v>271</v>
      </c>
      <c r="CI669" s="190" t="s">
        <v>271</v>
      </c>
      <c r="CJ669" s="193" t="s">
        <v>271</v>
      </c>
      <c r="CK669" s="193" t="s">
        <v>271</v>
      </c>
      <c r="CL669" s="190" t="s">
        <v>271</v>
      </c>
      <c r="CM669" s="193" t="s">
        <v>271</v>
      </c>
      <c r="CN669" s="193" t="s">
        <v>271</v>
      </c>
      <c r="CO669" s="190" t="s">
        <v>271</v>
      </c>
      <c r="CP669" s="193" t="s">
        <v>271</v>
      </c>
      <c r="CQ669" s="193" t="s">
        <v>271</v>
      </c>
      <c r="CR669" s="190" t="s">
        <v>271</v>
      </c>
      <c r="CS669" s="193" t="s">
        <v>271</v>
      </c>
      <c r="CT669" s="193" t="s">
        <v>271</v>
      </c>
      <c r="CU669" s="190" t="s">
        <v>287</v>
      </c>
      <c r="CV669" s="193">
        <v>12403</v>
      </c>
      <c r="CW669" s="193">
        <v>13000</v>
      </c>
      <c r="CX669" s="190" t="s">
        <v>271</v>
      </c>
      <c r="CY669" s="193" t="s">
        <v>271</v>
      </c>
      <c r="CZ669" s="193" t="s">
        <v>271</v>
      </c>
      <c r="DA669" s="190" t="s">
        <v>287</v>
      </c>
      <c r="DB669" s="193">
        <v>0</v>
      </c>
      <c r="DC669" s="193">
        <v>0</v>
      </c>
      <c r="DD669" s="190" t="s">
        <v>287</v>
      </c>
      <c r="DE669" s="193">
        <v>0</v>
      </c>
      <c r="DF669" s="193">
        <v>0</v>
      </c>
      <c r="DG669" s="190" t="s">
        <v>271</v>
      </c>
      <c r="DH669" s="193" t="s">
        <v>271</v>
      </c>
      <c r="DI669" s="193" t="s">
        <v>271</v>
      </c>
      <c r="DJ669" s="190" t="s">
        <v>271</v>
      </c>
      <c r="DK669" s="193" t="s">
        <v>271</v>
      </c>
      <c r="DL669" s="193" t="s">
        <v>271</v>
      </c>
      <c r="DM669" s="190" t="s">
        <v>271</v>
      </c>
      <c r="DN669" s="193" t="s">
        <v>271</v>
      </c>
      <c r="DO669" s="193" t="s">
        <v>271</v>
      </c>
      <c r="DP669" s="190" t="s">
        <v>287</v>
      </c>
      <c r="DQ669" s="193">
        <v>4000</v>
      </c>
      <c r="DR669" s="193">
        <v>4000</v>
      </c>
      <c r="DS669" s="190" t="s">
        <v>287</v>
      </c>
      <c r="DT669" s="193">
        <v>4000</v>
      </c>
      <c r="DU669" s="193">
        <v>4000</v>
      </c>
      <c r="DV669" s="190" t="s">
        <v>287</v>
      </c>
      <c r="DW669" s="193">
        <v>0</v>
      </c>
      <c r="DX669" s="193">
        <v>0</v>
      </c>
      <c r="DY669" s="190" t="s">
        <v>356</v>
      </c>
      <c r="DZ669" s="190" t="s">
        <v>297</v>
      </c>
      <c r="EA669" s="190" t="s">
        <v>271</v>
      </c>
      <c r="EB669" s="190" t="s">
        <v>271</v>
      </c>
      <c r="EC669" s="190" t="s">
        <v>272</v>
      </c>
      <c r="ED669" s="190" t="s">
        <v>785</v>
      </c>
      <c r="EE669" s="190" t="s">
        <v>307</v>
      </c>
      <c r="EF669" s="190" t="s">
        <v>3186</v>
      </c>
      <c r="EG669" s="190" t="s">
        <v>285</v>
      </c>
      <c r="EH669" s="190" t="s">
        <v>380</v>
      </c>
      <c r="EI669" s="190" t="s">
        <v>319</v>
      </c>
      <c r="EJ669" s="190" t="s">
        <v>245</v>
      </c>
      <c r="EK669" s="190" t="s">
        <v>379</v>
      </c>
      <c r="EL669" s="190" t="s">
        <v>272</v>
      </c>
      <c r="EM669" s="190" t="s">
        <v>272</v>
      </c>
      <c r="EN669" s="190" t="s">
        <v>272</v>
      </c>
      <c r="EO669" s="190" t="s">
        <v>272</v>
      </c>
      <c r="EP669" s="190" t="s">
        <v>378</v>
      </c>
      <c r="EQ669" s="190">
        <v>4</v>
      </c>
      <c r="ER669" s="190" t="s">
        <v>349</v>
      </c>
      <c r="ES669" s="190" t="s">
        <v>272</v>
      </c>
      <c r="ET669" s="190" t="s">
        <v>272</v>
      </c>
      <c r="EU669" s="190" t="s">
        <v>272</v>
      </c>
      <c r="EV669" s="190" t="s">
        <v>272</v>
      </c>
      <c r="EW669" s="190" t="s">
        <v>303</v>
      </c>
      <c r="EX669" s="190">
        <v>4</v>
      </c>
      <c r="EY669" s="190" t="s">
        <v>278</v>
      </c>
      <c r="EZ669" s="190" t="s">
        <v>267</v>
      </c>
      <c r="FA669" s="190" t="s">
        <v>258</v>
      </c>
      <c r="FB669" s="193">
        <v>4</v>
      </c>
      <c r="FC669" s="190" t="s">
        <v>1357</v>
      </c>
      <c r="FD669" s="190" t="s">
        <v>348</v>
      </c>
      <c r="FE669" s="190" t="s">
        <v>301</v>
      </c>
      <c r="FF669" s="190" t="s">
        <v>263</v>
      </c>
      <c r="FG669" s="190" t="s">
        <v>3185</v>
      </c>
      <c r="FH669" s="190" t="s">
        <v>3184</v>
      </c>
      <c r="FI669" s="190" t="s">
        <v>3183</v>
      </c>
      <c r="FJ669" s="190" t="s">
        <v>3182</v>
      </c>
      <c r="FK669" s="190" t="s">
        <v>3181</v>
      </c>
      <c r="FL669" s="190" t="s">
        <v>3180</v>
      </c>
      <c r="FM669" s="190" t="s">
        <v>3179</v>
      </c>
      <c r="FN669" s="190" t="s">
        <v>3178</v>
      </c>
      <c r="FO669" s="190" t="s">
        <v>271</v>
      </c>
      <c r="FP669" s="190" t="s">
        <v>3177</v>
      </c>
      <c r="FQ669" s="193">
        <v>37223</v>
      </c>
      <c r="FR669" s="193">
        <v>27848</v>
      </c>
      <c r="FS669" s="190" t="s">
        <v>272</v>
      </c>
      <c r="FT669" s="190" t="s">
        <v>271</v>
      </c>
      <c r="FU669" s="190" t="s">
        <v>271</v>
      </c>
      <c r="FV669" s="190" t="s">
        <v>271</v>
      </c>
      <c r="FW669" s="190" t="s">
        <v>272</v>
      </c>
      <c r="FX669" s="190" t="s">
        <v>271</v>
      </c>
      <c r="FY669" s="190" t="s">
        <v>271</v>
      </c>
      <c r="FZ669" s="190" t="s">
        <v>271</v>
      </c>
      <c r="GA669" s="190" t="s">
        <v>272</v>
      </c>
      <c r="GB669" s="190" t="s">
        <v>271</v>
      </c>
      <c r="GC669" s="190" t="s">
        <v>272</v>
      </c>
      <c r="GD669" s="190" t="s">
        <v>271</v>
      </c>
      <c r="GE669" s="190" t="s">
        <v>272</v>
      </c>
    </row>
    <row r="670" spans="1:187" x14ac:dyDescent="0.3">
      <c r="A670" s="190" t="s">
        <v>372</v>
      </c>
      <c r="B670" s="190">
        <v>3211</v>
      </c>
      <c r="C670" s="190" t="s">
        <v>134</v>
      </c>
      <c r="D670" s="190" t="s">
        <v>241</v>
      </c>
      <c r="E670" s="190" t="s">
        <v>2459</v>
      </c>
      <c r="F670" s="190" t="s">
        <v>2458</v>
      </c>
      <c r="G670" s="190" t="s">
        <v>2289</v>
      </c>
      <c r="H670" s="190" t="s">
        <v>369</v>
      </c>
      <c r="I670" s="190" t="s">
        <v>2364</v>
      </c>
      <c r="J670" s="190" t="s">
        <v>2457</v>
      </c>
      <c r="K670" s="190" t="s">
        <v>271</v>
      </c>
      <c r="L670" s="190" t="s">
        <v>271</v>
      </c>
      <c r="M670" s="190" t="s">
        <v>271</v>
      </c>
      <c r="N670" s="190" t="s">
        <v>271</v>
      </c>
      <c r="O670" s="190" t="s">
        <v>271</v>
      </c>
      <c r="P670" s="190" t="s">
        <v>271</v>
      </c>
      <c r="Q670" s="191">
        <v>41640</v>
      </c>
      <c r="R670" s="191">
        <v>42735</v>
      </c>
      <c r="T670" s="190" t="s">
        <v>366</v>
      </c>
      <c r="U670" s="194">
        <v>829983.3</v>
      </c>
      <c r="V670" s="190" t="s">
        <v>2456</v>
      </c>
      <c r="W670" s="190" t="s">
        <v>2455</v>
      </c>
      <c r="X670" s="190" t="s">
        <v>2454</v>
      </c>
      <c r="Y670" s="190" t="s">
        <v>2453</v>
      </c>
      <c r="Z670" s="190" t="s">
        <v>2452</v>
      </c>
      <c r="AA670" s="190" t="s">
        <v>2451</v>
      </c>
      <c r="AB670" s="190" t="s">
        <v>310</v>
      </c>
      <c r="AC670" s="190" t="s">
        <v>2450</v>
      </c>
      <c r="AD670" s="190" t="s">
        <v>674</v>
      </c>
      <c r="AE670" s="190" t="s">
        <v>2449</v>
      </c>
      <c r="AF670" s="190" t="s">
        <v>2595</v>
      </c>
      <c r="AG670" s="193">
        <v>4900</v>
      </c>
      <c r="AH670" s="193">
        <v>19600</v>
      </c>
      <c r="AI670" s="193">
        <v>24500</v>
      </c>
      <c r="AJ670" s="193">
        <v>0</v>
      </c>
      <c r="AK670" s="193">
        <v>0</v>
      </c>
      <c r="AL670" s="193">
        <v>0</v>
      </c>
      <c r="AM670" s="193">
        <v>0</v>
      </c>
      <c r="AN670" s="193">
        <v>0</v>
      </c>
      <c r="AO670" s="193">
        <v>0</v>
      </c>
      <c r="AP670" s="193">
        <v>0</v>
      </c>
      <c r="AQ670" s="193">
        <v>0</v>
      </c>
      <c r="AR670" s="193">
        <v>0</v>
      </c>
      <c r="AS670" s="190" t="s">
        <v>271</v>
      </c>
      <c r="AT670" s="193" t="s">
        <v>271</v>
      </c>
      <c r="AU670" s="193" t="s">
        <v>271</v>
      </c>
      <c r="AV670" s="190" t="s">
        <v>271</v>
      </c>
      <c r="AW670" s="193" t="s">
        <v>271</v>
      </c>
      <c r="AX670" s="193" t="s">
        <v>271</v>
      </c>
      <c r="AY670" s="190" t="s">
        <v>271</v>
      </c>
      <c r="AZ670" s="193" t="s">
        <v>271</v>
      </c>
      <c r="BA670" s="193" t="s">
        <v>271</v>
      </c>
      <c r="BB670" s="190" t="s">
        <v>271</v>
      </c>
      <c r="BC670" s="193" t="s">
        <v>271</v>
      </c>
      <c r="BD670" s="193" t="s">
        <v>271</v>
      </c>
      <c r="BE670" s="190" t="s">
        <v>271</v>
      </c>
      <c r="BF670" s="193" t="s">
        <v>271</v>
      </c>
      <c r="BG670" s="193" t="s">
        <v>271</v>
      </c>
      <c r="BH670" s="190" t="s">
        <v>271</v>
      </c>
      <c r="BI670" s="193" t="s">
        <v>271</v>
      </c>
      <c r="BJ670" s="193" t="s">
        <v>271</v>
      </c>
      <c r="BK670" s="190" t="s">
        <v>271</v>
      </c>
      <c r="BL670" s="193" t="s">
        <v>271</v>
      </c>
      <c r="BM670" s="193" t="s">
        <v>271</v>
      </c>
      <c r="BN670" s="190" t="s">
        <v>271</v>
      </c>
      <c r="BO670" s="193" t="s">
        <v>271</v>
      </c>
      <c r="BP670" s="193" t="s">
        <v>271</v>
      </c>
      <c r="BQ670" s="190" t="s">
        <v>271</v>
      </c>
      <c r="BR670" s="193" t="s">
        <v>271</v>
      </c>
      <c r="BS670" s="193" t="s">
        <v>271</v>
      </c>
      <c r="BT670" s="190" t="s">
        <v>271</v>
      </c>
      <c r="BU670" s="193" t="s">
        <v>271</v>
      </c>
      <c r="BV670" s="193" t="s">
        <v>271</v>
      </c>
      <c r="BW670" s="193">
        <v>3000</v>
      </c>
      <c r="BX670" s="193">
        <v>6288</v>
      </c>
      <c r="BY670" s="193">
        <v>9288</v>
      </c>
      <c r="BZ670" s="193">
        <v>500</v>
      </c>
      <c r="CA670" s="193">
        <v>1048</v>
      </c>
      <c r="CB670" s="193">
        <v>1548</v>
      </c>
      <c r="CC670" s="190" t="s">
        <v>287</v>
      </c>
      <c r="CD670" s="193">
        <v>0</v>
      </c>
      <c r="CE670" s="193">
        <v>0</v>
      </c>
      <c r="CF670" s="190" t="s">
        <v>271</v>
      </c>
      <c r="CG670" s="193" t="s">
        <v>271</v>
      </c>
      <c r="CH670" s="193" t="s">
        <v>271</v>
      </c>
      <c r="CI670" s="190" t="s">
        <v>271</v>
      </c>
      <c r="CJ670" s="193" t="s">
        <v>271</v>
      </c>
      <c r="CK670" s="193" t="s">
        <v>271</v>
      </c>
      <c r="CL670" s="190" t="s">
        <v>271</v>
      </c>
      <c r="CM670" s="193" t="s">
        <v>271</v>
      </c>
      <c r="CN670" s="193" t="s">
        <v>271</v>
      </c>
      <c r="CO670" s="190" t="s">
        <v>287</v>
      </c>
      <c r="CP670" s="193">
        <v>0</v>
      </c>
      <c r="CQ670" s="193">
        <v>0</v>
      </c>
      <c r="CR670" s="190" t="s">
        <v>271</v>
      </c>
      <c r="CS670" s="193" t="s">
        <v>271</v>
      </c>
      <c r="CT670" s="193" t="s">
        <v>271</v>
      </c>
      <c r="CU670" s="190" t="s">
        <v>287</v>
      </c>
      <c r="CV670" s="193">
        <v>0</v>
      </c>
      <c r="CW670" s="193">
        <v>0</v>
      </c>
      <c r="CX670" s="190" t="s">
        <v>271</v>
      </c>
      <c r="CY670" s="193" t="s">
        <v>271</v>
      </c>
      <c r="CZ670" s="193" t="s">
        <v>271</v>
      </c>
      <c r="DA670" s="190" t="s">
        <v>271</v>
      </c>
      <c r="DB670" s="193" t="s">
        <v>271</v>
      </c>
      <c r="DC670" s="193" t="s">
        <v>271</v>
      </c>
      <c r="DD670" s="190" t="s">
        <v>271</v>
      </c>
      <c r="DE670" s="193" t="s">
        <v>271</v>
      </c>
      <c r="DF670" s="193" t="s">
        <v>271</v>
      </c>
      <c r="DG670" s="190" t="s">
        <v>271</v>
      </c>
      <c r="DH670" s="193" t="s">
        <v>271</v>
      </c>
      <c r="DI670" s="193" t="s">
        <v>271</v>
      </c>
      <c r="DJ670" s="190" t="s">
        <v>271</v>
      </c>
      <c r="DK670" s="193" t="s">
        <v>271</v>
      </c>
      <c r="DL670" s="193" t="s">
        <v>271</v>
      </c>
      <c r="DM670" s="190" t="s">
        <v>287</v>
      </c>
      <c r="DN670" s="193">
        <v>0</v>
      </c>
      <c r="DO670" s="193">
        <v>0</v>
      </c>
      <c r="DP670" s="190" t="s">
        <v>271</v>
      </c>
      <c r="DQ670" s="193" t="s">
        <v>271</v>
      </c>
      <c r="DR670" s="193" t="s">
        <v>271</v>
      </c>
      <c r="DS670" s="190" t="s">
        <v>271</v>
      </c>
      <c r="DT670" s="193" t="s">
        <v>271</v>
      </c>
      <c r="DU670" s="193" t="s">
        <v>271</v>
      </c>
      <c r="DV670" s="190" t="s">
        <v>271</v>
      </c>
      <c r="DW670" s="193" t="s">
        <v>271</v>
      </c>
      <c r="DX670" s="193" t="s">
        <v>271</v>
      </c>
      <c r="DY670" s="190" t="s">
        <v>356</v>
      </c>
      <c r="DZ670" s="190" t="s">
        <v>272</v>
      </c>
      <c r="EA670" s="190" t="s">
        <v>785</v>
      </c>
      <c r="EB670" s="190" t="s">
        <v>286</v>
      </c>
      <c r="EC670" s="190" t="s">
        <v>272</v>
      </c>
      <c r="ED670" s="190" t="s">
        <v>381</v>
      </c>
      <c r="EE670" s="190" t="s">
        <v>286</v>
      </c>
      <c r="EF670" s="190" t="s">
        <v>2447</v>
      </c>
      <c r="EG670" s="190" t="s">
        <v>285</v>
      </c>
      <c r="EH670" s="190" t="s">
        <v>380</v>
      </c>
      <c r="EI670" s="190" t="s">
        <v>319</v>
      </c>
      <c r="EJ670" s="190" t="s">
        <v>246</v>
      </c>
      <c r="EK670" s="190" t="s">
        <v>379</v>
      </c>
      <c r="EL670" s="190" t="s">
        <v>272</v>
      </c>
      <c r="EM670" s="190" t="s">
        <v>272</v>
      </c>
      <c r="EN670" s="190" t="s">
        <v>272</v>
      </c>
      <c r="EO670" s="190" t="s">
        <v>272</v>
      </c>
      <c r="EP670" s="190" t="s">
        <v>378</v>
      </c>
      <c r="EQ670" s="190">
        <v>4</v>
      </c>
      <c r="ER670" s="190" t="s">
        <v>349</v>
      </c>
      <c r="ES670" s="190" t="s">
        <v>272</v>
      </c>
      <c r="ET670" s="190" t="s">
        <v>272</v>
      </c>
      <c r="EU670" s="190" t="s">
        <v>271</v>
      </c>
      <c r="EV670" s="190" t="s">
        <v>272</v>
      </c>
      <c r="EW670" s="190" t="s">
        <v>303</v>
      </c>
      <c r="EX670" s="190">
        <v>3</v>
      </c>
      <c r="EY670" s="190" t="s">
        <v>278</v>
      </c>
      <c r="EZ670" s="190" t="s">
        <v>266</v>
      </c>
      <c r="FA670" s="190" t="s">
        <v>260</v>
      </c>
      <c r="FB670" s="193">
        <v>7</v>
      </c>
      <c r="FC670" s="190" t="s">
        <v>300</v>
      </c>
      <c r="FD670" s="190" t="s">
        <v>377</v>
      </c>
      <c r="FE670" s="190" t="s">
        <v>300</v>
      </c>
      <c r="FF670" s="190" t="s">
        <v>263</v>
      </c>
      <c r="FG670" s="190" t="s">
        <v>2446</v>
      </c>
      <c r="FH670" s="190" t="s">
        <v>2445</v>
      </c>
      <c r="FI670" s="190" t="s">
        <v>2444</v>
      </c>
      <c r="FJ670" s="190" t="s">
        <v>2443</v>
      </c>
      <c r="FK670" s="190" t="s">
        <v>2442</v>
      </c>
      <c r="FL670" s="190" t="s">
        <v>2441</v>
      </c>
      <c r="FM670" s="190" t="s">
        <v>2440</v>
      </c>
      <c r="FN670" s="190" t="s">
        <v>271</v>
      </c>
      <c r="FO670" s="190" t="s">
        <v>271</v>
      </c>
      <c r="FP670" s="190" t="s">
        <v>2438</v>
      </c>
      <c r="FQ670" s="193">
        <v>9288</v>
      </c>
      <c r="FR670" s="193">
        <v>1548</v>
      </c>
      <c r="FS670" s="190" t="s">
        <v>272</v>
      </c>
      <c r="FT670" s="190" t="s">
        <v>297</v>
      </c>
      <c r="FU670" s="190" t="s">
        <v>271</v>
      </c>
      <c r="FV670" s="190" t="s">
        <v>271</v>
      </c>
      <c r="FW670" s="190" t="s">
        <v>271</v>
      </c>
      <c r="FX670" s="190" t="s">
        <v>271</v>
      </c>
      <c r="FY670" s="190" t="s">
        <v>271</v>
      </c>
      <c r="FZ670" s="190" t="s">
        <v>271</v>
      </c>
      <c r="GA670" s="190" t="s">
        <v>272</v>
      </c>
      <c r="GB670" s="190" t="s">
        <v>297</v>
      </c>
      <c r="GC670" s="190" t="s">
        <v>272</v>
      </c>
      <c r="GD670" s="190" t="s">
        <v>297</v>
      </c>
      <c r="GE670" s="190" t="s">
        <v>272</v>
      </c>
    </row>
    <row r="671" spans="1:187" x14ac:dyDescent="0.3">
      <c r="A671" s="190" t="s">
        <v>372</v>
      </c>
      <c r="B671" s="190">
        <v>3212</v>
      </c>
      <c r="C671" s="190" t="s">
        <v>134</v>
      </c>
      <c r="D671" s="190" t="s">
        <v>241</v>
      </c>
      <c r="E671" s="190" t="s">
        <v>2594</v>
      </c>
      <c r="F671" s="190" t="s">
        <v>2593</v>
      </c>
      <c r="G671" s="190" t="s">
        <v>2289</v>
      </c>
      <c r="H671" s="190" t="s">
        <v>369</v>
      </c>
      <c r="I671" s="190" t="s">
        <v>1514</v>
      </c>
      <c r="J671" s="190" t="s">
        <v>2592</v>
      </c>
      <c r="K671" s="190" t="s">
        <v>369</v>
      </c>
      <c r="L671" s="190" t="s">
        <v>2364</v>
      </c>
      <c r="M671" s="190" t="s">
        <v>2591</v>
      </c>
      <c r="N671" s="190" t="s">
        <v>301</v>
      </c>
      <c r="O671" s="190" t="s">
        <v>301</v>
      </c>
      <c r="P671" s="190" t="s">
        <v>2590</v>
      </c>
      <c r="Q671" s="191">
        <v>42186</v>
      </c>
      <c r="R671" s="191">
        <v>42916</v>
      </c>
      <c r="T671" s="190" t="s">
        <v>549</v>
      </c>
      <c r="U671" s="194">
        <v>887132</v>
      </c>
      <c r="V671" s="190" t="s">
        <v>2589</v>
      </c>
      <c r="W671" s="190" t="s">
        <v>2588</v>
      </c>
      <c r="X671" s="190" t="s">
        <v>2587</v>
      </c>
      <c r="Y671" s="190" t="s">
        <v>2586</v>
      </c>
      <c r="Z671" s="190" t="s">
        <v>2585</v>
      </c>
      <c r="AA671" s="190" t="s">
        <v>2584</v>
      </c>
      <c r="AB671" s="190" t="s">
        <v>310</v>
      </c>
      <c r="AC671" s="190" t="s">
        <v>2583</v>
      </c>
      <c r="AD671" s="190" t="s">
        <v>674</v>
      </c>
      <c r="AE671" s="190" t="s">
        <v>2582</v>
      </c>
      <c r="AF671" s="190" t="s">
        <v>2581</v>
      </c>
      <c r="AG671" s="193">
        <v>50810</v>
      </c>
      <c r="AH671" s="193">
        <v>51665</v>
      </c>
      <c r="AI671" s="193">
        <v>102475</v>
      </c>
      <c r="AJ671" s="193">
        <v>1452</v>
      </c>
      <c r="AK671" s="193">
        <v>1340</v>
      </c>
      <c r="AL671" s="193">
        <v>2792</v>
      </c>
      <c r="AM671" s="193">
        <v>0</v>
      </c>
      <c r="AN671" s="193">
        <v>0</v>
      </c>
      <c r="AO671" s="193">
        <v>0</v>
      </c>
      <c r="AP671" s="193">
        <v>0</v>
      </c>
      <c r="AQ671" s="193">
        <v>0</v>
      </c>
      <c r="AR671" s="193">
        <v>0</v>
      </c>
      <c r="AS671" s="190" t="s">
        <v>271</v>
      </c>
      <c r="AT671" s="193" t="s">
        <v>271</v>
      </c>
      <c r="AU671" s="193" t="s">
        <v>271</v>
      </c>
      <c r="AV671" s="190" t="s">
        <v>271</v>
      </c>
      <c r="AW671" s="193" t="s">
        <v>271</v>
      </c>
      <c r="AX671" s="193" t="s">
        <v>271</v>
      </c>
      <c r="AY671" s="190" t="s">
        <v>271</v>
      </c>
      <c r="AZ671" s="193" t="s">
        <v>271</v>
      </c>
      <c r="BA671" s="193" t="s">
        <v>271</v>
      </c>
      <c r="BB671" s="190" t="s">
        <v>271</v>
      </c>
      <c r="BC671" s="193" t="s">
        <v>271</v>
      </c>
      <c r="BD671" s="193" t="s">
        <v>271</v>
      </c>
      <c r="BE671" s="190" t="s">
        <v>271</v>
      </c>
      <c r="BF671" s="193" t="s">
        <v>271</v>
      </c>
      <c r="BG671" s="193" t="s">
        <v>271</v>
      </c>
      <c r="BH671" s="190" t="s">
        <v>271</v>
      </c>
      <c r="BI671" s="193" t="s">
        <v>271</v>
      </c>
      <c r="BJ671" s="193" t="s">
        <v>271</v>
      </c>
      <c r="BK671" s="190" t="s">
        <v>271</v>
      </c>
      <c r="BL671" s="193" t="s">
        <v>271</v>
      </c>
      <c r="BM671" s="193" t="s">
        <v>271</v>
      </c>
      <c r="BN671" s="190" t="s">
        <v>271</v>
      </c>
      <c r="BO671" s="193" t="s">
        <v>271</v>
      </c>
      <c r="BP671" s="193" t="s">
        <v>271</v>
      </c>
      <c r="BQ671" s="190" t="s">
        <v>271</v>
      </c>
      <c r="BR671" s="193" t="s">
        <v>271</v>
      </c>
      <c r="BS671" s="193" t="s">
        <v>271</v>
      </c>
      <c r="BT671" s="190" t="s">
        <v>271</v>
      </c>
      <c r="BU671" s="193" t="s">
        <v>271</v>
      </c>
      <c r="BV671" s="193" t="s">
        <v>271</v>
      </c>
      <c r="BW671" s="193">
        <v>50810</v>
      </c>
      <c r="BX671" s="193">
        <v>51665</v>
      </c>
      <c r="BY671" s="193">
        <v>102475</v>
      </c>
      <c r="BZ671" s="193">
        <v>1452</v>
      </c>
      <c r="CA671" s="193">
        <v>1340</v>
      </c>
      <c r="CB671" s="193">
        <v>2792</v>
      </c>
      <c r="CC671" s="190" t="s">
        <v>287</v>
      </c>
      <c r="CD671" s="193">
        <v>2792</v>
      </c>
      <c r="CE671" s="193">
        <v>102475</v>
      </c>
      <c r="CF671" s="190" t="s">
        <v>287</v>
      </c>
      <c r="CG671" s="193">
        <v>2792</v>
      </c>
      <c r="CH671" s="193">
        <v>102475</v>
      </c>
      <c r="CI671" s="190" t="s">
        <v>271</v>
      </c>
      <c r="CJ671" s="193" t="s">
        <v>271</v>
      </c>
      <c r="CK671" s="193" t="s">
        <v>271</v>
      </c>
      <c r="CL671" s="190" t="s">
        <v>287</v>
      </c>
      <c r="CM671" s="193">
        <v>2792</v>
      </c>
      <c r="CN671" s="193">
        <v>102475</v>
      </c>
      <c r="CO671" s="190" t="s">
        <v>271</v>
      </c>
      <c r="CP671" s="193" t="s">
        <v>271</v>
      </c>
      <c r="CQ671" s="193" t="s">
        <v>271</v>
      </c>
      <c r="CR671" s="190" t="s">
        <v>271</v>
      </c>
      <c r="CS671" s="193" t="s">
        <v>271</v>
      </c>
      <c r="CT671" s="193" t="s">
        <v>271</v>
      </c>
      <c r="CU671" s="190" t="s">
        <v>271</v>
      </c>
      <c r="CV671" s="193" t="s">
        <v>271</v>
      </c>
      <c r="CW671" s="193" t="s">
        <v>271</v>
      </c>
      <c r="CX671" s="190" t="s">
        <v>271</v>
      </c>
      <c r="CY671" s="193" t="s">
        <v>271</v>
      </c>
      <c r="CZ671" s="193" t="s">
        <v>271</v>
      </c>
      <c r="DA671" s="190" t="s">
        <v>287</v>
      </c>
      <c r="DB671" s="193">
        <v>0</v>
      </c>
      <c r="DC671" s="193">
        <v>0</v>
      </c>
      <c r="DD671" s="190" t="s">
        <v>271</v>
      </c>
      <c r="DE671" s="193" t="s">
        <v>271</v>
      </c>
      <c r="DF671" s="193" t="s">
        <v>271</v>
      </c>
      <c r="DG671" s="190" t="s">
        <v>271</v>
      </c>
      <c r="DH671" s="193" t="s">
        <v>271</v>
      </c>
      <c r="DI671" s="193" t="s">
        <v>271</v>
      </c>
      <c r="DJ671" s="190" t="s">
        <v>287</v>
      </c>
      <c r="DK671" s="193">
        <v>2792</v>
      </c>
      <c r="DL671" s="193">
        <v>102475</v>
      </c>
      <c r="DM671" s="190" t="s">
        <v>287</v>
      </c>
      <c r="DN671" s="193">
        <v>0</v>
      </c>
      <c r="DO671" s="193">
        <v>0</v>
      </c>
      <c r="DP671" s="190" t="s">
        <v>271</v>
      </c>
      <c r="DQ671" s="193" t="s">
        <v>271</v>
      </c>
      <c r="DR671" s="193" t="s">
        <v>271</v>
      </c>
      <c r="DS671" s="190" t="s">
        <v>271</v>
      </c>
      <c r="DT671" s="193" t="s">
        <v>271</v>
      </c>
      <c r="DU671" s="193" t="s">
        <v>271</v>
      </c>
      <c r="DV671" s="190" t="s">
        <v>287</v>
      </c>
      <c r="DW671" s="193">
        <v>1452</v>
      </c>
      <c r="DX671" s="193">
        <v>50810</v>
      </c>
      <c r="DY671" s="190" t="s">
        <v>356</v>
      </c>
      <c r="DZ671" s="190" t="s">
        <v>297</v>
      </c>
      <c r="EA671" s="190" t="s">
        <v>271</v>
      </c>
      <c r="EB671" s="190" t="s">
        <v>271</v>
      </c>
      <c r="EC671" s="190" t="s">
        <v>272</v>
      </c>
      <c r="ED671" s="190" t="s">
        <v>694</v>
      </c>
      <c r="EE671" s="190" t="s">
        <v>307</v>
      </c>
      <c r="EF671" s="190" t="s">
        <v>2580</v>
      </c>
      <c r="EG671" s="190" t="s">
        <v>321</v>
      </c>
      <c r="EH671" s="190" t="s">
        <v>320</v>
      </c>
      <c r="EI671" s="190" t="s">
        <v>319</v>
      </c>
      <c r="EJ671" s="190" t="s">
        <v>246</v>
      </c>
      <c r="EK671" s="190" t="s">
        <v>379</v>
      </c>
      <c r="EL671" s="190" t="s">
        <v>272</v>
      </c>
      <c r="EM671" s="190" t="s">
        <v>272</v>
      </c>
      <c r="EN671" s="190" t="s">
        <v>272</v>
      </c>
      <c r="EO671" s="190" t="s">
        <v>272</v>
      </c>
      <c r="EP671" s="190" t="s">
        <v>378</v>
      </c>
      <c r="EQ671" s="190">
        <v>4</v>
      </c>
      <c r="ER671" s="190" t="s">
        <v>349</v>
      </c>
      <c r="ES671" s="190" t="s">
        <v>272</v>
      </c>
      <c r="ET671" s="190" t="s">
        <v>272</v>
      </c>
      <c r="EU671" s="190" t="s">
        <v>272</v>
      </c>
      <c r="EV671" s="190" t="s">
        <v>272</v>
      </c>
      <c r="EW671" s="190" t="s">
        <v>303</v>
      </c>
      <c r="EX671" s="190">
        <v>4</v>
      </c>
      <c r="EY671" s="190" t="s">
        <v>278</v>
      </c>
      <c r="EZ671" s="190" t="s">
        <v>267</v>
      </c>
      <c r="FA671" s="190" t="s">
        <v>258</v>
      </c>
      <c r="FB671" s="193">
        <v>4</v>
      </c>
      <c r="FC671" s="190" t="s">
        <v>1357</v>
      </c>
      <c r="FD671" s="190" t="s">
        <v>376</v>
      </c>
      <c r="FE671" s="190" t="s">
        <v>537</v>
      </c>
      <c r="FF671" s="190" t="s">
        <v>263</v>
      </c>
      <c r="FG671" s="190" t="s">
        <v>271</v>
      </c>
      <c r="FH671" s="190" t="s">
        <v>2579</v>
      </c>
      <c r="FI671" s="190" t="s">
        <v>2578</v>
      </c>
      <c r="FJ671" s="190" t="s">
        <v>2577</v>
      </c>
      <c r="FK671" s="190" t="s">
        <v>2576</v>
      </c>
      <c r="FL671" s="190" t="s">
        <v>2575</v>
      </c>
      <c r="FM671" s="190" t="s">
        <v>2574</v>
      </c>
      <c r="FN671" s="190" t="s">
        <v>2573</v>
      </c>
      <c r="FO671" s="190" t="s">
        <v>2572</v>
      </c>
      <c r="FP671" s="190" t="s">
        <v>2571</v>
      </c>
      <c r="FQ671" s="193">
        <v>102475</v>
      </c>
      <c r="FR671" s="193">
        <v>2792</v>
      </c>
      <c r="FS671" s="190" t="s">
        <v>272</v>
      </c>
      <c r="FT671" s="190" t="s">
        <v>272</v>
      </c>
      <c r="FU671" s="190" t="s">
        <v>272</v>
      </c>
      <c r="FV671" s="190" t="s">
        <v>272</v>
      </c>
      <c r="FW671" s="190" t="s">
        <v>297</v>
      </c>
      <c r="FX671" s="190" t="s">
        <v>297</v>
      </c>
      <c r="FY671" s="190" t="s">
        <v>297</v>
      </c>
      <c r="FZ671" s="190" t="s">
        <v>297</v>
      </c>
      <c r="GA671" s="190" t="s">
        <v>272</v>
      </c>
      <c r="GB671" s="190" t="s">
        <v>272</v>
      </c>
      <c r="GC671" s="190" t="s">
        <v>272</v>
      </c>
      <c r="GD671" s="190" t="s">
        <v>272</v>
      </c>
      <c r="GE671" s="190" t="s">
        <v>272</v>
      </c>
    </row>
    <row r="672" spans="1:187" x14ac:dyDescent="0.3">
      <c r="A672" s="190" t="s">
        <v>372</v>
      </c>
      <c r="B672" s="190">
        <v>3215</v>
      </c>
      <c r="C672" s="190" t="s">
        <v>134</v>
      </c>
      <c r="D672" s="190" t="s">
        <v>241</v>
      </c>
      <c r="E672" s="190" t="s">
        <v>2570</v>
      </c>
      <c r="F672" s="190" t="s">
        <v>2569</v>
      </c>
      <c r="G672" s="190" t="s">
        <v>2289</v>
      </c>
      <c r="H672" s="190" t="s">
        <v>301</v>
      </c>
      <c r="I672" s="190" t="s">
        <v>301</v>
      </c>
      <c r="J672" s="190" t="s">
        <v>2568</v>
      </c>
      <c r="K672" s="190" t="s">
        <v>301</v>
      </c>
      <c r="L672" s="190" t="s">
        <v>271</v>
      </c>
      <c r="M672" s="190" t="s">
        <v>2567</v>
      </c>
      <c r="N672" s="190" t="s">
        <v>271</v>
      </c>
      <c r="O672" s="190" t="s">
        <v>271</v>
      </c>
      <c r="P672" s="190" t="s">
        <v>271</v>
      </c>
      <c r="Q672" s="191">
        <v>41456</v>
      </c>
      <c r="R672" s="191">
        <v>42185</v>
      </c>
      <c r="S672" s="191">
        <v>42338</v>
      </c>
      <c r="T672" s="190" t="s">
        <v>366</v>
      </c>
      <c r="U672" s="194">
        <v>544359</v>
      </c>
      <c r="V672" s="190" t="s">
        <v>2566</v>
      </c>
      <c r="W672" s="190" t="s">
        <v>2565</v>
      </c>
      <c r="X672" s="190" t="s">
        <v>2564</v>
      </c>
      <c r="Y672" s="190" t="s">
        <v>2563</v>
      </c>
      <c r="Z672" s="190" t="s">
        <v>2562</v>
      </c>
      <c r="AA672" s="190" t="s">
        <v>2561</v>
      </c>
      <c r="AB672" s="190" t="s">
        <v>310</v>
      </c>
      <c r="AC672" s="190" t="s">
        <v>2560</v>
      </c>
      <c r="AD672" s="190" t="s">
        <v>325</v>
      </c>
      <c r="AE672" s="190" t="s">
        <v>2559</v>
      </c>
      <c r="AF672" s="190" t="s">
        <v>2558</v>
      </c>
      <c r="AG672" s="193">
        <v>3000</v>
      </c>
      <c r="AH672" s="193">
        <v>0</v>
      </c>
      <c r="AI672" s="193">
        <v>3000</v>
      </c>
      <c r="AJ672" s="193">
        <v>1539</v>
      </c>
      <c r="AK672" s="193">
        <v>81</v>
      </c>
      <c r="AL672" s="193">
        <v>1620</v>
      </c>
      <c r="AM672" s="193">
        <v>0</v>
      </c>
      <c r="AN672" s="193">
        <v>0</v>
      </c>
      <c r="AO672" s="193">
        <v>0</v>
      </c>
      <c r="AP672" s="193">
        <v>0</v>
      </c>
      <c r="AQ672" s="193">
        <v>0</v>
      </c>
      <c r="AR672" s="193">
        <v>0</v>
      </c>
      <c r="AS672" s="190" t="s">
        <v>271</v>
      </c>
      <c r="AT672" s="193" t="s">
        <v>271</v>
      </c>
      <c r="AU672" s="193" t="s">
        <v>271</v>
      </c>
      <c r="AV672" s="190" t="s">
        <v>271</v>
      </c>
      <c r="AW672" s="193" t="s">
        <v>271</v>
      </c>
      <c r="AX672" s="193" t="s">
        <v>271</v>
      </c>
      <c r="AY672" s="190" t="s">
        <v>271</v>
      </c>
      <c r="AZ672" s="193" t="s">
        <v>271</v>
      </c>
      <c r="BA672" s="193" t="s">
        <v>271</v>
      </c>
      <c r="BB672" s="190" t="s">
        <v>271</v>
      </c>
      <c r="BC672" s="193" t="s">
        <v>271</v>
      </c>
      <c r="BD672" s="193" t="s">
        <v>271</v>
      </c>
      <c r="BE672" s="190" t="s">
        <v>271</v>
      </c>
      <c r="BF672" s="193" t="s">
        <v>271</v>
      </c>
      <c r="BG672" s="193" t="s">
        <v>271</v>
      </c>
      <c r="BH672" s="190" t="s">
        <v>271</v>
      </c>
      <c r="BI672" s="193" t="s">
        <v>271</v>
      </c>
      <c r="BJ672" s="193" t="s">
        <v>271</v>
      </c>
      <c r="BK672" s="190" t="s">
        <v>271</v>
      </c>
      <c r="BL672" s="193" t="s">
        <v>271</v>
      </c>
      <c r="BM672" s="193" t="s">
        <v>271</v>
      </c>
      <c r="BN672" s="190" t="s">
        <v>271</v>
      </c>
      <c r="BO672" s="193" t="s">
        <v>271</v>
      </c>
      <c r="BP672" s="193" t="s">
        <v>271</v>
      </c>
      <c r="BQ672" s="190" t="s">
        <v>271</v>
      </c>
      <c r="BR672" s="193" t="s">
        <v>271</v>
      </c>
      <c r="BS672" s="193" t="s">
        <v>271</v>
      </c>
      <c r="BT672" s="190" t="s">
        <v>271</v>
      </c>
      <c r="BU672" s="193" t="s">
        <v>271</v>
      </c>
      <c r="BV672" s="193" t="s">
        <v>271</v>
      </c>
      <c r="BW672" s="193">
        <v>0</v>
      </c>
      <c r="BX672" s="193">
        <v>0</v>
      </c>
      <c r="BY672" s="193">
        <v>10497</v>
      </c>
      <c r="BZ672" s="193">
        <v>0</v>
      </c>
      <c r="CA672" s="193">
        <v>0</v>
      </c>
      <c r="CB672" s="193">
        <v>5252</v>
      </c>
      <c r="CC672" s="190" t="s">
        <v>287</v>
      </c>
      <c r="CD672" s="193">
        <v>3536</v>
      </c>
      <c r="CE672" s="193">
        <v>6000</v>
      </c>
      <c r="CF672" s="190" t="s">
        <v>287</v>
      </c>
      <c r="CG672" s="193">
        <v>5252</v>
      </c>
      <c r="CH672" s="193">
        <v>10479</v>
      </c>
      <c r="CI672" s="190" t="s">
        <v>271</v>
      </c>
      <c r="CJ672" s="193" t="s">
        <v>271</v>
      </c>
      <c r="CK672" s="193" t="s">
        <v>271</v>
      </c>
      <c r="CL672" s="190" t="s">
        <v>271</v>
      </c>
      <c r="CM672" s="193" t="s">
        <v>271</v>
      </c>
      <c r="CN672" s="193" t="s">
        <v>271</v>
      </c>
      <c r="CO672" s="190" t="s">
        <v>271</v>
      </c>
      <c r="CP672" s="193" t="s">
        <v>271</v>
      </c>
      <c r="CQ672" s="193" t="s">
        <v>271</v>
      </c>
      <c r="CR672" s="190" t="s">
        <v>271</v>
      </c>
      <c r="CS672" s="193" t="s">
        <v>271</v>
      </c>
      <c r="CT672" s="193" t="s">
        <v>271</v>
      </c>
      <c r="CU672" s="190" t="s">
        <v>287</v>
      </c>
      <c r="CV672" s="193">
        <v>824</v>
      </c>
      <c r="CW672" s="193">
        <v>3200</v>
      </c>
      <c r="CX672" s="190" t="s">
        <v>271</v>
      </c>
      <c r="CY672" s="193" t="s">
        <v>271</v>
      </c>
      <c r="CZ672" s="193" t="s">
        <v>271</v>
      </c>
      <c r="DA672" s="190" t="s">
        <v>271</v>
      </c>
      <c r="DB672" s="193" t="s">
        <v>271</v>
      </c>
      <c r="DC672" s="193" t="s">
        <v>271</v>
      </c>
      <c r="DD672" s="190" t="s">
        <v>271</v>
      </c>
      <c r="DE672" s="193" t="s">
        <v>271</v>
      </c>
      <c r="DF672" s="193" t="s">
        <v>271</v>
      </c>
      <c r="DG672" s="190" t="s">
        <v>271</v>
      </c>
      <c r="DH672" s="193" t="s">
        <v>271</v>
      </c>
      <c r="DI672" s="193" t="s">
        <v>271</v>
      </c>
      <c r="DJ672" s="190" t="s">
        <v>287</v>
      </c>
      <c r="DK672" s="193">
        <v>10500</v>
      </c>
      <c r="DL672" s="193">
        <v>21000</v>
      </c>
      <c r="DM672" s="190" t="s">
        <v>271</v>
      </c>
      <c r="DN672" s="193" t="s">
        <v>271</v>
      </c>
      <c r="DO672" s="193" t="s">
        <v>271</v>
      </c>
      <c r="DP672" s="190" t="s">
        <v>271</v>
      </c>
      <c r="DQ672" s="193" t="s">
        <v>271</v>
      </c>
      <c r="DR672" s="193" t="s">
        <v>271</v>
      </c>
      <c r="DS672" s="190" t="s">
        <v>271</v>
      </c>
      <c r="DT672" s="193" t="s">
        <v>271</v>
      </c>
      <c r="DU672" s="193" t="s">
        <v>271</v>
      </c>
      <c r="DV672" s="190" t="s">
        <v>287</v>
      </c>
      <c r="DW672" s="193">
        <v>1610</v>
      </c>
      <c r="DX672" s="193">
        <v>3000</v>
      </c>
      <c r="DY672" s="190" t="s">
        <v>356</v>
      </c>
      <c r="DZ672" s="190" t="s">
        <v>297</v>
      </c>
      <c r="EA672" s="190" t="s">
        <v>271</v>
      </c>
      <c r="EB672" s="190" t="s">
        <v>271</v>
      </c>
      <c r="EC672" s="190" t="s">
        <v>297</v>
      </c>
      <c r="ED672" s="190" t="s">
        <v>271</v>
      </c>
      <c r="EE672" s="190" t="s">
        <v>271</v>
      </c>
      <c r="EF672" s="190" t="s">
        <v>2557</v>
      </c>
      <c r="EG672" s="190" t="s">
        <v>285</v>
      </c>
      <c r="EH672" s="190" t="s">
        <v>380</v>
      </c>
      <c r="EI672" s="190" t="s">
        <v>319</v>
      </c>
      <c r="EJ672" s="190" t="s">
        <v>245</v>
      </c>
      <c r="EK672" s="190" t="s">
        <v>351</v>
      </c>
      <c r="EL672" s="190" t="s">
        <v>272</v>
      </c>
      <c r="EM672" s="190" t="s">
        <v>272</v>
      </c>
      <c r="EN672" s="190" t="s">
        <v>272</v>
      </c>
      <c r="EO672" s="190" t="s">
        <v>272</v>
      </c>
      <c r="EP672" s="190" t="s">
        <v>350</v>
      </c>
      <c r="EQ672" s="190">
        <v>4</v>
      </c>
      <c r="ER672" s="190" t="s">
        <v>349</v>
      </c>
      <c r="ES672" s="190" t="s">
        <v>272</v>
      </c>
      <c r="ET672" s="190" t="s">
        <v>272</v>
      </c>
      <c r="EU672" s="190" t="s">
        <v>272</v>
      </c>
      <c r="EV672" s="190" t="s">
        <v>272</v>
      </c>
      <c r="EW672" s="190" t="s">
        <v>303</v>
      </c>
      <c r="EX672" s="190">
        <v>4</v>
      </c>
      <c r="EY672" s="190" t="s">
        <v>278</v>
      </c>
      <c r="EZ672" s="190" t="s">
        <v>267</v>
      </c>
      <c r="FA672" s="190" t="s">
        <v>260</v>
      </c>
      <c r="FB672" s="193">
        <v>4</v>
      </c>
      <c r="FC672" s="190" t="s">
        <v>1357</v>
      </c>
      <c r="FD672" s="190" t="s">
        <v>348</v>
      </c>
      <c r="FE672" s="190" t="s">
        <v>301</v>
      </c>
      <c r="FF672" s="190" t="s">
        <v>263</v>
      </c>
      <c r="FG672" s="190" t="s">
        <v>2556</v>
      </c>
      <c r="FH672" s="190" t="s">
        <v>2555</v>
      </c>
      <c r="FI672" s="190" t="s">
        <v>2554</v>
      </c>
      <c r="FJ672" s="190" t="s">
        <v>2553</v>
      </c>
      <c r="FK672" s="190" t="s">
        <v>2552</v>
      </c>
      <c r="FL672" s="190" t="s">
        <v>2551</v>
      </c>
      <c r="FM672" s="190" t="s">
        <v>2550</v>
      </c>
      <c r="FN672" s="190" t="s">
        <v>2549</v>
      </c>
      <c r="FO672" s="190" t="s">
        <v>271</v>
      </c>
      <c r="FP672" s="190" t="s">
        <v>2548</v>
      </c>
      <c r="FQ672" s="193">
        <v>10497</v>
      </c>
      <c r="FR672" s="193">
        <v>5252</v>
      </c>
      <c r="FS672" s="190" t="s">
        <v>272</v>
      </c>
      <c r="FT672" s="190" t="s">
        <v>271</v>
      </c>
      <c r="FU672" s="190" t="s">
        <v>271</v>
      </c>
      <c r="FV672" s="190" t="s">
        <v>271</v>
      </c>
      <c r="FW672" s="190" t="s">
        <v>271</v>
      </c>
      <c r="FX672" s="190" t="s">
        <v>271</v>
      </c>
      <c r="FY672" s="190" t="s">
        <v>271</v>
      </c>
      <c r="FZ672" s="190" t="s">
        <v>271</v>
      </c>
      <c r="GA672" s="190" t="s">
        <v>272</v>
      </c>
      <c r="GB672" s="190" t="s">
        <v>271</v>
      </c>
      <c r="GC672" s="190" t="s">
        <v>272</v>
      </c>
      <c r="GD672" s="190" t="s">
        <v>271</v>
      </c>
      <c r="GE672" s="190" t="s">
        <v>272</v>
      </c>
    </row>
    <row r="673" spans="1:187" x14ac:dyDescent="0.3">
      <c r="A673" s="190" t="s">
        <v>372</v>
      </c>
      <c r="B673" s="190">
        <v>3218</v>
      </c>
      <c r="C673" s="190" t="s">
        <v>134</v>
      </c>
      <c r="D673" s="190" t="s">
        <v>241</v>
      </c>
      <c r="E673" s="190" t="s">
        <v>2547</v>
      </c>
      <c r="F673" s="190" t="s">
        <v>2546</v>
      </c>
      <c r="G673" s="190" t="s">
        <v>2289</v>
      </c>
      <c r="H673" s="190" t="s">
        <v>369</v>
      </c>
      <c r="I673" s="190" t="s">
        <v>2364</v>
      </c>
      <c r="J673" s="190" t="s">
        <v>2457</v>
      </c>
      <c r="K673" s="190" t="s">
        <v>271</v>
      </c>
      <c r="L673" s="190" t="s">
        <v>271</v>
      </c>
      <c r="M673" s="190" t="s">
        <v>271</v>
      </c>
      <c r="N673" s="190" t="s">
        <v>271</v>
      </c>
      <c r="O673" s="190" t="s">
        <v>271</v>
      </c>
      <c r="P673" s="190" t="s">
        <v>271</v>
      </c>
      <c r="Q673" s="191">
        <v>41821</v>
      </c>
      <c r="R673" s="191">
        <v>42916</v>
      </c>
      <c r="T673" s="190" t="s">
        <v>366</v>
      </c>
      <c r="U673" s="194">
        <v>384765.7</v>
      </c>
      <c r="V673" s="190" t="s">
        <v>2545</v>
      </c>
      <c r="W673" s="190" t="s">
        <v>2544</v>
      </c>
      <c r="X673" s="190" t="s">
        <v>2543</v>
      </c>
      <c r="Y673" s="190" t="s">
        <v>2542</v>
      </c>
      <c r="Z673" s="190" t="s">
        <v>2541</v>
      </c>
      <c r="AA673" s="190" t="s">
        <v>2540</v>
      </c>
      <c r="AB673" s="190" t="s">
        <v>310</v>
      </c>
      <c r="AC673" s="190" t="s">
        <v>2539</v>
      </c>
      <c r="AD673" s="190" t="s">
        <v>289</v>
      </c>
      <c r="AE673" s="190" t="s">
        <v>2538</v>
      </c>
      <c r="AF673" s="190" t="s">
        <v>2537</v>
      </c>
      <c r="AG673" s="193">
        <v>0</v>
      </c>
      <c r="AH673" s="193">
        <v>0</v>
      </c>
      <c r="AI673" s="193">
        <v>0</v>
      </c>
      <c r="AJ673" s="193">
        <v>4000</v>
      </c>
      <c r="AK673" s="193">
        <v>4000</v>
      </c>
      <c r="AL673" s="193">
        <v>8000</v>
      </c>
      <c r="AM673" s="193">
        <v>0</v>
      </c>
      <c r="AN673" s="193">
        <v>0</v>
      </c>
      <c r="AO673" s="193">
        <v>0</v>
      </c>
      <c r="AP673" s="193">
        <v>0</v>
      </c>
      <c r="AQ673" s="193">
        <v>0</v>
      </c>
      <c r="AR673" s="193">
        <v>0</v>
      </c>
      <c r="AS673" s="190" t="s">
        <v>271</v>
      </c>
      <c r="AT673" s="193" t="s">
        <v>271</v>
      </c>
      <c r="AU673" s="193" t="s">
        <v>271</v>
      </c>
      <c r="AV673" s="190" t="s">
        <v>271</v>
      </c>
      <c r="AW673" s="193" t="s">
        <v>271</v>
      </c>
      <c r="AX673" s="193" t="s">
        <v>271</v>
      </c>
      <c r="AY673" s="190" t="s">
        <v>271</v>
      </c>
      <c r="AZ673" s="193" t="s">
        <v>271</v>
      </c>
      <c r="BA673" s="193" t="s">
        <v>271</v>
      </c>
      <c r="BB673" s="190" t="s">
        <v>271</v>
      </c>
      <c r="BC673" s="193" t="s">
        <v>271</v>
      </c>
      <c r="BD673" s="193" t="s">
        <v>271</v>
      </c>
      <c r="BE673" s="190" t="s">
        <v>271</v>
      </c>
      <c r="BF673" s="193" t="s">
        <v>271</v>
      </c>
      <c r="BG673" s="193" t="s">
        <v>271</v>
      </c>
      <c r="BH673" s="190" t="s">
        <v>271</v>
      </c>
      <c r="BI673" s="193" t="s">
        <v>271</v>
      </c>
      <c r="BJ673" s="193" t="s">
        <v>271</v>
      </c>
      <c r="BK673" s="190" t="s">
        <v>271</v>
      </c>
      <c r="BL673" s="193" t="s">
        <v>271</v>
      </c>
      <c r="BM673" s="193" t="s">
        <v>271</v>
      </c>
      <c r="BN673" s="190" t="s">
        <v>271</v>
      </c>
      <c r="BO673" s="193" t="s">
        <v>271</v>
      </c>
      <c r="BP673" s="193" t="s">
        <v>271</v>
      </c>
      <c r="BQ673" s="190" t="s">
        <v>271</v>
      </c>
      <c r="BR673" s="193" t="s">
        <v>271</v>
      </c>
      <c r="BS673" s="193" t="s">
        <v>271</v>
      </c>
      <c r="BT673" s="190" t="s">
        <v>271</v>
      </c>
      <c r="BU673" s="193" t="s">
        <v>271</v>
      </c>
      <c r="BV673" s="193" t="s">
        <v>271</v>
      </c>
      <c r="BW673" s="193">
        <v>2040000</v>
      </c>
      <c r="BX673" s="193">
        <v>1960000</v>
      </c>
      <c r="BY673" s="193">
        <v>4000000</v>
      </c>
      <c r="BZ673" s="193">
        <v>5100</v>
      </c>
      <c r="CA673" s="193">
        <v>4900</v>
      </c>
      <c r="CB673" s="193">
        <v>10000</v>
      </c>
      <c r="CC673" s="190" t="s">
        <v>287</v>
      </c>
      <c r="CD673" s="193">
        <v>0</v>
      </c>
      <c r="CE673" s="193">
        <v>0</v>
      </c>
      <c r="CF673" s="190" t="s">
        <v>271</v>
      </c>
      <c r="CG673" s="193" t="s">
        <v>271</v>
      </c>
      <c r="CH673" s="193" t="s">
        <v>271</v>
      </c>
      <c r="CI673" s="190" t="s">
        <v>271</v>
      </c>
      <c r="CJ673" s="193" t="s">
        <v>271</v>
      </c>
      <c r="CK673" s="193" t="s">
        <v>271</v>
      </c>
      <c r="CL673" s="190" t="s">
        <v>271</v>
      </c>
      <c r="CM673" s="193" t="s">
        <v>271</v>
      </c>
      <c r="CN673" s="193" t="s">
        <v>271</v>
      </c>
      <c r="CO673" s="190" t="s">
        <v>271</v>
      </c>
      <c r="CP673" s="193" t="s">
        <v>271</v>
      </c>
      <c r="CQ673" s="193" t="s">
        <v>271</v>
      </c>
      <c r="CR673" s="190" t="s">
        <v>271</v>
      </c>
      <c r="CS673" s="193" t="s">
        <v>271</v>
      </c>
      <c r="CT673" s="193" t="s">
        <v>271</v>
      </c>
      <c r="CU673" s="190" t="s">
        <v>271</v>
      </c>
      <c r="CV673" s="193" t="s">
        <v>271</v>
      </c>
      <c r="CW673" s="193" t="s">
        <v>271</v>
      </c>
      <c r="CX673" s="190" t="s">
        <v>271</v>
      </c>
      <c r="CY673" s="193" t="s">
        <v>271</v>
      </c>
      <c r="CZ673" s="193" t="s">
        <v>271</v>
      </c>
      <c r="DA673" s="190" t="s">
        <v>271</v>
      </c>
      <c r="DB673" s="193" t="s">
        <v>271</v>
      </c>
      <c r="DC673" s="193" t="s">
        <v>271</v>
      </c>
      <c r="DD673" s="190" t="s">
        <v>271</v>
      </c>
      <c r="DE673" s="193" t="s">
        <v>271</v>
      </c>
      <c r="DF673" s="193" t="s">
        <v>271</v>
      </c>
      <c r="DG673" s="190" t="s">
        <v>271</v>
      </c>
      <c r="DH673" s="193" t="s">
        <v>271</v>
      </c>
      <c r="DI673" s="193" t="s">
        <v>271</v>
      </c>
      <c r="DJ673" s="190" t="s">
        <v>287</v>
      </c>
      <c r="DK673" s="193">
        <v>2612</v>
      </c>
      <c r="DL673" s="193">
        <v>0</v>
      </c>
      <c r="DM673" s="190" t="s">
        <v>287</v>
      </c>
      <c r="DN673" s="193">
        <v>0</v>
      </c>
      <c r="DO673" s="193">
        <v>0</v>
      </c>
      <c r="DP673" s="190" t="s">
        <v>271</v>
      </c>
      <c r="DQ673" s="193" t="s">
        <v>271</v>
      </c>
      <c r="DR673" s="193" t="s">
        <v>271</v>
      </c>
      <c r="DS673" s="190" t="s">
        <v>271</v>
      </c>
      <c r="DT673" s="193" t="s">
        <v>271</v>
      </c>
      <c r="DU673" s="193" t="s">
        <v>271</v>
      </c>
      <c r="DV673" s="190" t="s">
        <v>271</v>
      </c>
      <c r="DW673" s="193" t="s">
        <v>271</v>
      </c>
      <c r="DX673" s="193" t="s">
        <v>271</v>
      </c>
      <c r="DY673" s="190" t="s">
        <v>356</v>
      </c>
      <c r="DZ673" s="190" t="s">
        <v>272</v>
      </c>
      <c r="EA673" s="190" t="s">
        <v>564</v>
      </c>
      <c r="EB673" s="190" t="s">
        <v>307</v>
      </c>
      <c r="EC673" s="190" t="s">
        <v>272</v>
      </c>
      <c r="ED673" s="190" t="s">
        <v>564</v>
      </c>
      <c r="EE673" s="190" t="s">
        <v>426</v>
      </c>
      <c r="EF673" s="190" t="s">
        <v>271</v>
      </c>
      <c r="EG673" s="190" t="s">
        <v>285</v>
      </c>
      <c r="EH673" s="190" t="s">
        <v>380</v>
      </c>
      <c r="EI673" s="190" t="s">
        <v>319</v>
      </c>
      <c r="EJ673" s="190" t="s">
        <v>246</v>
      </c>
      <c r="EK673" s="190" t="s">
        <v>379</v>
      </c>
      <c r="EL673" s="190" t="s">
        <v>272</v>
      </c>
      <c r="EM673" s="190" t="s">
        <v>272</v>
      </c>
      <c r="EN673" s="190" t="s">
        <v>272</v>
      </c>
      <c r="EO673" s="190" t="s">
        <v>272</v>
      </c>
      <c r="EP673" s="190" t="s">
        <v>378</v>
      </c>
      <c r="EQ673" s="190">
        <v>4</v>
      </c>
      <c r="ER673" s="190" t="s">
        <v>349</v>
      </c>
      <c r="ES673" s="190" t="s">
        <v>272</v>
      </c>
      <c r="ET673" s="190" t="s">
        <v>272</v>
      </c>
      <c r="EU673" s="190" t="s">
        <v>272</v>
      </c>
      <c r="EV673" s="190" t="s">
        <v>272</v>
      </c>
      <c r="EW673" s="190" t="s">
        <v>303</v>
      </c>
      <c r="EX673" s="190">
        <v>4</v>
      </c>
      <c r="EY673" s="190" t="s">
        <v>318</v>
      </c>
      <c r="EZ673" s="190" t="s">
        <v>266</v>
      </c>
      <c r="FA673" s="190" t="s">
        <v>260</v>
      </c>
      <c r="FB673" s="193">
        <v>1</v>
      </c>
      <c r="FC673" s="190" t="s">
        <v>1357</v>
      </c>
      <c r="FD673" s="190" t="s">
        <v>482</v>
      </c>
      <c r="FE673" s="190" t="s">
        <v>1041</v>
      </c>
      <c r="FF673" s="190" t="s">
        <v>263</v>
      </c>
      <c r="FG673" s="190" t="s">
        <v>271</v>
      </c>
      <c r="FH673" s="190" t="s">
        <v>2536</v>
      </c>
      <c r="FI673" s="190" t="s">
        <v>2535</v>
      </c>
      <c r="FJ673" s="190" t="s">
        <v>2534</v>
      </c>
      <c r="FK673" s="190" t="s">
        <v>2533</v>
      </c>
      <c r="FL673" s="190" t="s">
        <v>2532</v>
      </c>
      <c r="FM673" s="190" t="s">
        <v>2531</v>
      </c>
      <c r="FN673" s="190" t="s">
        <v>2530</v>
      </c>
      <c r="FO673" s="190" t="s">
        <v>2529</v>
      </c>
      <c r="FP673" s="190" t="s">
        <v>2528</v>
      </c>
      <c r="FQ673" s="193">
        <v>4000000</v>
      </c>
      <c r="FR673" s="193">
        <v>10000</v>
      </c>
      <c r="FS673" s="190" t="s">
        <v>272</v>
      </c>
      <c r="FT673" s="190" t="s">
        <v>297</v>
      </c>
      <c r="FU673" s="190" t="s">
        <v>271</v>
      </c>
      <c r="FV673" s="190" t="s">
        <v>271</v>
      </c>
      <c r="FW673" s="190" t="s">
        <v>271</v>
      </c>
      <c r="FX673" s="190" t="s">
        <v>271</v>
      </c>
      <c r="FY673" s="190" t="s">
        <v>271</v>
      </c>
      <c r="FZ673" s="190" t="s">
        <v>271</v>
      </c>
      <c r="GA673" s="190" t="s">
        <v>271</v>
      </c>
      <c r="GB673" s="190" t="s">
        <v>271</v>
      </c>
      <c r="GC673" s="190" t="s">
        <v>271</v>
      </c>
      <c r="GD673" s="190" t="s">
        <v>271</v>
      </c>
      <c r="GE673" s="190" t="s">
        <v>272</v>
      </c>
    </row>
    <row r="674" spans="1:187" x14ac:dyDescent="0.3">
      <c r="A674" s="190" t="s">
        <v>372</v>
      </c>
      <c r="B674" s="190">
        <v>3223</v>
      </c>
      <c r="C674" s="190" t="s">
        <v>134</v>
      </c>
      <c r="D674" s="190" t="s">
        <v>241</v>
      </c>
      <c r="E674" s="190" t="s">
        <v>2527</v>
      </c>
      <c r="F674" s="190" t="s">
        <v>2526</v>
      </c>
      <c r="G674" s="190" t="s">
        <v>2289</v>
      </c>
      <c r="H674" s="190" t="s">
        <v>514</v>
      </c>
      <c r="I674" s="190" t="s">
        <v>2128</v>
      </c>
      <c r="J674" s="190" t="s">
        <v>2525</v>
      </c>
      <c r="K674" s="190" t="s">
        <v>271</v>
      </c>
      <c r="L674" s="190" t="s">
        <v>271</v>
      </c>
      <c r="M674" s="190" t="s">
        <v>271</v>
      </c>
      <c r="N674" s="190" t="s">
        <v>271</v>
      </c>
      <c r="O674" s="190" t="s">
        <v>271</v>
      </c>
      <c r="P674" s="190" t="s">
        <v>271</v>
      </c>
      <c r="Q674" s="191">
        <v>41944</v>
      </c>
      <c r="R674" s="191">
        <v>42580</v>
      </c>
      <c r="T674" s="190" t="s">
        <v>391</v>
      </c>
      <c r="U674" s="194">
        <v>806575</v>
      </c>
      <c r="V674" s="190" t="s">
        <v>2524</v>
      </c>
      <c r="W674" s="190" t="s">
        <v>1696</v>
      </c>
      <c r="X674" s="190" t="s">
        <v>2523</v>
      </c>
      <c r="Y674" s="190" t="s">
        <v>2522</v>
      </c>
      <c r="Z674" s="190" t="s">
        <v>2521</v>
      </c>
      <c r="AA674" s="190" t="s">
        <v>2520</v>
      </c>
      <c r="AB674" s="190" t="s">
        <v>310</v>
      </c>
      <c r="AC674" s="190" t="s">
        <v>2519</v>
      </c>
      <c r="AD674" s="190" t="s">
        <v>325</v>
      </c>
      <c r="AE674" s="190" t="s">
        <v>2518</v>
      </c>
      <c r="AF674" s="190" t="s">
        <v>2517</v>
      </c>
      <c r="AG674" s="193">
        <v>14400</v>
      </c>
      <c r="AH674" s="193">
        <v>21600</v>
      </c>
      <c r="AI674" s="193">
        <v>36000</v>
      </c>
      <c r="AJ674" s="193">
        <v>6000</v>
      </c>
      <c r="AK674" s="193">
        <v>10000</v>
      </c>
      <c r="AL674" s="193">
        <v>16000</v>
      </c>
      <c r="AM674" s="193">
        <v>0</v>
      </c>
      <c r="AN674" s="193">
        <v>0</v>
      </c>
      <c r="AO674" s="193">
        <v>0</v>
      </c>
      <c r="AP674" s="193">
        <v>0</v>
      </c>
      <c r="AQ674" s="193">
        <v>0</v>
      </c>
      <c r="AR674" s="193">
        <v>0</v>
      </c>
      <c r="AS674" s="190" t="s">
        <v>271</v>
      </c>
      <c r="AT674" s="193" t="s">
        <v>271</v>
      </c>
      <c r="AU674" s="193" t="s">
        <v>271</v>
      </c>
      <c r="AV674" s="190" t="s">
        <v>271</v>
      </c>
      <c r="AW674" s="193" t="s">
        <v>271</v>
      </c>
      <c r="AX674" s="193" t="s">
        <v>271</v>
      </c>
      <c r="AY674" s="190" t="s">
        <v>271</v>
      </c>
      <c r="AZ674" s="193" t="s">
        <v>271</v>
      </c>
      <c r="BA674" s="193" t="s">
        <v>271</v>
      </c>
      <c r="BB674" s="190" t="s">
        <v>271</v>
      </c>
      <c r="BC674" s="193" t="s">
        <v>271</v>
      </c>
      <c r="BD674" s="193" t="s">
        <v>271</v>
      </c>
      <c r="BE674" s="190" t="s">
        <v>271</v>
      </c>
      <c r="BF674" s="193" t="s">
        <v>271</v>
      </c>
      <c r="BG674" s="193" t="s">
        <v>271</v>
      </c>
      <c r="BH674" s="190" t="s">
        <v>271</v>
      </c>
      <c r="BI674" s="193" t="s">
        <v>271</v>
      </c>
      <c r="BJ674" s="193" t="s">
        <v>271</v>
      </c>
      <c r="BK674" s="190" t="s">
        <v>271</v>
      </c>
      <c r="BL674" s="193" t="s">
        <v>271</v>
      </c>
      <c r="BM674" s="193" t="s">
        <v>271</v>
      </c>
      <c r="BN674" s="190" t="s">
        <v>271</v>
      </c>
      <c r="BO674" s="193" t="s">
        <v>271</v>
      </c>
      <c r="BP674" s="193" t="s">
        <v>271</v>
      </c>
      <c r="BQ674" s="190" t="s">
        <v>271</v>
      </c>
      <c r="BR674" s="193" t="s">
        <v>271</v>
      </c>
      <c r="BS674" s="193" t="s">
        <v>271</v>
      </c>
      <c r="BT674" s="190" t="s">
        <v>271</v>
      </c>
      <c r="BU674" s="193" t="s">
        <v>271</v>
      </c>
      <c r="BV674" s="193" t="s">
        <v>271</v>
      </c>
      <c r="BW674" s="193">
        <v>27771</v>
      </c>
      <c r="BX674" s="193">
        <v>28218</v>
      </c>
      <c r="BY674" s="193">
        <v>55989</v>
      </c>
      <c r="BZ674" s="193">
        <v>17082</v>
      </c>
      <c r="CA674" s="193">
        <v>20745</v>
      </c>
      <c r="CB674" s="193">
        <v>37827</v>
      </c>
      <c r="CC674" s="190" t="s">
        <v>271</v>
      </c>
      <c r="CD674" s="193" t="s">
        <v>271</v>
      </c>
      <c r="CE674" s="193" t="s">
        <v>271</v>
      </c>
      <c r="CF674" s="190" t="s">
        <v>271</v>
      </c>
      <c r="CG674" s="193" t="s">
        <v>271</v>
      </c>
      <c r="CH674" s="193" t="s">
        <v>271</v>
      </c>
      <c r="CI674" s="190" t="s">
        <v>287</v>
      </c>
      <c r="CJ674" s="193">
        <v>37827</v>
      </c>
      <c r="CK674" s="193">
        <v>55989</v>
      </c>
      <c r="CL674" s="190" t="s">
        <v>271</v>
      </c>
      <c r="CM674" s="193" t="s">
        <v>271</v>
      </c>
      <c r="CN674" s="193" t="s">
        <v>271</v>
      </c>
      <c r="CO674" s="190" t="s">
        <v>287</v>
      </c>
      <c r="CP674" s="193">
        <v>0</v>
      </c>
      <c r="CQ674" s="193">
        <v>0</v>
      </c>
      <c r="CR674" s="190" t="s">
        <v>271</v>
      </c>
      <c r="CS674" s="193" t="s">
        <v>271</v>
      </c>
      <c r="CT674" s="193" t="s">
        <v>271</v>
      </c>
      <c r="CU674" s="190" t="s">
        <v>287</v>
      </c>
      <c r="CV674" s="193">
        <v>3027</v>
      </c>
      <c r="CW674" s="193">
        <v>21189</v>
      </c>
      <c r="CX674" s="190" t="s">
        <v>271</v>
      </c>
      <c r="CY674" s="193" t="s">
        <v>271</v>
      </c>
      <c r="CZ674" s="193" t="s">
        <v>271</v>
      </c>
      <c r="DA674" s="190" t="s">
        <v>271</v>
      </c>
      <c r="DB674" s="193" t="s">
        <v>271</v>
      </c>
      <c r="DC674" s="193" t="s">
        <v>271</v>
      </c>
      <c r="DD674" s="190" t="s">
        <v>271</v>
      </c>
      <c r="DE674" s="193" t="s">
        <v>271</v>
      </c>
      <c r="DF674" s="193" t="s">
        <v>271</v>
      </c>
      <c r="DG674" s="190" t="s">
        <v>287</v>
      </c>
      <c r="DH674" s="193">
        <v>350</v>
      </c>
      <c r="DI674" s="193">
        <v>350</v>
      </c>
      <c r="DJ674" s="190" t="s">
        <v>287</v>
      </c>
      <c r="DK674" s="193">
        <v>1457</v>
      </c>
      <c r="DL674" s="193">
        <v>10199</v>
      </c>
      <c r="DM674" s="190" t="s">
        <v>271</v>
      </c>
      <c r="DN674" s="193" t="s">
        <v>271</v>
      </c>
      <c r="DO674" s="193" t="s">
        <v>271</v>
      </c>
      <c r="DP674" s="190" t="s">
        <v>271</v>
      </c>
      <c r="DQ674" s="193" t="s">
        <v>271</v>
      </c>
      <c r="DR674" s="193" t="s">
        <v>271</v>
      </c>
      <c r="DS674" s="190" t="s">
        <v>271</v>
      </c>
      <c r="DT674" s="193" t="s">
        <v>271</v>
      </c>
      <c r="DU674" s="193" t="s">
        <v>271</v>
      </c>
      <c r="DV674" s="190" t="s">
        <v>287</v>
      </c>
      <c r="DW674" s="193">
        <v>1272</v>
      </c>
      <c r="DX674" s="193">
        <v>8904</v>
      </c>
      <c r="DY674" s="190" t="s">
        <v>356</v>
      </c>
      <c r="DZ674" s="190" t="s">
        <v>297</v>
      </c>
      <c r="EA674" s="190" t="s">
        <v>271</v>
      </c>
      <c r="EB674" s="190" t="s">
        <v>271</v>
      </c>
      <c r="EC674" s="190" t="s">
        <v>297</v>
      </c>
      <c r="ED674" s="190" t="s">
        <v>271</v>
      </c>
      <c r="EE674" s="190" t="s">
        <v>271</v>
      </c>
      <c r="EF674" s="190" t="s">
        <v>271</v>
      </c>
      <c r="EG674" s="190" t="s">
        <v>321</v>
      </c>
      <c r="EH674" s="190" t="s">
        <v>284</v>
      </c>
      <c r="EI674" s="190" t="s">
        <v>319</v>
      </c>
      <c r="EJ674" s="190" t="s">
        <v>245</v>
      </c>
      <c r="EK674" s="190" t="s">
        <v>379</v>
      </c>
      <c r="EL674" s="190" t="s">
        <v>272</v>
      </c>
      <c r="EM674" s="190" t="s">
        <v>272</v>
      </c>
      <c r="EN674" s="190" t="s">
        <v>272</v>
      </c>
      <c r="EO674" s="190" t="s">
        <v>272</v>
      </c>
      <c r="EP674" s="190" t="s">
        <v>378</v>
      </c>
      <c r="EQ674" s="190">
        <v>4</v>
      </c>
      <c r="ER674" s="190" t="s">
        <v>349</v>
      </c>
      <c r="ES674" s="190" t="s">
        <v>272</v>
      </c>
      <c r="ET674" s="190" t="s">
        <v>272</v>
      </c>
      <c r="EU674" s="190" t="s">
        <v>272</v>
      </c>
      <c r="EV674" s="190" t="s">
        <v>272</v>
      </c>
      <c r="EW674" s="190" t="s">
        <v>303</v>
      </c>
      <c r="EX674" s="190">
        <v>4</v>
      </c>
      <c r="EY674" s="190" t="s">
        <v>278</v>
      </c>
      <c r="EZ674" s="190" t="s">
        <v>266</v>
      </c>
      <c r="FA674" s="190" t="s">
        <v>260</v>
      </c>
      <c r="FB674" s="193">
        <v>6</v>
      </c>
      <c r="FC674" s="190" t="s">
        <v>442</v>
      </c>
      <c r="FD674" s="190" t="s">
        <v>348</v>
      </c>
      <c r="FE674" s="190" t="s">
        <v>1357</v>
      </c>
      <c r="FF674" s="190" t="s">
        <v>263</v>
      </c>
      <c r="FG674" s="190" t="s">
        <v>2516</v>
      </c>
      <c r="FH674" s="190" t="s">
        <v>271</v>
      </c>
      <c r="FI674" s="190" t="s">
        <v>2515</v>
      </c>
      <c r="FJ674" s="190" t="s">
        <v>2514</v>
      </c>
      <c r="FK674" s="190" t="s">
        <v>2513</v>
      </c>
      <c r="FL674" s="190" t="s">
        <v>2512</v>
      </c>
      <c r="FM674" s="190" t="s">
        <v>2511</v>
      </c>
      <c r="FN674" s="190" t="s">
        <v>2510</v>
      </c>
      <c r="FO674" s="190" t="s">
        <v>2509</v>
      </c>
      <c r="FP674" s="190" t="s">
        <v>2508</v>
      </c>
      <c r="FQ674" s="193">
        <v>55989</v>
      </c>
      <c r="FR674" s="193">
        <v>37827</v>
      </c>
      <c r="FS674" s="190" t="s">
        <v>272</v>
      </c>
      <c r="FT674" s="190" t="s">
        <v>272</v>
      </c>
      <c r="FU674" s="190" t="s">
        <v>271</v>
      </c>
      <c r="FV674" s="190" t="s">
        <v>271</v>
      </c>
      <c r="FW674" s="190" t="s">
        <v>271</v>
      </c>
      <c r="FX674" s="190" t="s">
        <v>271</v>
      </c>
      <c r="FY674" s="190" t="s">
        <v>271</v>
      </c>
      <c r="FZ674" s="190" t="s">
        <v>271</v>
      </c>
      <c r="GA674" s="190" t="s">
        <v>272</v>
      </c>
      <c r="GB674" s="190" t="s">
        <v>272</v>
      </c>
      <c r="GC674" s="190" t="s">
        <v>272</v>
      </c>
      <c r="GD674" s="190" t="s">
        <v>271</v>
      </c>
      <c r="GE674" s="190" t="s">
        <v>271</v>
      </c>
    </row>
    <row r="675" spans="1:187" x14ac:dyDescent="0.3">
      <c r="A675" s="190" t="s">
        <v>372</v>
      </c>
      <c r="B675" s="190">
        <v>3226</v>
      </c>
      <c r="C675" s="190" t="s">
        <v>134</v>
      </c>
      <c r="D675" s="190" t="s">
        <v>241</v>
      </c>
      <c r="E675" s="190" t="s">
        <v>2507</v>
      </c>
      <c r="F675" s="190" t="s">
        <v>2506</v>
      </c>
      <c r="G675" s="190" t="s">
        <v>2289</v>
      </c>
      <c r="H675" s="190" t="s">
        <v>369</v>
      </c>
      <c r="I675" s="190" t="s">
        <v>2364</v>
      </c>
      <c r="J675" s="190" t="s">
        <v>2505</v>
      </c>
      <c r="K675" s="190" t="s">
        <v>271</v>
      </c>
      <c r="L675" s="190" t="s">
        <v>271</v>
      </c>
      <c r="M675" s="190" t="s">
        <v>271</v>
      </c>
      <c r="N675" s="190" t="s">
        <v>271</v>
      </c>
      <c r="O675" s="190" t="s">
        <v>271</v>
      </c>
      <c r="P675" s="190" t="s">
        <v>271</v>
      </c>
      <c r="Q675" s="191">
        <v>41275</v>
      </c>
      <c r="R675" s="191">
        <v>43100</v>
      </c>
      <c r="T675" s="190" t="s">
        <v>366</v>
      </c>
      <c r="U675" s="194">
        <v>3510944.32</v>
      </c>
      <c r="V675" s="190" t="s">
        <v>2456</v>
      </c>
      <c r="W675" s="190" t="s">
        <v>2455</v>
      </c>
      <c r="X675" s="190" t="s">
        <v>2454</v>
      </c>
      <c r="Y675" s="190" t="s">
        <v>2504</v>
      </c>
      <c r="Z675" s="190" t="s">
        <v>2503</v>
      </c>
      <c r="AA675" s="190" t="s">
        <v>2502</v>
      </c>
      <c r="AB675" s="190" t="s">
        <v>310</v>
      </c>
      <c r="AC675" s="190" t="s">
        <v>2501</v>
      </c>
      <c r="AD675" s="190" t="s">
        <v>674</v>
      </c>
      <c r="AE675" s="190" t="s">
        <v>2500</v>
      </c>
      <c r="AF675" s="190" t="s">
        <v>2499</v>
      </c>
      <c r="AG675" s="193">
        <v>2244000</v>
      </c>
      <c r="AH675" s="193">
        <v>2156000</v>
      </c>
      <c r="AI675" s="193">
        <v>4400000</v>
      </c>
      <c r="AJ675" s="193">
        <v>4077</v>
      </c>
      <c r="AK675" s="193">
        <v>4561</v>
      </c>
      <c r="AL675" s="193">
        <v>8638</v>
      </c>
      <c r="AM675" s="193">
        <v>0</v>
      </c>
      <c r="AN675" s="193">
        <v>0</v>
      </c>
      <c r="AO675" s="193">
        <v>0</v>
      </c>
      <c r="AP675" s="193">
        <v>0</v>
      </c>
      <c r="AQ675" s="193">
        <v>0</v>
      </c>
      <c r="AR675" s="193">
        <v>0</v>
      </c>
      <c r="AS675" s="190" t="s">
        <v>271</v>
      </c>
      <c r="AT675" s="193" t="s">
        <v>271</v>
      </c>
      <c r="AU675" s="193" t="s">
        <v>271</v>
      </c>
      <c r="AV675" s="190" t="s">
        <v>271</v>
      </c>
      <c r="AW675" s="193" t="s">
        <v>271</v>
      </c>
      <c r="AX675" s="193" t="s">
        <v>271</v>
      </c>
      <c r="AY675" s="190" t="s">
        <v>271</v>
      </c>
      <c r="AZ675" s="193" t="s">
        <v>271</v>
      </c>
      <c r="BA675" s="193" t="s">
        <v>271</v>
      </c>
      <c r="BB675" s="190" t="s">
        <v>271</v>
      </c>
      <c r="BC675" s="193" t="s">
        <v>271</v>
      </c>
      <c r="BD675" s="193" t="s">
        <v>271</v>
      </c>
      <c r="BE675" s="190" t="s">
        <v>271</v>
      </c>
      <c r="BF675" s="193" t="s">
        <v>271</v>
      </c>
      <c r="BG675" s="193" t="s">
        <v>271</v>
      </c>
      <c r="BH675" s="190" t="s">
        <v>271</v>
      </c>
      <c r="BI675" s="193" t="s">
        <v>271</v>
      </c>
      <c r="BJ675" s="193" t="s">
        <v>271</v>
      </c>
      <c r="BK675" s="190" t="s">
        <v>271</v>
      </c>
      <c r="BL675" s="193" t="s">
        <v>271</v>
      </c>
      <c r="BM675" s="193" t="s">
        <v>271</v>
      </c>
      <c r="BN675" s="190" t="s">
        <v>271</v>
      </c>
      <c r="BO675" s="193" t="s">
        <v>271</v>
      </c>
      <c r="BP675" s="193" t="s">
        <v>271</v>
      </c>
      <c r="BQ675" s="190" t="s">
        <v>271</v>
      </c>
      <c r="BR675" s="193" t="s">
        <v>271</v>
      </c>
      <c r="BS675" s="193" t="s">
        <v>271</v>
      </c>
      <c r="BT675" s="190" t="s">
        <v>271</v>
      </c>
      <c r="BU675" s="193" t="s">
        <v>271</v>
      </c>
      <c r="BV675" s="193" t="s">
        <v>271</v>
      </c>
      <c r="BW675" s="193">
        <v>2040000</v>
      </c>
      <c r="BX675" s="193">
        <v>1960000</v>
      </c>
      <c r="BY675" s="193">
        <v>4000000</v>
      </c>
      <c r="BZ675" s="193">
        <v>6733</v>
      </c>
      <c r="CA675" s="193">
        <v>15360</v>
      </c>
      <c r="CB675" s="193">
        <v>22093</v>
      </c>
      <c r="CC675" s="190" t="s">
        <v>287</v>
      </c>
      <c r="CD675" s="193">
        <v>22093</v>
      </c>
      <c r="CE675" s="193">
        <v>2200000</v>
      </c>
      <c r="CF675" s="190" t="s">
        <v>287</v>
      </c>
      <c r="CG675" s="193">
        <v>17</v>
      </c>
      <c r="CH675" s="193">
        <v>40380</v>
      </c>
      <c r="CI675" s="190" t="s">
        <v>287</v>
      </c>
      <c r="CJ675" s="193">
        <v>22093</v>
      </c>
      <c r="CK675" s="193">
        <v>2200000</v>
      </c>
      <c r="CL675" s="190" t="s">
        <v>271</v>
      </c>
      <c r="CM675" s="193" t="s">
        <v>271</v>
      </c>
      <c r="CN675" s="193" t="s">
        <v>271</v>
      </c>
      <c r="CO675" s="190" t="s">
        <v>271</v>
      </c>
      <c r="CP675" s="193" t="s">
        <v>271</v>
      </c>
      <c r="CQ675" s="193" t="s">
        <v>271</v>
      </c>
      <c r="CR675" s="190" t="s">
        <v>271</v>
      </c>
      <c r="CS675" s="193" t="s">
        <v>271</v>
      </c>
      <c r="CT675" s="193" t="s">
        <v>271</v>
      </c>
      <c r="CU675" s="190" t="s">
        <v>271</v>
      </c>
      <c r="CV675" s="193" t="s">
        <v>271</v>
      </c>
      <c r="CW675" s="193" t="s">
        <v>271</v>
      </c>
      <c r="CX675" s="190" t="s">
        <v>271</v>
      </c>
      <c r="CY675" s="193" t="s">
        <v>271</v>
      </c>
      <c r="CZ675" s="193" t="s">
        <v>271</v>
      </c>
      <c r="DA675" s="190" t="s">
        <v>287</v>
      </c>
      <c r="DB675" s="193">
        <v>22093</v>
      </c>
      <c r="DC675" s="193">
        <v>2200000</v>
      </c>
      <c r="DD675" s="190" t="s">
        <v>271</v>
      </c>
      <c r="DE675" s="193" t="s">
        <v>271</v>
      </c>
      <c r="DF675" s="193" t="s">
        <v>271</v>
      </c>
      <c r="DG675" s="190" t="s">
        <v>271</v>
      </c>
      <c r="DH675" s="193" t="s">
        <v>271</v>
      </c>
      <c r="DI675" s="193" t="s">
        <v>271</v>
      </c>
      <c r="DJ675" s="190" t="s">
        <v>287</v>
      </c>
      <c r="DK675" s="193">
        <v>22093</v>
      </c>
      <c r="DL675" s="193">
        <v>2200000</v>
      </c>
      <c r="DM675" s="190" t="s">
        <v>287</v>
      </c>
      <c r="DN675" s="193">
        <v>22093</v>
      </c>
      <c r="DO675" s="193">
        <v>2200000</v>
      </c>
      <c r="DP675" s="190" t="s">
        <v>271</v>
      </c>
      <c r="DQ675" s="193" t="s">
        <v>271</v>
      </c>
      <c r="DR675" s="193" t="s">
        <v>271</v>
      </c>
      <c r="DS675" s="190" t="s">
        <v>287</v>
      </c>
      <c r="DT675" s="193">
        <v>315</v>
      </c>
      <c r="DU675" s="193">
        <v>1890</v>
      </c>
      <c r="DV675" s="190" t="s">
        <v>271</v>
      </c>
      <c r="DW675" s="193" t="s">
        <v>271</v>
      </c>
      <c r="DX675" s="193" t="s">
        <v>271</v>
      </c>
      <c r="DY675" s="190" t="s">
        <v>356</v>
      </c>
      <c r="DZ675" s="190" t="s">
        <v>272</v>
      </c>
      <c r="EA675" s="190" t="s">
        <v>381</v>
      </c>
      <c r="EB675" s="190" t="s">
        <v>286</v>
      </c>
      <c r="EC675" s="190" t="s">
        <v>297</v>
      </c>
      <c r="ED675" s="190" t="s">
        <v>271</v>
      </c>
      <c r="EE675" s="190" t="s">
        <v>271</v>
      </c>
      <c r="EF675" s="190" t="s">
        <v>2498</v>
      </c>
      <c r="EG675" s="190" t="s">
        <v>285</v>
      </c>
      <c r="EH675" s="190" t="s">
        <v>380</v>
      </c>
      <c r="EI675" s="190" t="s">
        <v>319</v>
      </c>
      <c r="EJ675" s="190" t="s">
        <v>246</v>
      </c>
      <c r="EK675" s="190" t="s">
        <v>379</v>
      </c>
      <c r="EL675" s="190" t="s">
        <v>272</v>
      </c>
      <c r="EM675" s="190" t="s">
        <v>272</v>
      </c>
      <c r="EN675" s="190" t="s">
        <v>272</v>
      </c>
      <c r="EO675" s="190" t="s">
        <v>272</v>
      </c>
      <c r="EP675" s="190" t="s">
        <v>378</v>
      </c>
      <c r="EQ675" s="190">
        <v>4</v>
      </c>
      <c r="ER675" s="190" t="s">
        <v>404</v>
      </c>
      <c r="ES675" s="190" t="s">
        <v>272</v>
      </c>
      <c r="ET675" s="190" t="s">
        <v>272</v>
      </c>
      <c r="EU675" s="190" t="s">
        <v>272</v>
      </c>
      <c r="EV675" s="190" t="s">
        <v>272</v>
      </c>
      <c r="EW675" s="190" t="s">
        <v>279</v>
      </c>
      <c r="EX675" s="190">
        <v>4</v>
      </c>
      <c r="EY675" s="190" t="s">
        <v>318</v>
      </c>
      <c r="EZ675" s="190" t="s">
        <v>266</v>
      </c>
      <c r="FA675" s="190" t="s">
        <v>260</v>
      </c>
      <c r="FB675" s="193">
        <v>3</v>
      </c>
      <c r="FC675" s="190" t="s">
        <v>1357</v>
      </c>
      <c r="FD675" s="190" t="s">
        <v>1041</v>
      </c>
      <c r="FE675" s="190" t="s">
        <v>443</v>
      </c>
      <c r="FF675" s="190" t="s">
        <v>263</v>
      </c>
      <c r="FG675" s="190" t="s">
        <v>2497</v>
      </c>
      <c r="FH675" s="190" t="s">
        <v>2496</v>
      </c>
      <c r="FI675" s="190" t="s">
        <v>2495</v>
      </c>
      <c r="FJ675" s="190" t="s">
        <v>2494</v>
      </c>
      <c r="FK675" s="190" t="s">
        <v>2493</v>
      </c>
      <c r="FL675" s="190" t="s">
        <v>2492</v>
      </c>
      <c r="FM675" s="190" t="s">
        <v>2491</v>
      </c>
      <c r="FN675" s="190" t="s">
        <v>2490</v>
      </c>
      <c r="FO675" s="190" t="s">
        <v>2489</v>
      </c>
      <c r="FP675" s="190" t="s">
        <v>2488</v>
      </c>
      <c r="FQ675" s="193">
        <v>4000000</v>
      </c>
      <c r="FR675" s="193">
        <v>22093</v>
      </c>
      <c r="FS675" s="190" t="s">
        <v>272</v>
      </c>
      <c r="FT675" s="190" t="s">
        <v>272</v>
      </c>
      <c r="FU675" s="190" t="s">
        <v>271</v>
      </c>
      <c r="FV675" s="190" t="s">
        <v>271</v>
      </c>
      <c r="FW675" s="190" t="s">
        <v>271</v>
      </c>
      <c r="FX675" s="190" t="s">
        <v>271</v>
      </c>
      <c r="FY675" s="190" t="s">
        <v>271</v>
      </c>
      <c r="FZ675" s="190" t="s">
        <v>271</v>
      </c>
      <c r="GA675" s="190" t="s">
        <v>271</v>
      </c>
      <c r="GB675" s="190" t="s">
        <v>271</v>
      </c>
      <c r="GC675" s="190" t="s">
        <v>271</v>
      </c>
      <c r="GD675" s="190" t="s">
        <v>271</v>
      </c>
      <c r="GE675" s="190" t="s">
        <v>272</v>
      </c>
    </row>
    <row r="676" spans="1:187" x14ac:dyDescent="0.3">
      <c r="A676" s="190" t="s">
        <v>372</v>
      </c>
      <c r="B676" s="190">
        <v>3234</v>
      </c>
      <c r="C676" s="190" t="s">
        <v>134</v>
      </c>
      <c r="D676" s="190" t="s">
        <v>241</v>
      </c>
      <c r="E676" s="190" t="s">
        <v>2480</v>
      </c>
      <c r="F676" s="190" t="s">
        <v>2487</v>
      </c>
      <c r="G676" s="190" t="s">
        <v>2289</v>
      </c>
      <c r="H676" s="190" t="s">
        <v>369</v>
      </c>
      <c r="I676" s="190" t="s">
        <v>2128</v>
      </c>
      <c r="J676" s="190" t="s">
        <v>2486</v>
      </c>
      <c r="K676" s="190" t="s">
        <v>271</v>
      </c>
      <c r="L676" s="190" t="s">
        <v>271</v>
      </c>
      <c r="M676" s="190" t="s">
        <v>271</v>
      </c>
      <c r="N676" s="190" t="s">
        <v>271</v>
      </c>
      <c r="O676" s="190" t="s">
        <v>271</v>
      </c>
      <c r="P676" s="190" t="s">
        <v>271</v>
      </c>
      <c r="Q676" s="191">
        <v>42328</v>
      </c>
      <c r="R676" s="191">
        <v>42855</v>
      </c>
      <c r="T676" s="190" t="s">
        <v>471</v>
      </c>
      <c r="U676" s="194">
        <v>1753227</v>
      </c>
      <c r="V676" s="190" t="s">
        <v>2477</v>
      </c>
      <c r="W676" s="190" t="s">
        <v>2476</v>
      </c>
      <c r="X676" s="190" t="s">
        <v>2475</v>
      </c>
      <c r="Y676" s="190" t="s">
        <v>2456</v>
      </c>
      <c r="Z676" s="190" t="s">
        <v>2485</v>
      </c>
      <c r="AA676" s="190" t="s">
        <v>2455</v>
      </c>
      <c r="AB676" s="190" t="s">
        <v>310</v>
      </c>
      <c r="AC676" s="190" t="s">
        <v>2484</v>
      </c>
      <c r="AD676" s="190" t="s">
        <v>289</v>
      </c>
      <c r="AE676" s="190" t="s">
        <v>2483</v>
      </c>
      <c r="AF676" s="190" t="s">
        <v>2482</v>
      </c>
      <c r="AG676" s="193">
        <v>40000</v>
      </c>
      <c r="AH676" s="193">
        <v>40000</v>
      </c>
      <c r="AI676" s="193">
        <v>80000</v>
      </c>
      <c r="AJ676" s="193">
        <v>70000</v>
      </c>
      <c r="AK676" s="193">
        <v>70000</v>
      </c>
      <c r="AL676" s="193">
        <v>140000</v>
      </c>
      <c r="AM676" s="193">
        <v>0</v>
      </c>
      <c r="AN676" s="193">
        <v>0</v>
      </c>
      <c r="AO676" s="193">
        <v>0</v>
      </c>
      <c r="AP676" s="193">
        <v>0</v>
      </c>
      <c r="AQ676" s="193">
        <v>0</v>
      </c>
      <c r="AR676" s="193">
        <v>0</v>
      </c>
      <c r="AS676" s="190" t="s">
        <v>271</v>
      </c>
      <c r="AT676" s="193" t="s">
        <v>271</v>
      </c>
      <c r="AU676" s="193" t="s">
        <v>271</v>
      </c>
      <c r="AV676" s="190" t="s">
        <v>271</v>
      </c>
      <c r="AW676" s="193" t="s">
        <v>271</v>
      </c>
      <c r="AX676" s="193" t="s">
        <v>271</v>
      </c>
      <c r="AY676" s="190" t="s">
        <v>271</v>
      </c>
      <c r="AZ676" s="193" t="s">
        <v>271</v>
      </c>
      <c r="BA676" s="193" t="s">
        <v>271</v>
      </c>
      <c r="BB676" s="190" t="s">
        <v>271</v>
      </c>
      <c r="BC676" s="193" t="s">
        <v>271</v>
      </c>
      <c r="BD676" s="193" t="s">
        <v>271</v>
      </c>
      <c r="BE676" s="190" t="s">
        <v>271</v>
      </c>
      <c r="BF676" s="193" t="s">
        <v>271</v>
      </c>
      <c r="BG676" s="193" t="s">
        <v>271</v>
      </c>
      <c r="BH676" s="190" t="s">
        <v>271</v>
      </c>
      <c r="BI676" s="193" t="s">
        <v>271</v>
      </c>
      <c r="BJ676" s="193" t="s">
        <v>271</v>
      </c>
      <c r="BK676" s="190" t="s">
        <v>271</v>
      </c>
      <c r="BL676" s="193" t="s">
        <v>271</v>
      </c>
      <c r="BM676" s="193" t="s">
        <v>271</v>
      </c>
      <c r="BN676" s="190" t="s">
        <v>271</v>
      </c>
      <c r="BO676" s="193" t="s">
        <v>271</v>
      </c>
      <c r="BP676" s="193" t="s">
        <v>271</v>
      </c>
      <c r="BQ676" s="190" t="s">
        <v>271</v>
      </c>
      <c r="BR676" s="193" t="s">
        <v>271</v>
      </c>
      <c r="BS676" s="193" t="s">
        <v>271</v>
      </c>
      <c r="BT676" s="190" t="s">
        <v>271</v>
      </c>
      <c r="BU676" s="193" t="s">
        <v>271</v>
      </c>
      <c r="BV676" s="193" t="s">
        <v>271</v>
      </c>
      <c r="BW676" s="193">
        <v>383640</v>
      </c>
      <c r="BX676" s="193">
        <v>349785</v>
      </c>
      <c r="BY676" s="193">
        <v>733425</v>
      </c>
      <c r="BZ676" s="193">
        <v>76728</v>
      </c>
      <c r="CA676" s="193">
        <v>69957</v>
      </c>
      <c r="CB676" s="193">
        <v>146685</v>
      </c>
      <c r="CC676" s="190" t="s">
        <v>271</v>
      </c>
      <c r="CD676" s="193" t="s">
        <v>271</v>
      </c>
      <c r="CE676" s="193" t="s">
        <v>271</v>
      </c>
      <c r="CF676" s="190" t="s">
        <v>271</v>
      </c>
      <c r="CG676" s="193" t="s">
        <v>271</v>
      </c>
      <c r="CH676" s="193" t="s">
        <v>271</v>
      </c>
      <c r="CI676" s="190" t="s">
        <v>287</v>
      </c>
      <c r="CJ676" s="193">
        <v>0</v>
      </c>
      <c r="CK676" s="193">
        <v>0</v>
      </c>
      <c r="CL676" s="190" t="s">
        <v>271</v>
      </c>
      <c r="CM676" s="193" t="s">
        <v>271</v>
      </c>
      <c r="CN676" s="193" t="s">
        <v>271</v>
      </c>
      <c r="CO676" s="190" t="s">
        <v>287</v>
      </c>
      <c r="CP676" s="193">
        <v>0</v>
      </c>
      <c r="CQ676" s="193">
        <v>0</v>
      </c>
      <c r="CR676" s="190" t="s">
        <v>287</v>
      </c>
      <c r="CS676" s="193">
        <v>0</v>
      </c>
      <c r="CT676" s="193">
        <v>0</v>
      </c>
      <c r="CU676" s="190" t="s">
        <v>271</v>
      </c>
      <c r="CV676" s="193" t="s">
        <v>271</v>
      </c>
      <c r="CW676" s="193" t="s">
        <v>271</v>
      </c>
      <c r="CX676" s="190" t="s">
        <v>287</v>
      </c>
      <c r="CY676" s="193">
        <v>0</v>
      </c>
      <c r="CZ676" s="193">
        <v>0</v>
      </c>
      <c r="DA676" s="190" t="s">
        <v>287</v>
      </c>
      <c r="DB676" s="193">
        <v>0</v>
      </c>
      <c r="DC676" s="193">
        <v>0</v>
      </c>
      <c r="DD676" s="190" t="s">
        <v>287</v>
      </c>
      <c r="DE676" s="193">
        <v>0</v>
      </c>
      <c r="DF676" s="193">
        <v>0</v>
      </c>
      <c r="DG676" s="190" t="s">
        <v>271</v>
      </c>
      <c r="DH676" s="193" t="s">
        <v>271</v>
      </c>
      <c r="DI676" s="193" t="s">
        <v>271</v>
      </c>
      <c r="DJ676" s="190" t="s">
        <v>271</v>
      </c>
      <c r="DK676" s="193" t="s">
        <v>271</v>
      </c>
      <c r="DL676" s="193" t="s">
        <v>271</v>
      </c>
      <c r="DM676" s="190" t="s">
        <v>287</v>
      </c>
      <c r="DN676" s="193">
        <v>0</v>
      </c>
      <c r="DO676" s="193">
        <v>0</v>
      </c>
      <c r="DP676" s="190" t="s">
        <v>287</v>
      </c>
      <c r="DQ676" s="193">
        <v>0</v>
      </c>
      <c r="DR676" s="193">
        <v>0</v>
      </c>
      <c r="DS676" s="190" t="s">
        <v>287</v>
      </c>
      <c r="DT676" s="193">
        <v>0</v>
      </c>
      <c r="DU676" s="193">
        <v>0</v>
      </c>
      <c r="DV676" s="190" t="s">
        <v>287</v>
      </c>
      <c r="DW676" s="193">
        <v>0</v>
      </c>
      <c r="DX676" s="193">
        <v>0</v>
      </c>
      <c r="DY676" s="190" t="s">
        <v>356</v>
      </c>
      <c r="DZ676" s="190" t="s">
        <v>297</v>
      </c>
      <c r="EA676" s="190" t="s">
        <v>271</v>
      </c>
      <c r="EB676" s="190" t="s">
        <v>271</v>
      </c>
      <c r="EC676" s="190" t="s">
        <v>272</v>
      </c>
      <c r="ED676" s="190" t="s">
        <v>323</v>
      </c>
      <c r="EE676" s="190" t="s">
        <v>307</v>
      </c>
      <c r="EF676" s="190" t="s">
        <v>2470</v>
      </c>
      <c r="EG676" s="190" t="s">
        <v>285</v>
      </c>
      <c r="EH676" s="190" t="s">
        <v>320</v>
      </c>
      <c r="EI676" s="190" t="s">
        <v>319</v>
      </c>
      <c r="EJ676" s="190" t="s">
        <v>245</v>
      </c>
      <c r="EK676" s="190" t="s">
        <v>379</v>
      </c>
      <c r="EL676" s="190" t="s">
        <v>272</v>
      </c>
      <c r="EM676" s="190" t="s">
        <v>272</v>
      </c>
      <c r="EN676" s="190" t="s">
        <v>272</v>
      </c>
      <c r="EO676" s="190" t="s">
        <v>272</v>
      </c>
      <c r="EP676" s="190" t="s">
        <v>378</v>
      </c>
      <c r="EQ676" s="190">
        <v>4</v>
      </c>
      <c r="ER676" s="190" t="s">
        <v>349</v>
      </c>
      <c r="ES676" s="190" t="s">
        <v>272</v>
      </c>
      <c r="ET676" s="190" t="s">
        <v>272</v>
      </c>
      <c r="EU676" s="190" t="s">
        <v>272</v>
      </c>
      <c r="EV676" s="190" t="s">
        <v>272</v>
      </c>
      <c r="EW676" s="190" t="s">
        <v>303</v>
      </c>
      <c r="EX676" s="190">
        <v>4</v>
      </c>
      <c r="EY676" s="190" t="s">
        <v>278</v>
      </c>
      <c r="EZ676" s="190" t="s">
        <v>267</v>
      </c>
      <c r="FA676" s="190" t="s">
        <v>260</v>
      </c>
      <c r="FB676" s="193">
        <v>138</v>
      </c>
      <c r="FC676" s="190" t="s">
        <v>348</v>
      </c>
      <c r="FD676" s="190" t="s">
        <v>442</v>
      </c>
      <c r="FE676" s="190" t="s">
        <v>443</v>
      </c>
      <c r="FF676" s="190" t="s">
        <v>263</v>
      </c>
      <c r="FG676" s="190" t="s">
        <v>2469</v>
      </c>
      <c r="FH676" s="190" t="s">
        <v>2468</v>
      </c>
      <c r="FI676" s="190" t="s">
        <v>2481</v>
      </c>
      <c r="FJ676" s="190" t="s">
        <v>2466</v>
      </c>
      <c r="FK676" s="190" t="s">
        <v>2465</v>
      </c>
      <c r="FL676" s="190" t="s">
        <v>2464</v>
      </c>
      <c r="FM676" s="190" t="s">
        <v>2463</v>
      </c>
      <c r="FN676" s="190" t="s">
        <v>2462</v>
      </c>
      <c r="FO676" s="190" t="s">
        <v>2461</v>
      </c>
      <c r="FP676" s="190" t="s">
        <v>2460</v>
      </c>
      <c r="FQ676" s="193">
        <v>733425</v>
      </c>
      <c r="FR676" s="193">
        <v>146685</v>
      </c>
      <c r="FS676" s="190" t="s">
        <v>272</v>
      </c>
      <c r="FT676" s="190" t="s">
        <v>272</v>
      </c>
      <c r="FU676" s="190" t="s">
        <v>297</v>
      </c>
      <c r="FV676" s="190" t="s">
        <v>297</v>
      </c>
      <c r="FW676" s="190" t="s">
        <v>272</v>
      </c>
      <c r="FX676" s="190" t="s">
        <v>272</v>
      </c>
      <c r="FY676" s="190" t="s">
        <v>272</v>
      </c>
      <c r="FZ676" s="190" t="s">
        <v>272</v>
      </c>
      <c r="GA676" s="190" t="s">
        <v>272</v>
      </c>
      <c r="GB676" s="190" t="s">
        <v>297</v>
      </c>
      <c r="GC676" s="190" t="s">
        <v>272</v>
      </c>
      <c r="GD676" s="190" t="s">
        <v>272</v>
      </c>
      <c r="GE676" s="190" t="s">
        <v>272</v>
      </c>
    </row>
    <row r="677" spans="1:187" x14ac:dyDescent="0.3">
      <c r="A677" s="190" t="s">
        <v>372</v>
      </c>
      <c r="B677" s="190">
        <v>3235</v>
      </c>
      <c r="C677" s="190" t="s">
        <v>134</v>
      </c>
      <c r="D677" s="190" t="s">
        <v>241</v>
      </c>
      <c r="E677" s="190" t="s">
        <v>2480</v>
      </c>
      <c r="F677" s="190" t="s">
        <v>2479</v>
      </c>
      <c r="G677" s="190" t="s">
        <v>2289</v>
      </c>
      <c r="H677" s="190" t="s">
        <v>369</v>
      </c>
      <c r="I677" s="190" t="s">
        <v>2128</v>
      </c>
      <c r="J677" s="190" t="s">
        <v>2478</v>
      </c>
      <c r="K677" s="190" t="s">
        <v>271</v>
      </c>
      <c r="L677" s="190" t="s">
        <v>271</v>
      </c>
      <c r="M677" s="190" t="s">
        <v>271</v>
      </c>
      <c r="N677" s="190" t="s">
        <v>271</v>
      </c>
      <c r="O677" s="190" t="s">
        <v>271</v>
      </c>
      <c r="P677" s="190" t="s">
        <v>271</v>
      </c>
      <c r="Q677" s="191">
        <v>41640</v>
      </c>
      <c r="R677" s="191">
        <v>42338</v>
      </c>
      <c r="T677" s="190" t="s">
        <v>471</v>
      </c>
      <c r="U677" s="194">
        <v>1244060.8999999999</v>
      </c>
      <c r="V677" s="190" t="s">
        <v>2477</v>
      </c>
      <c r="W677" s="190" t="s">
        <v>2476</v>
      </c>
      <c r="X677" s="190" t="s">
        <v>2475</v>
      </c>
      <c r="Y677" s="190" t="s">
        <v>2456</v>
      </c>
      <c r="Z677" s="190" t="s">
        <v>2474</v>
      </c>
      <c r="AA677" s="190" t="s">
        <v>2455</v>
      </c>
      <c r="AB677" s="190" t="s">
        <v>310</v>
      </c>
      <c r="AC677" s="190" t="s">
        <v>2473</v>
      </c>
      <c r="AD677" s="190" t="s">
        <v>289</v>
      </c>
      <c r="AE677" s="190" t="s">
        <v>2472</v>
      </c>
      <c r="AF677" s="190" t="s">
        <v>2471</v>
      </c>
      <c r="AG677" s="193">
        <v>16000</v>
      </c>
      <c r="AH677" s="193">
        <v>48000</v>
      </c>
      <c r="AI677" s="193">
        <v>64000</v>
      </c>
      <c r="AJ677" s="193">
        <v>565</v>
      </c>
      <c r="AK677" s="193">
        <v>2935</v>
      </c>
      <c r="AL677" s="193">
        <v>3500</v>
      </c>
      <c r="AM677" s="193">
        <v>0</v>
      </c>
      <c r="AN677" s="193">
        <v>0</v>
      </c>
      <c r="AO677" s="193">
        <v>0</v>
      </c>
      <c r="AP677" s="193">
        <v>0</v>
      </c>
      <c r="AQ677" s="193">
        <v>0</v>
      </c>
      <c r="AR677" s="193">
        <v>0</v>
      </c>
      <c r="AS677" s="190" t="s">
        <v>271</v>
      </c>
      <c r="AT677" s="193" t="s">
        <v>271</v>
      </c>
      <c r="AU677" s="193" t="s">
        <v>271</v>
      </c>
      <c r="AV677" s="190" t="s">
        <v>271</v>
      </c>
      <c r="AW677" s="193" t="s">
        <v>271</v>
      </c>
      <c r="AX677" s="193" t="s">
        <v>271</v>
      </c>
      <c r="AY677" s="190" t="s">
        <v>271</v>
      </c>
      <c r="AZ677" s="193" t="s">
        <v>271</v>
      </c>
      <c r="BA677" s="193" t="s">
        <v>271</v>
      </c>
      <c r="BB677" s="190" t="s">
        <v>271</v>
      </c>
      <c r="BC677" s="193" t="s">
        <v>271</v>
      </c>
      <c r="BD677" s="193" t="s">
        <v>271</v>
      </c>
      <c r="BE677" s="190" t="s">
        <v>271</v>
      </c>
      <c r="BF677" s="193" t="s">
        <v>271</v>
      </c>
      <c r="BG677" s="193" t="s">
        <v>271</v>
      </c>
      <c r="BH677" s="190" t="s">
        <v>271</v>
      </c>
      <c r="BI677" s="193" t="s">
        <v>271</v>
      </c>
      <c r="BJ677" s="193" t="s">
        <v>271</v>
      </c>
      <c r="BK677" s="190" t="s">
        <v>271</v>
      </c>
      <c r="BL677" s="193" t="s">
        <v>271</v>
      </c>
      <c r="BM677" s="193" t="s">
        <v>271</v>
      </c>
      <c r="BN677" s="190" t="s">
        <v>271</v>
      </c>
      <c r="BO677" s="193" t="s">
        <v>271</v>
      </c>
      <c r="BP677" s="193" t="s">
        <v>271</v>
      </c>
      <c r="BQ677" s="190" t="s">
        <v>271</v>
      </c>
      <c r="BR677" s="193" t="s">
        <v>271</v>
      </c>
      <c r="BS677" s="193" t="s">
        <v>271</v>
      </c>
      <c r="BT677" s="190" t="s">
        <v>271</v>
      </c>
      <c r="BU677" s="193" t="s">
        <v>271</v>
      </c>
      <c r="BV677" s="193" t="s">
        <v>271</v>
      </c>
      <c r="BW677" s="193">
        <v>16000</v>
      </c>
      <c r="BX677" s="193">
        <v>48000</v>
      </c>
      <c r="BY677" s="193">
        <v>64000</v>
      </c>
      <c r="BZ677" s="193">
        <v>565</v>
      </c>
      <c r="CA677" s="193">
        <v>2935</v>
      </c>
      <c r="CB677" s="193">
        <v>3500</v>
      </c>
      <c r="CC677" s="190" t="s">
        <v>271</v>
      </c>
      <c r="CD677" s="193" t="s">
        <v>271</v>
      </c>
      <c r="CE677" s="193" t="s">
        <v>271</v>
      </c>
      <c r="CF677" s="190" t="s">
        <v>271</v>
      </c>
      <c r="CG677" s="193" t="s">
        <v>271</v>
      </c>
      <c r="CH677" s="193" t="s">
        <v>271</v>
      </c>
      <c r="CI677" s="190" t="s">
        <v>287</v>
      </c>
      <c r="CJ677" s="193">
        <v>16565</v>
      </c>
      <c r="CK677" s="193">
        <v>50935</v>
      </c>
      <c r="CL677" s="190" t="s">
        <v>271</v>
      </c>
      <c r="CM677" s="193" t="s">
        <v>271</v>
      </c>
      <c r="CN677" s="193" t="s">
        <v>271</v>
      </c>
      <c r="CO677" s="190" t="s">
        <v>287</v>
      </c>
      <c r="CP677" s="193">
        <v>0</v>
      </c>
      <c r="CQ677" s="193">
        <v>0</v>
      </c>
      <c r="CR677" s="190" t="s">
        <v>287</v>
      </c>
      <c r="CS677" s="193">
        <v>0</v>
      </c>
      <c r="CT677" s="193">
        <v>0</v>
      </c>
      <c r="CU677" s="190" t="s">
        <v>271</v>
      </c>
      <c r="CV677" s="193" t="s">
        <v>271</v>
      </c>
      <c r="CW677" s="193" t="s">
        <v>271</v>
      </c>
      <c r="CX677" s="190" t="s">
        <v>287</v>
      </c>
      <c r="CY677" s="193">
        <v>1657</v>
      </c>
      <c r="CZ677" s="193">
        <v>5094</v>
      </c>
      <c r="DA677" s="190" t="s">
        <v>287</v>
      </c>
      <c r="DB677" s="193">
        <v>828</v>
      </c>
      <c r="DC677" s="193">
        <v>2547</v>
      </c>
      <c r="DD677" s="190" t="s">
        <v>287</v>
      </c>
      <c r="DE677" s="193">
        <v>331</v>
      </c>
      <c r="DF677" s="193">
        <v>1019</v>
      </c>
      <c r="DG677" s="190" t="s">
        <v>271</v>
      </c>
      <c r="DH677" s="193" t="s">
        <v>271</v>
      </c>
      <c r="DI677" s="193" t="s">
        <v>271</v>
      </c>
      <c r="DJ677" s="190" t="s">
        <v>271</v>
      </c>
      <c r="DK677" s="193" t="s">
        <v>271</v>
      </c>
      <c r="DL677" s="193" t="s">
        <v>271</v>
      </c>
      <c r="DM677" s="190" t="s">
        <v>287</v>
      </c>
      <c r="DN677" s="193">
        <v>497</v>
      </c>
      <c r="DO677" s="193">
        <v>1528</v>
      </c>
      <c r="DP677" s="190" t="s">
        <v>287</v>
      </c>
      <c r="DQ677" s="193">
        <v>331</v>
      </c>
      <c r="DR677" s="193">
        <v>1019</v>
      </c>
      <c r="DS677" s="190" t="s">
        <v>287</v>
      </c>
      <c r="DT677" s="193">
        <v>0</v>
      </c>
      <c r="DU677" s="193">
        <v>0</v>
      </c>
      <c r="DV677" s="190" t="s">
        <v>287</v>
      </c>
      <c r="DW677" s="193">
        <v>166</v>
      </c>
      <c r="DX677" s="193">
        <v>509</v>
      </c>
      <c r="DY677" s="190" t="s">
        <v>356</v>
      </c>
      <c r="DZ677" s="190" t="s">
        <v>297</v>
      </c>
      <c r="EA677" s="190" t="s">
        <v>271</v>
      </c>
      <c r="EB677" s="190" t="s">
        <v>271</v>
      </c>
      <c r="EC677" s="190" t="s">
        <v>272</v>
      </c>
      <c r="ED677" s="190" t="s">
        <v>323</v>
      </c>
      <c r="EE677" s="190" t="s">
        <v>307</v>
      </c>
      <c r="EF677" s="190" t="s">
        <v>2470</v>
      </c>
      <c r="EG677" s="190" t="s">
        <v>285</v>
      </c>
      <c r="EH677" s="190" t="s">
        <v>320</v>
      </c>
      <c r="EI677" s="190" t="s">
        <v>319</v>
      </c>
      <c r="EJ677" s="190" t="s">
        <v>245</v>
      </c>
      <c r="EK677" s="190" t="s">
        <v>379</v>
      </c>
      <c r="EL677" s="190" t="s">
        <v>272</v>
      </c>
      <c r="EM677" s="190" t="s">
        <v>272</v>
      </c>
      <c r="EN677" s="190" t="s">
        <v>272</v>
      </c>
      <c r="EO677" s="190" t="s">
        <v>272</v>
      </c>
      <c r="EP677" s="190" t="s">
        <v>378</v>
      </c>
      <c r="EQ677" s="190">
        <v>4</v>
      </c>
      <c r="ER677" s="190" t="s">
        <v>349</v>
      </c>
      <c r="ES677" s="190" t="s">
        <v>272</v>
      </c>
      <c r="ET677" s="190" t="s">
        <v>272</v>
      </c>
      <c r="EU677" s="190" t="s">
        <v>272</v>
      </c>
      <c r="EV677" s="190" t="s">
        <v>272</v>
      </c>
      <c r="EW677" s="190" t="s">
        <v>303</v>
      </c>
      <c r="EX677" s="190">
        <v>4</v>
      </c>
      <c r="EY677" s="190" t="s">
        <v>278</v>
      </c>
      <c r="EZ677" s="190" t="s">
        <v>267</v>
      </c>
      <c r="FA677" s="190" t="s">
        <v>260</v>
      </c>
      <c r="FB677" s="193">
        <v>138</v>
      </c>
      <c r="FC677" s="190" t="s">
        <v>348</v>
      </c>
      <c r="FD677" s="190" t="s">
        <v>442</v>
      </c>
      <c r="FE677" s="190" t="s">
        <v>443</v>
      </c>
      <c r="FF677" s="190" t="s">
        <v>263</v>
      </c>
      <c r="FG677" s="190" t="s">
        <v>2469</v>
      </c>
      <c r="FH677" s="190" t="s">
        <v>2468</v>
      </c>
      <c r="FI677" s="190" t="s">
        <v>2467</v>
      </c>
      <c r="FJ677" s="190" t="s">
        <v>2466</v>
      </c>
      <c r="FK677" s="190" t="s">
        <v>2465</v>
      </c>
      <c r="FL677" s="190" t="s">
        <v>2464</v>
      </c>
      <c r="FM677" s="190" t="s">
        <v>2463</v>
      </c>
      <c r="FN677" s="190" t="s">
        <v>2462</v>
      </c>
      <c r="FO677" s="190" t="s">
        <v>2461</v>
      </c>
      <c r="FP677" s="190" t="s">
        <v>2460</v>
      </c>
      <c r="FQ677" s="193">
        <v>64000</v>
      </c>
      <c r="FR677" s="193">
        <v>3500</v>
      </c>
      <c r="FS677" s="190" t="s">
        <v>272</v>
      </c>
      <c r="FT677" s="190" t="s">
        <v>272</v>
      </c>
      <c r="FU677" s="190" t="s">
        <v>297</v>
      </c>
      <c r="FV677" s="190" t="s">
        <v>297</v>
      </c>
      <c r="FW677" s="190" t="s">
        <v>272</v>
      </c>
      <c r="FX677" s="190" t="s">
        <v>272</v>
      </c>
      <c r="FY677" s="190" t="s">
        <v>272</v>
      </c>
      <c r="FZ677" s="190" t="s">
        <v>272</v>
      </c>
      <c r="GA677" s="190" t="s">
        <v>272</v>
      </c>
      <c r="GB677" s="190" t="s">
        <v>297</v>
      </c>
      <c r="GC677" s="190" t="s">
        <v>272</v>
      </c>
      <c r="GD677" s="190" t="s">
        <v>272</v>
      </c>
      <c r="GE677" s="190" t="s">
        <v>272</v>
      </c>
    </row>
    <row r="678" spans="1:187" x14ac:dyDescent="0.3">
      <c r="A678" s="190" t="s">
        <v>372</v>
      </c>
      <c r="B678" s="190">
        <v>3225</v>
      </c>
      <c r="C678" s="190" t="s">
        <v>134</v>
      </c>
      <c r="D678" s="190" t="s">
        <v>241</v>
      </c>
      <c r="E678" s="190" t="s">
        <v>1701</v>
      </c>
      <c r="F678" s="190" t="s">
        <v>1700</v>
      </c>
      <c r="G678" s="190" t="s">
        <v>1337</v>
      </c>
      <c r="H678" s="190" t="s">
        <v>369</v>
      </c>
      <c r="I678" s="190" t="s">
        <v>1543</v>
      </c>
      <c r="J678" s="190" t="s">
        <v>1578</v>
      </c>
      <c r="K678" s="190" t="s">
        <v>271</v>
      </c>
      <c r="L678" s="190" t="s">
        <v>271</v>
      </c>
      <c r="M678" s="190" t="s">
        <v>271</v>
      </c>
      <c r="N678" s="190" t="s">
        <v>271</v>
      </c>
      <c r="O678" s="190" t="s">
        <v>271</v>
      </c>
      <c r="P678" s="190" t="s">
        <v>271</v>
      </c>
      <c r="Q678" s="191">
        <v>42095</v>
      </c>
      <c r="R678" s="191">
        <v>42460</v>
      </c>
      <c r="T678" s="190" t="s">
        <v>452</v>
      </c>
      <c r="U678" s="194">
        <v>854562.64</v>
      </c>
      <c r="V678" s="190" t="s">
        <v>1699</v>
      </c>
      <c r="W678" s="190" t="s">
        <v>497</v>
      </c>
      <c r="X678" s="190" t="s">
        <v>1698</v>
      </c>
      <c r="Y678" s="190" t="s">
        <v>1697</v>
      </c>
      <c r="Z678" s="190" t="s">
        <v>1696</v>
      </c>
      <c r="AA678" s="190" t="s">
        <v>1695</v>
      </c>
      <c r="AB678" s="190" t="s">
        <v>448</v>
      </c>
      <c r="AC678" s="190" t="s">
        <v>1694</v>
      </c>
      <c r="AD678" s="190" t="s">
        <v>325</v>
      </c>
      <c r="AE678" s="190" t="s">
        <v>1693</v>
      </c>
      <c r="AF678" s="190" t="s">
        <v>1692</v>
      </c>
      <c r="AG678" s="193">
        <v>43776</v>
      </c>
      <c r="AH678" s="193">
        <v>32224</v>
      </c>
      <c r="AI678" s="193">
        <v>76000</v>
      </c>
      <c r="AJ678" s="193">
        <v>10944</v>
      </c>
      <c r="AK678" s="193">
        <v>7056</v>
      </c>
      <c r="AL678" s="193">
        <v>18000</v>
      </c>
      <c r="AM678" s="193">
        <v>43776</v>
      </c>
      <c r="AN678" s="193">
        <v>32224</v>
      </c>
      <c r="AO678" s="193">
        <v>76000</v>
      </c>
      <c r="AP678" s="193">
        <v>10944</v>
      </c>
      <c r="AQ678" s="193">
        <v>7056</v>
      </c>
      <c r="AR678" s="193">
        <v>18000</v>
      </c>
      <c r="AS678" s="190" t="s">
        <v>271</v>
      </c>
      <c r="AT678" s="193" t="s">
        <v>271</v>
      </c>
      <c r="AU678" s="193" t="s">
        <v>271</v>
      </c>
      <c r="AV678" s="190" t="s">
        <v>271</v>
      </c>
      <c r="AW678" s="193" t="s">
        <v>271</v>
      </c>
      <c r="AX678" s="193" t="s">
        <v>271</v>
      </c>
      <c r="AY678" s="190" t="s">
        <v>287</v>
      </c>
      <c r="AZ678" s="193">
        <v>6379</v>
      </c>
      <c r="BA678" s="193">
        <v>25516</v>
      </c>
      <c r="BB678" s="190" t="s">
        <v>271</v>
      </c>
      <c r="BC678" s="193" t="s">
        <v>271</v>
      </c>
      <c r="BD678" s="193" t="s">
        <v>271</v>
      </c>
      <c r="BE678" s="190" t="s">
        <v>271</v>
      </c>
      <c r="BF678" s="193" t="s">
        <v>271</v>
      </c>
      <c r="BG678" s="193" t="s">
        <v>271</v>
      </c>
      <c r="BH678" s="190" t="s">
        <v>271</v>
      </c>
      <c r="BI678" s="193" t="s">
        <v>271</v>
      </c>
      <c r="BJ678" s="193" t="s">
        <v>271</v>
      </c>
      <c r="BK678" s="190" t="s">
        <v>271</v>
      </c>
      <c r="BL678" s="193" t="s">
        <v>271</v>
      </c>
      <c r="BM678" s="193" t="s">
        <v>271</v>
      </c>
      <c r="BN678" s="190" t="s">
        <v>271</v>
      </c>
      <c r="BO678" s="193" t="s">
        <v>271</v>
      </c>
      <c r="BP678" s="193" t="s">
        <v>271</v>
      </c>
      <c r="BQ678" s="190" t="s">
        <v>287</v>
      </c>
      <c r="BR678" s="193">
        <v>8046</v>
      </c>
      <c r="BS678" s="193">
        <v>32184</v>
      </c>
      <c r="BT678" s="190" t="s">
        <v>287</v>
      </c>
      <c r="BU678" s="193">
        <v>18615</v>
      </c>
      <c r="BV678" s="193">
        <v>74460</v>
      </c>
      <c r="BW678" s="193">
        <v>0</v>
      </c>
      <c r="BX678" s="193">
        <v>0</v>
      </c>
      <c r="BY678" s="193">
        <v>0</v>
      </c>
      <c r="BZ678" s="193">
        <v>0</v>
      </c>
      <c r="CA678" s="193">
        <v>0</v>
      </c>
      <c r="CB678" s="193">
        <v>0</v>
      </c>
      <c r="CC678" s="190" t="s">
        <v>271</v>
      </c>
      <c r="CD678" s="193" t="s">
        <v>271</v>
      </c>
      <c r="CE678" s="193" t="s">
        <v>271</v>
      </c>
      <c r="CF678" s="190" t="s">
        <v>271</v>
      </c>
      <c r="CG678" s="193" t="s">
        <v>271</v>
      </c>
      <c r="CH678" s="193" t="s">
        <v>271</v>
      </c>
      <c r="CI678" s="190" t="s">
        <v>271</v>
      </c>
      <c r="CJ678" s="193" t="s">
        <v>271</v>
      </c>
      <c r="CK678" s="193" t="s">
        <v>271</v>
      </c>
      <c r="CL678" s="190" t="s">
        <v>271</v>
      </c>
      <c r="CM678" s="193" t="s">
        <v>271</v>
      </c>
      <c r="CN678" s="193" t="s">
        <v>271</v>
      </c>
      <c r="CO678" s="190" t="s">
        <v>271</v>
      </c>
      <c r="CP678" s="193" t="s">
        <v>271</v>
      </c>
      <c r="CQ678" s="193" t="s">
        <v>271</v>
      </c>
      <c r="CR678" s="190" t="s">
        <v>271</v>
      </c>
      <c r="CS678" s="193" t="s">
        <v>271</v>
      </c>
      <c r="CT678" s="193" t="s">
        <v>271</v>
      </c>
      <c r="CU678" s="190" t="s">
        <v>271</v>
      </c>
      <c r="CV678" s="193" t="s">
        <v>271</v>
      </c>
      <c r="CW678" s="193" t="s">
        <v>271</v>
      </c>
      <c r="CX678" s="190" t="s">
        <v>271</v>
      </c>
      <c r="CY678" s="193" t="s">
        <v>271</v>
      </c>
      <c r="CZ678" s="193" t="s">
        <v>271</v>
      </c>
      <c r="DA678" s="190" t="s">
        <v>271</v>
      </c>
      <c r="DB678" s="193" t="s">
        <v>271</v>
      </c>
      <c r="DC678" s="193" t="s">
        <v>271</v>
      </c>
      <c r="DD678" s="190" t="s">
        <v>271</v>
      </c>
      <c r="DE678" s="193" t="s">
        <v>271</v>
      </c>
      <c r="DF678" s="193" t="s">
        <v>271</v>
      </c>
      <c r="DG678" s="190" t="s">
        <v>271</v>
      </c>
      <c r="DH678" s="193" t="s">
        <v>271</v>
      </c>
      <c r="DI678" s="193" t="s">
        <v>271</v>
      </c>
      <c r="DJ678" s="190" t="s">
        <v>271</v>
      </c>
      <c r="DK678" s="193" t="s">
        <v>271</v>
      </c>
      <c r="DL678" s="193" t="s">
        <v>271</v>
      </c>
      <c r="DM678" s="190" t="s">
        <v>271</v>
      </c>
      <c r="DN678" s="193" t="s">
        <v>271</v>
      </c>
      <c r="DO678" s="193" t="s">
        <v>271</v>
      </c>
      <c r="DP678" s="190" t="s">
        <v>271</v>
      </c>
      <c r="DQ678" s="193" t="s">
        <v>271</v>
      </c>
      <c r="DR678" s="193" t="s">
        <v>271</v>
      </c>
      <c r="DS678" s="190" t="s">
        <v>271</v>
      </c>
      <c r="DT678" s="193" t="s">
        <v>271</v>
      </c>
      <c r="DU678" s="193" t="s">
        <v>271</v>
      </c>
      <c r="DV678" s="190" t="s">
        <v>271</v>
      </c>
      <c r="DW678" s="193" t="s">
        <v>271</v>
      </c>
      <c r="DX678" s="193" t="s">
        <v>271</v>
      </c>
      <c r="DY678" s="190" t="s">
        <v>356</v>
      </c>
      <c r="DZ678" s="190" t="s">
        <v>272</v>
      </c>
      <c r="EA678" s="190" t="s">
        <v>564</v>
      </c>
      <c r="EB678" s="190" t="s">
        <v>271</v>
      </c>
      <c r="EC678" s="190" t="s">
        <v>297</v>
      </c>
      <c r="ED678" s="190" t="s">
        <v>271</v>
      </c>
      <c r="EE678" s="190" t="s">
        <v>271</v>
      </c>
      <c r="EF678" s="190" t="s">
        <v>1691</v>
      </c>
      <c r="EG678" s="190" t="s">
        <v>352</v>
      </c>
      <c r="EH678" s="190" t="s">
        <v>320</v>
      </c>
      <c r="EI678" s="190" t="s">
        <v>483</v>
      </c>
      <c r="EJ678" s="190" t="s">
        <v>246</v>
      </c>
      <c r="EK678" s="190" t="s">
        <v>379</v>
      </c>
      <c r="EL678" s="190" t="s">
        <v>272</v>
      </c>
      <c r="EM678" s="190" t="s">
        <v>272</v>
      </c>
      <c r="EN678" s="190" t="s">
        <v>272</v>
      </c>
      <c r="EO678" s="190" t="s">
        <v>272</v>
      </c>
      <c r="EP678" s="190" t="s">
        <v>378</v>
      </c>
      <c r="EQ678" s="190">
        <v>4</v>
      </c>
      <c r="ER678" s="190" t="s">
        <v>349</v>
      </c>
      <c r="ES678" s="190" t="s">
        <v>272</v>
      </c>
      <c r="ET678" s="190" t="s">
        <v>272</v>
      </c>
      <c r="EU678" s="190" t="s">
        <v>272</v>
      </c>
      <c r="EV678" s="190" t="s">
        <v>272</v>
      </c>
      <c r="EW678" s="190" t="s">
        <v>303</v>
      </c>
      <c r="EX678" s="190">
        <v>4</v>
      </c>
      <c r="EY678" s="190" t="s">
        <v>318</v>
      </c>
      <c r="EZ678" s="190" t="s">
        <v>268</v>
      </c>
      <c r="FA678" s="190" t="s">
        <v>257</v>
      </c>
      <c r="FB678" s="193">
        <v>1</v>
      </c>
      <c r="FC678" s="190" t="s">
        <v>348</v>
      </c>
      <c r="FD678" s="190" t="s">
        <v>271</v>
      </c>
      <c r="FE678" s="190" t="s">
        <v>271</v>
      </c>
      <c r="FF678" s="190" t="s">
        <v>262</v>
      </c>
      <c r="FG678" s="190" t="s">
        <v>271</v>
      </c>
      <c r="FH678" s="190" t="s">
        <v>1690</v>
      </c>
      <c r="FI678" s="190" t="s">
        <v>1689</v>
      </c>
      <c r="FJ678" s="190" t="s">
        <v>1688</v>
      </c>
      <c r="FK678" s="190" t="s">
        <v>271</v>
      </c>
      <c r="FL678" s="190" t="s">
        <v>1687</v>
      </c>
      <c r="FM678" s="190" t="s">
        <v>1686</v>
      </c>
      <c r="FN678" s="190" t="s">
        <v>1685</v>
      </c>
      <c r="FO678" s="190" t="s">
        <v>1684</v>
      </c>
      <c r="FP678" s="190" t="s">
        <v>1683</v>
      </c>
      <c r="FQ678" s="193">
        <v>76000</v>
      </c>
      <c r="FR678" s="193">
        <v>18000</v>
      </c>
      <c r="FS678" s="190" t="s">
        <v>272</v>
      </c>
      <c r="FT678" s="190" t="s">
        <v>272</v>
      </c>
      <c r="FU678" s="190" t="s">
        <v>272</v>
      </c>
      <c r="FV678" s="190" t="s">
        <v>272</v>
      </c>
      <c r="FW678" s="190" t="s">
        <v>271</v>
      </c>
      <c r="FX678" s="190" t="s">
        <v>271</v>
      </c>
      <c r="FY678" s="190" t="s">
        <v>271</v>
      </c>
      <c r="FZ678" s="190" t="s">
        <v>271</v>
      </c>
      <c r="GA678" s="190" t="s">
        <v>271</v>
      </c>
      <c r="GB678" s="190" t="s">
        <v>271</v>
      </c>
      <c r="GC678" s="190" t="s">
        <v>271</v>
      </c>
      <c r="GD678" s="190" t="s">
        <v>271</v>
      </c>
      <c r="GE678" s="190" t="s">
        <v>272</v>
      </c>
    </row>
    <row r="679" spans="1:187" x14ac:dyDescent="0.3">
      <c r="A679" s="190" t="s">
        <v>372</v>
      </c>
      <c r="B679" s="190">
        <v>3645</v>
      </c>
      <c r="C679" s="190" t="s">
        <v>136</v>
      </c>
      <c r="D679" s="190" t="s">
        <v>238</v>
      </c>
      <c r="E679" s="190" t="s">
        <v>6516</v>
      </c>
      <c r="F679" s="190" t="s">
        <v>6515</v>
      </c>
      <c r="G679" s="190" t="s">
        <v>6357</v>
      </c>
      <c r="H679" s="190" t="s">
        <v>369</v>
      </c>
      <c r="I679" s="190" t="s">
        <v>6421</v>
      </c>
      <c r="J679" s="190" t="s">
        <v>6494</v>
      </c>
      <c r="K679" s="190" t="s">
        <v>271</v>
      </c>
      <c r="L679" s="190" t="s">
        <v>271</v>
      </c>
      <c r="M679" s="190" t="s">
        <v>271</v>
      </c>
      <c r="N679" s="190" t="s">
        <v>271</v>
      </c>
      <c r="O679" s="190" t="s">
        <v>271</v>
      </c>
      <c r="P679" s="190" t="s">
        <v>271</v>
      </c>
      <c r="Q679" s="191">
        <v>41275</v>
      </c>
      <c r="R679" s="191">
        <v>42369</v>
      </c>
      <c r="S679" s="191">
        <v>42551</v>
      </c>
      <c r="T679" s="190" t="s">
        <v>471</v>
      </c>
      <c r="U679" s="194">
        <v>1723810</v>
      </c>
      <c r="V679" s="190" t="s">
        <v>6514</v>
      </c>
      <c r="W679" s="190" t="s">
        <v>6513</v>
      </c>
      <c r="X679" s="190" t="s">
        <v>6512</v>
      </c>
      <c r="Y679" s="190" t="s">
        <v>6511</v>
      </c>
      <c r="Z679" s="190" t="s">
        <v>6510</v>
      </c>
      <c r="AA679" s="190" t="s">
        <v>6509</v>
      </c>
      <c r="AB679" s="190" t="s">
        <v>310</v>
      </c>
      <c r="AC679" s="190" t="s">
        <v>6508</v>
      </c>
      <c r="AD679" s="190" t="s">
        <v>674</v>
      </c>
      <c r="AE679" s="190" t="s">
        <v>6507</v>
      </c>
      <c r="AF679" s="190" t="s">
        <v>6506</v>
      </c>
      <c r="AG679" s="193" t="s">
        <v>271</v>
      </c>
      <c r="AH679" s="193" t="s">
        <v>271</v>
      </c>
      <c r="AI679" s="193" t="s">
        <v>271</v>
      </c>
      <c r="AJ679" s="193" t="s">
        <v>271</v>
      </c>
      <c r="AK679" s="193" t="s">
        <v>271</v>
      </c>
      <c r="AL679" s="193" t="s">
        <v>271</v>
      </c>
      <c r="AM679" s="193" t="s">
        <v>271</v>
      </c>
      <c r="AN679" s="193" t="s">
        <v>271</v>
      </c>
      <c r="AO679" s="193">
        <v>0</v>
      </c>
      <c r="AP679" s="193" t="s">
        <v>271</v>
      </c>
      <c r="AQ679" s="193" t="s">
        <v>271</v>
      </c>
      <c r="AR679" s="193">
        <v>0</v>
      </c>
      <c r="AS679" s="190" t="s">
        <v>271</v>
      </c>
      <c r="AT679" s="193" t="s">
        <v>271</v>
      </c>
      <c r="AU679" s="193" t="s">
        <v>271</v>
      </c>
      <c r="AV679" s="190" t="s">
        <v>271</v>
      </c>
      <c r="AW679" s="193" t="s">
        <v>271</v>
      </c>
      <c r="AX679" s="193" t="s">
        <v>271</v>
      </c>
      <c r="AY679" s="190" t="s">
        <v>271</v>
      </c>
      <c r="AZ679" s="193" t="s">
        <v>271</v>
      </c>
      <c r="BA679" s="193" t="s">
        <v>271</v>
      </c>
      <c r="BB679" s="190" t="s">
        <v>271</v>
      </c>
      <c r="BC679" s="193" t="s">
        <v>271</v>
      </c>
      <c r="BD679" s="193" t="s">
        <v>271</v>
      </c>
      <c r="BE679" s="190" t="s">
        <v>271</v>
      </c>
      <c r="BF679" s="193" t="s">
        <v>271</v>
      </c>
      <c r="BG679" s="193" t="s">
        <v>271</v>
      </c>
      <c r="BH679" s="190" t="s">
        <v>271</v>
      </c>
      <c r="BI679" s="193" t="s">
        <v>271</v>
      </c>
      <c r="BJ679" s="193" t="s">
        <v>271</v>
      </c>
      <c r="BK679" s="190" t="s">
        <v>271</v>
      </c>
      <c r="BL679" s="193" t="s">
        <v>271</v>
      </c>
      <c r="BM679" s="193" t="s">
        <v>271</v>
      </c>
      <c r="BN679" s="190" t="s">
        <v>271</v>
      </c>
      <c r="BO679" s="193" t="s">
        <v>271</v>
      </c>
      <c r="BP679" s="193" t="s">
        <v>271</v>
      </c>
      <c r="BQ679" s="190" t="s">
        <v>271</v>
      </c>
      <c r="BR679" s="193" t="s">
        <v>271</v>
      </c>
      <c r="BS679" s="193" t="s">
        <v>271</v>
      </c>
      <c r="BT679" s="190" t="s">
        <v>271</v>
      </c>
      <c r="BU679" s="193" t="s">
        <v>271</v>
      </c>
      <c r="BV679" s="193" t="s">
        <v>271</v>
      </c>
      <c r="BW679" s="193" t="s">
        <v>271</v>
      </c>
      <c r="BX679" s="193" t="s">
        <v>271</v>
      </c>
      <c r="BY679" s="193">
        <v>0</v>
      </c>
      <c r="BZ679" s="193" t="s">
        <v>271</v>
      </c>
      <c r="CA679" s="193" t="s">
        <v>271</v>
      </c>
      <c r="CB679" s="193">
        <v>0</v>
      </c>
      <c r="CC679" s="190" t="s">
        <v>271</v>
      </c>
      <c r="CD679" s="193" t="s">
        <v>271</v>
      </c>
      <c r="CE679" s="193" t="s">
        <v>271</v>
      </c>
      <c r="CF679" s="190" t="s">
        <v>287</v>
      </c>
      <c r="CG679" s="193">
        <v>0</v>
      </c>
      <c r="CH679" s="193">
        <v>0</v>
      </c>
      <c r="CI679" s="190" t="s">
        <v>271</v>
      </c>
      <c r="CJ679" s="193" t="s">
        <v>271</v>
      </c>
      <c r="CK679" s="193" t="s">
        <v>271</v>
      </c>
      <c r="CL679" s="190" t="s">
        <v>271</v>
      </c>
      <c r="CM679" s="193" t="s">
        <v>271</v>
      </c>
      <c r="CN679" s="193" t="s">
        <v>271</v>
      </c>
      <c r="CO679" s="190" t="s">
        <v>271</v>
      </c>
      <c r="CP679" s="193" t="s">
        <v>271</v>
      </c>
      <c r="CQ679" s="193" t="s">
        <v>271</v>
      </c>
      <c r="CR679" s="190" t="s">
        <v>271</v>
      </c>
      <c r="CS679" s="193" t="s">
        <v>271</v>
      </c>
      <c r="CT679" s="193" t="s">
        <v>271</v>
      </c>
      <c r="CU679" s="190" t="s">
        <v>271</v>
      </c>
      <c r="CV679" s="193" t="s">
        <v>271</v>
      </c>
      <c r="CW679" s="193" t="s">
        <v>271</v>
      </c>
      <c r="CX679" s="190" t="s">
        <v>271</v>
      </c>
      <c r="CY679" s="193" t="s">
        <v>271</v>
      </c>
      <c r="CZ679" s="193" t="s">
        <v>271</v>
      </c>
      <c r="DA679" s="190" t="s">
        <v>287</v>
      </c>
      <c r="DB679" s="193">
        <v>0</v>
      </c>
      <c r="DC679" s="193">
        <v>0</v>
      </c>
      <c r="DD679" s="190" t="s">
        <v>271</v>
      </c>
      <c r="DE679" s="193" t="s">
        <v>271</v>
      </c>
      <c r="DF679" s="193" t="s">
        <v>271</v>
      </c>
      <c r="DG679" s="190" t="s">
        <v>271</v>
      </c>
      <c r="DH679" s="193" t="s">
        <v>271</v>
      </c>
      <c r="DI679" s="193" t="s">
        <v>271</v>
      </c>
      <c r="DJ679" s="190" t="s">
        <v>287</v>
      </c>
      <c r="DK679" s="193">
        <v>0</v>
      </c>
      <c r="DL679" s="193">
        <v>0</v>
      </c>
      <c r="DM679" s="190" t="s">
        <v>287</v>
      </c>
      <c r="DN679" s="193">
        <v>0</v>
      </c>
      <c r="DO679" s="193">
        <v>0</v>
      </c>
      <c r="DP679" s="190" t="s">
        <v>271</v>
      </c>
      <c r="DQ679" s="193" t="s">
        <v>271</v>
      </c>
      <c r="DR679" s="193" t="s">
        <v>271</v>
      </c>
      <c r="DS679" s="190" t="s">
        <v>271</v>
      </c>
      <c r="DT679" s="193" t="s">
        <v>271</v>
      </c>
      <c r="DU679" s="193" t="s">
        <v>271</v>
      </c>
      <c r="DV679" s="190" t="s">
        <v>271</v>
      </c>
      <c r="DW679" s="193" t="s">
        <v>271</v>
      </c>
      <c r="DX679" s="193" t="s">
        <v>271</v>
      </c>
      <c r="DY679" s="190" t="s">
        <v>356</v>
      </c>
      <c r="DZ679" s="190" t="s">
        <v>272</v>
      </c>
      <c r="EA679" s="190" t="s">
        <v>323</v>
      </c>
      <c r="EB679" s="190" t="s">
        <v>286</v>
      </c>
      <c r="EC679" s="190" t="s">
        <v>297</v>
      </c>
      <c r="ED679" s="190" t="s">
        <v>271</v>
      </c>
      <c r="EE679" s="190" t="s">
        <v>271</v>
      </c>
      <c r="EF679" s="190" t="s">
        <v>6505</v>
      </c>
      <c r="EG679" s="190" t="s">
        <v>321</v>
      </c>
      <c r="EH679" s="190" t="s">
        <v>284</v>
      </c>
      <c r="EI679" s="190" t="s">
        <v>283</v>
      </c>
      <c r="EJ679" s="190" t="s">
        <v>246</v>
      </c>
      <c r="EK679" s="190" t="s">
        <v>379</v>
      </c>
      <c r="EL679" s="190" t="s">
        <v>272</v>
      </c>
      <c r="EM679" s="190" t="s">
        <v>272</v>
      </c>
      <c r="EN679" s="190" t="s">
        <v>272</v>
      </c>
      <c r="EO679" s="190" t="s">
        <v>297</v>
      </c>
      <c r="EP679" s="190" t="s">
        <v>464</v>
      </c>
      <c r="EQ679" s="190">
        <v>3</v>
      </c>
      <c r="ER679" s="190" t="s">
        <v>404</v>
      </c>
      <c r="ES679" s="190" t="s">
        <v>272</v>
      </c>
      <c r="ET679" s="190" t="s">
        <v>272</v>
      </c>
      <c r="EU679" s="190" t="s">
        <v>272</v>
      </c>
      <c r="EV679" s="190" t="s">
        <v>297</v>
      </c>
      <c r="EW679" s="190" t="s">
        <v>281</v>
      </c>
      <c r="EX679" s="190">
        <v>3</v>
      </c>
      <c r="EY679" s="190" t="s">
        <v>318</v>
      </c>
      <c r="EZ679" s="190" t="s">
        <v>266</v>
      </c>
      <c r="FA679" s="190" t="s">
        <v>260</v>
      </c>
      <c r="FB679" s="193">
        <v>9</v>
      </c>
      <c r="FC679" s="190" t="s">
        <v>300</v>
      </c>
      <c r="FD679" s="190" t="s">
        <v>276</v>
      </c>
      <c r="FE679" s="190" t="s">
        <v>348</v>
      </c>
      <c r="FF679" s="190" t="s">
        <v>263</v>
      </c>
      <c r="FG679" s="190" t="s">
        <v>6504</v>
      </c>
      <c r="FH679" s="190" t="s">
        <v>271</v>
      </c>
      <c r="FI679" s="190" t="s">
        <v>6503</v>
      </c>
      <c r="FJ679" s="190" t="s">
        <v>6502</v>
      </c>
      <c r="FK679" s="190" t="s">
        <v>6501</v>
      </c>
      <c r="FL679" s="190" t="s">
        <v>6500</v>
      </c>
      <c r="FM679" s="190" t="s">
        <v>6499</v>
      </c>
      <c r="FN679" s="190" t="s">
        <v>6498</v>
      </c>
      <c r="FO679" s="190" t="s">
        <v>6496</v>
      </c>
      <c r="FP679" s="190" t="s">
        <v>6497</v>
      </c>
      <c r="FQ679" s="193">
        <v>0</v>
      </c>
      <c r="FR679" s="193">
        <v>0</v>
      </c>
      <c r="FS679" s="190" t="s">
        <v>297</v>
      </c>
      <c r="FT679" s="190" t="s">
        <v>297</v>
      </c>
      <c r="FU679" s="190" t="s">
        <v>297</v>
      </c>
      <c r="FV679" s="190" t="s">
        <v>297</v>
      </c>
      <c r="FW679" s="190" t="s">
        <v>297</v>
      </c>
      <c r="FX679" s="190" t="s">
        <v>297</v>
      </c>
      <c r="FY679" s="190" t="s">
        <v>297</v>
      </c>
      <c r="FZ679" s="190" t="s">
        <v>297</v>
      </c>
      <c r="GA679" s="190" t="s">
        <v>272</v>
      </c>
      <c r="GB679" s="190" t="s">
        <v>297</v>
      </c>
      <c r="GC679" s="190" t="s">
        <v>297</v>
      </c>
      <c r="GD679" s="190" t="s">
        <v>297</v>
      </c>
      <c r="GE679" s="190" t="s">
        <v>297</v>
      </c>
    </row>
    <row r="680" spans="1:187" x14ac:dyDescent="0.3">
      <c r="A680" s="190" t="s">
        <v>372</v>
      </c>
      <c r="B680" s="190">
        <v>3646</v>
      </c>
      <c r="C680" s="190" t="s">
        <v>136</v>
      </c>
      <c r="D680" s="190" t="s">
        <v>238</v>
      </c>
      <c r="E680" s="190" t="s">
        <v>271</v>
      </c>
      <c r="F680" s="190" t="s">
        <v>6495</v>
      </c>
      <c r="G680" s="190" t="s">
        <v>6357</v>
      </c>
      <c r="H680" s="190" t="s">
        <v>369</v>
      </c>
      <c r="I680" s="190" t="s">
        <v>6421</v>
      </c>
      <c r="J680" s="190" t="s">
        <v>6494</v>
      </c>
      <c r="K680" s="190" t="s">
        <v>1104</v>
      </c>
      <c r="L680" s="190" t="s">
        <v>271</v>
      </c>
      <c r="M680" s="190" t="s">
        <v>6493</v>
      </c>
      <c r="N680" s="190" t="s">
        <v>2239</v>
      </c>
      <c r="O680" s="190" t="s">
        <v>271</v>
      </c>
      <c r="P680" s="190" t="s">
        <v>6492</v>
      </c>
      <c r="Q680" s="191">
        <v>42217</v>
      </c>
      <c r="R680" s="191">
        <v>42348</v>
      </c>
      <c r="T680" s="190" t="s">
        <v>471</v>
      </c>
      <c r="U680" s="194">
        <v>18060</v>
      </c>
      <c r="V680" s="190" t="s">
        <v>6376</v>
      </c>
      <c r="W680" s="190" t="s">
        <v>6375</v>
      </c>
      <c r="X680" s="190" t="s">
        <v>6374</v>
      </c>
      <c r="Y680" s="190" t="s">
        <v>6491</v>
      </c>
      <c r="Z680" s="190" t="s">
        <v>6490</v>
      </c>
      <c r="AA680" s="190" t="s">
        <v>6489</v>
      </c>
      <c r="AB680" s="190" t="s">
        <v>310</v>
      </c>
      <c r="AC680" s="190" t="s">
        <v>6488</v>
      </c>
      <c r="AD680" s="190" t="s">
        <v>674</v>
      </c>
      <c r="AE680" s="190" t="s">
        <v>6487</v>
      </c>
      <c r="AF680" s="190" t="s">
        <v>6486</v>
      </c>
      <c r="AG680" s="193" t="s">
        <v>271</v>
      </c>
      <c r="AH680" s="193" t="s">
        <v>271</v>
      </c>
      <c r="AI680" s="193" t="s">
        <v>271</v>
      </c>
      <c r="AJ680" s="193" t="s">
        <v>271</v>
      </c>
      <c r="AK680" s="193" t="s">
        <v>271</v>
      </c>
      <c r="AL680" s="193" t="s">
        <v>271</v>
      </c>
      <c r="AM680" s="193" t="s">
        <v>271</v>
      </c>
      <c r="AN680" s="193" t="s">
        <v>271</v>
      </c>
      <c r="AO680" s="193">
        <v>0</v>
      </c>
      <c r="AP680" s="193" t="s">
        <v>271</v>
      </c>
      <c r="AQ680" s="193" t="s">
        <v>271</v>
      </c>
      <c r="AR680" s="193">
        <v>0</v>
      </c>
      <c r="AS680" s="190" t="s">
        <v>271</v>
      </c>
      <c r="AT680" s="193" t="s">
        <v>271</v>
      </c>
      <c r="AU680" s="193" t="s">
        <v>271</v>
      </c>
      <c r="AV680" s="190" t="s">
        <v>271</v>
      </c>
      <c r="AW680" s="193" t="s">
        <v>271</v>
      </c>
      <c r="AX680" s="193" t="s">
        <v>271</v>
      </c>
      <c r="AY680" s="190" t="s">
        <v>271</v>
      </c>
      <c r="AZ680" s="193" t="s">
        <v>271</v>
      </c>
      <c r="BA680" s="193" t="s">
        <v>271</v>
      </c>
      <c r="BB680" s="190" t="s">
        <v>271</v>
      </c>
      <c r="BC680" s="193" t="s">
        <v>271</v>
      </c>
      <c r="BD680" s="193" t="s">
        <v>271</v>
      </c>
      <c r="BE680" s="190" t="s">
        <v>271</v>
      </c>
      <c r="BF680" s="193" t="s">
        <v>271</v>
      </c>
      <c r="BG680" s="193" t="s">
        <v>271</v>
      </c>
      <c r="BH680" s="190" t="s">
        <v>271</v>
      </c>
      <c r="BI680" s="193" t="s">
        <v>271</v>
      </c>
      <c r="BJ680" s="193" t="s">
        <v>271</v>
      </c>
      <c r="BK680" s="190" t="s">
        <v>271</v>
      </c>
      <c r="BL680" s="193" t="s">
        <v>271</v>
      </c>
      <c r="BM680" s="193" t="s">
        <v>271</v>
      </c>
      <c r="BN680" s="190" t="s">
        <v>271</v>
      </c>
      <c r="BO680" s="193" t="s">
        <v>271</v>
      </c>
      <c r="BP680" s="193" t="s">
        <v>271</v>
      </c>
      <c r="BQ680" s="190" t="s">
        <v>271</v>
      </c>
      <c r="BR680" s="193" t="s">
        <v>271</v>
      </c>
      <c r="BS680" s="193" t="s">
        <v>271</v>
      </c>
      <c r="BT680" s="190" t="s">
        <v>271</v>
      </c>
      <c r="BU680" s="193" t="s">
        <v>271</v>
      </c>
      <c r="BV680" s="193" t="s">
        <v>271</v>
      </c>
      <c r="BW680" s="193" t="s">
        <v>271</v>
      </c>
      <c r="BX680" s="193" t="s">
        <v>271</v>
      </c>
      <c r="BY680" s="193">
        <v>0</v>
      </c>
      <c r="BZ680" s="193" t="s">
        <v>271</v>
      </c>
      <c r="CA680" s="193" t="s">
        <v>271</v>
      </c>
      <c r="CB680" s="193">
        <v>0</v>
      </c>
      <c r="CC680" s="190" t="s">
        <v>271</v>
      </c>
      <c r="CD680" s="193" t="s">
        <v>271</v>
      </c>
      <c r="CE680" s="193" t="s">
        <v>271</v>
      </c>
      <c r="CF680" s="190" t="s">
        <v>271</v>
      </c>
      <c r="CG680" s="193" t="s">
        <v>271</v>
      </c>
      <c r="CH680" s="193" t="s">
        <v>271</v>
      </c>
      <c r="CI680" s="190" t="s">
        <v>271</v>
      </c>
      <c r="CJ680" s="193" t="s">
        <v>271</v>
      </c>
      <c r="CK680" s="193" t="s">
        <v>271</v>
      </c>
      <c r="CL680" s="190" t="s">
        <v>271</v>
      </c>
      <c r="CM680" s="193" t="s">
        <v>271</v>
      </c>
      <c r="CN680" s="193" t="s">
        <v>271</v>
      </c>
      <c r="CO680" s="190" t="s">
        <v>271</v>
      </c>
      <c r="CP680" s="193" t="s">
        <v>271</v>
      </c>
      <c r="CQ680" s="193" t="s">
        <v>271</v>
      </c>
      <c r="CR680" s="190" t="s">
        <v>271</v>
      </c>
      <c r="CS680" s="193" t="s">
        <v>271</v>
      </c>
      <c r="CT680" s="193" t="s">
        <v>271</v>
      </c>
      <c r="CU680" s="190" t="s">
        <v>271</v>
      </c>
      <c r="CV680" s="193" t="s">
        <v>271</v>
      </c>
      <c r="CW680" s="193" t="s">
        <v>271</v>
      </c>
      <c r="CX680" s="190" t="s">
        <v>287</v>
      </c>
      <c r="CY680" s="193">
        <v>0</v>
      </c>
      <c r="CZ680" s="193">
        <v>0</v>
      </c>
      <c r="DA680" s="190" t="s">
        <v>287</v>
      </c>
      <c r="DB680" s="193">
        <v>0</v>
      </c>
      <c r="DC680" s="193">
        <v>0</v>
      </c>
      <c r="DD680" s="190" t="s">
        <v>271</v>
      </c>
      <c r="DE680" s="193" t="s">
        <v>271</v>
      </c>
      <c r="DF680" s="193" t="s">
        <v>271</v>
      </c>
      <c r="DG680" s="190" t="s">
        <v>271</v>
      </c>
      <c r="DH680" s="193" t="s">
        <v>271</v>
      </c>
      <c r="DI680" s="193" t="s">
        <v>271</v>
      </c>
      <c r="DJ680" s="190" t="s">
        <v>271</v>
      </c>
      <c r="DK680" s="193" t="s">
        <v>271</v>
      </c>
      <c r="DL680" s="193" t="s">
        <v>271</v>
      </c>
      <c r="DM680" s="190" t="s">
        <v>271</v>
      </c>
      <c r="DN680" s="193" t="s">
        <v>271</v>
      </c>
      <c r="DO680" s="193" t="s">
        <v>271</v>
      </c>
      <c r="DP680" s="190" t="s">
        <v>271</v>
      </c>
      <c r="DQ680" s="193" t="s">
        <v>271</v>
      </c>
      <c r="DR680" s="193" t="s">
        <v>271</v>
      </c>
      <c r="DS680" s="190" t="s">
        <v>271</v>
      </c>
      <c r="DT680" s="193" t="s">
        <v>271</v>
      </c>
      <c r="DU680" s="193" t="s">
        <v>271</v>
      </c>
      <c r="DV680" s="190" t="s">
        <v>271</v>
      </c>
      <c r="DW680" s="193" t="s">
        <v>271</v>
      </c>
      <c r="DX680" s="193" t="s">
        <v>271</v>
      </c>
      <c r="DY680" s="190" t="s">
        <v>356</v>
      </c>
      <c r="DZ680" s="190" t="s">
        <v>297</v>
      </c>
      <c r="EA680" s="190" t="s">
        <v>271</v>
      </c>
      <c r="EB680" s="190" t="s">
        <v>271</v>
      </c>
      <c r="EC680" s="190" t="s">
        <v>297</v>
      </c>
      <c r="ED680" s="190" t="s">
        <v>271</v>
      </c>
      <c r="EE680" s="190" t="s">
        <v>271</v>
      </c>
      <c r="EF680" s="190" t="s">
        <v>6485</v>
      </c>
      <c r="EG680" s="190" t="s">
        <v>285</v>
      </c>
      <c r="EH680" s="190" t="s">
        <v>380</v>
      </c>
      <c r="EI680" s="190" t="s">
        <v>483</v>
      </c>
      <c r="EJ680" s="190" t="s">
        <v>244</v>
      </c>
      <c r="EK680" s="190" t="s">
        <v>351</v>
      </c>
      <c r="EL680" s="190" t="s">
        <v>272</v>
      </c>
      <c r="EM680" s="190" t="s">
        <v>272</v>
      </c>
      <c r="EN680" s="190" t="s">
        <v>272</v>
      </c>
      <c r="EO680" s="190" t="s">
        <v>297</v>
      </c>
      <c r="EP680" s="190" t="s">
        <v>281</v>
      </c>
      <c r="EQ680" s="190">
        <v>3</v>
      </c>
      <c r="ER680" s="190" t="s">
        <v>404</v>
      </c>
      <c r="ES680" s="190" t="s">
        <v>272</v>
      </c>
      <c r="ET680" s="190" t="s">
        <v>272</v>
      </c>
      <c r="EU680" s="190" t="s">
        <v>272</v>
      </c>
      <c r="EV680" s="190" t="s">
        <v>297</v>
      </c>
      <c r="EW680" s="190" t="s">
        <v>281</v>
      </c>
      <c r="EX680" s="190">
        <v>3</v>
      </c>
      <c r="EY680" s="190" t="s">
        <v>302</v>
      </c>
      <c r="EZ680" s="190" t="s">
        <v>268</v>
      </c>
      <c r="FA680" s="190" t="s">
        <v>260</v>
      </c>
      <c r="FB680" s="193">
        <v>19</v>
      </c>
      <c r="FC680" s="190" t="s">
        <v>377</v>
      </c>
      <c r="FD680" s="190" t="s">
        <v>537</v>
      </c>
      <c r="FE680" s="190" t="s">
        <v>443</v>
      </c>
      <c r="FF680" s="190" t="s">
        <v>262</v>
      </c>
      <c r="FG680" s="190" t="s">
        <v>271</v>
      </c>
      <c r="FH680" s="190" t="s">
        <v>271</v>
      </c>
      <c r="FI680" s="190" t="s">
        <v>6484</v>
      </c>
      <c r="FJ680" s="190" t="s">
        <v>6483</v>
      </c>
      <c r="FK680" s="190" t="s">
        <v>6482</v>
      </c>
      <c r="FL680" s="190" t="s">
        <v>6481</v>
      </c>
      <c r="FM680" s="190" t="s">
        <v>6480</v>
      </c>
      <c r="FN680" s="190" t="s">
        <v>6479</v>
      </c>
      <c r="FO680" s="190" t="s">
        <v>6478</v>
      </c>
      <c r="FP680" s="190" t="s">
        <v>6477</v>
      </c>
      <c r="FQ680" s="193">
        <v>0</v>
      </c>
      <c r="FR680" s="193">
        <v>0</v>
      </c>
      <c r="FS680" s="190" t="s">
        <v>297</v>
      </c>
      <c r="FT680" s="190" t="s">
        <v>297</v>
      </c>
      <c r="FU680" s="190" t="s">
        <v>297</v>
      </c>
      <c r="FV680" s="190" t="s">
        <v>297</v>
      </c>
      <c r="FW680" s="190" t="s">
        <v>297</v>
      </c>
      <c r="FX680" s="190" t="s">
        <v>297</v>
      </c>
      <c r="FY680" s="190" t="s">
        <v>272</v>
      </c>
      <c r="FZ680" s="190" t="s">
        <v>297</v>
      </c>
      <c r="GA680" s="190" t="s">
        <v>297</v>
      </c>
      <c r="GB680" s="190" t="s">
        <v>297</v>
      </c>
      <c r="GC680" s="190" t="s">
        <v>297</v>
      </c>
      <c r="GD680" s="190" t="s">
        <v>297</v>
      </c>
      <c r="GE680" s="190" t="s">
        <v>297</v>
      </c>
    </row>
    <row r="681" spans="1:187" x14ac:dyDescent="0.3">
      <c r="A681" s="190" t="s">
        <v>296</v>
      </c>
      <c r="B681" s="190">
        <v>3758</v>
      </c>
      <c r="C681" s="190" t="s">
        <v>136</v>
      </c>
      <c r="D681" s="190" t="s">
        <v>238</v>
      </c>
      <c r="F681" s="190" t="s">
        <v>6386</v>
      </c>
      <c r="G681" s="190" t="s">
        <v>6357</v>
      </c>
      <c r="Q681" s="190"/>
      <c r="R681" s="190"/>
      <c r="S681" s="190"/>
      <c r="U681" s="190"/>
      <c r="V681" s="190" t="s">
        <v>6373</v>
      </c>
      <c r="W681" s="190" t="s">
        <v>6372</v>
      </c>
      <c r="X681" s="190" t="s">
        <v>6371</v>
      </c>
      <c r="Y681" s="190" t="s">
        <v>6385</v>
      </c>
      <c r="Z681" s="190" t="s">
        <v>2410</v>
      </c>
      <c r="AA681" s="190" t="s">
        <v>6384</v>
      </c>
      <c r="AB681" s="190" t="s">
        <v>291</v>
      </c>
      <c r="AC681" s="190" t="s">
        <v>6383</v>
      </c>
      <c r="AD681" s="190" t="s">
        <v>301</v>
      </c>
      <c r="AE681" s="190" t="s">
        <v>6382</v>
      </c>
      <c r="AG681" s="190"/>
      <c r="AH681" s="190"/>
      <c r="AI681" s="190"/>
      <c r="AJ681" s="190"/>
      <c r="AK681" s="190"/>
      <c r="AL681" s="190"/>
      <c r="AM681" s="193">
        <v>0</v>
      </c>
      <c r="AN681" s="193">
        <v>0</v>
      </c>
      <c r="AO681" s="193">
        <v>0</v>
      </c>
      <c r="AP681" s="193">
        <v>0</v>
      </c>
      <c r="AQ681" s="193">
        <v>0</v>
      </c>
      <c r="AR681" s="193">
        <v>0</v>
      </c>
      <c r="AS681" s="190" t="s">
        <v>271</v>
      </c>
      <c r="AT681" s="193" t="s">
        <v>271</v>
      </c>
      <c r="AU681" s="193" t="s">
        <v>271</v>
      </c>
      <c r="AV681" s="190" t="s">
        <v>271</v>
      </c>
      <c r="AW681" s="193" t="s">
        <v>271</v>
      </c>
      <c r="AX681" s="193" t="s">
        <v>271</v>
      </c>
      <c r="AY681" s="190" t="s">
        <v>271</v>
      </c>
      <c r="AZ681" s="193" t="s">
        <v>271</v>
      </c>
      <c r="BA681" s="193" t="s">
        <v>271</v>
      </c>
      <c r="BB681" s="190" t="s">
        <v>287</v>
      </c>
      <c r="BC681" s="193">
        <v>0</v>
      </c>
      <c r="BD681" s="193">
        <v>0</v>
      </c>
      <c r="BE681" s="190" t="s">
        <v>271</v>
      </c>
      <c r="BF681" s="193" t="s">
        <v>271</v>
      </c>
      <c r="BG681" s="193" t="s">
        <v>271</v>
      </c>
      <c r="BH681" s="190" t="s">
        <v>271</v>
      </c>
      <c r="BI681" s="193" t="s">
        <v>271</v>
      </c>
      <c r="BJ681" s="193" t="s">
        <v>271</v>
      </c>
      <c r="BK681" s="190" t="s">
        <v>287</v>
      </c>
      <c r="BL681" s="193">
        <v>0</v>
      </c>
      <c r="BM681" s="193">
        <v>0</v>
      </c>
      <c r="BN681" s="190" t="s">
        <v>271</v>
      </c>
      <c r="BO681" s="193" t="s">
        <v>271</v>
      </c>
      <c r="BP681" s="193" t="s">
        <v>271</v>
      </c>
      <c r="BQ681" s="190" t="s">
        <v>271</v>
      </c>
      <c r="BR681" s="193" t="s">
        <v>271</v>
      </c>
      <c r="BS681" s="193" t="s">
        <v>271</v>
      </c>
      <c r="BT681" s="190" t="s">
        <v>271</v>
      </c>
      <c r="BU681" s="193" t="s">
        <v>271</v>
      </c>
      <c r="BV681" s="193" t="s">
        <v>271</v>
      </c>
      <c r="BW681" s="193">
        <v>0</v>
      </c>
      <c r="BX681" s="193">
        <v>0</v>
      </c>
      <c r="BY681" s="193">
        <v>0</v>
      </c>
      <c r="BZ681" s="193">
        <v>0</v>
      </c>
      <c r="CA681" s="193">
        <v>0</v>
      </c>
      <c r="CB681" s="193">
        <v>0</v>
      </c>
      <c r="CC681" s="190" t="s">
        <v>271</v>
      </c>
      <c r="CD681" s="193" t="s">
        <v>271</v>
      </c>
      <c r="CE681" s="193" t="s">
        <v>271</v>
      </c>
      <c r="CF681" s="190" t="s">
        <v>271</v>
      </c>
      <c r="CG681" s="193" t="s">
        <v>271</v>
      </c>
      <c r="CH681" s="193" t="s">
        <v>271</v>
      </c>
      <c r="CI681" s="190" t="s">
        <v>287</v>
      </c>
      <c r="CJ681" s="193">
        <v>0</v>
      </c>
      <c r="CK681" s="193">
        <v>0</v>
      </c>
      <c r="CL681" s="190" t="s">
        <v>271</v>
      </c>
      <c r="CM681" s="193" t="s">
        <v>271</v>
      </c>
      <c r="CN681" s="193" t="s">
        <v>271</v>
      </c>
      <c r="CO681" s="190" t="s">
        <v>271</v>
      </c>
      <c r="CP681" s="193" t="s">
        <v>271</v>
      </c>
      <c r="CQ681" s="193" t="s">
        <v>271</v>
      </c>
      <c r="CR681" s="190" t="s">
        <v>271</v>
      </c>
      <c r="CS681" s="193" t="s">
        <v>271</v>
      </c>
      <c r="CT681" s="193" t="s">
        <v>271</v>
      </c>
      <c r="CU681" s="190" t="s">
        <v>271</v>
      </c>
      <c r="CV681" s="193" t="s">
        <v>271</v>
      </c>
      <c r="CW681" s="193" t="s">
        <v>271</v>
      </c>
      <c r="CX681" s="190" t="s">
        <v>287</v>
      </c>
      <c r="CY681" s="193">
        <v>0</v>
      </c>
      <c r="CZ681" s="193">
        <v>0</v>
      </c>
      <c r="DA681" s="190" t="s">
        <v>287</v>
      </c>
      <c r="DB681" s="193">
        <v>0</v>
      </c>
      <c r="DC681" s="193">
        <v>0</v>
      </c>
      <c r="DD681" s="190" t="s">
        <v>271</v>
      </c>
      <c r="DE681" s="193" t="s">
        <v>271</v>
      </c>
      <c r="DF681" s="193" t="s">
        <v>271</v>
      </c>
      <c r="DG681" s="190" t="s">
        <v>271</v>
      </c>
      <c r="DH681" s="193" t="s">
        <v>271</v>
      </c>
      <c r="DI681" s="193" t="s">
        <v>271</v>
      </c>
      <c r="DJ681" s="190" t="s">
        <v>271</v>
      </c>
      <c r="DK681" s="193" t="s">
        <v>271</v>
      </c>
      <c r="DL681" s="193" t="s">
        <v>271</v>
      </c>
      <c r="DM681" s="190" t="s">
        <v>287</v>
      </c>
      <c r="DN681" s="193">
        <v>0</v>
      </c>
      <c r="DO681" s="193">
        <v>0</v>
      </c>
      <c r="DP681" s="190" t="s">
        <v>271</v>
      </c>
      <c r="DQ681" s="193" t="s">
        <v>271</v>
      </c>
      <c r="DR681" s="193" t="s">
        <v>271</v>
      </c>
      <c r="DS681" s="190" t="s">
        <v>271</v>
      </c>
      <c r="DT681" s="193" t="s">
        <v>271</v>
      </c>
      <c r="DU681" s="193" t="s">
        <v>271</v>
      </c>
      <c r="DV681" s="190" t="s">
        <v>287</v>
      </c>
      <c r="DW681" s="193">
        <v>0</v>
      </c>
      <c r="DX681" s="193">
        <v>0</v>
      </c>
      <c r="DY681" s="193"/>
      <c r="DZ681" s="190" t="s">
        <v>297</v>
      </c>
      <c r="EA681" s="190" t="s">
        <v>271</v>
      </c>
      <c r="EB681" s="190" t="s">
        <v>271</v>
      </c>
      <c r="EC681" s="190" t="s">
        <v>297</v>
      </c>
      <c r="ED681" s="190" t="s">
        <v>271</v>
      </c>
      <c r="EE681" s="190" t="s">
        <v>271</v>
      </c>
      <c r="EF681" s="190" t="s">
        <v>271</v>
      </c>
      <c r="EG681" s="190" t="s">
        <v>321</v>
      </c>
      <c r="EH681" s="190" t="s">
        <v>284</v>
      </c>
      <c r="EI681" s="190" t="s">
        <v>283</v>
      </c>
      <c r="EJ681" s="190" t="s">
        <v>245</v>
      </c>
      <c r="EK681" s="190" t="s">
        <v>282</v>
      </c>
      <c r="EL681" s="190" t="s">
        <v>272</v>
      </c>
      <c r="EM681" s="190" t="s">
        <v>272</v>
      </c>
      <c r="EN681" s="190" t="s">
        <v>272</v>
      </c>
      <c r="EO681" s="190" t="s">
        <v>297</v>
      </c>
      <c r="EP681" s="190" t="s">
        <v>281</v>
      </c>
      <c r="EQ681" s="190">
        <v>3</v>
      </c>
      <c r="ER681" s="190" t="s">
        <v>280</v>
      </c>
      <c r="ES681" s="190" t="s">
        <v>272</v>
      </c>
      <c r="ET681" s="190" t="s">
        <v>272</v>
      </c>
      <c r="EU681" s="190" t="s">
        <v>272</v>
      </c>
      <c r="EV681" s="190" t="s">
        <v>272</v>
      </c>
      <c r="EW681" s="190" t="s">
        <v>279</v>
      </c>
      <c r="EX681" s="190">
        <v>4</v>
      </c>
      <c r="EY681" s="190" t="s">
        <v>318</v>
      </c>
      <c r="EZ681" s="190" t="s">
        <v>266</v>
      </c>
      <c r="FA681" s="190" t="s">
        <v>259</v>
      </c>
      <c r="FB681" s="190" t="s">
        <v>271</v>
      </c>
      <c r="FC681" s="190" t="s">
        <v>300</v>
      </c>
      <c r="FD681" s="190" t="s">
        <v>271</v>
      </c>
      <c r="FE681" s="190" t="s">
        <v>271</v>
      </c>
      <c r="FF681" s="190" t="s">
        <v>264</v>
      </c>
      <c r="FG681" s="190" t="s">
        <v>6381</v>
      </c>
      <c r="FO681" s="190" t="s">
        <v>271</v>
      </c>
      <c r="FP681" s="190" t="s">
        <v>271</v>
      </c>
      <c r="FQ681" s="190">
        <v>0</v>
      </c>
      <c r="FR681" s="190">
        <v>0</v>
      </c>
      <c r="FS681" s="190" t="s">
        <v>297</v>
      </c>
      <c r="FT681" s="190" t="s">
        <v>297</v>
      </c>
      <c r="FU681" s="190" t="s">
        <v>297</v>
      </c>
      <c r="FV681" s="190" t="s">
        <v>297</v>
      </c>
      <c r="FW681" s="190" t="s">
        <v>297</v>
      </c>
      <c r="FX681" s="190" t="s">
        <v>297</v>
      </c>
      <c r="FY681" s="190" t="s">
        <v>297</v>
      </c>
      <c r="FZ681" s="190" t="s">
        <v>297</v>
      </c>
      <c r="GA681" s="190" t="s">
        <v>297</v>
      </c>
      <c r="GB681" s="190" t="s">
        <v>297</v>
      </c>
      <c r="GC681" s="190" t="s">
        <v>297</v>
      </c>
      <c r="GD681" s="190" t="s">
        <v>297</v>
      </c>
      <c r="GE681" s="190" t="s">
        <v>297</v>
      </c>
    </row>
    <row r="682" spans="1:187" x14ac:dyDescent="0.3">
      <c r="A682" s="190" t="s">
        <v>296</v>
      </c>
      <c r="B682" s="190">
        <v>3759</v>
      </c>
      <c r="C682" s="190" t="s">
        <v>136</v>
      </c>
      <c r="D682" s="190" t="s">
        <v>238</v>
      </c>
      <c r="F682" s="190" t="s">
        <v>6380</v>
      </c>
      <c r="G682" s="190" t="s">
        <v>6357</v>
      </c>
      <c r="Q682" s="190"/>
      <c r="R682" s="190"/>
      <c r="S682" s="190"/>
      <c r="U682" s="190"/>
      <c r="V682" s="190" t="s">
        <v>6376</v>
      </c>
      <c r="W682" s="190" t="s">
        <v>6375</v>
      </c>
      <c r="X682" s="190" t="s">
        <v>6374</v>
      </c>
      <c r="Y682" s="190" t="s">
        <v>6373</v>
      </c>
      <c r="Z682" s="190" t="s">
        <v>6372</v>
      </c>
      <c r="AA682" s="190" t="s">
        <v>6371</v>
      </c>
      <c r="AB682" s="190" t="s">
        <v>310</v>
      </c>
      <c r="AC682" s="190" t="s">
        <v>6379</v>
      </c>
      <c r="AD682" s="190" t="s">
        <v>289</v>
      </c>
      <c r="AE682" s="190" t="s">
        <v>6378</v>
      </c>
      <c r="AG682" s="190"/>
      <c r="AH682" s="190"/>
      <c r="AI682" s="190"/>
      <c r="AJ682" s="190"/>
      <c r="AK682" s="190"/>
      <c r="AL682" s="190"/>
      <c r="AM682" s="193">
        <v>0</v>
      </c>
      <c r="AN682" s="193">
        <v>0</v>
      </c>
      <c r="AO682" s="193">
        <v>0</v>
      </c>
      <c r="AP682" s="193">
        <v>0</v>
      </c>
      <c r="AQ682" s="193">
        <v>0</v>
      </c>
      <c r="AR682" s="193">
        <v>0</v>
      </c>
      <c r="AS682" s="190" t="s">
        <v>271</v>
      </c>
      <c r="AT682" s="193" t="s">
        <v>271</v>
      </c>
      <c r="AU682" s="193" t="s">
        <v>271</v>
      </c>
      <c r="AV682" s="190" t="s">
        <v>271</v>
      </c>
      <c r="AW682" s="193" t="s">
        <v>271</v>
      </c>
      <c r="AX682" s="193" t="s">
        <v>271</v>
      </c>
      <c r="AY682" s="190" t="s">
        <v>271</v>
      </c>
      <c r="AZ682" s="193" t="s">
        <v>271</v>
      </c>
      <c r="BA682" s="193" t="s">
        <v>271</v>
      </c>
      <c r="BB682" s="190" t="s">
        <v>271</v>
      </c>
      <c r="BC682" s="193" t="s">
        <v>271</v>
      </c>
      <c r="BD682" s="193" t="s">
        <v>271</v>
      </c>
      <c r="BE682" s="190" t="s">
        <v>271</v>
      </c>
      <c r="BF682" s="193" t="s">
        <v>271</v>
      </c>
      <c r="BG682" s="193" t="s">
        <v>271</v>
      </c>
      <c r="BH682" s="190" t="s">
        <v>271</v>
      </c>
      <c r="BI682" s="193" t="s">
        <v>271</v>
      </c>
      <c r="BJ682" s="193" t="s">
        <v>271</v>
      </c>
      <c r="BK682" s="190" t="s">
        <v>271</v>
      </c>
      <c r="BL682" s="193" t="s">
        <v>271</v>
      </c>
      <c r="BM682" s="193" t="s">
        <v>271</v>
      </c>
      <c r="BN682" s="190" t="s">
        <v>271</v>
      </c>
      <c r="BO682" s="193" t="s">
        <v>271</v>
      </c>
      <c r="BP682" s="193" t="s">
        <v>271</v>
      </c>
      <c r="BQ682" s="190" t="s">
        <v>271</v>
      </c>
      <c r="BR682" s="193" t="s">
        <v>271</v>
      </c>
      <c r="BS682" s="193" t="s">
        <v>271</v>
      </c>
      <c r="BT682" s="190" t="s">
        <v>271</v>
      </c>
      <c r="BU682" s="193" t="s">
        <v>271</v>
      </c>
      <c r="BV682" s="193" t="s">
        <v>271</v>
      </c>
      <c r="BW682" s="193">
        <v>0</v>
      </c>
      <c r="BX682" s="193">
        <v>0</v>
      </c>
      <c r="BY682" s="193">
        <v>0</v>
      </c>
      <c r="BZ682" s="193">
        <v>0</v>
      </c>
      <c r="CA682" s="193">
        <v>0</v>
      </c>
      <c r="CB682" s="193">
        <v>0</v>
      </c>
      <c r="CC682" s="190" t="s">
        <v>271</v>
      </c>
      <c r="CD682" s="193" t="s">
        <v>271</v>
      </c>
      <c r="CE682" s="193" t="s">
        <v>271</v>
      </c>
      <c r="CF682" s="190" t="s">
        <v>271</v>
      </c>
      <c r="CG682" s="193" t="s">
        <v>271</v>
      </c>
      <c r="CH682" s="193" t="s">
        <v>271</v>
      </c>
      <c r="CI682" s="190" t="s">
        <v>271</v>
      </c>
      <c r="CJ682" s="193" t="s">
        <v>271</v>
      </c>
      <c r="CK682" s="193" t="s">
        <v>271</v>
      </c>
      <c r="CL682" s="190" t="s">
        <v>271</v>
      </c>
      <c r="CM682" s="193" t="s">
        <v>271</v>
      </c>
      <c r="CN682" s="193" t="s">
        <v>271</v>
      </c>
      <c r="CO682" s="190" t="s">
        <v>271</v>
      </c>
      <c r="CP682" s="193" t="s">
        <v>271</v>
      </c>
      <c r="CQ682" s="193" t="s">
        <v>271</v>
      </c>
      <c r="CR682" s="190" t="s">
        <v>271</v>
      </c>
      <c r="CS682" s="193" t="s">
        <v>271</v>
      </c>
      <c r="CT682" s="193" t="s">
        <v>271</v>
      </c>
      <c r="CU682" s="190" t="s">
        <v>271</v>
      </c>
      <c r="CV682" s="193" t="s">
        <v>271</v>
      </c>
      <c r="CW682" s="193" t="s">
        <v>271</v>
      </c>
      <c r="CX682" s="190" t="s">
        <v>287</v>
      </c>
      <c r="CY682" s="193">
        <v>15</v>
      </c>
      <c r="CZ682" s="193">
        <v>0</v>
      </c>
      <c r="DA682" s="190" t="s">
        <v>287</v>
      </c>
      <c r="DB682" s="193">
        <v>15</v>
      </c>
      <c r="DC682" s="193">
        <v>0</v>
      </c>
      <c r="DD682" s="190" t="s">
        <v>271</v>
      </c>
      <c r="DE682" s="193" t="s">
        <v>271</v>
      </c>
      <c r="DF682" s="193" t="s">
        <v>271</v>
      </c>
      <c r="DG682" s="190" t="s">
        <v>271</v>
      </c>
      <c r="DH682" s="193" t="s">
        <v>271</v>
      </c>
      <c r="DI682" s="193" t="s">
        <v>271</v>
      </c>
      <c r="DJ682" s="190" t="s">
        <v>271</v>
      </c>
      <c r="DK682" s="193" t="s">
        <v>271</v>
      </c>
      <c r="DL682" s="193" t="s">
        <v>271</v>
      </c>
      <c r="DM682" s="190" t="s">
        <v>271</v>
      </c>
      <c r="DN682" s="193" t="s">
        <v>271</v>
      </c>
      <c r="DO682" s="193" t="s">
        <v>271</v>
      </c>
      <c r="DP682" s="190" t="s">
        <v>271</v>
      </c>
      <c r="DQ682" s="193" t="s">
        <v>271</v>
      </c>
      <c r="DR682" s="193" t="s">
        <v>271</v>
      </c>
      <c r="DS682" s="190" t="s">
        <v>271</v>
      </c>
      <c r="DT682" s="193" t="s">
        <v>271</v>
      </c>
      <c r="DU682" s="193" t="s">
        <v>271</v>
      </c>
      <c r="DV682" s="190" t="s">
        <v>271</v>
      </c>
      <c r="DW682" s="193" t="s">
        <v>271</v>
      </c>
      <c r="DX682" s="193" t="s">
        <v>271</v>
      </c>
      <c r="DY682" s="193"/>
      <c r="DZ682" s="190" t="s">
        <v>297</v>
      </c>
      <c r="EA682" s="190" t="s">
        <v>271</v>
      </c>
      <c r="EB682" s="190" t="s">
        <v>271</v>
      </c>
      <c r="EC682" s="190" t="s">
        <v>297</v>
      </c>
      <c r="ED682" s="190" t="s">
        <v>271</v>
      </c>
      <c r="EE682" s="190" t="s">
        <v>271</v>
      </c>
      <c r="EF682" s="190" t="s">
        <v>271</v>
      </c>
      <c r="EG682" s="190" t="s">
        <v>285</v>
      </c>
      <c r="EH682" s="190" t="s">
        <v>284</v>
      </c>
      <c r="EI682" s="190" t="s">
        <v>283</v>
      </c>
      <c r="EJ682" s="190" t="s">
        <v>245</v>
      </c>
      <c r="EK682" s="190" t="s">
        <v>282</v>
      </c>
      <c r="EL682" s="190" t="s">
        <v>272</v>
      </c>
      <c r="EM682" s="190" t="s">
        <v>272</v>
      </c>
      <c r="EN682" s="190" t="s">
        <v>272</v>
      </c>
      <c r="EO682" s="190" t="s">
        <v>297</v>
      </c>
      <c r="EP682" s="190" t="s">
        <v>281</v>
      </c>
      <c r="EQ682" s="190">
        <v>3</v>
      </c>
      <c r="ER682" s="190" t="s">
        <v>280</v>
      </c>
      <c r="ES682" s="190" t="s">
        <v>272</v>
      </c>
      <c r="ET682" s="190" t="s">
        <v>272</v>
      </c>
      <c r="EU682" s="190" t="s">
        <v>272</v>
      </c>
      <c r="EV682" s="190" t="s">
        <v>297</v>
      </c>
      <c r="EW682" s="190" t="s">
        <v>281</v>
      </c>
      <c r="EX682" s="190">
        <v>3</v>
      </c>
      <c r="EY682" s="190" t="s">
        <v>318</v>
      </c>
      <c r="EZ682" s="190" t="s">
        <v>266</v>
      </c>
      <c r="FA682" s="190" t="s">
        <v>259</v>
      </c>
      <c r="FB682" s="190" t="s">
        <v>271</v>
      </c>
      <c r="FC682" s="190" t="s">
        <v>537</v>
      </c>
      <c r="FD682" s="190" t="s">
        <v>348</v>
      </c>
      <c r="FE682" s="190" t="s">
        <v>276</v>
      </c>
      <c r="FF682" s="190" t="s">
        <v>262</v>
      </c>
      <c r="FG682" s="190" t="s">
        <v>271</v>
      </c>
      <c r="FO682" s="190" t="s">
        <v>271</v>
      </c>
      <c r="FP682" s="190" t="s">
        <v>271</v>
      </c>
      <c r="FQ682" s="190">
        <v>0</v>
      </c>
      <c r="FR682" s="190">
        <v>0</v>
      </c>
      <c r="FS682" s="190" t="s">
        <v>297</v>
      </c>
      <c r="FT682" s="190" t="s">
        <v>297</v>
      </c>
      <c r="FU682" s="190" t="s">
        <v>297</v>
      </c>
      <c r="FV682" s="190" t="s">
        <v>297</v>
      </c>
      <c r="FW682" s="190" t="s">
        <v>297</v>
      </c>
      <c r="FX682" s="190" t="s">
        <v>297</v>
      </c>
      <c r="FY682" s="190" t="s">
        <v>297</v>
      </c>
      <c r="FZ682" s="190" t="s">
        <v>297</v>
      </c>
      <c r="GA682" s="190" t="s">
        <v>297</v>
      </c>
      <c r="GB682" s="190" t="s">
        <v>297</v>
      </c>
      <c r="GC682" s="190" t="s">
        <v>297</v>
      </c>
      <c r="GD682" s="190" t="s">
        <v>297</v>
      </c>
      <c r="GE682" s="190" t="s">
        <v>297</v>
      </c>
    </row>
    <row r="683" spans="1:187" x14ac:dyDescent="0.3">
      <c r="A683" s="190" t="s">
        <v>296</v>
      </c>
      <c r="B683" s="190">
        <v>3760</v>
      </c>
      <c r="C683" s="190" t="s">
        <v>136</v>
      </c>
      <c r="D683" s="190" t="s">
        <v>238</v>
      </c>
      <c r="F683" s="190" t="s">
        <v>6377</v>
      </c>
      <c r="G683" s="190" t="s">
        <v>6357</v>
      </c>
      <c r="Q683" s="190"/>
      <c r="R683" s="190"/>
      <c r="S683" s="190"/>
      <c r="U683" s="190"/>
      <c r="V683" s="190" t="s">
        <v>6376</v>
      </c>
      <c r="W683" s="190" t="s">
        <v>6375</v>
      </c>
      <c r="X683" s="190" t="s">
        <v>6374</v>
      </c>
      <c r="Y683" s="190" t="s">
        <v>6373</v>
      </c>
      <c r="Z683" s="190" t="s">
        <v>6372</v>
      </c>
      <c r="AA683" s="190" t="s">
        <v>6371</v>
      </c>
      <c r="AB683" s="190" t="s">
        <v>291</v>
      </c>
      <c r="AC683" s="190" t="s">
        <v>6370</v>
      </c>
      <c r="AD683" s="190" t="s">
        <v>289</v>
      </c>
      <c r="AE683" s="190" t="s">
        <v>6369</v>
      </c>
      <c r="AG683" s="190"/>
      <c r="AH683" s="190"/>
      <c r="AI683" s="190"/>
      <c r="AJ683" s="190"/>
      <c r="AK683" s="190"/>
      <c r="AL683" s="190"/>
      <c r="AM683" s="193">
        <v>0</v>
      </c>
      <c r="AN683" s="193">
        <v>0</v>
      </c>
      <c r="AO683" s="193">
        <v>0</v>
      </c>
      <c r="AP683" s="193">
        <v>0</v>
      </c>
      <c r="AQ683" s="193">
        <v>0</v>
      </c>
      <c r="AR683" s="193">
        <v>0</v>
      </c>
      <c r="AS683" s="190" t="s">
        <v>271</v>
      </c>
      <c r="AT683" s="193" t="s">
        <v>271</v>
      </c>
      <c r="AU683" s="193" t="s">
        <v>271</v>
      </c>
      <c r="AV683" s="190" t="s">
        <v>271</v>
      </c>
      <c r="AW683" s="193" t="s">
        <v>271</v>
      </c>
      <c r="AX683" s="193" t="s">
        <v>271</v>
      </c>
      <c r="AY683" s="190" t="s">
        <v>271</v>
      </c>
      <c r="AZ683" s="193" t="s">
        <v>271</v>
      </c>
      <c r="BA683" s="193" t="s">
        <v>271</v>
      </c>
      <c r="BB683" s="190" t="s">
        <v>287</v>
      </c>
      <c r="BC683" s="193">
        <v>0</v>
      </c>
      <c r="BD683" s="193">
        <v>0</v>
      </c>
      <c r="BE683" s="190" t="s">
        <v>271</v>
      </c>
      <c r="BF683" s="193" t="s">
        <v>271</v>
      </c>
      <c r="BG683" s="193" t="s">
        <v>271</v>
      </c>
      <c r="BH683" s="190" t="s">
        <v>271</v>
      </c>
      <c r="BI683" s="193" t="s">
        <v>271</v>
      </c>
      <c r="BJ683" s="193" t="s">
        <v>271</v>
      </c>
      <c r="BK683" s="190" t="s">
        <v>287</v>
      </c>
      <c r="BL683" s="193">
        <v>0</v>
      </c>
      <c r="BM683" s="193">
        <v>0</v>
      </c>
      <c r="BN683" s="190" t="s">
        <v>271</v>
      </c>
      <c r="BO683" s="193" t="s">
        <v>271</v>
      </c>
      <c r="BP683" s="193" t="s">
        <v>271</v>
      </c>
      <c r="BQ683" s="190" t="s">
        <v>271</v>
      </c>
      <c r="BR683" s="193" t="s">
        <v>271</v>
      </c>
      <c r="BS683" s="193" t="s">
        <v>271</v>
      </c>
      <c r="BT683" s="190" t="s">
        <v>271</v>
      </c>
      <c r="BU683" s="193" t="s">
        <v>271</v>
      </c>
      <c r="BV683" s="193" t="s">
        <v>271</v>
      </c>
      <c r="BW683" s="193">
        <v>0</v>
      </c>
      <c r="BX683" s="193">
        <v>0</v>
      </c>
      <c r="BY683" s="193">
        <v>0</v>
      </c>
      <c r="BZ683" s="193">
        <v>0</v>
      </c>
      <c r="CA683" s="193">
        <v>0</v>
      </c>
      <c r="CB683" s="193">
        <v>0</v>
      </c>
      <c r="CC683" s="190" t="s">
        <v>271</v>
      </c>
      <c r="CD683" s="193" t="s">
        <v>271</v>
      </c>
      <c r="CE683" s="193" t="s">
        <v>271</v>
      </c>
      <c r="CF683" s="190" t="s">
        <v>271</v>
      </c>
      <c r="CG683" s="193" t="s">
        <v>271</v>
      </c>
      <c r="CH683" s="193" t="s">
        <v>271</v>
      </c>
      <c r="CI683" s="190" t="s">
        <v>271</v>
      </c>
      <c r="CJ683" s="193" t="s">
        <v>271</v>
      </c>
      <c r="CK683" s="193" t="s">
        <v>271</v>
      </c>
      <c r="CL683" s="190" t="s">
        <v>271</v>
      </c>
      <c r="CM683" s="193" t="s">
        <v>271</v>
      </c>
      <c r="CN683" s="193" t="s">
        <v>271</v>
      </c>
      <c r="CO683" s="190" t="s">
        <v>271</v>
      </c>
      <c r="CP683" s="193" t="s">
        <v>271</v>
      </c>
      <c r="CQ683" s="193" t="s">
        <v>271</v>
      </c>
      <c r="CR683" s="190" t="s">
        <v>271</v>
      </c>
      <c r="CS683" s="193" t="s">
        <v>271</v>
      </c>
      <c r="CT683" s="193" t="s">
        <v>271</v>
      </c>
      <c r="CU683" s="190" t="s">
        <v>271</v>
      </c>
      <c r="CV683" s="193" t="s">
        <v>271</v>
      </c>
      <c r="CW683" s="193" t="s">
        <v>271</v>
      </c>
      <c r="CX683" s="190" t="s">
        <v>287</v>
      </c>
      <c r="CY683" s="193">
        <v>0</v>
      </c>
      <c r="CZ683" s="193">
        <v>0</v>
      </c>
      <c r="DA683" s="190" t="s">
        <v>287</v>
      </c>
      <c r="DB683" s="193">
        <v>0</v>
      </c>
      <c r="DC683" s="193">
        <v>0</v>
      </c>
      <c r="DD683" s="190" t="s">
        <v>271</v>
      </c>
      <c r="DE683" s="193" t="s">
        <v>271</v>
      </c>
      <c r="DF683" s="193" t="s">
        <v>271</v>
      </c>
      <c r="DG683" s="190" t="s">
        <v>271</v>
      </c>
      <c r="DH683" s="193" t="s">
        <v>271</v>
      </c>
      <c r="DI683" s="193" t="s">
        <v>271</v>
      </c>
      <c r="DJ683" s="190" t="s">
        <v>271</v>
      </c>
      <c r="DK683" s="193" t="s">
        <v>271</v>
      </c>
      <c r="DL683" s="193" t="s">
        <v>271</v>
      </c>
      <c r="DM683" s="190" t="s">
        <v>287</v>
      </c>
      <c r="DN683" s="193">
        <v>0</v>
      </c>
      <c r="DO683" s="193">
        <v>0</v>
      </c>
      <c r="DP683" s="190" t="s">
        <v>271</v>
      </c>
      <c r="DQ683" s="193" t="s">
        <v>271</v>
      </c>
      <c r="DR683" s="193" t="s">
        <v>271</v>
      </c>
      <c r="DS683" s="190" t="s">
        <v>271</v>
      </c>
      <c r="DT683" s="193" t="s">
        <v>271</v>
      </c>
      <c r="DU683" s="193" t="s">
        <v>271</v>
      </c>
      <c r="DV683" s="190" t="s">
        <v>287</v>
      </c>
      <c r="DW683" s="193">
        <v>0</v>
      </c>
      <c r="DX683" s="193">
        <v>0</v>
      </c>
      <c r="DY683" s="193"/>
      <c r="DZ683" s="190" t="s">
        <v>297</v>
      </c>
      <c r="EA683" s="190" t="s">
        <v>271</v>
      </c>
      <c r="EB683" s="190" t="s">
        <v>271</v>
      </c>
      <c r="EC683" s="190" t="s">
        <v>297</v>
      </c>
      <c r="ED683" s="190" t="s">
        <v>271</v>
      </c>
      <c r="EE683" s="190" t="s">
        <v>271</v>
      </c>
      <c r="EF683" s="190" t="s">
        <v>271</v>
      </c>
      <c r="EG683" s="190" t="s">
        <v>285</v>
      </c>
      <c r="EH683" s="190" t="s">
        <v>284</v>
      </c>
      <c r="EI683" s="190" t="s">
        <v>283</v>
      </c>
      <c r="EJ683" s="190" t="s">
        <v>245</v>
      </c>
      <c r="EK683" s="190" t="s">
        <v>282</v>
      </c>
      <c r="EL683" s="190" t="s">
        <v>272</v>
      </c>
      <c r="EM683" s="190" t="s">
        <v>272</v>
      </c>
      <c r="EN683" s="190" t="s">
        <v>272</v>
      </c>
      <c r="EO683" s="190" t="s">
        <v>297</v>
      </c>
      <c r="EP683" s="190" t="s">
        <v>281</v>
      </c>
      <c r="EQ683" s="190">
        <v>3</v>
      </c>
      <c r="ER683" s="190" t="s">
        <v>280</v>
      </c>
      <c r="ES683" s="190" t="s">
        <v>272</v>
      </c>
      <c r="ET683" s="190" t="s">
        <v>272</v>
      </c>
      <c r="EU683" s="190" t="s">
        <v>272</v>
      </c>
      <c r="EV683" s="190" t="s">
        <v>297</v>
      </c>
      <c r="EW683" s="190" t="s">
        <v>281</v>
      </c>
      <c r="EX683" s="190">
        <v>3</v>
      </c>
      <c r="EY683" s="190" t="s">
        <v>318</v>
      </c>
      <c r="EZ683" s="190" t="s">
        <v>266</v>
      </c>
      <c r="FA683" s="190" t="s">
        <v>259</v>
      </c>
      <c r="FB683" s="190" t="s">
        <v>271</v>
      </c>
      <c r="FC683" s="190" t="s">
        <v>276</v>
      </c>
      <c r="FD683" s="190" t="s">
        <v>300</v>
      </c>
      <c r="FE683" s="190" t="s">
        <v>537</v>
      </c>
      <c r="FF683" s="190" t="s">
        <v>263</v>
      </c>
      <c r="FG683" s="190" t="s">
        <v>6368</v>
      </c>
      <c r="FO683" s="190" t="s">
        <v>271</v>
      </c>
      <c r="FP683" s="190" t="s">
        <v>271</v>
      </c>
      <c r="FQ683" s="190">
        <v>0</v>
      </c>
      <c r="FR683" s="190">
        <v>0</v>
      </c>
      <c r="FS683" s="190" t="s">
        <v>297</v>
      </c>
      <c r="FT683" s="190" t="s">
        <v>297</v>
      </c>
      <c r="FU683" s="190" t="s">
        <v>297</v>
      </c>
      <c r="FV683" s="190" t="s">
        <v>297</v>
      </c>
      <c r="FW683" s="190" t="s">
        <v>297</v>
      </c>
      <c r="FX683" s="190" t="s">
        <v>297</v>
      </c>
      <c r="FY683" s="190" t="s">
        <v>297</v>
      </c>
      <c r="FZ683" s="190" t="s">
        <v>297</v>
      </c>
      <c r="GA683" s="190" t="s">
        <v>297</v>
      </c>
      <c r="GB683" s="190" t="s">
        <v>297</v>
      </c>
      <c r="GC683" s="190" t="s">
        <v>297</v>
      </c>
      <c r="GD683" s="190" t="s">
        <v>297</v>
      </c>
      <c r="GE683" s="190" t="s">
        <v>271</v>
      </c>
    </row>
    <row r="684" spans="1:187" x14ac:dyDescent="0.3">
      <c r="A684" s="190" t="s">
        <v>372</v>
      </c>
      <c r="B684" s="190">
        <v>3239</v>
      </c>
      <c r="C684" s="190" t="s">
        <v>138</v>
      </c>
      <c r="D684" s="190" t="s">
        <v>240</v>
      </c>
      <c r="E684" s="190" t="s">
        <v>7936</v>
      </c>
      <c r="F684" s="190" t="s">
        <v>9818</v>
      </c>
      <c r="G684" s="190" t="s">
        <v>4028</v>
      </c>
      <c r="H684" s="190" t="s">
        <v>1272</v>
      </c>
      <c r="I684" s="190" t="s">
        <v>301</v>
      </c>
      <c r="J684" s="190" t="s">
        <v>7934</v>
      </c>
      <c r="K684" s="190" t="s">
        <v>271</v>
      </c>
      <c r="L684" s="190" t="s">
        <v>271</v>
      </c>
      <c r="M684" s="190" t="s">
        <v>271</v>
      </c>
      <c r="N684" s="190" t="s">
        <v>271</v>
      </c>
      <c r="O684" s="190" t="s">
        <v>271</v>
      </c>
      <c r="P684" s="190" t="s">
        <v>271</v>
      </c>
      <c r="Q684" s="191">
        <v>42005</v>
      </c>
      <c r="R684" s="191">
        <v>43100</v>
      </c>
      <c r="T684" s="190" t="s">
        <v>366</v>
      </c>
      <c r="U684" s="194">
        <v>2800000</v>
      </c>
      <c r="V684" s="190" t="s">
        <v>7933</v>
      </c>
      <c r="W684" s="190" t="s">
        <v>7932</v>
      </c>
      <c r="X684" s="190" t="s">
        <v>7931</v>
      </c>
      <c r="Y684" s="190" t="s">
        <v>271</v>
      </c>
      <c r="Z684" s="190" t="s">
        <v>271</v>
      </c>
      <c r="AA684" s="190" t="s">
        <v>271</v>
      </c>
      <c r="AB684" s="190" t="s">
        <v>310</v>
      </c>
      <c r="AC684" s="190" t="s">
        <v>7930</v>
      </c>
      <c r="AD684" s="190" t="s">
        <v>325</v>
      </c>
      <c r="AE684" s="190" t="s">
        <v>7929</v>
      </c>
      <c r="AF684" s="190" t="s">
        <v>9817</v>
      </c>
      <c r="AG684" s="193">
        <v>21902</v>
      </c>
      <c r="AH684" s="193">
        <v>23142</v>
      </c>
      <c r="AI684" s="193">
        <v>45044</v>
      </c>
      <c r="AJ684" s="193">
        <v>18824</v>
      </c>
      <c r="AK684" s="193">
        <v>18491</v>
      </c>
      <c r="AL684" s="193">
        <v>37315</v>
      </c>
      <c r="AM684" s="193" t="s">
        <v>271</v>
      </c>
      <c r="AN684" s="193" t="s">
        <v>271</v>
      </c>
      <c r="AO684" s="193">
        <v>0</v>
      </c>
      <c r="AP684" s="193" t="s">
        <v>271</v>
      </c>
      <c r="AQ684" s="193" t="s">
        <v>271</v>
      </c>
      <c r="AR684" s="193">
        <v>0</v>
      </c>
      <c r="AS684" s="190" t="s">
        <v>271</v>
      </c>
      <c r="AT684" s="193" t="s">
        <v>271</v>
      </c>
      <c r="AU684" s="193" t="s">
        <v>271</v>
      </c>
      <c r="AV684" s="190" t="s">
        <v>271</v>
      </c>
      <c r="AW684" s="193" t="s">
        <v>271</v>
      </c>
      <c r="AX684" s="193" t="s">
        <v>271</v>
      </c>
      <c r="AY684" s="190" t="s">
        <v>271</v>
      </c>
      <c r="AZ684" s="193" t="s">
        <v>271</v>
      </c>
      <c r="BA684" s="193" t="s">
        <v>271</v>
      </c>
      <c r="BB684" s="190" t="s">
        <v>271</v>
      </c>
      <c r="BC684" s="193" t="s">
        <v>271</v>
      </c>
      <c r="BD684" s="193" t="s">
        <v>271</v>
      </c>
      <c r="BE684" s="190" t="s">
        <v>271</v>
      </c>
      <c r="BF684" s="193" t="s">
        <v>271</v>
      </c>
      <c r="BG684" s="193" t="s">
        <v>271</v>
      </c>
      <c r="BH684" s="190" t="s">
        <v>271</v>
      </c>
      <c r="BI684" s="193" t="s">
        <v>271</v>
      </c>
      <c r="BJ684" s="193" t="s">
        <v>271</v>
      </c>
      <c r="BK684" s="190" t="s">
        <v>271</v>
      </c>
      <c r="BL684" s="193" t="s">
        <v>271</v>
      </c>
      <c r="BM684" s="193" t="s">
        <v>271</v>
      </c>
      <c r="BN684" s="190" t="s">
        <v>271</v>
      </c>
      <c r="BO684" s="193" t="s">
        <v>271</v>
      </c>
      <c r="BP684" s="193" t="s">
        <v>271</v>
      </c>
      <c r="BQ684" s="190" t="s">
        <v>271</v>
      </c>
      <c r="BR684" s="193" t="s">
        <v>271</v>
      </c>
      <c r="BS684" s="193" t="s">
        <v>271</v>
      </c>
      <c r="BT684" s="190" t="s">
        <v>271</v>
      </c>
      <c r="BU684" s="193" t="s">
        <v>271</v>
      </c>
      <c r="BV684" s="193" t="s">
        <v>271</v>
      </c>
      <c r="BW684" s="193">
        <v>2972</v>
      </c>
      <c r="BX684" s="193">
        <v>4458</v>
      </c>
      <c r="BY684" s="193">
        <v>7430</v>
      </c>
      <c r="BZ684" s="193">
        <v>3989</v>
      </c>
      <c r="CA684" s="193">
        <v>1709</v>
      </c>
      <c r="CB684" s="193">
        <v>5698</v>
      </c>
      <c r="CC684" s="190" t="s">
        <v>271</v>
      </c>
      <c r="CD684" s="193" t="s">
        <v>271</v>
      </c>
      <c r="CE684" s="193" t="s">
        <v>271</v>
      </c>
      <c r="CF684" s="190" t="s">
        <v>271</v>
      </c>
      <c r="CG684" s="193" t="s">
        <v>271</v>
      </c>
      <c r="CH684" s="193" t="s">
        <v>271</v>
      </c>
      <c r="CI684" s="190" t="s">
        <v>271</v>
      </c>
      <c r="CJ684" s="193" t="s">
        <v>271</v>
      </c>
      <c r="CK684" s="193" t="s">
        <v>271</v>
      </c>
      <c r="CL684" s="190" t="s">
        <v>271</v>
      </c>
      <c r="CM684" s="193" t="s">
        <v>271</v>
      </c>
      <c r="CN684" s="193" t="s">
        <v>271</v>
      </c>
      <c r="CO684" s="190" t="s">
        <v>271</v>
      </c>
      <c r="CP684" s="193" t="s">
        <v>271</v>
      </c>
      <c r="CQ684" s="193" t="s">
        <v>271</v>
      </c>
      <c r="CR684" s="190" t="s">
        <v>287</v>
      </c>
      <c r="CS684" s="193">
        <v>5698</v>
      </c>
      <c r="CT684" s="193">
        <v>7430</v>
      </c>
      <c r="CU684" s="190" t="s">
        <v>271</v>
      </c>
      <c r="CV684" s="193" t="s">
        <v>271</v>
      </c>
      <c r="CW684" s="193" t="s">
        <v>271</v>
      </c>
      <c r="CX684" s="190" t="s">
        <v>271</v>
      </c>
      <c r="CY684" s="193" t="s">
        <v>271</v>
      </c>
      <c r="CZ684" s="193" t="s">
        <v>271</v>
      </c>
      <c r="DA684" s="190" t="s">
        <v>271</v>
      </c>
      <c r="DB684" s="193" t="s">
        <v>271</v>
      </c>
      <c r="DC684" s="193" t="s">
        <v>271</v>
      </c>
      <c r="DD684" s="190" t="s">
        <v>271</v>
      </c>
      <c r="DE684" s="193" t="s">
        <v>271</v>
      </c>
      <c r="DF684" s="193" t="s">
        <v>271</v>
      </c>
      <c r="DG684" s="190" t="s">
        <v>271</v>
      </c>
      <c r="DH684" s="193" t="s">
        <v>271</v>
      </c>
      <c r="DI684" s="193" t="s">
        <v>271</v>
      </c>
      <c r="DJ684" s="190" t="s">
        <v>271</v>
      </c>
      <c r="DK684" s="193" t="s">
        <v>271</v>
      </c>
      <c r="DL684" s="193" t="s">
        <v>271</v>
      </c>
      <c r="DM684" s="190" t="s">
        <v>271</v>
      </c>
      <c r="DN684" s="193" t="s">
        <v>271</v>
      </c>
      <c r="DO684" s="193" t="s">
        <v>271</v>
      </c>
      <c r="DP684" s="190" t="s">
        <v>271</v>
      </c>
      <c r="DQ684" s="193" t="s">
        <v>271</v>
      </c>
      <c r="DR684" s="193" t="s">
        <v>271</v>
      </c>
      <c r="DS684" s="190" t="s">
        <v>271</v>
      </c>
      <c r="DT684" s="193" t="s">
        <v>271</v>
      </c>
      <c r="DU684" s="193" t="s">
        <v>271</v>
      </c>
      <c r="DV684" s="190" t="s">
        <v>271</v>
      </c>
      <c r="DW684" s="193" t="s">
        <v>271</v>
      </c>
      <c r="DX684" s="193" t="s">
        <v>271</v>
      </c>
      <c r="DY684" s="190" t="s">
        <v>356</v>
      </c>
      <c r="DZ684" s="190" t="s">
        <v>272</v>
      </c>
      <c r="EA684" s="190" t="s">
        <v>539</v>
      </c>
      <c r="EB684" s="190" t="s">
        <v>307</v>
      </c>
      <c r="EC684" s="190" t="s">
        <v>297</v>
      </c>
      <c r="ED684" s="190" t="s">
        <v>271</v>
      </c>
      <c r="EE684" s="190" t="s">
        <v>271</v>
      </c>
      <c r="EF684" s="190" t="s">
        <v>271</v>
      </c>
      <c r="EG684" s="190" t="s">
        <v>321</v>
      </c>
      <c r="EH684" s="190" t="s">
        <v>320</v>
      </c>
      <c r="EI684" s="190" t="s">
        <v>319</v>
      </c>
      <c r="EJ684" s="190" t="s">
        <v>245</v>
      </c>
      <c r="EK684" s="190" t="s">
        <v>379</v>
      </c>
      <c r="EL684" s="190" t="s">
        <v>272</v>
      </c>
      <c r="EM684" s="190" t="s">
        <v>272</v>
      </c>
      <c r="EN684" s="190" t="s">
        <v>272</v>
      </c>
      <c r="EO684" s="190" t="s">
        <v>272</v>
      </c>
      <c r="EP684" s="190" t="s">
        <v>378</v>
      </c>
      <c r="EQ684" s="190">
        <v>4</v>
      </c>
      <c r="ER684" s="190" t="s">
        <v>349</v>
      </c>
      <c r="ES684" s="190" t="s">
        <v>272</v>
      </c>
      <c r="ET684" s="190" t="s">
        <v>272</v>
      </c>
      <c r="EU684" s="190" t="s">
        <v>272</v>
      </c>
      <c r="EV684" s="190" t="s">
        <v>272</v>
      </c>
      <c r="EW684" s="190" t="s">
        <v>303</v>
      </c>
      <c r="EX684" s="190">
        <v>4</v>
      </c>
      <c r="EY684" s="190" t="s">
        <v>302</v>
      </c>
      <c r="EZ684" s="190" t="s">
        <v>268</v>
      </c>
      <c r="FA684" s="190" t="s">
        <v>260</v>
      </c>
      <c r="FB684" s="193">
        <v>2</v>
      </c>
      <c r="FC684" s="190" t="s">
        <v>276</v>
      </c>
      <c r="FD684" s="190" t="s">
        <v>271</v>
      </c>
      <c r="FE684" s="190" t="s">
        <v>271</v>
      </c>
      <c r="FF684" s="190" t="s">
        <v>264</v>
      </c>
      <c r="FG684" s="190" t="s">
        <v>9816</v>
      </c>
      <c r="FH684" s="190" t="s">
        <v>271</v>
      </c>
      <c r="FI684" s="190" t="s">
        <v>271</v>
      </c>
      <c r="FJ684" s="190" t="s">
        <v>271</v>
      </c>
      <c r="FK684" s="190" t="s">
        <v>271</v>
      </c>
      <c r="FL684" s="190" t="s">
        <v>9815</v>
      </c>
      <c r="FM684" s="190" t="s">
        <v>271</v>
      </c>
      <c r="FN684" s="190" t="s">
        <v>271</v>
      </c>
      <c r="FO684" s="190" t="s">
        <v>9814</v>
      </c>
      <c r="FP684" s="190" t="s">
        <v>9813</v>
      </c>
      <c r="FQ684" s="193">
        <v>7430</v>
      </c>
      <c r="FR684" s="193">
        <v>5698</v>
      </c>
      <c r="FS684" s="190" t="s">
        <v>271</v>
      </c>
      <c r="FT684" s="190" t="s">
        <v>271</v>
      </c>
      <c r="FU684" s="190" t="s">
        <v>271</v>
      </c>
      <c r="FV684" s="190" t="s">
        <v>271</v>
      </c>
      <c r="FW684" s="190" t="s">
        <v>271</v>
      </c>
      <c r="FX684" s="190" t="s">
        <v>271</v>
      </c>
      <c r="FY684" s="190" t="s">
        <v>271</v>
      </c>
      <c r="FZ684" s="190" t="s">
        <v>271</v>
      </c>
      <c r="GA684" s="190" t="s">
        <v>271</v>
      </c>
      <c r="GB684" s="190" t="s">
        <v>271</v>
      </c>
      <c r="GC684" s="190" t="s">
        <v>271</v>
      </c>
      <c r="GD684" s="190" t="s">
        <v>271</v>
      </c>
      <c r="GE684" s="190" t="s">
        <v>272</v>
      </c>
    </row>
    <row r="685" spans="1:187" x14ac:dyDescent="0.3">
      <c r="A685" s="190" t="s">
        <v>372</v>
      </c>
      <c r="B685" s="190">
        <v>3240</v>
      </c>
      <c r="C685" s="190" t="s">
        <v>138</v>
      </c>
      <c r="D685" s="190" t="s">
        <v>240</v>
      </c>
      <c r="E685" s="190" t="s">
        <v>9812</v>
      </c>
      <c r="F685" s="190" t="s">
        <v>9811</v>
      </c>
      <c r="G685" s="190" t="s">
        <v>4028</v>
      </c>
      <c r="H685" s="190" t="s">
        <v>1272</v>
      </c>
      <c r="I685" s="190" t="s">
        <v>301</v>
      </c>
      <c r="J685" s="190" t="s">
        <v>9810</v>
      </c>
      <c r="K685" s="190" t="s">
        <v>271</v>
      </c>
      <c r="L685" s="190" t="s">
        <v>271</v>
      </c>
      <c r="M685" s="190" t="s">
        <v>271</v>
      </c>
      <c r="N685" s="190" t="s">
        <v>271</v>
      </c>
      <c r="O685" s="190" t="s">
        <v>271</v>
      </c>
      <c r="P685" s="190" t="s">
        <v>271</v>
      </c>
      <c r="Q685" s="191">
        <v>41275</v>
      </c>
      <c r="R685" s="191">
        <v>42369</v>
      </c>
      <c r="T685" s="190" t="s">
        <v>592</v>
      </c>
      <c r="U685" s="194">
        <v>3543660</v>
      </c>
      <c r="V685" s="190" t="s">
        <v>9795</v>
      </c>
      <c r="W685" s="190" t="s">
        <v>364</v>
      </c>
      <c r="X685" s="190" t="s">
        <v>9794</v>
      </c>
      <c r="Y685" s="190" t="s">
        <v>271</v>
      </c>
      <c r="Z685" s="190" t="s">
        <v>271</v>
      </c>
      <c r="AA685" s="190" t="s">
        <v>271</v>
      </c>
      <c r="AB685" s="190" t="s">
        <v>310</v>
      </c>
      <c r="AC685" s="190" t="s">
        <v>9809</v>
      </c>
      <c r="AD685" s="190" t="s">
        <v>325</v>
      </c>
      <c r="AE685" s="190" t="s">
        <v>9808</v>
      </c>
      <c r="AF685" s="190" t="s">
        <v>9791</v>
      </c>
      <c r="AG685" s="193">
        <v>1754109</v>
      </c>
      <c r="AH685" s="193">
        <v>1512127</v>
      </c>
      <c r="AI685" s="193">
        <v>3266236</v>
      </c>
      <c r="AJ685" s="193">
        <v>19756</v>
      </c>
      <c r="AK685" s="193">
        <v>0</v>
      </c>
      <c r="AL685" s="193">
        <v>19756</v>
      </c>
      <c r="AM685" s="193">
        <v>0</v>
      </c>
      <c r="AN685" s="193">
        <v>0</v>
      </c>
      <c r="AO685" s="193">
        <v>0</v>
      </c>
      <c r="AP685" s="193">
        <v>0</v>
      </c>
      <c r="AQ685" s="193">
        <v>0</v>
      </c>
      <c r="AR685" s="193">
        <v>0</v>
      </c>
      <c r="AS685" s="190" t="s">
        <v>271</v>
      </c>
      <c r="AT685" s="193" t="s">
        <v>271</v>
      </c>
      <c r="AU685" s="193" t="s">
        <v>271</v>
      </c>
      <c r="AV685" s="190" t="s">
        <v>271</v>
      </c>
      <c r="AW685" s="193" t="s">
        <v>271</v>
      </c>
      <c r="AX685" s="193" t="s">
        <v>271</v>
      </c>
      <c r="AY685" s="190" t="s">
        <v>271</v>
      </c>
      <c r="AZ685" s="193" t="s">
        <v>271</v>
      </c>
      <c r="BA685" s="193" t="s">
        <v>271</v>
      </c>
      <c r="BB685" s="190" t="s">
        <v>271</v>
      </c>
      <c r="BC685" s="193" t="s">
        <v>271</v>
      </c>
      <c r="BD685" s="193" t="s">
        <v>271</v>
      </c>
      <c r="BE685" s="190" t="s">
        <v>271</v>
      </c>
      <c r="BF685" s="193" t="s">
        <v>271</v>
      </c>
      <c r="BG685" s="193" t="s">
        <v>271</v>
      </c>
      <c r="BH685" s="190" t="s">
        <v>271</v>
      </c>
      <c r="BI685" s="193" t="s">
        <v>271</v>
      </c>
      <c r="BJ685" s="193" t="s">
        <v>271</v>
      </c>
      <c r="BK685" s="190" t="s">
        <v>271</v>
      </c>
      <c r="BL685" s="193" t="s">
        <v>271</v>
      </c>
      <c r="BM685" s="193" t="s">
        <v>271</v>
      </c>
      <c r="BN685" s="190" t="s">
        <v>271</v>
      </c>
      <c r="BO685" s="193" t="s">
        <v>271</v>
      </c>
      <c r="BP685" s="193" t="s">
        <v>271</v>
      </c>
      <c r="BQ685" s="190" t="s">
        <v>271</v>
      </c>
      <c r="BR685" s="193" t="s">
        <v>271</v>
      </c>
      <c r="BS685" s="193" t="s">
        <v>271</v>
      </c>
      <c r="BT685" s="190" t="s">
        <v>271</v>
      </c>
      <c r="BU685" s="193" t="s">
        <v>271</v>
      </c>
      <c r="BV685" s="193" t="s">
        <v>271</v>
      </c>
      <c r="BW685" s="193">
        <v>76632</v>
      </c>
      <c r="BX685" s="193">
        <v>0</v>
      </c>
      <c r="BY685" s="193">
        <v>76632</v>
      </c>
      <c r="BZ685" s="193">
        <v>12772</v>
      </c>
      <c r="CA685" s="193">
        <v>0</v>
      </c>
      <c r="CB685" s="193">
        <v>12772</v>
      </c>
      <c r="CC685" s="190" t="s">
        <v>271</v>
      </c>
      <c r="CD685" s="193" t="s">
        <v>271</v>
      </c>
      <c r="CE685" s="193" t="s">
        <v>271</v>
      </c>
      <c r="CF685" s="190" t="s">
        <v>271</v>
      </c>
      <c r="CG685" s="193" t="s">
        <v>271</v>
      </c>
      <c r="CH685" s="193" t="s">
        <v>271</v>
      </c>
      <c r="CI685" s="190" t="s">
        <v>271</v>
      </c>
      <c r="CJ685" s="193" t="s">
        <v>271</v>
      </c>
      <c r="CK685" s="193" t="s">
        <v>271</v>
      </c>
      <c r="CL685" s="190" t="s">
        <v>271</v>
      </c>
      <c r="CM685" s="193" t="s">
        <v>271</v>
      </c>
      <c r="CN685" s="193" t="s">
        <v>271</v>
      </c>
      <c r="CO685" s="190" t="s">
        <v>271</v>
      </c>
      <c r="CP685" s="193" t="s">
        <v>271</v>
      </c>
      <c r="CQ685" s="193" t="s">
        <v>271</v>
      </c>
      <c r="CR685" s="190" t="s">
        <v>271</v>
      </c>
      <c r="CS685" s="193" t="s">
        <v>271</v>
      </c>
      <c r="CT685" s="193" t="s">
        <v>271</v>
      </c>
      <c r="CU685" s="190" t="s">
        <v>271</v>
      </c>
      <c r="CV685" s="193" t="s">
        <v>271</v>
      </c>
      <c r="CW685" s="193" t="s">
        <v>271</v>
      </c>
      <c r="CX685" s="190" t="s">
        <v>271</v>
      </c>
      <c r="CY685" s="193" t="s">
        <v>271</v>
      </c>
      <c r="CZ685" s="193" t="s">
        <v>271</v>
      </c>
      <c r="DA685" s="190" t="s">
        <v>271</v>
      </c>
      <c r="DB685" s="193" t="s">
        <v>271</v>
      </c>
      <c r="DC685" s="193" t="s">
        <v>271</v>
      </c>
      <c r="DD685" s="190" t="s">
        <v>271</v>
      </c>
      <c r="DE685" s="193" t="s">
        <v>271</v>
      </c>
      <c r="DF685" s="193" t="s">
        <v>271</v>
      </c>
      <c r="DG685" s="190" t="s">
        <v>271</v>
      </c>
      <c r="DH685" s="193" t="s">
        <v>271</v>
      </c>
      <c r="DI685" s="193" t="s">
        <v>271</v>
      </c>
      <c r="DJ685" s="190" t="s">
        <v>271</v>
      </c>
      <c r="DK685" s="193" t="s">
        <v>271</v>
      </c>
      <c r="DL685" s="193" t="s">
        <v>271</v>
      </c>
      <c r="DM685" s="190" t="s">
        <v>271</v>
      </c>
      <c r="DN685" s="193" t="s">
        <v>271</v>
      </c>
      <c r="DO685" s="193" t="s">
        <v>271</v>
      </c>
      <c r="DP685" s="190" t="s">
        <v>287</v>
      </c>
      <c r="DQ685" s="193">
        <v>12772</v>
      </c>
      <c r="DR685" s="193">
        <v>76632</v>
      </c>
      <c r="DS685" s="190" t="s">
        <v>271</v>
      </c>
      <c r="DT685" s="193" t="s">
        <v>271</v>
      </c>
      <c r="DU685" s="193" t="s">
        <v>271</v>
      </c>
      <c r="DV685" s="190" t="s">
        <v>271</v>
      </c>
      <c r="DW685" s="193" t="s">
        <v>271</v>
      </c>
      <c r="DX685" s="193" t="s">
        <v>271</v>
      </c>
      <c r="DY685" s="190" t="s">
        <v>356</v>
      </c>
      <c r="DZ685" s="190" t="s">
        <v>272</v>
      </c>
      <c r="EA685" s="190" t="s">
        <v>785</v>
      </c>
      <c r="EB685" s="190" t="s">
        <v>286</v>
      </c>
      <c r="EC685" s="190" t="s">
        <v>272</v>
      </c>
      <c r="ED685" s="190" t="s">
        <v>323</v>
      </c>
      <c r="EE685" s="190" t="s">
        <v>286</v>
      </c>
      <c r="EF685" s="190" t="s">
        <v>271</v>
      </c>
      <c r="EG685" s="190" t="s">
        <v>352</v>
      </c>
      <c r="EH685" s="190" t="s">
        <v>284</v>
      </c>
      <c r="EI685" s="190" t="s">
        <v>483</v>
      </c>
      <c r="EJ685" s="190" t="s">
        <v>244</v>
      </c>
      <c r="EK685" s="190" t="s">
        <v>351</v>
      </c>
      <c r="EL685" s="190" t="s">
        <v>272</v>
      </c>
      <c r="EM685" s="190" t="s">
        <v>272</v>
      </c>
      <c r="EN685" s="190" t="s">
        <v>272</v>
      </c>
      <c r="EO685" s="190" t="s">
        <v>272</v>
      </c>
      <c r="EP685" s="190" t="s">
        <v>350</v>
      </c>
      <c r="EQ685" s="190">
        <v>4</v>
      </c>
      <c r="ER685" s="190" t="s">
        <v>349</v>
      </c>
      <c r="ES685" s="190" t="s">
        <v>272</v>
      </c>
      <c r="ET685" s="190" t="s">
        <v>272</v>
      </c>
      <c r="EU685" s="190" t="s">
        <v>272</v>
      </c>
      <c r="EV685" s="190" t="s">
        <v>272</v>
      </c>
      <c r="EW685" s="190" t="s">
        <v>303</v>
      </c>
      <c r="EX685" s="190">
        <v>4</v>
      </c>
      <c r="EY685" s="190" t="s">
        <v>302</v>
      </c>
      <c r="EZ685" s="190" t="s">
        <v>268</v>
      </c>
      <c r="FA685" s="190" t="s">
        <v>260</v>
      </c>
      <c r="FB685" s="193">
        <v>1</v>
      </c>
      <c r="FC685" s="190" t="s">
        <v>276</v>
      </c>
      <c r="FD685" s="190" t="s">
        <v>271</v>
      </c>
      <c r="FE685" s="190" t="s">
        <v>271</v>
      </c>
      <c r="FF685" s="190" t="s">
        <v>263</v>
      </c>
      <c r="FG685" s="190" t="s">
        <v>9807</v>
      </c>
      <c r="FH685" s="190" t="s">
        <v>9806</v>
      </c>
      <c r="FI685" s="190" t="s">
        <v>9805</v>
      </c>
      <c r="FJ685" s="190" t="s">
        <v>9804</v>
      </c>
      <c r="FK685" s="190" t="s">
        <v>9803</v>
      </c>
      <c r="FL685" s="190" t="s">
        <v>9802</v>
      </c>
      <c r="FM685" s="190" t="s">
        <v>9801</v>
      </c>
      <c r="FN685" s="190" t="s">
        <v>9800</v>
      </c>
      <c r="FO685" s="190" t="s">
        <v>9799</v>
      </c>
      <c r="FP685" s="190" t="s">
        <v>9798</v>
      </c>
      <c r="FQ685" s="193">
        <v>76632</v>
      </c>
      <c r="FR685" s="193">
        <v>12772</v>
      </c>
      <c r="FS685" s="190" t="s">
        <v>271</v>
      </c>
      <c r="FT685" s="190" t="s">
        <v>271</v>
      </c>
      <c r="FU685" s="190" t="s">
        <v>271</v>
      </c>
      <c r="FV685" s="190" t="s">
        <v>271</v>
      </c>
      <c r="FW685" s="190" t="s">
        <v>272</v>
      </c>
      <c r="FX685" s="190" t="s">
        <v>272</v>
      </c>
      <c r="FY685" s="190" t="s">
        <v>271</v>
      </c>
      <c r="FZ685" s="190" t="s">
        <v>271</v>
      </c>
      <c r="GA685" s="190" t="s">
        <v>271</v>
      </c>
      <c r="GB685" s="190" t="s">
        <v>271</v>
      </c>
      <c r="GC685" s="190" t="s">
        <v>271</v>
      </c>
      <c r="GD685" s="190" t="s">
        <v>271</v>
      </c>
      <c r="GE685" s="190" t="s">
        <v>271</v>
      </c>
    </row>
    <row r="686" spans="1:187" x14ac:dyDescent="0.3">
      <c r="A686" s="190" t="s">
        <v>372</v>
      </c>
      <c r="B686" s="190">
        <v>3248</v>
      </c>
      <c r="C686" s="190" t="s">
        <v>138</v>
      </c>
      <c r="D686" s="190" t="s">
        <v>240</v>
      </c>
      <c r="E686" s="190" t="s">
        <v>9797</v>
      </c>
      <c r="F686" s="190" t="s">
        <v>9796</v>
      </c>
      <c r="G686" s="190" t="s">
        <v>4028</v>
      </c>
      <c r="H686" s="190" t="s">
        <v>1272</v>
      </c>
      <c r="I686" s="190" t="s">
        <v>301</v>
      </c>
      <c r="J686" s="190" t="s">
        <v>271</v>
      </c>
      <c r="K686" s="190" t="s">
        <v>271</v>
      </c>
      <c r="L686" s="190" t="s">
        <v>271</v>
      </c>
      <c r="M686" s="190" t="s">
        <v>271</v>
      </c>
      <c r="N686" s="190" t="s">
        <v>271</v>
      </c>
      <c r="O686" s="190" t="s">
        <v>271</v>
      </c>
      <c r="P686" s="190" t="s">
        <v>271</v>
      </c>
      <c r="Q686" s="191">
        <v>42370</v>
      </c>
      <c r="R686" s="191">
        <v>43465</v>
      </c>
      <c r="T686" s="190" t="s">
        <v>592</v>
      </c>
      <c r="U686" s="194">
        <v>3543660</v>
      </c>
      <c r="V686" s="190" t="s">
        <v>9795</v>
      </c>
      <c r="W686" s="190" t="s">
        <v>364</v>
      </c>
      <c r="X686" s="190" t="s">
        <v>9794</v>
      </c>
      <c r="Y686" s="190" t="s">
        <v>271</v>
      </c>
      <c r="Z686" s="190" t="s">
        <v>271</v>
      </c>
      <c r="AA686" s="190" t="s">
        <v>271</v>
      </c>
      <c r="AB686" s="190" t="s">
        <v>310</v>
      </c>
      <c r="AC686" s="190" t="s">
        <v>9793</v>
      </c>
      <c r="AD686" s="190" t="s">
        <v>325</v>
      </c>
      <c r="AE686" s="190" t="s">
        <v>9792</v>
      </c>
      <c r="AF686" s="190" t="s">
        <v>9791</v>
      </c>
      <c r="AG686" s="193">
        <v>406000</v>
      </c>
      <c r="AH686" s="193">
        <v>0</v>
      </c>
      <c r="AI686" s="193">
        <v>406000</v>
      </c>
      <c r="AJ686" s="193">
        <v>58000</v>
      </c>
      <c r="AK686" s="193">
        <v>0</v>
      </c>
      <c r="AL686" s="193">
        <v>58000</v>
      </c>
      <c r="AM686" s="193">
        <v>0</v>
      </c>
      <c r="AN686" s="193">
        <v>0</v>
      </c>
      <c r="AO686" s="193">
        <v>0</v>
      </c>
      <c r="AP686" s="193">
        <v>0</v>
      </c>
      <c r="AQ686" s="193">
        <v>0</v>
      </c>
      <c r="AR686" s="193">
        <v>0</v>
      </c>
      <c r="AS686" s="190" t="s">
        <v>271</v>
      </c>
      <c r="AT686" s="193" t="s">
        <v>271</v>
      </c>
      <c r="AU686" s="193" t="s">
        <v>271</v>
      </c>
      <c r="AV686" s="190" t="s">
        <v>271</v>
      </c>
      <c r="AW686" s="193" t="s">
        <v>271</v>
      </c>
      <c r="AX686" s="193" t="s">
        <v>271</v>
      </c>
      <c r="AY686" s="190" t="s">
        <v>271</v>
      </c>
      <c r="AZ686" s="193" t="s">
        <v>271</v>
      </c>
      <c r="BA686" s="193" t="s">
        <v>271</v>
      </c>
      <c r="BB686" s="190" t="s">
        <v>271</v>
      </c>
      <c r="BC686" s="193" t="s">
        <v>271</v>
      </c>
      <c r="BD686" s="193" t="s">
        <v>271</v>
      </c>
      <c r="BE686" s="190" t="s">
        <v>271</v>
      </c>
      <c r="BF686" s="193" t="s">
        <v>271</v>
      </c>
      <c r="BG686" s="193" t="s">
        <v>271</v>
      </c>
      <c r="BH686" s="190" t="s">
        <v>271</v>
      </c>
      <c r="BI686" s="193" t="s">
        <v>271</v>
      </c>
      <c r="BJ686" s="193" t="s">
        <v>271</v>
      </c>
      <c r="BK686" s="190" t="s">
        <v>271</v>
      </c>
      <c r="BL686" s="193" t="s">
        <v>271</v>
      </c>
      <c r="BM686" s="193" t="s">
        <v>271</v>
      </c>
      <c r="BN686" s="190" t="s">
        <v>271</v>
      </c>
      <c r="BO686" s="193" t="s">
        <v>271</v>
      </c>
      <c r="BP686" s="193" t="s">
        <v>271</v>
      </c>
      <c r="BQ686" s="190" t="s">
        <v>271</v>
      </c>
      <c r="BR686" s="193" t="s">
        <v>271</v>
      </c>
      <c r="BS686" s="193" t="s">
        <v>271</v>
      </c>
      <c r="BT686" s="190" t="s">
        <v>271</v>
      </c>
      <c r="BU686" s="193" t="s">
        <v>271</v>
      </c>
      <c r="BV686" s="193" t="s">
        <v>271</v>
      </c>
      <c r="BW686" s="193">
        <v>34996</v>
      </c>
      <c r="BX686" s="193">
        <v>0</v>
      </c>
      <c r="BY686" s="193">
        <v>34996</v>
      </c>
      <c r="BZ686" s="193">
        <v>9999</v>
      </c>
      <c r="CA686" s="193">
        <v>0</v>
      </c>
      <c r="CB686" s="193">
        <v>9999</v>
      </c>
      <c r="CC686" s="190" t="s">
        <v>271</v>
      </c>
      <c r="CD686" s="193" t="s">
        <v>271</v>
      </c>
      <c r="CE686" s="193" t="s">
        <v>271</v>
      </c>
      <c r="CF686" s="190" t="s">
        <v>271</v>
      </c>
      <c r="CG686" s="193" t="s">
        <v>271</v>
      </c>
      <c r="CH686" s="193" t="s">
        <v>271</v>
      </c>
      <c r="CI686" s="190" t="s">
        <v>271</v>
      </c>
      <c r="CJ686" s="193" t="s">
        <v>271</v>
      </c>
      <c r="CK686" s="193" t="s">
        <v>271</v>
      </c>
      <c r="CL686" s="190" t="s">
        <v>271</v>
      </c>
      <c r="CM686" s="193" t="s">
        <v>271</v>
      </c>
      <c r="CN686" s="193" t="s">
        <v>271</v>
      </c>
      <c r="CO686" s="190" t="s">
        <v>271</v>
      </c>
      <c r="CP686" s="193" t="s">
        <v>271</v>
      </c>
      <c r="CQ686" s="193" t="s">
        <v>271</v>
      </c>
      <c r="CR686" s="190" t="s">
        <v>271</v>
      </c>
      <c r="CS686" s="193" t="s">
        <v>271</v>
      </c>
      <c r="CT686" s="193" t="s">
        <v>271</v>
      </c>
      <c r="CU686" s="190" t="s">
        <v>271</v>
      </c>
      <c r="CV686" s="193" t="s">
        <v>271</v>
      </c>
      <c r="CW686" s="193" t="s">
        <v>271</v>
      </c>
      <c r="CX686" s="190" t="s">
        <v>271</v>
      </c>
      <c r="CY686" s="193" t="s">
        <v>271</v>
      </c>
      <c r="CZ686" s="193" t="s">
        <v>271</v>
      </c>
      <c r="DA686" s="190" t="s">
        <v>271</v>
      </c>
      <c r="DB686" s="193" t="s">
        <v>271</v>
      </c>
      <c r="DC686" s="193" t="s">
        <v>271</v>
      </c>
      <c r="DD686" s="190" t="s">
        <v>271</v>
      </c>
      <c r="DE686" s="193" t="s">
        <v>271</v>
      </c>
      <c r="DF686" s="193" t="s">
        <v>271</v>
      </c>
      <c r="DG686" s="190" t="s">
        <v>271</v>
      </c>
      <c r="DH686" s="193" t="s">
        <v>271</v>
      </c>
      <c r="DI686" s="193" t="s">
        <v>271</v>
      </c>
      <c r="DJ686" s="190" t="s">
        <v>271</v>
      </c>
      <c r="DK686" s="193" t="s">
        <v>271</v>
      </c>
      <c r="DL686" s="193" t="s">
        <v>271</v>
      </c>
      <c r="DM686" s="190" t="s">
        <v>271</v>
      </c>
      <c r="DN686" s="193" t="s">
        <v>271</v>
      </c>
      <c r="DO686" s="193" t="s">
        <v>271</v>
      </c>
      <c r="DP686" s="190" t="s">
        <v>287</v>
      </c>
      <c r="DQ686" s="193">
        <v>9999</v>
      </c>
      <c r="DR686" s="193">
        <v>69993</v>
      </c>
      <c r="DS686" s="190" t="s">
        <v>271</v>
      </c>
      <c r="DT686" s="193" t="s">
        <v>271</v>
      </c>
      <c r="DU686" s="193" t="s">
        <v>271</v>
      </c>
      <c r="DV686" s="190" t="s">
        <v>271</v>
      </c>
      <c r="DW686" s="193" t="s">
        <v>271</v>
      </c>
      <c r="DX686" s="193" t="s">
        <v>271</v>
      </c>
      <c r="DY686" s="190" t="s">
        <v>356</v>
      </c>
      <c r="DZ686" s="190" t="s">
        <v>297</v>
      </c>
      <c r="EA686" s="190" t="s">
        <v>271</v>
      </c>
      <c r="EB686" s="190" t="s">
        <v>271</v>
      </c>
      <c r="EC686" s="190" t="s">
        <v>272</v>
      </c>
      <c r="ED686" s="190" t="s">
        <v>785</v>
      </c>
      <c r="EE686" s="190" t="s">
        <v>307</v>
      </c>
      <c r="EF686" s="190" t="s">
        <v>9790</v>
      </c>
      <c r="EG686" s="190" t="s">
        <v>285</v>
      </c>
      <c r="EH686" s="190" t="s">
        <v>271</v>
      </c>
      <c r="EI686" s="190" t="s">
        <v>483</v>
      </c>
      <c r="EJ686" s="190" t="s">
        <v>244</v>
      </c>
      <c r="EK686" s="190" t="s">
        <v>351</v>
      </c>
      <c r="EL686" s="190" t="s">
        <v>272</v>
      </c>
      <c r="EM686" s="190" t="s">
        <v>272</v>
      </c>
      <c r="EN686" s="190" t="s">
        <v>272</v>
      </c>
      <c r="EO686" s="190" t="s">
        <v>272</v>
      </c>
      <c r="EP686" s="190" t="s">
        <v>350</v>
      </c>
      <c r="EQ686" s="190">
        <v>4</v>
      </c>
      <c r="ER686" s="190" t="s">
        <v>349</v>
      </c>
      <c r="ES686" s="190" t="s">
        <v>272</v>
      </c>
      <c r="ET686" s="190" t="s">
        <v>272</v>
      </c>
      <c r="EU686" s="190" t="s">
        <v>272</v>
      </c>
      <c r="EV686" s="190" t="s">
        <v>272</v>
      </c>
      <c r="EW686" s="190" t="s">
        <v>303</v>
      </c>
      <c r="EX686" s="190">
        <v>4</v>
      </c>
      <c r="EY686" s="190" t="s">
        <v>318</v>
      </c>
      <c r="EZ686" s="190" t="s">
        <v>266</v>
      </c>
      <c r="FA686" s="190" t="s">
        <v>260</v>
      </c>
      <c r="FB686" s="193">
        <v>1</v>
      </c>
      <c r="FC686" s="190" t="s">
        <v>276</v>
      </c>
      <c r="FD686" s="190" t="s">
        <v>271</v>
      </c>
      <c r="FE686" s="190" t="s">
        <v>271</v>
      </c>
      <c r="FF686" s="190" t="s">
        <v>263</v>
      </c>
      <c r="FG686" s="190" t="s">
        <v>9789</v>
      </c>
      <c r="FH686" s="190" t="s">
        <v>9788</v>
      </c>
      <c r="FI686" s="190" t="s">
        <v>9787</v>
      </c>
      <c r="FJ686" s="190" t="s">
        <v>9786</v>
      </c>
      <c r="FK686" s="190" t="s">
        <v>9785</v>
      </c>
      <c r="FL686" s="190" t="s">
        <v>9784</v>
      </c>
      <c r="FM686" s="190" t="s">
        <v>271</v>
      </c>
      <c r="FN686" s="190" t="s">
        <v>271</v>
      </c>
      <c r="FO686" s="190" t="s">
        <v>271</v>
      </c>
      <c r="FP686" s="190" t="s">
        <v>9783</v>
      </c>
      <c r="FQ686" s="193">
        <v>34996</v>
      </c>
      <c r="FR686" s="193">
        <v>9999</v>
      </c>
      <c r="FS686" s="190" t="s">
        <v>271</v>
      </c>
      <c r="FT686" s="190" t="s">
        <v>271</v>
      </c>
      <c r="FU686" s="190" t="s">
        <v>271</v>
      </c>
      <c r="FV686" s="190" t="s">
        <v>271</v>
      </c>
      <c r="FW686" s="190" t="s">
        <v>272</v>
      </c>
      <c r="FX686" s="190" t="s">
        <v>272</v>
      </c>
      <c r="FY686" s="190" t="s">
        <v>271</v>
      </c>
      <c r="FZ686" s="190" t="s">
        <v>271</v>
      </c>
      <c r="GA686" s="190" t="s">
        <v>271</v>
      </c>
      <c r="GB686" s="190" t="s">
        <v>271</v>
      </c>
      <c r="GC686" s="190" t="s">
        <v>271</v>
      </c>
      <c r="GD686" s="190" t="s">
        <v>271</v>
      </c>
      <c r="GE686" s="190" t="s">
        <v>271</v>
      </c>
    </row>
    <row r="687" spans="1:187" x14ac:dyDescent="0.3">
      <c r="A687" s="190" t="s">
        <v>372</v>
      </c>
      <c r="B687" s="190">
        <v>3236</v>
      </c>
      <c r="C687" s="190" t="s">
        <v>138</v>
      </c>
      <c r="D687" s="190" t="s">
        <v>240</v>
      </c>
      <c r="E687" s="190" t="s">
        <v>7936</v>
      </c>
      <c r="F687" s="190" t="s">
        <v>7935</v>
      </c>
      <c r="G687" s="190" t="s">
        <v>4001</v>
      </c>
      <c r="H687" s="190" t="s">
        <v>1272</v>
      </c>
      <c r="I687" s="190" t="s">
        <v>301</v>
      </c>
      <c r="J687" s="190" t="s">
        <v>7934</v>
      </c>
      <c r="K687" s="190" t="s">
        <v>271</v>
      </c>
      <c r="L687" s="190" t="s">
        <v>271</v>
      </c>
      <c r="M687" s="190" t="s">
        <v>271</v>
      </c>
      <c r="N687" s="190" t="s">
        <v>271</v>
      </c>
      <c r="O687" s="190" t="s">
        <v>271</v>
      </c>
      <c r="P687" s="190" t="s">
        <v>271</v>
      </c>
      <c r="Q687" s="191">
        <v>41913</v>
      </c>
      <c r="R687" s="191">
        <v>42323</v>
      </c>
      <c r="T687" s="190" t="s">
        <v>366</v>
      </c>
      <c r="U687" s="194">
        <v>144000</v>
      </c>
      <c r="V687" s="190" t="s">
        <v>7933</v>
      </c>
      <c r="W687" s="190" t="s">
        <v>7932</v>
      </c>
      <c r="X687" s="190" t="s">
        <v>7931</v>
      </c>
      <c r="Y687" s="190" t="s">
        <v>271</v>
      </c>
      <c r="Z687" s="190" t="s">
        <v>271</v>
      </c>
      <c r="AA687" s="190" t="s">
        <v>271</v>
      </c>
      <c r="AB687" s="190" t="s">
        <v>310</v>
      </c>
      <c r="AC687" s="190" t="s">
        <v>7930</v>
      </c>
      <c r="AD687" s="190" t="s">
        <v>325</v>
      </c>
      <c r="AE687" s="190" t="s">
        <v>7929</v>
      </c>
      <c r="AF687" s="190" t="s">
        <v>7928</v>
      </c>
      <c r="AG687" s="193">
        <v>0</v>
      </c>
      <c r="AH687" s="193">
        <v>0</v>
      </c>
      <c r="AI687" s="193">
        <v>0</v>
      </c>
      <c r="AJ687" s="193">
        <v>621</v>
      </c>
      <c r="AK687" s="193">
        <v>125</v>
      </c>
      <c r="AL687" s="193">
        <v>746</v>
      </c>
      <c r="AM687" s="193">
        <v>0</v>
      </c>
      <c r="AN687" s="193">
        <v>0</v>
      </c>
      <c r="AO687" s="193">
        <v>0</v>
      </c>
      <c r="AP687" s="193">
        <v>0</v>
      </c>
      <c r="AQ687" s="193">
        <v>0</v>
      </c>
      <c r="AR687" s="193">
        <v>0</v>
      </c>
      <c r="AS687" s="190" t="s">
        <v>271</v>
      </c>
      <c r="AT687" s="193" t="s">
        <v>271</v>
      </c>
      <c r="AU687" s="193" t="s">
        <v>271</v>
      </c>
      <c r="AV687" s="190" t="s">
        <v>271</v>
      </c>
      <c r="AW687" s="193" t="s">
        <v>271</v>
      </c>
      <c r="AX687" s="193" t="s">
        <v>271</v>
      </c>
      <c r="AY687" s="190" t="s">
        <v>271</v>
      </c>
      <c r="AZ687" s="193" t="s">
        <v>271</v>
      </c>
      <c r="BA687" s="193" t="s">
        <v>271</v>
      </c>
      <c r="BB687" s="190" t="s">
        <v>271</v>
      </c>
      <c r="BC687" s="193" t="s">
        <v>271</v>
      </c>
      <c r="BD687" s="193" t="s">
        <v>271</v>
      </c>
      <c r="BE687" s="190" t="s">
        <v>271</v>
      </c>
      <c r="BF687" s="193" t="s">
        <v>271</v>
      </c>
      <c r="BG687" s="193" t="s">
        <v>271</v>
      </c>
      <c r="BH687" s="190" t="s">
        <v>271</v>
      </c>
      <c r="BI687" s="193" t="s">
        <v>271</v>
      </c>
      <c r="BJ687" s="193" t="s">
        <v>271</v>
      </c>
      <c r="BK687" s="190" t="s">
        <v>271</v>
      </c>
      <c r="BL687" s="193" t="s">
        <v>271</v>
      </c>
      <c r="BM687" s="193" t="s">
        <v>271</v>
      </c>
      <c r="BN687" s="190" t="s">
        <v>271</v>
      </c>
      <c r="BO687" s="193" t="s">
        <v>271</v>
      </c>
      <c r="BP687" s="193" t="s">
        <v>271</v>
      </c>
      <c r="BQ687" s="190" t="s">
        <v>271</v>
      </c>
      <c r="BR687" s="193" t="s">
        <v>271</v>
      </c>
      <c r="BS687" s="193" t="s">
        <v>271</v>
      </c>
      <c r="BT687" s="190" t="s">
        <v>271</v>
      </c>
      <c r="BU687" s="193" t="s">
        <v>271</v>
      </c>
      <c r="BV687" s="193" t="s">
        <v>271</v>
      </c>
      <c r="BW687" s="193">
        <v>0</v>
      </c>
      <c r="BX687" s="193">
        <v>0</v>
      </c>
      <c r="BY687" s="193">
        <v>0</v>
      </c>
      <c r="BZ687" s="193">
        <v>621</v>
      </c>
      <c r="CA687" s="193">
        <v>125</v>
      </c>
      <c r="CB687" s="193">
        <v>746</v>
      </c>
      <c r="CC687" s="190" t="s">
        <v>271</v>
      </c>
      <c r="CD687" s="193" t="s">
        <v>271</v>
      </c>
      <c r="CE687" s="193" t="s">
        <v>271</v>
      </c>
      <c r="CF687" s="190" t="s">
        <v>271</v>
      </c>
      <c r="CG687" s="193" t="s">
        <v>271</v>
      </c>
      <c r="CH687" s="193" t="s">
        <v>271</v>
      </c>
      <c r="CI687" s="190" t="s">
        <v>271</v>
      </c>
      <c r="CJ687" s="193" t="s">
        <v>271</v>
      </c>
      <c r="CK687" s="193" t="s">
        <v>271</v>
      </c>
      <c r="CL687" s="190" t="s">
        <v>271</v>
      </c>
      <c r="CM687" s="193" t="s">
        <v>271</v>
      </c>
      <c r="CN687" s="193" t="s">
        <v>271</v>
      </c>
      <c r="CO687" s="190" t="s">
        <v>271</v>
      </c>
      <c r="CP687" s="193" t="s">
        <v>271</v>
      </c>
      <c r="CQ687" s="193" t="s">
        <v>271</v>
      </c>
      <c r="CR687" s="190" t="s">
        <v>287</v>
      </c>
      <c r="CS687" s="193">
        <v>746</v>
      </c>
      <c r="CT687" s="193">
        <v>0</v>
      </c>
      <c r="CU687" s="190" t="s">
        <v>271</v>
      </c>
      <c r="CV687" s="193" t="s">
        <v>271</v>
      </c>
      <c r="CW687" s="193" t="s">
        <v>271</v>
      </c>
      <c r="CX687" s="190" t="s">
        <v>271</v>
      </c>
      <c r="CY687" s="193" t="s">
        <v>271</v>
      </c>
      <c r="CZ687" s="193" t="s">
        <v>271</v>
      </c>
      <c r="DA687" s="190" t="s">
        <v>271</v>
      </c>
      <c r="DB687" s="193" t="s">
        <v>271</v>
      </c>
      <c r="DC687" s="193" t="s">
        <v>271</v>
      </c>
      <c r="DD687" s="190" t="s">
        <v>271</v>
      </c>
      <c r="DE687" s="193" t="s">
        <v>271</v>
      </c>
      <c r="DF687" s="193" t="s">
        <v>271</v>
      </c>
      <c r="DG687" s="190" t="s">
        <v>271</v>
      </c>
      <c r="DH687" s="193" t="s">
        <v>271</v>
      </c>
      <c r="DI687" s="193" t="s">
        <v>271</v>
      </c>
      <c r="DJ687" s="190" t="s">
        <v>271</v>
      </c>
      <c r="DK687" s="193" t="s">
        <v>271</v>
      </c>
      <c r="DL687" s="193" t="s">
        <v>271</v>
      </c>
      <c r="DM687" s="190" t="s">
        <v>271</v>
      </c>
      <c r="DN687" s="193" t="s">
        <v>271</v>
      </c>
      <c r="DO687" s="193" t="s">
        <v>271</v>
      </c>
      <c r="DP687" s="190" t="s">
        <v>271</v>
      </c>
      <c r="DQ687" s="193" t="s">
        <v>271</v>
      </c>
      <c r="DR687" s="193" t="s">
        <v>271</v>
      </c>
      <c r="DS687" s="190" t="s">
        <v>271</v>
      </c>
      <c r="DT687" s="193" t="s">
        <v>271</v>
      </c>
      <c r="DU687" s="193" t="s">
        <v>271</v>
      </c>
      <c r="DV687" s="190" t="s">
        <v>271</v>
      </c>
      <c r="DW687" s="193" t="s">
        <v>271</v>
      </c>
      <c r="DX687" s="193" t="s">
        <v>271</v>
      </c>
      <c r="DY687" s="190" t="s">
        <v>1295</v>
      </c>
      <c r="DZ687" s="190" t="s">
        <v>297</v>
      </c>
      <c r="EA687" s="190" t="s">
        <v>271</v>
      </c>
      <c r="EB687" s="190" t="s">
        <v>271</v>
      </c>
      <c r="EC687" s="190" t="s">
        <v>297</v>
      </c>
      <c r="ED687" s="190" t="s">
        <v>271</v>
      </c>
      <c r="EE687" s="190" t="s">
        <v>271</v>
      </c>
      <c r="EF687" s="190" t="s">
        <v>271</v>
      </c>
      <c r="EG687" s="190" t="s">
        <v>285</v>
      </c>
      <c r="EH687" s="190" t="s">
        <v>284</v>
      </c>
      <c r="EI687" s="190" t="s">
        <v>283</v>
      </c>
      <c r="EJ687" s="190" t="s">
        <v>271</v>
      </c>
      <c r="EK687" s="190" t="s">
        <v>271</v>
      </c>
      <c r="EL687" s="190" t="s">
        <v>271</v>
      </c>
      <c r="EM687" s="190" t="s">
        <v>271</v>
      </c>
      <c r="EN687" s="190" t="s">
        <v>271</v>
      </c>
      <c r="EO687" s="190" t="s">
        <v>271</v>
      </c>
      <c r="EP687" s="190" t="s">
        <v>271</v>
      </c>
      <c r="EQ687" s="190" t="s">
        <v>271</v>
      </c>
      <c r="ER687" s="190" t="s">
        <v>271</v>
      </c>
      <c r="ES687" s="190" t="s">
        <v>271</v>
      </c>
      <c r="ET687" s="190" t="s">
        <v>271</v>
      </c>
      <c r="EU687" s="190" t="s">
        <v>271</v>
      </c>
      <c r="EV687" s="190" t="s">
        <v>271</v>
      </c>
      <c r="EW687" s="190" t="s">
        <v>271</v>
      </c>
      <c r="EX687" s="190" t="s">
        <v>271</v>
      </c>
      <c r="EY687" s="190" t="s">
        <v>302</v>
      </c>
      <c r="EZ687" s="190" t="s">
        <v>268</v>
      </c>
      <c r="FA687" s="190" t="s">
        <v>260</v>
      </c>
      <c r="FB687" s="193">
        <v>2</v>
      </c>
      <c r="FC687" s="190" t="s">
        <v>276</v>
      </c>
      <c r="FD687" s="190" t="s">
        <v>271</v>
      </c>
      <c r="FE687" s="190" t="s">
        <v>271</v>
      </c>
      <c r="FF687" s="190" t="s">
        <v>262</v>
      </c>
      <c r="FG687" s="190" t="s">
        <v>271</v>
      </c>
      <c r="FH687" s="190" t="s">
        <v>271</v>
      </c>
      <c r="FI687" s="190" t="s">
        <v>271</v>
      </c>
      <c r="FJ687" s="190" t="s">
        <v>271</v>
      </c>
      <c r="FK687" s="190" t="s">
        <v>271</v>
      </c>
      <c r="FL687" s="190" t="s">
        <v>271</v>
      </c>
      <c r="FM687" s="190" t="s">
        <v>271</v>
      </c>
      <c r="FN687" s="190" t="s">
        <v>271</v>
      </c>
      <c r="FO687" s="190" t="s">
        <v>7927</v>
      </c>
      <c r="FP687" s="190" t="s">
        <v>271</v>
      </c>
      <c r="FQ687" s="193">
        <v>0</v>
      </c>
      <c r="FR687" s="193">
        <v>746</v>
      </c>
      <c r="FS687" s="190" t="s">
        <v>271</v>
      </c>
      <c r="FT687" s="190" t="s">
        <v>271</v>
      </c>
      <c r="FU687" s="190" t="s">
        <v>271</v>
      </c>
      <c r="FV687" s="190" t="s">
        <v>271</v>
      </c>
      <c r="FW687" s="190" t="s">
        <v>271</v>
      </c>
      <c r="FX687" s="190" t="s">
        <v>271</v>
      </c>
      <c r="FY687" s="190" t="s">
        <v>271</v>
      </c>
      <c r="FZ687" s="190" t="s">
        <v>271</v>
      </c>
      <c r="GA687" s="190" t="s">
        <v>271</v>
      </c>
      <c r="GB687" s="190" t="s">
        <v>271</v>
      </c>
      <c r="GC687" s="190" t="s">
        <v>271</v>
      </c>
      <c r="GD687" s="190" t="s">
        <v>271</v>
      </c>
      <c r="GE687" s="190" t="s">
        <v>271</v>
      </c>
    </row>
    <row r="688" spans="1:187" x14ac:dyDescent="0.3">
      <c r="A688" s="190" t="s">
        <v>372</v>
      </c>
      <c r="B688" s="190">
        <v>3237</v>
      </c>
      <c r="C688" s="190" t="s">
        <v>138</v>
      </c>
      <c r="D688" s="190" t="s">
        <v>240</v>
      </c>
      <c r="E688" s="190" t="s">
        <v>7894</v>
      </c>
      <c r="F688" s="190" t="s">
        <v>7926</v>
      </c>
      <c r="G688" s="190" t="s">
        <v>4001</v>
      </c>
      <c r="H688" s="190" t="s">
        <v>369</v>
      </c>
      <c r="I688" s="190" t="s">
        <v>1514</v>
      </c>
      <c r="J688" s="190" t="s">
        <v>7925</v>
      </c>
      <c r="K688" s="190" t="s">
        <v>271</v>
      </c>
      <c r="L688" s="190" t="s">
        <v>271</v>
      </c>
      <c r="M688" s="190" t="s">
        <v>271</v>
      </c>
      <c r="N688" s="190" t="s">
        <v>271</v>
      </c>
      <c r="O688" s="190" t="s">
        <v>271</v>
      </c>
      <c r="P688" s="190" t="s">
        <v>271</v>
      </c>
      <c r="Q688" s="191">
        <v>42309</v>
      </c>
      <c r="R688" s="191">
        <v>42459</v>
      </c>
      <c r="S688" s="191">
        <v>42552</v>
      </c>
      <c r="T688" s="190" t="s">
        <v>366</v>
      </c>
      <c r="U688" s="194">
        <v>41482</v>
      </c>
      <c r="V688" s="190" t="s">
        <v>7907</v>
      </c>
      <c r="W688" s="190" t="s">
        <v>7924</v>
      </c>
      <c r="X688" s="190" t="s">
        <v>7923</v>
      </c>
      <c r="Y688" s="190" t="s">
        <v>271</v>
      </c>
      <c r="Z688" s="190" t="s">
        <v>271</v>
      </c>
      <c r="AA688" s="190" t="s">
        <v>271</v>
      </c>
      <c r="AB688" s="190" t="s">
        <v>310</v>
      </c>
      <c r="AC688" s="190" t="s">
        <v>7922</v>
      </c>
      <c r="AD688" s="190" t="s">
        <v>325</v>
      </c>
      <c r="AE688" s="190" t="s">
        <v>7921</v>
      </c>
      <c r="AF688" s="190" t="s">
        <v>7920</v>
      </c>
      <c r="AG688" s="193">
        <v>1791</v>
      </c>
      <c r="AH688" s="193">
        <v>2085</v>
      </c>
      <c r="AI688" s="193">
        <v>3876</v>
      </c>
      <c r="AJ688" s="193">
        <v>23</v>
      </c>
      <c r="AK688" s="193">
        <v>65</v>
      </c>
      <c r="AL688" s="193">
        <v>88</v>
      </c>
      <c r="AM688" s="193" t="s">
        <v>271</v>
      </c>
      <c r="AN688" s="193" t="s">
        <v>271</v>
      </c>
      <c r="AO688" s="193">
        <v>0</v>
      </c>
      <c r="AP688" s="193" t="s">
        <v>271</v>
      </c>
      <c r="AQ688" s="193" t="s">
        <v>271</v>
      </c>
      <c r="AR688" s="193">
        <v>0</v>
      </c>
      <c r="AS688" s="190" t="s">
        <v>271</v>
      </c>
      <c r="AT688" s="193" t="s">
        <v>271</v>
      </c>
      <c r="AU688" s="193" t="s">
        <v>271</v>
      </c>
      <c r="AV688" s="190" t="s">
        <v>271</v>
      </c>
      <c r="AW688" s="193" t="s">
        <v>271</v>
      </c>
      <c r="AX688" s="193" t="s">
        <v>271</v>
      </c>
      <c r="AY688" s="190" t="s">
        <v>271</v>
      </c>
      <c r="AZ688" s="193" t="s">
        <v>271</v>
      </c>
      <c r="BA688" s="193" t="s">
        <v>271</v>
      </c>
      <c r="BB688" s="190" t="s">
        <v>271</v>
      </c>
      <c r="BC688" s="193" t="s">
        <v>271</v>
      </c>
      <c r="BD688" s="193" t="s">
        <v>271</v>
      </c>
      <c r="BE688" s="190" t="s">
        <v>271</v>
      </c>
      <c r="BF688" s="193" t="s">
        <v>271</v>
      </c>
      <c r="BG688" s="193" t="s">
        <v>271</v>
      </c>
      <c r="BH688" s="190" t="s">
        <v>271</v>
      </c>
      <c r="BI688" s="193" t="s">
        <v>271</v>
      </c>
      <c r="BJ688" s="193" t="s">
        <v>271</v>
      </c>
      <c r="BK688" s="190" t="s">
        <v>271</v>
      </c>
      <c r="BL688" s="193" t="s">
        <v>271</v>
      </c>
      <c r="BM688" s="193" t="s">
        <v>271</v>
      </c>
      <c r="BN688" s="190" t="s">
        <v>271</v>
      </c>
      <c r="BO688" s="193" t="s">
        <v>271</v>
      </c>
      <c r="BP688" s="193" t="s">
        <v>271</v>
      </c>
      <c r="BQ688" s="190" t="s">
        <v>271</v>
      </c>
      <c r="BR688" s="193" t="s">
        <v>271</v>
      </c>
      <c r="BS688" s="193" t="s">
        <v>271</v>
      </c>
      <c r="BT688" s="190" t="s">
        <v>271</v>
      </c>
      <c r="BU688" s="193" t="s">
        <v>271</v>
      </c>
      <c r="BV688" s="193" t="s">
        <v>271</v>
      </c>
      <c r="BW688" s="193">
        <v>1791</v>
      </c>
      <c r="BX688" s="193">
        <v>2085</v>
      </c>
      <c r="BY688" s="193">
        <v>3876</v>
      </c>
      <c r="BZ688" s="193">
        <v>23</v>
      </c>
      <c r="CA688" s="193">
        <v>65</v>
      </c>
      <c r="CB688" s="193">
        <v>88</v>
      </c>
      <c r="CC688" s="190" t="s">
        <v>271</v>
      </c>
      <c r="CD688" s="193" t="s">
        <v>271</v>
      </c>
      <c r="CE688" s="193" t="s">
        <v>271</v>
      </c>
      <c r="CF688" s="190" t="s">
        <v>271</v>
      </c>
      <c r="CG688" s="193" t="s">
        <v>271</v>
      </c>
      <c r="CH688" s="193" t="s">
        <v>271</v>
      </c>
      <c r="CI688" s="190" t="s">
        <v>271</v>
      </c>
      <c r="CJ688" s="193" t="s">
        <v>271</v>
      </c>
      <c r="CK688" s="193" t="s">
        <v>271</v>
      </c>
      <c r="CL688" s="190" t="s">
        <v>271</v>
      </c>
      <c r="CM688" s="193" t="s">
        <v>271</v>
      </c>
      <c r="CN688" s="193" t="s">
        <v>271</v>
      </c>
      <c r="CO688" s="190" t="s">
        <v>271</v>
      </c>
      <c r="CP688" s="193" t="s">
        <v>271</v>
      </c>
      <c r="CQ688" s="193" t="s">
        <v>271</v>
      </c>
      <c r="CR688" s="190" t="s">
        <v>271</v>
      </c>
      <c r="CS688" s="193" t="s">
        <v>271</v>
      </c>
      <c r="CT688" s="193" t="s">
        <v>271</v>
      </c>
      <c r="CU688" s="190" t="s">
        <v>271</v>
      </c>
      <c r="CV688" s="193" t="s">
        <v>271</v>
      </c>
      <c r="CW688" s="193" t="s">
        <v>271</v>
      </c>
      <c r="CX688" s="190" t="s">
        <v>271</v>
      </c>
      <c r="CY688" s="193" t="s">
        <v>271</v>
      </c>
      <c r="CZ688" s="193" t="s">
        <v>271</v>
      </c>
      <c r="DA688" s="190" t="s">
        <v>271</v>
      </c>
      <c r="DB688" s="193" t="s">
        <v>271</v>
      </c>
      <c r="DC688" s="193" t="s">
        <v>271</v>
      </c>
      <c r="DD688" s="190" t="s">
        <v>271</v>
      </c>
      <c r="DE688" s="193" t="s">
        <v>271</v>
      </c>
      <c r="DF688" s="193" t="s">
        <v>271</v>
      </c>
      <c r="DG688" s="190" t="s">
        <v>271</v>
      </c>
      <c r="DH688" s="193" t="s">
        <v>271</v>
      </c>
      <c r="DI688" s="193" t="s">
        <v>271</v>
      </c>
      <c r="DJ688" s="190" t="s">
        <v>271</v>
      </c>
      <c r="DK688" s="193" t="s">
        <v>271</v>
      </c>
      <c r="DL688" s="193" t="s">
        <v>271</v>
      </c>
      <c r="DM688" s="190" t="s">
        <v>271</v>
      </c>
      <c r="DN688" s="193" t="s">
        <v>271</v>
      </c>
      <c r="DO688" s="193" t="s">
        <v>271</v>
      </c>
      <c r="DP688" s="190" t="s">
        <v>271</v>
      </c>
      <c r="DQ688" s="193" t="s">
        <v>271</v>
      </c>
      <c r="DR688" s="193" t="s">
        <v>271</v>
      </c>
      <c r="DS688" s="190" t="s">
        <v>271</v>
      </c>
      <c r="DT688" s="193" t="s">
        <v>271</v>
      </c>
      <c r="DU688" s="193" t="s">
        <v>271</v>
      </c>
      <c r="DV688" s="190" t="s">
        <v>287</v>
      </c>
      <c r="DW688" s="193">
        <v>88</v>
      </c>
      <c r="DX688" s="193">
        <v>3876</v>
      </c>
      <c r="DY688" s="190" t="s">
        <v>655</v>
      </c>
      <c r="DZ688" s="190" t="s">
        <v>272</v>
      </c>
      <c r="EA688" s="190" t="s">
        <v>750</v>
      </c>
      <c r="EB688" s="190" t="s">
        <v>307</v>
      </c>
      <c r="EC688" s="190" t="s">
        <v>297</v>
      </c>
      <c r="ED688" s="190" t="s">
        <v>271</v>
      </c>
      <c r="EE688" s="190" t="s">
        <v>271</v>
      </c>
      <c r="EF688" s="190" t="s">
        <v>297</v>
      </c>
      <c r="EG688" s="190" t="s">
        <v>352</v>
      </c>
      <c r="EH688" s="190" t="s">
        <v>320</v>
      </c>
      <c r="EI688" s="190" t="s">
        <v>283</v>
      </c>
      <c r="EJ688" s="190" t="s">
        <v>246</v>
      </c>
      <c r="EK688" s="190" t="s">
        <v>379</v>
      </c>
      <c r="EL688" s="190" t="s">
        <v>272</v>
      </c>
      <c r="EM688" s="190" t="s">
        <v>272</v>
      </c>
      <c r="EN688" s="190" t="s">
        <v>272</v>
      </c>
      <c r="EO688" s="190" t="s">
        <v>297</v>
      </c>
      <c r="EP688" s="190" t="s">
        <v>464</v>
      </c>
      <c r="EQ688" s="190">
        <v>3</v>
      </c>
      <c r="ER688" s="190" t="s">
        <v>692</v>
      </c>
      <c r="ES688" s="190" t="s">
        <v>297</v>
      </c>
      <c r="ET688" s="190" t="s">
        <v>297</v>
      </c>
      <c r="EU688" s="190" t="s">
        <v>297</v>
      </c>
      <c r="EV688" s="190" t="s">
        <v>297</v>
      </c>
      <c r="EW688" s="190" t="s">
        <v>691</v>
      </c>
      <c r="EX688" s="190">
        <v>0</v>
      </c>
      <c r="EY688" s="190" t="s">
        <v>302</v>
      </c>
      <c r="EZ688" s="190" t="s">
        <v>268</v>
      </c>
      <c r="FA688" s="190" t="s">
        <v>260</v>
      </c>
      <c r="FB688" s="193">
        <v>1</v>
      </c>
      <c r="FC688" s="190" t="s">
        <v>377</v>
      </c>
      <c r="FD688" s="190" t="s">
        <v>271</v>
      </c>
      <c r="FE688" s="190" t="s">
        <v>271</v>
      </c>
      <c r="FF688" s="190" t="s">
        <v>262</v>
      </c>
      <c r="FG688" s="190" t="s">
        <v>271</v>
      </c>
      <c r="FH688" s="190" t="s">
        <v>271</v>
      </c>
      <c r="FI688" s="190" t="s">
        <v>271</v>
      </c>
      <c r="FJ688" s="190" t="s">
        <v>271</v>
      </c>
      <c r="FK688" s="190" t="s">
        <v>271</v>
      </c>
      <c r="FL688" s="190" t="s">
        <v>7919</v>
      </c>
      <c r="FM688" s="190" t="s">
        <v>7918</v>
      </c>
      <c r="FN688" s="190" t="s">
        <v>271</v>
      </c>
      <c r="FO688" s="190" t="s">
        <v>271</v>
      </c>
      <c r="FP688" s="190" t="s">
        <v>271</v>
      </c>
      <c r="FQ688" s="193">
        <v>3876</v>
      </c>
      <c r="FR688" s="193">
        <v>88</v>
      </c>
      <c r="FS688" s="190" t="s">
        <v>271</v>
      </c>
      <c r="FT688" s="190" t="s">
        <v>271</v>
      </c>
      <c r="FU688" s="190" t="s">
        <v>271</v>
      </c>
      <c r="FV688" s="190" t="s">
        <v>271</v>
      </c>
      <c r="FW688" s="190" t="s">
        <v>271</v>
      </c>
      <c r="FX688" s="190" t="s">
        <v>271</v>
      </c>
      <c r="FY688" s="190" t="s">
        <v>271</v>
      </c>
      <c r="FZ688" s="190" t="s">
        <v>271</v>
      </c>
      <c r="GA688" s="190" t="s">
        <v>271</v>
      </c>
      <c r="GB688" s="190" t="s">
        <v>271</v>
      </c>
      <c r="GC688" s="190" t="s">
        <v>272</v>
      </c>
      <c r="GD688" s="190" t="s">
        <v>297</v>
      </c>
      <c r="GE688" s="190" t="s">
        <v>271</v>
      </c>
    </row>
    <row r="689" spans="1:187" x14ac:dyDescent="0.3">
      <c r="A689" s="190" t="s">
        <v>372</v>
      </c>
      <c r="B689" s="190">
        <v>3238</v>
      </c>
      <c r="C689" s="190" t="s">
        <v>138</v>
      </c>
      <c r="D689" s="190" t="s">
        <v>240</v>
      </c>
      <c r="E689" s="190" t="s">
        <v>5594</v>
      </c>
      <c r="F689" s="190" t="s">
        <v>7917</v>
      </c>
      <c r="G689" s="190" t="s">
        <v>4001</v>
      </c>
      <c r="H689" s="190" t="s">
        <v>369</v>
      </c>
      <c r="I689" s="190" t="s">
        <v>3695</v>
      </c>
      <c r="J689" s="190" t="s">
        <v>7916</v>
      </c>
      <c r="K689" s="190" t="s">
        <v>271</v>
      </c>
      <c r="L689" s="190" t="s">
        <v>271</v>
      </c>
      <c r="M689" s="190" t="s">
        <v>271</v>
      </c>
      <c r="N689" s="190" t="s">
        <v>271</v>
      </c>
      <c r="O689" s="190" t="s">
        <v>271</v>
      </c>
      <c r="P689" s="190" t="s">
        <v>271</v>
      </c>
      <c r="Q689" s="191">
        <v>42370</v>
      </c>
      <c r="R689" s="191">
        <v>44196</v>
      </c>
      <c r="T689" s="190" t="s">
        <v>366</v>
      </c>
      <c r="U689" s="194">
        <v>2446750</v>
      </c>
      <c r="V689" s="190" t="s">
        <v>7915</v>
      </c>
      <c r="W689" s="190" t="s">
        <v>364</v>
      </c>
      <c r="X689" s="190" t="s">
        <v>7914</v>
      </c>
      <c r="Y689" s="190" t="s">
        <v>271</v>
      </c>
      <c r="Z689" s="190" t="s">
        <v>271</v>
      </c>
      <c r="AA689" s="190" t="s">
        <v>271</v>
      </c>
      <c r="AB689" s="190" t="s">
        <v>310</v>
      </c>
      <c r="AC689" s="190" t="s">
        <v>7913</v>
      </c>
      <c r="AD689" s="190" t="s">
        <v>325</v>
      </c>
      <c r="AE689" s="190" t="s">
        <v>7912</v>
      </c>
      <c r="AF689" s="190" t="s">
        <v>7911</v>
      </c>
      <c r="AG689" s="193">
        <v>60000</v>
      </c>
      <c r="AH689" s="193">
        <v>0</v>
      </c>
      <c r="AI689" s="193">
        <v>60000</v>
      </c>
      <c r="AJ689" s="193">
        <v>10000</v>
      </c>
      <c r="AK689" s="193">
        <v>0</v>
      </c>
      <c r="AL689" s="193">
        <v>10000</v>
      </c>
      <c r="AM689" s="193">
        <v>0</v>
      </c>
      <c r="AN689" s="193">
        <v>0</v>
      </c>
      <c r="AO689" s="193">
        <v>0</v>
      </c>
      <c r="AP689" s="193">
        <v>0</v>
      </c>
      <c r="AQ689" s="193">
        <v>0</v>
      </c>
      <c r="AR689" s="193">
        <v>0</v>
      </c>
      <c r="AS689" s="190" t="s">
        <v>271</v>
      </c>
      <c r="AT689" s="193" t="s">
        <v>271</v>
      </c>
      <c r="AU689" s="193" t="s">
        <v>271</v>
      </c>
      <c r="AV689" s="190" t="s">
        <v>271</v>
      </c>
      <c r="AW689" s="193" t="s">
        <v>271</v>
      </c>
      <c r="AX689" s="193" t="s">
        <v>271</v>
      </c>
      <c r="AY689" s="190" t="s">
        <v>271</v>
      </c>
      <c r="AZ689" s="193" t="s">
        <v>271</v>
      </c>
      <c r="BA689" s="193" t="s">
        <v>271</v>
      </c>
      <c r="BB689" s="190" t="s">
        <v>271</v>
      </c>
      <c r="BC689" s="193" t="s">
        <v>271</v>
      </c>
      <c r="BD689" s="193" t="s">
        <v>271</v>
      </c>
      <c r="BE689" s="190" t="s">
        <v>271</v>
      </c>
      <c r="BF689" s="193" t="s">
        <v>271</v>
      </c>
      <c r="BG689" s="193" t="s">
        <v>271</v>
      </c>
      <c r="BH689" s="190" t="s">
        <v>271</v>
      </c>
      <c r="BI689" s="193" t="s">
        <v>271</v>
      </c>
      <c r="BJ689" s="193" t="s">
        <v>271</v>
      </c>
      <c r="BK689" s="190" t="s">
        <v>271</v>
      </c>
      <c r="BL689" s="193" t="s">
        <v>271</v>
      </c>
      <c r="BM689" s="193" t="s">
        <v>271</v>
      </c>
      <c r="BN689" s="190" t="s">
        <v>271</v>
      </c>
      <c r="BO689" s="193" t="s">
        <v>271</v>
      </c>
      <c r="BP689" s="193" t="s">
        <v>271</v>
      </c>
      <c r="BQ689" s="190" t="s">
        <v>271</v>
      </c>
      <c r="BR689" s="193" t="s">
        <v>271</v>
      </c>
      <c r="BS689" s="193" t="s">
        <v>271</v>
      </c>
      <c r="BT689" s="190" t="s">
        <v>271</v>
      </c>
      <c r="BU689" s="193" t="s">
        <v>271</v>
      </c>
      <c r="BV689" s="193" t="s">
        <v>271</v>
      </c>
      <c r="BW689" s="193">
        <v>0</v>
      </c>
      <c r="BX689" s="193">
        <v>0</v>
      </c>
      <c r="BY689" s="193">
        <v>0</v>
      </c>
      <c r="BZ689" s="193">
        <v>0</v>
      </c>
      <c r="CA689" s="193">
        <v>0</v>
      </c>
      <c r="CB689" s="193">
        <v>0</v>
      </c>
      <c r="CC689" s="190" t="s">
        <v>271</v>
      </c>
      <c r="CD689" s="193" t="s">
        <v>271</v>
      </c>
      <c r="CE689" s="193" t="s">
        <v>271</v>
      </c>
      <c r="CF689" s="190" t="s">
        <v>271</v>
      </c>
      <c r="CG689" s="193" t="s">
        <v>271</v>
      </c>
      <c r="CH689" s="193" t="s">
        <v>271</v>
      </c>
      <c r="CI689" s="190" t="s">
        <v>271</v>
      </c>
      <c r="CJ689" s="193" t="s">
        <v>271</v>
      </c>
      <c r="CK689" s="193" t="s">
        <v>271</v>
      </c>
      <c r="CL689" s="190" t="s">
        <v>271</v>
      </c>
      <c r="CM689" s="193" t="s">
        <v>271</v>
      </c>
      <c r="CN689" s="193" t="s">
        <v>271</v>
      </c>
      <c r="CO689" s="190" t="s">
        <v>271</v>
      </c>
      <c r="CP689" s="193" t="s">
        <v>271</v>
      </c>
      <c r="CQ689" s="193" t="s">
        <v>271</v>
      </c>
      <c r="CR689" s="190" t="s">
        <v>271</v>
      </c>
      <c r="CS689" s="193" t="s">
        <v>271</v>
      </c>
      <c r="CT689" s="193" t="s">
        <v>271</v>
      </c>
      <c r="CU689" s="190" t="s">
        <v>271</v>
      </c>
      <c r="CV689" s="193" t="s">
        <v>271</v>
      </c>
      <c r="CW689" s="193" t="s">
        <v>271</v>
      </c>
      <c r="CX689" s="190" t="s">
        <v>271</v>
      </c>
      <c r="CY689" s="193" t="s">
        <v>271</v>
      </c>
      <c r="CZ689" s="193" t="s">
        <v>271</v>
      </c>
      <c r="DA689" s="190" t="s">
        <v>271</v>
      </c>
      <c r="DB689" s="193" t="s">
        <v>271</v>
      </c>
      <c r="DC689" s="193" t="s">
        <v>271</v>
      </c>
      <c r="DD689" s="190" t="s">
        <v>271</v>
      </c>
      <c r="DE689" s="193" t="s">
        <v>271</v>
      </c>
      <c r="DF689" s="193" t="s">
        <v>271</v>
      </c>
      <c r="DG689" s="190" t="s">
        <v>271</v>
      </c>
      <c r="DH689" s="193" t="s">
        <v>271</v>
      </c>
      <c r="DI689" s="193" t="s">
        <v>271</v>
      </c>
      <c r="DJ689" s="190" t="s">
        <v>271</v>
      </c>
      <c r="DK689" s="193" t="s">
        <v>271</v>
      </c>
      <c r="DL689" s="193" t="s">
        <v>271</v>
      </c>
      <c r="DM689" s="190" t="s">
        <v>287</v>
      </c>
      <c r="DN689" s="193">
        <v>0</v>
      </c>
      <c r="DO689" s="193">
        <v>0</v>
      </c>
      <c r="DP689" s="190" t="s">
        <v>271</v>
      </c>
      <c r="DQ689" s="193" t="s">
        <v>271</v>
      </c>
      <c r="DR689" s="193" t="s">
        <v>271</v>
      </c>
      <c r="DS689" s="190" t="s">
        <v>271</v>
      </c>
      <c r="DT689" s="193" t="s">
        <v>271</v>
      </c>
      <c r="DU689" s="193" t="s">
        <v>271</v>
      </c>
      <c r="DV689" s="190" t="s">
        <v>271</v>
      </c>
      <c r="DW689" s="193" t="s">
        <v>271</v>
      </c>
      <c r="DX689" s="193" t="s">
        <v>271</v>
      </c>
      <c r="DY689" s="190" t="s">
        <v>356</v>
      </c>
      <c r="DZ689" s="190" t="s">
        <v>297</v>
      </c>
      <c r="EA689" s="190" t="s">
        <v>271</v>
      </c>
      <c r="EB689" s="190" t="s">
        <v>271</v>
      </c>
      <c r="EC689" s="190" t="s">
        <v>297</v>
      </c>
      <c r="ED689" s="190" t="s">
        <v>271</v>
      </c>
      <c r="EE689" s="190" t="s">
        <v>271</v>
      </c>
      <c r="EF689" s="190" t="s">
        <v>271</v>
      </c>
      <c r="EG689" s="190" t="s">
        <v>271</v>
      </c>
      <c r="EH689" s="190" t="s">
        <v>271</v>
      </c>
      <c r="EI689" s="190" t="s">
        <v>283</v>
      </c>
      <c r="EJ689" s="190" t="s">
        <v>271</v>
      </c>
      <c r="EK689" s="190" t="s">
        <v>271</v>
      </c>
      <c r="EL689" s="190" t="s">
        <v>271</v>
      </c>
      <c r="EM689" s="190" t="s">
        <v>271</v>
      </c>
      <c r="EN689" s="190" t="s">
        <v>271</v>
      </c>
      <c r="EO689" s="190" t="s">
        <v>271</v>
      </c>
      <c r="EP689" s="190" t="s">
        <v>271</v>
      </c>
      <c r="EQ689" s="190" t="s">
        <v>271</v>
      </c>
      <c r="ER689" s="190" t="s">
        <v>271</v>
      </c>
      <c r="ES689" s="190" t="s">
        <v>271</v>
      </c>
      <c r="ET689" s="190" t="s">
        <v>271</v>
      </c>
      <c r="EU689" s="190" t="s">
        <v>271</v>
      </c>
      <c r="EV689" s="190" t="s">
        <v>271</v>
      </c>
      <c r="EW689" s="190" t="s">
        <v>271</v>
      </c>
      <c r="EX689" s="190" t="s">
        <v>271</v>
      </c>
      <c r="EY689" s="190" t="s">
        <v>271</v>
      </c>
      <c r="EZ689" s="190" t="s">
        <v>271</v>
      </c>
      <c r="FA689" s="190" t="s">
        <v>260</v>
      </c>
      <c r="FB689" s="193">
        <v>0</v>
      </c>
      <c r="FC689" s="190" t="s">
        <v>276</v>
      </c>
      <c r="FD689" s="190" t="s">
        <v>271</v>
      </c>
      <c r="FE689" s="190" t="s">
        <v>271</v>
      </c>
      <c r="FF689" s="190" t="s">
        <v>271</v>
      </c>
      <c r="FG689" s="190" t="s">
        <v>271</v>
      </c>
      <c r="FH689" s="190" t="s">
        <v>271</v>
      </c>
      <c r="FI689" s="190" t="s">
        <v>271</v>
      </c>
      <c r="FJ689" s="190" t="s">
        <v>271</v>
      </c>
      <c r="FK689" s="190" t="s">
        <v>271</v>
      </c>
      <c r="FL689" s="190" t="s">
        <v>271</v>
      </c>
      <c r="FM689" s="190" t="s">
        <v>271</v>
      </c>
      <c r="FN689" s="190" t="s">
        <v>271</v>
      </c>
      <c r="FO689" s="190" t="s">
        <v>7910</v>
      </c>
      <c r="FP689" s="190" t="s">
        <v>271</v>
      </c>
      <c r="FQ689" s="193">
        <v>0</v>
      </c>
      <c r="FR689" s="193">
        <v>0</v>
      </c>
      <c r="FS689" s="190" t="s">
        <v>271</v>
      </c>
      <c r="FT689" s="190" t="s">
        <v>271</v>
      </c>
      <c r="FU689" s="190" t="s">
        <v>271</v>
      </c>
      <c r="FV689" s="190" t="s">
        <v>271</v>
      </c>
      <c r="FW689" s="190" t="s">
        <v>271</v>
      </c>
      <c r="FX689" s="190" t="s">
        <v>271</v>
      </c>
      <c r="FY689" s="190" t="s">
        <v>271</v>
      </c>
      <c r="FZ689" s="190" t="s">
        <v>271</v>
      </c>
      <c r="GA689" s="190" t="s">
        <v>271</v>
      </c>
      <c r="GB689" s="190" t="s">
        <v>271</v>
      </c>
      <c r="GC689" s="190" t="s">
        <v>271</v>
      </c>
      <c r="GD689" s="190" t="s">
        <v>271</v>
      </c>
      <c r="GE689" s="190" t="s">
        <v>272</v>
      </c>
    </row>
    <row r="690" spans="1:187" x14ac:dyDescent="0.3">
      <c r="A690" s="190" t="s">
        <v>372</v>
      </c>
      <c r="B690" s="190">
        <v>3241</v>
      </c>
      <c r="C690" s="190" t="s">
        <v>138</v>
      </c>
      <c r="D690" s="190" t="s">
        <v>240</v>
      </c>
      <c r="E690" s="190" t="s">
        <v>7909</v>
      </c>
      <c r="F690" s="190" t="s">
        <v>7908</v>
      </c>
      <c r="G690" s="190" t="s">
        <v>4001</v>
      </c>
      <c r="H690" s="190" t="s">
        <v>369</v>
      </c>
      <c r="I690" s="190" t="s">
        <v>2128</v>
      </c>
      <c r="J690" s="190" t="s">
        <v>2898</v>
      </c>
      <c r="K690" s="190" t="s">
        <v>271</v>
      </c>
      <c r="L690" s="190" t="s">
        <v>271</v>
      </c>
      <c r="M690" s="190" t="s">
        <v>271</v>
      </c>
      <c r="N690" s="190" t="s">
        <v>271</v>
      </c>
      <c r="O690" s="190" t="s">
        <v>271</v>
      </c>
      <c r="P690" s="190" t="s">
        <v>271</v>
      </c>
      <c r="Q690" s="191">
        <v>41153</v>
      </c>
      <c r="R690" s="191">
        <v>42247</v>
      </c>
      <c r="S690" s="191">
        <v>42369</v>
      </c>
      <c r="T690" s="190" t="s">
        <v>391</v>
      </c>
      <c r="U690" s="194">
        <v>1981617</v>
      </c>
      <c r="V690" s="190" t="s">
        <v>7907</v>
      </c>
      <c r="W690" s="190" t="s">
        <v>7906</v>
      </c>
      <c r="X690" s="190" t="s">
        <v>7905</v>
      </c>
      <c r="Y690" s="190" t="s">
        <v>271</v>
      </c>
      <c r="Z690" s="190" t="s">
        <v>271</v>
      </c>
      <c r="AA690" s="190" t="s">
        <v>271</v>
      </c>
      <c r="AB690" s="190" t="s">
        <v>310</v>
      </c>
      <c r="AC690" s="190" t="s">
        <v>7904</v>
      </c>
      <c r="AD690" s="190" t="s">
        <v>325</v>
      </c>
      <c r="AE690" s="190" t="s">
        <v>7903</v>
      </c>
      <c r="AF690" s="190" t="s">
        <v>7902</v>
      </c>
      <c r="AG690" s="193">
        <v>24833</v>
      </c>
      <c r="AH690" s="193">
        <v>10643</v>
      </c>
      <c r="AI690" s="193">
        <v>35476</v>
      </c>
      <c r="AJ690" s="193">
        <v>3548</v>
      </c>
      <c r="AK690" s="193">
        <v>1520</v>
      </c>
      <c r="AL690" s="193">
        <v>5068</v>
      </c>
      <c r="AM690" s="193" t="s">
        <v>271</v>
      </c>
      <c r="AN690" s="193" t="s">
        <v>271</v>
      </c>
      <c r="AO690" s="193">
        <v>0</v>
      </c>
      <c r="AP690" s="193" t="s">
        <v>271</v>
      </c>
      <c r="AQ690" s="193" t="s">
        <v>271</v>
      </c>
      <c r="AR690" s="193">
        <v>0</v>
      </c>
      <c r="AS690" s="190" t="s">
        <v>271</v>
      </c>
      <c r="AT690" s="193" t="s">
        <v>271</v>
      </c>
      <c r="AU690" s="193" t="s">
        <v>271</v>
      </c>
      <c r="AV690" s="190" t="s">
        <v>271</v>
      </c>
      <c r="AW690" s="193" t="s">
        <v>271</v>
      </c>
      <c r="AX690" s="193" t="s">
        <v>271</v>
      </c>
      <c r="AY690" s="190" t="s">
        <v>271</v>
      </c>
      <c r="AZ690" s="193" t="s">
        <v>271</v>
      </c>
      <c r="BA690" s="193" t="s">
        <v>271</v>
      </c>
      <c r="BB690" s="190" t="s">
        <v>271</v>
      </c>
      <c r="BC690" s="193" t="s">
        <v>271</v>
      </c>
      <c r="BD690" s="193" t="s">
        <v>271</v>
      </c>
      <c r="BE690" s="190" t="s">
        <v>271</v>
      </c>
      <c r="BF690" s="193" t="s">
        <v>271</v>
      </c>
      <c r="BG690" s="193" t="s">
        <v>271</v>
      </c>
      <c r="BH690" s="190" t="s">
        <v>271</v>
      </c>
      <c r="BI690" s="193" t="s">
        <v>271</v>
      </c>
      <c r="BJ690" s="193" t="s">
        <v>271</v>
      </c>
      <c r="BK690" s="190" t="s">
        <v>271</v>
      </c>
      <c r="BL690" s="193" t="s">
        <v>271</v>
      </c>
      <c r="BM690" s="193" t="s">
        <v>271</v>
      </c>
      <c r="BN690" s="190" t="s">
        <v>271</v>
      </c>
      <c r="BO690" s="193" t="s">
        <v>271</v>
      </c>
      <c r="BP690" s="193" t="s">
        <v>271</v>
      </c>
      <c r="BQ690" s="190" t="s">
        <v>271</v>
      </c>
      <c r="BR690" s="193" t="s">
        <v>271</v>
      </c>
      <c r="BS690" s="193" t="s">
        <v>271</v>
      </c>
      <c r="BT690" s="190" t="s">
        <v>271</v>
      </c>
      <c r="BU690" s="193" t="s">
        <v>271</v>
      </c>
      <c r="BV690" s="193" t="s">
        <v>271</v>
      </c>
      <c r="BW690" s="193">
        <v>1694</v>
      </c>
      <c r="BX690" s="193">
        <v>728</v>
      </c>
      <c r="BY690" s="193">
        <v>2422</v>
      </c>
      <c r="BZ690" s="193">
        <v>242</v>
      </c>
      <c r="CA690" s="193">
        <v>104</v>
      </c>
      <c r="CB690" s="193">
        <v>346</v>
      </c>
      <c r="CC690" s="190" t="s">
        <v>271</v>
      </c>
      <c r="CD690" s="193" t="s">
        <v>271</v>
      </c>
      <c r="CE690" s="193" t="s">
        <v>271</v>
      </c>
      <c r="CF690" s="190" t="s">
        <v>271</v>
      </c>
      <c r="CG690" s="193" t="s">
        <v>271</v>
      </c>
      <c r="CH690" s="193" t="s">
        <v>271</v>
      </c>
      <c r="CI690" s="190" t="s">
        <v>271</v>
      </c>
      <c r="CJ690" s="193" t="s">
        <v>271</v>
      </c>
      <c r="CK690" s="193" t="s">
        <v>271</v>
      </c>
      <c r="CL690" s="190" t="s">
        <v>271</v>
      </c>
      <c r="CM690" s="193" t="s">
        <v>271</v>
      </c>
      <c r="CN690" s="193" t="s">
        <v>271</v>
      </c>
      <c r="CO690" s="190" t="s">
        <v>271</v>
      </c>
      <c r="CP690" s="193" t="s">
        <v>271</v>
      </c>
      <c r="CQ690" s="193" t="s">
        <v>271</v>
      </c>
      <c r="CR690" s="190" t="s">
        <v>271</v>
      </c>
      <c r="CS690" s="193" t="s">
        <v>271</v>
      </c>
      <c r="CT690" s="193" t="s">
        <v>271</v>
      </c>
      <c r="CU690" s="190" t="s">
        <v>271</v>
      </c>
      <c r="CV690" s="193" t="s">
        <v>271</v>
      </c>
      <c r="CW690" s="193" t="s">
        <v>271</v>
      </c>
      <c r="CX690" s="190" t="s">
        <v>271</v>
      </c>
      <c r="CY690" s="193" t="s">
        <v>271</v>
      </c>
      <c r="CZ690" s="193" t="s">
        <v>271</v>
      </c>
      <c r="DA690" s="190" t="s">
        <v>271</v>
      </c>
      <c r="DB690" s="193" t="s">
        <v>271</v>
      </c>
      <c r="DC690" s="193" t="s">
        <v>271</v>
      </c>
      <c r="DD690" s="190" t="s">
        <v>271</v>
      </c>
      <c r="DE690" s="193" t="s">
        <v>271</v>
      </c>
      <c r="DF690" s="193" t="s">
        <v>271</v>
      </c>
      <c r="DG690" s="190" t="s">
        <v>271</v>
      </c>
      <c r="DH690" s="193" t="s">
        <v>271</v>
      </c>
      <c r="DI690" s="193" t="s">
        <v>271</v>
      </c>
      <c r="DJ690" s="190" t="s">
        <v>271</v>
      </c>
      <c r="DK690" s="193" t="s">
        <v>271</v>
      </c>
      <c r="DL690" s="193" t="s">
        <v>271</v>
      </c>
      <c r="DM690" s="190" t="s">
        <v>271</v>
      </c>
      <c r="DN690" s="193" t="s">
        <v>271</v>
      </c>
      <c r="DO690" s="193" t="s">
        <v>271</v>
      </c>
      <c r="DP690" s="190" t="s">
        <v>271</v>
      </c>
      <c r="DQ690" s="193" t="s">
        <v>271</v>
      </c>
      <c r="DR690" s="193" t="s">
        <v>271</v>
      </c>
      <c r="DS690" s="190" t="s">
        <v>271</v>
      </c>
      <c r="DT690" s="193" t="s">
        <v>271</v>
      </c>
      <c r="DU690" s="193" t="s">
        <v>271</v>
      </c>
      <c r="DV690" s="190" t="s">
        <v>287</v>
      </c>
      <c r="DW690" s="193">
        <v>346</v>
      </c>
      <c r="DX690" s="193">
        <v>2422</v>
      </c>
      <c r="DY690" s="190" t="s">
        <v>356</v>
      </c>
      <c r="DZ690" s="190" t="s">
        <v>272</v>
      </c>
      <c r="EA690" s="190" t="s">
        <v>323</v>
      </c>
      <c r="EB690" s="190" t="s">
        <v>286</v>
      </c>
      <c r="EC690" s="190" t="s">
        <v>297</v>
      </c>
      <c r="ED690" s="190" t="s">
        <v>271</v>
      </c>
      <c r="EE690" s="190" t="s">
        <v>271</v>
      </c>
      <c r="EF690" s="190" t="s">
        <v>1656</v>
      </c>
      <c r="EG690" s="190" t="s">
        <v>321</v>
      </c>
      <c r="EH690" s="190" t="s">
        <v>284</v>
      </c>
      <c r="EI690" s="190" t="s">
        <v>483</v>
      </c>
      <c r="EJ690" s="190" t="s">
        <v>246</v>
      </c>
      <c r="EK690" s="190" t="s">
        <v>379</v>
      </c>
      <c r="EL690" s="190" t="s">
        <v>272</v>
      </c>
      <c r="EM690" s="190" t="s">
        <v>272</v>
      </c>
      <c r="EN690" s="190" t="s">
        <v>297</v>
      </c>
      <c r="EO690" s="190" t="s">
        <v>272</v>
      </c>
      <c r="EP690" s="190" t="s">
        <v>464</v>
      </c>
      <c r="EQ690" s="190">
        <v>3</v>
      </c>
      <c r="ER690" s="190" t="s">
        <v>692</v>
      </c>
      <c r="ES690" s="190" t="s">
        <v>272</v>
      </c>
      <c r="ET690" s="190" t="s">
        <v>272</v>
      </c>
      <c r="EU690" s="190" t="s">
        <v>297</v>
      </c>
      <c r="EV690" s="190" t="s">
        <v>297</v>
      </c>
      <c r="EW690" s="190" t="s">
        <v>691</v>
      </c>
      <c r="EX690" s="190">
        <v>2</v>
      </c>
      <c r="EY690" s="190" t="s">
        <v>302</v>
      </c>
      <c r="EZ690" s="190" t="s">
        <v>268</v>
      </c>
      <c r="FA690" s="190" t="s">
        <v>260</v>
      </c>
      <c r="FB690" s="193">
        <v>2</v>
      </c>
      <c r="FC690" s="190" t="s">
        <v>276</v>
      </c>
      <c r="FD690" s="190" t="s">
        <v>271</v>
      </c>
      <c r="FE690" s="190" t="s">
        <v>271</v>
      </c>
      <c r="FF690" s="190" t="s">
        <v>263</v>
      </c>
      <c r="FG690" s="190" t="s">
        <v>7901</v>
      </c>
      <c r="FH690" s="190" t="s">
        <v>1656</v>
      </c>
      <c r="FI690" s="190" t="s">
        <v>7900</v>
      </c>
      <c r="FJ690" s="190" t="s">
        <v>7899</v>
      </c>
      <c r="FK690" s="190" t="s">
        <v>7898</v>
      </c>
      <c r="FL690" s="190" t="s">
        <v>7897</v>
      </c>
      <c r="FM690" s="190" t="s">
        <v>7896</v>
      </c>
      <c r="FN690" s="190" t="s">
        <v>7895</v>
      </c>
      <c r="FO690" s="190" t="s">
        <v>271</v>
      </c>
      <c r="FP690" s="190" t="s">
        <v>271</v>
      </c>
      <c r="FQ690" s="193">
        <v>2422</v>
      </c>
      <c r="FR690" s="193">
        <v>346</v>
      </c>
      <c r="FS690" s="190" t="s">
        <v>271</v>
      </c>
      <c r="FT690" s="190" t="s">
        <v>271</v>
      </c>
      <c r="FU690" s="190" t="s">
        <v>271</v>
      </c>
      <c r="FV690" s="190" t="s">
        <v>271</v>
      </c>
      <c r="FW690" s="190" t="s">
        <v>271</v>
      </c>
      <c r="FX690" s="190" t="s">
        <v>271</v>
      </c>
      <c r="FY690" s="190" t="s">
        <v>271</v>
      </c>
      <c r="FZ690" s="190" t="s">
        <v>271</v>
      </c>
      <c r="GA690" s="190" t="s">
        <v>271</v>
      </c>
      <c r="GB690" s="190" t="s">
        <v>271</v>
      </c>
      <c r="GC690" s="190" t="s">
        <v>272</v>
      </c>
      <c r="GD690" s="190" t="s">
        <v>297</v>
      </c>
      <c r="GE690" s="190" t="s">
        <v>271</v>
      </c>
    </row>
    <row r="691" spans="1:187" x14ac:dyDescent="0.3">
      <c r="A691" s="190" t="s">
        <v>372</v>
      </c>
      <c r="B691" s="190">
        <v>3242</v>
      </c>
      <c r="C691" s="190" t="s">
        <v>138</v>
      </c>
      <c r="D691" s="190" t="s">
        <v>240</v>
      </c>
      <c r="E691" s="190" t="s">
        <v>7894</v>
      </c>
      <c r="F691" s="190" t="s">
        <v>7893</v>
      </c>
      <c r="G691" s="190" t="s">
        <v>4001</v>
      </c>
      <c r="H691" s="190" t="s">
        <v>369</v>
      </c>
      <c r="I691" s="190" t="s">
        <v>1514</v>
      </c>
      <c r="J691" s="190" t="s">
        <v>2592</v>
      </c>
      <c r="K691" s="190" t="s">
        <v>271</v>
      </c>
      <c r="L691" s="190" t="s">
        <v>271</v>
      </c>
      <c r="M691" s="190" t="s">
        <v>271</v>
      </c>
      <c r="N691" s="190" t="s">
        <v>271</v>
      </c>
      <c r="O691" s="190" t="s">
        <v>271</v>
      </c>
      <c r="P691" s="190" t="s">
        <v>271</v>
      </c>
      <c r="Q691" s="191">
        <v>41821</v>
      </c>
      <c r="R691" s="191">
        <v>42460</v>
      </c>
      <c r="T691" s="190" t="s">
        <v>592</v>
      </c>
      <c r="U691" s="194">
        <v>138780</v>
      </c>
      <c r="V691" s="190" t="s">
        <v>7892</v>
      </c>
      <c r="W691" s="190" t="s">
        <v>7891</v>
      </c>
      <c r="X691" s="190" t="s">
        <v>7890</v>
      </c>
      <c r="Y691" s="190" t="s">
        <v>271</v>
      </c>
      <c r="Z691" s="190" t="s">
        <v>271</v>
      </c>
      <c r="AA691" s="190" t="s">
        <v>271</v>
      </c>
      <c r="AB691" s="190" t="s">
        <v>310</v>
      </c>
      <c r="AC691" s="190" t="s">
        <v>7889</v>
      </c>
      <c r="AD691" s="190" t="s">
        <v>325</v>
      </c>
      <c r="AE691" s="190" t="s">
        <v>7888</v>
      </c>
      <c r="AF691" s="190" t="s">
        <v>7887</v>
      </c>
      <c r="AG691" s="193">
        <v>1754109</v>
      </c>
      <c r="AH691" s="193">
        <v>1512127</v>
      </c>
      <c r="AI691" s="193">
        <v>3266236</v>
      </c>
      <c r="AJ691" s="193">
        <v>644</v>
      </c>
      <c r="AK691" s="193">
        <v>595</v>
      </c>
      <c r="AL691" s="193">
        <v>1240</v>
      </c>
      <c r="AM691" s="193" t="s">
        <v>271</v>
      </c>
      <c r="AN691" s="193" t="s">
        <v>271</v>
      </c>
      <c r="AO691" s="193">
        <v>0</v>
      </c>
      <c r="AP691" s="193" t="s">
        <v>271</v>
      </c>
      <c r="AQ691" s="193" t="s">
        <v>271</v>
      </c>
      <c r="AR691" s="193">
        <v>0</v>
      </c>
      <c r="AS691" s="190" t="s">
        <v>271</v>
      </c>
      <c r="AT691" s="193" t="s">
        <v>271</v>
      </c>
      <c r="AU691" s="193" t="s">
        <v>271</v>
      </c>
      <c r="AV691" s="190" t="s">
        <v>271</v>
      </c>
      <c r="AW691" s="193" t="s">
        <v>271</v>
      </c>
      <c r="AX691" s="193" t="s">
        <v>271</v>
      </c>
      <c r="AY691" s="190" t="s">
        <v>271</v>
      </c>
      <c r="AZ691" s="193" t="s">
        <v>271</v>
      </c>
      <c r="BA691" s="193" t="s">
        <v>271</v>
      </c>
      <c r="BB691" s="190" t="s">
        <v>271</v>
      </c>
      <c r="BC691" s="193" t="s">
        <v>271</v>
      </c>
      <c r="BD691" s="193" t="s">
        <v>271</v>
      </c>
      <c r="BE691" s="190" t="s">
        <v>271</v>
      </c>
      <c r="BF691" s="193" t="s">
        <v>271</v>
      </c>
      <c r="BG691" s="193" t="s">
        <v>271</v>
      </c>
      <c r="BH691" s="190" t="s">
        <v>271</v>
      </c>
      <c r="BI691" s="193" t="s">
        <v>271</v>
      </c>
      <c r="BJ691" s="193" t="s">
        <v>271</v>
      </c>
      <c r="BK691" s="190" t="s">
        <v>271</v>
      </c>
      <c r="BL691" s="193" t="s">
        <v>271</v>
      </c>
      <c r="BM691" s="193" t="s">
        <v>271</v>
      </c>
      <c r="BN691" s="190" t="s">
        <v>271</v>
      </c>
      <c r="BO691" s="193" t="s">
        <v>271</v>
      </c>
      <c r="BP691" s="193" t="s">
        <v>271</v>
      </c>
      <c r="BQ691" s="190" t="s">
        <v>271</v>
      </c>
      <c r="BR691" s="193" t="s">
        <v>271</v>
      </c>
      <c r="BS691" s="193" t="s">
        <v>271</v>
      </c>
      <c r="BT691" s="190" t="s">
        <v>271</v>
      </c>
      <c r="BU691" s="193" t="s">
        <v>271</v>
      </c>
      <c r="BV691" s="193" t="s">
        <v>271</v>
      </c>
      <c r="BW691" s="193">
        <v>0</v>
      </c>
      <c r="BX691" s="193">
        <v>0</v>
      </c>
      <c r="BY691" s="193">
        <v>0</v>
      </c>
      <c r="BZ691" s="193">
        <v>644</v>
      </c>
      <c r="CA691" s="193">
        <v>595</v>
      </c>
      <c r="CB691" s="193">
        <v>1240</v>
      </c>
      <c r="CC691" s="190" t="s">
        <v>271</v>
      </c>
      <c r="CD691" s="193" t="s">
        <v>271</v>
      </c>
      <c r="CE691" s="193" t="s">
        <v>271</v>
      </c>
      <c r="CF691" s="190" t="s">
        <v>271</v>
      </c>
      <c r="CG691" s="193" t="s">
        <v>271</v>
      </c>
      <c r="CH691" s="193" t="s">
        <v>271</v>
      </c>
      <c r="CI691" s="190" t="s">
        <v>271</v>
      </c>
      <c r="CJ691" s="193" t="s">
        <v>271</v>
      </c>
      <c r="CK691" s="193" t="s">
        <v>271</v>
      </c>
      <c r="CL691" s="190" t="s">
        <v>271</v>
      </c>
      <c r="CM691" s="193" t="s">
        <v>271</v>
      </c>
      <c r="CN691" s="193" t="s">
        <v>271</v>
      </c>
      <c r="CO691" s="190" t="s">
        <v>271</v>
      </c>
      <c r="CP691" s="193" t="s">
        <v>271</v>
      </c>
      <c r="CQ691" s="193" t="s">
        <v>271</v>
      </c>
      <c r="CR691" s="190" t="s">
        <v>271</v>
      </c>
      <c r="CS691" s="193" t="s">
        <v>271</v>
      </c>
      <c r="CT691" s="193" t="s">
        <v>271</v>
      </c>
      <c r="CU691" s="190" t="s">
        <v>271</v>
      </c>
      <c r="CV691" s="193" t="s">
        <v>271</v>
      </c>
      <c r="CW691" s="193" t="s">
        <v>271</v>
      </c>
      <c r="CX691" s="190" t="s">
        <v>271</v>
      </c>
      <c r="CY691" s="193" t="s">
        <v>271</v>
      </c>
      <c r="CZ691" s="193" t="s">
        <v>271</v>
      </c>
      <c r="DA691" s="190" t="s">
        <v>271</v>
      </c>
      <c r="DB691" s="193" t="s">
        <v>271</v>
      </c>
      <c r="DC691" s="193" t="s">
        <v>271</v>
      </c>
      <c r="DD691" s="190" t="s">
        <v>271</v>
      </c>
      <c r="DE691" s="193" t="s">
        <v>271</v>
      </c>
      <c r="DF691" s="193" t="s">
        <v>271</v>
      </c>
      <c r="DG691" s="190" t="s">
        <v>271</v>
      </c>
      <c r="DH691" s="193" t="s">
        <v>271</v>
      </c>
      <c r="DI691" s="193" t="s">
        <v>271</v>
      </c>
      <c r="DJ691" s="190" t="s">
        <v>271</v>
      </c>
      <c r="DK691" s="193" t="s">
        <v>271</v>
      </c>
      <c r="DL691" s="193" t="s">
        <v>271</v>
      </c>
      <c r="DM691" s="190" t="s">
        <v>271</v>
      </c>
      <c r="DN691" s="193" t="s">
        <v>271</v>
      </c>
      <c r="DO691" s="193" t="s">
        <v>271</v>
      </c>
      <c r="DP691" s="190" t="s">
        <v>287</v>
      </c>
      <c r="DQ691" s="193">
        <v>1240</v>
      </c>
      <c r="DR691" s="193">
        <v>0</v>
      </c>
      <c r="DS691" s="190" t="s">
        <v>271</v>
      </c>
      <c r="DT691" s="193" t="s">
        <v>271</v>
      </c>
      <c r="DU691" s="193" t="s">
        <v>271</v>
      </c>
      <c r="DV691" s="190" t="s">
        <v>271</v>
      </c>
      <c r="DW691" s="193" t="s">
        <v>271</v>
      </c>
      <c r="DX691" s="193" t="s">
        <v>271</v>
      </c>
      <c r="DY691" s="190" t="s">
        <v>356</v>
      </c>
      <c r="DZ691" s="190" t="s">
        <v>272</v>
      </c>
      <c r="EA691" s="190" t="s">
        <v>323</v>
      </c>
      <c r="EB691" s="190" t="s">
        <v>286</v>
      </c>
      <c r="EC691" s="190" t="s">
        <v>297</v>
      </c>
      <c r="ED691" s="190" t="s">
        <v>271</v>
      </c>
      <c r="EE691" s="190" t="s">
        <v>271</v>
      </c>
      <c r="EF691" s="190" t="s">
        <v>1656</v>
      </c>
      <c r="EG691" s="190" t="s">
        <v>271</v>
      </c>
      <c r="EH691" s="190" t="s">
        <v>271</v>
      </c>
      <c r="EI691" s="190" t="s">
        <v>483</v>
      </c>
      <c r="EJ691" s="190" t="s">
        <v>271</v>
      </c>
      <c r="EK691" s="190" t="s">
        <v>271</v>
      </c>
      <c r="EL691" s="190" t="s">
        <v>271</v>
      </c>
      <c r="EM691" s="190" t="s">
        <v>271</v>
      </c>
      <c r="EN691" s="190" t="s">
        <v>271</v>
      </c>
      <c r="EO691" s="190" t="s">
        <v>271</v>
      </c>
      <c r="EP691" s="190" t="s">
        <v>271</v>
      </c>
      <c r="EQ691" s="190">
        <v>0</v>
      </c>
      <c r="ER691" s="190" t="s">
        <v>271</v>
      </c>
      <c r="ES691" s="190" t="s">
        <v>271</v>
      </c>
      <c r="ET691" s="190" t="s">
        <v>271</v>
      </c>
      <c r="EU691" s="190" t="s">
        <v>271</v>
      </c>
      <c r="EV691" s="190" t="s">
        <v>271</v>
      </c>
      <c r="EW691" s="190" t="s">
        <v>271</v>
      </c>
      <c r="EX691" s="190">
        <v>0</v>
      </c>
      <c r="EY691" s="190" t="s">
        <v>271</v>
      </c>
      <c r="EZ691" s="190" t="s">
        <v>271</v>
      </c>
      <c r="FA691" s="190" t="s">
        <v>271</v>
      </c>
      <c r="FB691" s="193">
        <v>0</v>
      </c>
      <c r="FC691" s="190" t="s">
        <v>271</v>
      </c>
      <c r="FD691" s="190" t="s">
        <v>271</v>
      </c>
      <c r="FE691" s="190" t="s">
        <v>271</v>
      </c>
      <c r="FF691" s="190" t="s">
        <v>271</v>
      </c>
      <c r="FG691" s="190" t="s">
        <v>271</v>
      </c>
      <c r="FH691" s="190" t="s">
        <v>1656</v>
      </c>
      <c r="FI691" s="190" t="s">
        <v>271</v>
      </c>
      <c r="FJ691" s="190" t="s">
        <v>271</v>
      </c>
      <c r="FK691" s="190" t="s">
        <v>271</v>
      </c>
      <c r="FL691" s="190" t="s">
        <v>271</v>
      </c>
      <c r="FM691" s="190" t="s">
        <v>271</v>
      </c>
      <c r="FN691" s="190" t="s">
        <v>271</v>
      </c>
      <c r="FO691" s="190" t="s">
        <v>7886</v>
      </c>
      <c r="FP691" s="190" t="s">
        <v>271</v>
      </c>
      <c r="FQ691" s="193">
        <v>0</v>
      </c>
      <c r="FR691" s="193">
        <v>1240</v>
      </c>
      <c r="FS691" s="190" t="s">
        <v>271</v>
      </c>
      <c r="FT691" s="190" t="s">
        <v>271</v>
      </c>
      <c r="FU691" s="190" t="s">
        <v>271</v>
      </c>
      <c r="FV691" s="190" t="s">
        <v>271</v>
      </c>
      <c r="FW691" s="190" t="s">
        <v>272</v>
      </c>
      <c r="FX691" s="190" t="s">
        <v>297</v>
      </c>
      <c r="FY691" s="190" t="s">
        <v>271</v>
      </c>
      <c r="FZ691" s="190" t="s">
        <v>271</v>
      </c>
      <c r="GA691" s="190" t="s">
        <v>271</v>
      </c>
      <c r="GB691" s="190" t="s">
        <v>271</v>
      </c>
      <c r="GC691" s="190" t="s">
        <v>271</v>
      </c>
      <c r="GD691" s="190" t="s">
        <v>271</v>
      </c>
      <c r="GE691" s="190" t="s">
        <v>271</v>
      </c>
    </row>
    <row r="692" spans="1:187" x14ac:dyDescent="0.3">
      <c r="A692" s="190" t="s">
        <v>372</v>
      </c>
      <c r="B692" s="190">
        <v>3244</v>
      </c>
      <c r="C692" s="190" t="s">
        <v>138</v>
      </c>
      <c r="D692" s="190" t="s">
        <v>240</v>
      </c>
      <c r="E692" s="190" t="s">
        <v>7885</v>
      </c>
      <c r="F692" s="190" t="s">
        <v>7884</v>
      </c>
      <c r="G692" s="190" t="s">
        <v>4001</v>
      </c>
      <c r="H692" s="190" t="s">
        <v>369</v>
      </c>
      <c r="I692" s="190" t="s">
        <v>544</v>
      </c>
      <c r="J692" s="190" t="s">
        <v>544</v>
      </c>
      <c r="K692" s="190" t="s">
        <v>271</v>
      </c>
      <c r="L692" s="190" t="s">
        <v>271</v>
      </c>
      <c r="M692" s="190" t="s">
        <v>271</v>
      </c>
      <c r="N692" s="190" t="s">
        <v>271</v>
      </c>
      <c r="O692" s="190" t="s">
        <v>271</v>
      </c>
      <c r="P692" s="190" t="s">
        <v>271</v>
      </c>
      <c r="Q692" s="191">
        <v>41730</v>
      </c>
      <c r="R692" s="191">
        <v>42094</v>
      </c>
      <c r="S692" s="191">
        <v>42247</v>
      </c>
      <c r="T692" s="190" t="s">
        <v>574</v>
      </c>
      <c r="U692" s="194">
        <v>1444231</v>
      </c>
      <c r="V692" s="190" t="s">
        <v>1667</v>
      </c>
      <c r="W692" s="190" t="s">
        <v>1666</v>
      </c>
      <c r="X692" s="190" t="s">
        <v>1665</v>
      </c>
      <c r="Y692" s="190" t="s">
        <v>1678</v>
      </c>
      <c r="Z692" s="190" t="s">
        <v>364</v>
      </c>
      <c r="AA692" s="190" t="s">
        <v>1677</v>
      </c>
      <c r="AB692" s="190" t="s">
        <v>448</v>
      </c>
      <c r="AC692" s="190" t="s">
        <v>5940</v>
      </c>
      <c r="AD692" s="190" t="s">
        <v>325</v>
      </c>
      <c r="AE692" s="190" t="s">
        <v>7883</v>
      </c>
      <c r="AF692" s="190" t="s">
        <v>7882</v>
      </c>
      <c r="AG692" s="193">
        <v>7764</v>
      </c>
      <c r="AH692" s="193">
        <v>8080</v>
      </c>
      <c r="AI692" s="193">
        <v>15844</v>
      </c>
      <c r="AJ692" s="193">
        <v>1781</v>
      </c>
      <c r="AK692" s="193">
        <v>721</v>
      </c>
      <c r="AL692" s="193">
        <v>2502</v>
      </c>
      <c r="AM692" s="193" t="s">
        <v>271</v>
      </c>
      <c r="AN692" s="193" t="s">
        <v>271</v>
      </c>
      <c r="AO692" s="193">
        <v>0</v>
      </c>
      <c r="AP692" s="193" t="s">
        <v>271</v>
      </c>
      <c r="AQ692" s="193" t="s">
        <v>271</v>
      </c>
      <c r="AR692" s="193">
        <v>0</v>
      </c>
      <c r="AS692" s="190" t="s">
        <v>271</v>
      </c>
      <c r="AT692" s="193" t="s">
        <v>271</v>
      </c>
      <c r="AU692" s="193" t="s">
        <v>271</v>
      </c>
      <c r="AV692" s="190" t="s">
        <v>271</v>
      </c>
      <c r="AW692" s="193" t="s">
        <v>271</v>
      </c>
      <c r="AX692" s="193" t="s">
        <v>271</v>
      </c>
      <c r="AY692" s="190" t="s">
        <v>287</v>
      </c>
      <c r="AZ692" s="193">
        <v>0</v>
      </c>
      <c r="BA692" s="193">
        <v>0</v>
      </c>
      <c r="BB692" s="190" t="s">
        <v>271</v>
      </c>
      <c r="BC692" s="193" t="s">
        <v>271</v>
      </c>
      <c r="BD692" s="193" t="s">
        <v>271</v>
      </c>
      <c r="BE692" s="190" t="s">
        <v>271</v>
      </c>
      <c r="BF692" s="193" t="s">
        <v>271</v>
      </c>
      <c r="BG692" s="193" t="s">
        <v>271</v>
      </c>
      <c r="BH692" s="190" t="s">
        <v>271</v>
      </c>
      <c r="BI692" s="193" t="s">
        <v>271</v>
      </c>
      <c r="BJ692" s="193" t="s">
        <v>271</v>
      </c>
      <c r="BK692" s="190" t="s">
        <v>271</v>
      </c>
      <c r="BL692" s="193" t="s">
        <v>271</v>
      </c>
      <c r="BM692" s="193" t="s">
        <v>271</v>
      </c>
      <c r="BN692" s="190" t="s">
        <v>271</v>
      </c>
      <c r="BO692" s="193" t="s">
        <v>271</v>
      </c>
      <c r="BP692" s="193" t="s">
        <v>271</v>
      </c>
      <c r="BQ692" s="190" t="s">
        <v>271</v>
      </c>
      <c r="BR692" s="193" t="s">
        <v>271</v>
      </c>
      <c r="BS692" s="193" t="s">
        <v>271</v>
      </c>
      <c r="BT692" s="190" t="s">
        <v>271</v>
      </c>
      <c r="BU692" s="193" t="s">
        <v>271</v>
      </c>
      <c r="BV692" s="193" t="s">
        <v>271</v>
      </c>
      <c r="BW692" s="193" t="s">
        <v>271</v>
      </c>
      <c r="BX692" s="193" t="s">
        <v>271</v>
      </c>
      <c r="BY692" s="193">
        <v>0</v>
      </c>
      <c r="BZ692" s="193" t="s">
        <v>271</v>
      </c>
      <c r="CA692" s="193" t="s">
        <v>271</v>
      </c>
      <c r="CB692" s="193">
        <v>0</v>
      </c>
      <c r="CC692" s="190" t="s">
        <v>271</v>
      </c>
      <c r="CD692" s="193" t="s">
        <v>271</v>
      </c>
      <c r="CE692" s="193" t="s">
        <v>271</v>
      </c>
      <c r="CF692" s="190" t="s">
        <v>271</v>
      </c>
      <c r="CG692" s="193" t="s">
        <v>271</v>
      </c>
      <c r="CH692" s="193" t="s">
        <v>271</v>
      </c>
      <c r="CI692" s="190" t="s">
        <v>271</v>
      </c>
      <c r="CJ692" s="193" t="s">
        <v>271</v>
      </c>
      <c r="CK692" s="193" t="s">
        <v>271</v>
      </c>
      <c r="CL692" s="190" t="s">
        <v>271</v>
      </c>
      <c r="CM692" s="193" t="s">
        <v>271</v>
      </c>
      <c r="CN692" s="193" t="s">
        <v>271</v>
      </c>
      <c r="CO692" s="190" t="s">
        <v>271</v>
      </c>
      <c r="CP692" s="193" t="s">
        <v>271</v>
      </c>
      <c r="CQ692" s="193" t="s">
        <v>271</v>
      </c>
      <c r="CR692" s="190" t="s">
        <v>271</v>
      </c>
      <c r="CS692" s="193" t="s">
        <v>271</v>
      </c>
      <c r="CT692" s="193" t="s">
        <v>271</v>
      </c>
      <c r="CU692" s="190" t="s">
        <v>271</v>
      </c>
      <c r="CV692" s="193" t="s">
        <v>271</v>
      </c>
      <c r="CW692" s="193" t="s">
        <v>271</v>
      </c>
      <c r="CX692" s="190" t="s">
        <v>271</v>
      </c>
      <c r="CY692" s="193" t="s">
        <v>271</v>
      </c>
      <c r="CZ692" s="193" t="s">
        <v>271</v>
      </c>
      <c r="DA692" s="190" t="s">
        <v>271</v>
      </c>
      <c r="DB692" s="193" t="s">
        <v>271</v>
      </c>
      <c r="DC692" s="193" t="s">
        <v>271</v>
      </c>
      <c r="DD692" s="190" t="s">
        <v>271</v>
      </c>
      <c r="DE692" s="193" t="s">
        <v>271</v>
      </c>
      <c r="DF692" s="193" t="s">
        <v>271</v>
      </c>
      <c r="DG692" s="190" t="s">
        <v>271</v>
      </c>
      <c r="DH692" s="193" t="s">
        <v>271</v>
      </c>
      <c r="DI692" s="193" t="s">
        <v>271</v>
      </c>
      <c r="DJ692" s="190" t="s">
        <v>271</v>
      </c>
      <c r="DK692" s="193" t="s">
        <v>271</v>
      </c>
      <c r="DL692" s="193" t="s">
        <v>271</v>
      </c>
      <c r="DM692" s="190" t="s">
        <v>271</v>
      </c>
      <c r="DN692" s="193" t="s">
        <v>271</v>
      </c>
      <c r="DO692" s="193" t="s">
        <v>271</v>
      </c>
      <c r="DP692" s="190" t="s">
        <v>271</v>
      </c>
      <c r="DQ692" s="193" t="s">
        <v>271</v>
      </c>
      <c r="DR692" s="193" t="s">
        <v>271</v>
      </c>
      <c r="DS692" s="190" t="s">
        <v>271</v>
      </c>
      <c r="DT692" s="193" t="s">
        <v>271</v>
      </c>
      <c r="DU692" s="193" t="s">
        <v>271</v>
      </c>
      <c r="DV692" s="190" t="s">
        <v>271</v>
      </c>
      <c r="DW692" s="193" t="s">
        <v>271</v>
      </c>
      <c r="DX692" s="193" t="s">
        <v>271</v>
      </c>
      <c r="DY692" s="190" t="s">
        <v>356</v>
      </c>
      <c r="DZ692" s="190" t="s">
        <v>272</v>
      </c>
      <c r="EA692" s="190" t="s">
        <v>564</v>
      </c>
      <c r="EB692" s="190" t="s">
        <v>286</v>
      </c>
      <c r="EC692" s="190" t="s">
        <v>297</v>
      </c>
      <c r="ED692" s="190" t="s">
        <v>271</v>
      </c>
      <c r="EE692" s="190" t="s">
        <v>271</v>
      </c>
      <c r="EF692" s="190" t="s">
        <v>7881</v>
      </c>
      <c r="EG692" s="190" t="s">
        <v>285</v>
      </c>
      <c r="EH692" s="190" t="s">
        <v>380</v>
      </c>
      <c r="EI692" s="190" t="s">
        <v>319</v>
      </c>
      <c r="EJ692" s="190" t="s">
        <v>246</v>
      </c>
      <c r="EK692" s="190" t="s">
        <v>379</v>
      </c>
      <c r="EL692" s="190" t="s">
        <v>272</v>
      </c>
      <c r="EM692" s="190" t="s">
        <v>272</v>
      </c>
      <c r="EN692" s="190" t="s">
        <v>272</v>
      </c>
      <c r="EO692" s="190" t="s">
        <v>272</v>
      </c>
      <c r="EP692" s="190" t="s">
        <v>378</v>
      </c>
      <c r="EQ692" s="190">
        <v>4</v>
      </c>
      <c r="ER692" s="190" t="s">
        <v>349</v>
      </c>
      <c r="ES692" s="190" t="s">
        <v>272</v>
      </c>
      <c r="ET692" s="190" t="s">
        <v>272</v>
      </c>
      <c r="EU692" s="190" t="s">
        <v>272</v>
      </c>
      <c r="EV692" s="190" t="s">
        <v>272</v>
      </c>
      <c r="EW692" s="190" t="s">
        <v>303</v>
      </c>
      <c r="EX692" s="190">
        <v>4</v>
      </c>
      <c r="EY692" s="190" t="s">
        <v>278</v>
      </c>
      <c r="EZ692" s="190" t="s">
        <v>266</v>
      </c>
      <c r="FA692" s="190" t="s">
        <v>260</v>
      </c>
      <c r="FB692" s="193">
        <v>1</v>
      </c>
      <c r="FC692" s="190" t="s">
        <v>276</v>
      </c>
      <c r="FD692" s="190" t="s">
        <v>271</v>
      </c>
      <c r="FE692" s="190" t="s">
        <v>271</v>
      </c>
      <c r="FF692" s="190" t="s">
        <v>264</v>
      </c>
      <c r="FG692" s="190" t="s">
        <v>7880</v>
      </c>
      <c r="FH692" s="190" t="s">
        <v>1656</v>
      </c>
      <c r="FI692" s="190" t="s">
        <v>7879</v>
      </c>
      <c r="FJ692" s="190" t="s">
        <v>7878</v>
      </c>
      <c r="FK692" s="190" t="s">
        <v>271</v>
      </c>
      <c r="FL692" s="190" t="s">
        <v>7877</v>
      </c>
      <c r="FM692" s="190" t="s">
        <v>7876</v>
      </c>
      <c r="FN692" s="190" t="s">
        <v>271</v>
      </c>
      <c r="FO692" s="190" t="s">
        <v>7875</v>
      </c>
      <c r="FP692" s="190" t="s">
        <v>7874</v>
      </c>
      <c r="FQ692" s="193">
        <v>0</v>
      </c>
      <c r="FR692" s="193">
        <v>0</v>
      </c>
      <c r="FS692" s="190" t="s">
        <v>271</v>
      </c>
      <c r="FT692" s="190" t="s">
        <v>271</v>
      </c>
      <c r="FU692" s="190" t="s">
        <v>272</v>
      </c>
      <c r="FV692" s="190" t="s">
        <v>297</v>
      </c>
      <c r="FW692" s="190" t="s">
        <v>271</v>
      </c>
      <c r="FX692" s="190" t="s">
        <v>271</v>
      </c>
      <c r="FY692" s="190" t="s">
        <v>271</v>
      </c>
      <c r="FZ692" s="190" t="s">
        <v>271</v>
      </c>
      <c r="GA692" s="190" t="s">
        <v>271</v>
      </c>
      <c r="GB692" s="190" t="s">
        <v>271</v>
      </c>
      <c r="GC692" s="190" t="s">
        <v>271</v>
      </c>
      <c r="GD692" s="190" t="s">
        <v>271</v>
      </c>
      <c r="GE692" s="190" t="s">
        <v>271</v>
      </c>
    </row>
    <row r="693" spans="1:187" x14ac:dyDescent="0.3">
      <c r="A693" s="190" t="s">
        <v>372</v>
      </c>
      <c r="B693" s="190">
        <v>3247</v>
      </c>
      <c r="C693" s="190" t="s">
        <v>138</v>
      </c>
      <c r="D693" s="190" t="s">
        <v>240</v>
      </c>
      <c r="E693" s="190" t="s">
        <v>7873</v>
      </c>
      <c r="F693" s="190" t="s">
        <v>7872</v>
      </c>
      <c r="G693" s="190" t="s">
        <v>4001</v>
      </c>
      <c r="H693" s="190" t="s">
        <v>369</v>
      </c>
      <c r="I693" s="190" t="s">
        <v>544</v>
      </c>
      <c r="J693" s="190" t="s">
        <v>7871</v>
      </c>
      <c r="K693" s="190" t="s">
        <v>271</v>
      </c>
      <c r="L693" s="190" t="s">
        <v>271</v>
      </c>
      <c r="M693" s="190" t="s">
        <v>271</v>
      </c>
      <c r="N693" s="190" t="s">
        <v>271</v>
      </c>
      <c r="O693" s="190" t="s">
        <v>271</v>
      </c>
      <c r="P693" s="190" t="s">
        <v>271</v>
      </c>
      <c r="Q693" s="191">
        <v>42217</v>
      </c>
      <c r="R693" s="191">
        <v>42338</v>
      </c>
      <c r="T693" s="190" t="s">
        <v>1679</v>
      </c>
      <c r="U693" s="194">
        <v>600697</v>
      </c>
      <c r="V693" s="190" t="s">
        <v>1667</v>
      </c>
      <c r="W693" s="190" t="s">
        <v>1666</v>
      </c>
      <c r="X693" s="190" t="s">
        <v>1665</v>
      </c>
      <c r="Y693" s="190" t="s">
        <v>1664</v>
      </c>
      <c r="Z693" s="190" t="s">
        <v>1663</v>
      </c>
      <c r="AA693" s="190" t="s">
        <v>1662</v>
      </c>
      <c r="AB693" s="190" t="s">
        <v>448</v>
      </c>
      <c r="AC693" s="190" t="s">
        <v>7870</v>
      </c>
      <c r="AD693" s="190" t="s">
        <v>325</v>
      </c>
      <c r="AE693" s="190" t="s">
        <v>7869</v>
      </c>
      <c r="AF693" s="190" t="s">
        <v>7868</v>
      </c>
      <c r="AG693" s="193">
        <v>8625</v>
      </c>
      <c r="AH693" s="193">
        <v>8624</v>
      </c>
      <c r="AI693" s="193">
        <v>17249</v>
      </c>
      <c r="AJ693" s="193">
        <v>14545</v>
      </c>
      <c r="AK693" s="193">
        <v>12602</v>
      </c>
      <c r="AL693" s="193">
        <v>27147</v>
      </c>
      <c r="AM693" s="193">
        <v>101815</v>
      </c>
      <c r="AN693" s="193">
        <v>88214</v>
      </c>
      <c r="AO693" s="193">
        <v>190029</v>
      </c>
      <c r="AP693" s="193">
        <v>14545</v>
      </c>
      <c r="AQ693" s="193">
        <v>12602</v>
      </c>
      <c r="AR693" s="193">
        <v>27147</v>
      </c>
      <c r="AS693" s="190" t="s">
        <v>271</v>
      </c>
      <c r="AT693" s="193" t="s">
        <v>271</v>
      </c>
      <c r="AU693" s="193" t="s">
        <v>271</v>
      </c>
      <c r="AV693" s="190" t="s">
        <v>271</v>
      </c>
      <c r="AW693" s="193" t="s">
        <v>271</v>
      </c>
      <c r="AX693" s="193" t="s">
        <v>271</v>
      </c>
      <c r="AY693" s="190" t="s">
        <v>271</v>
      </c>
      <c r="AZ693" s="193" t="s">
        <v>271</v>
      </c>
      <c r="BA693" s="193" t="s">
        <v>271</v>
      </c>
      <c r="BB693" s="190" t="s">
        <v>271</v>
      </c>
      <c r="BC693" s="193" t="s">
        <v>271</v>
      </c>
      <c r="BD693" s="193" t="s">
        <v>271</v>
      </c>
      <c r="BE693" s="190" t="s">
        <v>271</v>
      </c>
      <c r="BF693" s="193" t="s">
        <v>271</v>
      </c>
      <c r="BG693" s="193" t="s">
        <v>271</v>
      </c>
      <c r="BH693" s="190" t="s">
        <v>271</v>
      </c>
      <c r="BI693" s="193" t="s">
        <v>271</v>
      </c>
      <c r="BJ693" s="193" t="s">
        <v>271</v>
      </c>
      <c r="BK693" s="190" t="s">
        <v>271</v>
      </c>
      <c r="BL693" s="193" t="s">
        <v>271</v>
      </c>
      <c r="BM693" s="193" t="s">
        <v>271</v>
      </c>
      <c r="BN693" s="190" t="s">
        <v>287</v>
      </c>
      <c r="BO693" s="193">
        <v>27147</v>
      </c>
      <c r="BP693" s="193">
        <v>190029</v>
      </c>
      <c r="BQ693" s="190" t="s">
        <v>271</v>
      </c>
      <c r="BR693" s="193" t="s">
        <v>271</v>
      </c>
      <c r="BS693" s="193" t="s">
        <v>271</v>
      </c>
      <c r="BT693" s="190" t="s">
        <v>271</v>
      </c>
      <c r="BU693" s="193" t="s">
        <v>271</v>
      </c>
      <c r="BV693" s="193" t="s">
        <v>271</v>
      </c>
      <c r="BW693" s="193" t="s">
        <v>271</v>
      </c>
      <c r="BX693" s="193" t="s">
        <v>271</v>
      </c>
      <c r="BY693" s="193">
        <v>0</v>
      </c>
      <c r="BZ693" s="193" t="s">
        <v>271</v>
      </c>
      <c r="CA693" s="193" t="s">
        <v>271</v>
      </c>
      <c r="CB693" s="193">
        <v>0</v>
      </c>
      <c r="CC693" s="190" t="s">
        <v>271</v>
      </c>
      <c r="CD693" s="193" t="s">
        <v>271</v>
      </c>
      <c r="CE693" s="193" t="s">
        <v>271</v>
      </c>
      <c r="CF693" s="190" t="s">
        <v>271</v>
      </c>
      <c r="CG693" s="193" t="s">
        <v>271</v>
      </c>
      <c r="CH693" s="193" t="s">
        <v>271</v>
      </c>
      <c r="CI693" s="190" t="s">
        <v>271</v>
      </c>
      <c r="CJ693" s="193" t="s">
        <v>271</v>
      </c>
      <c r="CK693" s="193" t="s">
        <v>271</v>
      </c>
      <c r="CL693" s="190" t="s">
        <v>271</v>
      </c>
      <c r="CM693" s="193" t="s">
        <v>271</v>
      </c>
      <c r="CN693" s="193" t="s">
        <v>271</v>
      </c>
      <c r="CO693" s="190" t="s">
        <v>271</v>
      </c>
      <c r="CP693" s="193" t="s">
        <v>271</v>
      </c>
      <c r="CQ693" s="193" t="s">
        <v>271</v>
      </c>
      <c r="CR693" s="190" t="s">
        <v>271</v>
      </c>
      <c r="CS693" s="193" t="s">
        <v>271</v>
      </c>
      <c r="CT693" s="193" t="s">
        <v>271</v>
      </c>
      <c r="CU693" s="190" t="s">
        <v>271</v>
      </c>
      <c r="CV693" s="193" t="s">
        <v>271</v>
      </c>
      <c r="CW693" s="193" t="s">
        <v>271</v>
      </c>
      <c r="CX693" s="190" t="s">
        <v>271</v>
      </c>
      <c r="CY693" s="193" t="s">
        <v>271</v>
      </c>
      <c r="CZ693" s="193" t="s">
        <v>271</v>
      </c>
      <c r="DA693" s="190" t="s">
        <v>271</v>
      </c>
      <c r="DB693" s="193" t="s">
        <v>271</v>
      </c>
      <c r="DC693" s="193" t="s">
        <v>271</v>
      </c>
      <c r="DD693" s="190" t="s">
        <v>271</v>
      </c>
      <c r="DE693" s="193" t="s">
        <v>271</v>
      </c>
      <c r="DF693" s="193" t="s">
        <v>271</v>
      </c>
      <c r="DG693" s="190" t="s">
        <v>271</v>
      </c>
      <c r="DH693" s="193" t="s">
        <v>271</v>
      </c>
      <c r="DI693" s="193" t="s">
        <v>271</v>
      </c>
      <c r="DJ693" s="190" t="s">
        <v>271</v>
      </c>
      <c r="DK693" s="193" t="s">
        <v>271</v>
      </c>
      <c r="DL693" s="193" t="s">
        <v>271</v>
      </c>
      <c r="DM693" s="190" t="s">
        <v>271</v>
      </c>
      <c r="DN693" s="193" t="s">
        <v>271</v>
      </c>
      <c r="DO693" s="193" t="s">
        <v>271</v>
      </c>
      <c r="DP693" s="190" t="s">
        <v>271</v>
      </c>
      <c r="DQ693" s="193" t="s">
        <v>271</v>
      </c>
      <c r="DR693" s="193" t="s">
        <v>271</v>
      </c>
      <c r="DS693" s="190" t="s">
        <v>271</v>
      </c>
      <c r="DT693" s="193" t="s">
        <v>271</v>
      </c>
      <c r="DU693" s="193" t="s">
        <v>271</v>
      </c>
      <c r="DV693" s="190" t="s">
        <v>271</v>
      </c>
      <c r="DW693" s="193" t="s">
        <v>271</v>
      </c>
      <c r="DX693" s="193" t="s">
        <v>271</v>
      </c>
      <c r="DY693" s="190" t="s">
        <v>356</v>
      </c>
      <c r="DZ693" s="190" t="s">
        <v>297</v>
      </c>
      <c r="EA693" s="190" t="s">
        <v>271</v>
      </c>
      <c r="EB693" s="190" t="s">
        <v>271</v>
      </c>
      <c r="EC693" s="190" t="s">
        <v>297</v>
      </c>
      <c r="ED693" s="190" t="s">
        <v>271</v>
      </c>
      <c r="EE693" s="190" t="s">
        <v>271</v>
      </c>
      <c r="EF693" s="190" t="s">
        <v>1656</v>
      </c>
      <c r="EG693" s="190" t="s">
        <v>352</v>
      </c>
      <c r="EH693" s="190" t="s">
        <v>380</v>
      </c>
      <c r="EI693" s="190" t="s">
        <v>319</v>
      </c>
      <c r="EJ693" s="190" t="s">
        <v>246</v>
      </c>
      <c r="EK693" s="190" t="s">
        <v>379</v>
      </c>
      <c r="EL693" s="190" t="s">
        <v>272</v>
      </c>
      <c r="EM693" s="190" t="s">
        <v>272</v>
      </c>
      <c r="EN693" s="190" t="s">
        <v>272</v>
      </c>
      <c r="EO693" s="190" t="s">
        <v>272</v>
      </c>
      <c r="EP693" s="190" t="s">
        <v>378</v>
      </c>
      <c r="EQ693" s="190">
        <v>4</v>
      </c>
      <c r="ER693" s="190" t="s">
        <v>349</v>
      </c>
      <c r="ES693" s="190" t="s">
        <v>272</v>
      </c>
      <c r="ET693" s="190" t="s">
        <v>272</v>
      </c>
      <c r="EU693" s="190" t="s">
        <v>272</v>
      </c>
      <c r="EV693" s="190" t="s">
        <v>272</v>
      </c>
      <c r="EW693" s="190" t="s">
        <v>303</v>
      </c>
      <c r="EX693" s="190">
        <v>4</v>
      </c>
      <c r="EY693" s="190" t="s">
        <v>318</v>
      </c>
      <c r="EZ693" s="190" t="s">
        <v>266</v>
      </c>
      <c r="FA693" s="190" t="s">
        <v>260</v>
      </c>
      <c r="FB693" s="193">
        <v>1</v>
      </c>
      <c r="FC693" s="190" t="s">
        <v>276</v>
      </c>
      <c r="FD693" s="190" t="s">
        <v>271</v>
      </c>
      <c r="FE693" s="190" t="s">
        <v>271</v>
      </c>
      <c r="FF693" s="190" t="s">
        <v>264</v>
      </c>
      <c r="FG693" s="190" t="s">
        <v>7867</v>
      </c>
      <c r="FH693" s="190" t="s">
        <v>1656</v>
      </c>
      <c r="FI693" s="190" t="s">
        <v>7866</v>
      </c>
      <c r="FJ693" s="190" t="s">
        <v>7865</v>
      </c>
      <c r="FK693" s="190" t="s">
        <v>271</v>
      </c>
      <c r="FL693" s="190" t="s">
        <v>7864</v>
      </c>
      <c r="FM693" s="190" t="s">
        <v>271</v>
      </c>
      <c r="FN693" s="190" t="s">
        <v>271</v>
      </c>
      <c r="FO693" s="190" t="s">
        <v>271</v>
      </c>
      <c r="FP693" s="190" t="s">
        <v>7863</v>
      </c>
      <c r="FQ693" s="193">
        <v>190029</v>
      </c>
      <c r="FR693" s="193">
        <v>27147</v>
      </c>
      <c r="FS693" s="190" t="s">
        <v>271</v>
      </c>
      <c r="FT693" s="190" t="s">
        <v>271</v>
      </c>
      <c r="FU693" s="190" t="s">
        <v>272</v>
      </c>
      <c r="FV693" s="190" t="s">
        <v>272</v>
      </c>
      <c r="FW693" s="190" t="s">
        <v>272</v>
      </c>
      <c r="FX693" s="190" t="s">
        <v>272</v>
      </c>
      <c r="FY693" s="190" t="s">
        <v>271</v>
      </c>
      <c r="FZ693" s="190" t="s">
        <v>271</v>
      </c>
      <c r="GA693" s="190" t="s">
        <v>271</v>
      </c>
      <c r="GB693" s="190" t="s">
        <v>271</v>
      </c>
      <c r="GC693" s="190" t="s">
        <v>271</v>
      </c>
      <c r="GD693" s="190" t="s">
        <v>271</v>
      </c>
      <c r="GE693" s="190" t="s">
        <v>271</v>
      </c>
    </row>
    <row r="694" spans="1:187" x14ac:dyDescent="0.3">
      <c r="A694" s="190" t="s">
        <v>372</v>
      </c>
      <c r="B694" s="190">
        <v>3890</v>
      </c>
      <c r="C694" s="190" t="s">
        <v>138</v>
      </c>
      <c r="D694" s="190" t="s">
        <v>240</v>
      </c>
      <c r="E694" s="190" t="s">
        <v>7862</v>
      </c>
      <c r="F694" s="190" t="s">
        <v>7624</v>
      </c>
      <c r="G694" s="190" t="s">
        <v>4001</v>
      </c>
      <c r="H694" s="190" t="s">
        <v>2239</v>
      </c>
      <c r="I694" s="190" t="s">
        <v>301</v>
      </c>
      <c r="J694" s="190" t="s">
        <v>271</v>
      </c>
      <c r="K694" s="190" t="s">
        <v>271</v>
      </c>
      <c r="L694" s="190" t="s">
        <v>271</v>
      </c>
      <c r="M694" s="190" t="s">
        <v>271</v>
      </c>
      <c r="N694" s="190" t="s">
        <v>271</v>
      </c>
      <c r="O694" s="190" t="s">
        <v>271</v>
      </c>
      <c r="P694" s="190" t="s">
        <v>271</v>
      </c>
      <c r="Q694" s="191">
        <v>42186</v>
      </c>
      <c r="R694" s="191">
        <v>42551</v>
      </c>
      <c r="T694" s="190" t="s">
        <v>391</v>
      </c>
      <c r="U694" s="194" t="s">
        <v>271</v>
      </c>
      <c r="V694" s="190" t="s">
        <v>7623</v>
      </c>
      <c r="W694" s="190" t="s">
        <v>7622</v>
      </c>
      <c r="X694" s="190" t="s">
        <v>7621</v>
      </c>
      <c r="Y694" s="190" t="s">
        <v>271</v>
      </c>
      <c r="Z694" s="190" t="s">
        <v>271</v>
      </c>
      <c r="AA694" s="190" t="s">
        <v>271</v>
      </c>
      <c r="AB694" s="190" t="s">
        <v>310</v>
      </c>
      <c r="AC694" s="190" t="s">
        <v>7861</v>
      </c>
      <c r="AD694" s="190" t="s">
        <v>325</v>
      </c>
      <c r="AE694" s="190" t="s">
        <v>7860</v>
      </c>
      <c r="AF694" s="190" t="s">
        <v>7859</v>
      </c>
      <c r="AG694" s="193">
        <v>6762</v>
      </c>
      <c r="AH694" s="193">
        <v>6762</v>
      </c>
      <c r="AI694" s="193">
        <v>13524</v>
      </c>
      <c r="AJ694" s="193">
        <v>1652</v>
      </c>
      <c r="AK694" s="193">
        <v>1729</v>
      </c>
      <c r="AL694" s="193">
        <v>3381</v>
      </c>
      <c r="AM694" s="193">
        <v>0</v>
      </c>
      <c r="AN694" s="193">
        <v>0</v>
      </c>
      <c r="AO694" s="193">
        <v>0</v>
      </c>
      <c r="AP694" s="193">
        <v>0</v>
      </c>
      <c r="AQ694" s="193">
        <v>0</v>
      </c>
      <c r="AR694" s="193">
        <v>0</v>
      </c>
      <c r="AS694" s="190" t="s">
        <v>271</v>
      </c>
      <c r="AT694" s="193" t="s">
        <v>271</v>
      </c>
      <c r="AU694" s="193" t="s">
        <v>271</v>
      </c>
      <c r="AV694" s="190" t="s">
        <v>271</v>
      </c>
      <c r="AW694" s="193" t="s">
        <v>271</v>
      </c>
      <c r="AX694" s="193" t="s">
        <v>271</v>
      </c>
      <c r="AY694" s="190" t="s">
        <v>271</v>
      </c>
      <c r="AZ694" s="193" t="s">
        <v>271</v>
      </c>
      <c r="BA694" s="193" t="s">
        <v>271</v>
      </c>
      <c r="BB694" s="190" t="s">
        <v>271</v>
      </c>
      <c r="BC694" s="193" t="s">
        <v>271</v>
      </c>
      <c r="BD694" s="193" t="s">
        <v>271</v>
      </c>
      <c r="BE694" s="190" t="s">
        <v>271</v>
      </c>
      <c r="BF694" s="193" t="s">
        <v>271</v>
      </c>
      <c r="BG694" s="193" t="s">
        <v>271</v>
      </c>
      <c r="BH694" s="190" t="s">
        <v>271</v>
      </c>
      <c r="BI694" s="193" t="s">
        <v>271</v>
      </c>
      <c r="BJ694" s="193" t="s">
        <v>271</v>
      </c>
      <c r="BK694" s="190" t="s">
        <v>271</v>
      </c>
      <c r="BL694" s="193" t="s">
        <v>271</v>
      </c>
      <c r="BM694" s="193" t="s">
        <v>271</v>
      </c>
      <c r="BN694" s="190" t="s">
        <v>271</v>
      </c>
      <c r="BO694" s="193" t="s">
        <v>271</v>
      </c>
      <c r="BP694" s="193" t="s">
        <v>271</v>
      </c>
      <c r="BQ694" s="190" t="s">
        <v>271</v>
      </c>
      <c r="BR694" s="193" t="s">
        <v>271</v>
      </c>
      <c r="BS694" s="193" t="s">
        <v>271</v>
      </c>
      <c r="BT694" s="190" t="s">
        <v>271</v>
      </c>
      <c r="BU694" s="193" t="s">
        <v>271</v>
      </c>
      <c r="BV694" s="193" t="s">
        <v>271</v>
      </c>
      <c r="BW694" s="193">
        <v>6762</v>
      </c>
      <c r="BX694" s="193">
        <v>6762</v>
      </c>
      <c r="BY694" s="193">
        <v>13524</v>
      </c>
      <c r="BZ694" s="193">
        <v>1652</v>
      </c>
      <c r="CA694" s="193">
        <v>1729</v>
      </c>
      <c r="CB694" s="193">
        <v>3381</v>
      </c>
      <c r="CC694" s="190" t="s">
        <v>271</v>
      </c>
      <c r="CD694" s="193" t="s">
        <v>271</v>
      </c>
      <c r="CE694" s="193" t="s">
        <v>271</v>
      </c>
      <c r="CF694" s="190" t="s">
        <v>271</v>
      </c>
      <c r="CG694" s="193" t="s">
        <v>271</v>
      </c>
      <c r="CH694" s="193" t="s">
        <v>271</v>
      </c>
      <c r="CI694" s="190" t="s">
        <v>271</v>
      </c>
      <c r="CJ694" s="193" t="s">
        <v>271</v>
      </c>
      <c r="CK694" s="193" t="s">
        <v>271</v>
      </c>
      <c r="CL694" s="190" t="s">
        <v>271</v>
      </c>
      <c r="CM694" s="193" t="s">
        <v>271</v>
      </c>
      <c r="CN694" s="193" t="s">
        <v>271</v>
      </c>
      <c r="CO694" s="190" t="s">
        <v>271</v>
      </c>
      <c r="CP694" s="193" t="s">
        <v>271</v>
      </c>
      <c r="CQ694" s="193" t="s">
        <v>271</v>
      </c>
      <c r="CR694" s="190" t="s">
        <v>271</v>
      </c>
      <c r="CS694" s="193" t="s">
        <v>271</v>
      </c>
      <c r="CT694" s="193" t="s">
        <v>271</v>
      </c>
      <c r="CU694" s="190" t="s">
        <v>271</v>
      </c>
      <c r="CV694" s="193" t="s">
        <v>271</v>
      </c>
      <c r="CW694" s="193" t="s">
        <v>271</v>
      </c>
      <c r="CX694" s="190" t="s">
        <v>271</v>
      </c>
      <c r="CY694" s="193" t="s">
        <v>271</v>
      </c>
      <c r="CZ694" s="193" t="s">
        <v>271</v>
      </c>
      <c r="DA694" s="190" t="s">
        <v>271</v>
      </c>
      <c r="DB694" s="193" t="s">
        <v>271</v>
      </c>
      <c r="DC694" s="193" t="s">
        <v>271</v>
      </c>
      <c r="DD694" s="190" t="s">
        <v>271</v>
      </c>
      <c r="DE694" s="193" t="s">
        <v>271</v>
      </c>
      <c r="DF694" s="193" t="s">
        <v>271</v>
      </c>
      <c r="DG694" s="190" t="s">
        <v>271</v>
      </c>
      <c r="DH694" s="193" t="s">
        <v>271</v>
      </c>
      <c r="DI694" s="193" t="s">
        <v>271</v>
      </c>
      <c r="DJ694" s="190" t="s">
        <v>271</v>
      </c>
      <c r="DK694" s="193" t="s">
        <v>271</v>
      </c>
      <c r="DL694" s="193" t="s">
        <v>271</v>
      </c>
      <c r="DM694" s="190" t="s">
        <v>271</v>
      </c>
      <c r="DN694" s="193" t="s">
        <v>271</v>
      </c>
      <c r="DO694" s="193" t="s">
        <v>271</v>
      </c>
      <c r="DP694" s="190" t="s">
        <v>271</v>
      </c>
      <c r="DQ694" s="193" t="s">
        <v>271</v>
      </c>
      <c r="DR694" s="193" t="s">
        <v>271</v>
      </c>
      <c r="DS694" s="190" t="s">
        <v>271</v>
      </c>
      <c r="DT694" s="193" t="s">
        <v>271</v>
      </c>
      <c r="DU694" s="193" t="s">
        <v>271</v>
      </c>
      <c r="DV694" s="190" t="s">
        <v>287</v>
      </c>
      <c r="DW694" s="193">
        <v>541</v>
      </c>
      <c r="DX694" s="193">
        <v>2164</v>
      </c>
      <c r="DY694" s="190" t="s">
        <v>356</v>
      </c>
      <c r="DZ694" s="190" t="s">
        <v>272</v>
      </c>
      <c r="EA694" s="190" t="s">
        <v>750</v>
      </c>
      <c r="EB694" s="190" t="s">
        <v>286</v>
      </c>
      <c r="EC694" s="190" t="s">
        <v>272</v>
      </c>
      <c r="ED694" s="190" t="s">
        <v>750</v>
      </c>
      <c r="EE694" s="190" t="s">
        <v>307</v>
      </c>
      <c r="EF694" s="190" t="s">
        <v>7858</v>
      </c>
      <c r="EG694" s="190" t="s">
        <v>352</v>
      </c>
      <c r="EH694" s="190" t="s">
        <v>284</v>
      </c>
      <c r="EI694" s="190" t="s">
        <v>283</v>
      </c>
      <c r="EJ694" s="190" t="s">
        <v>246</v>
      </c>
      <c r="EK694" s="190" t="s">
        <v>1765</v>
      </c>
      <c r="EL694" s="190" t="s">
        <v>271</v>
      </c>
      <c r="EM694" s="190" t="s">
        <v>271</v>
      </c>
      <c r="EN694" s="190" t="s">
        <v>271</v>
      </c>
      <c r="EO694" s="190" t="s">
        <v>271</v>
      </c>
      <c r="EP694" s="190" t="s">
        <v>305</v>
      </c>
      <c r="EQ694" s="190" t="s">
        <v>271</v>
      </c>
      <c r="ER694" s="190" t="s">
        <v>692</v>
      </c>
      <c r="ES694" s="190" t="s">
        <v>271</v>
      </c>
      <c r="ET694" s="190" t="s">
        <v>271</v>
      </c>
      <c r="EU694" s="190" t="s">
        <v>271</v>
      </c>
      <c r="EV694" s="190" t="s">
        <v>271</v>
      </c>
      <c r="EW694" s="190" t="s">
        <v>691</v>
      </c>
      <c r="EX694" s="190" t="s">
        <v>271</v>
      </c>
      <c r="EY694" s="190" t="s">
        <v>302</v>
      </c>
      <c r="EZ694" s="190" t="s">
        <v>268</v>
      </c>
      <c r="FA694" s="190" t="s">
        <v>258</v>
      </c>
      <c r="FB694" s="193">
        <v>2</v>
      </c>
      <c r="FC694" s="190" t="s">
        <v>1041</v>
      </c>
      <c r="FD694" s="190" t="s">
        <v>1357</v>
      </c>
      <c r="FE694" s="190" t="s">
        <v>271</v>
      </c>
      <c r="FF694" s="190" t="s">
        <v>262</v>
      </c>
      <c r="FG694" s="190" t="s">
        <v>271</v>
      </c>
      <c r="FH694" s="190" t="s">
        <v>271</v>
      </c>
      <c r="FI694" s="190" t="s">
        <v>7857</v>
      </c>
      <c r="FJ694" s="190" t="s">
        <v>7616</v>
      </c>
      <c r="FK694" s="190" t="s">
        <v>7615</v>
      </c>
      <c r="FL694" s="190" t="s">
        <v>271</v>
      </c>
      <c r="FM694" s="190" t="s">
        <v>271</v>
      </c>
      <c r="FN694" s="190" t="s">
        <v>271</v>
      </c>
      <c r="FO694" s="190" t="s">
        <v>271</v>
      </c>
      <c r="FP694" s="190" t="s">
        <v>271</v>
      </c>
      <c r="FQ694" s="193">
        <v>13524</v>
      </c>
      <c r="FR694" s="193">
        <v>3381</v>
      </c>
      <c r="FS694" s="190" t="s">
        <v>271</v>
      </c>
      <c r="FT694" s="190" t="s">
        <v>271</v>
      </c>
      <c r="FU694" s="190" t="s">
        <v>271</v>
      </c>
      <c r="FV694" s="190" t="s">
        <v>271</v>
      </c>
      <c r="FW694" s="190" t="s">
        <v>271</v>
      </c>
      <c r="FX694" s="190" t="s">
        <v>271</v>
      </c>
      <c r="FY694" s="190" t="s">
        <v>271</v>
      </c>
      <c r="FZ694" s="190" t="s">
        <v>271</v>
      </c>
      <c r="GA694" s="190" t="s">
        <v>271</v>
      </c>
      <c r="GB694" s="190" t="s">
        <v>271</v>
      </c>
      <c r="GC694" s="190" t="s">
        <v>272</v>
      </c>
      <c r="GD694" s="190" t="s">
        <v>297</v>
      </c>
      <c r="GE694" s="190" t="s">
        <v>271</v>
      </c>
    </row>
    <row r="695" spans="1:187" x14ac:dyDescent="0.3">
      <c r="A695" s="190" t="s">
        <v>372</v>
      </c>
      <c r="B695" s="190">
        <v>3245</v>
      </c>
      <c r="C695" s="190" t="s">
        <v>138</v>
      </c>
      <c r="D695" s="190" t="s">
        <v>240</v>
      </c>
      <c r="E695" s="190" t="s">
        <v>5945</v>
      </c>
      <c r="F695" s="190" t="s">
        <v>5944</v>
      </c>
      <c r="G695" s="190" t="s">
        <v>5395</v>
      </c>
      <c r="H695" s="190" t="s">
        <v>369</v>
      </c>
      <c r="I695" s="190" t="s">
        <v>544</v>
      </c>
      <c r="J695" s="190" t="s">
        <v>544</v>
      </c>
      <c r="K695" s="190" t="s">
        <v>271</v>
      </c>
      <c r="L695" s="190" t="s">
        <v>271</v>
      </c>
      <c r="M695" s="190" t="s">
        <v>271</v>
      </c>
      <c r="N695" s="190" t="s">
        <v>271</v>
      </c>
      <c r="O695" s="190" t="s">
        <v>271</v>
      </c>
      <c r="P695" s="190" t="s">
        <v>271</v>
      </c>
      <c r="Q695" s="191">
        <v>42125</v>
      </c>
      <c r="R695" s="191">
        <v>42674</v>
      </c>
      <c r="T695" s="190" t="s">
        <v>574</v>
      </c>
      <c r="U695" s="194">
        <v>603530</v>
      </c>
      <c r="V695" s="190" t="s">
        <v>1667</v>
      </c>
      <c r="W695" s="190" t="s">
        <v>1666</v>
      </c>
      <c r="X695" s="190" t="s">
        <v>1665</v>
      </c>
      <c r="Y695" s="190" t="s">
        <v>5943</v>
      </c>
      <c r="Z695" s="190" t="s">
        <v>5942</v>
      </c>
      <c r="AA695" s="190" t="s">
        <v>5941</v>
      </c>
      <c r="AB695" s="190" t="s">
        <v>291</v>
      </c>
      <c r="AC695" s="190" t="s">
        <v>5940</v>
      </c>
      <c r="AD695" s="190" t="s">
        <v>325</v>
      </c>
      <c r="AE695" s="190" t="s">
        <v>5939</v>
      </c>
      <c r="AF695" s="190" t="s">
        <v>5938</v>
      </c>
      <c r="AG695" s="193">
        <v>43110</v>
      </c>
      <c r="AH695" s="193">
        <v>41387</v>
      </c>
      <c r="AI695" s="193">
        <v>84497</v>
      </c>
      <c r="AJ695" s="193">
        <v>380</v>
      </c>
      <c r="AK695" s="193">
        <v>398</v>
      </c>
      <c r="AL695" s="193">
        <v>778</v>
      </c>
      <c r="AM695" s="193">
        <v>43110</v>
      </c>
      <c r="AN695" s="193">
        <v>41387</v>
      </c>
      <c r="AO695" s="193">
        <v>84497</v>
      </c>
      <c r="AP695" s="193">
        <v>380</v>
      </c>
      <c r="AQ695" s="193">
        <v>398</v>
      </c>
      <c r="AR695" s="193">
        <v>778</v>
      </c>
      <c r="AS695" s="190" t="s">
        <v>271</v>
      </c>
      <c r="AT695" s="193" t="s">
        <v>271</v>
      </c>
      <c r="AU695" s="193" t="s">
        <v>271</v>
      </c>
      <c r="AV695" s="190" t="s">
        <v>271</v>
      </c>
      <c r="AW695" s="193" t="s">
        <v>271</v>
      </c>
      <c r="AX695" s="193" t="s">
        <v>271</v>
      </c>
      <c r="AY695" s="190" t="s">
        <v>287</v>
      </c>
      <c r="AZ695" s="193">
        <v>778</v>
      </c>
      <c r="BA695" s="193">
        <v>84497</v>
      </c>
      <c r="BB695" s="190" t="s">
        <v>271</v>
      </c>
      <c r="BC695" s="193" t="s">
        <v>271</v>
      </c>
      <c r="BD695" s="193" t="s">
        <v>271</v>
      </c>
      <c r="BE695" s="190" t="s">
        <v>271</v>
      </c>
      <c r="BF695" s="193" t="s">
        <v>271</v>
      </c>
      <c r="BG695" s="193" t="s">
        <v>271</v>
      </c>
      <c r="BH695" s="190" t="s">
        <v>271</v>
      </c>
      <c r="BI695" s="193" t="s">
        <v>271</v>
      </c>
      <c r="BJ695" s="193" t="s">
        <v>271</v>
      </c>
      <c r="BK695" s="190" t="s">
        <v>271</v>
      </c>
      <c r="BL695" s="193" t="s">
        <v>271</v>
      </c>
      <c r="BM695" s="193" t="s">
        <v>271</v>
      </c>
      <c r="BN695" s="190" t="s">
        <v>271</v>
      </c>
      <c r="BO695" s="193" t="s">
        <v>271</v>
      </c>
      <c r="BP695" s="193" t="s">
        <v>271</v>
      </c>
      <c r="BQ695" s="190" t="s">
        <v>271</v>
      </c>
      <c r="BR695" s="193" t="s">
        <v>271</v>
      </c>
      <c r="BS695" s="193" t="s">
        <v>271</v>
      </c>
      <c r="BT695" s="190" t="s">
        <v>271</v>
      </c>
      <c r="BU695" s="193" t="s">
        <v>271</v>
      </c>
      <c r="BV695" s="193" t="s">
        <v>271</v>
      </c>
      <c r="BW695" s="193" t="s">
        <v>271</v>
      </c>
      <c r="BX695" s="193" t="s">
        <v>271</v>
      </c>
      <c r="BY695" s="193">
        <v>0</v>
      </c>
      <c r="BZ695" s="193" t="s">
        <v>271</v>
      </c>
      <c r="CA695" s="193" t="s">
        <v>271</v>
      </c>
      <c r="CB695" s="193">
        <v>778</v>
      </c>
      <c r="CC695" s="190" t="s">
        <v>271</v>
      </c>
      <c r="CD695" s="193" t="s">
        <v>271</v>
      </c>
      <c r="CE695" s="193" t="s">
        <v>271</v>
      </c>
      <c r="CF695" s="190" t="s">
        <v>271</v>
      </c>
      <c r="CG695" s="193" t="s">
        <v>271</v>
      </c>
      <c r="CH695" s="193" t="s">
        <v>271</v>
      </c>
      <c r="CI695" s="190" t="s">
        <v>271</v>
      </c>
      <c r="CJ695" s="193" t="s">
        <v>271</v>
      </c>
      <c r="CK695" s="193" t="s">
        <v>271</v>
      </c>
      <c r="CL695" s="190" t="s">
        <v>287</v>
      </c>
      <c r="CM695" s="193">
        <v>778</v>
      </c>
      <c r="CN695" s="193">
        <v>0</v>
      </c>
      <c r="CO695" s="190" t="s">
        <v>271</v>
      </c>
      <c r="CP695" s="193" t="s">
        <v>271</v>
      </c>
      <c r="CQ695" s="193" t="s">
        <v>271</v>
      </c>
      <c r="CR695" s="190" t="s">
        <v>271</v>
      </c>
      <c r="CS695" s="193" t="s">
        <v>271</v>
      </c>
      <c r="CT695" s="193" t="s">
        <v>271</v>
      </c>
      <c r="CU695" s="190" t="s">
        <v>271</v>
      </c>
      <c r="CV695" s="193" t="s">
        <v>271</v>
      </c>
      <c r="CW695" s="193" t="s">
        <v>271</v>
      </c>
      <c r="CX695" s="190" t="s">
        <v>271</v>
      </c>
      <c r="CY695" s="193" t="s">
        <v>271</v>
      </c>
      <c r="CZ695" s="193" t="s">
        <v>271</v>
      </c>
      <c r="DA695" s="190" t="s">
        <v>271</v>
      </c>
      <c r="DB695" s="193" t="s">
        <v>271</v>
      </c>
      <c r="DC695" s="193" t="s">
        <v>271</v>
      </c>
      <c r="DD695" s="190" t="s">
        <v>271</v>
      </c>
      <c r="DE695" s="193" t="s">
        <v>271</v>
      </c>
      <c r="DF695" s="193" t="s">
        <v>271</v>
      </c>
      <c r="DG695" s="190" t="s">
        <v>271</v>
      </c>
      <c r="DH695" s="193" t="s">
        <v>271</v>
      </c>
      <c r="DI695" s="193" t="s">
        <v>271</v>
      </c>
      <c r="DJ695" s="190" t="s">
        <v>271</v>
      </c>
      <c r="DK695" s="193" t="s">
        <v>271</v>
      </c>
      <c r="DL695" s="193" t="s">
        <v>271</v>
      </c>
      <c r="DM695" s="190" t="s">
        <v>271</v>
      </c>
      <c r="DN695" s="193" t="s">
        <v>271</v>
      </c>
      <c r="DO695" s="193" t="s">
        <v>271</v>
      </c>
      <c r="DP695" s="190" t="s">
        <v>271</v>
      </c>
      <c r="DQ695" s="193" t="s">
        <v>271</v>
      </c>
      <c r="DR695" s="193" t="s">
        <v>271</v>
      </c>
      <c r="DS695" s="190" t="s">
        <v>271</v>
      </c>
      <c r="DT695" s="193" t="s">
        <v>271</v>
      </c>
      <c r="DU695" s="193" t="s">
        <v>271</v>
      </c>
      <c r="DV695" s="190" t="s">
        <v>271</v>
      </c>
      <c r="DW695" s="193" t="s">
        <v>271</v>
      </c>
      <c r="DX695" s="193" t="s">
        <v>271</v>
      </c>
      <c r="DY695" s="190" t="s">
        <v>356</v>
      </c>
      <c r="DZ695" s="190" t="s">
        <v>272</v>
      </c>
      <c r="EA695" s="190" t="s">
        <v>539</v>
      </c>
      <c r="EB695" s="190" t="s">
        <v>307</v>
      </c>
      <c r="EC695" s="190" t="s">
        <v>272</v>
      </c>
      <c r="ED695" s="190" t="s">
        <v>323</v>
      </c>
      <c r="EE695" s="190" t="s">
        <v>307</v>
      </c>
      <c r="EF695" s="190" t="s">
        <v>5937</v>
      </c>
      <c r="EG695" s="190" t="s">
        <v>285</v>
      </c>
      <c r="EH695" s="190" t="s">
        <v>284</v>
      </c>
      <c r="EI695" s="190" t="s">
        <v>319</v>
      </c>
      <c r="EJ695" s="190" t="s">
        <v>246</v>
      </c>
      <c r="EK695" s="190" t="s">
        <v>379</v>
      </c>
      <c r="EL695" s="190" t="s">
        <v>297</v>
      </c>
      <c r="EM695" s="190" t="s">
        <v>297</v>
      </c>
      <c r="EN695" s="190" t="s">
        <v>272</v>
      </c>
      <c r="EO695" s="190" t="s">
        <v>272</v>
      </c>
      <c r="EP695" s="190" t="s">
        <v>464</v>
      </c>
      <c r="EQ695" s="190">
        <v>2</v>
      </c>
      <c r="ER695" s="190" t="s">
        <v>349</v>
      </c>
      <c r="ES695" s="190" t="s">
        <v>272</v>
      </c>
      <c r="ET695" s="190" t="s">
        <v>297</v>
      </c>
      <c r="EU695" s="190" t="s">
        <v>272</v>
      </c>
      <c r="EV695" s="190" t="s">
        <v>272</v>
      </c>
      <c r="EW695" s="190" t="s">
        <v>303</v>
      </c>
      <c r="EX695" s="190">
        <v>3</v>
      </c>
      <c r="EY695" s="190" t="s">
        <v>318</v>
      </c>
      <c r="EZ695" s="190" t="s">
        <v>266</v>
      </c>
      <c r="FA695" s="190" t="s">
        <v>260</v>
      </c>
      <c r="FB695" s="193">
        <v>0</v>
      </c>
      <c r="FC695" s="190" t="s">
        <v>276</v>
      </c>
      <c r="FD695" s="190" t="s">
        <v>271</v>
      </c>
      <c r="FE695" s="190" t="s">
        <v>482</v>
      </c>
      <c r="FF695" s="190" t="s">
        <v>263</v>
      </c>
      <c r="FG695" s="190" t="s">
        <v>5936</v>
      </c>
      <c r="FH695" s="190" t="s">
        <v>1656</v>
      </c>
      <c r="FI695" s="190" t="s">
        <v>5935</v>
      </c>
      <c r="FJ695" s="190" t="s">
        <v>5934</v>
      </c>
      <c r="FK695" s="190" t="s">
        <v>271</v>
      </c>
      <c r="FL695" s="190" t="s">
        <v>5933</v>
      </c>
      <c r="FM695" s="190" t="s">
        <v>5932</v>
      </c>
      <c r="FN695" s="190" t="s">
        <v>271</v>
      </c>
      <c r="FO695" s="190" t="s">
        <v>5931</v>
      </c>
      <c r="FP695" s="190" t="s">
        <v>5930</v>
      </c>
      <c r="FQ695" s="193">
        <v>84497</v>
      </c>
      <c r="FR695" s="193">
        <v>778</v>
      </c>
      <c r="FS695" s="190" t="s">
        <v>271</v>
      </c>
      <c r="FT695" s="190" t="s">
        <v>271</v>
      </c>
      <c r="FU695" s="190" t="s">
        <v>272</v>
      </c>
      <c r="FV695" s="190" t="s">
        <v>297</v>
      </c>
      <c r="FW695" s="190" t="s">
        <v>271</v>
      </c>
      <c r="FX695" s="190" t="s">
        <v>271</v>
      </c>
      <c r="FY695" s="190" t="s">
        <v>271</v>
      </c>
      <c r="FZ695" s="190" t="s">
        <v>271</v>
      </c>
      <c r="GA695" s="190" t="s">
        <v>271</v>
      </c>
      <c r="GB695" s="190" t="s">
        <v>271</v>
      </c>
      <c r="GC695" s="190" t="s">
        <v>271</v>
      </c>
      <c r="GD695" s="190" t="s">
        <v>271</v>
      </c>
      <c r="GE695" s="190" t="s">
        <v>272</v>
      </c>
    </row>
    <row r="696" spans="1:187" x14ac:dyDescent="0.3">
      <c r="A696" s="190" t="s">
        <v>372</v>
      </c>
      <c r="B696" s="190">
        <v>3243</v>
      </c>
      <c r="C696" s="190" t="s">
        <v>138</v>
      </c>
      <c r="D696" s="190" t="s">
        <v>240</v>
      </c>
      <c r="E696" s="190" t="s">
        <v>1682</v>
      </c>
      <c r="F696" s="190" t="s">
        <v>1681</v>
      </c>
      <c r="G696" s="190" t="s">
        <v>1337</v>
      </c>
      <c r="H696" s="190" t="s">
        <v>369</v>
      </c>
      <c r="I696" s="190" t="s">
        <v>1543</v>
      </c>
      <c r="J696" s="190" t="s">
        <v>1680</v>
      </c>
      <c r="K696" s="190" t="s">
        <v>271</v>
      </c>
      <c r="L696" s="190" t="s">
        <v>271</v>
      </c>
      <c r="M696" s="190" t="s">
        <v>271</v>
      </c>
      <c r="N696" s="190" t="s">
        <v>271</v>
      </c>
      <c r="O696" s="190" t="s">
        <v>271</v>
      </c>
      <c r="P696" s="190" t="s">
        <v>271</v>
      </c>
      <c r="Q696" s="191">
        <v>42064</v>
      </c>
      <c r="R696" s="191">
        <v>42460</v>
      </c>
      <c r="T696" s="190" t="s">
        <v>1679</v>
      </c>
      <c r="U696" s="194">
        <v>697051</v>
      </c>
      <c r="V696" s="190" t="s">
        <v>1667</v>
      </c>
      <c r="W696" s="190" t="s">
        <v>1666</v>
      </c>
      <c r="X696" s="190" t="s">
        <v>1665</v>
      </c>
      <c r="Y696" s="190" t="s">
        <v>1678</v>
      </c>
      <c r="Z696" s="190" t="s">
        <v>364</v>
      </c>
      <c r="AA696" s="190" t="s">
        <v>1677</v>
      </c>
      <c r="AB696" s="190" t="s">
        <v>448</v>
      </c>
      <c r="AC696" s="190" t="s">
        <v>1676</v>
      </c>
      <c r="AD696" s="190" t="s">
        <v>325</v>
      </c>
      <c r="AE696" s="190" t="s">
        <v>1675</v>
      </c>
      <c r="AF696" s="190" t="s">
        <v>1674</v>
      </c>
      <c r="AG696" s="193">
        <v>5250</v>
      </c>
      <c r="AH696" s="193">
        <v>5250</v>
      </c>
      <c r="AI696" s="193">
        <v>10500</v>
      </c>
      <c r="AJ696" s="193">
        <v>24011</v>
      </c>
      <c r="AK696" s="193">
        <v>7123</v>
      </c>
      <c r="AL696" s="193">
        <v>31134</v>
      </c>
      <c r="AM696" s="193">
        <v>197001</v>
      </c>
      <c r="AN696" s="193">
        <v>113120</v>
      </c>
      <c r="AO696" s="193">
        <v>310121</v>
      </c>
      <c r="AP696" s="193">
        <v>28143</v>
      </c>
      <c r="AQ696" s="193">
        <v>16160</v>
      </c>
      <c r="AR696" s="193">
        <v>44303</v>
      </c>
      <c r="AS696" s="190" t="s">
        <v>271</v>
      </c>
      <c r="AT696" s="193" t="s">
        <v>271</v>
      </c>
      <c r="AU696" s="193" t="s">
        <v>271</v>
      </c>
      <c r="AV696" s="190" t="s">
        <v>271</v>
      </c>
      <c r="AW696" s="193" t="s">
        <v>271</v>
      </c>
      <c r="AX696" s="193" t="s">
        <v>271</v>
      </c>
      <c r="AY696" s="190" t="s">
        <v>287</v>
      </c>
      <c r="AZ696" s="193">
        <v>10479</v>
      </c>
      <c r="BA696" s="193">
        <v>73353</v>
      </c>
      <c r="BB696" s="190" t="s">
        <v>271</v>
      </c>
      <c r="BC696" s="193" t="s">
        <v>271</v>
      </c>
      <c r="BD696" s="193" t="s">
        <v>271</v>
      </c>
      <c r="BE696" s="190" t="s">
        <v>271</v>
      </c>
      <c r="BF696" s="193" t="s">
        <v>271</v>
      </c>
      <c r="BG696" s="193" t="s">
        <v>271</v>
      </c>
      <c r="BH696" s="190" t="s">
        <v>271</v>
      </c>
      <c r="BI696" s="193" t="s">
        <v>271</v>
      </c>
      <c r="BJ696" s="193" t="s">
        <v>271</v>
      </c>
      <c r="BK696" s="190" t="s">
        <v>287</v>
      </c>
      <c r="BL696" s="193">
        <v>2690</v>
      </c>
      <c r="BM696" s="193">
        <v>18830</v>
      </c>
      <c r="BN696" s="190" t="s">
        <v>287</v>
      </c>
      <c r="BO696" s="193">
        <v>31134</v>
      </c>
      <c r="BP696" s="193">
        <v>217938</v>
      </c>
      <c r="BQ696" s="190" t="s">
        <v>271</v>
      </c>
      <c r="BR696" s="193" t="s">
        <v>271</v>
      </c>
      <c r="BS696" s="193" t="s">
        <v>271</v>
      </c>
      <c r="BT696" s="190" t="s">
        <v>271</v>
      </c>
      <c r="BU696" s="193" t="s">
        <v>271</v>
      </c>
      <c r="BV696" s="193" t="s">
        <v>271</v>
      </c>
      <c r="BW696" s="193">
        <v>0</v>
      </c>
      <c r="BX696" s="193">
        <v>0</v>
      </c>
      <c r="BY696" s="193">
        <v>0</v>
      </c>
      <c r="BZ696" s="193">
        <v>0</v>
      </c>
      <c r="CA696" s="193">
        <v>0</v>
      </c>
      <c r="CB696" s="193">
        <v>0</v>
      </c>
      <c r="CC696" s="190" t="s">
        <v>271</v>
      </c>
      <c r="CD696" s="193" t="s">
        <v>271</v>
      </c>
      <c r="CE696" s="193" t="s">
        <v>271</v>
      </c>
      <c r="CF696" s="190" t="s">
        <v>271</v>
      </c>
      <c r="CG696" s="193" t="s">
        <v>271</v>
      </c>
      <c r="CH696" s="193" t="s">
        <v>271</v>
      </c>
      <c r="CI696" s="190" t="s">
        <v>271</v>
      </c>
      <c r="CJ696" s="193" t="s">
        <v>271</v>
      </c>
      <c r="CK696" s="193" t="s">
        <v>271</v>
      </c>
      <c r="CL696" s="190" t="s">
        <v>271</v>
      </c>
      <c r="CM696" s="193" t="s">
        <v>271</v>
      </c>
      <c r="CN696" s="193" t="s">
        <v>271</v>
      </c>
      <c r="CO696" s="190" t="s">
        <v>271</v>
      </c>
      <c r="CP696" s="193" t="s">
        <v>271</v>
      </c>
      <c r="CQ696" s="193" t="s">
        <v>271</v>
      </c>
      <c r="CR696" s="190" t="s">
        <v>271</v>
      </c>
      <c r="CS696" s="193" t="s">
        <v>271</v>
      </c>
      <c r="CT696" s="193" t="s">
        <v>271</v>
      </c>
      <c r="CU696" s="190" t="s">
        <v>271</v>
      </c>
      <c r="CV696" s="193" t="s">
        <v>271</v>
      </c>
      <c r="CW696" s="193" t="s">
        <v>271</v>
      </c>
      <c r="CX696" s="190" t="s">
        <v>271</v>
      </c>
      <c r="CY696" s="193" t="s">
        <v>271</v>
      </c>
      <c r="CZ696" s="193" t="s">
        <v>271</v>
      </c>
      <c r="DA696" s="190" t="s">
        <v>271</v>
      </c>
      <c r="DB696" s="193" t="s">
        <v>271</v>
      </c>
      <c r="DC696" s="193" t="s">
        <v>271</v>
      </c>
      <c r="DD696" s="190" t="s">
        <v>271</v>
      </c>
      <c r="DE696" s="193" t="s">
        <v>271</v>
      </c>
      <c r="DF696" s="193" t="s">
        <v>271</v>
      </c>
      <c r="DG696" s="190" t="s">
        <v>271</v>
      </c>
      <c r="DH696" s="193" t="s">
        <v>271</v>
      </c>
      <c r="DI696" s="193" t="s">
        <v>271</v>
      </c>
      <c r="DJ696" s="190" t="s">
        <v>271</v>
      </c>
      <c r="DK696" s="193" t="s">
        <v>271</v>
      </c>
      <c r="DL696" s="193" t="s">
        <v>271</v>
      </c>
      <c r="DM696" s="190" t="s">
        <v>271</v>
      </c>
      <c r="DN696" s="193" t="s">
        <v>271</v>
      </c>
      <c r="DO696" s="193" t="s">
        <v>271</v>
      </c>
      <c r="DP696" s="190" t="s">
        <v>271</v>
      </c>
      <c r="DQ696" s="193" t="s">
        <v>271</v>
      </c>
      <c r="DR696" s="193" t="s">
        <v>271</v>
      </c>
      <c r="DS696" s="190" t="s">
        <v>271</v>
      </c>
      <c r="DT696" s="193" t="s">
        <v>271</v>
      </c>
      <c r="DU696" s="193" t="s">
        <v>271</v>
      </c>
      <c r="DV696" s="190" t="s">
        <v>271</v>
      </c>
      <c r="DW696" s="193" t="s">
        <v>271</v>
      </c>
      <c r="DX696" s="193" t="s">
        <v>271</v>
      </c>
      <c r="DY696" s="190" t="s">
        <v>356</v>
      </c>
      <c r="DZ696" s="190" t="s">
        <v>272</v>
      </c>
      <c r="EA696" s="190" t="s">
        <v>750</v>
      </c>
      <c r="EB696" s="190" t="s">
        <v>286</v>
      </c>
      <c r="EC696" s="190" t="s">
        <v>272</v>
      </c>
      <c r="ED696" s="190" t="s">
        <v>355</v>
      </c>
      <c r="EE696" s="190" t="s">
        <v>307</v>
      </c>
      <c r="EF696" s="190" t="s">
        <v>1656</v>
      </c>
      <c r="EG696" s="190" t="s">
        <v>352</v>
      </c>
      <c r="EH696" s="190" t="s">
        <v>380</v>
      </c>
      <c r="EI696" s="190" t="s">
        <v>319</v>
      </c>
      <c r="EJ696" s="190" t="s">
        <v>246</v>
      </c>
      <c r="EK696" s="190" t="s">
        <v>379</v>
      </c>
      <c r="EL696" s="190" t="s">
        <v>272</v>
      </c>
      <c r="EM696" s="190" t="s">
        <v>272</v>
      </c>
      <c r="EN696" s="190" t="s">
        <v>272</v>
      </c>
      <c r="EO696" s="190" t="s">
        <v>272</v>
      </c>
      <c r="EP696" s="190" t="s">
        <v>378</v>
      </c>
      <c r="EQ696" s="190">
        <v>4</v>
      </c>
      <c r="ER696" s="190" t="s">
        <v>349</v>
      </c>
      <c r="ES696" s="190" t="s">
        <v>272</v>
      </c>
      <c r="ET696" s="190" t="s">
        <v>272</v>
      </c>
      <c r="EU696" s="190" t="s">
        <v>272</v>
      </c>
      <c r="EV696" s="190" t="s">
        <v>272</v>
      </c>
      <c r="EW696" s="190" t="s">
        <v>303</v>
      </c>
      <c r="EX696" s="190">
        <v>4</v>
      </c>
      <c r="EY696" s="190" t="s">
        <v>318</v>
      </c>
      <c r="EZ696" s="190" t="s">
        <v>266</v>
      </c>
      <c r="FA696" s="190" t="s">
        <v>260</v>
      </c>
      <c r="FB696" s="193">
        <v>1</v>
      </c>
      <c r="FC696" s="190" t="s">
        <v>276</v>
      </c>
      <c r="FD696" s="190" t="s">
        <v>271</v>
      </c>
      <c r="FE696" s="190" t="s">
        <v>271</v>
      </c>
      <c r="FF696" s="190" t="s">
        <v>264</v>
      </c>
      <c r="FG696" s="190" t="s">
        <v>1673</v>
      </c>
      <c r="FH696" s="190" t="s">
        <v>1656</v>
      </c>
      <c r="FI696" s="190" t="s">
        <v>1655</v>
      </c>
      <c r="FJ696" s="190" t="s">
        <v>1654</v>
      </c>
      <c r="FK696" s="190" t="s">
        <v>1653</v>
      </c>
      <c r="FL696" s="190" t="s">
        <v>1672</v>
      </c>
      <c r="FM696" s="190" t="s">
        <v>1650</v>
      </c>
      <c r="FN696" s="190" t="s">
        <v>271</v>
      </c>
      <c r="FO696" s="190" t="s">
        <v>271</v>
      </c>
      <c r="FP696" s="190" t="s">
        <v>1671</v>
      </c>
      <c r="FQ696" s="193">
        <v>310121</v>
      </c>
      <c r="FR696" s="193">
        <v>44303</v>
      </c>
      <c r="FS696" s="190" t="s">
        <v>271</v>
      </c>
      <c r="FT696" s="190" t="s">
        <v>271</v>
      </c>
      <c r="FU696" s="190" t="s">
        <v>272</v>
      </c>
      <c r="FV696" s="190" t="s">
        <v>272</v>
      </c>
      <c r="FW696" s="190" t="s">
        <v>271</v>
      </c>
      <c r="FX696" s="190" t="s">
        <v>271</v>
      </c>
      <c r="FY696" s="190" t="s">
        <v>271</v>
      </c>
      <c r="FZ696" s="190" t="s">
        <v>271</v>
      </c>
      <c r="GA696" s="190" t="s">
        <v>271</v>
      </c>
      <c r="GB696" s="190" t="s">
        <v>271</v>
      </c>
      <c r="GC696" s="190" t="s">
        <v>271</v>
      </c>
      <c r="GD696" s="190" t="s">
        <v>271</v>
      </c>
      <c r="GE696" s="190" t="s">
        <v>271</v>
      </c>
    </row>
    <row r="697" spans="1:187" x14ac:dyDescent="0.3">
      <c r="A697" s="190" t="s">
        <v>372</v>
      </c>
      <c r="B697" s="190">
        <v>3246</v>
      </c>
      <c r="C697" s="190" t="s">
        <v>138</v>
      </c>
      <c r="D697" s="190" t="s">
        <v>240</v>
      </c>
      <c r="E697" s="190" t="s">
        <v>1670</v>
      </c>
      <c r="F697" s="190" t="s">
        <v>1669</v>
      </c>
      <c r="G697" s="190" t="s">
        <v>1337</v>
      </c>
      <c r="H697" s="190" t="s">
        <v>369</v>
      </c>
      <c r="I697" s="190" t="s">
        <v>1543</v>
      </c>
      <c r="J697" s="190" t="s">
        <v>1668</v>
      </c>
      <c r="K697" s="190" t="s">
        <v>271</v>
      </c>
      <c r="L697" s="190" t="s">
        <v>271</v>
      </c>
      <c r="M697" s="190" t="s">
        <v>271</v>
      </c>
      <c r="N697" s="190" t="s">
        <v>271</v>
      </c>
      <c r="O697" s="190" t="s">
        <v>271</v>
      </c>
      <c r="P697" s="190" t="s">
        <v>271</v>
      </c>
      <c r="Q697" s="191">
        <v>42328</v>
      </c>
      <c r="R697" s="191">
        <v>42490</v>
      </c>
      <c r="T697" s="190" t="s">
        <v>452</v>
      </c>
      <c r="U697" s="194">
        <v>243252</v>
      </c>
      <c r="V697" s="190" t="s">
        <v>1667</v>
      </c>
      <c r="W697" s="190" t="s">
        <v>1666</v>
      </c>
      <c r="X697" s="190" t="s">
        <v>1665</v>
      </c>
      <c r="Y697" s="190" t="s">
        <v>1664</v>
      </c>
      <c r="Z697" s="190" t="s">
        <v>1663</v>
      </c>
      <c r="AA697" s="190" t="s">
        <v>1662</v>
      </c>
      <c r="AB697" s="190" t="s">
        <v>448</v>
      </c>
      <c r="AC697" s="190" t="s">
        <v>1661</v>
      </c>
      <c r="AD697" s="190" t="s">
        <v>325</v>
      </c>
      <c r="AE697" s="190" t="s">
        <v>1660</v>
      </c>
      <c r="AF697" s="190" t="s">
        <v>1659</v>
      </c>
      <c r="AG697" s="193">
        <v>37042</v>
      </c>
      <c r="AH697" s="193">
        <v>38553</v>
      </c>
      <c r="AI697" s="193">
        <v>75595</v>
      </c>
      <c r="AJ697" s="193">
        <v>20857</v>
      </c>
      <c r="AK697" s="193">
        <v>20836</v>
      </c>
      <c r="AL697" s="193">
        <v>41693</v>
      </c>
      <c r="AM697" s="193">
        <v>145999</v>
      </c>
      <c r="AN697" s="193">
        <v>145852</v>
      </c>
      <c r="AO697" s="193">
        <v>291851</v>
      </c>
      <c r="AP697" s="193">
        <v>20857</v>
      </c>
      <c r="AQ697" s="193">
        <v>20836</v>
      </c>
      <c r="AR697" s="193">
        <v>41693</v>
      </c>
      <c r="AS697" s="190" t="s">
        <v>271</v>
      </c>
      <c r="AT697" s="193" t="s">
        <v>271</v>
      </c>
      <c r="AU697" s="193" t="s">
        <v>271</v>
      </c>
      <c r="AV697" s="190" t="s">
        <v>271</v>
      </c>
      <c r="AW697" s="193" t="s">
        <v>271</v>
      </c>
      <c r="AX697" s="193" t="s">
        <v>271</v>
      </c>
      <c r="AY697" s="190" t="s">
        <v>271</v>
      </c>
      <c r="AZ697" s="193" t="s">
        <v>271</v>
      </c>
      <c r="BA697" s="193" t="s">
        <v>271</v>
      </c>
      <c r="BB697" s="190" t="s">
        <v>271</v>
      </c>
      <c r="BC697" s="193" t="s">
        <v>271</v>
      </c>
      <c r="BD697" s="193" t="s">
        <v>271</v>
      </c>
      <c r="BE697" s="190" t="s">
        <v>271</v>
      </c>
      <c r="BF697" s="193" t="s">
        <v>271</v>
      </c>
      <c r="BG697" s="193" t="s">
        <v>271</v>
      </c>
      <c r="BH697" s="190" t="s">
        <v>271</v>
      </c>
      <c r="BI697" s="193" t="s">
        <v>271</v>
      </c>
      <c r="BJ697" s="193" t="s">
        <v>271</v>
      </c>
      <c r="BK697" s="190" t="s">
        <v>271</v>
      </c>
      <c r="BL697" s="193" t="s">
        <v>271</v>
      </c>
      <c r="BM697" s="193" t="s">
        <v>271</v>
      </c>
      <c r="BN697" s="190" t="s">
        <v>271</v>
      </c>
      <c r="BO697" s="193" t="s">
        <v>271</v>
      </c>
      <c r="BP697" s="193" t="s">
        <v>271</v>
      </c>
      <c r="BQ697" s="190" t="s">
        <v>287</v>
      </c>
      <c r="BR697" s="193">
        <v>6097</v>
      </c>
      <c r="BS697" s="193">
        <v>42679</v>
      </c>
      <c r="BT697" s="190" t="s">
        <v>287</v>
      </c>
      <c r="BU697" s="193">
        <v>35595</v>
      </c>
      <c r="BV697" s="193">
        <v>249165</v>
      </c>
      <c r="BW697" s="193" t="s">
        <v>271</v>
      </c>
      <c r="BX697" s="193" t="s">
        <v>271</v>
      </c>
      <c r="BY697" s="193">
        <v>0</v>
      </c>
      <c r="BZ697" s="193" t="s">
        <v>271</v>
      </c>
      <c r="CA697" s="193" t="s">
        <v>271</v>
      </c>
      <c r="CB697" s="193">
        <v>0</v>
      </c>
      <c r="CC697" s="190" t="s">
        <v>271</v>
      </c>
      <c r="CD697" s="193" t="s">
        <v>271</v>
      </c>
      <c r="CE697" s="193" t="s">
        <v>271</v>
      </c>
      <c r="CF697" s="190" t="s">
        <v>271</v>
      </c>
      <c r="CG697" s="193" t="s">
        <v>271</v>
      </c>
      <c r="CH697" s="193" t="s">
        <v>271</v>
      </c>
      <c r="CI697" s="190" t="s">
        <v>271</v>
      </c>
      <c r="CJ697" s="193" t="s">
        <v>271</v>
      </c>
      <c r="CK697" s="193" t="s">
        <v>271</v>
      </c>
      <c r="CL697" s="190" t="s">
        <v>271</v>
      </c>
      <c r="CM697" s="193" t="s">
        <v>271</v>
      </c>
      <c r="CN697" s="193" t="s">
        <v>271</v>
      </c>
      <c r="CO697" s="190" t="s">
        <v>271</v>
      </c>
      <c r="CP697" s="193" t="s">
        <v>271</v>
      </c>
      <c r="CQ697" s="193" t="s">
        <v>271</v>
      </c>
      <c r="CR697" s="190" t="s">
        <v>271</v>
      </c>
      <c r="CS697" s="193" t="s">
        <v>271</v>
      </c>
      <c r="CT697" s="193" t="s">
        <v>271</v>
      </c>
      <c r="CU697" s="190" t="s">
        <v>271</v>
      </c>
      <c r="CV697" s="193" t="s">
        <v>271</v>
      </c>
      <c r="CW697" s="193" t="s">
        <v>271</v>
      </c>
      <c r="CX697" s="190" t="s">
        <v>271</v>
      </c>
      <c r="CY697" s="193" t="s">
        <v>271</v>
      </c>
      <c r="CZ697" s="193" t="s">
        <v>271</v>
      </c>
      <c r="DA697" s="190" t="s">
        <v>271</v>
      </c>
      <c r="DB697" s="193" t="s">
        <v>271</v>
      </c>
      <c r="DC697" s="193" t="s">
        <v>271</v>
      </c>
      <c r="DD697" s="190" t="s">
        <v>271</v>
      </c>
      <c r="DE697" s="193" t="s">
        <v>271</v>
      </c>
      <c r="DF697" s="193" t="s">
        <v>271</v>
      </c>
      <c r="DG697" s="190" t="s">
        <v>271</v>
      </c>
      <c r="DH697" s="193" t="s">
        <v>271</v>
      </c>
      <c r="DI697" s="193" t="s">
        <v>271</v>
      </c>
      <c r="DJ697" s="190" t="s">
        <v>271</v>
      </c>
      <c r="DK697" s="193" t="s">
        <v>271</v>
      </c>
      <c r="DL697" s="193" t="s">
        <v>271</v>
      </c>
      <c r="DM697" s="190" t="s">
        <v>271</v>
      </c>
      <c r="DN697" s="193" t="s">
        <v>271</v>
      </c>
      <c r="DO697" s="193" t="s">
        <v>271</v>
      </c>
      <c r="DP697" s="190" t="s">
        <v>271</v>
      </c>
      <c r="DQ697" s="193" t="s">
        <v>271</v>
      </c>
      <c r="DR697" s="193" t="s">
        <v>271</v>
      </c>
      <c r="DS697" s="190" t="s">
        <v>271</v>
      </c>
      <c r="DT697" s="193" t="s">
        <v>271</v>
      </c>
      <c r="DU697" s="193" t="s">
        <v>271</v>
      </c>
      <c r="DV697" s="190" t="s">
        <v>271</v>
      </c>
      <c r="DW697" s="193" t="s">
        <v>271</v>
      </c>
      <c r="DX697" s="193" t="s">
        <v>271</v>
      </c>
      <c r="DY697" s="190" t="s">
        <v>356</v>
      </c>
      <c r="DZ697" s="190" t="s">
        <v>272</v>
      </c>
      <c r="EA697" s="190" t="s">
        <v>427</v>
      </c>
      <c r="EB697" s="190" t="s">
        <v>307</v>
      </c>
      <c r="EC697" s="190" t="s">
        <v>297</v>
      </c>
      <c r="ED697" s="190" t="s">
        <v>271</v>
      </c>
      <c r="EE697" s="190" t="s">
        <v>271</v>
      </c>
      <c r="EF697" s="190" t="s">
        <v>1658</v>
      </c>
      <c r="EG697" s="190" t="s">
        <v>352</v>
      </c>
      <c r="EH697" s="190" t="s">
        <v>380</v>
      </c>
      <c r="EI697" s="190" t="s">
        <v>319</v>
      </c>
      <c r="EJ697" s="190" t="s">
        <v>245</v>
      </c>
      <c r="EK697" s="190" t="s">
        <v>379</v>
      </c>
      <c r="EL697" s="190" t="s">
        <v>272</v>
      </c>
      <c r="EM697" s="190" t="s">
        <v>272</v>
      </c>
      <c r="EN697" s="190" t="s">
        <v>272</v>
      </c>
      <c r="EO697" s="190" t="s">
        <v>272</v>
      </c>
      <c r="EP697" s="190" t="s">
        <v>378</v>
      </c>
      <c r="EQ697" s="190">
        <v>4</v>
      </c>
      <c r="ER697" s="190" t="s">
        <v>349</v>
      </c>
      <c r="ES697" s="190" t="s">
        <v>272</v>
      </c>
      <c r="ET697" s="190" t="s">
        <v>272</v>
      </c>
      <c r="EU697" s="190" t="s">
        <v>272</v>
      </c>
      <c r="EV697" s="190" t="s">
        <v>272</v>
      </c>
      <c r="EW697" s="190" t="s">
        <v>303</v>
      </c>
      <c r="EX697" s="190">
        <v>4</v>
      </c>
      <c r="EY697" s="190" t="s">
        <v>318</v>
      </c>
      <c r="EZ697" s="190" t="s">
        <v>266</v>
      </c>
      <c r="FA697" s="190" t="s">
        <v>260</v>
      </c>
      <c r="FB697" s="193">
        <v>2</v>
      </c>
      <c r="FC697" s="190" t="s">
        <v>276</v>
      </c>
      <c r="FD697" s="190" t="s">
        <v>271</v>
      </c>
      <c r="FE697" s="190" t="s">
        <v>271</v>
      </c>
      <c r="FF697" s="190" t="s">
        <v>264</v>
      </c>
      <c r="FG697" s="190" t="s">
        <v>1657</v>
      </c>
      <c r="FH697" s="190" t="s">
        <v>1656</v>
      </c>
      <c r="FI697" s="190" t="s">
        <v>1655</v>
      </c>
      <c r="FJ697" s="190" t="s">
        <v>1654</v>
      </c>
      <c r="FK697" s="190" t="s">
        <v>1653</v>
      </c>
      <c r="FL697" s="190" t="s">
        <v>1652</v>
      </c>
      <c r="FM697" s="190" t="s">
        <v>1651</v>
      </c>
      <c r="FN697" s="190" t="s">
        <v>1650</v>
      </c>
      <c r="FO697" s="190" t="s">
        <v>271</v>
      </c>
      <c r="FP697" s="190" t="s">
        <v>1649</v>
      </c>
      <c r="FQ697" s="193">
        <v>291851</v>
      </c>
      <c r="FR697" s="193">
        <v>41693</v>
      </c>
      <c r="FS697" s="190" t="s">
        <v>271</v>
      </c>
      <c r="FT697" s="190" t="s">
        <v>271</v>
      </c>
      <c r="FU697" s="190" t="s">
        <v>272</v>
      </c>
      <c r="FV697" s="190" t="s">
        <v>272</v>
      </c>
      <c r="FW697" s="190" t="s">
        <v>271</v>
      </c>
      <c r="FX697" s="190" t="s">
        <v>271</v>
      </c>
      <c r="FY697" s="190" t="s">
        <v>271</v>
      </c>
      <c r="FZ697" s="190" t="s">
        <v>271</v>
      </c>
      <c r="GA697" s="190" t="s">
        <v>271</v>
      </c>
      <c r="GB697" s="190" t="s">
        <v>271</v>
      </c>
      <c r="GC697" s="190" t="s">
        <v>271</v>
      </c>
      <c r="GD697" s="190" t="s">
        <v>271</v>
      </c>
      <c r="GE697" s="190" t="s">
        <v>271</v>
      </c>
    </row>
    <row r="698" spans="1:187" x14ac:dyDescent="0.3">
      <c r="A698" s="190" t="s">
        <v>372</v>
      </c>
      <c r="B698" s="190">
        <v>3647</v>
      </c>
      <c r="C698" s="190" t="s">
        <v>141</v>
      </c>
      <c r="D698" s="190" t="s">
        <v>239</v>
      </c>
      <c r="E698" s="190" t="s">
        <v>9782</v>
      </c>
      <c r="F698" s="190" t="s">
        <v>9781</v>
      </c>
      <c r="G698" s="190" t="s">
        <v>4028</v>
      </c>
      <c r="H698" s="190" t="s">
        <v>1104</v>
      </c>
      <c r="I698" s="190" t="s">
        <v>301</v>
      </c>
      <c r="J698" s="190" t="s">
        <v>9780</v>
      </c>
      <c r="K698" s="190" t="s">
        <v>271</v>
      </c>
      <c r="L698" s="190" t="s">
        <v>271</v>
      </c>
      <c r="M698" s="190" t="s">
        <v>271</v>
      </c>
      <c r="N698" s="190" t="s">
        <v>271</v>
      </c>
      <c r="O698" s="190" t="s">
        <v>271</v>
      </c>
      <c r="P698" s="190" t="s">
        <v>271</v>
      </c>
      <c r="Q698" s="191">
        <v>41859</v>
      </c>
      <c r="R698" s="191">
        <v>42735</v>
      </c>
      <c r="T698" s="190" t="s">
        <v>549</v>
      </c>
      <c r="U698" s="194">
        <v>1127356</v>
      </c>
      <c r="V698" s="190" t="s">
        <v>9779</v>
      </c>
      <c r="W698" s="190" t="s">
        <v>918</v>
      </c>
      <c r="X698" s="190" t="s">
        <v>9778</v>
      </c>
      <c r="Y698" s="190" t="s">
        <v>9777</v>
      </c>
      <c r="Z698" s="190" t="s">
        <v>8735</v>
      </c>
      <c r="AA698" s="190" t="s">
        <v>9776</v>
      </c>
      <c r="AB698" s="190" t="s">
        <v>310</v>
      </c>
      <c r="AC698" s="190" t="s">
        <v>9775</v>
      </c>
      <c r="AD698" s="190" t="s">
        <v>674</v>
      </c>
      <c r="AE698" s="190" t="s">
        <v>9774</v>
      </c>
      <c r="AF698" s="190" t="s">
        <v>9773</v>
      </c>
      <c r="AG698" s="193" t="s">
        <v>271</v>
      </c>
      <c r="AH698" s="193" t="s">
        <v>271</v>
      </c>
      <c r="AI698" s="193">
        <v>585</v>
      </c>
      <c r="AJ698" s="193" t="s">
        <v>271</v>
      </c>
      <c r="AK698" s="193" t="s">
        <v>271</v>
      </c>
      <c r="AL698" s="193">
        <v>375</v>
      </c>
      <c r="AM698" s="193" t="s">
        <v>271</v>
      </c>
      <c r="AN698" s="193" t="s">
        <v>271</v>
      </c>
      <c r="AO698" s="193">
        <v>0</v>
      </c>
      <c r="AP698" s="193" t="s">
        <v>271</v>
      </c>
      <c r="AQ698" s="193" t="s">
        <v>271</v>
      </c>
      <c r="AR698" s="193">
        <v>0</v>
      </c>
      <c r="AS698" s="190" t="s">
        <v>271</v>
      </c>
      <c r="AT698" s="193" t="s">
        <v>271</v>
      </c>
      <c r="AU698" s="193" t="s">
        <v>271</v>
      </c>
      <c r="AV698" s="190" t="s">
        <v>271</v>
      </c>
      <c r="AW698" s="193" t="s">
        <v>271</v>
      </c>
      <c r="AX698" s="193" t="s">
        <v>271</v>
      </c>
      <c r="AY698" s="190" t="s">
        <v>271</v>
      </c>
      <c r="AZ698" s="193" t="s">
        <v>271</v>
      </c>
      <c r="BA698" s="193" t="s">
        <v>271</v>
      </c>
      <c r="BB698" s="190" t="s">
        <v>271</v>
      </c>
      <c r="BC698" s="193" t="s">
        <v>271</v>
      </c>
      <c r="BD698" s="193" t="s">
        <v>271</v>
      </c>
      <c r="BE698" s="190" t="s">
        <v>271</v>
      </c>
      <c r="BF698" s="193" t="s">
        <v>271</v>
      </c>
      <c r="BG698" s="193" t="s">
        <v>271</v>
      </c>
      <c r="BH698" s="190" t="s">
        <v>271</v>
      </c>
      <c r="BI698" s="193" t="s">
        <v>271</v>
      </c>
      <c r="BJ698" s="193" t="s">
        <v>271</v>
      </c>
      <c r="BK698" s="190" t="s">
        <v>271</v>
      </c>
      <c r="BL698" s="193" t="s">
        <v>271</v>
      </c>
      <c r="BM698" s="193" t="s">
        <v>271</v>
      </c>
      <c r="BN698" s="190" t="s">
        <v>271</v>
      </c>
      <c r="BO698" s="193" t="s">
        <v>271</v>
      </c>
      <c r="BP698" s="193" t="s">
        <v>271</v>
      </c>
      <c r="BQ698" s="190" t="s">
        <v>271</v>
      </c>
      <c r="BR698" s="193" t="s">
        <v>271</v>
      </c>
      <c r="BS698" s="193" t="s">
        <v>271</v>
      </c>
      <c r="BT698" s="190" t="s">
        <v>271</v>
      </c>
      <c r="BU698" s="193" t="s">
        <v>271</v>
      </c>
      <c r="BV698" s="193" t="s">
        <v>271</v>
      </c>
      <c r="BW698" s="193" t="s">
        <v>271</v>
      </c>
      <c r="BX698" s="193" t="s">
        <v>271</v>
      </c>
      <c r="BY698" s="193">
        <v>585</v>
      </c>
      <c r="BZ698" s="193" t="s">
        <v>271</v>
      </c>
      <c r="CA698" s="193" t="s">
        <v>271</v>
      </c>
      <c r="CB698" s="193">
        <v>375</v>
      </c>
      <c r="CC698" s="190" t="s">
        <v>271</v>
      </c>
      <c r="CD698" s="193" t="s">
        <v>271</v>
      </c>
      <c r="CE698" s="193" t="s">
        <v>271</v>
      </c>
      <c r="CF698" s="190" t="s">
        <v>271</v>
      </c>
      <c r="CG698" s="193" t="s">
        <v>271</v>
      </c>
      <c r="CH698" s="193" t="s">
        <v>271</v>
      </c>
      <c r="CI698" s="190" t="s">
        <v>271</v>
      </c>
      <c r="CJ698" s="193" t="s">
        <v>271</v>
      </c>
      <c r="CK698" s="193" t="s">
        <v>271</v>
      </c>
      <c r="CL698" s="190" t="s">
        <v>271</v>
      </c>
      <c r="CM698" s="193" t="s">
        <v>271</v>
      </c>
      <c r="CN698" s="193" t="s">
        <v>271</v>
      </c>
      <c r="CO698" s="190" t="s">
        <v>271</v>
      </c>
      <c r="CP698" s="193" t="s">
        <v>271</v>
      </c>
      <c r="CQ698" s="193" t="s">
        <v>271</v>
      </c>
      <c r="CR698" s="190" t="s">
        <v>271</v>
      </c>
      <c r="CS698" s="193" t="s">
        <v>271</v>
      </c>
      <c r="CT698" s="193" t="s">
        <v>271</v>
      </c>
      <c r="CU698" s="190" t="s">
        <v>287</v>
      </c>
      <c r="CV698" s="193">
        <v>375</v>
      </c>
      <c r="CW698" s="193">
        <v>585</v>
      </c>
      <c r="CX698" s="190" t="s">
        <v>271</v>
      </c>
      <c r="CY698" s="193" t="s">
        <v>271</v>
      </c>
      <c r="CZ698" s="193" t="s">
        <v>271</v>
      </c>
      <c r="DA698" s="190" t="s">
        <v>271</v>
      </c>
      <c r="DB698" s="193" t="s">
        <v>271</v>
      </c>
      <c r="DC698" s="193" t="s">
        <v>271</v>
      </c>
      <c r="DD698" s="190" t="s">
        <v>271</v>
      </c>
      <c r="DE698" s="193" t="s">
        <v>271</v>
      </c>
      <c r="DF698" s="193" t="s">
        <v>271</v>
      </c>
      <c r="DG698" s="190" t="s">
        <v>271</v>
      </c>
      <c r="DH698" s="193" t="s">
        <v>271</v>
      </c>
      <c r="DI698" s="193" t="s">
        <v>271</v>
      </c>
      <c r="DJ698" s="190" t="s">
        <v>271</v>
      </c>
      <c r="DK698" s="193" t="s">
        <v>271</v>
      </c>
      <c r="DL698" s="193" t="s">
        <v>271</v>
      </c>
      <c r="DM698" s="190" t="s">
        <v>271</v>
      </c>
      <c r="DN698" s="193" t="s">
        <v>271</v>
      </c>
      <c r="DO698" s="193" t="s">
        <v>271</v>
      </c>
      <c r="DP698" s="190" t="s">
        <v>271</v>
      </c>
      <c r="DQ698" s="193" t="s">
        <v>271</v>
      </c>
      <c r="DR698" s="193" t="s">
        <v>271</v>
      </c>
      <c r="DS698" s="190" t="s">
        <v>271</v>
      </c>
      <c r="DT698" s="193" t="s">
        <v>271</v>
      </c>
      <c r="DU698" s="193" t="s">
        <v>271</v>
      </c>
      <c r="DV698" s="190" t="s">
        <v>271</v>
      </c>
      <c r="DW698" s="193" t="s">
        <v>271</v>
      </c>
      <c r="DX698" s="193" t="s">
        <v>271</v>
      </c>
      <c r="DY698" s="190" t="s">
        <v>812</v>
      </c>
      <c r="DZ698" s="190" t="s">
        <v>297</v>
      </c>
      <c r="EA698" s="190" t="s">
        <v>271</v>
      </c>
      <c r="EB698" s="190" t="s">
        <v>271</v>
      </c>
      <c r="EC698" s="190" t="s">
        <v>272</v>
      </c>
      <c r="ED698" s="190" t="s">
        <v>868</v>
      </c>
      <c r="EE698" s="190" t="s">
        <v>426</v>
      </c>
      <c r="EF698" s="190" t="s">
        <v>271</v>
      </c>
      <c r="EG698" s="190" t="s">
        <v>352</v>
      </c>
      <c r="EH698" s="190" t="s">
        <v>284</v>
      </c>
      <c r="EI698" s="190" t="s">
        <v>283</v>
      </c>
      <c r="EJ698" s="190" t="s">
        <v>246</v>
      </c>
      <c r="EK698" s="190" t="s">
        <v>379</v>
      </c>
      <c r="EL698" s="190" t="s">
        <v>272</v>
      </c>
      <c r="EM698" s="190" t="s">
        <v>272</v>
      </c>
      <c r="EN698" s="190" t="s">
        <v>297</v>
      </c>
      <c r="EO698" s="190" t="s">
        <v>272</v>
      </c>
      <c r="EP698" s="190" t="s">
        <v>464</v>
      </c>
      <c r="EQ698" s="190">
        <v>3</v>
      </c>
      <c r="ER698" s="190" t="s">
        <v>692</v>
      </c>
      <c r="ES698" s="190" t="s">
        <v>272</v>
      </c>
      <c r="ET698" s="190" t="s">
        <v>297</v>
      </c>
      <c r="EU698" s="190" t="s">
        <v>297</v>
      </c>
      <c r="EV698" s="190" t="s">
        <v>297</v>
      </c>
      <c r="EW698" s="190" t="s">
        <v>691</v>
      </c>
      <c r="EX698" s="190">
        <v>1</v>
      </c>
      <c r="EY698" s="190" t="s">
        <v>302</v>
      </c>
      <c r="EZ698" s="190" t="s">
        <v>268</v>
      </c>
      <c r="FA698" s="190" t="s">
        <v>260</v>
      </c>
      <c r="FB698" s="193">
        <v>2</v>
      </c>
      <c r="FC698" s="190" t="s">
        <v>442</v>
      </c>
      <c r="FD698" s="190" t="s">
        <v>271</v>
      </c>
      <c r="FE698" s="190" t="s">
        <v>271</v>
      </c>
      <c r="FF698" s="190" t="s">
        <v>262</v>
      </c>
      <c r="FG698" s="190" t="s">
        <v>271</v>
      </c>
      <c r="FH698" s="190" t="s">
        <v>271</v>
      </c>
      <c r="FI698" s="190" t="s">
        <v>271</v>
      </c>
      <c r="FJ698" s="190" t="s">
        <v>271</v>
      </c>
      <c r="FK698" s="190" t="s">
        <v>271</v>
      </c>
      <c r="FL698" s="190" t="s">
        <v>271</v>
      </c>
      <c r="FM698" s="190" t="s">
        <v>271</v>
      </c>
      <c r="FN698" s="190" t="s">
        <v>271</v>
      </c>
      <c r="FO698" s="190" t="s">
        <v>271</v>
      </c>
      <c r="FP698" s="190" t="s">
        <v>271</v>
      </c>
      <c r="FQ698" s="193">
        <v>585</v>
      </c>
      <c r="FR698" s="193">
        <v>375</v>
      </c>
      <c r="FS698" s="190" t="s">
        <v>271</v>
      </c>
      <c r="FT698" s="190" t="s">
        <v>271</v>
      </c>
      <c r="FU698" s="190" t="s">
        <v>271</v>
      </c>
      <c r="FV698" s="190" t="s">
        <v>271</v>
      </c>
      <c r="FW698" s="190" t="s">
        <v>271</v>
      </c>
      <c r="FX698" s="190" t="s">
        <v>271</v>
      </c>
      <c r="FY698" s="190" t="s">
        <v>271</v>
      </c>
      <c r="FZ698" s="190" t="s">
        <v>271</v>
      </c>
      <c r="GA698" s="190" t="s">
        <v>272</v>
      </c>
      <c r="GB698" s="190" t="s">
        <v>271</v>
      </c>
      <c r="GC698" s="190" t="s">
        <v>271</v>
      </c>
      <c r="GD698" s="190" t="s">
        <v>271</v>
      </c>
      <c r="GE698" s="190" t="s">
        <v>271</v>
      </c>
    </row>
    <row r="699" spans="1:187" x14ac:dyDescent="0.3">
      <c r="A699" s="190" t="s">
        <v>372</v>
      </c>
      <c r="B699" s="190">
        <v>3281</v>
      </c>
      <c r="C699" s="190" t="s">
        <v>142</v>
      </c>
      <c r="D699" s="190" t="s">
        <v>240</v>
      </c>
      <c r="E699" s="190" t="s">
        <v>13025</v>
      </c>
      <c r="F699" s="190" t="s">
        <v>13024</v>
      </c>
      <c r="G699" s="190" t="s">
        <v>12545</v>
      </c>
      <c r="H699" s="190" t="s">
        <v>514</v>
      </c>
      <c r="I699" s="190" t="s">
        <v>513</v>
      </c>
      <c r="J699" s="190" t="s">
        <v>1792</v>
      </c>
      <c r="K699" s="190" t="s">
        <v>271</v>
      </c>
      <c r="L699" s="190" t="s">
        <v>271</v>
      </c>
      <c r="M699" s="190" t="s">
        <v>271</v>
      </c>
      <c r="N699" s="190" t="s">
        <v>271</v>
      </c>
      <c r="O699" s="190" t="s">
        <v>271</v>
      </c>
      <c r="P699" s="190" t="s">
        <v>271</v>
      </c>
      <c r="Q699" s="191">
        <v>42499</v>
      </c>
      <c r="R699" s="191">
        <v>42613</v>
      </c>
      <c r="T699" s="190" t="s">
        <v>574</v>
      </c>
      <c r="U699" s="194">
        <v>1220165</v>
      </c>
      <c r="V699" s="190" t="s">
        <v>741</v>
      </c>
      <c r="W699" s="190" t="s">
        <v>740</v>
      </c>
      <c r="X699" s="190" t="s">
        <v>739</v>
      </c>
      <c r="Y699" s="190" t="s">
        <v>271</v>
      </c>
      <c r="Z699" s="190" t="s">
        <v>271</v>
      </c>
      <c r="AA699" s="190" t="s">
        <v>271</v>
      </c>
      <c r="AB699" s="190" t="s">
        <v>448</v>
      </c>
      <c r="AC699" s="190" t="s">
        <v>13023</v>
      </c>
      <c r="AD699" s="190" t="s">
        <v>325</v>
      </c>
      <c r="AE699" s="190" t="s">
        <v>13022</v>
      </c>
      <c r="AF699" s="190" t="s">
        <v>13021</v>
      </c>
      <c r="AG699" s="193">
        <v>132700</v>
      </c>
      <c r="AH699" s="193">
        <v>132700</v>
      </c>
      <c r="AI699" s="193">
        <v>265399</v>
      </c>
      <c r="AJ699" s="193">
        <v>26250</v>
      </c>
      <c r="AK699" s="193">
        <v>26250</v>
      </c>
      <c r="AL699" s="193">
        <v>52500</v>
      </c>
      <c r="AM699" s="193">
        <v>132700</v>
      </c>
      <c r="AN699" s="193">
        <v>132700</v>
      </c>
      <c r="AO699" s="193">
        <v>265400</v>
      </c>
      <c r="AP699" s="193">
        <v>26250</v>
      </c>
      <c r="AQ699" s="193">
        <v>26250</v>
      </c>
      <c r="AR699" s="193">
        <v>52500</v>
      </c>
      <c r="AS699" s="190" t="s">
        <v>271</v>
      </c>
      <c r="AT699" s="193" t="s">
        <v>271</v>
      </c>
      <c r="AU699" s="193" t="s">
        <v>271</v>
      </c>
      <c r="AV699" s="190" t="s">
        <v>271</v>
      </c>
      <c r="AW699" s="193" t="s">
        <v>271</v>
      </c>
      <c r="AX699" s="193" t="s">
        <v>271</v>
      </c>
      <c r="AY699" s="190" t="s">
        <v>287</v>
      </c>
      <c r="AZ699" s="193">
        <v>52500</v>
      </c>
      <c r="BA699" s="193">
        <v>265400</v>
      </c>
      <c r="BB699" s="190" t="s">
        <v>271</v>
      </c>
      <c r="BC699" s="193" t="s">
        <v>271</v>
      </c>
      <c r="BD699" s="193" t="s">
        <v>271</v>
      </c>
      <c r="BE699" s="190" t="s">
        <v>271</v>
      </c>
      <c r="BF699" s="193" t="s">
        <v>271</v>
      </c>
      <c r="BG699" s="193" t="s">
        <v>271</v>
      </c>
      <c r="BH699" s="190" t="s">
        <v>271</v>
      </c>
      <c r="BI699" s="193" t="s">
        <v>271</v>
      </c>
      <c r="BJ699" s="193" t="s">
        <v>271</v>
      </c>
      <c r="BK699" s="190" t="s">
        <v>271</v>
      </c>
      <c r="BL699" s="193" t="s">
        <v>271</v>
      </c>
      <c r="BM699" s="193" t="s">
        <v>271</v>
      </c>
      <c r="BN699" s="190" t="s">
        <v>271</v>
      </c>
      <c r="BO699" s="193" t="s">
        <v>271</v>
      </c>
      <c r="BP699" s="193" t="s">
        <v>271</v>
      </c>
      <c r="BQ699" s="190" t="s">
        <v>271</v>
      </c>
      <c r="BR699" s="193" t="s">
        <v>271</v>
      </c>
      <c r="BS699" s="193" t="s">
        <v>271</v>
      </c>
      <c r="BT699" s="190" t="s">
        <v>271</v>
      </c>
      <c r="BU699" s="193" t="s">
        <v>271</v>
      </c>
      <c r="BV699" s="193" t="s">
        <v>271</v>
      </c>
      <c r="BW699" s="193" t="s">
        <v>271</v>
      </c>
      <c r="BX699" s="193" t="s">
        <v>271</v>
      </c>
      <c r="BY699" s="193">
        <v>0</v>
      </c>
      <c r="BZ699" s="193" t="s">
        <v>271</v>
      </c>
      <c r="CA699" s="193" t="s">
        <v>271</v>
      </c>
      <c r="CB699" s="193">
        <v>0</v>
      </c>
      <c r="CC699" s="190" t="s">
        <v>271</v>
      </c>
      <c r="CD699" s="193" t="s">
        <v>271</v>
      </c>
      <c r="CE699" s="193" t="s">
        <v>271</v>
      </c>
      <c r="CF699" s="190" t="s">
        <v>271</v>
      </c>
      <c r="CG699" s="193" t="s">
        <v>271</v>
      </c>
      <c r="CH699" s="193" t="s">
        <v>271</v>
      </c>
      <c r="CI699" s="190" t="s">
        <v>271</v>
      </c>
      <c r="CJ699" s="193" t="s">
        <v>271</v>
      </c>
      <c r="CK699" s="193" t="s">
        <v>271</v>
      </c>
      <c r="CL699" s="190" t="s">
        <v>271</v>
      </c>
      <c r="CM699" s="193" t="s">
        <v>271</v>
      </c>
      <c r="CN699" s="193" t="s">
        <v>271</v>
      </c>
      <c r="CO699" s="190" t="s">
        <v>271</v>
      </c>
      <c r="CP699" s="193" t="s">
        <v>271</v>
      </c>
      <c r="CQ699" s="193" t="s">
        <v>271</v>
      </c>
      <c r="CR699" s="190" t="s">
        <v>271</v>
      </c>
      <c r="CS699" s="193" t="s">
        <v>271</v>
      </c>
      <c r="CT699" s="193" t="s">
        <v>271</v>
      </c>
      <c r="CU699" s="190" t="s">
        <v>271</v>
      </c>
      <c r="CV699" s="193" t="s">
        <v>271</v>
      </c>
      <c r="CW699" s="193" t="s">
        <v>271</v>
      </c>
      <c r="CX699" s="190" t="s">
        <v>271</v>
      </c>
      <c r="CY699" s="193" t="s">
        <v>271</v>
      </c>
      <c r="CZ699" s="193" t="s">
        <v>271</v>
      </c>
      <c r="DA699" s="190" t="s">
        <v>271</v>
      </c>
      <c r="DB699" s="193" t="s">
        <v>271</v>
      </c>
      <c r="DC699" s="193" t="s">
        <v>271</v>
      </c>
      <c r="DD699" s="190" t="s">
        <v>271</v>
      </c>
      <c r="DE699" s="193" t="s">
        <v>271</v>
      </c>
      <c r="DF699" s="193" t="s">
        <v>271</v>
      </c>
      <c r="DG699" s="190" t="s">
        <v>271</v>
      </c>
      <c r="DH699" s="193" t="s">
        <v>271</v>
      </c>
      <c r="DI699" s="193" t="s">
        <v>271</v>
      </c>
      <c r="DJ699" s="190" t="s">
        <v>271</v>
      </c>
      <c r="DK699" s="193" t="s">
        <v>271</v>
      </c>
      <c r="DL699" s="193" t="s">
        <v>271</v>
      </c>
      <c r="DM699" s="190" t="s">
        <v>271</v>
      </c>
      <c r="DN699" s="193" t="s">
        <v>271</v>
      </c>
      <c r="DO699" s="193" t="s">
        <v>271</v>
      </c>
      <c r="DP699" s="190" t="s">
        <v>271</v>
      </c>
      <c r="DQ699" s="193" t="s">
        <v>271</v>
      </c>
      <c r="DR699" s="193" t="s">
        <v>271</v>
      </c>
      <c r="DS699" s="190" t="s">
        <v>271</v>
      </c>
      <c r="DT699" s="193" t="s">
        <v>271</v>
      </c>
      <c r="DU699" s="193" t="s">
        <v>271</v>
      </c>
      <c r="DV699" s="190" t="s">
        <v>271</v>
      </c>
      <c r="DW699" s="193" t="s">
        <v>271</v>
      </c>
      <c r="DX699" s="193" t="s">
        <v>271</v>
      </c>
      <c r="DY699" s="190" t="s">
        <v>356</v>
      </c>
      <c r="DZ699" s="190" t="s">
        <v>297</v>
      </c>
      <c r="EA699" s="190" t="s">
        <v>271</v>
      </c>
      <c r="EB699" s="190" t="s">
        <v>271</v>
      </c>
      <c r="EC699" s="190" t="s">
        <v>297</v>
      </c>
      <c r="ED699" s="190" t="s">
        <v>271</v>
      </c>
      <c r="EE699" s="190" t="s">
        <v>271</v>
      </c>
      <c r="EF699" s="190" t="s">
        <v>13014</v>
      </c>
      <c r="EG699" s="190" t="s">
        <v>321</v>
      </c>
      <c r="EH699" s="190" t="s">
        <v>284</v>
      </c>
      <c r="EI699" s="190" t="s">
        <v>319</v>
      </c>
      <c r="EJ699" s="190" t="s">
        <v>245</v>
      </c>
      <c r="EK699" s="190" t="s">
        <v>379</v>
      </c>
      <c r="EL699" s="190" t="s">
        <v>272</v>
      </c>
      <c r="EM699" s="190" t="s">
        <v>297</v>
      </c>
      <c r="EN699" s="190" t="s">
        <v>272</v>
      </c>
      <c r="EO699" s="190" t="s">
        <v>272</v>
      </c>
      <c r="EP699" s="190" t="s">
        <v>464</v>
      </c>
      <c r="EQ699" s="190">
        <v>3</v>
      </c>
      <c r="ER699" s="190" t="s">
        <v>349</v>
      </c>
      <c r="ES699" s="190" t="s">
        <v>272</v>
      </c>
      <c r="ET699" s="190" t="s">
        <v>297</v>
      </c>
      <c r="EU699" s="190" t="s">
        <v>272</v>
      </c>
      <c r="EV699" s="190" t="s">
        <v>272</v>
      </c>
      <c r="EW699" s="190" t="s">
        <v>303</v>
      </c>
      <c r="EX699" s="190">
        <v>3</v>
      </c>
      <c r="EY699" s="190" t="s">
        <v>302</v>
      </c>
      <c r="EZ699" s="190" t="s">
        <v>268</v>
      </c>
      <c r="FA699" s="190" t="s">
        <v>260</v>
      </c>
      <c r="FB699" s="193">
        <v>2</v>
      </c>
      <c r="FC699" s="190" t="s">
        <v>301</v>
      </c>
      <c r="FD699" s="190" t="s">
        <v>277</v>
      </c>
      <c r="FE699" s="190" t="s">
        <v>271</v>
      </c>
      <c r="FF699" s="190" t="s">
        <v>262</v>
      </c>
      <c r="FG699" s="190" t="s">
        <v>271</v>
      </c>
      <c r="FH699" s="190" t="s">
        <v>271</v>
      </c>
      <c r="FI699" s="190" t="s">
        <v>885</v>
      </c>
      <c r="FJ699" s="190" t="s">
        <v>13020</v>
      </c>
      <c r="FK699" s="190" t="s">
        <v>271</v>
      </c>
      <c r="FL699" s="190" t="s">
        <v>271</v>
      </c>
      <c r="FM699" s="190" t="s">
        <v>271</v>
      </c>
      <c r="FN699" s="190" t="s">
        <v>271</v>
      </c>
      <c r="FO699" s="190" t="s">
        <v>271</v>
      </c>
      <c r="FP699" s="190" t="s">
        <v>271</v>
      </c>
      <c r="FQ699" s="193">
        <v>265400</v>
      </c>
      <c r="FR699" s="193">
        <v>52500</v>
      </c>
      <c r="FS699" s="190" t="s">
        <v>271</v>
      </c>
      <c r="FT699" s="190" t="s">
        <v>271</v>
      </c>
      <c r="FU699" s="190" t="s">
        <v>272</v>
      </c>
      <c r="FV699" s="190" t="s">
        <v>272</v>
      </c>
      <c r="FW699" s="190" t="s">
        <v>271</v>
      </c>
      <c r="FX699" s="190" t="s">
        <v>271</v>
      </c>
      <c r="FY699" s="190" t="s">
        <v>271</v>
      </c>
      <c r="FZ699" s="190" t="s">
        <v>271</v>
      </c>
      <c r="GA699" s="190" t="s">
        <v>271</v>
      </c>
      <c r="GB699" s="190" t="s">
        <v>271</v>
      </c>
      <c r="GC699" s="190" t="s">
        <v>271</v>
      </c>
      <c r="GD699" s="190" t="s">
        <v>271</v>
      </c>
      <c r="GE699" s="190" t="s">
        <v>271</v>
      </c>
    </row>
    <row r="700" spans="1:187" x14ac:dyDescent="0.3">
      <c r="A700" s="190" t="s">
        <v>372</v>
      </c>
      <c r="B700" s="190">
        <v>3282</v>
      </c>
      <c r="C700" s="190" t="s">
        <v>142</v>
      </c>
      <c r="D700" s="190" t="s">
        <v>240</v>
      </c>
      <c r="E700" s="190" t="s">
        <v>13019</v>
      </c>
      <c r="F700" s="190" t="s">
        <v>13018</v>
      </c>
      <c r="G700" s="190" t="s">
        <v>12545</v>
      </c>
      <c r="H700" s="190" t="s">
        <v>369</v>
      </c>
      <c r="I700" s="190" t="s">
        <v>368</v>
      </c>
      <c r="J700" s="190" t="s">
        <v>550</v>
      </c>
      <c r="K700" s="190" t="s">
        <v>271</v>
      </c>
      <c r="L700" s="190" t="s">
        <v>271</v>
      </c>
      <c r="M700" s="190" t="s">
        <v>271</v>
      </c>
      <c r="N700" s="190" t="s">
        <v>271</v>
      </c>
      <c r="O700" s="190" t="s">
        <v>271</v>
      </c>
      <c r="P700" s="190" t="s">
        <v>271</v>
      </c>
      <c r="Q700" s="191">
        <v>42352</v>
      </c>
      <c r="R700" s="191">
        <v>42735</v>
      </c>
      <c r="T700" s="190" t="s">
        <v>452</v>
      </c>
      <c r="U700" s="194">
        <v>306000</v>
      </c>
      <c r="V700" s="190" t="s">
        <v>741</v>
      </c>
      <c r="W700" s="190" t="s">
        <v>740</v>
      </c>
      <c r="X700" s="190" t="s">
        <v>739</v>
      </c>
      <c r="Y700" s="190" t="s">
        <v>271</v>
      </c>
      <c r="Z700" s="190" t="s">
        <v>271</v>
      </c>
      <c r="AA700" s="190" t="s">
        <v>271</v>
      </c>
      <c r="AB700" s="190" t="s">
        <v>448</v>
      </c>
      <c r="AC700" s="190" t="s">
        <v>888</v>
      </c>
      <c r="AD700" s="190" t="s">
        <v>325</v>
      </c>
      <c r="AE700" s="190" t="s">
        <v>887</v>
      </c>
      <c r="AF700" s="190" t="s">
        <v>886</v>
      </c>
      <c r="AG700" s="193">
        <v>25000</v>
      </c>
      <c r="AH700" s="193">
        <v>25000</v>
      </c>
      <c r="AI700" s="193">
        <v>50000</v>
      </c>
      <c r="AJ700" s="193">
        <v>5000</v>
      </c>
      <c r="AK700" s="193">
        <v>5000</v>
      </c>
      <c r="AL700" s="193">
        <v>10000</v>
      </c>
      <c r="AM700" s="193">
        <v>25000</v>
      </c>
      <c r="AN700" s="193">
        <v>25000</v>
      </c>
      <c r="AO700" s="193">
        <v>50000</v>
      </c>
      <c r="AP700" s="193">
        <v>5000</v>
      </c>
      <c r="AQ700" s="193">
        <v>5000</v>
      </c>
      <c r="AR700" s="193">
        <v>10000</v>
      </c>
      <c r="AS700" s="190" t="s">
        <v>271</v>
      </c>
      <c r="AT700" s="193" t="s">
        <v>271</v>
      </c>
      <c r="AU700" s="193" t="s">
        <v>271</v>
      </c>
      <c r="AV700" s="190" t="s">
        <v>271</v>
      </c>
      <c r="AW700" s="193" t="s">
        <v>271</v>
      </c>
      <c r="AX700" s="193" t="s">
        <v>271</v>
      </c>
      <c r="AY700" s="190" t="s">
        <v>271</v>
      </c>
      <c r="AZ700" s="193" t="s">
        <v>271</v>
      </c>
      <c r="BA700" s="193" t="s">
        <v>271</v>
      </c>
      <c r="BB700" s="190" t="s">
        <v>271</v>
      </c>
      <c r="BC700" s="193" t="s">
        <v>271</v>
      </c>
      <c r="BD700" s="193" t="s">
        <v>271</v>
      </c>
      <c r="BE700" s="190" t="s">
        <v>271</v>
      </c>
      <c r="BF700" s="193" t="s">
        <v>271</v>
      </c>
      <c r="BG700" s="193" t="s">
        <v>271</v>
      </c>
      <c r="BH700" s="190" t="s">
        <v>287</v>
      </c>
      <c r="BI700" s="193">
        <v>220</v>
      </c>
      <c r="BJ700" s="193">
        <v>1100</v>
      </c>
      <c r="BK700" s="190" t="s">
        <v>271</v>
      </c>
      <c r="BL700" s="193" t="s">
        <v>271</v>
      </c>
      <c r="BM700" s="193" t="s">
        <v>271</v>
      </c>
      <c r="BN700" s="190" t="s">
        <v>271</v>
      </c>
      <c r="BO700" s="193" t="s">
        <v>271</v>
      </c>
      <c r="BP700" s="193" t="s">
        <v>271</v>
      </c>
      <c r="BQ700" s="190" t="s">
        <v>271</v>
      </c>
      <c r="BR700" s="193" t="s">
        <v>271</v>
      </c>
      <c r="BS700" s="193" t="s">
        <v>271</v>
      </c>
      <c r="BT700" s="190" t="s">
        <v>287</v>
      </c>
      <c r="BU700" s="193">
        <v>10000</v>
      </c>
      <c r="BV700" s="193">
        <v>50000</v>
      </c>
      <c r="BW700" s="193" t="s">
        <v>271</v>
      </c>
      <c r="BX700" s="193" t="s">
        <v>271</v>
      </c>
      <c r="BY700" s="193">
        <v>0</v>
      </c>
      <c r="BZ700" s="193" t="s">
        <v>271</v>
      </c>
      <c r="CA700" s="193" t="s">
        <v>271</v>
      </c>
      <c r="CB700" s="193">
        <v>0</v>
      </c>
      <c r="CC700" s="190" t="s">
        <v>271</v>
      </c>
      <c r="CD700" s="193" t="s">
        <v>271</v>
      </c>
      <c r="CE700" s="193" t="s">
        <v>271</v>
      </c>
      <c r="CF700" s="190" t="s">
        <v>271</v>
      </c>
      <c r="CG700" s="193" t="s">
        <v>271</v>
      </c>
      <c r="CH700" s="193" t="s">
        <v>271</v>
      </c>
      <c r="CI700" s="190" t="s">
        <v>271</v>
      </c>
      <c r="CJ700" s="193" t="s">
        <v>271</v>
      </c>
      <c r="CK700" s="193" t="s">
        <v>271</v>
      </c>
      <c r="CL700" s="190" t="s">
        <v>271</v>
      </c>
      <c r="CM700" s="193" t="s">
        <v>271</v>
      </c>
      <c r="CN700" s="193" t="s">
        <v>271</v>
      </c>
      <c r="CO700" s="190" t="s">
        <v>271</v>
      </c>
      <c r="CP700" s="193" t="s">
        <v>271</v>
      </c>
      <c r="CQ700" s="193" t="s">
        <v>271</v>
      </c>
      <c r="CR700" s="190" t="s">
        <v>271</v>
      </c>
      <c r="CS700" s="193" t="s">
        <v>271</v>
      </c>
      <c r="CT700" s="193" t="s">
        <v>271</v>
      </c>
      <c r="CU700" s="190" t="s">
        <v>271</v>
      </c>
      <c r="CV700" s="193" t="s">
        <v>271</v>
      </c>
      <c r="CW700" s="193" t="s">
        <v>271</v>
      </c>
      <c r="CX700" s="190" t="s">
        <v>271</v>
      </c>
      <c r="CY700" s="193" t="s">
        <v>271</v>
      </c>
      <c r="CZ700" s="193" t="s">
        <v>271</v>
      </c>
      <c r="DA700" s="190" t="s">
        <v>271</v>
      </c>
      <c r="DB700" s="193" t="s">
        <v>271</v>
      </c>
      <c r="DC700" s="193" t="s">
        <v>271</v>
      </c>
      <c r="DD700" s="190" t="s">
        <v>271</v>
      </c>
      <c r="DE700" s="193" t="s">
        <v>271</v>
      </c>
      <c r="DF700" s="193" t="s">
        <v>271</v>
      </c>
      <c r="DG700" s="190" t="s">
        <v>271</v>
      </c>
      <c r="DH700" s="193" t="s">
        <v>271</v>
      </c>
      <c r="DI700" s="193" t="s">
        <v>271</v>
      </c>
      <c r="DJ700" s="190" t="s">
        <v>271</v>
      </c>
      <c r="DK700" s="193" t="s">
        <v>271</v>
      </c>
      <c r="DL700" s="193" t="s">
        <v>271</v>
      </c>
      <c r="DM700" s="190" t="s">
        <v>271</v>
      </c>
      <c r="DN700" s="193" t="s">
        <v>271</v>
      </c>
      <c r="DO700" s="193" t="s">
        <v>271</v>
      </c>
      <c r="DP700" s="190" t="s">
        <v>271</v>
      </c>
      <c r="DQ700" s="193" t="s">
        <v>271</v>
      </c>
      <c r="DR700" s="193" t="s">
        <v>271</v>
      </c>
      <c r="DS700" s="190" t="s">
        <v>271</v>
      </c>
      <c r="DT700" s="193" t="s">
        <v>271</v>
      </c>
      <c r="DU700" s="193" t="s">
        <v>271</v>
      </c>
      <c r="DV700" s="190" t="s">
        <v>271</v>
      </c>
      <c r="DW700" s="193" t="s">
        <v>271</v>
      </c>
      <c r="DX700" s="193" t="s">
        <v>271</v>
      </c>
      <c r="DY700" s="190" t="s">
        <v>356</v>
      </c>
      <c r="DZ700" s="190" t="s">
        <v>297</v>
      </c>
      <c r="EA700" s="190" t="s">
        <v>271</v>
      </c>
      <c r="EB700" s="190" t="s">
        <v>271</v>
      </c>
      <c r="EC700" s="190" t="s">
        <v>297</v>
      </c>
      <c r="ED700" s="190" t="s">
        <v>271</v>
      </c>
      <c r="EE700" s="190" t="s">
        <v>271</v>
      </c>
      <c r="EF700" s="190" t="s">
        <v>13014</v>
      </c>
      <c r="EG700" s="190" t="s">
        <v>321</v>
      </c>
      <c r="EH700" s="190" t="s">
        <v>284</v>
      </c>
      <c r="EI700" s="190" t="s">
        <v>319</v>
      </c>
      <c r="EJ700" s="190" t="s">
        <v>245</v>
      </c>
      <c r="EK700" s="190" t="s">
        <v>379</v>
      </c>
      <c r="EL700" s="190" t="s">
        <v>272</v>
      </c>
      <c r="EM700" s="190" t="s">
        <v>297</v>
      </c>
      <c r="EN700" s="190" t="s">
        <v>272</v>
      </c>
      <c r="EO700" s="190" t="s">
        <v>272</v>
      </c>
      <c r="EP700" s="190" t="s">
        <v>464</v>
      </c>
      <c r="EQ700" s="190">
        <v>3</v>
      </c>
      <c r="ER700" s="190" t="s">
        <v>349</v>
      </c>
      <c r="ES700" s="190" t="s">
        <v>272</v>
      </c>
      <c r="ET700" s="190" t="s">
        <v>297</v>
      </c>
      <c r="EU700" s="190" t="s">
        <v>272</v>
      </c>
      <c r="EV700" s="190" t="s">
        <v>272</v>
      </c>
      <c r="EW700" s="190" t="s">
        <v>303</v>
      </c>
      <c r="EX700" s="190">
        <v>3</v>
      </c>
      <c r="EY700" s="190" t="s">
        <v>278</v>
      </c>
      <c r="EZ700" s="190" t="s">
        <v>266</v>
      </c>
      <c r="FA700" s="190" t="s">
        <v>258</v>
      </c>
      <c r="FB700" s="193">
        <v>2</v>
      </c>
      <c r="FC700" s="190" t="s">
        <v>442</v>
      </c>
      <c r="FD700" s="190" t="s">
        <v>271</v>
      </c>
      <c r="FE700" s="190" t="s">
        <v>271</v>
      </c>
      <c r="FF700" s="190" t="s">
        <v>262</v>
      </c>
      <c r="FG700" s="190" t="s">
        <v>271</v>
      </c>
      <c r="FH700" s="190" t="s">
        <v>271</v>
      </c>
      <c r="FI700" s="190" t="s">
        <v>885</v>
      </c>
      <c r="FJ700" s="190" t="s">
        <v>271</v>
      </c>
      <c r="FK700" s="190" t="s">
        <v>271</v>
      </c>
      <c r="FL700" s="190" t="s">
        <v>271</v>
      </c>
      <c r="FM700" s="190" t="s">
        <v>271</v>
      </c>
      <c r="FN700" s="190" t="s">
        <v>271</v>
      </c>
      <c r="FO700" s="190" t="s">
        <v>271</v>
      </c>
      <c r="FP700" s="190" t="s">
        <v>271</v>
      </c>
      <c r="FQ700" s="193">
        <v>50000</v>
      </c>
      <c r="FR700" s="193">
        <v>10000</v>
      </c>
      <c r="FS700" s="190" t="s">
        <v>271</v>
      </c>
      <c r="FT700" s="190" t="s">
        <v>271</v>
      </c>
      <c r="FU700" s="190" t="s">
        <v>272</v>
      </c>
      <c r="FV700" s="190" t="s">
        <v>272</v>
      </c>
      <c r="FW700" s="190" t="s">
        <v>271</v>
      </c>
      <c r="FX700" s="190" t="s">
        <v>271</v>
      </c>
      <c r="FY700" s="190" t="s">
        <v>271</v>
      </c>
      <c r="FZ700" s="190" t="s">
        <v>271</v>
      </c>
      <c r="GA700" s="190" t="s">
        <v>271</v>
      </c>
      <c r="GB700" s="190" t="s">
        <v>271</v>
      </c>
      <c r="GC700" s="190" t="s">
        <v>271</v>
      </c>
      <c r="GD700" s="190" t="s">
        <v>271</v>
      </c>
      <c r="GE700" s="190" t="s">
        <v>271</v>
      </c>
    </row>
    <row r="701" spans="1:187" x14ac:dyDescent="0.3">
      <c r="A701" s="190" t="s">
        <v>372</v>
      </c>
      <c r="B701" s="190">
        <v>3285</v>
      </c>
      <c r="C701" s="190" t="s">
        <v>142</v>
      </c>
      <c r="D701" s="190" t="s">
        <v>240</v>
      </c>
      <c r="E701" s="190" t="s">
        <v>13017</v>
      </c>
      <c r="F701" s="190" t="s">
        <v>13016</v>
      </c>
      <c r="G701" s="190" t="s">
        <v>12545</v>
      </c>
      <c r="H701" s="190" t="s">
        <v>301</v>
      </c>
      <c r="I701" s="190" t="s">
        <v>301</v>
      </c>
      <c r="J701" s="190" t="s">
        <v>453</v>
      </c>
      <c r="K701" s="190" t="s">
        <v>271</v>
      </c>
      <c r="L701" s="190" t="s">
        <v>271</v>
      </c>
      <c r="M701" s="190" t="s">
        <v>271</v>
      </c>
      <c r="N701" s="190" t="s">
        <v>271</v>
      </c>
      <c r="O701" s="190" t="s">
        <v>271</v>
      </c>
      <c r="P701" s="190" t="s">
        <v>271</v>
      </c>
      <c r="Q701" s="191">
        <v>42278</v>
      </c>
      <c r="R701" s="191">
        <v>42370</v>
      </c>
      <c r="T701" s="190" t="s">
        <v>452</v>
      </c>
      <c r="U701" s="194">
        <v>108685</v>
      </c>
      <c r="V701" s="190" t="s">
        <v>741</v>
      </c>
      <c r="W701" s="190" t="s">
        <v>740</v>
      </c>
      <c r="X701" s="190" t="s">
        <v>739</v>
      </c>
      <c r="Y701" s="190" t="s">
        <v>271</v>
      </c>
      <c r="Z701" s="190" t="s">
        <v>271</v>
      </c>
      <c r="AA701" s="190" t="s">
        <v>271</v>
      </c>
      <c r="AB701" s="190" t="s">
        <v>448</v>
      </c>
      <c r="AC701" s="190" t="s">
        <v>13015</v>
      </c>
      <c r="AD701" s="190" t="s">
        <v>325</v>
      </c>
      <c r="AE701" s="190" t="s">
        <v>737</v>
      </c>
      <c r="AF701" s="190" t="s">
        <v>886</v>
      </c>
      <c r="AG701" s="193">
        <v>10000</v>
      </c>
      <c r="AH701" s="193">
        <v>10000</v>
      </c>
      <c r="AI701" s="193">
        <v>20000</v>
      </c>
      <c r="AJ701" s="193">
        <v>2000</v>
      </c>
      <c r="AK701" s="193">
        <v>2000</v>
      </c>
      <c r="AL701" s="193">
        <v>4000</v>
      </c>
      <c r="AM701" s="193">
        <v>10000</v>
      </c>
      <c r="AN701" s="193">
        <v>10000</v>
      </c>
      <c r="AO701" s="193">
        <v>20000</v>
      </c>
      <c r="AP701" s="193">
        <v>2000</v>
      </c>
      <c r="AQ701" s="193">
        <v>2000</v>
      </c>
      <c r="AR701" s="193">
        <v>4000</v>
      </c>
      <c r="AS701" s="190" t="s">
        <v>271</v>
      </c>
      <c r="AT701" s="193" t="s">
        <v>271</v>
      </c>
      <c r="AU701" s="193" t="s">
        <v>271</v>
      </c>
      <c r="AV701" s="190" t="s">
        <v>271</v>
      </c>
      <c r="AW701" s="193" t="s">
        <v>271</v>
      </c>
      <c r="AX701" s="193" t="s">
        <v>271</v>
      </c>
      <c r="AY701" s="190" t="s">
        <v>271</v>
      </c>
      <c r="AZ701" s="193" t="s">
        <v>271</v>
      </c>
      <c r="BA701" s="193" t="s">
        <v>271</v>
      </c>
      <c r="BB701" s="190" t="s">
        <v>271</v>
      </c>
      <c r="BC701" s="193" t="s">
        <v>271</v>
      </c>
      <c r="BD701" s="193" t="s">
        <v>271</v>
      </c>
      <c r="BE701" s="190" t="s">
        <v>271</v>
      </c>
      <c r="BF701" s="193" t="s">
        <v>271</v>
      </c>
      <c r="BG701" s="193" t="s">
        <v>271</v>
      </c>
      <c r="BH701" s="190" t="s">
        <v>271</v>
      </c>
      <c r="BI701" s="193" t="s">
        <v>271</v>
      </c>
      <c r="BJ701" s="193" t="s">
        <v>271</v>
      </c>
      <c r="BK701" s="190" t="s">
        <v>271</v>
      </c>
      <c r="BL701" s="193" t="s">
        <v>271</v>
      </c>
      <c r="BM701" s="193" t="s">
        <v>271</v>
      </c>
      <c r="BN701" s="190" t="s">
        <v>271</v>
      </c>
      <c r="BO701" s="193" t="s">
        <v>271</v>
      </c>
      <c r="BP701" s="193" t="s">
        <v>271</v>
      </c>
      <c r="BQ701" s="190" t="s">
        <v>271</v>
      </c>
      <c r="BR701" s="193" t="s">
        <v>271</v>
      </c>
      <c r="BS701" s="193" t="s">
        <v>271</v>
      </c>
      <c r="BT701" s="190" t="s">
        <v>287</v>
      </c>
      <c r="BU701" s="193">
        <v>2000</v>
      </c>
      <c r="BV701" s="193">
        <v>10000</v>
      </c>
      <c r="BW701" s="193" t="s">
        <v>271</v>
      </c>
      <c r="BX701" s="193" t="s">
        <v>271</v>
      </c>
      <c r="BY701" s="193">
        <v>0</v>
      </c>
      <c r="BZ701" s="193" t="s">
        <v>271</v>
      </c>
      <c r="CA701" s="193" t="s">
        <v>271</v>
      </c>
      <c r="CB701" s="193">
        <v>0</v>
      </c>
      <c r="CC701" s="190" t="s">
        <v>271</v>
      </c>
      <c r="CD701" s="193" t="s">
        <v>271</v>
      </c>
      <c r="CE701" s="193" t="s">
        <v>271</v>
      </c>
      <c r="CF701" s="190" t="s">
        <v>271</v>
      </c>
      <c r="CG701" s="193" t="s">
        <v>271</v>
      </c>
      <c r="CH701" s="193" t="s">
        <v>271</v>
      </c>
      <c r="CI701" s="190" t="s">
        <v>271</v>
      </c>
      <c r="CJ701" s="193" t="s">
        <v>271</v>
      </c>
      <c r="CK701" s="193" t="s">
        <v>271</v>
      </c>
      <c r="CL701" s="190" t="s">
        <v>271</v>
      </c>
      <c r="CM701" s="193" t="s">
        <v>271</v>
      </c>
      <c r="CN701" s="193" t="s">
        <v>271</v>
      </c>
      <c r="CO701" s="190" t="s">
        <v>271</v>
      </c>
      <c r="CP701" s="193" t="s">
        <v>271</v>
      </c>
      <c r="CQ701" s="193" t="s">
        <v>271</v>
      </c>
      <c r="CR701" s="190" t="s">
        <v>271</v>
      </c>
      <c r="CS701" s="193" t="s">
        <v>271</v>
      </c>
      <c r="CT701" s="193" t="s">
        <v>271</v>
      </c>
      <c r="CU701" s="190" t="s">
        <v>271</v>
      </c>
      <c r="CV701" s="193" t="s">
        <v>271</v>
      </c>
      <c r="CW701" s="193" t="s">
        <v>271</v>
      </c>
      <c r="CX701" s="190" t="s">
        <v>271</v>
      </c>
      <c r="CY701" s="193" t="s">
        <v>271</v>
      </c>
      <c r="CZ701" s="193" t="s">
        <v>271</v>
      </c>
      <c r="DA701" s="190" t="s">
        <v>271</v>
      </c>
      <c r="DB701" s="193" t="s">
        <v>271</v>
      </c>
      <c r="DC701" s="193" t="s">
        <v>271</v>
      </c>
      <c r="DD701" s="190" t="s">
        <v>271</v>
      </c>
      <c r="DE701" s="193" t="s">
        <v>271</v>
      </c>
      <c r="DF701" s="193" t="s">
        <v>271</v>
      </c>
      <c r="DG701" s="190" t="s">
        <v>271</v>
      </c>
      <c r="DH701" s="193" t="s">
        <v>271</v>
      </c>
      <c r="DI701" s="193" t="s">
        <v>271</v>
      </c>
      <c r="DJ701" s="190" t="s">
        <v>271</v>
      </c>
      <c r="DK701" s="193" t="s">
        <v>271</v>
      </c>
      <c r="DL701" s="193" t="s">
        <v>271</v>
      </c>
      <c r="DM701" s="190" t="s">
        <v>271</v>
      </c>
      <c r="DN701" s="193" t="s">
        <v>271</v>
      </c>
      <c r="DO701" s="193" t="s">
        <v>271</v>
      </c>
      <c r="DP701" s="190" t="s">
        <v>271</v>
      </c>
      <c r="DQ701" s="193" t="s">
        <v>271</v>
      </c>
      <c r="DR701" s="193" t="s">
        <v>271</v>
      </c>
      <c r="DS701" s="190" t="s">
        <v>271</v>
      </c>
      <c r="DT701" s="193" t="s">
        <v>271</v>
      </c>
      <c r="DU701" s="193" t="s">
        <v>271</v>
      </c>
      <c r="DV701" s="190" t="s">
        <v>271</v>
      </c>
      <c r="DW701" s="193" t="s">
        <v>271</v>
      </c>
      <c r="DX701" s="193" t="s">
        <v>271</v>
      </c>
      <c r="DY701" s="190" t="s">
        <v>356</v>
      </c>
      <c r="DZ701" s="190" t="s">
        <v>272</v>
      </c>
      <c r="EA701" s="190" t="s">
        <v>785</v>
      </c>
      <c r="EB701" s="190" t="s">
        <v>271</v>
      </c>
      <c r="EC701" s="190" t="s">
        <v>297</v>
      </c>
      <c r="ED701" s="190" t="s">
        <v>271</v>
      </c>
      <c r="EE701" s="190" t="s">
        <v>271</v>
      </c>
      <c r="EF701" s="190" t="s">
        <v>13014</v>
      </c>
      <c r="EG701" s="190" t="s">
        <v>321</v>
      </c>
      <c r="EH701" s="190" t="s">
        <v>284</v>
      </c>
      <c r="EI701" s="190" t="s">
        <v>319</v>
      </c>
      <c r="EJ701" s="190" t="s">
        <v>245</v>
      </c>
      <c r="EK701" s="190" t="s">
        <v>379</v>
      </c>
      <c r="EL701" s="190" t="s">
        <v>272</v>
      </c>
      <c r="EM701" s="190" t="s">
        <v>297</v>
      </c>
      <c r="EN701" s="190" t="s">
        <v>272</v>
      </c>
      <c r="EO701" s="190" t="s">
        <v>272</v>
      </c>
      <c r="EP701" s="190" t="s">
        <v>464</v>
      </c>
      <c r="EQ701" s="190">
        <v>3</v>
      </c>
      <c r="ER701" s="190" t="s">
        <v>349</v>
      </c>
      <c r="ES701" s="190" t="s">
        <v>272</v>
      </c>
      <c r="ET701" s="190" t="s">
        <v>297</v>
      </c>
      <c r="EU701" s="190" t="s">
        <v>272</v>
      </c>
      <c r="EV701" s="190" t="s">
        <v>272</v>
      </c>
      <c r="EW701" s="190" t="s">
        <v>303</v>
      </c>
      <c r="EX701" s="190">
        <v>3</v>
      </c>
      <c r="EY701" s="190" t="s">
        <v>278</v>
      </c>
      <c r="EZ701" s="190" t="s">
        <v>266</v>
      </c>
      <c r="FA701" s="190" t="s">
        <v>258</v>
      </c>
      <c r="FB701" s="193">
        <v>2</v>
      </c>
      <c r="FC701" s="190" t="s">
        <v>442</v>
      </c>
      <c r="FD701" s="190" t="s">
        <v>271</v>
      </c>
      <c r="FE701" s="190" t="s">
        <v>271</v>
      </c>
      <c r="FF701" s="190" t="s">
        <v>262</v>
      </c>
      <c r="FG701" s="190" t="s">
        <v>271</v>
      </c>
      <c r="FH701" s="190" t="s">
        <v>271</v>
      </c>
      <c r="FI701" s="190" t="s">
        <v>885</v>
      </c>
      <c r="FJ701" s="190" t="s">
        <v>271</v>
      </c>
      <c r="FK701" s="190" t="s">
        <v>271</v>
      </c>
      <c r="FL701" s="190" t="s">
        <v>271</v>
      </c>
      <c r="FM701" s="190" t="s">
        <v>271</v>
      </c>
      <c r="FN701" s="190" t="s">
        <v>271</v>
      </c>
      <c r="FO701" s="190" t="s">
        <v>271</v>
      </c>
      <c r="FP701" s="190" t="s">
        <v>271</v>
      </c>
      <c r="FQ701" s="193">
        <v>20000</v>
      </c>
      <c r="FR701" s="193">
        <v>4000</v>
      </c>
      <c r="FS701" s="190" t="s">
        <v>271</v>
      </c>
      <c r="FT701" s="190" t="s">
        <v>271</v>
      </c>
      <c r="FU701" s="190" t="s">
        <v>271</v>
      </c>
      <c r="FV701" s="190" t="s">
        <v>271</v>
      </c>
      <c r="FW701" s="190" t="s">
        <v>271</v>
      </c>
      <c r="FX701" s="190" t="s">
        <v>271</v>
      </c>
      <c r="FY701" s="190" t="s">
        <v>271</v>
      </c>
      <c r="FZ701" s="190" t="s">
        <v>271</v>
      </c>
      <c r="GA701" s="190" t="s">
        <v>271</v>
      </c>
      <c r="GB701" s="190" t="s">
        <v>271</v>
      </c>
      <c r="GC701" s="190" t="s">
        <v>271</v>
      </c>
      <c r="GD701" s="190" t="s">
        <v>271</v>
      </c>
      <c r="GE701" s="190" t="s">
        <v>271</v>
      </c>
    </row>
    <row r="702" spans="1:187" x14ac:dyDescent="0.3">
      <c r="A702" s="190" t="s">
        <v>372</v>
      </c>
      <c r="B702" s="190">
        <v>3284</v>
      </c>
      <c r="C702" s="190" t="s">
        <v>142</v>
      </c>
      <c r="D702" s="190" t="s">
        <v>240</v>
      </c>
      <c r="E702" s="190" t="s">
        <v>7856</v>
      </c>
      <c r="F702" s="190" t="s">
        <v>7855</v>
      </c>
      <c r="G702" s="190" t="s">
        <v>4001</v>
      </c>
      <c r="H702" s="190" t="s">
        <v>369</v>
      </c>
      <c r="I702" s="190" t="s">
        <v>544</v>
      </c>
      <c r="J702" s="190" t="s">
        <v>4156</v>
      </c>
      <c r="K702" s="190" t="s">
        <v>271</v>
      </c>
      <c r="L702" s="190" t="s">
        <v>271</v>
      </c>
      <c r="M702" s="190" t="s">
        <v>271</v>
      </c>
      <c r="N702" s="190" t="s">
        <v>271</v>
      </c>
      <c r="O702" s="190" t="s">
        <v>271</v>
      </c>
      <c r="P702" s="190" t="s">
        <v>271</v>
      </c>
      <c r="Q702" s="191">
        <v>42394</v>
      </c>
      <c r="R702" s="191">
        <v>42637</v>
      </c>
      <c r="T702" s="190" t="s">
        <v>452</v>
      </c>
      <c r="U702" s="194">
        <v>711000</v>
      </c>
      <c r="V702" s="190" t="s">
        <v>741</v>
      </c>
      <c r="W702" s="190" t="s">
        <v>740</v>
      </c>
      <c r="X702" s="190" t="s">
        <v>739</v>
      </c>
      <c r="Y702" s="190" t="s">
        <v>271</v>
      </c>
      <c r="Z702" s="190" t="s">
        <v>271</v>
      </c>
      <c r="AA702" s="190" t="s">
        <v>271</v>
      </c>
      <c r="AB702" s="190" t="s">
        <v>448</v>
      </c>
      <c r="AC702" s="190" t="s">
        <v>888</v>
      </c>
      <c r="AD702" s="190" t="s">
        <v>325</v>
      </c>
      <c r="AE702" s="190" t="s">
        <v>7854</v>
      </c>
      <c r="AF702" s="190" t="s">
        <v>886</v>
      </c>
      <c r="AG702" s="193">
        <v>86000</v>
      </c>
      <c r="AH702" s="193">
        <v>86000</v>
      </c>
      <c r="AI702" s="193">
        <v>172000</v>
      </c>
      <c r="AJ702" s="193">
        <v>19000</v>
      </c>
      <c r="AK702" s="193">
        <v>19000</v>
      </c>
      <c r="AL702" s="193">
        <v>38000</v>
      </c>
      <c r="AM702" s="193">
        <v>86000</v>
      </c>
      <c r="AN702" s="193">
        <v>86000</v>
      </c>
      <c r="AO702" s="193">
        <v>172000</v>
      </c>
      <c r="AP702" s="193">
        <v>19000</v>
      </c>
      <c r="AQ702" s="193">
        <v>19000</v>
      </c>
      <c r="AR702" s="193">
        <v>38000</v>
      </c>
      <c r="AS702" s="190" t="s">
        <v>271</v>
      </c>
      <c r="AT702" s="193" t="s">
        <v>271</v>
      </c>
      <c r="AU702" s="193" t="s">
        <v>271</v>
      </c>
      <c r="AV702" s="190" t="s">
        <v>271</v>
      </c>
      <c r="AW702" s="193" t="s">
        <v>271</v>
      </c>
      <c r="AX702" s="193" t="s">
        <v>271</v>
      </c>
      <c r="AY702" s="190" t="s">
        <v>287</v>
      </c>
      <c r="AZ702" s="193">
        <v>38000</v>
      </c>
      <c r="BA702" s="193">
        <v>0</v>
      </c>
      <c r="BB702" s="190" t="s">
        <v>271</v>
      </c>
      <c r="BC702" s="193" t="s">
        <v>271</v>
      </c>
      <c r="BD702" s="193" t="s">
        <v>271</v>
      </c>
      <c r="BE702" s="190" t="s">
        <v>287</v>
      </c>
      <c r="BF702" s="193">
        <v>4000</v>
      </c>
      <c r="BG702" s="193">
        <v>20000</v>
      </c>
      <c r="BH702" s="190" t="s">
        <v>287</v>
      </c>
      <c r="BI702" s="193">
        <v>150</v>
      </c>
      <c r="BJ702" s="193">
        <v>600</v>
      </c>
      <c r="BK702" s="190" t="s">
        <v>271</v>
      </c>
      <c r="BL702" s="193" t="s">
        <v>271</v>
      </c>
      <c r="BM702" s="193" t="s">
        <v>271</v>
      </c>
      <c r="BN702" s="190" t="s">
        <v>271</v>
      </c>
      <c r="BO702" s="193" t="s">
        <v>271</v>
      </c>
      <c r="BP702" s="193" t="s">
        <v>271</v>
      </c>
      <c r="BQ702" s="190" t="s">
        <v>271</v>
      </c>
      <c r="BR702" s="193" t="s">
        <v>271</v>
      </c>
      <c r="BS702" s="193" t="s">
        <v>271</v>
      </c>
      <c r="BT702" s="190" t="s">
        <v>271</v>
      </c>
      <c r="BU702" s="193" t="s">
        <v>271</v>
      </c>
      <c r="BV702" s="193" t="s">
        <v>271</v>
      </c>
      <c r="BW702" s="193" t="s">
        <v>271</v>
      </c>
      <c r="BX702" s="193" t="s">
        <v>271</v>
      </c>
      <c r="BY702" s="193">
        <v>0</v>
      </c>
      <c r="BZ702" s="193" t="s">
        <v>271</v>
      </c>
      <c r="CA702" s="193" t="s">
        <v>271</v>
      </c>
      <c r="CB702" s="193">
        <v>0</v>
      </c>
      <c r="CC702" s="190" t="s">
        <v>271</v>
      </c>
      <c r="CD702" s="193" t="s">
        <v>271</v>
      </c>
      <c r="CE702" s="193" t="s">
        <v>271</v>
      </c>
      <c r="CF702" s="190" t="s">
        <v>271</v>
      </c>
      <c r="CG702" s="193" t="s">
        <v>271</v>
      </c>
      <c r="CH702" s="193" t="s">
        <v>271</v>
      </c>
      <c r="CI702" s="190" t="s">
        <v>271</v>
      </c>
      <c r="CJ702" s="193" t="s">
        <v>271</v>
      </c>
      <c r="CK702" s="193" t="s">
        <v>271</v>
      </c>
      <c r="CL702" s="190" t="s">
        <v>271</v>
      </c>
      <c r="CM702" s="193" t="s">
        <v>271</v>
      </c>
      <c r="CN702" s="193" t="s">
        <v>271</v>
      </c>
      <c r="CO702" s="190" t="s">
        <v>271</v>
      </c>
      <c r="CP702" s="193" t="s">
        <v>271</v>
      </c>
      <c r="CQ702" s="193" t="s">
        <v>271</v>
      </c>
      <c r="CR702" s="190" t="s">
        <v>271</v>
      </c>
      <c r="CS702" s="193" t="s">
        <v>271</v>
      </c>
      <c r="CT702" s="193" t="s">
        <v>271</v>
      </c>
      <c r="CU702" s="190" t="s">
        <v>271</v>
      </c>
      <c r="CV702" s="193" t="s">
        <v>271</v>
      </c>
      <c r="CW702" s="193" t="s">
        <v>271</v>
      </c>
      <c r="CX702" s="190" t="s">
        <v>271</v>
      </c>
      <c r="CY702" s="193" t="s">
        <v>271</v>
      </c>
      <c r="CZ702" s="193" t="s">
        <v>271</v>
      </c>
      <c r="DA702" s="190" t="s">
        <v>271</v>
      </c>
      <c r="DB702" s="193" t="s">
        <v>271</v>
      </c>
      <c r="DC702" s="193" t="s">
        <v>271</v>
      </c>
      <c r="DD702" s="190" t="s">
        <v>271</v>
      </c>
      <c r="DE702" s="193" t="s">
        <v>271</v>
      </c>
      <c r="DF702" s="193" t="s">
        <v>271</v>
      </c>
      <c r="DG702" s="190" t="s">
        <v>271</v>
      </c>
      <c r="DH702" s="193" t="s">
        <v>271</v>
      </c>
      <c r="DI702" s="193" t="s">
        <v>271</v>
      </c>
      <c r="DJ702" s="190" t="s">
        <v>271</v>
      </c>
      <c r="DK702" s="193" t="s">
        <v>271</v>
      </c>
      <c r="DL702" s="193" t="s">
        <v>271</v>
      </c>
      <c r="DM702" s="190" t="s">
        <v>271</v>
      </c>
      <c r="DN702" s="193" t="s">
        <v>271</v>
      </c>
      <c r="DO702" s="193" t="s">
        <v>271</v>
      </c>
      <c r="DP702" s="190" t="s">
        <v>271</v>
      </c>
      <c r="DQ702" s="193" t="s">
        <v>271</v>
      </c>
      <c r="DR702" s="193" t="s">
        <v>271</v>
      </c>
      <c r="DS702" s="190" t="s">
        <v>271</v>
      </c>
      <c r="DT702" s="193" t="s">
        <v>271</v>
      </c>
      <c r="DU702" s="193" t="s">
        <v>271</v>
      </c>
      <c r="DV702" s="190" t="s">
        <v>271</v>
      </c>
      <c r="DW702" s="193" t="s">
        <v>271</v>
      </c>
      <c r="DX702" s="193" t="s">
        <v>271</v>
      </c>
      <c r="DY702" s="190" t="s">
        <v>356</v>
      </c>
      <c r="DZ702" s="190" t="s">
        <v>297</v>
      </c>
      <c r="EA702" s="190" t="s">
        <v>271</v>
      </c>
      <c r="EB702" s="190" t="s">
        <v>271</v>
      </c>
      <c r="EC702" s="190" t="s">
        <v>272</v>
      </c>
      <c r="ED702" s="190" t="s">
        <v>694</v>
      </c>
      <c r="EE702" s="190" t="s">
        <v>307</v>
      </c>
      <c r="EF702" s="190" t="s">
        <v>271</v>
      </c>
      <c r="EG702" s="190" t="s">
        <v>321</v>
      </c>
      <c r="EH702" s="190" t="s">
        <v>284</v>
      </c>
      <c r="EI702" s="190" t="s">
        <v>319</v>
      </c>
      <c r="EJ702" s="190" t="s">
        <v>245</v>
      </c>
      <c r="EK702" s="190" t="s">
        <v>379</v>
      </c>
      <c r="EL702" s="190" t="s">
        <v>272</v>
      </c>
      <c r="EM702" s="190" t="s">
        <v>297</v>
      </c>
      <c r="EN702" s="190" t="s">
        <v>272</v>
      </c>
      <c r="EO702" s="190" t="s">
        <v>272</v>
      </c>
      <c r="EP702" s="190" t="s">
        <v>464</v>
      </c>
      <c r="EQ702" s="190">
        <v>3</v>
      </c>
      <c r="ER702" s="190" t="s">
        <v>349</v>
      </c>
      <c r="ES702" s="190" t="s">
        <v>272</v>
      </c>
      <c r="ET702" s="190" t="s">
        <v>297</v>
      </c>
      <c r="EU702" s="190" t="s">
        <v>272</v>
      </c>
      <c r="EV702" s="190" t="s">
        <v>272</v>
      </c>
      <c r="EW702" s="190" t="s">
        <v>303</v>
      </c>
      <c r="EX702" s="190">
        <v>3</v>
      </c>
      <c r="EY702" s="190" t="s">
        <v>278</v>
      </c>
      <c r="EZ702" s="190" t="s">
        <v>266</v>
      </c>
      <c r="FA702" s="190" t="s">
        <v>258</v>
      </c>
      <c r="FB702" s="193">
        <v>4</v>
      </c>
      <c r="FC702" s="190" t="s">
        <v>442</v>
      </c>
      <c r="FD702" s="190" t="s">
        <v>300</v>
      </c>
      <c r="FE702" s="190" t="s">
        <v>271</v>
      </c>
      <c r="FF702" s="190" t="s">
        <v>262</v>
      </c>
      <c r="FG702" s="190" t="s">
        <v>271</v>
      </c>
      <c r="FH702" s="190" t="s">
        <v>271</v>
      </c>
      <c r="FI702" s="190" t="s">
        <v>885</v>
      </c>
      <c r="FJ702" s="190" t="s">
        <v>271</v>
      </c>
      <c r="FK702" s="190" t="s">
        <v>271</v>
      </c>
      <c r="FL702" s="190" t="s">
        <v>271</v>
      </c>
      <c r="FM702" s="190" t="s">
        <v>271</v>
      </c>
      <c r="FN702" s="190" t="s">
        <v>271</v>
      </c>
      <c r="FO702" s="190" t="s">
        <v>271</v>
      </c>
      <c r="FP702" s="190" t="s">
        <v>271</v>
      </c>
      <c r="FQ702" s="193">
        <v>172000</v>
      </c>
      <c r="FR702" s="193">
        <v>38000</v>
      </c>
      <c r="FS702" s="190" t="s">
        <v>271</v>
      </c>
      <c r="FT702" s="190" t="s">
        <v>271</v>
      </c>
      <c r="FU702" s="190" t="s">
        <v>272</v>
      </c>
      <c r="FV702" s="190" t="s">
        <v>272</v>
      </c>
      <c r="FW702" s="190" t="s">
        <v>271</v>
      </c>
      <c r="FX702" s="190" t="s">
        <v>271</v>
      </c>
      <c r="FY702" s="190" t="s">
        <v>271</v>
      </c>
      <c r="FZ702" s="190" t="s">
        <v>271</v>
      </c>
      <c r="GA702" s="190" t="s">
        <v>271</v>
      </c>
      <c r="GB702" s="190" t="s">
        <v>271</v>
      </c>
      <c r="GC702" s="190" t="s">
        <v>271</v>
      </c>
      <c r="GD702" s="190" t="s">
        <v>271</v>
      </c>
      <c r="GE702" s="190" t="s">
        <v>271</v>
      </c>
    </row>
    <row r="703" spans="1:187" x14ac:dyDescent="0.3">
      <c r="A703" s="190" t="s">
        <v>372</v>
      </c>
      <c r="B703" s="190">
        <v>3283</v>
      </c>
      <c r="C703" s="190" t="s">
        <v>142</v>
      </c>
      <c r="D703" s="190" t="s">
        <v>240</v>
      </c>
      <c r="E703" s="190" t="s">
        <v>890</v>
      </c>
      <c r="F703" s="190" t="s">
        <v>889</v>
      </c>
      <c r="G703" s="190" t="s">
        <v>270</v>
      </c>
      <c r="H703" s="190" t="s">
        <v>369</v>
      </c>
      <c r="I703" s="190" t="s">
        <v>368</v>
      </c>
      <c r="J703" s="190" t="s">
        <v>550</v>
      </c>
      <c r="K703" s="190" t="s">
        <v>271</v>
      </c>
      <c r="L703" s="190" t="s">
        <v>271</v>
      </c>
      <c r="M703" s="190" t="s">
        <v>271</v>
      </c>
      <c r="N703" s="190" t="s">
        <v>271</v>
      </c>
      <c r="O703" s="190" t="s">
        <v>271</v>
      </c>
      <c r="P703" s="190" t="s">
        <v>271</v>
      </c>
      <c r="Q703" s="191">
        <v>42382</v>
      </c>
      <c r="R703" s="191">
        <v>42794</v>
      </c>
      <c r="T703" s="190" t="s">
        <v>452</v>
      </c>
      <c r="U703" s="194">
        <v>850000</v>
      </c>
      <c r="V703" s="190" t="s">
        <v>741</v>
      </c>
      <c r="W703" s="190" t="s">
        <v>740</v>
      </c>
      <c r="X703" s="190" t="s">
        <v>739</v>
      </c>
      <c r="Y703" s="190" t="s">
        <v>271</v>
      </c>
      <c r="Z703" s="190" t="s">
        <v>271</v>
      </c>
      <c r="AA703" s="190" t="s">
        <v>271</v>
      </c>
      <c r="AB703" s="190" t="s">
        <v>448</v>
      </c>
      <c r="AC703" s="190" t="s">
        <v>888</v>
      </c>
      <c r="AD703" s="190" t="s">
        <v>325</v>
      </c>
      <c r="AE703" s="190" t="s">
        <v>887</v>
      </c>
      <c r="AF703" s="190" t="s">
        <v>886</v>
      </c>
      <c r="AG703" s="193">
        <v>86000</v>
      </c>
      <c r="AH703" s="193">
        <v>86000</v>
      </c>
      <c r="AI703" s="193">
        <v>172000</v>
      </c>
      <c r="AJ703" s="193">
        <v>22550</v>
      </c>
      <c r="AK703" s="193">
        <v>22550</v>
      </c>
      <c r="AL703" s="193">
        <v>45000</v>
      </c>
      <c r="AM703" s="193">
        <v>86000</v>
      </c>
      <c r="AN703" s="193">
        <v>86000</v>
      </c>
      <c r="AO703" s="193">
        <v>172000</v>
      </c>
      <c r="AP703" s="193">
        <v>22550</v>
      </c>
      <c r="AQ703" s="193">
        <v>22500</v>
      </c>
      <c r="AR703" s="193">
        <v>45000</v>
      </c>
      <c r="AS703" s="190" t="s">
        <v>271</v>
      </c>
      <c r="AT703" s="193" t="s">
        <v>271</v>
      </c>
      <c r="AU703" s="193" t="s">
        <v>271</v>
      </c>
      <c r="AV703" s="190" t="s">
        <v>271</v>
      </c>
      <c r="AW703" s="193" t="s">
        <v>271</v>
      </c>
      <c r="AX703" s="193" t="s">
        <v>271</v>
      </c>
      <c r="AY703" s="190" t="s">
        <v>271</v>
      </c>
      <c r="AZ703" s="193" t="s">
        <v>271</v>
      </c>
      <c r="BA703" s="193" t="s">
        <v>271</v>
      </c>
      <c r="BB703" s="190" t="s">
        <v>271</v>
      </c>
      <c r="BC703" s="193" t="s">
        <v>271</v>
      </c>
      <c r="BD703" s="193" t="s">
        <v>271</v>
      </c>
      <c r="BE703" s="190" t="s">
        <v>287</v>
      </c>
      <c r="BF703" s="193">
        <v>4000</v>
      </c>
      <c r="BG703" s="193">
        <v>20000</v>
      </c>
      <c r="BH703" s="190" t="s">
        <v>287</v>
      </c>
      <c r="BI703" s="193">
        <v>2000</v>
      </c>
      <c r="BJ703" s="193">
        <v>10000</v>
      </c>
      <c r="BK703" s="190" t="s">
        <v>271</v>
      </c>
      <c r="BL703" s="193" t="s">
        <v>271</v>
      </c>
      <c r="BM703" s="193" t="s">
        <v>271</v>
      </c>
      <c r="BN703" s="190" t="s">
        <v>271</v>
      </c>
      <c r="BO703" s="193" t="s">
        <v>271</v>
      </c>
      <c r="BP703" s="193" t="s">
        <v>271</v>
      </c>
      <c r="BQ703" s="190" t="s">
        <v>271</v>
      </c>
      <c r="BR703" s="193" t="s">
        <v>271</v>
      </c>
      <c r="BS703" s="193" t="s">
        <v>271</v>
      </c>
      <c r="BT703" s="190" t="s">
        <v>287</v>
      </c>
      <c r="BU703" s="193">
        <v>7000</v>
      </c>
      <c r="BV703" s="193">
        <v>35000</v>
      </c>
      <c r="BW703" s="193" t="s">
        <v>271</v>
      </c>
      <c r="BX703" s="193" t="s">
        <v>271</v>
      </c>
      <c r="BY703" s="193">
        <v>0</v>
      </c>
      <c r="BZ703" s="193" t="s">
        <v>271</v>
      </c>
      <c r="CA703" s="193" t="s">
        <v>271</v>
      </c>
      <c r="CB703" s="193">
        <v>0</v>
      </c>
      <c r="CC703" s="190" t="s">
        <v>271</v>
      </c>
      <c r="CD703" s="193" t="s">
        <v>271</v>
      </c>
      <c r="CE703" s="193" t="s">
        <v>271</v>
      </c>
      <c r="CF703" s="190" t="s">
        <v>271</v>
      </c>
      <c r="CG703" s="193" t="s">
        <v>271</v>
      </c>
      <c r="CH703" s="193" t="s">
        <v>271</v>
      </c>
      <c r="CI703" s="190" t="s">
        <v>271</v>
      </c>
      <c r="CJ703" s="193" t="s">
        <v>271</v>
      </c>
      <c r="CK703" s="193" t="s">
        <v>271</v>
      </c>
      <c r="CL703" s="190" t="s">
        <v>271</v>
      </c>
      <c r="CM703" s="193" t="s">
        <v>271</v>
      </c>
      <c r="CN703" s="193" t="s">
        <v>271</v>
      </c>
      <c r="CO703" s="190" t="s">
        <v>271</v>
      </c>
      <c r="CP703" s="193" t="s">
        <v>271</v>
      </c>
      <c r="CQ703" s="193" t="s">
        <v>271</v>
      </c>
      <c r="CR703" s="190" t="s">
        <v>271</v>
      </c>
      <c r="CS703" s="193" t="s">
        <v>271</v>
      </c>
      <c r="CT703" s="193" t="s">
        <v>271</v>
      </c>
      <c r="CU703" s="190" t="s">
        <v>271</v>
      </c>
      <c r="CV703" s="193" t="s">
        <v>271</v>
      </c>
      <c r="CW703" s="193" t="s">
        <v>271</v>
      </c>
      <c r="CX703" s="190" t="s">
        <v>271</v>
      </c>
      <c r="CY703" s="193" t="s">
        <v>271</v>
      </c>
      <c r="CZ703" s="193" t="s">
        <v>271</v>
      </c>
      <c r="DA703" s="190" t="s">
        <v>271</v>
      </c>
      <c r="DB703" s="193" t="s">
        <v>271</v>
      </c>
      <c r="DC703" s="193" t="s">
        <v>271</v>
      </c>
      <c r="DD703" s="190" t="s">
        <v>271</v>
      </c>
      <c r="DE703" s="193" t="s">
        <v>271</v>
      </c>
      <c r="DF703" s="193" t="s">
        <v>271</v>
      </c>
      <c r="DG703" s="190" t="s">
        <v>271</v>
      </c>
      <c r="DH703" s="193" t="s">
        <v>271</v>
      </c>
      <c r="DI703" s="193" t="s">
        <v>271</v>
      </c>
      <c r="DJ703" s="190" t="s">
        <v>271</v>
      </c>
      <c r="DK703" s="193" t="s">
        <v>271</v>
      </c>
      <c r="DL703" s="193" t="s">
        <v>271</v>
      </c>
      <c r="DM703" s="190" t="s">
        <v>271</v>
      </c>
      <c r="DN703" s="193" t="s">
        <v>271</v>
      </c>
      <c r="DO703" s="193" t="s">
        <v>271</v>
      </c>
      <c r="DP703" s="190" t="s">
        <v>271</v>
      </c>
      <c r="DQ703" s="193" t="s">
        <v>271</v>
      </c>
      <c r="DR703" s="193" t="s">
        <v>271</v>
      </c>
      <c r="DS703" s="190" t="s">
        <v>271</v>
      </c>
      <c r="DT703" s="193" t="s">
        <v>271</v>
      </c>
      <c r="DU703" s="193" t="s">
        <v>271</v>
      </c>
      <c r="DV703" s="190" t="s">
        <v>271</v>
      </c>
      <c r="DW703" s="193" t="s">
        <v>271</v>
      </c>
      <c r="DX703" s="193" t="s">
        <v>271</v>
      </c>
      <c r="DY703" s="190" t="s">
        <v>356</v>
      </c>
      <c r="DZ703" s="190" t="s">
        <v>297</v>
      </c>
      <c r="EA703" s="190" t="s">
        <v>271</v>
      </c>
      <c r="EB703" s="190" t="s">
        <v>271</v>
      </c>
      <c r="EC703" s="190" t="s">
        <v>272</v>
      </c>
      <c r="ED703" s="190" t="s">
        <v>694</v>
      </c>
      <c r="EE703" s="190" t="s">
        <v>307</v>
      </c>
      <c r="EF703" s="190" t="s">
        <v>271</v>
      </c>
      <c r="EG703" s="190" t="s">
        <v>321</v>
      </c>
      <c r="EH703" s="190" t="s">
        <v>284</v>
      </c>
      <c r="EI703" s="190" t="s">
        <v>319</v>
      </c>
      <c r="EJ703" s="190" t="s">
        <v>245</v>
      </c>
      <c r="EK703" s="190" t="s">
        <v>379</v>
      </c>
      <c r="EL703" s="190" t="s">
        <v>272</v>
      </c>
      <c r="EM703" s="190" t="s">
        <v>297</v>
      </c>
      <c r="EN703" s="190" t="s">
        <v>272</v>
      </c>
      <c r="EO703" s="190" t="s">
        <v>272</v>
      </c>
      <c r="EP703" s="190" t="s">
        <v>464</v>
      </c>
      <c r="EQ703" s="190">
        <v>3</v>
      </c>
      <c r="ER703" s="190" t="s">
        <v>349</v>
      </c>
      <c r="ES703" s="190" t="s">
        <v>272</v>
      </c>
      <c r="ET703" s="190" t="s">
        <v>297</v>
      </c>
      <c r="EU703" s="190" t="s">
        <v>272</v>
      </c>
      <c r="EV703" s="190" t="s">
        <v>272</v>
      </c>
      <c r="EW703" s="190" t="s">
        <v>303</v>
      </c>
      <c r="EX703" s="190">
        <v>3</v>
      </c>
      <c r="EY703" s="190" t="s">
        <v>278</v>
      </c>
      <c r="EZ703" s="190" t="s">
        <v>266</v>
      </c>
      <c r="FA703" s="190" t="s">
        <v>258</v>
      </c>
      <c r="FB703" s="193">
        <v>4</v>
      </c>
      <c r="FC703" s="190" t="s">
        <v>442</v>
      </c>
      <c r="FD703" s="190" t="s">
        <v>300</v>
      </c>
      <c r="FE703" s="190" t="s">
        <v>271</v>
      </c>
      <c r="FF703" s="190" t="s">
        <v>262</v>
      </c>
      <c r="FG703" s="190" t="s">
        <v>271</v>
      </c>
      <c r="FH703" s="190" t="s">
        <v>271</v>
      </c>
      <c r="FI703" s="190" t="s">
        <v>885</v>
      </c>
      <c r="FJ703" s="190" t="s">
        <v>271</v>
      </c>
      <c r="FK703" s="190" t="s">
        <v>271</v>
      </c>
      <c r="FL703" s="190" t="s">
        <v>271</v>
      </c>
      <c r="FM703" s="190" t="s">
        <v>271</v>
      </c>
      <c r="FN703" s="190" t="s">
        <v>271</v>
      </c>
      <c r="FO703" s="190" t="s">
        <v>271</v>
      </c>
      <c r="FP703" s="190" t="s">
        <v>271</v>
      </c>
      <c r="FQ703" s="193">
        <v>172000</v>
      </c>
      <c r="FR703" s="193">
        <v>45000</v>
      </c>
      <c r="FS703" s="190" t="s">
        <v>271</v>
      </c>
      <c r="FT703" s="190" t="s">
        <v>271</v>
      </c>
      <c r="FU703" s="190" t="s">
        <v>272</v>
      </c>
      <c r="FV703" s="190" t="s">
        <v>272</v>
      </c>
      <c r="FW703" s="190" t="s">
        <v>271</v>
      </c>
      <c r="FX703" s="190" t="s">
        <v>271</v>
      </c>
      <c r="FY703" s="190" t="s">
        <v>271</v>
      </c>
      <c r="FZ703" s="190" t="s">
        <v>271</v>
      </c>
      <c r="GA703" s="190" t="s">
        <v>271</v>
      </c>
      <c r="GB703" s="190" t="s">
        <v>271</v>
      </c>
      <c r="GC703" s="190" t="s">
        <v>271</v>
      </c>
      <c r="GD703" s="190" t="s">
        <v>271</v>
      </c>
      <c r="GE703" s="190" t="s">
        <v>271</v>
      </c>
    </row>
    <row r="704" spans="1:187" x14ac:dyDescent="0.3">
      <c r="A704" s="190" t="s">
        <v>372</v>
      </c>
      <c r="B704" s="190">
        <v>3286</v>
      </c>
      <c r="C704" s="190" t="s">
        <v>142</v>
      </c>
      <c r="D704" s="190" t="s">
        <v>240</v>
      </c>
      <c r="E704" s="190" t="s">
        <v>884</v>
      </c>
      <c r="F704" s="190" t="s">
        <v>883</v>
      </c>
      <c r="G704" s="190" t="s">
        <v>270</v>
      </c>
      <c r="H704" s="190" t="s">
        <v>369</v>
      </c>
      <c r="I704" s="190" t="s">
        <v>368</v>
      </c>
      <c r="J704" s="190" t="s">
        <v>882</v>
      </c>
      <c r="K704" s="190" t="s">
        <v>271</v>
      </c>
      <c r="L704" s="190" t="s">
        <v>271</v>
      </c>
      <c r="M704" s="190" t="s">
        <v>271</v>
      </c>
      <c r="N704" s="190" t="s">
        <v>271</v>
      </c>
      <c r="O704" s="190" t="s">
        <v>271</v>
      </c>
      <c r="P704" s="190" t="s">
        <v>271</v>
      </c>
      <c r="Q704" s="191">
        <v>41913</v>
      </c>
      <c r="R704" s="191">
        <v>42916</v>
      </c>
      <c r="T704" s="190" t="s">
        <v>452</v>
      </c>
      <c r="U704" s="194">
        <v>82777</v>
      </c>
      <c r="V704" s="190" t="s">
        <v>741</v>
      </c>
      <c r="W704" s="190" t="s">
        <v>740</v>
      </c>
      <c r="X704" s="190" t="s">
        <v>739</v>
      </c>
      <c r="Y704" s="190" t="s">
        <v>271</v>
      </c>
      <c r="Z704" s="190" t="s">
        <v>271</v>
      </c>
      <c r="AA704" s="190" t="s">
        <v>271</v>
      </c>
      <c r="AB704" s="190" t="s">
        <v>448</v>
      </c>
      <c r="AC704" s="190" t="s">
        <v>881</v>
      </c>
      <c r="AD704" s="190" t="s">
        <v>325</v>
      </c>
      <c r="AE704" s="190" t="s">
        <v>880</v>
      </c>
      <c r="AF704" s="190" t="s">
        <v>879</v>
      </c>
      <c r="AG704" s="193">
        <v>2000</v>
      </c>
      <c r="AH704" s="193">
        <v>2000</v>
      </c>
      <c r="AI704" s="193">
        <v>4000</v>
      </c>
      <c r="AJ704" s="193">
        <v>55</v>
      </c>
      <c r="AK704" s="193">
        <v>55</v>
      </c>
      <c r="AL704" s="193">
        <v>110</v>
      </c>
      <c r="AM704" s="193">
        <v>2000</v>
      </c>
      <c r="AN704" s="193">
        <v>2000</v>
      </c>
      <c r="AO704" s="193">
        <v>4000</v>
      </c>
      <c r="AP704" s="193">
        <v>55</v>
      </c>
      <c r="AQ704" s="193">
        <v>55</v>
      </c>
      <c r="AR704" s="193">
        <v>110</v>
      </c>
      <c r="AS704" s="190" t="s">
        <v>287</v>
      </c>
      <c r="AT704" s="193">
        <v>0</v>
      </c>
      <c r="AU704" s="193">
        <v>0</v>
      </c>
      <c r="AV704" s="190" t="s">
        <v>287</v>
      </c>
      <c r="AW704" s="193">
        <v>0</v>
      </c>
      <c r="AX704" s="193">
        <v>0</v>
      </c>
      <c r="AY704" s="190" t="s">
        <v>287</v>
      </c>
      <c r="AZ704" s="193">
        <v>0</v>
      </c>
      <c r="BA704" s="193">
        <v>0</v>
      </c>
      <c r="BB704" s="190" t="s">
        <v>287</v>
      </c>
      <c r="BC704" s="193">
        <v>0</v>
      </c>
      <c r="BD704" s="193">
        <v>0</v>
      </c>
      <c r="BE704" s="190" t="s">
        <v>287</v>
      </c>
      <c r="BF704" s="193">
        <v>0</v>
      </c>
      <c r="BG704" s="193">
        <v>0</v>
      </c>
      <c r="BH704" s="190" t="s">
        <v>287</v>
      </c>
      <c r="BI704" s="193">
        <v>0</v>
      </c>
      <c r="BJ704" s="193">
        <v>0</v>
      </c>
      <c r="BK704" s="190" t="s">
        <v>287</v>
      </c>
      <c r="BL704" s="193">
        <v>0</v>
      </c>
      <c r="BM704" s="193">
        <v>0</v>
      </c>
      <c r="BN704" s="190" t="s">
        <v>287</v>
      </c>
      <c r="BO704" s="193">
        <v>0</v>
      </c>
      <c r="BP704" s="193">
        <v>0</v>
      </c>
      <c r="BQ704" s="190" t="s">
        <v>287</v>
      </c>
      <c r="BR704" s="193">
        <v>0</v>
      </c>
      <c r="BS704" s="193">
        <v>0</v>
      </c>
      <c r="BT704" s="190" t="s">
        <v>287</v>
      </c>
      <c r="BU704" s="193">
        <v>0</v>
      </c>
      <c r="BV704" s="193">
        <v>0</v>
      </c>
      <c r="BW704" s="193">
        <v>0</v>
      </c>
      <c r="BX704" s="193">
        <v>0</v>
      </c>
      <c r="BY704" s="193">
        <v>0</v>
      </c>
      <c r="BZ704" s="193">
        <v>0</v>
      </c>
      <c r="CA704" s="193">
        <v>0</v>
      </c>
      <c r="CB704" s="193">
        <v>0</v>
      </c>
      <c r="CC704" s="190" t="s">
        <v>271</v>
      </c>
      <c r="CD704" s="193" t="s">
        <v>271</v>
      </c>
      <c r="CE704" s="193" t="s">
        <v>271</v>
      </c>
      <c r="CF704" s="190" t="s">
        <v>271</v>
      </c>
      <c r="CG704" s="193" t="s">
        <v>271</v>
      </c>
      <c r="CH704" s="193" t="s">
        <v>271</v>
      </c>
      <c r="CI704" s="190" t="s">
        <v>271</v>
      </c>
      <c r="CJ704" s="193" t="s">
        <v>271</v>
      </c>
      <c r="CK704" s="193" t="s">
        <v>271</v>
      </c>
      <c r="CL704" s="190" t="s">
        <v>271</v>
      </c>
      <c r="CM704" s="193" t="s">
        <v>271</v>
      </c>
      <c r="CN704" s="193" t="s">
        <v>271</v>
      </c>
      <c r="CO704" s="190" t="s">
        <v>271</v>
      </c>
      <c r="CP704" s="193" t="s">
        <v>271</v>
      </c>
      <c r="CQ704" s="193" t="s">
        <v>271</v>
      </c>
      <c r="CR704" s="190" t="s">
        <v>271</v>
      </c>
      <c r="CS704" s="193" t="s">
        <v>271</v>
      </c>
      <c r="CT704" s="193" t="s">
        <v>271</v>
      </c>
      <c r="CU704" s="190" t="s">
        <v>271</v>
      </c>
      <c r="CV704" s="193" t="s">
        <v>271</v>
      </c>
      <c r="CW704" s="193" t="s">
        <v>271</v>
      </c>
      <c r="CX704" s="190" t="s">
        <v>271</v>
      </c>
      <c r="CY704" s="193" t="s">
        <v>271</v>
      </c>
      <c r="CZ704" s="193" t="s">
        <v>271</v>
      </c>
      <c r="DA704" s="190" t="s">
        <v>271</v>
      </c>
      <c r="DB704" s="193" t="s">
        <v>271</v>
      </c>
      <c r="DC704" s="193" t="s">
        <v>271</v>
      </c>
      <c r="DD704" s="190" t="s">
        <v>271</v>
      </c>
      <c r="DE704" s="193" t="s">
        <v>271</v>
      </c>
      <c r="DF704" s="193" t="s">
        <v>271</v>
      </c>
      <c r="DG704" s="190" t="s">
        <v>271</v>
      </c>
      <c r="DH704" s="193" t="s">
        <v>271</v>
      </c>
      <c r="DI704" s="193" t="s">
        <v>271</v>
      </c>
      <c r="DJ704" s="190" t="s">
        <v>271</v>
      </c>
      <c r="DK704" s="193" t="s">
        <v>271</v>
      </c>
      <c r="DL704" s="193" t="s">
        <v>271</v>
      </c>
      <c r="DM704" s="190" t="s">
        <v>271</v>
      </c>
      <c r="DN704" s="193" t="s">
        <v>271</v>
      </c>
      <c r="DO704" s="193" t="s">
        <v>271</v>
      </c>
      <c r="DP704" s="190" t="s">
        <v>271</v>
      </c>
      <c r="DQ704" s="193" t="s">
        <v>271</v>
      </c>
      <c r="DR704" s="193" t="s">
        <v>271</v>
      </c>
      <c r="DS704" s="190" t="s">
        <v>271</v>
      </c>
      <c r="DT704" s="193" t="s">
        <v>271</v>
      </c>
      <c r="DU704" s="193" t="s">
        <v>271</v>
      </c>
      <c r="DV704" s="190" t="s">
        <v>271</v>
      </c>
      <c r="DW704" s="193" t="s">
        <v>271</v>
      </c>
      <c r="DX704" s="193" t="s">
        <v>271</v>
      </c>
      <c r="DY704" s="190" t="s">
        <v>356</v>
      </c>
      <c r="DZ704" s="190" t="s">
        <v>297</v>
      </c>
      <c r="EA704" s="190" t="s">
        <v>271</v>
      </c>
      <c r="EB704" s="190" t="s">
        <v>271</v>
      </c>
      <c r="EC704" s="190" t="s">
        <v>297</v>
      </c>
      <c r="ED704" s="190" t="s">
        <v>271</v>
      </c>
      <c r="EE704" s="190" t="s">
        <v>271</v>
      </c>
      <c r="EF704" s="190" t="s">
        <v>271</v>
      </c>
      <c r="EG704" s="190" t="s">
        <v>321</v>
      </c>
      <c r="EH704" s="190" t="s">
        <v>284</v>
      </c>
      <c r="EI704" s="190" t="s">
        <v>283</v>
      </c>
      <c r="EJ704" s="190" t="s">
        <v>245</v>
      </c>
      <c r="EK704" s="190" t="s">
        <v>379</v>
      </c>
      <c r="EL704" s="190" t="s">
        <v>272</v>
      </c>
      <c r="EM704" s="190" t="s">
        <v>297</v>
      </c>
      <c r="EN704" s="190" t="s">
        <v>272</v>
      </c>
      <c r="EO704" s="190" t="s">
        <v>272</v>
      </c>
      <c r="EP704" s="190" t="s">
        <v>464</v>
      </c>
      <c r="EQ704" s="190">
        <v>3</v>
      </c>
      <c r="ER704" s="190" t="s">
        <v>349</v>
      </c>
      <c r="ES704" s="190" t="s">
        <v>272</v>
      </c>
      <c r="ET704" s="190" t="s">
        <v>297</v>
      </c>
      <c r="EU704" s="190" t="s">
        <v>272</v>
      </c>
      <c r="EV704" s="190" t="s">
        <v>272</v>
      </c>
      <c r="EW704" s="190" t="s">
        <v>303</v>
      </c>
      <c r="EX704" s="190">
        <v>3</v>
      </c>
      <c r="EY704" s="190" t="s">
        <v>302</v>
      </c>
      <c r="EZ704" s="190" t="s">
        <v>266</v>
      </c>
      <c r="FA704" s="190" t="s">
        <v>257</v>
      </c>
      <c r="FB704" s="193">
        <v>1</v>
      </c>
      <c r="FC704" s="190" t="s">
        <v>348</v>
      </c>
      <c r="FD704" s="190" t="s">
        <v>271</v>
      </c>
      <c r="FE704" s="190" t="s">
        <v>271</v>
      </c>
      <c r="FF704" s="190" t="s">
        <v>262</v>
      </c>
      <c r="FG704" s="190" t="s">
        <v>271</v>
      </c>
      <c r="FH704" s="190" t="s">
        <v>271</v>
      </c>
      <c r="FI704" s="190" t="s">
        <v>878</v>
      </c>
      <c r="FJ704" s="190" t="s">
        <v>271</v>
      </c>
      <c r="FK704" s="190" t="s">
        <v>271</v>
      </c>
      <c r="FL704" s="190" t="s">
        <v>271</v>
      </c>
      <c r="FM704" s="190" t="s">
        <v>271</v>
      </c>
      <c r="FN704" s="190" t="s">
        <v>271</v>
      </c>
      <c r="FO704" s="190" t="s">
        <v>271</v>
      </c>
      <c r="FP704" s="190" t="s">
        <v>271</v>
      </c>
      <c r="FQ704" s="193">
        <v>4000</v>
      </c>
      <c r="FR704" s="193">
        <v>110</v>
      </c>
      <c r="FS704" s="190" t="s">
        <v>271</v>
      </c>
      <c r="FT704" s="190" t="s">
        <v>271</v>
      </c>
      <c r="FU704" s="190" t="s">
        <v>271</v>
      </c>
      <c r="FV704" s="190" t="s">
        <v>271</v>
      </c>
      <c r="FW704" s="190" t="s">
        <v>271</v>
      </c>
      <c r="FX704" s="190" t="s">
        <v>271</v>
      </c>
      <c r="FY704" s="190" t="s">
        <v>271</v>
      </c>
      <c r="FZ704" s="190" t="s">
        <v>271</v>
      </c>
      <c r="GA704" s="190" t="s">
        <v>271</v>
      </c>
      <c r="GB704" s="190" t="s">
        <v>271</v>
      </c>
      <c r="GC704" s="190" t="s">
        <v>271</v>
      </c>
      <c r="GD704" s="190" t="s">
        <v>271</v>
      </c>
      <c r="GE704" s="190" t="s">
        <v>271</v>
      </c>
    </row>
    <row r="705" spans="1:187" x14ac:dyDescent="0.3">
      <c r="A705" s="190" t="s">
        <v>372</v>
      </c>
      <c r="B705" s="190">
        <v>3287</v>
      </c>
      <c r="C705" s="190" t="s">
        <v>142</v>
      </c>
      <c r="D705" s="190" t="s">
        <v>240</v>
      </c>
      <c r="E705" s="190" t="s">
        <v>877</v>
      </c>
      <c r="F705" s="190" t="s">
        <v>876</v>
      </c>
      <c r="G705" s="190" t="s">
        <v>270</v>
      </c>
      <c r="H705" s="190" t="s">
        <v>369</v>
      </c>
      <c r="I705" s="190" t="s">
        <v>368</v>
      </c>
      <c r="J705" s="190" t="s">
        <v>875</v>
      </c>
      <c r="K705" s="190" t="s">
        <v>369</v>
      </c>
      <c r="L705" s="190" t="s">
        <v>368</v>
      </c>
      <c r="M705" s="190" t="s">
        <v>550</v>
      </c>
      <c r="N705" s="190" t="s">
        <v>271</v>
      </c>
      <c r="O705" s="190" t="s">
        <v>271</v>
      </c>
      <c r="P705" s="190" t="s">
        <v>271</v>
      </c>
      <c r="Q705" s="191">
        <v>42186</v>
      </c>
      <c r="R705" s="191">
        <v>42916</v>
      </c>
      <c r="T705" s="190" t="s">
        <v>592</v>
      </c>
      <c r="U705" s="194">
        <v>1541700</v>
      </c>
      <c r="V705" s="190" t="s">
        <v>874</v>
      </c>
      <c r="W705" s="190" t="s">
        <v>873</v>
      </c>
      <c r="X705" s="190" t="s">
        <v>872</v>
      </c>
      <c r="Y705" s="190" t="s">
        <v>271</v>
      </c>
      <c r="Z705" s="190" t="s">
        <v>271</v>
      </c>
      <c r="AA705" s="190" t="s">
        <v>271</v>
      </c>
      <c r="AB705" s="190" t="s">
        <v>310</v>
      </c>
      <c r="AC705" s="190" t="s">
        <v>871</v>
      </c>
      <c r="AD705" s="190" t="s">
        <v>325</v>
      </c>
      <c r="AE705" s="190" t="s">
        <v>870</v>
      </c>
      <c r="AF705" s="190" t="s">
        <v>869</v>
      </c>
      <c r="AG705" s="193">
        <v>20700</v>
      </c>
      <c r="AH705" s="193">
        <v>13800</v>
      </c>
      <c r="AI705" s="193">
        <v>34500</v>
      </c>
      <c r="AJ705" s="193">
        <v>660</v>
      </c>
      <c r="AK705" s="193">
        <v>440</v>
      </c>
      <c r="AL705" s="193">
        <v>1100</v>
      </c>
      <c r="AM705" s="193" t="s">
        <v>271</v>
      </c>
      <c r="AN705" s="193" t="s">
        <v>271</v>
      </c>
      <c r="AO705" s="193">
        <v>0</v>
      </c>
      <c r="AP705" s="193" t="s">
        <v>271</v>
      </c>
      <c r="AQ705" s="193" t="s">
        <v>271</v>
      </c>
      <c r="AR705" s="193">
        <v>0</v>
      </c>
      <c r="AS705" s="190" t="s">
        <v>271</v>
      </c>
      <c r="AT705" s="193" t="s">
        <v>271</v>
      </c>
      <c r="AU705" s="193" t="s">
        <v>271</v>
      </c>
      <c r="AV705" s="190" t="s">
        <v>271</v>
      </c>
      <c r="AW705" s="193" t="s">
        <v>271</v>
      </c>
      <c r="AX705" s="193" t="s">
        <v>271</v>
      </c>
      <c r="AY705" s="190" t="s">
        <v>271</v>
      </c>
      <c r="AZ705" s="193" t="s">
        <v>271</v>
      </c>
      <c r="BA705" s="193" t="s">
        <v>271</v>
      </c>
      <c r="BB705" s="190" t="s">
        <v>271</v>
      </c>
      <c r="BC705" s="193" t="s">
        <v>271</v>
      </c>
      <c r="BD705" s="193" t="s">
        <v>271</v>
      </c>
      <c r="BE705" s="190" t="s">
        <v>271</v>
      </c>
      <c r="BF705" s="193" t="s">
        <v>271</v>
      </c>
      <c r="BG705" s="193" t="s">
        <v>271</v>
      </c>
      <c r="BH705" s="190" t="s">
        <v>271</v>
      </c>
      <c r="BI705" s="193" t="s">
        <v>271</v>
      </c>
      <c r="BJ705" s="193" t="s">
        <v>271</v>
      </c>
      <c r="BK705" s="190" t="s">
        <v>271</v>
      </c>
      <c r="BL705" s="193" t="s">
        <v>271</v>
      </c>
      <c r="BM705" s="193" t="s">
        <v>271</v>
      </c>
      <c r="BN705" s="190" t="s">
        <v>271</v>
      </c>
      <c r="BO705" s="193" t="s">
        <v>271</v>
      </c>
      <c r="BP705" s="193" t="s">
        <v>271</v>
      </c>
      <c r="BQ705" s="190" t="s">
        <v>271</v>
      </c>
      <c r="BR705" s="193" t="s">
        <v>271</v>
      </c>
      <c r="BS705" s="193" t="s">
        <v>271</v>
      </c>
      <c r="BT705" s="190" t="s">
        <v>271</v>
      </c>
      <c r="BU705" s="193" t="s">
        <v>271</v>
      </c>
      <c r="BV705" s="193" t="s">
        <v>271</v>
      </c>
      <c r="BW705" s="193">
        <v>14382</v>
      </c>
      <c r="BX705" s="193">
        <v>17620</v>
      </c>
      <c r="BY705" s="193">
        <v>32002</v>
      </c>
      <c r="BZ705" s="193">
        <v>4958</v>
      </c>
      <c r="CA705" s="193">
        <v>3401</v>
      </c>
      <c r="CB705" s="193">
        <v>8359</v>
      </c>
      <c r="CC705" s="190" t="s">
        <v>271</v>
      </c>
      <c r="CD705" s="193" t="s">
        <v>271</v>
      </c>
      <c r="CE705" s="193" t="s">
        <v>271</v>
      </c>
      <c r="CF705" s="190" t="s">
        <v>271</v>
      </c>
      <c r="CG705" s="193" t="s">
        <v>271</v>
      </c>
      <c r="CH705" s="193" t="s">
        <v>271</v>
      </c>
      <c r="CI705" s="190" t="s">
        <v>271</v>
      </c>
      <c r="CJ705" s="193" t="s">
        <v>271</v>
      </c>
      <c r="CK705" s="193" t="s">
        <v>271</v>
      </c>
      <c r="CL705" s="190" t="s">
        <v>271</v>
      </c>
      <c r="CM705" s="193" t="s">
        <v>271</v>
      </c>
      <c r="CN705" s="193" t="s">
        <v>271</v>
      </c>
      <c r="CO705" s="190" t="s">
        <v>271</v>
      </c>
      <c r="CP705" s="193" t="s">
        <v>271</v>
      </c>
      <c r="CQ705" s="193" t="s">
        <v>271</v>
      </c>
      <c r="CR705" s="190" t="s">
        <v>271</v>
      </c>
      <c r="CS705" s="193" t="s">
        <v>271</v>
      </c>
      <c r="CT705" s="193" t="s">
        <v>271</v>
      </c>
      <c r="CU705" s="190" t="s">
        <v>271</v>
      </c>
      <c r="CV705" s="193" t="s">
        <v>271</v>
      </c>
      <c r="CW705" s="193" t="s">
        <v>271</v>
      </c>
      <c r="CX705" s="190" t="s">
        <v>271</v>
      </c>
      <c r="CY705" s="193" t="s">
        <v>271</v>
      </c>
      <c r="CZ705" s="193" t="s">
        <v>271</v>
      </c>
      <c r="DA705" s="190" t="s">
        <v>271</v>
      </c>
      <c r="DB705" s="193" t="s">
        <v>271</v>
      </c>
      <c r="DC705" s="193" t="s">
        <v>271</v>
      </c>
      <c r="DD705" s="190" t="s">
        <v>287</v>
      </c>
      <c r="DE705" s="193">
        <v>7877</v>
      </c>
      <c r="DF705" s="193">
        <v>0</v>
      </c>
      <c r="DG705" s="190" t="s">
        <v>287</v>
      </c>
      <c r="DH705" s="193">
        <v>0</v>
      </c>
      <c r="DI705" s="193">
        <v>0</v>
      </c>
      <c r="DJ705" s="190" t="s">
        <v>271</v>
      </c>
      <c r="DK705" s="193" t="s">
        <v>271</v>
      </c>
      <c r="DL705" s="193" t="s">
        <v>271</v>
      </c>
      <c r="DM705" s="190" t="s">
        <v>271</v>
      </c>
      <c r="DN705" s="193" t="s">
        <v>271</v>
      </c>
      <c r="DO705" s="193" t="s">
        <v>271</v>
      </c>
      <c r="DP705" s="190" t="s">
        <v>287</v>
      </c>
      <c r="DQ705" s="193">
        <v>16</v>
      </c>
      <c r="DR705" s="193">
        <v>0</v>
      </c>
      <c r="DS705" s="190" t="s">
        <v>287</v>
      </c>
      <c r="DT705" s="193">
        <v>466</v>
      </c>
      <c r="DU705" s="193">
        <v>32002</v>
      </c>
      <c r="DV705" s="190" t="s">
        <v>271</v>
      </c>
      <c r="DW705" s="193" t="s">
        <v>271</v>
      </c>
      <c r="DX705" s="193" t="s">
        <v>271</v>
      </c>
      <c r="DY705" s="190" t="s">
        <v>356</v>
      </c>
      <c r="DZ705" s="190" t="s">
        <v>272</v>
      </c>
      <c r="EA705" s="190" t="s">
        <v>785</v>
      </c>
      <c r="EB705" s="190" t="s">
        <v>286</v>
      </c>
      <c r="EC705" s="190" t="s">
        <v>272</v>
      </c>
      <c r="ED705" s="190" t="s">
        <v>868</v>
      </c>
      <c r="EE705" s="190" t="s">
        <v>426</v>
      </c>
      <c r="EF705" s="190" t="s">
        <v>867</v>
      </c>
      <c r="EG705" s="190" t="s">
        <v>321</v>
      </c>
      <c r="EH705" s="190" t="s">
        <v>380</v>
      </c>
      <c r="EI705" s="190" t="s">
        <v>483</v>
      </c>
      <c r="EJ705" s="190" t="s">
        <v>245</v>
      </c>
      <c r="EK705" s="190" t="s">
        <v>351</v>
      </c>
      <c r="EL705" s="190" t="s">
        <v>272</v>
      </c>
      <c r="EM705" s="190" t="s">
        <v>272</v>
      </c>
      <c r="EN705" s="190" t="s">
        <v>272</v>
      </c>
      <c r="EO705" s="190" t="s">
        <v>272</v>
      </c>
      <c r="EP705" s="190" t="s">
        <v>350</v>
      </c>
      <c r="EQ705" s="190">
        <v>4</v>
      </c>
      <c r="ER705" s="190" t="s">
        <v>349</v>
      </c>
      <c r="ES705" s="190" t="s">
        <v>272</v>
      </c>
      <c r="ET705" s="190" t="s">
        <v>297</v>
      </c>
      <c r="EU705" s="190" t="s">
        <v>297</v>
      </c>
      <c r="EV705" s="190" t="s">
        <v>272</v>
      </c>
      <c r="EW705" s="190" t="s">
        <v>601</v>
      </c>
      <c r="EX705" s="190">
        <v>2</v>
      </c>
      <c r="EY705" s="190" t="s">
        <v>302</v>
      </c>
      <c r="EZ705" s="190" t="s">
        <v>268</v>
      </c>
      <c r="FA705" s="190" t="s">
        <v>260</v>
      </c>
      <c r="FB705" s="193">
        <v>1</v>
      </c>
      <c r="FC705" s="190" t="s">
        <v>482</v>
      </c>
      <c r="FD705" s="190" t="s">
        <v>300</v>
      </c>
      <c r="FE705" s="190" t="s">
        <v>271</v>
      </c>
      <c r="FF705" s="190" t="s">
        <v>264</v>
      </c>
      <c r="FG705" s="190" t="s">
        <v>866</v>
      </c>
      <c r="FH705" s="190" t="s">
        <v>865</v>
      </c>
      <c r="FI705" s="190" t="s">
        <v>864</v>
      </c>
      <c r="FJ705" s="190" t="s">
        <v>863</v>
      </c>
      <c r="FK705" s="190" t="s">
        <v>862</v>
      </c>
      <c r="FL705" s="190" t="s">
        <v>861</v>
      </c>
      <c r="FM705" s="190" t="s">
        <v>860</v>
      </c>
      <c r="FN705" s="190" t="s">
        <v>271</v>
      </c>
      <c r="FO705" s="190" t="s">
        <v>271</v>
      </c>
      <c r="FP705" s="190" t="s">
        <v>271</v>
      </c>
      <c r="FQ705" s="193">
        <v>32002</v>
      </c>
      <c r="FR705" s="193">
        <v>8359</v>
      </c>
      <c r="FS705" s="190" t="s">
        <v>297</v>
      </c>
      <c r="FT705" s="190" t="s">
        <v>297</v>
      </c>
      <c r="FU705" s="190" t="s">
        <v>297</v>
      </c>
      <c r="FV705" s="190" t="s">
        <v>297</v>
      </c>
      <c r="FW705" s="190" t="s">
        <v>272</v>
      </c>
      <c r="FX705" s="190" t="s">
        <v>272</v>
      </c>
      <c r="FY705" s="190" t="s">
        <v>297</v>
      </c>
      <c r="FZ705" s="190" t="s">
        <v>297</v>
      </c>
      <c r="GA705" s="190" t="s">
        <v>297</v>
      </c>
      <c r="GB705" s="190" t="s">
        <v>297</v>
      </c>
      <c r="GC705" s="190" t="s">
        <v>297</v>
      </c>
      <c r="GD705" s="190" t="s">
        <v>297</v>
      </c>
      <c r="GE705" s="190" t="s">
        <v>297</v>
      </c>
    </row>
    <row r="706" spans="1:187" x14ac:dyDescent="0.3">
      <c r="A706" s="190" t="s">
        <v>372</v>
      </c>
      <c r="B706" s="190">
        <v>3288</v>
      </c>
      <c r="C706" s="190" t="s">
        <v>142</v>
      </c>
      <c r="D706" s="190" t="s">
        <v>240</v>
      </c>
      <c r="E706" s="190" t="s">
        <v>859</v>
      </c>
      <c r="F706" s="190" t="s">
        <v>858</v>
      </c>
      <c r="G706" s="190" t="s">
        <v>270</v>
      </c>
      <c r="H706" s="190" t="s">
        <v>369</v>
      </c>
      <c r="I706" s="190" t="s">
        <v>368</v>
      </c>
      <c r="J706" s="190" t="s">
        <v>550</v>
      </c>
      <c r="K706" s="190" t="s">
        <v>271</v>
      </c>
      <c r="L706" s="190" t="s">
        <v>271</v>
      </c>
      <c r="M706" s="190" t="s">
        <v>271</v>
      </c>
      <c r="N706" s="190" t="s">
        <v>271</v>
      </c>
      <c r="O706" s="190" t="s">
        <v>271</v>
      </c>
      <c r="P706" s="190" t="s">
        <v>271</v>
      </c>
      <c r="Q706" s="191">
        <v>41456</v>
      </c>
      <c r="R706" s="191">
        <v>43100</v>
      </c>
      <c r="S706" s="191">
        <v>43646</v>
      </c>
      <c r="T706" s="190" t="s">
        <v>391</v>
      </c>
      <c r="U706" s="194">
        <v>2441470</v>
      </c>
      <c r="V706" s="190" t="s">
        <v>857</v>
      </c>
      <c r="W706" s="190" t="s">
        <v>364</v>
      </c>
      <c r="X706" s="190" t="s">
        <v>856</v>
      </c>
      <c r="Y706" s="190" t="s">
        <v>855</v>
      </c>
      <c r="Z706" s="190" t="s">
        <v>854</v>
      </c>
      <c r="AA706" s="190" t="s">
        <v>853</v>
      </c>
      <c r="AB706" s="190" t="s">
        <v>310</v>
      </c>
      <c r="AC706" s="190" t="s">
        <v>852</v>
      </c>
      <c r="AD706" s="190" t="s">
        <v>325</v>
      </c>
      <c r="AE706" s="190" t="s">
        <v>851</v>
      </c>
      <c r="AF706" s="190" t="s">
        <v>850</v>
      </c>
      <c r="AG706" s="193">
        <v>30000</v>
      </c>
      <c r="AH706" s="193">
        <v>30000</v>
      </c>
      <c r="AI706" s="193">
        <v>60000</v>
      </c>
      <c r="AJ706" s="193">
        <v>4000</v>
      </c>
      <c r="AK706" s="193">
        <v>6000</v>
      </c>
      <c r="AL706" s="193">
        <v>10000</v>
      </c>
      <c r="AM706" s="193">
        <v>0</v>
      </c>
      <c r="AN706" s="193">
        <v>0</v>
      </c>
      <c r="AO706" s="193">
        <v>0</v>
      </c>
      <c r="AP706" s="193">
        <v>0</v>
      </c>
      <c r="AQ706" s="193">
        <v>0</v>
      </c>
      <c r="AR706" s="193">
        <v>0</v>
      </c>
      <c r="AS706" s="190" t="s">
        <v>271</v>
      </c>
      <c r="AT706" s="193" t="s">
        <v>271</v>
      </c>
      <c r="AU706" s="193" t="s">
        <v>271</v>
      </c>
      <c r="AV706" s="190" t="s">
        <v>271</v>
      </c>
      <c r="AW706" s="193" t="s">
        <v>271</v>
      </c>
      <c r="AX706" s="193" t="s">
        <v>271</v>
      </c>
      <c r="AY706" s="190" t="s">
        <v>271</v>
      </c>
      <c r="AZ706" s="193" t="s">
        <v>271</v>
      </c>
      <c r="BA706" s="193" t="s">
        <v>271</v>
      </c>
      <c r="BB706" s="190" t="s">
        <v>271</v>
      </c>
      <c r="BC706" s="193" t="s">
        <v>271</v>
      </c>
      <c r="BD706" s="193" t="s">
        <v>271</v>
      </c>
      <c r="BE706" s="190" t="s">
        <v>271</v>
      </c>
      <c r="BF706" s="193" t="s">
        <v>271</v>
      </c>
      <c r="BG706" s="193" t="s">
        <v>271</v>
      </c>
      <c r="BH706" s="190" t="s">
        <v>271</v>
      </c>
      <c r="BI706" s="193" t="s">
        <v>271</v>
      </c>
      <c r="BJ706" s="193" t="s">
        <v>271</v>
      </c>
      <c r="BK706" s="190" t="s">
        <v>271</v>
      </c>
      <c r="BL706" s="193" t="s">
        <v>271</v>
      </c>
      <c r="BM706" s="193" t="s">
        <v>271</v>
      </c>
      <c r="BN706" s="190" t="s">
        <v>271</v>
      </c>
      <c r="BO706" s="193" t="s">
        <v>271</v>
      </c>
      <c r="BP706" s="193" t="s">
        <v>271</v>
      </c>
      <c r="BQ706" s="190" t="s">
        <v>271</v>
      </c>
      <c r="BR706" s="193" t="s">
        <v>271</v>
      </c>
      <c r="BS706" s="193" t="s">
        <v>271</v>
      </c>
      <c r="BT706" s="190" t="s">
        <v>271</v>
      </c>
      <c r="BU706" s="193" t="s">
        <v>271</v>
      </c>
      <c r="BV706" s="193" t="s">
        <v>271</v>
      </c>
      <c r="BW706" s="193">
        <v>30000</v>
      </c>
      <c r="BX706" s="193">
        <v>30000</v>
      </c>
      <c r="BY706" s="193">
        <v>60000</v>
      </c>
      <c r="BZ706" s="193">
        <v>2840</v>
      </c>
      <c r="CA706" s="193">
        <v>3868</v>
      </c>
      <c r="CB706" s="193">
        <v>6708</v>
      </c>
      <c r="CC706" s="190" t="s">
        <v>287</v>
      </c>
      <c r="CD706" s="193">
        <v>4470</v>
      </c>
      <c r="CE706" s="193">
        <v>60000</v>
      </c>
      <c r="CF706" s="190" t="s">
        <v>287</v>
      </c>
      <c r="CG706" s="193">
        <v>4470</v>
      </c>
      <c r="CH706" s="193">
        <v>60000</v>
      </c>
      <c r="CI706" s="190" t="s">
        <v>271</v>
      </c>
      <c r="CJ706" s="193" t="s">
        <v>271</v>
      </c>
      <c r="CK706" s="193" t="s">
        <v>271</v>
      </c>
      <c r="CL706" s="190" t="s">
        <v>271</v>
      </c>
      <c r="CM706" s="193" t="s">
        <v>271</v>
      </c>
      <c r="CN706" s="193" t="s">
        <v>271</v>
      </c>
      <c r="CO706" s="190" t="s">
        <v>287</v>
      </c>
      <c r="CP706" s="193">
        <v>0</v>
      </c>
      <c r="CQ706" s="193">
        <v>0</v>
      </c>
      <c r="CR706" s="190" t="s">
        <v>271</v>
      </c>
      <c r="CS706" s="193" t="s">
        <v>271</v>
      </c>
      <c r="CT706" s="193" t="s">
        <v>271</v>
      </c>
      <c r="CU706" s="190" t="s">
        <v>271</v>
      </c>
      <c r="CV706" s="193" t="s">
        <v>271</v>
      </c>
      <c r="CW706" s="193" t="s">
        <v>271</v>
      </c>
      <c r="CX706" s="190" t="s">
        <v>287</v>
      </c>
      <c r="CY706" s="193">
        <v>213</v>
      </c>
      <c r="CZ706" s="193">
        <v>0</v>
      </c>
      <c r="DA706" s="190" t="s">
        <v>287</v>
      </c>
      <c r="DB706" s="193">
        <v>2209</v>
      </c>
      <c r="DC706" s="193">
        <v>60000</v>
      </c>
      <c r="DD706" s="190" t="s">
        <v>271</v>
      </c>
      <c r="DE706" s="193" t="s">
        <v>271</v>
      </c>
      <c r="DF706" s="193" t="s">
        <v>271</v>
      </c>
      <c r="DG706" s="190" t="s">
        <v>271</v>
      </c>
      <c r="DH706" s="193" t="s">
        <v>271</v>
      </c>
      <c r="DI706" s="193" t="s">
        <v>271</v>
      </c>
      <c r="DJ706" s="190" t="s">
        <v>287</v>
      </c>
      <c r="DK706" s="193">
        <v>4470</v>
      </c>
      <c r="DL706" s="193">
        <v>60000</v>
      </c>
      <c r="DM706" s="190" t="s">
        <v>287</v>
      </c>
      <c r="DN706" s="193">
        <v>533</v>
      </c>
      <c r="DO706" s="193">
        <v>0</v>
      </c>
      <c r="DP706" s="190" t="s">
        <v>271</v>
      </c>
      <c r="DQ706" s="193" t="s">
        <v>271</v>
      </c>
      <c r="DR706" s="193" t="s">
        <v>271</v>
      </c>
      <c r="DS706" s="190" t="s">
        <v>271</v>
      </c>
      <c r="DT706" s="193" t="s">
        <v>271</v>
      </c>
      <c r="DU706" s="193" t="s">
        <v>271</v>
      </c>
      <c r="DV706" s="190" t="s">
        <v>287</v>
      </c>
      <c r="DW706" s="193">
        <v>1996</v>
      </c>
      <c r="DX706" s="193">
        <v>60000</v>
      </c>
      <c r="DY706" s="190" t="s">
        <v>356</v>
      </c>
      <c r="DZ706" s="190" t="s">
        <v>297</v>
      </c>
      <c r="EA706" s="190" t="s">
        <v>271</v>
      </c>
      <c r="EB706" s="190" t="s">
        <v>271</v>
      </c>
      <c r="EC706" s="190" t="s">
        <v>272</v>
      </c>
      <c r="ED706" s="190" t="s">
        <v>355</v>
      </c>
      <c r="EE706" s="190" t="s">
        <v>426</v>
      </c>
      <c r="EF706" s="190" t="s">
        <v>849</v>
      </c>
      <c r="EG706" s="190" t="s">
        <v>352</v>
      </c>
      <c r="EH706" s="190" t="s">
        <v>380</v>
      </c>
      <c r="EI706" s="190" t="s">
        <v>319</v>
      </c>
      <c r="EJ706" s="190" t="s">
        <v>245</v>
      </c>
      <c r="EK706" s="190" t="s">
        <v>351</v>
      </c>
      <c r="EL706" s="190" t="s">
        <v>272</v>
      </c>
      <c r="EM706" s="190" t="s">
        <v>272</v>
      </c>
      <c r="EN706" s="190" t="s">
        <v>272</v>
      </c>
      <c r="EO706" s="190" t="s">
        <v>272</v>
      </c>
      <c r="EP706" s="190" t="s">
        <v>350</v>
      </c>
      <c r="EQ706" s="190">
        <v>4</v>
      </c>
      <c r="ER706" s="190" t="s">
        <v>404</v>
      </c>
      <c r="ES706" s="190" t="s">
        <v>297</v>
      </c>
      <c r="ET706" s="190" t="s">
        <v>272</v>
      </c>
      <c r="EU706" s="190" t="s">
        <v>272</v>
      </c>
      <c r="EV706" s="190" t="s">
        <v>297</v>
      </c>
      <c r="EW706" s="190" t="s">
        <v>281</v>
      </c>
      <c r="EX706" s="190">
        <v>2</v>
      </c>
      <c r="EY706" s="190" t="s">
        <v>318</v>
      </c>
      <c r="EZ706" s="190" t="s">
        <v>266</v>
      </c>
      <c r="FA706" s="190" t="s">
        <v>258</v>
      </c>
      <c r="FB706" s="193">
        <v>7</v>
      </c>
      <c r="FC706" s="190" t="s">
        <v>377</v>
      </c>
      <c r="FD706" s="190" t="s">
        <v>276</v>
      </c>
      <c r="FE706" s="190" t="s">
        <v>537</v>
      </c>
      <c r="FF706" s="190" t="s">
        <v>264</v>
      </c>
      <c r="FG706" s="190" t="s">
        <v>848</v>
      </c>
      <c r="FH706" s="190" t="s">
        <v>847</v>
      </c>
      <c r="FI706" s="190" t="s">
        <v>846</v>
      </c>
      <c r="FJ706" s="190" t="s">
        <v>845</v>
      </c>
      <c r="FK706" s="190" t="s">
        <v>844</v>
      </c>
      <c r="FL706" s="190" t="s">
        <v>843</v>
      </c>
      <c r="FM706" s="190" t="s">
        <v>842</v>
      </c>
      <c r="FN706" s="190" t="s">
        <v>841</v>
      </c>
      <c r="FO706" s="190" t="s">
        <v>271</v>
      </c>
      <c r="FP706" s="190" t="s">
        <v>840</v>
      </c>
      <c r="FQ706" s="193">
        <v>60000</v>
      </c>
      <c r="FR706" s="193">
        <v>6708</v>
      </c>
      <c r="FS706" s="190" t="s">
        <v>271</v>
      </c>
      <c r="FT706" s="190" t="s">
        <v>271</v>
      </c>
      <c r="FU706" s="190" t="s">
        <v>271</v>
      </c>
      <c r="FV706" s="190" t="s">
        <v>271</v>
      </c>
      <c r="FW706" s="190" t="s">
        <v>271</v>
      </c>
      <c r="FX706" s="190" t="s">
        <v>271</v>
      </c>
      <c r="FY706" s="190" t="s">
        <v>271</v>
      </c>
      <c r="FZ706" s="190" t="s">
        <v>271</v>
      </c>
      <c r="GA706" s="190" t="s">
        <v>271</v>
      </c>
      <c r="GB706" s="190" t="s">
        <v>271</v>
      </c>
      <c r="GC706" s="190" t="s">
        <v>272</v>
      </c>
      <c r="GD706" s="190" t="s">
        <v>271</v>
      </c>
      <c r="GE706" s="190" t="s">
        <v>271</v>
      </c>
    </row>
    <row r="707" spans="1:187" x14ac:dyDescent="0.3">
      <c r="A707" s="190" t="s">
        <v>372</v>
      </c>
      <c r="B707" s="190">
        <v>3289</v>
      </c>
      <c r="C707" s="190" t="s">
        <v>142</v>
      </c>
      <c r="D707" s="190" t="s">
        <v>240</v>
      </c>
      <c r="E707" s="190" t="s">
        <v>839</v>
      </c>
      <c r="F707" s="190" t="s">
        <v>838</v>
      </c>
      <c r="G707" s="190" t="s">
        <v>270</v>
      </c>
      <c r="H707" s="190" t="s">
        <v>369</v>
      </c>
      <c r="I707" s="190" t="s">
        <v>368</v>
      </c>
      <c r="J707" s="190" t="s">
        <v>550</v>
      </c>
      <c r="K707" s="190" t="s">
        <v>271</v>
      </c>
      <c r="L707" s="190" t="s">
        <v>271</v>
      </c>
      <c r="M707" s="190" t="s">
        <v>271</v>
      </c>
      <c r="N707" s="190" t="s">
        <v>271</v>
      </c>
      <c r="O707" s="190" t="s">
        <v>271</v>
      </c>
      <c r="P707" s="190" t="s">
        <v>271</v>
      </c>
      <c r="Q707" s="191">
        <v>42186</v>
      </c>
      <c r="R707" s="191">
        <v>42674</v>
      </c>
      <c r="S707" s="191">
        <v>43646</v>
      </c>
      <c r="T707" s="190" t="s">
        <v>366</v>
      </c>
      <c r="U707" s="194">
        <v>1256548</v>
      </c>
      <c r="V707" s="190" t="s">
        <v>837</v>
      </c>
      <c r="W707" s="190" t="s">
        <v>364</v>
      </c>
      <c r="X707" s="190" t="s">
        <v>836</v>
      </c>
      <c r="Y707" s="190" t="s">
        <v>835</v>
      </c>
      <c r="Z707" s="190" t="s">
        <v>834</v>
      </c>
      <c r="AA707" s="190" t="s">
        <v>833</v>
      </c>
      <c r="AB707" s="190" t="s">
        <v>310</v>
      </c>
      <c r="AC707" s="190" t="s">
        <v>832</v>
      </c>
      <c r="AD707" s="190" t="s">
        <v>325</v>
      </c>
      <c r="AE707" s="190" t="s">
        <v>831</v>
      </c>
      <c r="AF707" s="190" t="s">
        <v>830</v>
      </c>
      <c r="AG707" s="193">
        <v>27500</v>
      </c>
      <c r="AH707" s="193">
        <v>27500</v>
      </c>
      <c r="AI707" s="193">
        <v>55000</v>
      </c>
      <c r="AJ707" s="193">
        <v>360</v>
      </c>
      <c r="AK707" s="193">
        <v>600</v>
      </c>
      <c r="AL707" s="193">
        <v>960</v>
      </c>
      <c r="AM707" s="193" t="s">
        <v>271</v>
      </c>
      <c r="AN707" s="193" t="s">
        <v>271</v>
      </c>
      <c r="AO707" s="193">
        <v>0</v>
      </c>
      <c r="AP707" s="193" t="s">
        <v>271</v>
      </c>
      <c r="AQ707" s="193" t="s">
        <v>271</v>
      </c>
      <c r="AR707" s="193">
        <v>0</v>
      </c>
      <c r="AS707" s="190" t="s">
        <v>271</v>
      </c>
      <c r="AT707" s="193" t="s">
        <v>271</v>
      </c>
      <c r="AU707" s="193" t="s">
        <v>271</v>
      </c>
      <c r="AV707" s="190" t="s">
        <v>271</v>
      </c>
      <c r="AW707" s="193" t="s">
        <v>271</v>
      </c>
      <c r="AX707" s="193" t="s">
        <v>271</v>
      </c>
      <c r="AY707" s="190" t="s">
        <v>271</v>
      </c>
      <c r="AZ707" s="193" t="s">
        <v>271</v>
      </c>
      <c r="BA707" s="193" t="s">
        <v>271</v>
      </c>
      <c r="BB707" s="190" t="s">
        <v>271</v>
      </c>
      <c r="BC707" s="193" t="s">
        <v>271</v>
      </c>
      <c r="BD707" s="193" t="s">
        <v>271</v>
      </c>
      <c r="BE707" s="190" t="s">
        <v>271</v>
      </c>
      <c r="BF707" s="193" t="s">
        <v>271</v>
      </c>
      <c r="BG707" s="193" t="s">
        <v>271</v>
      </c>
      <c r="BH707" s="190" t="s">
        <v>271</v>
      </c>
      <c r="BI707" s="193" t="s">
        <v>271</v>
      </c>
      <c r="BJ707" s="193" t="s">
        <v>271</v>
      </c>
      <c r="BK707" s="190" t="s">
        <v>271</v>
      </c>
      <c r="BL707" s="193" t="s">
        <v>271</v>
      </c>
      <c r="BM707" s="193" t="s">
        <v>271</v>
      </c>
      <c r="BN707" s="190" t="s">
        <v>271</v>
      </c>
      <c r="BO707" s="193" t="s">
        <v>271</v>
      </c>
      <c r="BP707" s="193" t="s">
        <v>271</v>
      </c>
      <c r="BQ707" s="190" t="s">
        <v>271</v>
      </c>
      <c r="BR707" s="193" t="s">
        <v>271</v>
      </c>
      <c r="BS707" s="193" t="s">
        <v>271</v>
      </c>
      <c r="BT707" s="190" t="s">
        <v>271</v>
      </c>
      <c r="BU707" s="193" t="s">
        <v>271</v>
      </c>
      <c r="BV707" s="193" t="s">
        <v>271</v>
      </c>
      <c r="BW707" s="193">
        <v>20710</v>
      </c>
      <c r="BX707" s="193">
        <v>22417</v>
      </c>
      <c r="BY707" s="193">
        <v>43127</v>
      </c>
      <c r="BZ707" s="193">
        <v>200</v>
      </c>
      <c r="CA707" s="193">
        <v>466</v>
      </c>
      <c r="CB707" s="193">
        <v>666</v>
      </c>
      <c r="CC707" s="190" t="s">
        <v>271</v>
      </c>
      <c r="CD707" s="193" t="s">
        <v>271</v>
      </c>
      <c r="CE707" s="193" t="s">
        <v>271</v>
      </c>
      <c r="CF707" s="190" t="s">
        <v>271</v>
      </c>
      <c r="CG707" s="193" t="s">
        <v>271</v>
      </c>
      <c r="CH707" s="193" t="s">
        <v>271</v>
      </c>
      <c r="CI707" s="190" t="s">
        <v>287</v>
      </c>
      <c r="CJ707" s="193">
        <v>666</v>
      </c>
      <c r="CK707" s="193">
        <v>0</v>
      </c>
      <c r="CL707" s="190" t="s">
        <v>271</v>
      </c>
      <c r="CM707" s="193" t="s">
        <v>271</v>
      </c>
      <c r="CN707" s="193" t="s">
        <v>271</v>
      </c>
      <c r="CO707" s="190" t="s">
        <v>271</v>
      </c>
      <c r="CP707" s="193" t="s">
        <v>271</v>
      </c>
      <c r="CQ707" s="193" t="s">
        <v>271</v>
      </c>
      <c r="CR707" s="190" t="s">
        <v>271</v>
      </c>
      <c r="CS707" s="193" t="s">
        <v>271</v>
      </c>
      <c r="CT707" s="193" t="s">
        <v>271</v>
      </c>
      <c r="CU707" s="190" t="s">
        <v>271</v>
      </c>
      <c r="CV707" s="193" t="s">
        <v>271</v>
      </c>
      <c r="CW707" s="193" t="s">
        <v>271</v>
      </c>
      <c r="CX707" s="190" t="s">
        <v>271</v>
      </c>
      <c r="CY707" s="193" t="s">
        <v>271</v>
      </c>
      <c r="CZ707" s="193" t="s">
        <v>271</v>
      </c>
      <c r="DA707" s="190" t="s">
        <v>287</v>
      </c>
      <c r="DB707" s="193">
        <v>666</v>
      </c>
      <c r="DC707" s="193">
        <v>0</v>
      </c>
      <c r="DD707" s="190" t="s">
        <v>271</v>
      </c>
      <c r="DE707" s="193" t="s">
        <v>271</v>
      </c>
      <c r="DF707" s="193" t="s">
        <v>271</v>
      </c>
      <c r="DG707" s="190" t="s">
        <v>271</v>
      </c>
      <c r="DH707" s="193" t="s">
        <v>271</v>
      </c>
      <c r="DI707" s="193" t="s">
        <v>271</v>
      </c>
      <c r="DJ707" s="190" t="s">
        <v>271</v>
      </c>
      <c r="DK707" s="193" t="s">
        <v>271</v>
      </c>
      <c r="DL707" s="193" t="s">
        <v>271</v>
      </c>
      <c r="DM707" s="190" t="s">
        <v>287</v>
      </c>
      <c r="DN707" s="193">
        <v>666</v>
      </c>
      <c r="DO707" s="193">
        <v>0</v>
      </c>
      <c r="DP707" s="190" t="s">
        <v>271</v>
      </c>
      <c r="DQ707" s="193" t="s">
        <v>271</v>
      </c>
      <c r="DR707" s="193" t="s">
        <v>271</v>
      </c>
      <c r="DS707" s="190" t="s">
        <v>271</v>
      </c>
      <c r="DT707" s="193" t="s">
        <v>271</v>
      </c>
      <c r="DU707" s="193" t="s">
        <v>271</v>
      </c>
      <c r="DV707" s="190" t="s">
        <v>271</v>
      </c>
      <c r="DW707" s="193" t="s">
        <v>271</v>
      </c>
      <c r="DX707" s="193" t="s">
        <v>271</v>
      </c>
      <c r="DY707" s="190" t="s">
        <v>356</v>
      </c>
      <c r="DZ707" s="190" t="s">
        <v>272</v>
      </c>
      <c r="EA707" s="190" t="s">
        <v>323</v>
      </c>
      <c r="EB707" s="190" t="s">
        <v>286</v>
      </c>
      <c r="EC707" s="190" t="s">
        <v>272</v>
      </c>
      <c r="ED707" s="190" t="s">
        <v>539</v>
      </c>
      <c r="EE707" s="190" t="s">
        <v>307</v>
      </c>
      <c r="EF707" s="190" t="s">
        <v>829</v>
      </c>
      <c r="EG707" s="190" t="s">
        <v>321</v>
      </c>
      <c r="EH707" s="190" t="s">
        <v>284</v>
      </c>
      <c r="EI707" s="190" t="s">
        <v>319</v>
      </c>
      <c r="EJ707" s="190" t="s">
        <v>246</v>
      </c>
      <c r="EK707" s="190" t="s">
        <v>351</v>
      </c>
      <c r="EL707" s="190" t="s">
        <v>297</v>
      </c>
      <c r="EM707" s="190" t="s">
        <v>272</v>
      </c>
      <c r="EN707" s="190" t="s">
        <v>272</v>
      </c>
      <c r="EO707" s="190" t="s">
        <v>272</v>
      </c>
      <c r="EP707" s="190" t="s">
        <v>281</v>
      </c>
      <c r="EQ707" s="190">
        <v>3</v>
      </c>
      <c r="ER707" s="190" t="s">
        <v>404</v>
      </c>
      <c r="ES707" s="190" t="s">
        <v>272</v>
      </c>
      <c r="ET707" s="190" t="s">
        <v>272</v>
      </c>
      <c r="EU707" s="190" t="s">
        <v>297</v>
      </c>
      <c r="EV707" s="190" t="s">
        <v>272</v>
      </c>
      <c r="EW707" s="190" t="s">
        <v>281</v>
      </c>
      <c r="EX707" s="190">
        <v>3</v>
      </c>
      <c r="EY707" s="190" t="s">
        <v>302</v>
      </c>
      <c r="EZ707" s="190" t="s">
        <v>268</v>
      </c>
      <c r="FA707" s="190" t="s">
        <v>257</v>
      </c>
      <c r="FB707" s="193">
        <v>0</v>
      </c>
      <c r="FC707" s="190" t="s">
        <v>348</v>
      </c>
      <c r="FD707" s="190" t="s">
        <v>537</v>
      </c>
      <c r="FE707" s="190" t="s">
        <v>271</v>
      </c>
      <c r="FF707" s="190" t="s">
        <v>271</v>
      </c>
      <c r="FG707" s="190" t="s">
        <v>271</v>
      </c>
      <c r="FH707" s="190" t="s">
        <v>828</v>
      </c>
      <c r="FI707" s="190" t="s">
        <v>827</v>
      </c>
      <c r="FJ707" s="190" t="s">
        <v>826</v>
      </c>
      <c r="FK707" s="190" t="s">
        <v>825</v>
      </c>
      <c r="FL707" s="190" t="s">
        <v>824</v>
      </c>
      <c r="FM707" s="190" t="s">
        <v>823</v>
      </c>
      <c r="FN707" s="190" t="s">
        <v>822</v>
      </c>
      <c r="FO707" s="190" t="s">
        <v>271</v>
      </c>
      <c r="FP707" s="190" t="s">
        <v>271</v>
      </c>
      <c r="FQ707" s="193">
        <v>43127</v>
      </c>
      <c r="FR707" s="193">
        <v>666</v>
      </c>
      <c r="FS707" s="190" t="s">
        <v>297</v>
      </c>
      <c r="FT707" s="190" t="s">
        <v>297</v>
      </c>
      <c r="FU707" s="190" t="s">
        <v>297</v>
      </c>
      <c r="FV707" s="190" t="s">
        <v>297</v>
      </c>
      <c r="FW707" s="190" t="s">
        <v>297</v>
      </c>
      <c r="FX707" s="190" t="s">
        <v>297</v>
      </c>
      <c r="FY707" s="190" t="s">
        <v>297</v>
      </c>
      <c r="FZ707" s="190" t="s">
        <v>297</v>
      </c>
      <c r="GA707" s="190" t="s">
        <v>297</v>
      </c>
      <c r="GB707" s="190" t="s">
        <v>297</v>
      </c>
      <c r="GC707" s="190" t="s">
        <v>297</v>
      </c>
      <c r="GD707" s="190" t="s">
        <v>297</v>
      </c>
      <c r="GE707" s="190" t="s">
        <v>271</v>
      </c>
    </row>
    <row r="708" spans="1:187" x14ac:dyDescent="0.3">
      <c r="A708" s="190" t="s">
        <v>372</v>
      </c>
      <c r="B708" s="190">
        <v>3290</v>
      </c>
      <c r="C708" s="190" t="s">
        <v>142</v>
      </c>
      <c r="D708" s="190" t="s">
        <v>240</v>
      </c>
      <c r="E708" s="190" t="s">
        <v>821</v>
      </c>
      <c r="F708" s="190" t="s">
        <v>820</v>
      </c>
      <c r="G708" s="190" t="s">
        <v>270</v>
      </c>
      <c r="H708" s="190" t="s">
        <v>369</v>
      </c>
      <c r="I708" s="190" t="s">
        <v>368</v>
      </c>
      <c r="J708" s="190" t="s">
        <v>550</v>
      </c>
      <c r="K708" s="190" t="s">
        <v>271</v>
      </c>
      <c r="L708" s="190" t="s">
        <v>271</v>
      </c>
      <c r="M708" s="190" t="s">
        <v>271</v>
      </c>
      <c r="N708" s="190" t="s">
        <v>271</v>
      </c>
      <c r="O708" s="190" t="s">
        <v>271</v>
      </c>
      <c r="P708" s="190" t="s">
        <v>271</v>
      </c>
      <c r="Q708" s="191">
        <v>42370</v>
      </c>
      <c r="R708" s="191">
        <v>42916</v>
      </c>
      <c r="S708" s="191">
        <v>42735</v>
      </c>
      <c r="T708" s="190" t="s">
        <v>592</v>
      </c>
      <c r="U708" s="194">
        <v>1651920</v>
      </c>
      <c r="V708" s="190" t="s">
        <v>819</v>
      </c>
      <c r="W708" s="190" t="s">
        <v>818</v>
      </c>
      <c r="X708" s="190" t="s">
        <v>817</v>
      </c>
      <c r="Y708" s="190" t="s">
        <v>759</v>
      </c>
      <c r="Z708" s="190" t="s">
        <v>816</v>
      </c>
      <c r="AA708" s="190" t="s">
        <v>757</v>
      </c>
      <c r="AB708" s="190" t="s">
        <v>310</v>
      </c>
      <c r="AC708" s="190" t="s">
        <v>815</v>
      </c>
      <c r="AD708" s="190" t="s">
        <v>325</v>
      </c>
      <c r="AE708" s="190" t="s">
        <v>814</v>
      </c>
      <c r="AF708" s="190" t="s">
        <v>813</v>
      </c>
      <c r="AG708" s="193">
        <v>6011</v>
      </c>
      <c r="AH708" s="193">
        <v>6332</v>
      </c>
      <c r="AI708" s="193">
        <v>12343</v>
      </c>
      <c r="AJ708" s="193">
        <v>1125</v>
      </c>
      <c r="AK708" s="193">
        <v>1185</v>
      </c>
      <c r="AL708" s="193">
        <v>2310</v>
      </c>
      <c r="AM708" s="193" t="s">
        <v>271</v>
      </c>
      <c r="AN708" s="193" t="s">
        <v>271</v>
      </c>
      <c r="AO708" s="193">
        <v>0</v>
      </c>
      <c r="AP708" s="193" t="s">
        <v>271</v>
      </c>
      <c r="AQ708" s="193" t="s">
        <v>271</v>
      </c>
      <c r="AR708" s="193">
        <v>0</v>
      </c>
      <c r="AS708" s="190" t="s">
        <v>271</v>
      </c>
      <c r="AT708" s="193" t="s">
        <v>271</v>
      </c>
      <c r="AU708" s="193" t="s">
        <v>271</v>
      </c>
      <c r="AV708" s="190" t="s">
        <v>271</v>
      </c>
      <c r="AW708" s="193" t="s">
        <v>271</v>
      </c>
      <c r="AX708" s="193" t="s">
        <v>271</v>
      </c>
      <c r="AY708" s="190" t="s">
        <v>271</v>
      </c>
      <c r="AZ708" s="193" t="s">
        <v>271</v>
      </c>
      <c r="BA708" s="193" t="s">
        <v>271</v>
      </c>
      <c r="BB708" s="190" t="s">
        <v>271</v>
      </c>
      <c r="BC708" s="193" t="s">
        <v>271</v>
      </c>
      <c r="BD708" s="193" t="s">
        <v>271</v>
      </c>
      <c r="BE708" s="190" t="s">
        <v>271</v>
      </c>
      <c r="BF708" s="193" t="s">
        <v>271</v>
      </c>
      <c r="BG708" s="193" t="s">
        <v>271</v>
      </c>
      <c r="BH708" s="190" t="s">
        <v>271</v>
      </c>
      <c r="BI708" s="193" t="s">
        <v>271</v>
      </c>
      <c r="BJ708" s="193" t="s">
        <v>271</v>
      </c>
      <c r="BK708" s="190" t="s">
        <v>271</v>
      </c>
      <c r="BL708" s="193" t="s">
        <v>271</v>
      </c>
      <c r="BM708" s="193" t="s">
        <v>271</v>
      </c>
      <c r="BN708" s="190" t="s">
        <v>271</v>
      </c>
      <c r="BO708" s="193" t="s">
        <v>271</v>
      </c>
      <c r="BP708" s="193" t="s">
        <v>271</v>
      </c>
      <c r="BQ708" s="190" t="s">
        <v>271</v>
      </c>
      <c r="BR708" s="193" t="s">
        <v>271</v>
      </c>
      <c r="BS708" s="193" t="s">
        <v>271</v>
      </c>
      <c r="BT708" s="190" t="s">
        <v>271</v>
      </c>
      <c r="BU708" s="193" t="s">
        <v>271</v>
      </c>
      <c r="BV708" s="193" t="s">
        <v>271</v>
      </c>
      <c r="BW708" s="193" t="s">
        <v>271</v>
      </c>
      <c r="BX708" s="193" t="s">
        <v>271</v>
      </c>
      <c r="BY708" s="193">
        <v>0</v>
      </c>
      <c r="BZ708" s="193" t="s">
        <v>271</v>
      </c>
      <c r="CA708" s="193" t="s">
        <v>271</v>
      </c>
      <c r="CB708" s="193">
        <v>0</v>
      </c>
      <c r="CC708" s="190" t="s">
        <v>271</v>
      </c>
      <c r="CD708" s="193" t="s">
        <v>271</v>
      </c>
      <c r="CE708" s="193" t="s">
        <v>271</v>
      </c>
      <c r="CF708" s="190" t="s">
        <v>271</v>
      </c>
      <c r="CG708" s="193" t="s">
        <v>271</v>
      </c>
      <c r="CH708" s="193" t="s">
        <v>271</v>
      </c>
      <c r="CI708" s="190" t="s">
        <v>271</v>
      </c>
      <c r="CJ708" s="193" t="s">
        <v>271</v>
      </c>
      <c r="CK708" s="193" t="s">
        <v>271</v>
      </c>
      <c r="CL708" s="190" t="s">
        <v>271</v>
      </c>
      <c r="CM708" s="193" t="s">
        <v>271</v>
      </c>
      <c r="CN708" s="193" t="s">
        <v>271</v>
      </c>
      <c r="CO708" s="190" t="s">
        <v>271</v>
      </c>
      <c r="CP708" s="193" t="s">
        <v>271</v>
      </c>
      <c r="CQ708" s="193" t="s">
        <v>271</v>
      </c>
      <c r="CR708" s="190" t="s">
        <v>271</v>
      </c>
      <c r="CS708" s="193" t="s">
        <v>271</v>
      </c>
      <c r="CT708" s="193" t="s">
        <v>271</v>
      </c>
      <c r="CU708" s="190" t="s">
        <v>271</v>
      </c>
      <c r="CV708" s="193" t="s">
        <v>271</v>
      </c>
      <c r="CW708" s="193" t="s">
        <v>271</v>
      </c>
      <c r="CX708" s="190" t="s">
        <v>287</v>
      </c>
      <c r="CY708" s="193">
        <v>0</v>
      </c>
      <c r="CZ708" s="193">
        <v>0</v>
      </c>
      <c r="DA708" s="190" t="s">
        <v>271</v>
      </c>
      <c r="DB708" s="193" t="s">
        <v>271</v>
      </c>
      <c r="DC708" s="193" t="s">
        <v>271</v>
      </c>
      <c r="DD708" s="190" t="s">
        <v>271</v>
      </c>
      <c r="DE708" s="193" t="s">
        <v>271</v>
      </c>
      <c r="DF708" s="193" t="s">
        <v>271</v>
      </c>
      <c r="DG708" s="190" t="s">
        <v>271</v>
      </c>
      <c r="DH708" s="193" t="s">
        <v>271</v>
      </c>
      <c r="DI708" s="193" t="s">
        <v>271</v>
      </c>
      <c r="DJ708" s="190" t="s">
        <v>271</v>
      </c>
      <c r="DK708" s="193" t="s">
        <v>271</v>
      </c>
      <c r="DL708" s="193" t="s">
        <v>271</v>
      </c>
      <c r="DM708" s="190" t="s">
        <v>271</v>
      </c>
      <c r="DN708" s="193" t="s">
        <v>271</v>
      </c>
      <c r="DO708" s="193" t="s">
        <v>271</v>
      </c>
      <c r="DP708" s="190" t="s">
        <v>287</v>
      </c>
      <c r="DQ708" s="193">
        <v>0</v>
      </c>
      <c r="DR708" s="193">
        <v>0</v>
      </c>
      <c r="DS708" s="190" t="s">
        <v>271</v>
      </c>
      <c r="DT708" s="193" t="s">
        <v>271</v>
      </c>
      <c r="DU708" s="193" t="s">
        <v>271</v>
      </c>
      <c r="DV708" s="190" t="s">
        <v>271</v>
      </c>
      <c r="DW708" s="193" t="s">
        <v>271</v>
      </c>
      <c r="DX708" s="193" t="s">
        <v>271</v>
      </c>
      <c r="DY708" s="190" t="s">
        <v>812</v>
      </c>
      <c r="DZ708" s="190" t="s">
        <v>297</v>
      </c>
      <c r="EA708" s="190" t="s">
        <v>271</v>
      </c>
      <c r="EB708" s="190" t="s">
        <v>271</v>
      </c>
      <c r="EC708" s="190" t="s">
        <v>297</v>
      </c>
      <c r="ED708" s="190" t="s">
        <v>271</v>
      </c>
      <c r="EE708" s="190" t="s">
        <v>271</v>
      </c>
      <c r="EF708" s="190" t="s">
        <v>811</v>
      </c>
      <c r="EG708" s="190" t="s">
        <v>352</v>
      </c>
      <c r="EH708" s="190" t="s">
        <v>284</v>
      </c>
      <c r="EI708" s="190" t="s">
        <v>283</v>
      </c>
      <c r="EJ708" s="190" t="s">
        <v>245</v>
      </c>
      <c r="EK708" s="190" t="s">
        <v>351</v>
      </c>
      <c r="EL708" s="190" t="s">
        <v>272</v>
      </c>
      <c r="EM708" s="190" t="s">
        <v>272</v>
      </c>
      <c r="EN708" s="190" t="s">
        <v>297</v>
      </c>
      <c r="EO708" s="190" t="s">
        <v>297</v>
      </c>
      <c r="EP708" s="190" t="s">
        <v>281</v>
      </c>
      <c r="EQ708" s="190">
        <v>2</v>
      </c>
      <c r="ER708" s="190" t="s">
        <v>349</v>
      </c>
      <c r="ES708" s="190" t="s">
        <v>272</v>
      </c>
      <c r="ET708" s="190" t="s">
        <v>297</v>
      </c>
      <c r="EU708" s="190" t="s">
        <v>297</v>
      </c>
      <c r="EV708" s="190" t="s">
        <v>272</v>
      </c>
      <c r="EW708" s="190" t="s">
        <v>601</v>
      </c>
      <c r="EX708" s="190">
        <v>2</v>
      </c>
      <c r="EY708" s="190" t="s">
        <v>302</v>
      </c>
      <c r="EZ708" s="190" t="s">
        <v>268</v>
      </c>
      <c r="FA708" s="190" t="s">
        <v>257</v>
      </c>
      <c r="FB708" s="193">
        <v>2</v>
      </c>
      <c r="FC708" s="190" t="s">
        <v>348</v>
      </c>
      <c r="FD708" s="190" t="s">
        <v>276</v>
      </c>
      <c r="FE708" s="190" t="s">
        <v>301</v>
      </c>
      <c r="FF708" s="190" t="s">
        <v>262</v>
      </c>
      <c r="FG708" s="190" t="s">
        <v>271</v>
      </c>
      <c r="FH708" s="190" t="s">
        <v>810</v>
      </c>
      <c r="FI708" s="190" t="s">
        <v>809</v>
      </c>
      <c r="FJ708" s="190" t="s">
        <v>807</v>
      </c>
      <c r="FK708" s="190" t="s">
        <v>808</v>
      </c>
      <c r="FL708" s="190" t="s">
        <v>807</v>
      </c>
      <c r="FM708" s="190" t="s">
        <v>806</v>
      </c>
      <c r="FN708" s="190" t="s">
        <v>805</v>
      </c>
      <c r="FO708" s="190" t="s">
        <v>804</v>
      </c>
      <c r="FP708" s="190" t="s">
        <v>271</v>
      </c>
      <c r="FQ708" s="193">
        <v>0</v>
      </c>
      <c r="FR708" s="193">
        <v>0</v>
      </c>
      <c r="FS708" s="190" t="s">
        <v>271</v>
      </c>
      <c r="FT708" s="190" t="s">
        <v>271</v>
      </c>
      <c r="FU708" s="190" t="s">
        <v>271</v>
      </c>
      <c r="FV708" s="190" t="s">
        <v>271</v>
      </c>
      <c r="FW708" s="190" t="s">
        <v>272</v>
      </c>
      <c r="FX708" s="190" t="s">
        <v>271</v>
      </c>
      <c r="FY708" s="190" t="s">
        <v>271</v>
      </c>
      <c r="FZ708" s="190" t="s">
        <v>271</v>
      </c>
      <c r="GA708" s="190" t="s">
        <v>271</v>
      </c>
      <c r="GB708" s="190" t="s">
        <v>271</v>
      </c>
      <c r="GC708" s="190" t="s">
        <v>271</v>
      </c>
      <c r="GD708" s="190" t="s">
        <v>271</v>
      </c>
      <c r="GE708" s="190" t="s">
        <v>271</v>
      </c>
    </row>
    <row r="709" spans="1:187" x14ac:dyDescent="0.3">
      <c r="A709" s="190" t="s">
        <v>372</v>
      </c>
      <c r="B709" s="190">
        <v>3291</v>
      </c>
      <c r="C709" s="190" t="s">
        <v>142</v>
      </c>
      <c r="D709" s="190" t="s">
        <v>240</v>
      </c>
      <c r="E709" s="190" t="s">
        <v>803</v>
      </c>
      <c r="F709" s="190" t="s">
        <v>802</v>
      </c>
      <c r="G709" s="190" t="s">
        <v>270</v>
      </c>
      <c r="H709" s="190" t="s">
        <v>369</v>
      </c>
      <c r="I709" s="190" t="s">
        <v>368</v>
      </c>
      <c r="J709" s="190" t="s">
        <v>550</v>
      </c>
      <c r="K709" s="190" t="s">
        <v>369</v>
      </c>
      <c r="L709" s="190" t="s">
        <v>301</v>
      </c>
      <c r="M709" s="190" t="s">
        <v>801</v>
      </c>
      <c r="N709" s="190" t="s">
        <v>271</v>
      </c>
      <c r="O709" s="190" t="s">
        <v>271</v>
      </c>
      <c r="P709" s="190" t="s">
        <v>271</v>
      </c>
      <c r="Q709" s="191">
        <v>42438</v>
      </c>
      <c r="R709" s="191">
        <v>43861</v>
      </c>
      <c r="T709" s="190" t="s">
        <v>391</v>
      </c>
      <c r="U709" s="194">
        <v>2833600</v>
      </c>
      <c r="V709" s="190" t="s">
        <v>800</v>
      </c>
      <c r="W709" s="190" t="s">
        <v>799</v>
      </c>
      <c r="X709" s="190" t="s">
        <v>798</v>
      </c>
      <c r="Y709" s="190" t="s">
        <v>271</v>
      </c>
      <c r="Z709" s="190" t="s">
        <v>271</v>
      </c>
      <c r="AA709" s="190" t="s">
        <v>271</v>
      </c>
      <c r="AB709" s="190" t="s">
        <v>310</v>
      </c>
      <c r="AC709" s="190" t="s">
        <v>797</v>
      </c>
      <c r="AD709" s="190" t="s">
        <v>325</v>
      </c>
      <c r="AE709" s="190" t="s">
        <v>796</v>
      </c>
      <c r="AF709" s="190" t="s">
        <v>795</v>
      </c>
      <c r="AG709" s="193">
        <v>0</v>
      </c>
      <c r="AH709" s="193">
        <v>0</v>
      </c>
      <c r="AI709" s="193">
        <v>0</v>
      </c>
      <c r="AJ709" s="193">
        <v>6000</v>
      </c>
      <c r="AK709" s="193">
        <v>6000</v>
      </c>
      <c r="AL709" s="193">
        <v>12000</v>
      </c>
      <c r="AM709" s="193">
        <v>0</v>
      </c>
      <c r="AN709" s="193">
        <v>0</v>
      </c>
      <c r="AO709" s="193">
        <v>0</v>
      </c>
      <c r="AP709" s="193">
        <v>0</v>
      </c>
      <c r="AQ709" s="193">
        <v>0</v>
      </c>
      <c r="AR709" s="193">
        <v>0</v>
      </c>
      <c r="AS709" s="190" t="s">
        <v>271</v>
      </c>
      <c r="AT709" s="193" t="s">
        <v>271</v>
      </c>
      <c r="AU709" s="193" t="s">
        <v>271</v>
      </c>
      <c r="AV709" s="190" t="s">
        <v>271</v>
      </c>
      <c r="AW709" s="193" t="s">
        <v>271</v>
      </c>
      <c r="AX709" s="193" t="s">
        <v>271</v>
      </c>
      <c r="AY709" s="190" t="s">
        <v>271</v>
      </c>
      <c r="AZ709" s="193" t="s">
        <v>271</v>
      </c>
      <c r="BA709" s="193" t="s">
        <v>271</v>
      </c>
      <c r="BB709" s="190" t="s">
        <v>271</v>
      </c>
      <c r="BC709" s="193" t="s">
        <v>271</v>
      </c>
      <c r="BD709" s="193" t="s">
        <v>271</v>
      </c>
      <c r="BE709" s="190" t="s">
        <v>271</v>
      </c>
      <c r="BF709" s="193" t="s">
        <v>271</v>
      </c>
      <c r="BG709" s="193" t="s">
        <v>271</v>
      </c>
      <c r="BH709" s="190" t="s">
        <v>271</v>
      </c>
      <c r="BI709" s="193" t="s">
        <v>271</v>
      </c>
      <c r="BJ709" s="193" t="s">
        <v>271</v>
      </c>
      <c r="BK709" s="190" t="s">
        <v>271</v>
      </c>
      <c r="BL709" s="193" t="s">
        <v>271</v>
      </c>
      <c r="BM709" s="193" t="s">
        <v>271</v>
      </c>
      <c r="BN709" s="190" t="s">
        <v>271</v>
      </c>
      <c r="BO709" s="193" t="s">
        <v>271</v>
      </c>
      <c r="BP709" s="193" t="s">
        <v>271</v>
      </c>
      <c r="BQ709" s="190" t="s">
        <v>271</v>
      </c>
      <c r="BR709" s="193" t="s">
        <v>271</v>
      </c>
      <c r="BS709" s="193" t="s">
        <v>271</v>
      </c>
      <c r="BT709" s="190" t="s">
        <v>271</v>
      </c>
      <c r="BU709" s="193" t="s">
        <v>271</v>
      </c>
      <c r="BV709" s="193" t="s">
        <v>271</v>
      </c>
      <c r="BW709" s="193">
        <v>0</v>
      </c>
      <c r="BX709" s="193">
        <v>0</v>
      </c>
      <c r="BY709" s="193">
        <v>0</v>
      </c>
      <c r="BZ709" s="193">
        <v>0</v>
      </c>
      <c r="CA709" s="193">
        <v>0</v>
      </c>
      <c r="CB709" s="193">
        <v>0</v>
      </c>
      <c r="CC709" s="190" t="s">
        <v>271</v>
      </c>
      <c r="CD709" s="193" t="s">
        <v>271</v>
      </c>
      <c r="CE709" s="193" t="s">
        <v>271</v>
      </c>
      <c r="CF709" s="190" t="s">
        <v>271</v>
      </c>
      <c r="CG709" s="193" t="s">
        <v>271</v>
      </c>
      <c r="CH709" s="193" t="s">
        <v>271</v>
      </c>
      <c r="CI709" s="190" t="s">
        <v>271</v>
      </c>
      <c r="CJ709" s="193" t="s">
        <v>271</v>
      </c>
      <c r="CK709" s="193" t="s">
        <v>271</v>
      </c>
      <c r="CL709" s="190" t="s">
        <v>271</v>
      </c>
      <c r="CM709" s="193" t="s">
        <v>271</v>
      </c>
      <c r="CN709" s="193" t="s">
        <v>271</v>
      </c>
      <c r="CO709" s="190" t="s">
        <v>271</v>
      </c>
      <c r="CP709" s="193" t="s">
        <v>271</v>
      </c>
      <c r="CQ709" s="193" t="s">
        <v>271</v>
      </c>
      <c r="CR709" s="190" t="s">
        <v>271</v>
      </c>
      <c r="CS709" s="193" t="s">
        <v>271</v>
      </c>
      <c r="CT709" s="193" t="s">
        <v>271</v>
      </c>
      <c r="CU709" s="190" t="s">
        <v>271</v>
      </c>
      <c r="CV709" s="193" t="s">
        <v>271</v>
      </c>
      <c r="CW709" s="193" t="s">
        <v>271</v>
      </c>
      <c r="CX709" s="190" t="s">
        <v>271</v>
      </c>
      <c r="CY709" s="193" t="s">
        <v>271</v>
      </c>
      <c r="CZ709" s="193" t="s">
        <v>271</v>
      </c>
      <c r="DA709" s="190" t="s">
        <v>271</v>
      </c>
      <c r="DB709" s="193" t="s">
        <v>271</v>
      </c>
      <c r="DC709" s="193" t="s">
        <v>271</v>
      </c>
      <c r="DD709" s="190" t="s">
        <v>271</v>
      </c>
      <c r="DE709" s="193" t="s">
        <v>271</v>
      </c>
      <c r="DF709" s="193" t="s">
        <v>271</v>
      </c>
      <c r="DG709" s="190" t="s">
        <v>271</v>
      </c>
      <c r="DH709" s="193" t="s">
        <v>271</v>
      </c>
      <c r="DI709" s="193" t="s">
        <v>271</v>
      </c>
      <c r="DJ709" s="190" t="s">
        <v>271</v>
      </c>
      <c r="DK709" s="193" t="s">
        <v>271</v>
      </c>
      <c r="DL709" s="193" t="s">
        <v>271</v>
      </c>
      <c r="DM709" s="190" t="s">
        <v>271</v>
      </c>
      <c r="DN709" s="193" t="s">
        <v>271</v>
      </c>
      <c r="DO709" s="193" t="s">
        <v>271</v>
      </c>
      <c r="DP709" s="190" t="s">
        <v>271</v>
      </c>
      <c r="DQ709" s="193" t="s">
        <v>271</v>
      </c>
      <c r="DR709" s="193" t="s">
        <v>271</v>
      </c>
      <c r="DS709" s="190" t="s">
        <v>271</v>
      </c>
      <c r="DT709" s="193" t="s">
        <v>271</v>
      </c>
      <c r="DU709" s="193" t="s">
        <v>271</v>
      </c>
      <c r="DV709" s="190" t="s">
        <v>287</v>
      </c>
      <c r="DW709" s="193">
        <v>0</v>
      </c>
      <c r="DX709" s="193">
        <v>0</v>
      </c>
      <c r="DY709" s="190" t="s">
        <v>271</v>
      </c>
      <c r="DZ709" s="190" t="s">
        <v>271</v>
      </c>
      <c r="EA709" s="190" t="s">
        <v>271</v>
      </c>
      <c r="EB709" s="190" t="s">
        <v>271</v>
      </c>
      <c r="EC709" s="190" t="s">
        <v>272</v>
      </c>
      <c r="ED709" s="190" t="s">
        <v>355</v>
      </c>
      <c r="EE709" s="190" t="s">
        <v>426</v>
      </c>
      <c r="EF709" s="190" t="s">
        <v>271</v>
      </c>
      <c r="EG709" s="190" t="s">
        <v>271</v>
      </c>
      <c r="EH709" s="190" t="s">
        <v>271</v>
      </c>
      <c r="EI709" s="190" t="s">
        <v>283</v>
      </c>
      <c r="EJ709" s="190" t="s">
        <v>271</v>
      </c>
      <c r="EK709" s="190" t="s">
        <v>271</v>
      </c>
      <c r="EL709" s="190" t="s">
        <v>271</v>
      </c>
      <c r="EM709" s="190" t="s">
        <v>271</v>
      </c>
      <c r="EN709" s="190" t="s">
        <v>271</v>
      </c>
      <c r="EO709" s="190" t="s">
        <v>271</v>
      </c>
      <c r="EP709" s="190" t="s">
        <v>271</v>
      </c>
      <c r="EQ709" s="190" t="s">
        <v>271</v>
      </c>
      <c r="ER709" s="190" t="s">
        <v>271</v>
      </c>
      <c r="ES709" s="190" t="s">
        <v>271</v>
      </c>
      <c r="ET709" s="190" t="s">
        <v>271</v>
      </c>
      <c r="EU709" s="190" t="s">
        <v>271</v>
      </c>
      <c r="EV709" s="190" t="s">
        <v>271</v>
      </c>
      <c r="EW709" s="190" t="s">
        <v>271</v>
      </c>
      <c r="EX709" s="190" t="s">
        <v>271</v>
      </c>
      <c r="EY709" s="190" t="s">
        <v>271</v>
      </c>
      <c r="EZ709" s="190" t="s">
        <v>271</v>
      </c>
      <c r="FA709" s="190" t="s">
        <v>271</v>
      </c>
      <c r="FB709" s="193">
        <v>0</v>
      </c>
      <c r="FC709" s="190" t="s">
        <v>271</v>
      </c>
      <c r="FD709" s="190" t="s">
        <v>271</v>
      </c>
      <c r="FE709" s="190" t="s">
        <v>271</v>
      </c>
      <c r="FF709" s="190" t="s">
        <v>271</v>
      </c>
      <c r="FG709" s="190" t="s">
        <v>271</v>
      </c>
      <c r="FH709" s="190" t="s">
        <v>271</v>
      </c>
      <c r="FI709" s="190" t="s">
        <v>271</v>
      </c>
      <c r="FJ709" s="190" t="s">
        <v>271</v>
      </c>
      <c r="FK709" s="190" t="s">
        <v>271</v>
      </c>
      <c r="FL709" s="190" t="s">
        <v>271</v>
      </c>
      <c r="FM709" s="190" t="s">
        <v>271</v>
      </c>
      <c r="FN709" s="190" t="s">
        <v>271</v>
      </c>
      <c r="FO709" s="190" t="s">
        <v>794</v>
      </c>
      <c r="FP709" s="190" t="s">
        <v>271</v>
      </c>
      <c r="FQ709" s="193">
        <v>0</v>
      </c>
      <c r="FR709" s="193">
        <v>0</v>
      </c>
      <c r="FS709" s="190" t="s">
        <v>271</v>
      </c>
      <c r="FT709" s="190" t="s">
        <v>271</v>
      </c>
      <c r="FU709" s="190" t="s">
        <v>271</v>
      </c>
      <c r="FV709" s="190" t="s">
        <v>271</v>
      </c>
      <c r="FW709" s="190" t="s">
        <v>271</v>
      </c>
      <c r="FX709" s="190" t="s">
        <v>271</v>
      </c>
      <c r="FY709" s="190" t="s">
        <v>271</v>
      </c>
      <c r="FZ709" s="190" t="s">
        <v>271</v>
      </c>
      <c r="GA709" s="190" t="s">
        <v>271</v>
      </c>
      <c r="GB709" s="190" t="s">
        <v>271</v>
      </c>
      <c r="GC709" s="190" t="s">
        <v>271</v>
      </c>
      <c r="GD709" s="190" t="s">
        <v>271</v>
      </c>
      <c r="GE709" s="190" t="s">
        <v>271</v>
      </c>
    </row>
    <row r="710" spans="1:187" x14ac:dyDescent="0.3">
      <c r="A710" s="190" t="s">
        <v>372</v>
      </c>
      <c r="B710" s="190">
        <v>3292</v>
      </c>
      <c r="C710" s="190" t="s">
        <v>142</v>
      </c>
      <c r="D710" s="190" t="s">
        <v>240</v>
      </c>
      <c r="E710" s="190" t="s">
        <v>793</v>
      </c>
      <c r="F710" s="190" t="s">
        <v>792</v>
      </c>
      <c r="G710" s="190" t="s">
        <v>270</v>
      </c>
      <c r="H710" s="190" t="s">
        <v>369</v>
      </c>
      <c r="I710" s="190" t="s">
        <v>368</v>
      </c>
      <c r="J710" s="190" t="s">
        <v>550</v>
      </c>
      <c r="K710" s="190" t="s">
        <v>271</v>
      </c>
      <c r="L710" s="190" t="s">
        <v>271</v>
      </c>
      <c r="M710" s="190" t="s">
        <v>271</v>
      </c>
      <c r="N710" s="190" t="s">
        <v>271</v>
      </c>
      <c r="O710" s="190" t="s">
        <v>271</v>
      </c>
      <c r="P710" s="190" t="s">
        <v>271</v>
      </c>
      <c r="Q710" s="191">
        <v>41275</v>
      </c>
      <c r="R710" s="191">
        <v>42369</v>
      </c>
      <c r="T710" s="190" t="s">
        <v>592</v>
      </c>
      <c r="U710" s="194">
        <v>2471500</v>
      </c>
      <c r="V710" s="190" t="s">
        <v>759</v>
      </c>
      <c r="W710" s="190" t="s">
        <v>758</v>
      </c>
      <c r="X710" s="190" t="s">
        <v>757</v>
      </c>
      <c r="Y710" s="190" t="s">
        <v>791</v>
      </c>
      <c r="Z710" s="190" t="s">
        <v>790</v>
      </c>
      <c r="AA710" s="190" t="s">
        <v>789</v>
      </c>
      <c r="AB710" s="190" t="s">
        <v>310</v>
      </c>
      <c r="AC710" s="190" t="s">
        <v>788</v>
      </c>
      <c r="AD710" s="190" t="s">
        <v>325</v>
      </c>
      <c r="AE710" s="190" t="s">
        <v>787</v>
      </c>
      <c r="AF710" s="190" t="s">
        <v>786</v>
      </c>
      <c r="AG710" s="193">
        <v>4426</v>
      </c>
      <c r="AH710" s="193">
        <v>4300</v>
      </c>
      <c r="AI710" s="193">
        <v>8726</v>
      </c>
      <c r="AJ710" s="193">
        <v>5820</v>
      </c>
      <c r="AK710" s="193">
        <v>5540</v>
      </c>
      <c r="AL710" s="193">
        <v>11360</v>
      </c>
      <c r="AM710" s="193">
        <v>0</v>
      </c>
      <c r="AN710" s="193">
        <v>0</v>
      </c>
      <c r="AO710" s="193">
        <v>0</v>
      </c>
      <c r="AP710" s="193">
        <v>0</v>
      </c>
      <c r="AQ710" s="193">
        <v>0</v>
      </c>
      <c r="AR710" s="193">
        <v>0</v>
      </c>
      <c r="AS710" s="190" t="s">
        <v>271</v>
      </c>
      <c r="AT710" s="193" t="s">
        <v>271</v>
      </c>
      <c r="AU710" s="193" t="s">
        <v>271</v>
      </c>
      <c r="AV710" s="190" t="s">
        <v>271</v>
      </c>
      <c r="AW710" s="193" t="s">
        <v>271</v>
      </c>
      <c r="AX710" s="193" t="s">
        <v>271</v>
      </c>
      <c r="AY710" s="190" t="s">
        <v>271</v>
      </c>
      <c r="AZ710" s="193" t="s">
        <v>271</v>
      </c>
      <c r="BA710" s="193" t="s">
        <v>271</v>
      </c>
      <c r="BB710" s="190" t="s">
        <v>271</v>
      </c>
      <c r="BC710" s="193" t="s">
        <v>271</v>
      </c>
      <c r="BD710" s="193" t="s">
        <v>271</v>
      </c>
      <c r="BE710" s="190" t="s">
        <v>271</v>
      </c>
      <c r="BF710" s="193" t="s">
        <v>271</v>
      </c>
      <c r="BG710" s="193" t="s">
        <v>271</v>
      </c>
      <c r="BH710" s="190" t="s">
        <v>271</v>
      </c>
      <c r="BI710" s="193" t="s">
        <v>271</v>
      </c>
      <c r="BJ710" s="193" t="s">
        <v>271</v>
      </c>
      <c r="BK710" s="190" t="s">
        <v>271</v>
      </c>
      <c r="BL710" s="193" t="s">
        <v>271</v>
      </c>
      <c r="BM710" s="193" t="s">
        <v>271</v>
      </c>
      <c r="BN710" s="190" t="s">
        <v>271</v>
      </c>
      <c r="BO710" s="193" t="s">
        <v>271</v>
      </c>
      <c r="BP710" s="193" t="s">
        <v>271</v>
      </c>
      <c r="BQ710" s="190" t="s">
        <v>271</v>
      </c>
      <c r="BR710" s="193" t="s">
        <v>271</v>
      </c>
      <c r="BS710" s="193" t="s">
        <v>271</v>
      </c>
      <c r="BT710" s="190" t="s">
        <v>271</v>
      </c>
      <c r="BU710" s="193" t="s">
        <v>271</v>
      </c>
      <c r="BV710" s="193" t="s">
        <v>271</v>
      </c>
      <c r="BW710" s="193">
        <v>4426</v>
      </c>
      <c r="BX710" s="193">
        <v>4300</v>
      </c>
      <c r="BY710" s="193">
        <v>8726</v>
      </c>
      <c r="BZ710" s="193">
        <v>5820</v>
      </c>
      <c r="CA710" s="193">
        <v>5540</v>
      </c>
      <c r="CB710" s="193">
        <v>11360</v>
      </c>
      <c r="CC710" s="190" t="s">
        <v>271</v>
      </c>
      <c r="CD710" s="193" t="s">
        <v>271</v>
      </c>
      <c r="CE710" s="193" t="s">
        <v>271</v>
      </c>
      <c r="CF710" s="190" t="s">
        <v>271</v>
      </c>
      <c r="CG710" s="193" t="s">
        <v>271</v>
      </c>
      <c r="CH710" s="193" t="s">
        <v>271</v>
      </c>
      <c r="CI710" s="190" t="s">
        <v>271</v>
      </c>
      <c r="CJ710" s="193" t="s">
        <v>271</v>
      </c>
      <c r="CK710" s="193" t="s">
        <v>271</v>
      </c>
      <c r="CL710" s="190" t="s">
        <v>271</v>
      </c>
      <c r="CM710" s="193" t="s">
        <v>271</v>
      </c>
      <c r="CN710" s="193" t="s">
        <v>271</v>
      </c>
      <c r="CO710" s="190" t="s">
        <v>271</v>
      </c>
      <c r="CP710" s="193" t="s">
        <v>271</v>
      </c>
      <c r="CQ710" s="193" t="s">
        <v>271</v>
      </c>
      <c r="CR710" s="190" t="s">
        <v>271</v>
      </c>
      <c r="CS710" s="193" t="s">
        <v>271</v>
      </c>
      <c r="CT710" s="193" t="s">
        <v>271</v>
      </c>
      <c r="CU710" s="190" t="s">
        <v>271</v>
      </c>
      <c r="CV710" s="193" t="s">
        <v>271</v>
      </c>
      <c r="CW710" s="193" t="s">
        <v>271</v>
      </c>
      <c r="CX710" s="190" t="s">
        <v>271</v>
      </c>
      <c r="CY710" s="193" t="s">
        <v>271</v>
      </c>
      <c r="CZ710" s="193" t="s">
        <v>271</v>
      </c>
      <c r="DA710" s="190" t="s">
        <v>271</v>
      </c>
      <c r="DB710" s="193" t="s">
        <v>271</v>
      </c>
      <c r="DC710" s="193" t="s">
        <v>271</v>
      </c>
      <c r="DD710" s="190" t="s">
        <v>271</v>
      </c>
      <c r="DE710" s="193" t="s">
        <v>271</v>
      </c>
      <c r="DF710" s="193" t="s">
        <v>271</v>
      </c>
      <c r="DG710" s="190" t="s">
        <v>271</v>
      </c>
      <c r="DH710" s="193" t="s">
        <v>271</v>
      </c>
      <c r="DI710" s="193" t="s">
        <v>271</v>
      </c>
      <c r="DJ710" s="190" t="s">
        <v>271</v>
      </c>
      <c r="DK710" s="193" t="s">
        <v>271</v>
      </c>
      <c r="DL710" s="193" t="s">
        <v>271</v>
      </c>
      <c r="DM710" s="190" t="s">
        <v>271</v>
      </c>
      <c r="DN710" s="193" t="s">
        <v>271</v>
      </c>
      <c r="DO710" s="193" t="s">
        <v>271</v>
      </c>
      <c r="DP710" s="190" t="s">
        <v>287</v>
      </c>
      <c r="DQ710" s="193">
        <v>11360</v>
      </c>
      <c r="DR710" s="193">
        <v>8726</v>
      </c>
      <c r="DS710" s="190" t="s">
        <v>271</v>
      </c>
      <c r="DT710" s="193" t="s">
        <v>271</v>
      </c>
      <c r="DU710" s="193" t="s">
        <v>271</v>
      </c>
      <c r="DV710" s="190" t="s">
        <v>271</v>
      </c>
      <c r="DW710" s="193" t="s">
        <v>271</v>
      </c>
      <c r="DX710" s="193" t="s">
        <v>271</v>
      </c>
      <c r="DY710" s="190" t="s">
        <v>356</v>
      </c>
      <c r="DZ710" s="190" t="s">
        <v>272</v>
      </c>
      <c r="EA710" s="190" t="s">
        <v>785</v>
      </c>
      <c r="EB710" s="190" t="s">
        <v>286</v>
      </c>
      <c r="EC710" s="190" t="s">
        <v>297</v>
      </c>
      <c r="ED710" s="190" t="s">
        <v>271</v>
      </c>
      <c r="EE710" s="190" t="s">
        <v>271</v>
      </c>
      <c r="EF710" s="190" t="s">
        <v>271</v>
      </c>
      <c r="EG710" s="190" t="s">
        <v>352</v>
      </c>
      <c r="EH710" s="190" t="s">
        <v>284</v>
      </c>
      <c r="EI710" s="190" t="s">
        <v>283</v>
      </c>
      <c r="EJ710" s="190" t="s">
        <v>245</v>
      </c>
      <c r="EK710" s="190" t="s">
        <v>351</v>
      </c>
      <c r="EL710" s="190" t="s">
        <v>272</v>
      </c>
      <c r="EM710" s="190" t="s">
        <v>272</v>
      </c>
      <c r="EN710" s="190" t="s">
        <v>272</v>
      </c>
      <c r="EO710" s="190" t="s">
        <v>272</v>
      </c>
      <c r="EP710" s="190" t="s">
        <v>350</v>
      </c>
      <c r="EQ710" s="190">
        <v>4</v>
      </c>
      <c r="ER710" s="190" t="s">
        <v>349</v>
      </c>
      <c r="ES710" s="190" t="s">
        <v>272</v>
      </c>
      <c r="ET710" s="190" t="s">
        <v>272</v>
      </c>
      <c r="EU710" s="190" t="s">
        <v>272</v>
      </c>
      <c r="EV710" s="190" t="s">
        <v>271</v>
      </c>
      <c r="EW710" s="190" t="s">
        <v>303</v>
      </c>
      <c r="EX710" s="190">
        <v>3</v>
      </c>
      <c r="EY710" s="190" t="s">
        <v>302</v>
      </c>
      <c r="EZ710" s="190" t="s">
        <v>268</v>
      </c>
      <c r="FA710" s="190" t="s">
        <v>259</v>
      </c>
      <c r="FB710" s="193">
        <v>0</v>
      </c>
      <c r="FC710" s="190" t="s">
        <v>271</v>
      </c>
      <c r="FD710" s="190" t="s">
        <v>271</v>
      </c>
      <c r="FE710" s="190" t="s">
        <v>271</v>
      </c>
      <c r="FF710" s="190" t="s">
        <v>264</v>
      </c>
      <c r="FG710" s="190" t="s">
        <v>271</v>
      </c>
      <c r="FH710" s="190" t="s">
        <v>271</v>
      </c>
      <c r="FI710" s="190" t="s">
        <v>784</v>
      </c>
      <c r="FJ710" s="190" t="s">
        <v>783</v>
      </c>
      <c r="FK710" s="190" t="s">
        <v>782</v>
      </c>
      <c r="FL710" s="190" t="s">
        <v>781</v>
      </c>
      <c r="FM710" s="190" t="s">
        <v>780</v>
      </c>
      <c r="FN710" s="190" t="s">
        <v>779</v>
      </c>
      <c r="FO710" s="190" t="s">
        <v>271</v>
      </c>
      <c r="FP710" s="190" t="s">
        <v>271</v>
      </c>
      <c r="FQ710" s="193">
        <v>8726</v>
      </c>
      <c r="FR710" s="193">
        <v>11360</v>
      </c>
      <c r="FS710" s="190" t="s">
        <v>271</v>
      </c>
      <c r="FT710" s="190" t="s">
        <v>271</v>
      </c>
      <c r="FU710" s="190" t="s">
        <v>271</v>
      </c>
      <c r="FV710" s="190" t="s">
        <v>271</v>
      </c>
      <c r="FW710" s="190" t="s">
        <v>272</v>
      </c>
      <c r="FX710" s="190" t="s">
        <v>271</v>
      </c>
      <c r="FY710" s="190" t="s">
        <v>271</v>
      </c>
      <c r="FZ710" s="190" t="s">
        <v>271</v>
      </c>
      <c r="GA710" s="190" t="s">
        <v>271</v>
      </c>
      <c r="GB710" s="190" t="s">
        <v>271</v>
      </c>
      <c r="GC710" s="190" t="s">
        <v>271</v>
      </c>
      <c r="GD710" s="190" t="s">
        <v>271</v>
      </c>
      <c r="GE710" s="190" t="s">
        <v>271</v>
      </c>
    </row>
    <row r="711" spans="1:187" x14ac:dyDescent="0.3">
      <c r="A711" s="190" t="s">
        <v>372</v>
      </c>
      <c r="B711" s="190">
        <v>3293</v>
      </c>
      <c r="C711" s="190" t="s">
        <v>142</v>
      </c>
      <c r="D711" s="190" t="s">
        <v>240</v>
      </c>
      <c r="E711" s="190" t="s">
        <v>778</v>
      </c>
      <c r="F711" s="190" t="s">
        <v>777</v>
      </c>
      <c r="G711" s="190" t="s">
        <v>270</v>
      </c>
      <c r="H711" s="190" t="s">
        <v>514</v>
      </c>
      <c r="I711" s="190" t="s">
        <v>776</v>
      </c>
      <c r="J711" s="190" t="s">
        <v>776</v>
      </c>
      <c r="K711" s="190" t="s">
        <v>271</v>
      </c>
      <c r="L711" s="190" t="s">
        <v>271</v>
      </c>
      <c r="M711" s="190" t="s">
        <v>271</v>
      </c>
      <c r="N711" s="190" t="s">
        <v>271</v>
      </c>
      <c r="O711" s="190" t="s">
        <v>271</v>
      </c>
      <c r="P711" s="190" t="s">
        <v>271</v>
      </c>
      <c r="Q711" s="191">
        <v>42248</v>
      </c>
      <c r="R711" s="191">
        <v>42613</v>
      </c>
      <c r="T711" s="190" t="s">
        <v>549</v>
      </c>
      <c r="U711" s="194">
        <v>238695</v>
      </c>
      <c r="V711" s="190" t="s">
        <v>759</v>
      </c>
      <c r="W711" s="190" t="s">
        <v>758</v>
      </c>
      <c r="X711" s="190" t="s">
        <v>757</v>
      </c>
      <c r="Y711" s="190" t="s">
        <v>775</v>
      </c>
      <c r="Z711" s="190" t="s">
        <v>774</v>
      </c>
      <c r="AA711" s="190" t="s">
        <v>773</v>
      </c>
      <c r="AB711" s="190" t="s">
        <v>310</v>
      </c>
      <c r="AC711" s="190" t="s">
        <v>772</v>
      </c>
      <c r="AD711" s="190" t="s">
        <v>325</v>
      </c>
      <c r="AE711" s="190" t="s">
        <v>771</v>
      </c>
      <c r="AF711" s="190" t="s">
        <v>770</v>
      </c>
      <c r="AG711" s="193" t="s">
        <v>271</v>
      </c>
      <c r="AH711" s="193" t="s">
        <v>271</v>
      </c>
      <c r="AI711" s="193">
        <v>0</v>
      </c>
      <c r="AJ711" s="193" t="s">
        <v>271</v>
      </c>
      <c r="AK711" s="193" t="s">
        <v>271</v>
      </c>
      <c r="AL711" s="193">
        <v>669</v>
      </c>
      <c r="AM711" s="193">
        <v>0</v>
      </c>
      <c r="AN711" s="193">
        <v>0</v>
      </c>
      <c r="AO711" s="193">
        <v>0</v>
      </c>
      <c r="AP711" s="193">
        <v>0</v>
      </c>
      <c r="AQ711" s="193">
        <v>0</v>
      </c>
      <c r="AR711" s="193">
        <v>0</v>
      </c>
      <c r="AS711" s="190" t="s">
        <v>271</v>
      </c>
      <c r="AT711" s="193" t="s">
        <v>271</v>
      </c>
      <c r="AU711" s="193" t="s">
        <v>271</v>
      </c>
      <c r="AV711" s="190" t="s">
        <v>271</v>
      </c>
      <c r="AW711" s="193" t="s">
        <v>271</v>
      </c>
      <c r="AX711" s="193" t="s">
        <v>271</v>
      </c>
      <c r="AY711" s="190" t="s">
        <v>271</v>
      </c>
      <c r="AZ711" s="193" t="s">
        <v>271</v>
      </c>
      <c r="BA711" s="193" t="s">
        <v>271</v>
      </c>
      <c r="BB711" s="190" t="s">
        <v>271</v>
      </c>
      <c r="BC711" s="193" t="s">
        <v>271</v>
      </c>
      <c r="BD711" s="193" t="s">
        <v>271</v>
      </c>
      <c r="BE711" s="190" t="s">
        <v>271</v>
      </c>
      <c r="BF711" s="193" t="s">
        <v>271</v>
      </c>
      <c r="BG711" s="193" t="s">
        <v>271</v>
      </c>
      <c r="BH711" s="190" t="s">
        <v>271</v>
      </c>
      <c r="BI711" s="193" t="s">
        <v>271</v>
      </c>
      <c r="BJ711" s="193" t="s">
        <v>271</v>
      </c>
      <c r="BK711" s="190" t="s">
        <v>271</v>
      </c>
      <c r="BL711" s="193" t="s">
        <v>271</v>
      </c>
      <c r="BM711" s="193" t="s">
        <v>271</v>
      </c>
      <c r="BN711" s="190" t="s">
        <v>271</v>
      </c>
      <c r="BO711" s="193" t="s">
        <v>271</v>
      </c>
      <c r="BP711" s="193" t="s">
        <v>271</v>
      </c>
      <c r="BQ711" s="190" t="s">
        <v>271</v>
      </c>
      <c r="BR711" s="193" t="s">
        <v>271</v>
      </c>
      <c r="BS711" s="193" t="s">
        <v>271</v>
      </c>
      <c r="BT711" s="190" t="s">
        <v>271</v>
      </c>
      <c r="BU711" s="193" t="s">
        <v>271</v>
      </c>
      <c r="BV711" s="193" t="s">
        <v>271</v>
      </c>
      <c r="BW711" s="193">
        <v>0</v>
      </c>
      <c r="BX711" s="193">
        <v>0</v>
      </c>
      <c r="BY711" s="193">
        <v>0</v>
      </c>
      <c r="BZ711" s="193">
        <v>0</v>
      </c>
      <c r="CA711" s="193">
        <v>0</v>
      </c>
      <c r="CB711" s="193">
        <v>669</v>
      </c>
      <c r="CC711" s="190" t="s">
        <v>287</v>
      </c>
      <c r="CD711" s="193">
        <v>669</v>
      </c>
      <c r="CE711" s="193">
        <v>0</v>
      </c>
      <c r="CF711" s="190" t="s">
        <v>271</v>
      </c>
      <c r="CG711" s="193" t="s">
        <v>271</v>
      </c>
      <c r="CH711" s="193" t="s">
        <v>271</v>
      </c>
      <c r="CI711" s="190" t="s">
        <v>271</v>
      </c>
      <c r="CJ711" s="193" t="s">
        <v>271</v>
      </c>
      <c r="CK711" s="193" t="s">
        <v>271</v>
      </c>
      <c r="CL711" s="190" t="s">
        <v>271</v>
      </c>
      <c r="CM711" s="193" t="s">
        <v>271</v>
      </c>
      <c r="CN711" s="193" t="s">
        <v>271</v>
      </c>
      <c r="CO711" s="190" t="s">
        <v>287</v>
      </c>
      <c r="CP711" s="193">
        <v>0</v>
      </c>
      <c r="CQ711" s="193">
        <v>0</v>
      </c>
      <c r="CR711" s="190" t="s">
        <v>271</v>
      </c>
      <c r="CS711" s="193" t="s">
        <v>271</v>
      </c>
      <c r="CT711" s="193" t="s">
        <v>271</v>
      </c>
      <c r="CU711" s="190" t="s">
        <v>271</v>
      </c>
      <c r="CV711" s="193" t="s">
        <v>271</v>
      </c>
      <c r="CW711" s="193" t="s">
        <v>271</v>
      </c>
      <c r="CX711" s="190" t="s">
        <v>271</v>
      </c>
      <c r="CY711" s="193" t="s">
        <v>271</v>
      </c>
      <c r="CZ711" s="193" t="s">
        <v>271</v>
      </c>
      <c r="DA711" s="190" t="s">
        <v>271</v>
      </c>
      <c r="DB711" s="193" t="s">
        <v>271</v>
      </c>
      <c r="DC711" s="193" t="s">
        <v>271</v>
      </c>
      <c r="DD711" s="190" t="s">
        <v>271</v>
      </c>
      <c r="DE711" s="193" t="s">
        <v>271</v>
      </c>
      <c r="DF711" s="193" t="s">
        <v>271</v>
      </c>
      <c r="DG711" s="190" t="s">
        <v>271</v>
      </c>
      <c r="DH711" s="193" t="s">
        <v>271</v>
      </c>
      <c r="DI711" s="193" t="s">
        <v>271</v>
      </c>
      <c r="DJ711" s="190" t="s">
        <v>271</v>
      </c>
      <c r="DK711" s="193" t="s">
        <v>271</v>
      </c>
      <c r="DL711" s="193" t="s">
        <v>271</v>
      </c>
      <c r="DM711" s="190" t="s">
        <v>271</v>
      </c>
      <c r="DN711" s="193" t="s">
        <v>271</v>
      </c>
      <c r="DO711" s="193" t="s">
        <v>271</v>
      </c>
      <c r="DP711" s="190" t="s">
        <v>271</v>
      </c>
      <c r="DQ711" s="193" t="s">
        <v>271</v>
      </c>
      <c r="DR711" s="193" t="s">
        <v>271</v>
      </c>
      <c r="DS711" s="190" t="s">
        <v>271</v>
      </c>
      <c r="DT711" s="193" t="s">
        <v>271</v>
      </c>
      <c r="DU711" s="193" t="s">
        <v>271</v>
      </c>
      <c r="DV711" s="190" t="s">
        <v>271</v>
      </c>
      <c r="DW711" s="193" t="s">
        <v>271</v>
      </c>
      <c r="DX711" s="193" t="s">
        <v>271</v>
      </c>
      <c r="DY711" s="190" t="s">
        <v>356</v>
      </c>
      <c r="DZ711" s="190" t="s">
        <v>297</v>
      </c>
      <c r="EA711" s="190" t="s">
        <v>271</v>
      </c>
      <c r="EB711" s="190" t="s">
        <v>271</v>
      </c>
      <c r="EC711" s="190" t="s">
        <v>297</v>
      </c>
      <c r="ED711" s="190" t="s">
        <v>271</v>
      </c>
      <c r="EE711" s="190" t="s">
        <v>271</v>
      </c>
      <c r="EF711" s="190" t="s">
        <v>271</v>
      </c>
      <c r="EG711" s="190" t="s">
        <v>352</v>
      </c>
      <c r="EH711" s="190" t="s">
        <v>284</v>
      </c>
      <c r="EI711" s="190" t="s">
        <v>283</v>
      </c>
      <c r="EJ711" s="190" t="s">
        <v>246</v>
      </c>
      <c r="EK711" s="190" t="s">
        <v>351</v>
      </c>
      <c r="EL711" s="190" t="s">
        <v>297</v>
      </c>
      <c r="EM711" s="190" t="s">
        <v>297</v>
      </c>
      <c r="EN711" s="190" t="s">
        <v>297</v>
      </c>
      <c r="EO711" s="190" t="s">
        <v>297</v>
      </c>
      <c r="EP711" s="190" t="s">
        <v>305</v>
      </c>
      <c r="EQ711" s="190" t="s">
        <v>271</v>
      </c>
      <c r="ER711" s="190" t="s">
        <v>349</v>
      </c>
      <c r="ES711" s="190" t="s">
        <v>272</v>
      </c>
      <c r="ET711" s="190" t="s">
        <v>297</v>
      </c>
      <c r="EU711" s="190" t="s">
        <v>272</v>
      </c>
      <c r="EV711" s="190" t="s">
        <v>272</v>
      </c>
      <c r="EW711" s="190" t="s">
        <v>303</v>
      </c>
      <c r="EX711" s="190">
        <v>3</v>
      </c>
      <c r="EY711" s="190" t="s">
        <v>302</v>
      </c>
      <c r="EZ711" s="190" t="s">
        <v>268</v>
      </c>
      <c r="FA711" s="190" t="s">
        <v>257</v>
      </c>
      <c r="FB711" s="193">
        <v>1</v>
      </c>
      <c r="FC711" s="190" t="s">
        <v>442</v>
      </c>
      <c r="FD711" s="190" t="s">
        <v>271</v>
      </c>
      <c r="FE711" s="190" t="s">
        <v>271</v>
      </c>
      <c r="FF711" s="190" t="s">
        <v>264</v>
      </c>
      <c r="FG711" s="190" t="s">
        <v>271</v>
      </c>
      <c r="FH711" s="190" t="s">
        <v>271</v>
      </c>
      <c r="FI711" s="190" t="s">
        <v>769</v>
      </c>
      <c r="FJ711" s="190" t="s">
        <v>768</v>
      </c>
      <c r="FK711" s="190" t="s">
        <v>767</v>
      </c>
      <c r="FL711" s="190" t="s">
        <v>766</v>
      </c>
      <c r="FM711" s="190" t="s">
        <v>765</v>
      </c>
      <c r="FN711" s="190" t="s">
        <v>764</v>
      </c>
      <c r="FO711" s="190" t="s">
        <v>763</v>
      </c>
      <c r="FP711" s="190" t="s">
        <v>271</v>
      </c>
      <c r="FQ711" s="193">
        <v>0</v>
      </c>
      <c r="FR711" s="193">
        <v>669</v>
      </c>
      <c r="FS711" s="190" t="s">
        <v>271</v>
      </c>
      <c r="FT711" s="190" t="s">
        <v>271</v>
      </c>
      <c r="FU711" s="190" t="s">
        <v>271</v>
      </c>
      <c r="FV711" s="190" t="s">
        <v>271</v>
      </c>
      <c r="FW711" s="190" t="s">
        <v>271</v>
      </c>
      <c r="FX711" s="190" t="s">
        <v>271</v>
      </c>
      <c r="FY711" s="190" t="s">
        <v>271</v>
      </c>
      <c r="FZ711" s="190" t="s">
        <v>271</v>
      </c>
      <c r="GA711" s="190" t="s">
        <v>272</v>
      </c>
      <c r="GB711" s="190" t="s">
        <v>271</v>
      </c>
      <c r="GC711" s="190" t="s">
        <v>271</v>
      </c>
      <c r="GD711" s="190" t="s">
        <v>271</v>
      </c>
      <c r="GE711" s="190" t="s">
        <v>271</v>
      </c>
    </row>
    <row r="712" spans="1:187" x14ac:dyDescent="0.3">
      <c r="A712" s="190" t="s">
        <v>372</v>
      </c>
      <c r="B712" s="190">
        <v>3294</v>
      </c>
      <c r="C712" s="190" t="s">
        <v>142</v>
      </c>
      <c r="D712" s="190" t="s">
        <v>240</v>
      </c>
      <c r="E712" s="190" t="s">
        <v>762</v>
      </c>
      <c r="F712" s="190" t="s">
        <v>761</v>
      </c>
      <c r="G712" s="190" t="s">
        <v>270</v>
      </c>
      <c r="H712" s="190" t="s">
        <v>369</v>
      </c>
      <c r="I712" s="190" t="s">
        <v>523</v>
      </c>
      <c r="J712" s="190" t="s">
        <v>760</v>
      </c>
      <c r="K712" s="190" t="s">
        <v>271</v>
      </c>
      <c r="L712" s="190" t="s">
        <v>271</v>
      </c>
      <c r="M712" s="190" t="s">
        <v>271</v>
      </c>
      <c r="N712" s="190" t="s">
        <v>271</v>
      </c>
      <c r="O712" s="190" t="s">
        <v>271</v>
      </c>
      <c r="P712" s="190" t="s">
        <v>271</v>
      </c>
      <c r="Q712" s="191">
        <v>42064</v>
      </c>
      <c r="R712" s="191">
        <v>42613</v>
      </c>
      <c r="S712" s="191">
        <v>42794</v>
      </c>
      <c r="T712" s="190" t="s">
        <v>549</v>
      </c>
      <c r="U712" s="194">
        <v>855409</v>
      </c>
      <c r="V712" s="190" t="s">
        <v>759</v>
      </c>
      <c r="W712" s="190" t="s">
        <v>758</v>
      </c>
      <c r="X712" s="190" t="s">
        <v>757</v>
      </c>
      <c r="Y712" s="190" t="s">
        <v>756</v>
      </c>
      <c r="Z712" s="190" t="s">
        <v>755</v>
      </c>
      <c r="AA712" s="190" t="s">
        <v>754</v>
      </c>
      <c r="AB712" s="190" t="s">
        <v>310</v>
      </c>
      <c r="AC712" s="190" t="s">
        <v>753</v>
      </c>
      <c r="AD712" s="190" t="s">
        <v>325</v>
      </c>
      <c r="AE712" s="190" t="s">
        <v>752</v>
      </c>
      <c r="AF712" s="190" t="s">
        <v>751</v>
      </c>
      <c r="AG712" s="193">
        <v>0</v>
      </c>
      <c r="AH712" s="193">
        <v>0</v>
      </c>
      <c r="AI712" s="193">
        <v>6710</v>
      </c>
      <c r="AJ712" s="193">
        <v>97</v>
      </c>
      <c r="AK712" s="193">
        <v>191</v>
      </c>
      <c r="AL712" s="193">
        <v>288</v>
      </c>
      <c r="AM712" s="193" t="s">
        <v>271</v>
      </c>
      <c r="AN712" s="193" t="s">
        <v>271</v>
      </c>
      <c r="AO712" s="193">
        <v>0</v>
      </c>
      <c r="AP712" s="193" t="s">
        <v>271</v>
      </c>
      <c r="AQ712" s="193" t="s">
        <v>271</v>
      </c>
      <c r="AR712" s="193">
        <v>0</v>
      </c>
      <c r="AS712" s="190" t="s">
        <v>271</v>
      </c>
      <c r="AT712" s="193" t="s">
        <v>271</v>
      </c>
      <c r="AU712" s="193" t="s">
        <v>271</v>
      </c>
      <c r="AV712" s="190" t="s">
        <v>271</v>
      </c>
      <c r="AW712" s="193" t="s">
        <v>271</v>
      </c>
      <c r="AX712" s="193" t="s">
        <v>271</v>
      </c>
      <c r="AY712" s="190" t="s">
        <v>271</v>
      </c>
      <c r="AZ712" s="193" t="s">
        <v>271</v>
      </c>
      <c r="BA712" s="193" t="s">
        <v>271</v>
      </c>
      <c r="BB712" s="190" t="s">
        <v>271</v>
      </c>
      <c r="BC712" s="193" t="s">
        <v>271</v>
      </c>
      <c r="BD712" s="193" t="s">
        <v>271</v>
      </c>
      <c r="BE712" s="190" t="s">
        <v>271</v>
      </c>
      <c r="BF712" s="193" t="s">
        <v>271</v>
      </c>
      <c r="BG712" s="193" t="s">
        <v>271</v>
      </c>
      <c r="BH712" s="190" t="s">
        <v>271</v>
      </c>
      <c r="BI712" s="193" t="s">
        <v>271</v>
      </c>
      <c r="BJ712" s="193" t="s">
        <v>271</v>
      </c>
      <c r="BK712" s="190" t="s">
        <v>271</v>
      </c>
      <c r="BL712" s="193" t="s">
        <v>271</v>
      </c>
      <c r="BM712" s="193" t="s">
        <v>271</v>
      </c>
      <c r="BN712" s="190" t="s">
        <v>271</v>
      </c>
      <c r="BO712" s="193" t="s">
        <v>271</v>
      </c>
      <c r="BP712" s="193" t="s">
        <v>271</v>
      </c>
      <c r="BQ712" s="190" t="s">
        <v>271</v>
      </c>
      <c r="BR712" s="193" t="s">
        <v>271</v>
      </c>
      <c r="BS712" s="193" t="s">
        <v>271</v>
      </c>
      <c r="BT712" s="190" t="s">
        <v>271</v>
      </c>
      <c r="BU712" s="193" t="s">
        <v>271</v>
      </c>
      <c r="BV712" s="193" t="s">
        <v>271</v>
      </c>
      <c r="BW712" s="193">
        <v>0</v>
      </c>
      <c r="BX712" s="193">
        <v>0</v>
      </c>
      <c r="BY712" s="193">
        <v>6710</v>
      </c>
      <c r="BZ712" s="193">
        <v>97</v>
      </c>
      <c r="CA712" s="193">
        <v>191</v>
      </c>
      <c r="CB712" s="193">
        <v>288</v>
      </c>
      <c r="CC712" s="190" t="s">
        <v>271</v>
      </c>
      <c r="CD712" s="193" t="s">
        <v>271</v>
      </c>
      <c r="CE712" s="193" t="s">
        <v>271</v>
      </c>
      <c r="CF712" s="190" t="s">
        <v>287</v>
      </c>
      <c r="CG712" s="193">
        <v>288</v>
      </c>
      <c r="CH712" s="193">
        <v>6710</v>
      </c>
      <c r="CI712" s="190" t="s">
        <v>271</v>
      </c>
      <c r="CJ712" s="193" t="s">
        <v>271</v>
      </c>
      <c r="CK712" s="193" t="s">
        <v>271</v>
      </c>
      <c r="CL712" s="190" t="s">
        <v>287</v>
      </c>
      <c r="CM712" s="193">
        <v>288</v>
      </c>
      <c r="CN712" s="193">
        <v>6710</v>
      </c>
      <c r="CO712" s="190" t="s">
        <v>271</v>
      </c>
      <c r="CP712" s="193" t="s">
        <v>271</v>
      </c>
      <c r="CQ712" s="193" t="s">
        <v>271</v>
      </c>
      <c r="CR712" s="190" t="s">
        <v>271</v>
      </c>
      <c r="CS712" s="193" t="s">
        <v>271</v>
      </c>
      <c r="CT712" s="193" t="s">
        <v>271</v>
      </c>
      <c r="CU712" s="190" t="s">
        <v>287</v>
      </c>
      <c r="CV712" s="193">
        <v>288</v>
      </c>
      <c r="CW712" s="193">
        <v>6710</v>
      </c>
      <c r="CX712" s="190" t="s">
        <v>271</v>
      </c>
      <c r="CY712" s="193" t="s">
        <v>271</v>
      </c>
      <c r="CZ712" s="193" t="s">
        <v>271</v>
      </c>
      <c r="DA712" s="190" t="s">
        <v>271</v>
      </c>
      <c r="DB712" s="193" t="s">
        <v>271</v>
      </c>
      <c r="DC712" s="193" t="s">
        <v>271</v>
      </c>
      <c r="DD712" s="190" t="s">
        <v>271</v>
      </c>
      <c r="DE712" s="193" t="s">
        <v>271</v>
      </c>
      <c r="DF712" s="193" t="s">
        <v>271</v>
      </c>
      <c r="DG712" s="190" t="s">
        <v>271</v>
      </c>
      <c r="DH712" s="193" t="s">
        <v>271</v>
      </c>
      <c r="DI712" s="193" t="s">
        <v>271</v>
      </c>
      <c r="DJ712" s="190" t="s">
        <v>271</v>
      </c>
      <c r="DK712" s="193" t="s">
        <v>271</v>
      </c>
      <c r="DL712" s="193" t="s">
        <v>271</v>
      </c>
      <c r="DM712" s="190" t="s">
        <v>271</v>
      </c>
      <c r="DN712" s="193" t="s">
        <v>271</v>
      </c>
      <c r="DO712" s="193" t="s">
        <v>271</v>
      </c>
      <c r="DP712" s="190" t="s">
        <v>271</v>
      </c>
      <c r="DQ712" s="193" t="s">
        <v>271</v>
      </c>
      <c r="DR712" s="193" t="s">
        <v>271</v>
      </c>
      <c r="DS712" s="190" t="s">
        <v>271</v>
      </c>
      <c r="DT712" s="193" t="s">
        <v>271</v>
      </c>
      <c r="DU712" s="193" t="s">
        <v>271</v>
      </c>
      <c r="DV712" s="190" t="s">
        <v>271</v>
      </c>
      <c r="DW712" s="193" t="s">
        <v>271</v>
      </c>
      <c r="DX712" s="193" t="s">
        <v>271</v>
      </c>
      <c r="DY712" s="190" t="s">
        <v>356</v>
      </c>
      <c r="DZ712" s="190" t="s">
        <v>272</v>
      </c>
      <c r="EA712" s="190" t="s">
        <v>564</v>
      </c>
      <c r="EB712" s="190" t="s">
        <v>286</v>
      </c>
      <c r="EC712" s="190" t="s">
        <v>272</v>
      </c>
      <c r="ED712" s="190" t="s">
        <v>750</v>
      </c>
      <c r="EE712" s="190" t="s">
        <v>426</v>
      </c>
      <c r="EF712" s="190" t="s">
        <v>271</v>
      </c>
      <c r="EG712" s="190" t="s">
        <v>352</v>
      </c>
      <c r="EH712" s="190" t="s">
        <v>284</v>
      </c>
      <c r="EI712" s="190" t="s">
        <v>283</v>
      </c>
      <c r="EJ712" s="190" t="s">
        <v>246</v>
      </c>
      <c r="EK712" s="190" t="s">
        <v>351</v>
      </c>
      <c r="EL712" s="190" t="s">
        <v>297</v>
      </c>
      <c r="EM712" s="190" t="s">
        <v>297</v>
      </c>
      <c r="EN712" s="190" t="s">
        <v>272</v>
      </c>
      <c r="EO712" s="190" t="s">
        <v>272</v>
      </c>
      <c r="EP712" s="190" t="s">
        <v>281</v>
      </c>
      <c r="EQ712" s="190">
        <v>2</v>
      </c>
      <c r="ER712" s="190" t="s">
        <v>349</v>
      </c>
      <c r="ES712" s="190" t="s">
        <v>272</v>
      </c>
      <c r="ET712" s="190" t="s">
        <v>297</v>
      </c>
      <c r="EU712" s="190" t="s">
        <v>272</v>
      </c>
      <c r="EV712" s="190" t="s">
        <v>272</v>
      </c>
      <c r="EW712" s="190" t="s">
        <v>303</v>
      </c>
      <c r="EX712" s="190">
        <v>3</v>
      </c>
      <c r="EY712" s="190" t="s">
        <v>318</v>
      </c>
      <c r="EZ712" s="190" t="s">
        <v>266</v>
      </c>
      <c r="FA712" s="190" t="s">
        <v>257</v>
      </c>
      <c r="FB712" s="193">
        <v>1</v>
      </c>
      <c r="FC712" s="190" t="s">
        <v>276</v>
      </c>
      <c r="FD712" s="190" t="s">
        <v>271</v>
      </c>
      <c r="FE712" s="190" t="s">
        <v>271</v>
      </c>
      <c r="FF712" s="190" t="s">
        <v>264</v>
      </c>
      <c r="FG712" s="190" t="s">
        <v>271</v>
      </c>
      <c r="FH712" s="190" t="s">
        <v>271</v>
      </c>
      <c r="FI712" s="190" t="s">
        <v>749</v>
      </c>
      <c r="FJ712" s="190" t="s">
        <v>748</v>
      </c>
      <c r="FK712" s="190" t="s">
        <v>747</v>
      </c>
      <c r="FL712" s="190" t="s">
        <v>746</v>
      </c>
      <c r="FM712" s="190" t="s">
        <v>745</v>
      </c>
      <c r="FN712" s="190" t="s">
        <v>744</v>
      </c>
      <c r="FO712" s="190" t="s">
        <v>271</v>
      </c>
      <c r="FP712" s="190" t="s">
        <v>271</v>
      </c>
      <c r="FQ712" s="193">
        <v>6710</v>
      </c>
      <c r="FR712" s="193">
        <v>288</v>
      </c>
      <c r="FS712" s="190" t="s">
        <v>271</v>
      </c>
      <c r="FT712" s="190" t="s">
        <v>271</v>
      </c>
      <c r="FU712" s="190" t="s">
        <v>271</v>
      </c>
      <c r="FV712" s="190" t="s">
        <v>271</v>
      </c>
      <c r="FW712" s="190" t="s">
        <v>271</v>
      </c>
      <c r="FX712" s="190" t="s">
        <v>271</v>
      </c>
      <c r="FY712" s="190" t="s">
        <v>271</v>
      </c>
      <c r="FZ712" s="190" t="s">
        <v>271</v>
      </c>
      <c r="GA712" s="190" t="s">
        <v>272</v>
      </c>
      <c r="GB712" s="190" t="s">
        <v>271</v>
      </c>
      <c r="GC712" s="190" t="s">
        <v>271</v>
      </c>
      <c r="GD712" s="190" t="s">
        <v>271</v>
      </c>
      <c r="GE712" s="190" t="s">
        <v>297</v>
      </c>
    </row>
    <row r="713" spans="1:187" x14ac:dyDescent="0.3">
      <c r="A713" s="190" t="s">
        <v>372</v>
      </c>
      <c r="B713" s="190">
        <v>3295</v>
      </c>
      <c r="C713" s="190" t="s">
        <v>142</v>
      </c>
      <c r="D713" s="190" t="s">
        <v>240</v>
      </c>
      <c r="E713" s="190" t="s">
        <v>743</v>
      </c>
      <c r="F713" s="190" t="s">
        <v>742</v>
      </c>
      <c r="G713" s="190" t="s">
        <v>270</v>
      </c>
      <c r="H713" s="190" t="s">
        <v>369</v>
      </c>
      <c r="I713" s="190" t="s">
        <v>368</v>
      </c>
      <c r="J713" s="190" t="s">
        <v>550</v>
      </c>
      <c r="K713" s="190" t="s">
        <v>271</v>
      </c>
      <c r="L713" s="190" t="s">
        <v>271</v>
      </c>
      <c r="M713" s="190" t="s">
        <v>271</v>
      </c>
      <c r="N713" s="190" t="s">
        <v>271</v>
      </c>
      <c r="O713" s="190" t="s">
        <v>271</v>
      </c>
      <c r="P713" s="190" t="s">
        <v>271</v>
      </c>
      <c r="Q713" s="191">
        <v>42186</v>
      </c>
      <c r="R713" s="191">
        <v>42551</v>
      </c>
      <c r="T713" s="190" t="s">
        <v>366</v>
      </c>
      <c r="U713" s="194">
        <v>1362431</v>
      </c>
      <c r="V713" s="190" t="s">
        <v>741</v>
      </c>
      <c r="W713" s="190" t="s">
        <v>740</v>
      </c>
      <c r="X713" s="190" t="s">
        <v>739</v>
      </c>
      <c r="Y713" s="190" t="s">
        <v>271</v>
      </c>
      <c r="Z713" s="190" t="s">
        <v>271</v>
      </c>
      <c r="AA713" s="190" t="s">
        <v>271</v>
      </c>
      <c r="AB713" s="190" t="s">
        <v>310</v>
      </c>
      <c r="AC713" s="190" t="s">
        <v>738</v>
      </c>
      <c r="AD713" s="190" t="s">
        <v>325</v>
      </c>
      <c r="AE713" s="190" t="s">
        <v>737</v>
      </c>
      <c r="AF713" s="190" t="s">
        <v>736</v>
      </c>
      <c r="AG713" s="193">
        <v>105000</v>
      </c>
      <c r="AH713" s="193">
        <v>105000</v>
      </c>
      <c r="AI713" s="193">
        <v>210000</v>
      </c>
      <c r="AJ713" s="193">
        <v>84619</v>
      </c>
      <c r="AK713" s="193">
        <v>84619</v>
      </c>
      <c r="AL713" s="193">
        <v>168238</v>
      </c>
      <c r="AM713" s="193" t="s">
        <v>271</v>
      </c>
      <c r="AN713" s="193" t="s">
        <v>271</v>
      </c>
      <c r="AO713" s="193">
        <v>0</v>
      </c>
      <c r="AP713" s="193" t="s">
        <v>271</v>
      </c>
      <c r="AQ713" s="193" t="s">
        <v>271</v>
      </c>
      <c r="AR713" s="193">
        <v>0</v>
      </c>
      <c r="AS713" s="190" t="s">
        <v>271</v>
      </c>
      <c r="AT713" s="193" t="s">
        <v>271</v>
      </c>
      <c r="AU713" s="193" t="s">
        <v>271</v>
      </c>
      <c r="AV713" s="190" t="s">
        <v>271</v>
      </c>
      <c r="AW713" s="193" t="s">
        <v>271</v>
      </c>
      <c r="AX713" s="193" t="s">
        <v>271</v>
      </c>
      <c r="AY713" s="190" t="s">
        <v>271</v>
      </c>
      <c r="AZ713" s="193" t="s">
        <v>271</v>
      </c>
      <c r="BA713" s="193" t="s">
        <v>271</v>
      </c>
      <c r="BB713" s="190" t="s">
        <v>271</v>
      </c>
      <c r="BC713" s="193" t="s">
        <v>271</v>
      </c>
      <c r="BD713" s="193" t="s">
        <v>271</v>
      </c>
      <c r="BE713" s="190" t="s">
        <v>271</v>
      </c>
      <c r="BF713" s="193" t="s">
        <v>271</v>
      </c>
      <c r="BG713" s="193" t="s">
        <v>271</v>
      </c>
      <c r="BH713" s="190" t="s">
        <v>271</v>
      </c>
      <c r="BI713" s="193" t="s">
        <v>271</v>
      </c>
      <c r="BJ713" s="193" t="s">
        <v>271</v>
      </c>
      <c r="BK713" s="190" t="s">
        <v>271</v>
      </c>
      <c r="BL713" s="193" t="s">
        <v>271</v>
      </c>
      <c r="BM713" s="193" t="s">
        <v>271</v>
      </c>
      <c r="BN713" s="190" t="s">
        <v>271</v>
      </c>
      <c r="BO713" s="193" t="s">
        <v>271</v>
      </c>
      <c r="BP713" s="193" t="s">
        <v>271</v>
      </c>
      <c r="BQ713" s="190" t="s">
        <v>271</v>
      </c>
      <c r="BR713" s="193" t="s">
        <v>271</v>
      </c>
      <c r="BS713" s="193" t="s">
        <v>271</v>
      </c>
      <c r="BT713" s="190" t="s">
        <v>271</v>
      </c>
      <c r="BU713" s="193" t="s">
        <v>271</v>
      </c>
      <c r="BV713" s="193" t="s">
        <v>271</v>
      </c>
      <c r="BW713" s="193">
        <v>105000</v>
      </c>
      <c r="BX713" s="193">
        <v>105000</v>
      </c>
      <c r="BY713" s="193">
        <v>210000</v>
      </c>
      <c r="BZ713" s="193">
        <v>84619</v>
      </c>
      <c r="CA713" s="193">
        <v>84619</v>
      </c>
      <c r="CB713" s="193">
        <v>168238</v>
      </c>
      <c r="CC713" s="190" t="s">
        <v>271</v>
      </c>
      <c r="CD713" s="193" t="s">
        <v>271</v>
      </c>
      <c r="CE713" s="193" t="s">
        <v>271</v>
      </c>
      <c r="CF713" s="190" t="s">
        <v>271</v>
      </c>
      <c r="CG713" s="193" t="s">
        <v>271</v>
      </c>
      <c r="CH713" s="193" t="s">
        <v>271</v>
      </c>
      <c r="CI713" s="190" t="s">
        <v>287</v>
      </c>
      <c r="CJ713" s="193">
        <v>25</v>
      </c>
      <c r="CK713" s="193">
        <v>40453</v>
      </c>
      <c r="CL713" s="190" t="s">
        <v>271</v>
      </c>
      <c r="CM713" s="193" t="s">
        <v>271</v>
      </c>
      <c r="CN713" s="193" t="s">
        <v>271</v>
      </c>
      <c r="CO713" s="190" t="s">
        <v>271</v>
      </c>
      <c r="CP713" s="193" t="s">
        <v>271</v>
      </c>
      <c r="CQ713" s="193" t="s">
        <v>271</v>
      </c>
      <c r="CR713" s="190" t="s">
        <v>287</v>
      </c>
      <c r="CS713" s="193">
        <v>1150</v>
      </c>
      <c r="CT713" s="193">
        <v>34500</v>
      </c>
      <c r="CU713" s="190" t="s">
        <v>271</v>
      </c>
      <c r="CV713" s="193" t="s">
        <v>271</v>
      </c>
      <c r="CW713" s="193" t="s">
        <v>271</v>
      </c>
      <c r="CX713" s="190" t="s">
        <v>271</v>
      </c>
      <c r="CY713" s="193" t="s">
        <v>271</v>
      </c>
      <c r="CZ713" s="193" t="s">
        <v>271</v>
      </c>
      <c r="DA713" s="190" t="s">
        <v>271</v>
      </c>
      <c r="DB713" s="193" t="s">
        <v>271</v>
      </c>
      <c r="DC713" s="193" t="s">
        <v>271</v>
      </c>
      <c r="DD713" s="190" t="s">
        <v>271</v>
      </c>
      <c r="DE713" s="193" t="s">
        <v>271</v>
      </c>
      <c r="DF713" s="193" t="s">
        <v>271</v>
      </c>
      <c r="DG713" s="190" t="s">
        <v>271</v>
      </c>
      <c r="DH713" s="193" t="s">
        <v>271</v>
      </c>
      <c r="DI713" s="193" t="s">
        <v>271</v>
      </c>
      <c r="DJ713" s="190" t="s">
        <v>271</v>
      </c>
      <c r="DK713" s="193" t="s">
        <v>271</v>
      </c>
      <c r="DL713" s="193" t="s">
        <v>271</v>
      </c>
      <c r="DM713" s="190" t="s">
        <v>287</v>
      </c>
      <c r="DN713" s="193">
        <v>35</v>
      </c>
      <c r="DO713" s="193">
        <v>210000</v>
      </c>
      <c r="DP713" s="190" t="s">
        <v>271</v>
      </c>
      <c r="DQ713" s="193" t="s">
        <v>271</v>
      </c>
      <c r="DR713" s="193" t="s">
        <v>271</v>
      </c>
      <c r="DS713" s="190" t="s">
        <v>287</v>
      </c>
      <c r="DT713" s="193">
        <v>110</v>
      </c>
      <c r="DU713" s="193">
        <v>330</v>
      </c>
      <c r="DV713" s="190" t="s">
        <v>271</v>
      </c>
      <c r="DW713" s="193" t="s">
        <v>271</v>
      </c>
      <c r="DX713" s="193" t="s">
        <v>271</v>
      </c>
      <c r="DY713" s="190" t="s">
        <v>356</v>
      </c>
      <c r="DZ713" s="190" t="s">
        <v>297</v>
      </c>
      <c r="EA713" s="190" t="s">
        <v>271</v>
      </c>
      <c r="EB713" s="190" t="s">
        <v>271</v>
      </c>
      <c r="EC713" s="190" t="s">
        <v>297</v>
      </c>
      <c r="ED713" s="190" t="s">
        <v>271</v>
      </c>
      <c r="EE713" s="190" t="s">
        <v>271</v>
      </c>
      <c r="EF713" s="190" t="s">
        <v>271</v>
      </c>
      <c r="EG713" s="190" t="s">
        <v>352</v>
      </c>
      <c r="EH713" s="190" t="s">
        <v>284</v>
      </c>
      <c r="EI713" s="190" t="s">
        <v>283</v>
      </c>
      <c r="EJ713" s="190" t="s">
        <v>245</v>
      </c>
      <c r="EK713" s="190" t="s">
        <v>379</v>
      </c>
      <c r="EL713" s="190" t="s">
        <v>272</v>
      </c>
      <c r="EM713" s="190" t="s">
        <v>272</v>
      </c>
      <c r="EN713" s="190" t="s">
        <v>272</v>
      </c>
      <c r="EO713" s="190" t="s">
        <v>272</v>
      </c>
      <c r="EP713" s="190" t="s">
        <v>378</v>
      </c>
      <c r="EQ713" s="190">
        <v>4</v>
      </c>
      <c r="ER713" s="190" t="s">
        <v>349</v>
      </c>
      <c r="ES713" s="190" t="s">
        <v>272</v>
      </c>
      <c r="ET713" s="190" t="s">
        <v>272</v>
      </c>
      <c r="EU713" s="190" t="s">
        <v>272</v>
      </c>
      <c r="EV713" s="190" t="s">
        <v>272</v>
      </c>
      <c r="EW713" s="190" t="s">
        <v>303</v>
      </c>
      <c r="EX713" s="190">
        <v>4</v>
      </c>
      <c r="EY713" s="190" t="s">
        <v>318</v>
      </c>
      <c r="EZ713" s="190" t="s">
        <v>266</v>
      </c>
      <c r="FA713" s="190" t="s">
        <v>257</v>
      </c>
      <c r="FB713" s="193">
        <v>3</v>
      </c>
      <c r="FC713" s="190" t="s">
        <v>442</v>
      </c>
      <c r="FD713" s="190" t="s">
        <v>271</v>
      </c>
      <c r="FE713" s="190" t="s">
        <v>271</v>
      </c>
      <c r="FF713" s="190" t="s">
        <v>262</v>
      </c>
      <c r="FG713" s="190" t="s">
        <v>271</v>
      </c>
      <c r="FH713" s="190" t="s">
        <v>271</v>
      </c>
      <c r="FI713" s="190" t="s">
        <v>735</v>
      </c>
      <c r="FJ713" s="190" t="s">
        <v>734</v>
      </c>
      <c r="FK713" s="190" t="s">
        <v>733</v>
      </c>
      <c r="FL713" s="190" t="s">
        <v>732</v>
      </c>
      <c r="FM713" s="190" t="s">
        <v>731</v>
      </c>
      <c r="FN713" s="190" t="s">
        <v>730</v>
      </c>
      <c r="FO713" s="190" t="s">
        <v>271</v>
      </c>
      <c r="FP713" s="190" t="s">
        <v>271</v>
      </c>
      <c r="FQ713" s="193">
        <v>210000</v>
      </c>
      <c r="FR713" s="193">
        <v>168238</v>
      </c>
      <c r="FS713" s="190" t="s">
        <v>271</v>
      </c>
      <c r="FT713" s="190" t="s">
        <v>271</v>
      </c>
      <c r="FU713" s="190" t="s">
        <v>271</v>
      </c>
      <c r="FV713" s="190" t="s">
        <v>271</v>
      </c>
      <c r="FW713" s="190" t="s">
        <v>271</v>
      </c>
      <c r="FX713" s="190" t="s">
        <v>271</v>
      </c>
      <c r="FY713" s="190" t="s">
        <v>271</v>
      </c>
      <c r="FZ713" s="190" t="s">
        <v>271</v>
      </c>
      <c r="GA713" s="190" t="s">
        <v>271</v>
      </c>
      <c r="GB713" s="190" t="s">
        <v>271</v>
      </c>
      <c r="GC713" s="190" t="s">
        <v>271</v>
      </c>
      <c r="GD713" s="190" t="s">
        <v>271</v>
      </c>
      <c r="GE713" s="190" t="s">
        <v>271</v>
      </c>
    </row>
    <row r="714" spans="1:187" x14ac:dyDescent="0.3">
      <c r="A714" s="190" t="s">
        <v>372</v>
      </c>
      <c r="B714" s="190">
        <v>3249</v>
      </c>
      <c r="C714" s="190" t="s">
        <v>144</v>
      </c>
      <c r="D714" s="190" t="s">
        <v>239</v>
      </c>
      <c r="E714" s="190" t="s">
        <v>13013</v>
      </c>
      <c r="F714" s="190" t="s">
        <v>13012</v>
      </c>
      <c r="G714" s="190" t="s">
        <v>12545</v>
      </c>
      <c r="H714" s="190" t="s">
        <v>514</v>
      </c>
      <c r="I714" s="190" t="s">
        <v>301</v>
      </c>
      <c r="J714" s="190" t="s">
        <v>13011</v>
      </c>
      <c r="K714" s="190" t="s">
        <v>271</v>
      </c>
      <c r="L714" s="190" t="s">
        <v>271</v>
      </c>
      <c r="M714" s="190" t="s">
        <v>271</v>
      </c>
      <c r="N714" s="190" t="s">
        <v>271</v>
      </c>
      <c r="O714" s="190" t="s">
        <v>271</v>
      </c>
      <c r="P714" s="190" t="s">
        <v>271</v>
      </c>
      <c r="Q714" s="191">
        <v>42309</v>
      </c>
      <c r="R714" s="191">
        <v>43040</v>
      </c>
      <c r="T714" s="190" t="s">
        <v>366</v>
      </c>
      <c r="U714" s="194">
        <v>1000000</v>
      </c>
      <c r="V714" s="190" t="s">
        <v>13010</v>
      </c>
      <c r="W714" s="190" t="s">
        <v>13009</v>
      </c>
      <c r="X714" s="190" t="s">
        <v>13008</v>
      </c>
      <c r="Y714" s="190" t="s">
        <v>13007</v>
      </c>
      <c r="Z714" s="190" t="s">
        <v>13006</v>
      </c>
      <c r="AA714" s="190" t="s">
        <v>13005</v>
      </c>
      <c r="AB714" s="190" t="s">
        <v>310</v>
      </c>
      <c r="AC714" s="190" t="s">
        <v>13004</v>
      </c>
      <c r="AD714" s="190" t="s">
        <v>325</v>
      </c>
      <c r="AE714" s="190" t="s">
        <v>13003</v>
      </c>
      <c r="AF714" s="190" t="s">
        <v>13002</v>
      </c>
      <c r="AG714" s="193">
        <v>0</v>
      </c>
      <c r="AH714" s="193">
        <v>0</v>
      </c>
      <c r="AI714" s="193">
        <v>0</v>
      </c>
      <c r="AJ714" s="193">
        <v>150</v>
      </c>
      <c r="AK714" s="193">
        <v>150</v>
      </c>
      <c r="AL714" s="193">
        <v>300</v>
      </c>
      <c r="AM714" s="193" t="s">
        <v>271</v>
      </c>
      <c r="AN714" s="193" t="s">
        <v>271</v>
      </c>
      <c r="AO714" s="193">
        <v>0</v>
      </c>
      <c r="AP714" s="193" t="s">
        <v>271</v>
      </c>
      <c r="AQ714" s="193" t="s">
        <v>271</v>
      </c>
      <c r="AR714" s="193">
        <v>0</v>
      </c>
      <c r="AS714" s="190" t="s">
        <v>271</v>
      </c>
      <c r="AT714" s="193" t="s">
        <v>271</v>
      </c>
      <c r="AU714" s="193" t="s">
        <v>271</v>
      </c>
      <c r="AV714" s="190" t="s">
        <v>271</v>
      </c>
      <c r="AW714" s="193" t="s">
        <v>271</v>
      </c>
      <c r="AX714" s="193" t="s">
        <v>271</v>
      </c>
      <c r="AY714" s="190" t="s">
        <v>271</v>
      </c>
      <c r="AZ714" s="193" t="s">
        <v>271</v>
      </c>
      <c r="BA714" s="193" t="s">
        <v>271</v>
      </c>
      <c r="BB714" s="190" t="s">
        <v>271</v>
      </c>
      <c r="BC714" s="193" t="s">
        <v>271</v>
      </c>
      <c r="BD714" s="193" t="s">
        <v>271</v>
      </c>
      <c r="BE714" s="190" t="s">
        <v>271</v>
      </c>
      <c r="BF714" s="193" t="s">
        <v>271</v>
      </c>
      <c r="BG714" s="193" t="s">
        <v>271</v>
      </c>
      <c r="BH714" s="190" t="s">
        <v>271</v>
      </c>
      <c r="BI714" s="193" t="s">
        <v>271</v>
      </c>
      <c r="BJ714" s="193" t="s">
        <v>271</v>
      </c>
      <c r="BK714" s="190" t="s">
        <v>271</v>
      </c>
      <c r="BL714" s="193" t="s">
        <v>271</v>
      </c>
      <c r="BM714" s="193" t="s">
        <v>271</v>
      </c>
      <c r="BN714" s="190" t="s">
        <v>271</v>
      </c>
      <c r="BO714" s="193" t="s">
        <v>271</v>
      </c>
      <c r="BP714" s="193" t="s">
        <v>271</v>
      </c>
      <c r="BQ714" s="190" t="s">
        <v>271</v>
      </c>
      <c r="BR714" s="193" t="s">
        <v>271</v>
      </c>
      <c r="BS714" s="193" t="s">
        <v>271</v>
      </c>
      <c r="BT714" s="190" t="s">
        <v>271</v>
      </c>
      <c r="BU714" s="193" t="s">
        <v>271</v>
      </c>
      <c r="BV714" s="193" t="s">
        <v>271</v>
      </c>
      <c r="BW714" s="193" t="s">
        <v>271</v>
      </c>
      <c r="BX714" s="193" t="s">
        <v>271</v>
      </c>
      <c r="BY714" s="193">
        <v>0</v>
      </c>
      <c r="BZ714" s="193" t="s">
        <v>271</v>
      </c>
      <c r="CA714" s="193" t="s">
        <v>271</v>
      </c>
      <c r="CB714" s="193">
        <v>300</v>
      </c>
      <c r="CC714" s="190" t="s">
        <v>271</v>
      </c>
      <c r="CD714" s="193" t="s">
        <v>271</v>
      </c>
      <c r="CE714" s="193" t="s">
        <v>271</v>
      </c>
      <c r="CF714" s="190" t="s">
        <v>271</v>
      </c>
      <c r="CG714" s="193" t="s">
        <v>271</v>
      </c>
      <c r="CH714" s="193" t="s">
        <v>271</v>
      </c>
      <c r="CI714" s="190" t="s">
        <v>271</v>
      </c>
      <c r="CJ714" s="193" t="s">
        <v>271</v>
      </c>
      <c r="CK714" s="193" t="s">
        <v>271</v>
      </c>
      <c r="CL714" s="190" t="s">
        <v>271</v>
      </c>
      <c r="CM714" s="193" t="s">
        <v>271</v>
      </c>
      <c r="CN714" s="193" t="s">
        <v>271</v>
      </c>
      <c r="CO714" s="190" t="s">
        <v>271</v>
      </c>
      <c r="CP714" s="193" t="s">
        <v>271</v>
      </c>
      <c r="CQ714" s="193" t="s">
        <v>271</v>
      </c>
      <c r="CR714" s="190" t="s">
        <v>271</v>
      </c>
      <c r="CS714" s="193" t="s">
        <v>271</v>
      </c>
      <c r="CT714" s="193" t="s">
        <v>271</v>
      </c>
      <c r="CU714" s="190" t="s">
        <v>271</v>
      </c>
      <c r="CV714" s="193" t="s">
        <v>271</v>
      </c>
      <c r="CW714" s="193" t="s">
        <v>271</v>
      </c>
      <c r="CX714" s="190" t="s">
        <v>271</v>
      </c>
      <c r="CY714" s="193" t="s">
        <v>271</v>
      </c>
      <c r="CZ714" s="193" t="s">
        <v>271</v>
      </c>
      <c r="DA714" s="190" t="s">
        <v>271</v>
      </c>
      <c r="DB714" s="193" t="s">
        <v>271</v>
      </c>
      <c r="DC714" s="193" t="s">
        <v>271</v>
      </c>
      <c r="DD714" s="190" t="s">
        <v>271</v>
      </c>
      <c r="DE714" s="193" t="s">
        <v>271</v>
      </c>
      <c r="DF714" s="193" t="s">
        <v>271</v>
      </c>
      <c r="DG714" s="190" t="s">
        <v>271</v>
      </c>
      <c r="DH714" s="193" t="s">
        <v>271</v>
      </c>
      <c r="DI714" s="193" t="s">
        <v>271</v>
      </c>
      <c r="DJ714" s="190" t="s">
        <v>271</v>
      </c>
      <c r="DK714" s="193" t="s">
        <v>271</v>
      </c>
      <c r="DL714" s="193" t="s">
        <v>271</v>
      </c>
      <c r="DM714" s="190" t="s">
        <v>287</v>
      </c>
      <c r="DN714" s="193">
        <v>300</v>
      </c>
      <c r="DO714" s="193">
        <v>0</v>
      </c>
      <c r="DP714" s="190" t="s">
        <v>271</v>
      </c>
      <c r="DQ714" s="193" t="s">
        <v>271</v>
      </c>
      <c r="DR714" s="193" t="s">
        <v>271</v>
      </c>
      <c r="DS714" s="190" t="s">
        <v>287</v>
      </c>
      <c r="DT714" s="193">
        <v>300</v>
      </c>
      <c r="DU714" s="193">
        <v>0</v>
      </c>
      <c r="DV714" s="190" t="s">
        <v>271</v>
      </c>
      <c r="DW714" s="193" t="s">
        <v>271</v>
      </c>
      <c r="DX714" s="193" t="s">
        <v>271</v>
      </c>
      <c r="DY714" s="190" t="s">
        <v>356</v>
      </c>
      <c r="DZ714" s="190" t="s">
        <v>272</v>
      </c>
      <c r="EA714" s="190" t="s">
        <v>539</v>
      </c>
      <c r="EB714" s="190" t="s">
        <v>307</v>
      </c>
      <c r="EC714" s="190" t="s">
        <v>271</v>
      </c>
      <c r="ED714" s="190" t="s">
        <v>271</v>
      </c>
      <c r="EE714" s="190" t="s">
        <v>271</v>
      </c>
      <c r="EF714" s="190" t="s">
        <v>271</v>
      </c>
      <c r="EG714" s="190" t="s">
        <v>271</v>
      </c>
      <c r="EH714" s="190" t="s">
        <v>271</v>
      </c>
      <c r="EI714" s="190" t="s">
        <v>283</v>
      </c>
      <c r="EJ714" s="190" t="s">
        <v>271</v>
      </c>
      <c r="EK714" s="190" t="s">
        <v>271</v>
      </c>
      <c r="EL714" s="190" t="s">
        <v>271</v>
      </c>
      <c r="EM714" s="190" t="s">
        <v>271</v>
      </c>
      <c r="EN714" s="190" t="s">
        <v>271</v>
      </c>
      <c r="EO714" s="190" t="s">
        <v>271</v>
      </c>
      <c r="EP714" s="190" t="s">
        <v>271</v>
      </c>
      <c r="EQ714" s="190">
        <v>0</v>
      </c>
      <c r="ER714" s="190" t="s">
        <v>271</v>
      </c>
      <c r="ES714" s="190" t="s">
        <v>271</v>
      </c>
      <c r="ET714" s="190" t="s">
        <v>271</v>
      </c>
      <c r="EU714" s="190" t="s">
        <v>271</v>
      </c>
      <c r="EV714" s="190" t="s">
        <v>271</v>
      </c>
      <c r="EW714" s="190" t="s">
        <v>271</v>
      </c>
      <c r="EX714" s="190">
        <v>0</v>
      </c>
      <c r="EY714" s="190" t="s">
        <v>271</v>
      </c>
      <c r="EZ714" s="190" t="s">
        <v>271</v>
      </c>
      <c r="FA714" s="190" t="s">
        <v>271</v>
      </c>
      <c r="FB714" s="193">
        <v>0</v>
      </c>
      <c r="FC714" s="190" t="s">
        <v>537</v>
      </c>
      <c r="FD714" s="190" t="s">
        <v>277</v>
      </c>
      <c r="FE714" s="190" t="s">
        <v>442</v>
      </c>
      <c r="FF714" s="190" t="s">
        <v>271</v>
      </c>
      <c r="FG714" s="190" t="s">
        <v>271</v>
      </c>
      <c r="FH714" s="190" t="s">
        <v>271</v>
      </c>
      <c r="FI714" s="190" t="s">
        <v>271</v>
      </c>
      <c r="FJ714" s="190" t="s">
        <v>271</v>
      </c>
      <c r="FK714" s="190" t="s">
        <v>271</v>
      </c>
      <c r="FL714" s="190" t="s">
        <v>271</v>
      </c>
      <c r="FM714" s="190" t="s">
        <v>271</v>
      </c>
      <c r="FN714" s="190" t="s">
        <v>271</v>
      </c>
      <c r="FO714" s="190" t="s">
        <v>271</v>
      </c>
      <c r="FP714" s="190" t="s">
        <v>271</v>
      </c>
      <c r="FQ714" s="193">
        <v>0</v>
      </c>
      <c r="FR714" s="193">
        <v>300</v>
      </c>
      <c r="FS714" s="190" t="s">
        <v>272</v>
      </c>
      <c r="FT714" s="190" t="s">
        <v>271</v>
      </c>
      <c r="FU714" s="190" t="s">
        <v>271</v>
      </c>
      <c r="FV714" s="190" t="s">
        <v>271</v>
      </c>
      <c r="FW714" s="190" t="s">
        <v>271</v>
      </c>
      <c r="FX714" s="190" t="s">
        <v>271</v>
      </c>
      <c r="FY714" s="190" t="s">
        <v>271</v>
      </c>
      <c r="FZ714" s="190" t="s">
        <v>271</v>
      </c>
      <c r="GA714" s="190" t="s">
        <v>271</v>
      </c>
      <c r="GB714" s="190" t="s">
        <v>271</v>
      </c>
      <c r="GC714" s="190" t="s">
        <v>271</v>
      </c>
      <c r="GD714" s="190" t="s">
        <v>271</v>
      </c>
      <c r="GE714" s="190" t="s">
        <v>271</v>
      </c>
    </row>
    <row r="715" spans="1:187" x14ac:dyDescent="0.3">
      <c r="A715" s="190" t="s">
        <v>372</v>
      </c>
      <c r="B715" s="190">
        <v>3268</v>
      </c>
      <c r="C715" s="190" t="s">
        <v>144</v>
      </c>
      <c r="D715" s="190" t="s">
        <v>239</v>
      </c>
      <c r="E715" s="190" t="s">
        <v>13001</v>
      </c>
      <c r="F715" s="190" t="s">
        <v>13000</v>
      </c>
      <c r="G715" s="190" t="s">
        <v>12545</v>
      </c>
      <c r="H715" s="190" t="s">
        <v>301</v>
      </c>
      <c r="I715" s="190" t="s">
        <v>301</v>
      </c>
      <c r="J715" s="190" t="s">
        <v>12999</v>
      </c>
      <c r="K715" s="190" t="s">
        <v>271</v>
      </c>
      <c r="L715" s="190" t="s">
        <v>271</v>
      </c>
      <c r="M715" s="190" t="s">
        <v>271</v>
      </c>
      <c r="N715" s="190" t="s">
        <v>271</v>
      </c>
      <c r="O715" s="190" t="s">
        <v>271</v>
      </c>
      <c r="P715" s="190" t="s">
        <v>271</v>
      </c>
      <c r="Q715" s="191">
        <v>42064</v>
      </c>
      <c r="R715" s="191">
        <v>42338</v>
      </c>
      <c r="T715" s="190" t="s">
        <v>366</v>
      </c>
      <c r="U715" s="194">
        <v>20000</v>
      </c>
      <c r="V715" s="190" t="s">
        <v>7376</v>
      </c>
      <c r="W715" s="190" t="s">
        <v>7375</v>
      </c>
      <c r="X715" s="190" t="s">
        <v>5924</v>
      </c>
      <c r="Y715" s="190" t="s">
        <v>5926</v>
      </c>
      <c r="Z715" s="190" t="s">
        <v>5925</v>
      </c>
      <c r="AA715" s="190" t="s">
        <v>5924</v>
      </c>
      <c r="AB715" s="190" t="s">
        <v>310</v>
      </c>
      <c r="AC715" s="190" t="s">
        <v>12998</v>
      </c>
      <c r="AD715" s="190" t="s">
        <v>325</v>
      </c>
      <c r="AE715" s="190" t="s">
        <v>12997</v>
      </c>
      <c r="AF715" s="190" t="s">
        <v>12996</v>
      </c>
      <c r="AG715" s="193">
        <v>480</v>
      </c>
      <c r="AH715" s="193">
        <v>1120</v>
      </c>
      <c r="AI715" s="193">
        <v>1600</v>
      </c>
      <c r="AJ715" s="193">
        <v>240</v>
      </c>
      <c r="AK715" s="193">
        <v>560</v>
      </c>
      <c r="AL715" s="193">
        <v>800</v>
      </c>
      <c r="AM715" s="193" t="s">
        <v>271</v>
      </c>
      <c r="AN715" s="193" t="s">
        <v>271</v>
      </c>
      <c r="AO715" s="193">
        <v>0</v>
      </c>
      <c r="AP715" s="193" t="s">
        <v>271</v>
      </c>
      <c r="AQ715" s="193" t="s">
        <v>271</v>
      </c>
      <c r="AR715" s="193">
        <v>0</v>
      </c>
      <c r="AS715" s="190" t="s">
        <v>271</v>
      </c>
      <c r="AT715" s="193" t="s">
        <v>271</v>
      </c>
      <c r="AU715" s="193" t="s">
        <v>271</v>
      </c>
      <c r="AV715" s="190" t="s">
        <v>271</v>
      </c>
      <c r="AW715" s="193" t="s">
        <v>271</v>
      </c>
      <c r="AX715" s="193" t="s">
        <v>271</v>
      </c>
      <c r="AY715" s="190" t="s">
        <v>271</v>
      </c>
      <c r="AZ715" s="193" t="s">
        <v>271</v>
      </c>
      <c r="BA715" s="193" t="s">
        <v>271</v>
      </c>
      <c r="BB715" s="190" t="s">
        <v>271</v>
      </c>
      <c r="BC715" s="193" t="s">
        <v>271</v>
      </c>
      <c r="BD715" s="193" t="s">
        <v>271</v>
      </c>
      <c r="BE715" s="190" t="s">
        <v>271</v>
      </c>
      <c r="BF715" s="193" t="s">
        <v>271</v>
      </c>
      <c r="BG715" s="193" t="s">
        <v>271</v>
      </c>
      <c r="BH715" s="190" t="s">
        <v>271</v>
      </c>
      <c r="BI715" s="193" t="s">
        <v>271</v>
      </c>
      <c r="BJ715" s="193" t="s">
        <v>271</v>
      </c>
      <c r="BK715" s="190" t="s">
        <v>271</v>
      </c>
      <c r="BL715" s="193" t="s">
        <v>271</v>
      </c>
      <c r="BM715" s="193" t="s">
        <v>271</v>
      </c>
      <c r="BN715" s="190" t="s">
        <v>271</v>
      </c>
      <c r="BO715" s="193" t="s">
        <v>271</v>
      </c>
      <c r="BP715" s="193" t="s">
        <v>271</v>
      </c>
      <c r="BQ715" s="190" t="s">
        <v>271</v>
      </c>
      <c r="BR715" s="193" t="s">
        <v>271</v>
      </c>
      <c r="BS715" s="193" t="s">
        <v>271</v>
      </c>
      <c r="BT715" s="190" t="s">
        <v>271</v>
      </c>
      <c r="BU715" s="193" t="s">
        <v>271</v>
      </c>
      <c r="BV715" s="193" t="s">
        <v>271</v>
      </c>
      <c r="BW715" s="193">
        <v>480</v>
      </c>
      <c r="BX715" s="193">
        <v>1120</v>
      </c>
      <c r="BY715" s="193">
        <v>1600</v>
      </c>
      <c r="BZ715" s="193">
        <v>240</v>
      </c>
      <c r="CA715" s="193">
        <v>560</v>
      </c>
      <c r="CB715" s="193">
        <v>800</v>
      </c>
      <c r="CC715" s="190" t="s">
        <v>271</v>
      </c>
      <c r="CD715" s="193" t="s">
        <v>271</v>
      </c>
      <c r="CE715" s="193" t="s">
        <v>271</v>
      </c>
      <c r="CF715" s="190" t="s">
        <v>271</v>
      </c>
      <c r="CG715" s="193" t="s">
        <v>271</v>
      </c>
      <c r="CH715" s="193" t="s">
        <v>271</v>
      </c>
      <c r="CI715" s="190" t="s">
        <v>271</v>
      </c>
      <c r="CJ715" s="193" t="s">
        <v>271</v>
      </c>
      <c r="CK715" s="193" t="s">
        <v>271</v>
      </c>
      <c r="CL715" s="190" t="s">
        <v>271</v>
      </c>
      <c r="CM715" s="193" t="s">
        <v>271</v>
      </c>
      <c r="CN715" s="193" t="s">
        <v>271</v>
      </c>
      <c r="CO715" s="190" t="s">
        <v>271</v>
      </c>
      <c r="CP715" s="193" t="s">
        <v>271</v>
      </c>
      <c r="CQ715" s="193" t="s">
        <v>271</v>
      </c>
      <c r="CR715" s="190" t="s">
        <v>287</v>
      </c>
      <c r="CS715" s="193">
        <v>800</v>
      </c>
      <c r="CT715" s="193">
        <v>0</v>
      </c>
      <c r="CU715" s="190" t="s">
        <v>271</v>
      </c>
      <c r="CV715" s="193" t="s">
        <v>271</v>
      </c>
      <c r="CW715" s="193" t="s">
        <v>271</v>
      </c>
      <c r="CX715" s="190" t="s">
        <v>271</v>
      </c>
      <c r="CY715" s="193" t="s">
        <v>271</v>
      </c>
      <c r="CZ715" s="193" t="s">
        <v>271</v>
      </c>
      <c r="DA715" s="190" t="s">
        <v>271</v>
      </c>
      <c r="DB715" s="193" t="s">
        <v>271</v>
      </c>
      <c r="DC715" s="193" t="s">
        <v>271</v>
      </c>
      <c r="DD715" s="190" t="s">
        <v>271</v>
      </c>
      <c r="DE715" s="193" t="s">
        <v>271</v>
      </c>
      <c r="DF715" s="193" t="s">
        <v>271</v>
      </c>
      <c r="DG715" s="190" t="s">
        <v>271</v>
      </c>
      <c r="DH715" s="193" t="s">
        <v>271</v>
      </c>
      <c r="DI715" s="193" t="s">
        <v>271</v>
      </c>
      <c r="DJ715" s="190" t="s">
        <v>271</v>
      </c>
      <c r="DK715" s="193" t="s">
        <v>271</v>
      </c>
      <c r="DL715" s="193" t="s">
        <v>271</v>
      </c>
      <c r="DM715" s="190" t="s">
        <v>271</v>
      </c>
      <c r="DN715" s="193" t="s">
        <v>271</v>
      </c>
      <c r="DO715" s="193" t="s">
        <v>271</v>
      </c>
      <c r="DP715" s="190" t="s">
        <v>271</v>
      </c>
      <c r="DQ715" s="193" t="s">
        <v>271</v>
      </c>
      <c r="DR715" s="193" t="s">
        <v>271</v>
      </c>
      <c r="DS715" s="190" t="s">
        <v>271</v>
      </c>
      <c r="DT715" s="193" t="s">
        <v>271</v>
      </c>
      <c r="DU715" s="193" t="s">
        <v>271</v>
      </c>
      <c r="DV715" s="190" t="s">
        <v>271</v>
      </c>
      <c r="DW715" s="193" t="s">
        <v>271</v>
      </c>
      <c r="DX715" s="193" t="s">
        <v>271</v>
      </c>
      <c r="DY715" s="190" t="s">
        <v>271</v>
      </c>
      <c r="DZ715" s="190" t="s">
        <v>271</v>
      </c>
      <c r="EA715" s="190" t="s">
        <v>271</v>
      </c>
      <c r="EB715" s="190" t="s">
        <v>271</v>
      </c>
      <c r="EC715" s="190" t="s">
        <v>271</v>
      </c>
      <c r="ED715" s="190" t="s">
        <v>271</v>
      </c>
      <c r="EE715" s="190" t="s">
        <v>271</v>
      </c>
      <c r="EF715" s="190" t="s">
        <v>271</v>
      </c>
      <c r="EG715" s="190" t="s">
        <v>352</v>
      </c>
      <c r="EH715" s="190" t="s">
        <v>380</v>
      </c>
      <c r="EI715" s="190" t="s">
        <v>319</v>
      </c>
      <c r="EJ715" s="190" t="s">
        <v>246</v>
      </c>
      <c r="EK715" s="190" t="s">
        <v>271</v>
      </c>
      <c r="EL715" s="190" t="s">
        <v>271</v>
      </c>
      <c r="EM715" s="190" t="s">
        <v>271</v>
      </c>
      <c r="EN715" s="190" t="s">
        <v>271</v>
      </c>
      <c r="EO715" s="190" t="s">
        <v>271</v>
      </c>
      <c r="EP715" s="190" t="s">
        <v>271</v>
      </c>
      <c r="EQ715" s="190">
        <v>0</v>
      </c>
      <c r="ER715" s="190" t="s">
        <v>271</v>
      </c>
      <c r="ES715" s="190" t="s">
        <v>271</v>
      </c>
      <c r="ET715" s="190" t="s">
        <v>271</v>
      </c>
      <c r="EU715" s="190" t="s">
        <v>271</v>
      </c>
      <c r="EV715" s="190" t="s">
        <v>271</v>
      </c>
      <c r="EW715" s="190" t="s">
        <v>271</v>
      </c>
      <c r="EX715" s="190">
        <v>0</v>
      </c>
      <c r="EY715" s="190" t="s">
        <v>302</v>
      </c>
      <c r="EZ715" s="190" t="s">
        <v>268</v>
      </c>
      <c r="FA715" s="190" t="s">
        <v>259</v>
      </c>
      <c r="FB715" s="193">
        <v>2</v>
      </c>
      <c r="FC715" s="190" t="s">
        <v>348</v>
      </c>
      <c r="FD715" s="190" t="s">
        <v>271</v>
      </c>
      <c r="FE715" s="190" t="s">
        <v>271</v>
      </c>
      <c r="FF715" s="190" t="s">
        <v>271</v>
      </c>
      <c r="FG715" s="190" t="s">
        <v>271</v>
      </c>
      <c r="FH715" s="190" t="s">
        <v>271</v>
      </c>
      <c r="FI715" s="190" t="s">
        <v>271</v>
      </c>
      <c r="FJ715" s="190" t="s">
        <v>271</v>
      </c>
      <c r="FK715" s="190" t="s">
        <v>271</v>
      </c>
      <c r="FL715" s="190" t="s">
        <v>271</v>
      </c>
      <c r="FM715" s="190" t="s">
        <v>271</v>
      </c>
      <c r="FN715" s="190" t="s">
        <v>271</v>
      </c>
      <c r="FO715" s="190" t="s">
        <v>271</v>
      </c>
      <c r="FP715" s="190" t="s">
        <v>271</v>
      </c>
      <c r="FQ715" s="193">
        <v>1600</v>
      </c>
      <c r="FR715" s="193">
        <v>800</v>
      </c>
      <c r="FS715" s="190" t="s">
        <v>271</v>
      </c>
      <c r="FT715" s="190" t="s">
        <v>271</v>
      </c>
      <c r="FU715" s="190" t="s">
        <v>271</v>
      </c>
      <c r="FV715" s="190" t="s">
        <v>271</v>
      </c>
      <c r="FW715" s="190" t="s">
        <v>271</v>
      </c>
      <c r="FX715" s="190" t="s">
        <v>271</v>
      </c>
      <c r="FY715" s="190" t="s">
        <v>271</v>
      </c>
      <c r="FZ715" s="190" t="s">
        <v>271</v>
      </c>
      <c r="GA715" s="190" t="s">
        <v>271</v>
      </c>
      <c r="GB715" s="190" t="s">
        <v>271</v>
      </c>
      <c r="GC715" s="190" t="s">
        <v>271</v>
      </c>
      <c r="GD715" s="190" t="s">
        <v>271</v>
      </c>
      <c r="GE715" s="190" t="s">
        <v>271</v>
      </c>
    </row>
    <row r="716" spans="1:187" x14ac:dyDescent="0.3">
      <c r="A716" s="190" t="s">
        <v>372</v>
      </c>
      <c r="B716" s="190">
        <v>3252</v>
      </c>
      <c r="C716" s="190" t="s">
        <v>144</v>
      </c>
      <c r="D716" s="190" t="s">
        <v>239</v>
      </c>
      <c r="E716" s="190" t="s">
        <v>9772</v>
      </c>
      <c r="F716" s="190" t="s">
        <v>9771</v>
      </c>
      <c r="G716" s="190" t="s">
        <v>4028</v>
      </c>
      <c r="H716" s="190" t="s">
        <v>369</v>
      </c>
      <c r="I716" s="190" t="s">
        <v>523</v>
      </c>
      <c r="J716" s="190" t="s">
        <v>9770</v>
      </c>
      <c r="K716" s="190" t="s">
        <v>271</v>
      </c>
      <c r="L716" s="190" t="s">
        <v>271</v>
      </c>
      <c r="M716" s="190" t="s">
        <v>271</v>
      </c>
      <c r="N716" s="190" t="s">
        <v>271</v>
      </c>
      <c r="O716" s="190" t="s">
        <v>271</v>
      </c>
      <c r="P716" s="190" t="s">
        <v>271</v>
      </c>
      <c r="Q716" s="191">
        <v>40816</v>
      </c>
      <c r="R716" s="191">
        <v>42247</v>
      </c>
      <c r="S716" s="191">
        <v>42276</v>
      </c>
      <c r="T716" s="190" t="s">
        <v>366</v>
      </c>
      <c r="U716" s="194">
        <v>1226773.46</v>
      </c>
      <c r="V716" s="190" t="s">
        <v>9769</v>
      </c>
      <c r="W716" s="190" t="s">
        <v>5925</v>
      </c>
      <c r="X716" s="190" t="s">
        <v>5924</v>
      </c>
      <c r="Y716" s="190" t="s">
        <v>7446</v>
      </c>
      <c r="Z716" s="190" t="s">
        <v>7445</v>
      </c>
      <c r="AA716" s="190" t="s">
        <v>3172</v>
      </c>
      <c r="AB716" s="190" t="s">
        <v>310</v>
      </c>
      <c r="AC716" s="190" t="s">
        <v>9768</v>
      </c>
      <c r="AD716" s="190" t="s">
        <v>325</v>
      </c>
      <c r="AE716" s="190" t="s">
        <v>9767</v>
      </c>
      <c r="AF716" s="190" t="s">
        <v>9766</v>
      </c>
      <c r="AG716" s="193">
        <v>1280</v>
      </c>
      <c r="AH716" s="193">
        <v>1256</v>
      </c>
      <c r="AI716" s="193">
        <v>2536</v>
      </c>
      <c r="AJ716" s="193">
        <v>1300</v>
      </c>
      <c r="AK716" s="193">
        <v>1600</v>
      </c>
      <c r="AL716" s="193">
        <v>2900</v>
      </c>
      <c r="AM716" s="193">
        <v>0</v>
      </c>
      <c r="AN716" s="193">
        <v>0</v>
      </c>
      <c r="AO716" s="193">
        <v>0</v>
      </c>
      <c r="AP716" s="193">
        <v>0</v>
      </c>
      <c r="AQ716" s="193">
        <v>0</v>
      </c>
      <c r="AR716" s="193">
        <v>0</v>
      </c>
      <c r="AS716" s="190" t="s">
        <v>271</v>
      </c>
      <c r="AT716" s="193" t="s">
        <v>271</v>
      </c>
      <c r="AU716" s="193" t="s">
        <v>271</v>
      </c>
      <c r="AV716" s="190" t="s">
        <v>271</v>
      </c>
      <c r="AW716" s="193" t="s">
        <v>271</v>
      </c>
      <c r="AX716" s="193" t="s">
        <v>271</v>
      </c>
      <c r="AY716" s="190" t="s">
        <v>271</v>
      </c>
      <c r="AZ716" s="193" t="s">
        <v>271</v>
      </c>
      <c r="BA716" s="193" t="s">
        <v>271</v>
      </c>
      <c r="BB716" s="190" t="s">
        <v>271</v>
      </c>
      <c r="BC716" s="193" t="s">
        <v>271</v>
      </c>
      <c r="BD716" s="193" t="s">
        <v>271</v>
      </c>
      <c r="BE716" s="190" t="s">
        <v>271</v>
      </c>
      <c r="BF716" s="193" t="s">
        <v>271</v>
      </c>
      <c r="BG716" s="193" t="s">
        <v>271</v>
      </c>
      <c r="BH716" s="190" t="s">
        <v>271</v>
      </c>
      <c r="BI716" s="193" t="s">
        <v>271</v>
      </c>
      <c r="BJ716" s="193" t="s">
        <v>271</v>
      </c>
      <c r="BK716" s="190" t="s">
        <v>271</v>
      </c>
      <c r="BL716" s="193" t="s">
        <v>271</v>
      </c>
      <c r="BM716" s="193" t="s">
        <v>271</v>
      </c>
      <c r="BN716" s="190" t="s">
        <v>271</v>
      </c>
      <c r="BO716" s="193" t="s">
        <v>271</v>
      </c>
      <c r="BP716" s="193" t="s">
        <v>271</v>
      </c>
      <c r="BQ716" s="190" t="s">
        <v>271</v>
      </c>
      <c r="BR716" s="193" t="s">
        <v>271</v>
      </c>
      <c r="BS716" s="193" t="s">
        <v>271</v>
      </c>
      <c r="BT716" s="190" t="s">
        <v>271</v>
      </c>
      <c r="BU716" s="193" t="s">
        <v>271</v>
      </c>
      <c r="BV716" s="193" t="s">
        <v>271</v>
      </c>
      <c r="BW716" s="193">
        <v>1280</v>
      </c>
      <c r="BX716" s="193">
        <v>1256</v>
      </c>
      <c r="BY716" s="193">
        <v>2536</v>
      </c>
      <c r="BZ716" s="193">
        <v>1300</v>
      </c>
      <c r="CA716" s="193">
        <v>1600</v>
      </c>
      <c r="CB716" s="193">
        <v>2900</v>
      </c>
      <c r="CC716" s="190" t="s">
        <v>287</v>
      </c>
      <c r="CD716" s="193">
        <v>0</v>
      </c>
      <c r="CE716" s="193">
        <v>0</v>
      </c>
      <c r="CF716" s="190" t="s">
        <v>287</v>
      </c>
      <c r="CG716" s="193">
        <v>0</v>
      </c>
      <c r="CH716" s="193">
        <v>0</v>
      </c>
      <c r="CI716" s="190" t="s">
        <v>271</v>
      </c>
      <c r="CJ716" s="193" t="s">
        <v>271</v>
      </c>
      <c r="CK716" s="193" t="s">
        <v>271</v>
      </c>
      <c r="CL716" s="190" t="s">
        <v>287</v>
      </c>
      <c r="CM716" s="193">
        <v>104</v>
      </c>
      <c r="CN716" s="193">
        <v>0</v>
      </c>
      <c r="CO716" s="190" t="s">
        <v>287</v>
      </c>
      <c r="CP716" s="193">
        <v>0</v>
      </c>
      <c r="CQ716" s="193">
        <v>0</v>
      </c>
      <c r="CR716" s="190" t="s">
        <v>287</v>
      </c>
      <c r="CS716" s="193">
        <v>78</v>
      </c>
      <c r="CT716" s="193">
        <v>0</v>
      </c>
      <c r="CU716" s="190" t="s">
        <v>287</v>
      </c>
      <c r="CV716" s="193">
        <v>0</v>
      </c>
      <c r="CW716" s="193">
        <v>0</v>
      </c>
      <c r="CX716" s="190" t="s">
        <v>271</v>
      </c>
      <c r="CY716" s="193" t="s">
        <v>271</v>
      </c>
      <c r="CZ716" s="193" t="s">
        <v>271</v>
      </c>
      <c r="DA716" s="190" t="s">
        <v>287</v>
      </c>
      <c r="DB716" s="193">
        <v>556</v>
      </c>
      <c r="DC716" s="193">
        <v>0</v>
      </c>
      <c r="DD716" s="190" t="s">
        <v>271</v>
      </c>
      <c r="DE716" s="193" t="s">
        <v>271</v>
      </c>
      <c r="DF716" s="193" t="s">
        <v>271</v>
      </c>
      <c r="DG716" s="190" t="s">
        <v>271</v>
      </c>
      <c r="DH716" s="193" t="s">
        <v>271</v>
      </c>
      <c r="DI716" s="193" t="s">
        <v>271</v>
      </c>
      <c r="DJ716" s="190" t="s">
        <v>287</v>
      </c>
      <c r="DK716" s="193">
        <v>70</v>
      </c>
      <c r="DL716" s="193">
        <v>0</v>
      </c>
      <c r="DM716" s="190" t="s">
        <v>287</v>
      </c>
      <c r="DN716" s="193">
        <v>0</v>
      </c>
      <c r="DO716" s="193">
        <v>0</v>
      </c>
      <c r="DP716" s="190" t="s">
        <v>271</v>
      </c>
      <c r="DQ716" s="193" t="s">
        <v>271</v>
      </c>
      <c r="DR716" s="193" t="s">
        <v>271</v>
      </c>
      <c r="DS716" s="190" t="s">
        <v>271</v>
      </c>
      <c r="DT716" s="193" t="s">
        <v>271</v>
      </c>
      <c r="DU716" s="193" t="s">
        <v>271</v>
      </c>
      <c r="DV716" s="190" t="s">
        <v>287</v>
      </c>
      <c r="DW716" s="193">
        <v>123</v>
      </c>
      <c r="DX716" s="193">
        <v>0</v>
      </c>
      <c r="DY716" s="190" t="s">
        <v>655</v>
      </c>
      <c r="DZ716" s="190" t="s">
        <v>297</v>
      </c>
      <c r="EA716" s="190" t="s">
        <v>271</v>
      </c>
      <c r="EB716" s="190" t="s">
        <v>271</v>
      </c>
      <c r="EC716" s="190" t="s">
        <v>271</v>
      </c>
      <c r="ED716" s="190" t="s">
        <v>271</v>
      </c>
      <c r="EE716" s="190" t="s">
        <v>271</v>
      </c>
      <c r="EF716" s="190" t="s">
        <v>271</v>
      </c>
      <c r="EG716" s="190" t="s">
        <v>321</v>
      </c>
      <c r="EH716" s="190" t="s">
        <v>320</v>
      </c>
      <c r="EI716" s="190" t="s">
        <v>319</v>
      </c>
      <c r="EJ716" s="190" t="s">
        <v>246</v>
      </c>
      <c r="EK716" s="190" t="s">
        <v>271</v>
      </c>
      <c r="EL716" s="190" t="s">
        <v>271</v>
      </c>
      <c r="EM716" s="190" t="s">
        <v>271</v>
      </c>
      <c r="EN716" s="190" t="s">
        <v>271</v>
      </c>
      <c r="EO716" s="190" t="s">
        <v>271</v>
      </c>
      <c r="EP716" s="190" t="s">
        <v>271</v>
      </c>
      <c r="EQ716" s="190" t="s">
        <v>271</v>
      </c>
      <c r="ER716" s="190" t="s">
        <v>271</v>
      </c>
      <c r="ES716" s="190" t="s">
        <v>271</v>
      </c>
      <c r="ET716" s="190" t="s">
        <v>271</v>
      </c>
      <c r="EU716" s="190" t="s">
        <v>271</v>
      </c>
      <c r="EV716" s="190" t="s">
        <v>271</v>
      </c>
      <c r="EW716" s="190" t="s">
        <v>271</v>
      </c>
      <c r="EX716" s="190" t="s">
        <v>271</v>
      </c>
      <c r="EY716" s="190" t="s">
        <v>318</v>
      </c>
      <c r="EZ716" s="190" t="s">
        <v>266</v>
      </c>
      <c r="FA716" s="190" t="s">
        <v>257</v>
      </c>
      <c r="FB716" s="193">
        <v>0</v>
      </c>
      <c r="FC716" s="190" t="s">
        <v>348</v>
      </c>
      <c r="FD716" s="190" t="s">
        <v>442</v>
      </c>
      <c r="FE716" s="190" t="s">
        <v>1357</v>
      </c>
      <c r="FF716" s="190" t="s">
        <v>271</v>
      </c>
      <c r="FG716" s="190" t="s">
        <v>271</v>
      </c>
      <c r="FH716" s="190" t="s">
        <v>271</v>
      </c>
      <c r="FI716" s="190" t="s">
        <v>271</v>
      </c>
      <c r="FJ716" s="190" t="s">
        <v>271</v>
      </c>
      <c r="FK716" s="190" t="s">
        <v>271</v>
      </c>
      <c r="FL716" s="190" t="s">
        <v>9765</v>
      </c>
      <c r="FM716" s="190" t="s">
        <v>9764</v>
      </c>
      <c r="FN716" s="190" t="s">
        <v>9763</v>
      </c>
      <c r="FO716" s="190" t="s">
        <v>9762</v>
      </c>
      <c r="FP716" s="190" t="s">
        <v>271</v>
      </c>
      <c r="FQ716" s="193">
        <v>2536</v>
      </c>
      <c r="FR716" s="193">
        <v>2900</v>
      </c>
      <c r="FS716" s="190" t="s">
        <v>271</v>
      </c>
      <c r="FT716" s="190" t="s">
        <v>271</v>
      </c>
      <c r="FU716" s="190" t="s">
        <v>271</v>
      </c>
      <c r="FV716" s="190" t="s">
        <v>271</v>
      </c>
      <c r="FW716" s="190" t="s">
        <v>271</v>
      </c>
      <c r="FX716" s="190" t="s">
        <v>271</v>
      </c>
      <c r="FY716" s="190" t="s">
        <v>271</v>
      </c>
      <c r="FZ716" s="190" t="s">
        <v>271</v>
      </c>
      <c r="GA716" s="190" t="s">
        <v>271</v>
      </c>
      <c r="GB716" s="190" t="s">
        <v>271</v>
      </c>
      <c r="GC716" s="190" t="s">
        <v>271</v>
      </c>
      <c r="GD716" s="190" t="s">
        <v>271</v>
      </c>
      <c r="GE716" s="190" t="s">
        <v>271</v>
      </c>
    </row>
    <row r="717" spans="1:187" x14ac:dyDescent="0.3">
      <c r="A717" s="190" t="s">
        <v>372</v>
      </c>
      <c r="B717" s="190">
        <v>3259</v>
      </c>
      <c r="C717" s="190" t="s">
        <v>144</v>
      </c>
      <c r="D717" s="190" t="s">
        <v>239</v>
      </c>
      <c r="E717" s="190" t="s">
        <v>9761</v>
      </c>
      <c r="F717" s="190" t="s">
        <v>9760</v>
      </c>
      <c r="G717" s="190" t="s">
        <v>4028</v>
      </c>
      <c r="H717" s="190" t="s">
        <v>1272</v>
      </c>
      <c r="I717" s="190" t="s">
        <v>301</v>
      </c>
      <c r="J717" s="190" t="s">
        <v>9759</v>
      </c>
      <c r="K717" s="190" t="s">
        <v>271</v>
      </c>
      <c r="L717" s="190" t="s">
        <v>271</v>
      </c>
      <c r="M717" s="190" t="s">
        <v>271</v>
      </c>
      <c r="N717" s="190" t="s">
        <v>271</v>
      </c>
      <c r="O717" s="190" t="s">
        <v>271</v>
      </c>
      <c r="P717" s="190" t="s">
        <v>271</v>
      </c>
      <c r="Q717" s="191">
        <v>41579</v>
      </c>
      <c r="R717" s="191">
        <v>42673</v>
      </c>
      <c r="T717" s="190" t="s">
        <v>391</v>
      </c>
      <c r="U717" s="194">
        <v>300000</v>
      </c>
      <c r="V717" s="190" t="s">
        <v>5926</v>
      </c>
      <c r="W717" s="190" t="s">
        <v>5925</v>
      </c>
      <c r="X717" s="190" t="s">
        <v>5924</v>
      </c>
      <c r="Y717" s="190" t="s">
        <v>7407</v>
      </c>
      <c r="Z717" s="190" t="s">
        <v>7406</v>
      </c>
      <c r="AA717" s="190" t="s">
        <v>7405</v>
      </c>
      <c r="AB717" s="190" t="s">
        <v>310</v>
      </c>
      <c r="AC717" s="190" t="s">
        <v>9758</v>
      </c>
      <c r="AD717" s="190" t="s">
        <v>325</v>
      </c>
      <c r="AE717" s="190" t="s">
        <v>9757</v>
      </c>
      <c r="AF717" s="190" t="s">
        <v>9756</v>
      </c>
      <c r="AG717" s="193">
        <v>520</v>
      </c>
      <c r="AH717" s="193">
        <v>370</v>
      </c>
      <c r="AI717" s="193">
        <v>890</v>
      </c>
      <c r="AJ717" s="193">
        <v>13</v>
      </c>
      <c r="AK717" s="193">
        <v>76</v>
      </c>
      <c r="AL717" s="193">
        <v>89</v>
      </c>
      <c r="AM717" s="193">
        <v>0</v>
      </c>
      <c r="AN717" s="193">
        <v>0</v>
      </c>
      <c r="AO717" s="193">
        <v>0</v>
      </c>
      <c r="AP717" s="193">
        <v>0</v>
      </c>
      <c r="AQ717" s="193">
        <v>0</v>
      </c>
      <c r="AR717" s="193">
        <v>0</v>
      </c>
      <c r="AS717" s="190" t="s">
        <v>271</v>
      </c>
      <c r="AT717" s="193" t="s">
        <v>271</v>
      </c>
      <c r="AU717" s="193" t="s">
        <v>271</v>
      </c>
      <c r="AV717" s="190" t="s">
        <v>271</v>
      </c>
      <c r="AW717" s="193" t="s">
        <v>271</v>
      </c>
      <c r="AX717" s="193" t="s">
        <v>271</v>
      </c>
      <c r="AY717" s="190" t="s">
        <v>271</v>
      </c>
      <c r="AZ717" s="193" t="s">
        <v>271</v>
      </c>
      <c r="BA717" s="193" t="s">
        <v>271</v>
      </c>
      <c r="BB717" s="190" t="s">
        <v>271</v>
      </c>
      <c r="BC717" s="193" t="s">
        <v>271</v>
      </c>
      <c r="BD717" s="193" t="s">
        <v>271</v>
      </c>
      <c r="BE717" s="190" t="s">
        <v>271</v>
      </c>
      <c r="BF717" s="193" t="s">
        <v>271</v>
      </c>
      <c r="BG717" s="193" t="s">
        <v>271</v>
      </c>
      <c r="BH717" s="190" t="s">
        <v>271</v>
      </c>
      <c r="BI717" s="193" t="s">
        <v>271</v>
      </c>
      <c r="BJ717" s="193" t="s">
        <v>271</v>
      </c>
      <c r="BK717" s="190" t="s">
        <v>271</v>
      </c>
      <c r="BL717" s="193" t="s">
        <v>271</v>
      </c>
      <c r="BM717" s="193" t="s">
        <v>271</v>
      </c>
      <c r="BN717" s="190" t="s">
        <v>271</v>
      </c>
      <c r="BO717" s="193" t="s">
        <v>271</v>
      </c>
      <c r="BP717" s="193" t="s">
        <v>271</v>
      </c>
      <c r="BQ717" s="190" t="s">
        <v>271</v>
      </c>
      <c r="BR717" s="193" t="s">
        <v>271</v>
      </c>
      <c r="BS717" s="193" t="s">
        <v>271</v>
      </c>
      <c r="BT717" s="190" t="s">
        <v>271</v>
      </c>
      <c r="BU717" s="193" t="s">
        <v>271</v>
      </c>
      <c r="BV717" s="193" t="s">
        <v>271</v>
      </c>
      <c r="BW717" s="193">
        <v>520</v>
      </c>
      <c r="BX717" s="193">
        <v>370</v>
      </c>
      <c r="BY717" s="193">
        <v>890</v>
      </c>
      <c r="BZ717" s="193">
        <v>13</v>
      </c>
      <c r="CA717" s="193">
        <v>76</v>
      </c>
      <c r="CB717" s="193">
        <v>89</v>
      </c>
      <c r="CC717" s="190" t="s">
        <v>287</v>
      </c>
      <c r="CD717" s="193">
        <v>89</v>
      </c>
      <c r="CE717" s="193">
        <v>0</v>
      </c>
      <c r="CF717" s="190" t="s">
        <v>271</v>
      </c>
      <c r="CG717" s="193" t="s">
        <v>271</v>
      </c>
      <c r="CH717" s="193" t="s">
        <v>271</v>
      </c>
      <c r="CI717" s="190" t="s">
        <v>271</v>
      </c>
      <c r="CJ717" s="193" t="s">
        <v>271</v>
      </c>
      <c r="CK717" s="193" t="s">
        <v>271</v>
      </c>
      <c r="CL717" s="190" t="s">
        <v>271</v>
      </c>
      <c r="CM717" s="193" t="s">
        <v>271</v>
      </c>
      <c r="CN717" s="193" t="s">
        <v>271</v>
      </c>
      <c r="CO717" s="190" t="s">
        <v>287</v>
      </c>
      <c r="CP717" s="193">
        <v>0</v>
      </c>
      <c r="CQ717" s="193">
        <v>0</v>
      </c>
      <c r="CR717" s="190" t="s">
        <v>287</v>
      </c>
      <c r="CS717" s="193">
        <v>89</v>
      </c>
      <c r="CT717" s="193">
        <v>0</v>
      </c>
      <c r="CU717" s="190" t="s">
        <v>271</v>
      </c>
      <c r="CV717" s="193" t="s">
        <v>271</v>
      </c>
      <c r="CW717" s="193" t="s">
        <v>271</v>
      </c>
      <c r="CX717" s="190" t="s">
        <v>271</v>
      </c>
      <c r="CY717" s="193" t="s">
        <v>271</v>
      </c>
      <c r="CZ717" s="193" t="s">
        <v>271</v>
      </c>
      <c r="DA717" s="190" t="s">
        <v>287</v>
      </c>
      <c r="DB717" s="193">
        <v>89</v>
      </c>
      <c r="DC717" s="193">
        <v>0</v>
      </c>
      <c r="DD717" s="190" t="s">
        <v>271</v>
      </c>
      <c r="DE717" s="193" t="s">
        <v>271</v>
      </c>
      <c r="DF717" s="193" t="s">
        <v>271</v>
      </c>
      <c r="DG717" s="190" t="s">
        <v>271</v>
      </c>
      <c r="DH717" s="193" t="s">
        <v>271</v>
      </c>
      <c r="DI717" s="193" t="s">
        <v>271</v>
      </c>
      <c r="DJ717" s="190" t="s">
        <v>271</v>
      </c>
      <c r="DK717" s="193" t="s">
        <v>271</v>
      </c>
      <c r="DL717" s="193" t="s">
        <v>271</v>
      </c>
      <c r="DM717" s="190" t="s">
        <v>287</v>
      </c>
      <c r="DN717" s="193">
        <v>89</v>
      </c>
      <c r="DO717" s="193">
        <v>0</v>
      </c>
      <c r="DP717" s="190" t="s">
        <v>271</v>
      </c>
      <c r="DQ717" s="193" t="s">
        <v>271</v>
      </c>
      <c r="DR717" s="193" t="s">
        <v>271</v>
      </c>
      <c r="DS717" s="190" t="s">
        <v>271</v>
      </c>
      <c r="DT717" s="193" t="s">
        <v>271</v>
      </c>
      <c r="DU717" s="193" t="s">
        <v>271</v>
      </c>
      <c r="DV717" s="190" t="s">
        <v>287</v>
      </c>
      <c r="DW717" s="193">
        <v>52</v>
      </c>
      <c r="DX717" s="193">
        <v>0</v>
      </c>
      <c r="DY717" s="190" t="s">
        <v>356</v>
      </c>
      <c r="DZ717" s="190" t="s">
        <v>297</v>
      </c>
      <c r="EA717" s="190" t="s">
        <v>271</v>
      </c>
      <c r="EB717" s="190" t="s">
        <v>271</v>
      </c>
      <c r="EC717" s="190" t="s">
        <v>271</v>
      </c>
      <c r="ED717" s="190" t="s">
        <v>271</v>
      </c>
      <c r="EE717" s="190" t="s">
        <v>271</v>
      </c>
      <c r="EF717" s="190" t="s">
        <v>271</v>
      </c>
      <c r="EG717" s="190" t="s">
        <v>285</v>
      </c>
      <c r="EH717" s="190" t="s">
        <v>320</v>
      </c>
      <c r="EI717" s="190" t="s">
        <v>283</v>
      </c>
      <c r="EJ717" s="190" t="s">
        <v>246</v>
      </c>
      <c r="EK717" s="190" t="s">
        <v>1765</v>
      </c>
      <c r="EL717" s="190" t="s">
        <v>271</v>
      </c>
      <c r="EM717" s="190" t="s">
        <v>271</v>
      </c>
      <c r="EN717" s="190" t="s">
        <v>271</v>
      </c>
      <c r="EO717" s="190" t="s">
        <v>271</v>
      </c>
      <c r="EP717" s="190" t="s">
        <v>305</v>
      </c>
      <c r="EQ717" s="190" t="s">
        <v>271</v>
      </c>
      <c r="ER717" s="190" t="s">
        <v>271</v>
      </c>
      <c r="ES717" s="190" t="s">
        <v>271</v>
      </c>
      <c r="ET717" s="190" t="s">
        <v>271</v>
      </c>
      <c r="EU717" s="190" t="s">
        <v>271</v>
      </c>
      <c r="EV717" s="190" t="s">
        <v>271</v>
      </c>
      <c r="EW717" s="190" t="s">
        <v>271</v>
      </c>
      <c r="EX717" s="190" t="s">
        <v>271</v>
      </c>
      <c r="EY717" s="190" t="s">
        <v>318</v>
      </c>
      <c r="EZ717" s="190" t="s">
        <v>266</v>
      </c>
      <c r="FA717" s="190" t="s">
        <v>271</v>
      </c>
      <c r="FB717" s="193">
        <v>0</v>
      </c>
      <c r="FC717" s="190" t="s">
        <v>377</v>
      </c>
      <c r="FD717" s="190" t="s">
        <v>271</v>
      </c>
      <c r="FE717" s="190" t="s">
        <v>271</v>
      </c>
      <c r="FF717" s="190" t="s">
        <v>271</v>
      </c>
      <c r="FG717" s="190" t="s">
        <v>271</v>
      </c>
      <c r="FH717" s="190" t="s">
        <v>271</v>
      </c>
      <c r="FI717" s="190" t="s">
        <v>271</v>
      </c>
      <c r="FJ717" s="190" t="s">
        <v>271</v>
      </c>
      <c r="FK717" s="190" t="s">
        <v>271</v>
      </c>
      <c r="FL717" s="190" t="s">
        <v>9755</v>
      </c>
      <c r="FM717" s="190" t="s">
        <v>9754</v>
      </c>
      <c r="FN717" s="190" t="s">
        <v>9753</v>
      </c>
      <c r="FO717" s="190" t="s">
        <v>271</v>
      </c>
      <c r="FP717" s="190" t="s">
        <v>271</v>
      </c>
      <c r="FQ717" s="193">
        <v>890</v>
      </c>
      <c r="FR717" s="193">
        <v>89</v>
      </c>
      <c r="FS717" s="190" t="s">
        <v>271</v>
      </c>
      <c r="FT717" s="190" t="s">
        <v>271</v>
      </c>
      <c r="FU717" s="190" t="s">
        <v>271</v>
      </c>
      <c r="FV717" s="190" t="s">
        <v>271</v>
      </c>
      <c r="FW717" s="190" t="s">
        <v>271</v>
      </c>
      <c r="FX717" s="190" t="s">
        <v>271</v>
      </c>
      <c r="FY717" s="190" t="s">
        <v>271</v>
      </c>
      <c r="FZ717" s="190" t="s">
        <v>271</v>
      </c>
      <c r="GA717" s="190" t="s">
        <v>272</v>
      </c>
      <c r="GB717" s="190" t="s">
        <v>271</v>
      </c>
      <c r="GC717" s="190" t="s">
        <v>272</v>
      </c>
      <c r="GD717" s="190" t="s">
        <v>271</v>
      </c>
      <c r="GE717" s="190" t="s">
        <v>271</v>
      </c>
    </row>
    <row r="718" spans="1:187" x14ac:dyDescent="0.3">
      <c r="A718" s="190" t="s">
        <v>372</v>
      </c>
      <c r="B718" s="190">
        <v>3264</v>
      </c>
      <c r="C718" s="190" t="s">
        <v>144</v>
      </c>
      <c r="D718" s="190" t="s">
        <v>239</v>
      </c>
      <c r="E718" s="190" t="s">
        <v>9752</v>
      </c>
      <c r="F718" s="190" t="s">
        <v>9751</v>
      </c>
      <c r="G718" s="190" t="s">
        <v>4028</v>
      </c>
      <c r="H718" s="190" t="s">
        <v>1272</v>
      </c>
      <c r="I718" s="190" t="s">
        <v>301</v>
      </c>
      <c r="J718" s="190" t="s">
        <v>9750</v>
      </c>
      <c r="K718" s="190" t="s">
        <v>271</v>
      </c>
      <c r="L718" s="190" t="s">
        <v>271</v>
      </c>
      <c r="M718" s="190" t="s">
        <v>271</v>
      </c>
      <c r="N718" s="190" t="s">
        <v>271</v>
      </c>
      <c r="O718" s="190" t="s">
        <v>271</v>
      </c>
      <c r="P718" s="190" t="s">
        <v>271</v>
      </c>
      <c r="Q718" s="191">
        <v>41897</v>
      </c>
      <c r="R718" s="191">
        <v>42808</v>
      </c>
      <c r="T718" s="190" t="s">
        <v>366</v>
      </c>
      <c r="U718" s="194">
        <v>350000</v>
      </c>
      <c r="V718" s="190" t="s">
        <v>7376</v>
      </c>
      <c r="W718" s="190" t="s">
        <v>7375</v>
      </c>
      <c r="X718" s="190" t="s">
        <v>5924</v>
      </c>
      <c r="Y718" s="190" t="s">
        <v>5926</v>
      </c>
      <c r="Z718" s="190" t="s">
        <v>5925</v>
      </c>
      <c r="AA718" s="190" t="s">
        <v>5924</v>
      </c>
      <c r="AB718" s="190" t="s">
        <v>310</v>
      </c>
      <c r="AC718" s="190" t="s">
        <v>9749</v>
      </c>
      <c r="AD718" s="190" t="s">
        <v>325</v>
      </c>
      <c r="AE718" s="190" t="s">
        <v>9748</v>
      </c>
      <c r="AF718" s="190" t="s">
        <v>9747</v>
      </c>
      <c r="AG718" s="193">
        <v>6270</v>
      </c>
      <c r="AH718" s="193">
        <v>6278</v>
      </c>
      <c r="AI718" s="193">
        <v>12548</v>
      </c>
      <c r="AJ718" s="193">
        <v>3135</v>
      </c>
      <c r="AK718" s="193">
        <v>3139</v>
      </c>
      <c r="AL718" s="193">
        <v>6274</v>
      </c>
      <c r="AM718" s="193" t="s">
        <v>271</v>
      </c>
      <c r="AN718" s="193" t="s">
        <v>271</v>
      </c>
      <c r="AO718" s="193">
        <v>0</v>
      </c>
      <c r="AP718" s="193" t="s">
        <v>271</v>
      </c>
      <c r="AQ718" s="193" t="s">
        <v>271</v>
      </c>
      <c r="AR718" s="193">
        <v>0</v>
      </c>
      <c r="AS718" s="190" t="s">
        <v>271</v>
      </c>
      <c r="AT718" s="193" t="s">
        <v>271</v>
      </c>
      <c r="AU718" s="193" t="s">
        <v>271</v>
      </c>
      <c r="AV718" s="190" t="s">
        <v>271</v>
      </c>
      <c r="AW718" s="193" t="s">
        <v>271</v>
      </c>
      <c r="AX718" s="193" t="s">
        <v>271</v>
      </c>
      <c r="AY718" s="190" t="s">
        <v>271</v>
      </c>
      <c r="AZ718" s="193" t="s">
        <v>271</v>
      </c>
      <c r="BA718" s="193" t="s">
        <v>271</v>
      </c>
      <c r="BB718" s="190" t="s">
        <v>271</v>
      </c>
      <c r="BC718" s="193" t="s">
        <v>271</v>
      </c>
      <c r="BD718" s="193" t="s">
        <v>271</v>
      </c>
      <c r="BE718" s="190" t="s">
        <v>271</v>
      </c>
      <c r="BF718" s="193" t="s">
        <v>271</v>
      </c>
      <c r="BG718" s="193" t="s">
        <v>271</v>
      </c>
      <c r="BH718" s="190" t="s">
        <v>271</v>
      </c>
      <c r="BI718" s="193" t="s">
        <v>271</v>
      </c>
      <c r="BJ718" s="193" t="s">
        <v>271</v>
      </c>
      <c r="BK718" s="190" t="s">
        <v>271</v>
      </c>
      <c r="BL718" s="193" t="s">
        <v>271</v>
      </c>
      <c r="BM718" s="193" t="s">
        <v>271</v>
      </c>
      <c r="BN718" s="190" t="s">
        <v>271</v>
      </c>
      <c r="BO718" s="193" t="s">
        <v>271</v>
      </c>
      <c r="BP718" s="193" t="s">
        <v>271</v>
      </c>
      <c r="BQ718" s="190" t="s">
        <v>271</v>
      </c>
      <c r="BR718" s="193" t="s">
        <v>271</v>
      </c>
      <c r="BS718" s="193" t="s">
        <v>271</v>
      </c>
      <c r="BT718" s="190" t="s">
        <v>271</v>
      </c>
      <c r="BU718" s="193" t="s">
        <v>271</v>
      </c>
      <c r="BV718" s="193" t="s">
        <v>271</v>
      </c>
      <c r="BW718" s="193">
        <v>3135</v>
      </c>
      <c r="BX718" s="193">
        <v>3139</v>
      </c>
      <c r="BY718" s="193">
        <v>6274</v>
      </c>
      <c r="BZ718" s="193">
        <v>1567</v>
      </c>
      <c r="CA718" s="193">
        <v>1569</v>
      </c>
      <c r="CB718" s="193">
        <v>3136</v>
      </c>
      <c r="CC718" s="190" t="s">
        <v>271</v>
      </c>
      <c r="CD718" s="193" t="s">
        <v>271</v>
      </c>
      <c r="CE718" s="193" t="s">
        <v>271</v>
      </c>
      <c r="CF718" s="190" t="s">
        <v>271</v>
      </c>
      <c r="CG718" s="193" t="s">
        <v>271</v>
      </c>
      <c r="CH718" s="193" t="s">
        <v>271</v>
      </c>
      <c r="CI718" s="190" t="s">
        <v>271</v>
      </c>
      <c r="CJ718" s="193" t="s">
        <v>271</v>
      </c>
      <c r="CK718" s="193" t="s">
        <v>271</v>
      </c>
      <c r="CL718" s="190" t="s">
        <v>271</v>
      </c>
      <c r="CM718" s="193" t="s">
        <v>271</v>
      </c>
      <c r="CN718" s="193" t="s">
        <v>271</v>
      </c>
      <c r="CO718" s="190" t="s">
        <v>271</v>
      </c>
      <c r="CP718" s="193" t="s">
        <v>271</v>
      </c>
      <c r="CQ718" s="193" t="s">
        <v>271</v>
      </c>
      <c r="CR718" s="190" t="s">
        <v>287</v>
      </c>
      <c r="CS718" s="193">
        <v>3136</v>
      </c>
      <c r="CT718" s="193">
        <v>0</v>
      </c>
      <c r="CU718" s="190" t="s">
        <v>271</v>
      </c>
      <c r="CV718" s="193" t="s">
        <v>271</v>
      </c>
      <c r="CW718" s="193" t="s">
        <v>271</v>
      </c>
      <c r="CX718" s="190" t="s">
        <v>271</v>
      </c>
      <c r="CY718" s="193" t="s">
        <v>271</v>
      </c>
      <c r="CZ718" s="193" t="s">
        <v>271</v>
      </c>
      <c r="DA718" s="190" t="s">
        <v>287</v>
      </c>
      <c r="DB718" s="193">
        <v>0</v>
      </c>
      <c r="DC718" s="193">
        <v>0</v>
      </c>
      <c r="DD718" s="190" t="s">
        <v>271</v>
      </c>
      <c r="DE718" s="193" t="s">
        <v>271</v>
      </c>
      <c r="DF718" s="193" t="s">
        <v>271</v>
      </c>
      <c r="DG718" s="190" t="s">
        <v>271</v>
      </c>
      <c r="DH718" s="193" t="s">
        <v>271</v>
      </c>
      <c r="DI718" s="193" t="s">
        <v>271</v>
      </c>
      <c r="DJ718" s="190" t="s">
        <v>271</v>
      </c>
      <c r="DK718" s="193" t="s">
        <v>271</v>
      </c>
      <c r="DL718" s="193" t="s">
        <v>271</v>
      </c>
      <c r="DM718" s="190" t="s">
        <v>271</v>
      </c>
      <c r="DN718" s="193" t="s">
        <v>271</v>
      </c>
      <c r="DO718" s="193" t="s">
        <v>271</v>
      </c>
      <c r="DP718" s="190" t="s">
        <v>271</v>
      </c>
      <c r="DQ718" s="193" t="s">
        <v>271</v>
      </c>
      <c r="DR718" s="193" t="s">
        <v>271</v>
      </c>
      <c r="DS718" s="190" t="s">
        <v>271</v>
      </c>
      <c r="DT718" s="193" t="s">
        <v>271</v>
      </c>
      <c r="DU718" s="193" t="s">
        <v>271</v>
      </c>
      <c r="DV718" s="190" t="s">
        <v>271</v>
      </c>
      <c r="DW718" s="193" t="s">
        <v>271</v>
      </c>
      <c r="DX718" s="193" t="s">
        <v>271</v>
      </c>
      <c r="DY718" s="190" t="s">
        <v>356</v>
      </c>
      <c r="DZ718" s="190" t="s">
        <v>297</v>
      </c>
      <c r="EA718" s="190" t="s">
        <v>271</v>
      </c>
      <c r="EB718" s="190" t="s">
        <v>271</v>
      </c>
      <c r="EC718" s="190" t="s">
        <v>271</v>
      </c>
      <c r="ED718" s="190" t="s">
        <v>271</v>
      </c>
      <c r="EE718" s="190" t="s">
        <v>271</v>
      </c>
      <c r="EF718" s="190" t="s">
        <v>271</v>
      </c>
      <c r="EG718" s="190" t="s">
        <v>285</v>
      </c>
      <c r="EH718" s="190" t="s">
        <v>320</v>
      </c>
      <c r="EI718" s="190" t="s">
        <v>319</v>
      </c>
      <c r="EJ718" s="190" t="s">
        <v>246</v>
      </c>
      <c r="EK718" s="190" t="s">
        <v>271</v>
      </c>
      <c r="EL718" s="190" t="s">
        <v>271</v>
      </c>
      <c r="EM718" s="190" t="s">
        <v>271</v>
      </c>
      <c r="EN718" s="190" t="s">
        <v>271</v>
      </c>
      <c r="EO718" s="190" t="s">
        <v>271</v>
      </c>
      <c r="EP718" s="190" t="s">
        <v>271</v>
      </c>
      <c r="EQ718" s="190">
        <v>0</v>
      </c>
      <c r="ER718" s="190" t="s">
        <v>271</v>
      </c>
      <c r="ES718" s="190" t="s">
        <v>271</v>
      </c>
      <c r="ET718" s="190" t="s">
        <v>271</v>
      </c>
      <c r="EU718" s="190" t="s">
        <v>271</v>
      </c>
      <c r="EV718" s="190" t="s">
        <v>271</v>
      </c>
      <c r="EW718" s="190" t="s">
        <v>271</v>
      </c>
      <c r="EX718" s="190">
        <v>0</v>
      </c>
      <c r="EY718" s="190" t="s">
        <v>278</v>
      </c>
      <c r="EZ718" s="190" t="s">
        <v>268</v>
      </c>
      <c r="FA718" s="190" t="s">
        <v>259</v>
      </c>
      <c r="FB718" s="193">
        <v>2</v>
      </c>
      <c r="FC718" s="190" t="s">
        <v>348</v>
      </c>
      <c r="FD718" s="190" t="s">
        <v>301</v>
      </c>
      <c r="FE718" s="190" t="s">
        <v>271</v>
      </c>
      <c r="FF718" s="190" t="s">
        <v>271</v>
      </c>
      <c r="FG718" s="190" t="s">
        <v>271</v>
      </c>
      <c r="FH718" s="190" t="s">
        <v>271</v>
      </c>
      <c r="FI718" s="190" t="s">
        <v>271</v>
      </c>
      <c r="FJ718" s="190" t="s">
        <v>271</v>
      </c>
      <c r="FK718" s="190" t="s">
        <v>271</v>
      </c>
      <c r="FL718" s="190" t="s">
        <v>9746</v>
      </c>
      <c r="FM718" s="190" t="s">
        <v>9745</v>
      </c>
      <c r="FN718" s="190" t="s">
        <v>9744</v>
      </c>
      <c r="FO718" s="190" t="s">
        <v>271</v>
      </c>
      <c r="FP718" s="190" t="s">
        <v>271</v>
      </c>
      <c r="FQ718" s="193">
        <v>6274</v>
      </c>
      <c r="FR718" s="193">
        <v>3136</v>
      </c>
      <c r="FS718" s="190" t="s">
        <v>271</v>
      </c>
      <c r="FT718" s="190" t="s">
        <v>271</v>
      </c>
      <c r="FU718" s="190" t="s">
        <v>271</v>
      </c>
      <c r="FV718" s="190" t="s">
        <v>271</v>
      </c>
      <c r="FW718" s="190" t="s">
        <v>271</v>
      </c>
      <c r="FX718" s="190" t="s">
        <v>271</v>
      </c>
      <c r="FY718" s="190" t="s">
        <v>271</v>
      </c>
      <c r="FZ718" s="190" t="s">
        <v>271</v>
      </c>
      <c r="GA718" s="190" t="s">
        <v>271</v>
      </c>
      <c r="GB718" s="190" t="s">
        <v>271</v>
      </c>
      <c r="GC718" s="190" t="s">
        <v>271</v>
      </c>
      <c r="GD718" s="190" t="s">
        <v>271</v>
      </c>
      <c r="GE718" s="190" t="s">
        <v>271</v>
      </c>
    </row>
    <row r="719" spans="1:187" x14ac:dyDescent="0.3">
      <c r="A719" s="190" t="s">
        <v>372</v>
      </c>
      <c r="B719" s="190">
        <v>3265</v>
      </c>
      <c r="C719" s="190" t="s">
        <v>144</v>
      </c>
      <c r="D719" s="190" t="s">
        <v>239</v>
      </c>
      <c r="E719" s="190" t="s">
        <v>9743</v>
      </c>
      <c r="F719" s="190" t="s">
        <v>9742</v>
      </c>
      <c r="G719" s="190" t="s">
        <v>4028</v>
      </c>
      <c r="H719" s="190" t="s">
        <v>2239</v>
      </c>
      <c r="I719" s="190" t="s">
        <v>301</v>
      </c>
      <c r="J719" s="190" t="s">
        <v>9741</v>
      </c>
      <c r="K719" s="190" t="s">
        <v>271</v>
      </c>
      <c r="L719" s="190" t="s">
        <v>271</v>
      </c>
      <c r="M719" s="190" t="s">
        <v>271</v>
      </c>
      <c r="N719" s="190" t="s">
        <v>271</v>
      </c>
      <c r="O719" s="190" t="s">
        <v>271</v>
      </c>
      <c r="P719" s="190" t="s">
        <v>271</v>
      </c>
      <c r="Q719" s="191">
        <v>41290</v>
      </c>
      <c r="R719" s="191">
        <v>42277</v>
      </c>
      <c r="T719" s="190" t="s">
        <v>366</v>
      </c>
      <c r="U719" s="194">
        <v>120000</v>
      </c>
      <c r="V719" s="190" t="s">
        <v>7376</v>
      </c>
      <c r="W719" s="190" t="s">
        <v>7375</v>
      </c>
      <c r="X719" s="190" t="s">
        <v>5924</v>
      </c>
      <c r="Y719" s="190" t="s">
        <v>5926</v>
      </c>
      <c r="Z719" s="190" t="s">
        <v>5925</v>
      </c>
      <c r="AA719" s="190" t="s">
        <v>5924</v>
      </c>
      <c r="AB719" s="190" t="s">
        <v>310</v>
      </c>
      <c r="AC719" s="190" t="s">
        <v>9740</v>
      </c>
      <c r="AD719" s="190" t="s">
        <v>325</v>
      </c>
      <c r="AE719" s="190" t="s">
        <v>9739</v>
      </c>
      <c r="AF719" s="190" t="s">
        <v>9738</v>
      </c>
      <c r="AG719" s="193">
        <v>3602</v>
      </c>
      <c r="AH719" s="193">
        <v>3798</v>
      </c>
      <c r="AI719" s="193">
        <v>7400</v>
      </c>
      <c r="AJ719" s="193">
        <v>1801</v>
      </c>
      <c r="AK719" s="193">
        <v>1899</v>
      </c>
      <c r="AL719" s="193">
        <v>3700</v>
      </c>
      <c r="AM719" s="193" t="s">
        <v>271</v>
      </c>
      <c r="AN719" s="193" t="s">
        <v>271</v>
      </c>
      <c r="AO719" s="193">
        <v>0</v>
      </c>
      <c r="AP719" s="193" t="s">
        <v>271</v>
      </c>
      <c r="AQ719" s="193" t="s">
        <v>271</v>
      </c>
      <c r="AR719" s="193">
        <v>0</v>
      </c>
      <c r="AS719" s="190" t="s">
        <v>271</v>
      </c>
      <c r="AT719" s="193" t="s">
        <v>271</v>
      </c>
      <c r="AU719" s="193" t="s">
        <v>271</v>
      </c>
      <c r="AV719" s="190" t="s">
        <v>271</v>
      </c>
      <c r="AW719" s="193" t="s">
        <v>271</v>
      </c>
      <c r="AX719" s="193" t="s">
        <v>271</v>
      </c>
      <c r="AY719" s="190" t="s">
        <v>271</v>
      </c>
      <c r="AZ719" s="193" t="s">
        <v>271</v>
      </c>
      <c r="BA719" s="193" t="s">
        <v>271</v>
      </c>
      <c r="BB719" s="190" t="s">
        <v>271</v>
      </c>
      <c r="BC719" s="193" t="s">
        <v>271</v>
      </c>
      <c r="BD719" s="193" t="s">
        <v>271</v>
      </c>
      <c r="BE719" s="190" t="s">
        <v>271</v>
      </c>
      <c r="BF719" s="193" t="s">
        <v>271</v>
      </c>
      <c r="BG719" s="193" t="s">
        <v>271</v>
      </c>
      <c r="BH719" s="190" t="s">
        <v>271</v>
      </c>
      <c r="BI719" s="193" t="s">
        <v>271</v>
      </c>
      <c r="BJ719" s="193" t="s">
        <v>271</v>
      </c>
      <c r="BK719" s="190" t="s">
        <v>271</v>
      </c>
      <c r="BL719" s="193" t="s">
        <v>271</v>
      </c>
      <c r="BM719" s="193" t="s">
        <v>271</v>
      </c>
      <c r="BN719" s="190" t="s">
        <v>271</v>
      </c>
      <c r="BO719" s="193" t="s">
        <v>271</v>
      </c>
      <c r="BP719" s="193" t="s">
        <v>271</v>
      </c>
      <c r="BQ719" s="190" t="s">
        <v>271</v>
      </c>
      <c r="BR719" s="193" t="s">
        <v>271</v>
      </c>
      <c r="BS719" s="193" t="s">
        <v>271</v>
      </c>
      <c r="BT719" s="190" t="s">
        <v>271</v>
      </c>
      <c r="BU719" s="193" t="s">
        <v>271</v>
      </c>
      <c r="BV719" s="193" t="s">
        <v>271</v>
      </c>
      <c r="BW719" s="193">
        <v>3072</v>
      </c>
      <c r="BX719" s="193">
        <v>2084</v>
      </c>
      <c r="BY719" s="193">
        <v>5156</v>
      </c>
      <c r="BZ719" s="193">
        <v>1536</v>
      </c>
      <c r="CA719" s="193">
        <v>1042</v>
      </c>
      <c r="CB719" s="193">
        <v>2578</v>
      </c>
      <c r="CC719" s="190" t="s">
        <v>271</v>
      </c>
      <c r="CD719" s="193" t="s">
        <v>271</v>
      </c>
      <c r="CE719" s="193" t="s">
        <v>271</v>
      </c>
      <c r="CF719" s="190" t="s">
        <v>271</v>
      </c>
      <c r="CG719" s="193" t="s">
        <v>271</v>
      </c>
      <c r="CH719" s="193" t="s">
        <v>271</v>
      </c>
      <c r="CI719" s="190" t="s">
        <v>271</v>
      </c>
      <c r="CJ719" s="193" t="s">
        <v>271</v>
      </c>
      <c r="CK719" s="193" t="s">
        <v>271</v>
      </c>
      <c r="CL719" s="190" t="s">
        <v>271</v>
      </c>
      <c r="CM719" s="193" t="s">
        <v>271</v>
      </c>
      <c r="CN719" s="193" t="s">
        <v>271</v>
      </c>
      <c r="CO719" s="190" t="s">
        <v>271</v>
      </c>
      <c r="CP719" s="193" t="s">
        <v>271</v>
      </c>
      <c r="CQ719" s="193" t="s">
        <v>271</v>
      </c>
      <c r="CR719" s="190" t="s">
        <v>287</v>
      </c>
      <c r="CS719" s="193">
        <v>2578</v>
      </c>
      <c r="CT719" s="193">
        <v>0</v>
      </c>
      <c r="CU719" s="190" t="s">
        <v>271</v>
      </c>
      <c r="CV719" s="193" t="s">
        <v>271</v>
      </c>
      <c r="CW719" s="193" t="s">
        <v>271</v>
      </c>
      <c r="CX719" s="190" t="s">
        <v>271</v>
      </c>
      <c r="CY719" s="193" t="s">
        <v>271</v>
      </c>
      <c r="CZ719" s="193" t="s">
        <v>271</v>
      </c>
      <c r="DA719" s="190" t="s">
        <v>287</v>
      </c>
      <c r="DB719" s="193">
        <v>2578</v>
      </c>
      <c r="DC719" s="193">
        <v>0</v>
      </c>
      <c r="DD719" s="190" t="s">
        <v>271</v>
      </c>
      <c r="DE719" s="193" t="s">
        <v>271</v>
      </c>
      <c r="DF719" s="193" t="s">
        <v>271</v>
      </c>
      <c r="DG719" s="190" t="s">
        <v>271</v>
      </c>
      <c r="DH719" s="193" t="s">
        <v>271</v>
      </c>
      <c r="DI719" s="193" t="s">
        <v>271</v>
      </c>
      <c r="DJ719" s="190" t="s">
        <v>271</v>
      </c>
      <c r="DK719" s="193" t="s">
        <v>271</v>
      </c>
      <c r="DL719" s="193" t="s">
        <v>271</v>
      </c>
      <c r="DM719" s="190" t="s">
        <v>271</v>
      </c>
      <c r="DN719" s="193" t="s">
        <v>271</v>
      </c>
      <c r="DO719" s="193" t="s">
        <v>271</v>
      </c>
      <c r="DP719" s="190" t="s">
        <v>287</v>
      </c>
      <c r="DQ719" s="193">
        <v>2578</v>
      </c>
      <c r="DR719" s="193">
        <v>0</v>
      </c>
      <c r="DS719" s="190" t="s">
        <v>271</v>
      </c>
      <c r="DT719" s="193" t="s">
        <v>271</v>
      </c>
      <c r="DU719" s="193" t="s">
        <v>271</v>
      </c>
      <c r="DV719" s="190" t="s">
        <v>271</v>
      </c>
      <c r="DW719" s="193" t="s">
        <v>271</v>
      </c>
      <c r="DX719" s="193" t="s">
        <v>271</v>
      </c>
      <c r="DY719" s="190" t="s">
        <v>655</v>
      </c>
      <c r="DZ719" s="190" t="s">
        <v>272</v>
      </c>
      <c r="EA719" s="190" t="s">
        <v>785</v>
      </c>
      <c r="EB719" s="190" t="s">
        <v>286</v>
      </c>
      <c r="EC719" s="190" t="s">
        <v>271</v>
      </c>
      <c r="ED719" s="190" t="s">
        <v>271</v>
      </c>
      <c r="EE719" s="190" t="s">
        <v>271</v>
      </c>
      <c r="EF719" s="190" t="s">
        <v>271</v>
      </c>
      <c r="EG719" s="190" t="s">
        <v>352</v>
      </c>
      <c r="EH719" s="190" t="s">
        <v>320</v>
      </c>
      <c r="EI719" s="190" t="s">
        <v>319</v>
      </c>
      <c r="EJ719" s="190" t="s">
        <v>245</v>
      </c>
      <c r="EK719" s="190" t="s">
        <v>271</v>
      </c>
      <c r="EL719" s="190" t="s">
        <v>271</v>
      </c>
      <c r="EM719" s="190" t="s">
        <v>271</v>
      </c>
      <c r="EN719" s="190" t="s">
        <v>271</v>
      </c>
      <c r="EO719" s="190" t="s">
        <v>271</v>
      </c>
      <c r="EP719" s="190" t="s">
        <v>271</v>
      </c>
      <c r="EQ719" s="190">
        <v>0</v>
      </c>
      <c r="ER719" s="190" t="s">
        <v>271</v>
      </c>
      <c r="ES719" s="190" t="s">
        <v>271</v>
      </c>
      <c r="ET719" s="190" t="s">
        <v>271</v>
      </c>
      <c r="EU719" s="190" t="s">
        <v>271</v>
      </c>
      <c r="EV719" s="190" t="s">
        <v>271</v>
      </c>
      <c r="EW719" s="190" t="s">
        <v>271</v>
      </c>
      <c r="EX719" s="190">
        <v>0</v>
      </c>
      <c r="EY719" s="190" t="s">
        <v>278</v>
      </c>
      <c r="EZ719" s="190" t="s">
        <v>267</v>
      </c>
      <c r="FA719" s="190" t="s">
        <v>259</v>
      </c>
      <c r="FB719" s="193">
        <v>42</v>
      </c>
      <c r="FC719" s="190" t="s">
        <v>301</v>
      </c>
      <c r="FD719" s="190" t="s">
        <v>271</v>
      </c>
      <c r="FE719" s="190" t="s">
        <v>271</v>
      </c>
      <c r="FF719" s="190" t="s">
        <v>271</v>
      </c>
      <c r="FG719" s="190" t="s">
        <v>271</v>
      </c>
      <c r="FH719" s="190" t="s">
        <v>271</v>
      </c>
      <c r="FI719" s="190" t="s">
        <v>271</v>
      </c>
      <c r="FJ719" s="190" t="s">
        <v>271</v>
      </c>
      <c r="FK719" s="190" t="s">
        <v>271</v>
      </c>
      <c r="FL719" s="190" t="s">
        <v>9737</v>
      </c>
      <c r="FM719" s="190" t="s">
        <v>9736</v>
      </c>
      <c r="FN719" s="190" t="s">
        <v>9735</v>
      </c>
      <c r="FO719" s="190" t="s">
        <v>271</v>
      </c>
      <c r="FP719" s="190" t="s">
        <v>271</v>
      </c>
      <c r="FQ719" s="193">
        <v>5156</v>
      </c>
      <c r="FR719" s="193">
        <v>2578</v>
      </c>
      <c r="FS719" s="190" t="s">
        <v>271</v>
      </c>
      <c r="FT719" s="190" t="s">
        <v>271</v>
      </c>
      <c r="FU719" s="190" t="s">
        <v>271</v>
      </c>
      <c r="FV719" s="190" t="s">
        <v>271</v>
      </c>
      <c r="FW719" s="190" t="s">
        <v>271</v>
      </c>
      <c r="FX719" s="190" t="s">
        <v>271</v>
      </c>
      <c r="FY719" s="190" t="s">
        <v>271</v>
      </c>
      <c r="FZ719" s="190" t="s">
        <v>271</v>
      </c>
      <c r="GA719" s="190" t="s">
        <v>271</v>
      </c>
      <c r="GB719" s="190" t="s">
        <v>271</v>
      </c>
      <c r="GC719" s="190" t="s">
        <v>271</v>
      </c>
      <c r="GD719" s="190" t="s">
        <v>271</v>
      </c>
      <c r="GE719" s="190" t="s">
        <v>271</v>
      </c>
    </row>
    <row r="720" spans="1:187" x14ac:dyDescent="0.3">
      <c r="A720" s="190" t="s">
        <v>372</v>
      </c>
      <c r="B720" s="190">
        <v>3267</v>
      </c>
      <c r="C720" s="190" t="s">
        <v>144</v>
      </c>
      <c r="D720" s="190" t="s">
        <v>239</v>
      </c>
      <c r="E720" s="190" t="s">
        <v>9734</v>
      </c>
      <c r="F720" s="190" t="s">
        <v>9733</v>
      </c>
      <c r="G720" s="190" t="s">
        <v>4028</v>
      </c>
      <c r="H720" s="190" t="s">
        <v>1272</v>
      </c>
      <c r="I720" s="190" t="s">
        <v>301</v>
      </c>
      <c r="J720" s="190" t="s">
        <v>9732</v>
      </c>
      <c r="K720" s="190" t="s">
        <v>271</v>
      </c>
      <c r="L720" s="190" t="s">
        <v>271</v>
      </c>
      <c r="M720" s="190" t="s">
        <v>271</v>
      </c>
      <c r="N720" s="190" t="s">
        <v>271</v>
      </c>
      <c r="O720" s="190" t="s">
        <v>271</v>
      </c>
      <c r="P720" s="190" t="s">
        <v>271</v>
      </c>
      <c r="Q720" s="191">
        <v>41280</v>
      </c>
      <c r="R720" s="191">
        <v>42369</v>
      </c>
      <c r="T720" s="190" t="s">
        <v>366</v>
      </c>
      <c r="U720" s="194">
        <v>140169</v>
      </c>
      <c r="V720" s="190" t="s">
        <v>7376</v>
      </c>
      <c r="W720" s="190" t="s">
        <v>7375</v>
      </c>
      <c r="X720" s="190" t="s">
        <v>5924</v>
      </c>
      <c r="Y720" s="190" t="s">
        <v>5926</v>
      </c>
      <c r="Z720" s="190" t="s">
        <v>5925</v>
      </c>
      <c r="AA720" s="190" t="s">
        <v>5924</v>
      </c>
      <c r="AB720" s="190" t="s">
        <v>310</v>
      </c>
      <c r="AC720" s="190" t="s">
        <v>9731</v>
      </c>
      <c r="AD720" s="190" t="s">
        <v>325</v>
      </c>
      <c r="AE720" s="190" t="s">
        <v>9730</v>
      </c>
      <c r="AF720" s="190" t="s">
        <v>9729</v>
      </c>
      <c r="AG720" s="193">
        <v>772</v>
      </c>
      <c r="AH720" s="193">
        <v>728</v>
      </c>
      <c r="AI720" s="193">
        <v>1500</v>
      </c>
      <c r="AJ720" s="193">
        <v>386</v>
      </c>
      <c r="AK720" s="193">
        <v>364</v>
      </c>
      <c r="AL720" s="193">
        <v>750</v>
      </c>
      <c r="AM720" s="193">
        <v>0</v>
      </c>
      <c r="AN720" s="193">
        <v>0</v>
      </c>
      <c r="AO720" s="193">
        <v>0</v>
      </c>
      <c r="AP720" s="193">
        <v>0</v>
      </c>
      <c r="AQ720" s="193">
        <v>0</v>
      </c>
      <c r="AR720" s="193">
        <v>0</v>
      </c>
      <c r="AS720" s="190" t="s">
        <v>271</v>
      </c>
      <c r="AT720" s="193" t="s">
        <v>271</v>
      </c>
      <c r="AU720" s="193" t="s">
        <v>271</v>
      </c>
      <c r="AV720" s="190" t="s">
        <v>271</v>
      </c>
      <c r="AW720" s="193" t="s">
        <v>271</v>
      </c>
      <c r="AX720" s="193" t="s">
        <v>271</v>
      </c>
      <c r="AY720" s="190" t="s">
        <v>271</v>
      </c>
      <c r="AZ720" s="193" t="s">
        <v>271</v>
      </c>
      <c r="BA720" s="193" t="s">
        <v>271</v>
      </c>
      <c r="BB720" s="190" t="s">
        <v>271</v>
      </c>
      <c r="BC720" s="193" t="s">
        <v>271</v>
      </c>
      <c r="BD720" s="193" t="s">
        <v>271</v>
      </c>
      <c r="BE720" s="190" t="s">
        <v>271</v>
      </c>
      <c r="BF720" s="193" t="s">
        <v>271</v>
      </c>
      <c r="BG720" s="193" t="s">
        <v>271</v>
      </c>
      <c r="BH720" s="190" t="s">
        <v>271</v>
      </c>
      <c r="BI720" s="193" t="s">
        <v>271</v>
      </c>
      <c r="BJ720" s="193" t="s">
        <v>271</v>
      </c>
      <c r="BK720" s="190" t="s">
        <v>271</v>
      </c>
      <c r="BL720" s="193" t="s">
        <v>271</v>
      </c>
      <c r="BM720" s="193" t="s">
        <v>271</v>
      </c>
      <c r="BN720" s="190" t="s">
        <v>271</v>
      </c>
      <c r="BO720" s="193" t="s">
        <v>271</v>
      </c>
      <c r="BP720" s="193" t="s">
        <v>271</v>
      </c>
      <c r="BQ720" s="190" t="s">
        <v>271</v>
      </c>
      <c r="BR720" s="193" t="s">
        <v>271</v>
      </c>
      <c r="BS720" s="193" t="s">
        <v>271</v>
      </c>
      <c r="BT720" s="190" t="s">
        <v>271</v>
      </c>
      <c r="BU720" s="193" t="s">
        <v>271</v>
      </c>
      <c r="BV720" s="193" t="s">
        <v>271</v>
      </c>
      <c r="BW720" s="193">
        <v>772</v>
      </c>
      <c r="BX720" s="193">
        <v>728</v>
      </c>
      <c r="BY720" s="193">
        <v>1500</v>
      </c>
      <c r="BZ720" s="193">
        <v>386</v>
      </c>
      <c r="CA720" s="193">
        <v>364</v>
      </c>
      <c r="CB720" s="193">
        <v>750</v>
      </c>
      <c r="CC720" s="190" t="s">
        <v>271</v>
      </c>
      <c r="CD720" s="193" t="s">
        <v>271</v>
      </c>
      <c r="CE720" s="193" t="s">
        <v>271</v>
      </c>
      <c r="CF720" s="190" t="s">
        <v>271</v>
      </c>
      <c r="CG720" s="193" t="s">
        <v>271</v>
      </c>
      <c r="CH720" s="193" t="s">
        <v>271</v>
      </c>
      <c r="CI720" s="190" t="s">
        <v>271</v>
      </c>
      <c r="CJ720" s="193" t="s">
        <v>271</v>
      </c>
      <c r="CK720" s="193" t="s">
        <v>271</v>
      </c>
      <c r="CL720" s="190" t="s">
        <v>271</v>
      </c>
      <c r="CM720" s="193" t="s">
        <v>271</v>
      </c>
      <c r="CN720" s="193" t="s">
        <v>271</v>
      </c>
      <c r="CO720" s="190" t="s">
        <v>287</v>
      </c>
      <c r="CP720" s="193">
        <v>0</v>
      </c>
      <c r="CQ720" s="193">
        <v>0</v>
      </c>
      <c r="CR720" s="190" t="s">
        <v>287</v>
      </c>
      <c r="CS720" s="193">
        <v>750</v>
      </c>
      <c r="CT720" s="193">
        <v>0</v>
      </c>
      <c r="CU720" s="190" t="s">
        <v>271</v>
      </c>
      <c r="CV720" s="193" t="s">
        <v>271</v>
      </c>
      <c r="CW720" s="193" t="s">
        <v>271</v>
      </c>
      <c r="CX720" s="190" t="s">
        <v>271</v>
      </c>
      <c r="CY720" s="193" t="s">
        <v>271</v>
      </c>
      <c r="CZ720" s="193" t="s">
        <v>271</v>
      </c>
      <c r="DA720" s="190" t="s">
        <v>287</v>
      </c>
      <c r="DB720" s="193">
        <v>750</v>
      </c>
      <c r="DC720" s="193">
        <v>0</v>
      </c>
      <c r="DD720" s="190" t="s">
        <v>271</v>
      </c>
      <c r="DE720" s="193" t="s">
        <v>271</v>
      </c>
      <c r="DF720" s="193" t="s">
        <v>271</v>
      </c>
      <c r="DG720" s="190" t="s">
        <v>271</v>
      </c>
      <c r="DH720" s="193" t="s">
        <v>271</v>
      </c>
      <c r="DI720" s="193" t="s">
        <v>271</v>
      </c>
      <c r="DJ720" s="190" t="s">
        <v>271</v>
      </c>
      <c r="DK720" s="193" t="s">
        <v>271</v>
      </c>
      <c r="DL720" s="193" t="s">
        <v>271</v>
      </c>
      <c r="DM720" s="190" t="s">
        <v>271</v>
      </c>
      <c r="DN720" s="193" t="s">
        <v>271</v>
      </c>
      <c r="DO720" s="193" t="s">
        <v>271</v>
      </c>
      <c r="DP720" s="190" t="s">
        <v>271</v>
      </c>
      <c r="DQ720" s="193" t="s">
        <v>271</v>
      </c>
      <c r="DR720" s="193" t="s">
        <v>271</v>
      </c>
      <c r="DS720" s="190" t="s">
        <v>271</v>
      </c>
      <c r="DT720" s="193" t="s">
        <v>271</v>
      </c>
      <c r="DU720" s="193" t="s">
        <v>271</v>
      </c>
      <c r="DV720" s="190" t="s">
        <v>287</v>
      </c>
      <c r="DW720" s="193">
        <v>386</v>
      </c>
      <c r="DX720" s="193">
        <v>0</v>
      </c>
      <c r="DY720" s="190" t="s">
        <v>271</v>
      </c>
      <c r="DZ720" s="190" t="s">
        <v>297</v>
      </c>
      <c r="EA720" s="190" t="s">
        <v>271</v>
      </c>
      <c r="EB720" s="190" t="s">
        <v>271</v>
      </c>
      <c r="EC720" s="190" t="s">
        <v>271</v>
      </c>
      <c r="ED720" s="190" t="s">
        <v>271</v>
      </c>
      <c r="EE720" s="190" t="s">
        <v>271</v>
      </c>
      <c r="EF720" s="190" t="s">
        <v>271</v>
      </c>
      <c r="EG720" s="190" t="s">
        <v>352</v>
      </c>
      <c r="EH720" s="190" t="s">
        <v>380</v>
      </c>
      <c r="EI720" s="190" t="s">
        <v>283</v>
      </c>
      <c r="EJ720" s="190" t="s">
        <v>245</v>
      </c>
      <c r="EK720" s="190" t="s">
        <v>271</v>
      </c>
      <c r="EL720" s="190" t="s">
        <v>271</v>
      </c>
      <c r="EM720" s="190" t="s">
        <v>271</v>
      </c>
      <c r="EN720" s="190" t="s">
        <v>271</v>
      </c>
      <c r="EO720" s="190" t="s">
        <v>271</v>
      </c>
      <c r="EP720" s="190" t="s">
        <v>271</v>
      </c>
      <c r="EQ720" s="190" t="s">
        <v>271</v>
      </c>
      <c r="ER720" s="190" t="s">
        <v>271</v>
      </c>
      <c r="ES720" s="190" t="s">
        <v>271</v>
      </c>
      <c r="ET720" s="190" t="s">
        <v>271</v>
      </c>
      <c r="EU720" s="190" t="s">
        <v>271</v>
      </c>
      <c r="EV720" s="190" t="s">
        <v>271</v>
      </c>
      <c r="EW720" s="190" t="s">
        <v>271</v>
      </c>
      <c r="EX720" s="190" t="s">
        <v>271</v>
      </c>
      <c r="EY720" s="190" t="s">
        <v>318</v>
      </c>
      <c r="EZ720" s="190" t="s">
        <v>268</v>
      </c>
      <c r="FA720" s="190" t="s">
        <v>259</v>
      </c>
      <c r="FB720" s="193">
        <v>0</v>
      </c>
      <c r="FC720" s="190" t="s">
        <v>271</v>
      </c>
      <c r="FD720" s="190" t="s">
        <v>271</v>
      </c>
      <c r="FE720" s="190" t="s">
        <v>271</v>
      </c>
      <c r="FF720" s="190" t="s">
        <v>271</v>
      </c>
      <c r="FG720" s="190" t="s">
        <v>271</v>
      </c>
      <c r="FH720" s="190" t="s">
        <v>271</v>
      </c>
      <c r="FI720" s="190" t="s">
        <v>271</v>
      </c>
      <c r="FJ720" s="190" t="s">
        <v>271</v>
      </c>
      <c r="FK720" s="190" t="s">
        <v>271</v>
      </c>
      <c r="FL720" s="190" t="s">
        <v>9728</v>
      </c>
      <c r="FM720" s="190" t="s">
        <v>9727</v>
      </c>
      <c r="FN720" s="190" t="s">
        <v>9726</v>
      </c>
      <c r="FO720" s="190" t="s">
        <v>271</v>
      </c>
      <c r="FP720" s="190" t="s">
        <v>271</v>
      </c>
      <c r="FQ720" s="193">
        <v>1500</v>
      </c>
      <c r="FR720" s="193">
        <v>750</v>
      </c>
      <c r="FS720" s="190" t="s">
        <v>271</v>
      </c>
      <c r="FT720" s="190" t="s">
        <v>271</v>
      </c>
      <c r="FU720" s="190" t="s">
        <v>271</v>
      </c>
      <c r="FV720" s="190" t="s">
        <v>271</v>
      </c>
      <c r="FW720" s="190" t="s">
        <v>271</v>
      </c>
      <c r="FX720" s="190" t="s">
        <v>271</v>
      </c>
      <c r="FY720" s="190" t="s">
        <v>271</v>
      </c>
      <c r="FZ720" s="190" t="s">
        <v>271</v>
      </c>
      <c r="GA720" s="190" t="s">
        <v>271</v>
      </c>
      <c r="GB720" s="190" t="s">
        <v>271</v>
      </c>
      <c r="GC720" s="190" t="s">
        <v>271</v>
      </c>
      <c r="GD720" s="190" t="s">
        <v>271</v>
      </c>
      <c r="GE720" s="190" t="s">
        <v>271</v>
      </c>
    </row>
    <row r="721" spans="1:187" x14ac:dyDescent="0.3">
      <c r="A721" s="190" t="s">
        <v>372</v>
      </c>
      <c r="B721" s="190">
        <v>3275</v>
      </c>
      <c r="C721" s="190" t="s">
        <v>144</v>
      </c>
      <c r="D721" s="190" t="s">
        <v>239</v>
      </c>
      <c r="E721" s="190" t="s">
        <v>271</v>
      </c>
      <c r="F721" s="190" t="s">
        <v>9725</v>
      </c>
      <c r="G721" s="190" t="s">
        <v>4028</v>
      </c>
      <c r="H721" s="190" t="s">
        <v>369</v>
      </c>
      <c r="I721" s="190" t="s">
        <v>523</v>
      </c>
      <c r="J721" s="190" t="s">
        <v>9724</v>
      </c>
      <c r="K721" s="190" t="s">
        <v>271</v>
      </c>
      <c r="L721" s="190" t="s">
        <v>271</v>
      </c>
      <c r="M721" s="190" t="s">
        <v>271</v>
      </c>
      <c r="N721" s="190" t="s">
        <v>271</v>
      </c>
      <c r="O721" s="190" t="s">
        <v>271</v>
      </c>
      <c r="P721" s="190" t="s">
        <v>271</v>
      </c>
      <c r="Q721" s="191">
        <v>42491</v>
      </c>
      <c r="R721" s="191">
        <v>43191</v>
      </c>
      <c r="T721" s="190" t="s">
        <v>366</v>
      </c>
      <c r="U721" s="194">
        <v>450000</v>
      </c>
      <c r="V721" s="190" t="s">
        <v>7328</v>
      </c>
      <c r="W721" s="190" t="s">
        <v>9723</v>
      </c>
      <c r="X721" s="190" t="s">
        <v>7327</v>
      </c>
      <c r="Y721" s="190" t="s">
        <v>271</v>
      </c>
      <c r="Z721" s="190" t="s">
        <v>271</v>
      </c>
      <c r="AA721" s="190" t="s">
        <v>271</v>
      </c>
      <c r="AB721" s="190" t="s">
        <v>310</v>
      </c>
      <c r="AC721" s="190" t="s">
        <v>9722</v>
      </c>
      <c r="AD721" s="190" t="s">
        <v>325</v>
      </c>
      <c r="AE721" s="190" t="s">
        <v>9721</v>
      </c>
      <c r="AF721" s="190" t="s">
        <v>9720</v>
      </c>
      <c r="AG721" s="193">
        <v>0</v>
      </c>
      <c r="AH721" s="193">
        <v>0</v>
      </c>
      <c r="AI721" s="193">
        <v>0</v>
      </c>
      <c r="AJ721" s="193">
        <v>350</v>
      </c>
      <c r="AK721" s="193">
        <v>150</v>
      </c>
      <c r="AL721" s="193">
        <v>500</v>
      </c>
      <c r="AM721" s="193" t="s">
        <v>271</v>
      </c>
      <c r="AN721" s="193" t="s">
        <v>271</v>
      </c>
      <c r="AO721" s="193">
        <v>0</v>
      </c>
      <c r="AP721" s="193" t="s">
        <v>271</v>
      </c>
      <c r="AQ721" s="193" t="s">
        <v>271</v>
      </c>
      <c r="AR721" s="193">
        <v>0</v>
      </c>
      <c r="AS721" s="190" t="s">
        <v>271</v>
      </c>
      <c r="AT721" s="193" t="s">
        <v>271</v>
      </c>
      <c r="AU721" s="193" t="s">
        <v>271</v>
      </c>
      <c r="AV721" s="190" t="s">
        <v>271</v>
      </c>
      <c r="AW721" s="193" t="s">
        <v>271</v>
      </c>
      <c r="AX721" s="193" t="s">
        <v>271</v>
      </c>
      <c r="AY721" s="190" t="s">
        <v>271</v>
      </c>
      <c r="AZ721" s="193" t="s">
        <v>271</v>
      </c>
      <c r="BA721" s="193" t="s">
        <v>271</v>
      </c>
      <c r="BB721" s="190" t="s">
        <v>271</v>
      </c>
      <c r="BC721" s="193" t="s">
        <v>271</v>
      </c>
      <c r="BD721" s="193" t="s">
        <v>271</v>
      </c>
      <c r="BE721" s="190" t="s">
        <v>271</v>
      </c>
      <c r="BF721" s="193" t="s">
        <v>271</v>
      </c>
      <c r="BG721" s="193" t="s">
        <v>271</v>
      </c>
      <c r="BH721" s="190" t="s">
        <v>271</v>
      </c>
      <c r="BI721" s="193" t="s">
        <v>271</v>
      </c>
      <c r="BJ721" s="193" t="s">
        <v>271</v>
      </c>
      <c r="BK721" s="190" t="s">
        <v>271</v>
      </c>
      <c r="BL721" s="193" t="s">
        <v>271</v>
      </c>
      <c r="BM721" s="193" t="s">
        <v>271</v>
      </c>
      <c r="BN721" s="190" t="s">
        <v>271</v>
      </c>
      <c r="BO721" s="193" t="s">
        <v>271</v>
      </c>
      <c r="BP721" s="193" t="s">
        <v>271</v>
      </c>
      <c r="BQ721" s="190" t="s">
        <v>271</v>
      </c>
      <c r="BR721" s="193" t="s">
        <v>271</v>
      </c>
      <c r="BS721" s="193" t="s">
        <v>271</v>
      </c>
      <c r="BT721" s="190" t="s">
        <v>271</v>
      </c>
      <c r="BU721" s="193" t="s">
        <v>271</v>
      </c>
      <c r="BV721" s="193" t="s">
        <v>271</v>
      </c>
      <c r="BW721" s="193">
        <v>0</v>
      </c>
      <c r="BX721" s="193">
        <v>0</v>
      </c>
      <c r="BY721" s="193">
        <v>0</v>
      </c>
      <c r="BZ721" s="193">
        <v>350</v>
      </c>
      <c r="CA721" s="193">
        <v>150</v>
      </c>
      <c r="CB721" s="193">
        <v>500</v>
      </c>
      <c r="CC721" s="190" t="s">
        <v>271</v>
      </c>
      <c r="CD721" s="193" t="s">
        <v>271</v>
      </c>
      <c r="CE721" s="193" t="s">
        <v>271</v>
      </c>
      <c r="CF721" s="190" t="s">
        <v>271</v>
      </c>
      <c r="CG721" s="193" t="s">
        <v>271</v>
      </c>
      <c r="CH721" s="193" t="s">
        <v>271</v>
      </c>
      <c r="CI721" s="190" t="s">
        <v>271</v>
      </c>
      <c r="CJ721" s="193" t="s">
        <v>271</v>
      </c>
      <c r="CK721" s="193" t="s">
        <v>271</v>
      </c>
      <c r="CL721" s="190" t="s">
        <v>271</v>
      </c>
      <c r="CM721" s="193" t="s">
        <v>271</v>
      </c>
      <c r="CN721" s="193" t="s">
        <v>271</v>
      </c>
      <c r="CO721" s="190" t="s">
        <v>271</v>
      </c>
      <c r="CP721" s="193" t="s">
        <v>271</v>
      </c>
      <c r="CQ721" s="193" t="s">
        <v>271</v>
      </c>
      <c r="CR721" s="190" t="s">
        <v>271</v>
      </c>
      <c r="CS721" s="193" t="s">
        <v>271</v>
      </c>
      <c r="CT721" s="193" t="s">
        <v>271</v>
      </c>
      <c r="CU721" s="190" t="s">
        <v>271</v>
      </c>
      <c r="CV721" s="193" t="s">
        <v>271</v>
      </c>
      <c r="CW721" s="193" t="s">
        <v>271</v>
      </c>
      <c r="CX721" s="190" t="s">
        <v>271</v>
      </c>
      <c r="CY721" s="193" t="s">
        <v>271</v>
      </c>
      <c r="CZ721" s="193" t="s">
        <v>271</v>
      </c>
      <c r="DA721" s="190" t="s">
        <v>271</v>
      </c>
      <c r="DB721" s="193" t="s">
        <v>271</v>
      </c>
      <c r="DC721" s="193" t="s">
        <v>271</v>
      </c>
      <c r="DD721" s="190" t="s">
        <v>287</v>
      </c>
      <c r="DE721" s="193">
        <v>500</v>
      </c>
      <c r="DF721" s="193">
        <v>0</v>
      </c>
      <c r="DG721" s="190" t="s">
        <v>271</v>
      </c>
      <c r="DH721" s="193" t="s">
        <v>271</v>
      </c>
      <c r="DI721" s="193" t="s">
        <v>271</v>
      </c>
      <c r="DJ721" s="190" t="s">
        <v>271</v>
      </c>
      <c r="DK721" s="193" t="s">
        <v>271</v>
      </c>
      <c r="DL721" s="193" t="s">
        <v>271</v>
      </c>
      <c r="DM721" s="190" t="s">
        <v>271</v>
      </c>
      <c r="DN721" s="193" t="s">
        <v>271</v>
      </c>
      <c r="DO721" s="193" t="s">
        <v>271</v>
      </c>
      <c r="DP721" s="190" t="s">
        <v>271</v>
      </c>
      <c r="DQ721" s="193" t="s">
        <v>271</v>
      </c>
      <c r="DR721" s="193" t="s">
        <v>271</v>
      </c>
      <c r="DS721" s="190" t="s">
        <v>271</v>
      </c>
      <c r="DT721" s="193" t="s">
        <v>271</v>
      </c>
      <c r="DU721" s="193" t="s">
        <v>271</v>
      </c>
      <c r="DV721" s="190" t="s">
        <v>271</v>
      </c>
      <c r="DW721" s="193" t="s">
        <v>271</v>
      </c>
      <c r="DX721" s="193" t="s">
        <v>271</v>
      </c>
      <c r="DY721" s="190" t="s">
        <v>356</v>
      </c>
      <c r="DZ721" s="190" t="s">
        <v>272</v>
      </c>
      <c r="EA721" s="190" t="s">
        <v>308</v>
      </c>
      <c r="EB721" s="190" t="s">
        <v>307</v>
      </c>
      <c r="EC721" s="190" t="s">
        <v>297</v>
      </c>
      <c r="ED721" s="190" t="s">
        <v>271</v>
      </c>
      <c r="EE721" s="190" t="s">
        <v>271</v>
      </c>
      <c r="EF721" s="190" t="s">
        <v>271</v>
      </c>
      <c r="EG721" s="190" t="s">
        <v>352</v>
      </c>
      <c r="EH721" s="190" t="s">
        <v>284</v>
      </c>
      <c r="EI721" s="190" t="s">
        <v>319</v>
      </c>
      <c r="EJ721" s="190" t="s">
        <v>245</v>
      </c>
      <c r="EK721" s="190" t="s">
        <v>379</v>
      </c>
      <c r="EL721" s="190" t="s">
        <v>272</v>
      </c>
      <c r="EM721" s="190" t="s">
        <v>272</v>
      </c>
      <c r="EN721" s="190" t="s">
        <v>272</v>
      </c>
      <c r="EO721" s="190" t="s">
        <v>272</v>
      </c>
      <c r="EP721" s="190" t="s">
        <v>378</v>
      </c>
      <c r="EQ721" s="190">
        <v>4</v>
      </c>
      <c r="ER721" s="190" t="s">
        <v>349</v>
      </c>
      <c r="ES721" s="190" t="s">
        <v>272</v>
      </c>
      <c r="ET721" s="190" t="s">
        <v>272</v>
      </c>
      <c r="EU721" s="190" t="s">
        <v>272</v>
      </c>
      <c r="EV721" s="190" t="s">
        <v>272</v>
      </c>
      <c r="EW721" s="190" t="s">
        <v>303</v>
      </c>
      <c r="EX721" s="190">
        <v>4</v>
      </c>
      <c r="EY721" s="190" t="s">
        <v>271</v>
      </c>
      <c r="EZ721" s="190" t="s">
        <v>271</v>
      </c>
      <c r="FA721" s="190" t="s">
        <v>258</v>
      </c>
      <c r="FB721" s="193">
        <v>3</v>
      </c>
      <c r="FC721" s="190" t="s">
        <v>348</v>
      </c>
      <c r="FD721" s="190" t="s">
        <v>537</v>
      </c>
      <c r="FE721" s="190" t="s">
        <v>376</v>
      </c>
      <c r="FF721" s="190" t="s">
        <v>263</v>
      </c>
      <c r="FG721" s="190" t="s">
        <v>271</v>
      </c>
      <c r="FH721" s="190" t="s">
        <v>271</v>
      </c>
      <c r="FI721" s="190" t="s">
        <v>271</v>
      </c>
      <c r="FJ721" s="190" t="s">
        <v>271</v>
      </c>
      <c r="FK721" s="190" t="s">
        <v>271</v>
      </c>
      <c r="FL721" s="190" t="s">
        <v>271</v>
      </c>
      <c r="FM721" s="190" t="s">
        <v>271</v>
      </c>
      <c r="FN721" s="190" t="s">
        <v>271</v>
      </c>
      <c r="FO721" s="190" t="s">
        <v>9719</v>
      </c>
      <c r="FP721" s="190" t="s">
        <v>271</v>
      </c>
      <c r="FQ721" s="193">
        <v>0</v>
      </c>
      <c r="FR721" s="193">
        <v>500</v>
      </c>
      <c r="FS721" s="190" t="s">
        <v>271</v>
      </c>
      <c r="FT721" s="190" t="s">
        <v>271</v>
      </c>
      <c r="FU721" s="190" t="s">
        <v>271</v>
      </c>
      <c r="FV721" s="190" t="s">
        <v>271</v>
      </c>
      <c r="FW721" s="190" t="s">
        <v>271</v>
      </c>
      <c r="FX721" s="190" t="s">
        <v>271</v>
      </c>
      <c r="FY721" s="190" t="s">
        <v>271</v>
      </c>
      <c r="FZ721" s="190" t="s">
        <v>271</v>
      </c>
      <c r="GA721" s="190" t="s">
        <v>271</v>
      </c>
      <c r="GB721" s="190" t="s">
        <v>271</v>
      </c>
      <c r="GC721" s="190" t="s">
        <v>271</v>
      </c>
      <c r="GD721" s="190" t="s">
        <v>271</v>
      </c>
      <c r="GE721" s="190" t="s">
        <v>271</v>
      </c>
    </row>
    <row r="722" spans="1:187" x14ac:dyDescent="0.3">
      <c r="A722" s="190" t="s">
        <v>372</v>
      </c>
      <c r="B722" s="190">
        <v>3269</v>
      </c>
      <c r="C722" s="190" t="s">
        <v>144</v>
      </c>
      <c r="D722" s="190" t="s">
        <v>239</v>
      </c>
      <c r="E722" s="190" t="s">
        <v>7853</v>
      </c>
      <c r="F722" s="190" t="s">
        <v>7852</v>
      </c>
      <c r="G722" s="190" t="s">
        <v>4001</v>
      </c>
      <c r="H722" s="190" t="s">
        <v>301</v>
      </c>
      <c r="I722" s="190" t="s">
        <v>301</v>
      </c>
      <c r="J722" s="190" t="s">
        <v>4001</v>
      </c>
      <c r="K722" s="190" t="s">
        <v>271</v>
      </c>
      <c r="L722" s="190" t="s">
        <v>271</v>
      </c>
      <c r="M722" s="190" t="s">
        <v>271</v>
      </c>
      <c r="N722" s="190" t="s">
        <v>271</v>
      </c>
      <c r="O722" s="190" t="s">
        <v>271</v>
      </c>
      <c r="P722" s="190" t="s">
        <v>271</v>
      </c>
      <c r="Q722" s="191">
        <v>41579</v>
      </c>
      <c r="R722" s="191">
        <v>42308</v>
      </c>
      <c r="T722" s="190" t="s">
        <v>366</v>
      </c>
      <c r="U722" s="194">
        <v>81750</v>
      </c>
      <c r="V722" s="190" t="s">
        <v>5926</v>
      </c>
      <c r="W722" s="190" t="s">
        <v>5925</v>
      </c>
      <c r="X722" s="190" t="s">
        <v>5924</v>
      </c>
      <c r="Y722" s="190" t="s">
        <v>7385</v>
      </c>
      <c r="Z722" s="190" t="s">
        <v>7384</v>
      </c>
      <c r="AA722" s="190" t="s">
        <v>7383</v>
      </c>
      <c r="AB722" s="190" t="s">
        <v>310</v>
      </c>
      <c r="AC722" s="190" t="s">
        <v>7851</v>
      </c>
      <c r="AD722" s="190" t="s">
        <v>325</v>
      </c>
      <c r="AE722" s="190" t="s">
        <v>7850</v>
      </c>
      <c r="AF722" s="190" t="s">
        <v>7849</v>
      </c>
      <c r="AG722" s="193">
        <v>200</v>
      </c>
      <c r="AH722" s="193">
        <v>200</v>
      </c>
      <c r="AI722" s="193">
        <v>400</v>
      </c>
      <c r="AJ722" s="193">
        <v>59</v>
      </c>
      <c r="AK722" s="193">
        <v>59</v>
      </c>
      <c r="AL722" s="193">
        <v>118</v>
      </c>
      <c r="AM722" s="193" t="s">
        <v>271</v>
      </c>
      <c r="AN722" s="193" t="s">
        <v>271</v>
      </c>
      <c r="AO722" s="193">
        <v>0</v>
      </c>
      <c r="AP722" s="193" t="s">
        <v>271</v>
      </c>
      <c r="AQ722" s="193" t="s">
        <v>271</v>
      </c>
      <c r="AR722" s="193">
        <v>0</v>
      </c>
      <c r="AS722" s="190" t="s">
        <v>271</v>
      </c>
      <c r="AT722" s="193" t="s">
        <v>271</v>
      </c>
      <c r="AU722" s="193" t="s">
        <v>271</v>
      </c>
      <c r="AV722" s="190" t="s">
        <v>271</v>
      </c>
      <c r="AW722" s="193" t="s">
        <v>271</v>
      </c>
      <c r="AX722" s="193" t="s">
        <v>271</v>
      </c>
      <c r="AY722" s="190" t="s">
        <v>271</v>
      </c>
      <c r="AZ722" s="193" t="s">
        <v>271</v>
      </c>
      <c r="BA722" s="193" t="s">
        <v>271</v>
      </c>
      <c r="BB722" s="190" t="s">
        <v>271</v>
      </c>
      <c r="BC722" s="193" t="s">
        <v>271</v>
      </c>
      <c r="BD722" s="193" t="s">
        <v>271</v>
      </c>
      <c r="BE722" s="190" t="s">
        <v>271</v>
      </c>
      <c r="BF722" s="193" t="s">
        <v>271</v>
      </c>
      <c r="BG722" s="193" t="s">
        <v>271</v>
      </c>
      <c r="BH722" s="190" t="s">
        <v>271</v>
      </c>
      <c r="BI722" s="193" t="s">
        <v>271</v>
      </c>
      <c r="BJ722" s="193" t="s">
        <v>271</v>
      </c>
      <c r="BK722" s="190" t="s">
        <v>271</v>
      </c>
      <c r="BL722" s="193" t="s">
        <v>271</v>
      </c>
      <c r="BM722" s="193" t="s">
        <v>271</v>
      </c>
      <c r="BN722" s="190" t="s">
        <v>271</v>
      </c>
      <c r="BO722" s="193" t="s">
        <v>271</v>
      </c>
      <c r="BP722" s="193" t="s">
        <v>271</v>
      </c>
      <c r="BQ722" s="190" t="s">
        <v>271</v>
      </c>
      <c r="BR722" s="193" t="s">
        <v>271</v>
      </c>
      <c r="BS722" s="193" t="s">
        <v>271</v>
      </c>
      <c r="BT722" s="190" t="s">
        <v>271</v>
      </c>
      <c r="BU722" s="193" t="s">
        <v>271</v>
      </c>
      <c r="BV722" s="193" t="s">
        <v>271</v>
      </c>
      <c r="BW722" s="193">
        <v>120</v>
      </c>
      <c r="BX722" s="193">
        <v>120</v>
      </c>
      <c r="BY722" s="193">
        <v>240</v>
      </c>
      <c r="BZ722" s="193">
        <v>58</v>
      </c>
      <c r="CA722" s="193">
        <v>58</v>
      </c>
      <c r="CB722" s="193">
        <v>116</v>
      </c>
      <c r="CC722" s="190" t="s">
        <v>271</v>
      </c>
      <c r="CD722" s="193" t="s">
        <v>271</v>
      </c>
      <c r="CE722" s="193" t="s">
        <v>271</v>
      </c>
      <c r="CF722" s="190" t="s">
        <v>287</v>
      </c>
      <c r="CG722" s="193">
        <v>33</v>
      </c>
      <c r="CH722" s="193">
        <v>0</v>
      </c>
      <c r="CI722" s="190" t="s">
        <v>271</v>
      </c>
      <c r="CJ722" s="193" t="s">
        <v>271</v>
      </c>
      <c r="CK722" s="193" t="s">
        <v>271</v>
      </c>
      <c r="CL722" s="190" t="s">
        <v>271</v>
      </c>
      <c r="CM722" s="193" t="s">
        <v>271</v>
      </c>
      <c r="CN722" s="193" t="s">
        <v>271</v>
      </c>
      <c r="CO722" s="190" t="s">
        <v>271</v>
      </c>
      <c r="CP722" s="193" t="s">
        <v>271</v>
      </c>
      <c r="CQ722" s="193" t="s">
        <v>271</v>
      </c>
      <c r="CR722" s="190" t="s">
        <v>287</v>
      </c>
      <c r="CS722" s="193">
        <v>0</v>
      </c>
      <c r="CT722" s="193">
        <v>0</v>
      </c>
      <c r="CU722" s="190" t="s">
        <v>271</v>
      </c>
      <c r="CV722" s="193" t="s">
        <v>271</v>
      </c>
      <c r="CW722" s="193" t="s">
        <v>271</v>
      </c>
      <c r="CX722" s="190" t="s">
        <v>271</v>
      </c>
      <c r="CY722" s="193" t="s">
        <v>271</v>
      </c>
      <c r="CZ722" s="193" t="s">
        <v>271</v>
      </c>
      <c r="DA722" s="190" t="s">
        <v>287</v>
      </c>
      <c r="DB722" s="193">
        <v>116</v>
      </c>
      <c r="DC722" s="193">
        <v>0</v>
      </c>
      <c r="DD722" s="190" t="s">
        <v>287</v>
      </c>
      <c r="DE722" s="193">
        <v>40</v>
      </c>
      <c r="DF722" s="193">
        <v>0</v>
      </c>
      <c r="DG722" s="190" t="s">
        <v>271</v>
      </c>
      <c r="DH722" s="193" t="s">
        <v>271</v>
      </c>
      <c r="DI722" s="193" t="s">
        <v>271</v>
      </c>
      <c r="DJ722" s="190" t="s">
        <v>271</v>
      </c>
      <c r="DK722" s="193" t="s">
        <v>271</v>
      </c>
      <c r="DL722" s="193" t="s">
        <v>271</v>
      </c>
      <c r="DM722" s="190" t="s">
        <v>287</v>
      </c>
      <c r="DN722" s="193">
        <v>0</v>
      </c>
      <c r="DO722" s="193">
        <v>0</v>
      </c>
      <c r="DP722" s="190" t="s">
        <v>287</v>
      </c>
      <c r="DQ722" s="193">
        <v>49</v>
      </c>
      <c r="DR722" s="193">
        <v>0</v>
      </c>
      <c r="DS722" s="190" t="s">
        <v>271</v>
      </c>
      <c r="DT722" s="193" t="s">
        <v>271</v>
      </c>
      <c r="DU722" s="193" t="s">
        <v>271</v>
      </c>
      <c r="DV722" s="190" t="s">
        <v>271</v>
      </c>
      <c r="DW722" s="193" t="s">
        <v>271</v>
      </c>
      <c r="DX722" s="193" t="s">
        <v>271</v>
      </c>
      <c r="DY722" s="190" t="s">
        <v>356</v>
      </c>
      <c r="DZ722" s="190" t="s">
        <v>297</v>
      </c>
      <c r="EA722" s="190" t="s">
        <v>271</v>
      </c>
      <c r="EB722" s="190" t="s">
        <v>271</v>
      </c>
      <c r="EC722" s="190" t="s">
        <v>271</v>
      </c>
      <c r="ED722" s="190" t="s">
        <v>271</v>
      </c>
      <c r="EE722" s="190" t="s">
        <v>271</v>
      </c>
      <c r="EF722" s="190" t="s">
        <v>271</v>
      </c>
      <c r="EG722" s="190" t="s">
        <v>285</v>
      </c>
      <c r="EH722" s="190" t="s">
        <v>320</v>
      </c>
      <c r="EI722" s="190" t="s">
        <v>283</v>
      </c>
      <c r="EJ722" s="190" t="s">
        <v>246</v>
      </c>
      <c r="EK722" s="190" t="s">
        <v>271</v>
      </c>
      <c r="EL722" s="190" t="s">
        <v>271</v>
      </c>
      <c r="EM722" s="190" t="s">
        <v>271</v>
      </c>
      <c r="EN722" s="190" t="s">
        <v>271</v>
      </c>
      <c r="EO722" s="190" t="s">
        <v>271</v>
      </c>
      <c r="EP722" s="190" t="s">
        <v>271</v>
      </c>
      <c r="EQ722" s="190">
        <v>0</v>
      </c>
      <c r="ER722" s="190" t="s">
        <v>271</v>
      </c>
      <c r="ES722" s="190" t="s">
        <v>271</v>
      </c>
      <c r="ET722" s="190" t="s">
        <v>271</v>
      </c>
      <c r="EU722" s="190" t="s">
        <v>271</v>
      </c>
      <c r="EV722" s="190" t="s">
        <v>271</v>
      </c>
      <c r="EW722" s="190" t="s">
        <v>271</v>
      </c>
      <c r="EX722" s="190">
        <v>0</v>
      </c>
      <c r="EY722" s="190" t="s">
        <v>302</v>
      </c>
      <c r="EZ722" s="190" t="s">
        <v>268</v>
      </c>
      <c r="FA722" s="190" t="s">
        <v>271</v>
      </c>
      <c r="FB722" s="193">
        <v>0</v>
      </c>
      <c r="FC722" s="190" t="s">
        <v>271</v>
      </c>
      <c r="FD722" s="190" t="s">
        <v>271</v>
      </c>
      <c r="FE722" s="190" t="s">
        <v>271</v>
      </c>
      <c r="FF722" s="190" t="s">
        <v>271</v>
      </c>
      <c r="FG722" s="190" t="s">
        <v>271</v>
      </c>
      <c r="FH722" s="190" t="s">
        <v>271</v>
      </c>
      <c r="FI722" s="190" t="s">
        <v>271</v>
      </c>
      <c r="FJ722" s="190" t="s">
        <v>271</v>
      </c>
      <c r="FK722" s="190" t="s">
        <v>271</v>
      </c>
      <c r="FL722" s="190" t="s">
        <v>271</v>
      </c>
      <c r="FM722" s="190" t="s">
        <v>271</v>
      </c>
      <c r="FN722" s="190" t="s">
        <v>271</v>
      </c>
      <c r="FO722" s="190" t="s">
        <v>271</v>
      </c>
      <c r="FP722" s="190" t="s">
        <v>271</v>
      </c>
      <c r="FQ722" s="193">
        <v>240</v>
      </c>
      <c r="FR722" s="193">
        <v>116</v>
      </c>
      <c r="FS722" s="190" t="s">
        <v>271</v>
      </c>
      <c r="FT722" s="190" t="s">
        <v>271</v>
      </c>
      <c r="FU722" s="190" t="s">
        <v>271</v>
      </c>
      <c r="FV722" s="190" t="s">
        <v>271</v>
      </c>
      <c r="FW722" s="190" t="s">
        <v>271</v>
      </c>
      <c r="FX722" s="190" t="s">
        <v>271</v>
      </c>
      <c r="FY722" s="190" t="s">
        <v>271</v>
      </c>
      <c r="FZ722" s="190" t="s">
        <v>271</v>
      </c>
      <c r="GA722" s="190" t="s">
        <v>271</v>
      </c>
      <c r="GB722" s="190" t="s">
        <v>271</v>
      </c>
      <c r="GC722" s="190" t="s">
        <v>271</v>
      </c>
      <c r="GD722" s="190" t="s">
        <v>271</v>
      </c>
      <c r="GE722" s="190" t="s">
        <v>271</v>
      </c>
    </row>
    <row r="723" spans="1:187" x14ac:dyDescent="0.3">
      <c r="A723" s="190" t="s">
        <v>372</v>
      </c>
      <c r="B723" s="190">
        <v>3250</v>
      </c>
      <c r="C723" s="190" t="s">
        <v>144</v>
      </c>
      <c r="D723" s="190" t="s">
        <v>239</v>
      </c>
      <c r="E723" s="190" t="s">
        <v>7488</v>
      </c>
      <c r="F723" s="190" t="s">
        <v>7487</v>
      </c>
      <c r="G723" s="190" t="s">
        <v>7281</v>
      </c>
      <c r="H723" s="190" t="s">
        <v>369</v>
      </c>
      <c r="I723" s="190" t="s">
        <v>1432</v>
      </c>
      <c r="J723" s="190" t="s">
        <v>7486</v>
      </c>
      <c r="K723" s="190" t="s">
        <v>271</v>
      </c>
      <c r="L723" s="190" t="s">
        <v>271</v>
      </c>
      <c r="M723" s="190" t="s">
        <v>271</v>
      </c>
      <c r="N723" s="190" t="s">
        <v>271</v>
      </c>
      <c r="O723" s="190" t="s">
        <v>271</v>
      </c>
      <c r="P723" s="190" t="s">
        <v>271</v>
      </c>
      <c r="Q723" s="191">
        <v>42064</v>
      </c>
      <c r="R723" s="191">
        <v>43100</v>
      </c>
      <c r="T723" s="190" t="s">
        <v>366</v>
      </c>
      <c r="U723" s="194">
        <v>4902271.8099999996</v>
      </c>
      <c r="V723" s="190" t="s">
        <v>7485</v>
      </c>
      <c r="W723" s="190" t="s">
        <v>7289</v>
      </c>
      <c r="X723" s="190" t="s">
        <v>7484</v>
      </c>
      <c r="Y723" s="190" t="s">
        <v>7483</v>
      </c>
      <c r="Z723" s="190" t="s">
        <v>7482</v>
      </c>
      <c r="AA723" s="190" t="s">
        <v>7481</v>
      </c>
      <c r="AB723" s="190" t="s">
        <v>310</v>
      </c>
      <c r="AC723" s="190" t="s">
        <v>7480</v>
      </c>
      <c r="AD723" s="190" t="s">
        <v>289</v>
      </c>
      <c r="AE723" s="190" t="s">
        <v>7479</v>
      </c>
      <c r="AF723" s="190" t="s">
        <v>7478</v>
      </c>
      <c r="AG723" s="193">
        <v>0</v>
      </c>
      <c r="AH723" s="193">
        <v>0</v>
      </c>
      <c r="AI723" s="193">
        <v>0</v>
      </c>
      <c r="AJ723" s="193">
        <v>2900000</v>
      </c>
      <c r="AK723" s="193">
        <v>2900000</v>
      </c>
      <c r="AL723" s="193">
        <v>5800000</v>
      </c>
      <c r="AM723" s="193" t="s">
        <v>271</v>
      </c>
      <c r="AN723" s="193" t="s">
        <v>271</v>
      </c>
      <c r="AO723" s="193">
        <v>0</v>
      </c>
      <c r="AP723" s="193" t="s">
        <v>271</v>
      </c>
      <c r="AQ723" s="193" t="s">
        <v>271</v>
      </c>
      <c r="AR723" s="193">
        <v>0</v>
      </c>
      <c r="AS723" s="190" t="s">
        <v>271</v>
      </c>
      <c r="AT723" s="193" t="s">
        <v>271</v>
      </c>
      <c r="AU723" s="193" t="s">
        <v>271</v>
      </c>
      <c r="AV723" s="190" t="s">
        <v>271</v>
      </c>
      <c r="AW723" s="193" t="s">
        <v>271</v>
      </c>
      <c r="AX723" s="193" t="s">
        <v>271</v>
      </c>
      <c r="AY723" s="190" t="s">
        <v>271</v>
      </c>
      <c r="AZ723" s="193" t="s">
        <v>271</v>
      </c>
      <c r="BA723" s="193" t="s">
        <v>271</v>
      </c>
      <c r="BB723" s="190" t="s">
        <v>271</v>
      </c>
      <c r="BC723" s="193" t="s">
        <v>271</v>
      </c>
      <c r="BD723" s="193" t="s">
        <v>271</v>
      </c>
      <c r="BE723" s="190" t="s">
        <v>271</v>
      </c>
      <c r="BF723" s="193" t="s">
        <v>271</v>
      </c>
      <c r="BG723" s="193" t="s">
        <v>271</v>
      </c>
      <c r="BH723" s="190" t="s">
        <v>271</v>
      </c>
      <c r="BI723" s="193" t="s">
        <v>271</v>
      </c>
      <c r="BJ723" s="193" t="s">
        <v>271</v>
      </c>
      <c r="BK723" s="190" t="s">
        <v>271</v>
      </c>
      <c r="BL723" s="193" t="s">
        <v>271</v>
      </c>
      <c r="BM723" s="193" t="s">
        <v>271</v>
      </c>
      <c r="BN723" s="190" t="s">
        <v>271</v>
      </c>
      <c r="BO723" s="193" t="s">
        <v>271</v>
      </c>
      <c r="BP723" s="193" t="s">
        <v>271</v>
      </c>
      <c r="BQ723" s="190" t="s">
        <v>271</v>
      </c>
      <c r="BR723" s="193" t="s">
        <v>271</v>
      </c>
      <c r="BS723" s="193" t="s">
        <v>271</v>
      </c>
      <c r="BT723" s="190" t="s">
        <v>271</v>
      </c>
      <c r="BU723" s="193" t="s">
        <v>271</v>
      </c>
      <c r="BV723" s="193" t="s">
        <v>271</v>
      </c>
      <c r="BW723" s="193">
        <v>0</v>
      </c>
      <c r="BX723" s="193">
        <v>0</v>
      </c>
      <c r="BY723" s="193">
        <v>0</v>
      </c>
      <c r="BZ723" s="193">
        <v>100341</v>
      </c>
      <c r="CA723" s="193">
        <v>103680</v>
      </c>
      <c r="CB723" s="193">
        <v>204021</v>
      </c>
      <c r="CC723" s="190" t="s">
        <v>271</v>
      </c>
      <c r="CD723" s="193" t="s">
        <v>271</v>
      </c>
      <c r="CE723" s="193" t="s">
        <v>271</v>
      </c>
      <c r="CF723" s="190" t="s">
        <v>271</v>
      </c>
      <c r="CG723" s="193" t="s">
        <v>271</v>
      </c>
      <c r="CH723" s="193" t="s">
        <v>271</v>
      </c>
      <c r="CI723" s="190" t="s">
        <v>271</v>
      </c>
      <c r="CJ723" s="193" t="s">
        <v>271</v>
      </c>
      <c r="CK723" s="193" t="s">
        <v>271</v>
      </c>
      <c r="CL723" s="190" t="s">
        <v>271</v>
      </c>
      <c r="CM723" s="193" t="s">
        <v>271</v>
      </c>
      <c r="CN723" s="193" t="s">
        <v>271</v>
      </c>
      <c r="CO723" s="190" t="s">
        <v>271</v>
      </c>
      <c r="CP723" s="193" t="s">
        <v>271</v>
      </c>
      <c r="CQ723" s="193" t="s">
        <v>271</v>
      </c>
      <c r="CR723" s="190" t="s">
        <v>271</v>
      </c>
      <c r="CS723" s="193" t="s">
        <v>271</v>
      </c>
      <c r="CT723" s="193" t="s">
        <v>271</v>
      </c>
      <c r="CU723" s="190" t="s">
        <v>271</v>
      </c>
      <c r="CV723" s="193" t="s">
        <v>271</v>
      </c>
      <c r="CW723" s="193" t="s">
        <v>271</v>
      </c>
      <c r="CX723" s="190" t="s">
        <v>271</v>
      </c>
      <c r="CY723" s="193" t="s">
        <v>271</v>
      </c>
      <c r="CZ723" s="193" t="s">
        <v>271</v>
      </c>
      <c r="DA723" s="190" t="s">
        <v>271</v>
      </c>
      <c r="DB723" s="193" t="s">
        <v>271</v>
      </c>
      <c r="DC723" s="193" t="s">
        <v>271</v>
      </c>
      <c r="DD723" s="190" t="s">
        <v>271</v>
      </c>
      <c r="DE723" s="193" t="s">
        <v>271</v>
      </c>
      <c r="DF723" s="193" t="s">
        <v>271</v>
      </c>
      <c r="DG723" s="190" t="s">
        <v>271</v>
      </c>
      <c r="DH723" s="193" t="s">
        <v>271</v>
      </c>
      <c r="DI723" s="193" t="s">
        <v>271</v>
      </c>
      <c r="DJ723" s="190" t="s">
        <v>271</v>
      </c>
      <c r="DK723" s="193" t="s">
        <v>271</v>
      </c>
      <c r="DL723" s="193" t="s">
        <v>271</v>
      </c>
      <c r="DM723" s="190" t="s">
        <v>287</v>
      </c>
      <c r="DN723" s="193">
        <v>0</v>
      </c>
      <c r="DO723" s="193">
        <v>0</v>
      </c>
      <c r="DP723" s="190" t="s">
        <v>271</v>
      </c>
      <c r="DQ723" s="193" t="s">
        <v>271</v>
      </c>
      <c r="DR723" s="193" t="s">
        <v>271</v>
      </c>
      <c r="DS723" s="190" t="s">
        <v>287</v>
      </c>
      <c r="DT723" s="193">
        <v>204021</v>
      </c>
      <c r="DU723" s="193">
        <v>0</v>
      </c>
      <c r="DV723" s="190" t="s">
        <v>271</v>
      </c>
      <c r="DW723" s="193" t="s">
        <v>271</v>
      </c>
      <c r="DX723" s="193" t="s">
        <v>271</v>
      </c>
      <c r="DY723" s="190" t="s">
        <v>356</v>
      </c>
      <c r="DZ723" s="190" t="s">
        <v>297</v>
      </c>
      <c r="EA723" s="190" t="s">
        <v>271</v>
      </c>
      <c r="EB723" s="190" t="s">
        <v>271</v>
      </c>
      <c r="EC723" s="190" t="s">
        <v>271</v>
      </c>
      <c r="ED723" s="190" t="s">
        <v>271</v>
      </c>
      <c r="EE723" s="190" t="s">
        <v>271</v>
      </c>
      <c r="EF723" s="190" t="s">
        <v>271</v>
      </c>
      <c r="EG723" s="190" t="s">
        <v>285</v>
      </c>
      <c r="EH723" s="190" t="s">
        <v>320</v>
      </c>
      <c r="EI723" s="190" t="s">
        <v>319</v>
      </c>
      <c r="EJ723" s="190" t="s">
        <v>246</v>
      </c>
      <c r="EK723" s="190" t="s">
        <v>271</v>
      </c>
      <c r="EL723" s="190" t="s">
        <v>271</v>
      </c>
      <c r="EM723" s="190" t="s">
        <v>271</v>
      </c>
      <c r="EN723" s="190" t="s">
        <v>271</v>
      </c>
      <c r="EO723" s="190" t="s">
        <v>271</v>
      </c>
      <c r="EP723" s="190" t="s">
        <v>271</v>
      </c>
      <c r="EQ723" s="190">
        <v>0</v>
      </c>
      <c r="ER723" s="190" t="s">
        <v>271</v>
      </c>
      <c r="ES723" s="190" t="s">
        <v>271</v>
      </c>
      <c r="ET723" s="190" t="s">
        <v>271</v>
      </c>
      <c r="EU723" s="190" t="s">
        <v>271</v>
      </c>
      <c r="EV723" s="190" t="s">
        <v>271</v>
      </c>
      <c r="EW723" s="190" t="s">
        <v>271</v>
      </c>
      <c r="EX723" s="190">
        <v>0</v>
      </c>
      <c r="EY723" s="190" t="s">
        <v>278</v>
      </c>
      <c r="EZ723" s="190" t="s">
        <v>268</v>
      </c>
      <c r="FA723" s="190" t="s">
        <v>271</v>
      </c>
      <c r="FB723" s="193">
        <v>0</v>
      </c>
      <c r="FC723" s="190" t="s">
        <v>537</v>
      </c>
      <c r="FD723" s="190" t="s">
        <v>348</v>
      </c>
      <c r="FE723" s="190" t="s">
        <v>376</v>
      </c>
      <c r="FF723" s="190" t="s">
        <v>271</v>
      </c>
      <c r="FG723" s="190" t="s">
        <v>271</v>
      </c>
      <c r="FH723" s="190" t="s">
        <v>271</v>
      </c>
      <c r="FI723" s="190" t="s">
        <v>271</v>
      </c>
      <c r="FJ723" s="190" t="s">
        <v>271</v>
      </c>
      <c r="FK723" s="190" t="s">
        <v>271</v>
      </c>
      <c r="FL723" s="190" t="s">
        <v>7477</v>
      </c>
      <c r="FM723" s="190" t="s">
        <v>7476</v>
      </c>
      <c r="FN723" s="190" t="s">
        <v>7475</v>
      </c>
      <c r="FO723" s="190" t="s">
        <v>271</v>
      </c>
      <c r="FP723" s="190" t="s">
        <v>271</v>
      </c>
      <c r="FQ723" s="193">
        <v>0</v>
      </c>
      <c r="FR723" s="193">
        <v>204021</v>
      </c>
      <c r="FS723" s="190" t="s">
        <v>272</v>
      </c>
      <c r="FT723" s="190" t="s">
        <v>271</v>
      </c>
      <c r="FU723" s="190" t="s">
        <v>271</v>
      </c>
      <c r="FV723" s="190" t="s">
        <v>271</v>
      </c>
      <c r="FW723" s="190" t="s">
        <v>271</v>
      </c>
      <c r="FX723" s="190" t="s">
        <v>271</v>
      </c>
      <c r="FY723" s="190" t="s">
        <v>271</v>
      </c>
      <c r="FZ723" s="190" t="s">
        <v>271</v>
      </c>
      <c r="GA723" s="190" t="s">
        <v>271</v>
      </c>
      <c r="GB723" s="190" t="s">
        <v>271</v>
      </c>
      <c r="GC723" s="190" t="s">
        <v>271</v>
      </c>
      <c r="GD723" s="190" t="s">
        <v>271</v>
      </c>
      <c r="GE723" s="190" t="s">
        <v>271</v>
      </c>
    </row>
    <row r="724" spans="1:187" x14ac:dyDescent="0.3">
      <c r="A724" s="190" t="s">
        <v>372</v>
      </c>
      <c r="B724" s="190">
        <v>3251</v>
      </c>
      <c r="C724" s="190" t="s">
        <v>144</v>
      </c>
      <c r="D724" s="190" t="s">
        <v>239</v>
      </c>
      <c r="E724" s="190" t="s">
        <v>7474</v>
      </c>
      <c r="F724" s="190" t="s">
        <v>7473</v>
      </c>
      <c r="G724" s="190" t="s">
        <v>7281</v>
      </c>
      <c r="H724" s="190" t="s">
        <v>369</v>
      </c>
      <c r="I724" s="190" t="s">
        <v>523</v>
      </c>
      <c r="J724" s="190" t="s">
        <v>4967</v>
      </c>
      <c r="K724" s="190" t="s">
        <v>271</v>
      </c>
      <c r="L724" s="190" t="s">
        <v>271</v>
      </c>
      <c r="M724" s="190" t="s">
        <v>271</v>
      </c>
      <c r="N724" s="190" t="s">
        <v>271</v>
      </c>
      <c r="O724" s="190" t="s">
        <v>271</v>
      </c>
      <c r="P724" s="190" t="s">
        <v>271</v>
      </c>
      <c r="Q724" s="191">
        <v>41890</v>
      </c>
      <c r="R724" s="191">
        <v>42985</v>
      </c>
      <c r="T724" s="190" t="s">
        <v>366</v>
      </c>
      <c r="U724" s="194">
        <v>1331190</v>
      </c>
      <c r="V724" s="190" t="s">
        <v>7446</v>
      </c>
      <c r="W724" s="190" t="s">
        <v>7472</v>
      </c>
      <c r="X724" s="190" t="s">
        <v>3172</v>
      </c>
      <c r="Y724" s="190" t="s">
        <v>7471</v>
      </c>
      <c r="Z724" s="190" t="s">
        <v>2068</v>
      </c>
      <c r="AA724" s="190" t="s">
        <v>7470</v>
      </c>
      <c r="AB724" s="190" t="s">
        <v>310</v>
      </c>
      <c r="AC724" s="190" t="s">
        <v>7469</v>
      </c>
      <c r="AD724" s="190" t="s">
        <v>325</v>
      </c>
      <c r="AE724" s="190" t="s">
        <v>7468</v>
      </c>
      <c r="AF724" s="190" t="s">
        <v>7467</v>
      </c>
      <c r="AG724" s="193">
        <v>501</v>
      </c>
      <c r="AH724" s="193">
        <v>548</v>
      </c>
      <c r="AI724" s="193">
        <v>1049</v>
      </c>
      <c r="AJ724" s="193">
        <v>332</v>
      </c>
      <c r="AK724" s="193">
        <v>575</v>
      </c>
      <c r="AL724" s="193">
        <v>907</v>
      </c>
      <c r="AM724" s="193" t="s">
        <v>271</v>
      </c>
      <c r="AN724" s="193" t="s">
        <v>271</v>
      </c>
      <c r="AO724" s="193">
        <v>0</v>
      </c>
      <c r="AP724" s="193" t="s">
        <v>271</v>
      </c>
      <c r="AQ724" s="193" t="s">
        <v>271</v>
      </c>
      <c r="AR724" s="193">
        <v>0</v>
      </c>
      <c r="AS724" s="190" t="s">
        <v>271</v>
      </c>
      <c r="AT724" s="193" t="s">
        <v>271</v>
      </c>
      <c r="AU724" s="193" t="s">
        <v>271</v>
      </c>
      <c r="AV724" s="190" t="s">
        <v>271</v>
      </c>
      <c r="AW724" s="193" t="s">
        <v>271</v>
      </c>
      <c r="AX724" s="193" t="s">
        <v>271</v>
      </c>
      <c r="AY724" s="190" t="s">
        <v>271</v>
      </c>
      <c r="AZ724" s="193" t="s">
        <v>271</v>
      </c>
      <c r="BA724" s="193" t="s">
        <v>271</v>
      </c>
      <c r="BB724" s="190" t="s">
        <v>271</v>
      </c>
      <c r="BC724" s="193" t="s">
        <v>271</v>
      </c>
      <c r="BD724" s="193" t="s">
        <v>271</v>
      </c>
      <c r="BE724" s="190" t="s">
        <v>271</v>
      </c>
      <c r="BF724" s="193" t="s">
        <v>271</v>
      </c>
      <c r="BG724" s="193" t="s">
        <v>271</v>
      </c>
      <c r="BH724" s="190" t="s">
        <v>271</v>
      </c>
      <c r="BI724" s="193" t="s">
        <v>271</v>
      </c>
      <c r="BJ724" s="193" t="s">
        <v>271</v>
      </c>
      <c r="BK724" s="190" t="s">
        <v>271</v>
      </c>
      <c r="BL724" s="193" t="s">
        <v>271</v>
      </c>
      <c r="BM724" s="193" t="s">
        <v>271</v>
      </c>
      <c r="BN724" s="190" t="s">
        <v>271</v>
      </c>
      <c r="BO724" s="193" t="s">
        <v>271</v>
      </c>
      <c r="BP724" s="193" t="s">
        <v>271</v>
      </c>
      <c r="BQ724" s="190" t="s">
        <v>271</v>
      </c>
      <c r="BR724" s="193" t="s">
        <v>271</v>
      </c>
      <c r="BS724" s="193" t="s">
        <v>271</v>
      </c>
      <c r="BT724" s="190" t="s">
        <v>271</v>
      </c>
      <c r="BU724" s="193" t="s">
        <v>271</v>
      </c>
      <c r="BV724" s="193" t="s">
        <v>271</v>
      </c>
      <c r="BW724" s="193">
        <v>501</v>
      </c>
      <c r="BX724" s="193">
        <v>548</v>
      </c>
      <c r="BY724" s="193">
        <v>1049</v>
      </c>
      <c r="BZ724" s="193">
        <v>332</v>
      </c>
      <c r="CA724" s="193">
        <v>575</v>
      </c>
      <c r="CB724" s="193">
        <v>907</v>
      </c>
      <c r="CC724" s="190" t="s">
        <v>271</v>
      </c>
      <c r="CD724" s="193" t="s">
        <v>271</v>
      </c>
      <c r="CE724" s="193" t="s">
        <v>271</v>
      </c>
      <c r="CF724" s="190" t="s">
        <v>271</v>
      </c>
      <c r="CG724" s="193" t="s">
        <v>271</v>
      </c>
      <c r="CH724" s="193" t="s">
        <v>271</v>
      </c>
      <c r="CI724" s="190" t="s">
        <v>287</v>
      </c>
      <c r="CJ724" s="193">
        <v>456</v>
      </c>
      <c r="CK724" s="193">
        <v>0</v>
      </c>
      <c r="CL724" s="190" t="s">
        <v>271</v>
      </c>
      <c r="CM724" s="193" t="s">
        <v>271</v>
      </c>
      <c r="CN724" s="193" t="s">
        <v>271</v>
      </c>
      <c r="CO724" s="190" t="s">
        <v>271</v>
      </c>
      <c r="CP724" s="193" t="s">
        <v>271</v>
      </c>
      <c r="CQ724" s="193" t="s">
        <v>271</v>
      </c>
      <c r="CR724" s="190" t="s">
        <v>271</v>
      </c>
      <c r="CS724" s="193" t="s">
        <v>271</v>
      </c>
      <c r="CT724" s="193" t="s">
        <v>271</v>
      </c>
      <c r="CU724" s="190" t="s">
        <v>271</v>
      </c>
      <c r="CV724" s="193" t="s">
        <v>271</v>
      </c>
      <c r="CW724" s="193" t="s">
        <v>271</v>
      </c>
      <c r="CX724" s="190" t="s">
        <v>271</v>
      </c>
      <c r="CY724" s="193" t="s">
        <v>271</v>
      </c>
      <c r="CZ724" s="193" t="s">
        <v>271</v>
      </c>
      <c r="DA724" s="190" t="s">
        <v>271</v>
      </c>
      <c r="DB724" s="193" t="s">
        <v>271</v>
      </c>
      <c r="DC724" s="193" t="s">
        <v>271</v>
      </c>
      <c r="DD724" s="190" t="s">
        <v>271</v>
      </c>
      <c r="DE724" s="193" t="s">
        <v>271</v>
      </c>
      <c r="DF724" s="193" t="s">
        <v>271</v>
      </c>
      <c r="DG724" s="190" t="s">
        <v>271</v>
      </c>
      <c r="DH724" s="193" t="s">
        <v>271</v>
      </c>
      <c r="DI724" s="193" t="s">
        <v>271</v>
      </c>
      <c r="DJ724" s="190" t="s">
        <v>287</v>
      </c>
      <c r="DK724" s="193">
        <v>203</v>
      </c>
      <c r="DL724" s="193">
        <v>0</v>
      </c>
      <c r="DM724" s="190" t="s">
        <v>271</v>
      </c>
      <c r="DN724" s="193" t="s">
        <v>271</v>
      </c>
      <c r="DO724" s="193" t="s">
        <v>271</v>
      </c>
      <c r="DP724" s="190" t="s">
        <v>271</v>
      </c>
      <c r="DQ724" s="193" t="s">
        <v>271</v>
      </c>
      <c r="DR724" s="193" t="s">
        <v>271</v>
      </c>
      <c r="DS724" s="190" t="s">
        <v>271</v>
      </c>
      <c r="DT724" s="193" t="s">
        <v>271</v>
      </c>
      <c r="DU724" s="193" t="s">
        <v>271</v>
      </c>
      <c r="DV724" s="190" t="s">
        <v>271</v>
      </c>
      <c r="DW724" s="193" t="s">
        <v>271</v>
      </c>
      <c r="DX724" s="193" t="s">
        <v>271</v>
      </c>
      <c r="DY724" s="190" t="s">
        <v>655</v>
      </c>
      <c r="DZ724" s="190" t="s">
        <v>272</v>
      </c>
      <c r="EA724" s="190" t="s">
        <v>427</v>
      </c>
      <c r="EB724" s="190" t="s">
        <v>307</v>
      </c>
      <c r="EC724" s="190" t="s">
        <v>271</v>
      </c>
      <c r="ED724" s="190" t="s">
        <v>271</v>
      </c>
      <c r="EE724" s="190" t="s">
        <v>271</v>
      </c>
      <c r="EF724" s="190" t="s">
        <v>271</v>
      </c>
      <c r="EG724" s="190" t="s">
        <v>352</v>
      </c>
      <c r="EH724" s="190" t="s">
        <v>284</v>
      </c>
      <c r="EI724" s="190" t="s">
        <v>319</v>
      </c>
      <c r="EJ724" s="190" t="s">
        <v>246</v>
      </c>
      <c r="EK724" s="190" t="s">
        <v>271</v>
      </c>
      <c r="EL724" s="190" t="s">
        <v>271</v>
      </c>
      <c r="EM724" s="190" t="s">
        <v>271</v>
      </c>
      <c r="EN724" s="190" t="s">
        <v>271</v>
      </c>
      <c r="EO724" s="190" t="s">
        <v>271</v>
      </c>
      <c r="EP724" s="190" t="s">
        <v>271</v>
      </c>
      <c r="EQ724" s="190">
        <v>0</v>
      </c>
      <c r="ER724" s="190" t="s">
        <v>271</v>
      </c>
      <c r="ES724" s="190" t="s">
        <v>271</v>
      </c>
      <c r="ET724" s="190" t="s">
        <v>271</v>
      </c>
      <c r="EU724" s="190" t="s">
        <v>271</v>
      </c>
      <c r="EV724" s="190" t="s">
        <v>271</v>
      </c>
      <c r="EW724" s="190" t="s">
        <v>271</v>
      </c>
      <c r="EX724" s="190">
        <v>0</v>
      </c>
      <c r="EY724" s="190" t="s">
        <v>302</v>
      </c>
      <c r="EZ724" s="190" t="s">
        <v>266</v>
      </c>
      <c r="FA724" s="190" t="s">
        <v>257</v>
      </c>
      <c r="FB724" s="193">
        <v>2</v>
      </c>
      <c r="FC724" s="190" t="s">
        <v>1357</v>
      </c>
      <c r="FD724" s="190" t="s">
        <v>2097</v>
      </c>
      <c r="FE724" s="190" t="s">
        <v>442</v>
      </c>
      <c r="FF724" s="190" t="s">
        <v>271</v>
      </c>
      <c r="FG724" s="190" t="s">
        <v>271</v>
      </c>
      <c r="FH724" s="190" t="s">
        <v>271</v>
      </c>
      <c r="FI724" s="190" t="s">
        <v>271</v>
      </c>
      <c r="FJ724" s="190" t="s">
        <v>271</v>
      </c>
      <c r="FK724" s="190" t="s">
        <v>271</v>
      </c>
      <c r="FL724" s="190" t="s">
        <v>7466</v>
      </c>
      <c r="FM724" s="190" t="s">
        <v>7465</v>
      </c>
      <c r="FN724" s="190" t="s">
        <v>271</v>
      </c>
      <c r="FO724" s="190" t="s">
        <v>271</v>
      </c>
      <c r="FP724" s="190" t="s">
        <v>271</v>
      </c>
      <c r="FQ724" s="193">
        <v>1049</v>
      </c>
      <c r="FR724" s="193">
        <v>907</v>
      </c>
      <c r="FS724" s="190" t="s">
        <v>271</v>
      </c>
      <c r="FT724" s="190" t="s">
        <v>271</v>
      </c>
      <c r="FU724" s="190" t="s">
        <v>271</v>
      </c>
      <c r="FV724" s="190" t="s">
        <v>271</v>
      </c>
      <c r="FW724" s="190" t="s">
        <v>271</v>
      </c>
      <c r="FX724" s="190" t="s">
        <v>271</v>
      </c>
      <c r="FY724" s="190" t="s">
        <v>271</v>
      </c>
      <c r="FZ724" s="190" t="s">
        <v>271</v>
      </c>
      <c r="GA724" s="190" t="s">
        <v>271</v>
      </c>
      <c r="GB724" s="190" t="s">
        <v>271</v>
      </c>
      <c r="GC724" s="190" t="s">
        <v>271</v>
      </c>
      <c r="GD724" s="190" t="s">
        <v>271</v>
      </c>
      <c r="GE724" s="190" t="s">
        <v>271</v>
      </c>
    </row>
    <row r="725" spans="1:187" x14ac:dyDescent="0.3">
      <c r="A725" s="190" t="s">
        <v>372</v>
      </c>
      <c r="B725" s="190">
        <v>3253</v>
      </c>
      <c r="C725" s="190" t="s">
        <v>144</v>
      </c>
      <c r="D725" s="190" t="s">
        <v>239</v>
      </c>
      <c r="E725" s="190" t="s">
        <v>7464</v>
      </c>
      <c r="F725" s="190" t="s">
        <v>7463</v>
      </c>
      <c r="G725" s="190" t="s">
        <v>7281</v>
      </c>
      <c r="H725" s="190" t="s">
        <v>369</v>
      </c>
      <c r="I725" s="190" t="s">
        <v>1432</v>
      </c>
      <c r="J725" s="190" t="s">
        <v>7462</v>
      </c>
      <c r="K725" s="190" t="s">
        <v>271</v>
      </c>
      <c r="L725" s="190" t="s">
        <v>271</v>
      </c>
      <c r="M725" s="190" t="s">
        <v>271</v>
      </c>
      <c r="N725" s="190" t="s">
        <v>271</v>
      </c>
      <c r="O725" s="190" t="s">
        <v>271</v>
      </c>
      <c r="P725" s="190" t="s">
        <v>271</v>
      </c>
      <c r="Q725" s="191">
        <v>40848</v>
      </c>
      <c r="R725" s="191">
        <v>41943</v>
      </c>
      <c r="S725" s="191">
        <v>42247</v>
      </c>
      <c r="T725" s="190" t="s">
        <v>1332</v>
      </c>
      <c r="U725" s="194">
        <v>1600314.28</v>
      </c>
      <c r="V725" s="190" t="s">
        <v>7461</v>
      </c>
      <c r="W725" s="190" t="s">
        <v>7460</v>
      </c>
      <c r="X725" s="190" t="s">
        <v>7434</v>
      </c>
      <c r="Y725" s="190" t="s">
        <v>7459</v>
      </c>
      <c r="Z725" s="190" t="s">
        <v>7458</v>
      </c>
      <c r="AA725" s="190" t="s">
        <v>7457</v>
      </c>
      <c r="AB725" s="190" t="s">
        <v>310</v>
      </c>
      <c r="AC725" s="190" t="s">
        <v>7456</v>
      </c>
      <c r="AD725" s="190" t="s">
        <v>325</v>
      </c>
      <c r="AE725" s="190" t="s">
        <v>7455</v>
      </c>
      <c r="AF725" s="190" t="s">
        <v>7454</v>
      </c>
      <c r="AG725" s="193">
        <v>0</v>
      </c>
      <c r="AH725" s="193">
        <v>0</v>
      </c>
      <c r="AI725" s="193">
        <v>0</v>
      </c>
      <c r="AJ725" s="193">
        <v>10916</v>
      </c>
      <c r="AK725" s="193">
        <v>7629</v>
      </c>
      <c r="AL725" s="193">
        <v>18545</v>
      </c>
      <c r="AM725" s="193" t="s">
        <v>271</v>
      </c>
      <c r="AN725" s="193" t="s">
        <v>271</v>
      </c>
      <c r="AO725" s="193">
        <v>0</v>
      </c>
      <c r="AP725" s="193" t="s">
        <v>271</v>
      </c>
      <c r="AQ725" s="193" t="s">
        <v>271</v>
      </c>
      <c r="AR725" s="193">
        <v>0</v>
      </c>
      <c r="AS725" s="190" t="s">
        <v>271</v>
      </c>
      <c r="AT725" s="193" t="s">
        <v>271</v>
      </c>
      <c r="AU725" s="193" t="s">
        <v>271</v>
      </c>
      <c r="AV725" s="190" t="s">
        <v>271</v>
      </c>
      <c r="AW725" s="193" t="s">
        <v>271</v>
      </c>
      <c r="AX725" s="193" t="s">
        <v>271</v>
      </c>
      <c r="AY725" s="190" t="s">
        <v>271</v>
      </c>
      <c r="AZ725" s="193" t="s">
        <v>271</v>
      </c>
      <c r="BA725" s="193" t="s">
        <v>271</v>
      </c>
      <c r="BB725" s="190" t="s">
        <v>271</v>
      </c>
      <c r="BC725" s="193" t="s">
        <v>271</v>
      </c>
      <c r="BD725" s="193" t="s">
        <v>271</v>
      </c>
      <c r="BE725" s="190" t="s">
        <v>271</v>
      </c>
      <c r="BF725" s="193" t="s">
        <v>271</v>
      </c>
      <c r="BG725" s="193" t="s">
        <v>271</v>
      </c>
      <c r="BH725" s="190" t="s">
        <v>271</v>
      </c>
      <c r="BI725" s="193" t="s">
        <v>271</v>
      </c>
      <c r="BJ725" s="193" t="s">
        <v>271</v>
      </c>
      <c r="BK725" s="190" t="s">
        <v>271</v>
      </c>
      <c r="BL725" s="193" t="s">
        <v>271</v>
      </c>
      <c r="BM725" s="193" t="s">
        <v>271</v>
      </c>
      <c r="BN725" s="190" t="s">
        <v>271</v>
      </c>
      <c r="BO725" s="193" t="s">
        <v>271</v>
      </c>
      <c r="BP725" s="193" t="s">
        <v>271</v>
      </c>
      <c r="BQ725" s="190" t="s">
        <v>271</v>
      </c>
      <c r="BR725" s="193" t="s">
        <v>271</v>
      </c>
      <c r="BS725" s="193" t="s">
        <v>271</v>
      </c>
      <c r="BT725" s="190" t="s">
        <v>271</v>
      </c>
      <c r="BU725" s="193" t="s">
        <v>271</v>
      </c>
      <c r="BV725" s="193" t="s">
        <v>271</v>
      </c>
      <c r="BW725" s="193">
        <v>0</v>
      </c>
      <c r="BX725" s="193">
        <v>0</v>
      </c>
      <c r="BY725" s="193">
        <v>0</v>
      </c>
      <c r="BZ725" s="193">
        <v>10916</v>
      </c>
      <c r="CA725" s="193">
        <v>7629</v>
      </c>
      <c r="CB725" s="193">
        <v>18545</v>
      </c>
      <c r="CC725" s="190" t="s">
        <v>271</v>
      </c>
      <c r="CD725" s="193" t="s">
        <v>271</v>
      </c>
      <c r="CE725" s="193" t="s">
        <v>271</v>
      </c>
      <c r="CF725" s="190" t="s">
        <v>287</v>
      </c>
      <c r="CG725" s="193">
        <v>5143</v>
      </c>
      <c r="CH725" s="193">
        <v>0</v>
      </c>
      <c r="CI725" s="190" t="s">
        <v>271</v>
      </c>
      <c r="CJ725" s="193" t="s">
        <v>271</v>
      </c>
      <c r="CK725" s="193" t="s">
        <v>271</v>
      </c>
      <c r="CL725" s="190" t="s">
        <v>287</v>
      </c>
      <c r="CM725" s="193">
        <v>5143</v>
      </c>
      <c r="CN725" s="193">
        <v>0</v>
      </c>
      <c r="CO725" s="190" t="s">
        <v>271</v>
      </c>
      <c r="CP725" s="193" t="s">
        <v>271</v>
      </c>
      <c r="CQ725" s="193" t="s">
        <v>271</v>
      </c>
      <c r="CR725" s="190" t="s">
        <v>271</v>
      </c>
      <c r="CS725" s="193" t="s">
        <v>271</v>
      </c>
      <c r="CT725" s="193" t="s">
        <v>271</v>
      </c>
      <c r="CU725" s="190" t="s">
        <v>271</v>
      </c>
      <c r="CV725" s="193" t="s">
        <v>271</v>
      </c>
      <c r="CW725" s="193" t="s">
        <v>271</v>
      </c>
      <c r="CX725" s="190" t="s">
        <v>271</v>
      </c>
      <c r="CY725" s="193" t="s">
        <v>271</v>
      </c>
      <c r="CZ725" s="193" t="s">
        <v>271</v>
      </c>
      <c r="DA725" s="190" t="s">
        <v>271</v>
      </c>
      <c r="DB725" s="193" t="s">
        <v>271</v>
      </c>
      <c r="DC725" s="193" t="s">
        <v>271</v>
      </c>
      <c r="DD725" s="190" t="s">
        <v>271</v>
      </c>
      <c r="DE725" s="193" t="s">
        <v>271</v>
      </c>
      <c r="DF725" s="193" t="s">
        <v>271</v>
      </c>
      <c r="DG725" s="190" t="s">
        <v>271</v>
      </c>
      <c r="DH725" s="193" t="s">
        <v>271</v>
      </c>
      <c r="DI725" s="193" t="s">
        <v>271</v>
      </c>
      <c r="DJ725" s="190" t="s">
        <v>271</v>
      </c>
      <c r="DK725" s="193" t="s">
        <v>271</v>
      </c>
      <c r="DL725" s="193" t="s">
        <v>271</v>
      </c>
      <c r="DM725" s="190" t="s">
        <v>271</v>
      </c>
      <c r="DN725" s="193" t="s">
        <v>271</v>
      </c>
      <c r="DO725" s="193" t="s">
        <v>271</v>
      </c>
      <c r="DP725" s="190" t="s">
        <v>271</v>
      </c>
      <c r="DQ725" s="193" t="s">
        <v>271</v>
      </c>
      <c r="DR725" s="193" t="s">
        <v>271</v>
      </c>
      <c r="DS725" s="190" t="s">
        <v>271</v>
      </c>
      <c r="DT725" s="193" t="s">
        <v>271</v>
      </c>
      <c r="DU725" s="193" t="s">
        <v>271</v>
      </c>
      <c r="DV725" s="190" t="s">
        <v>271</v>
      </c>
      <c r="DW725" s="193" t="s">
        <v>271</v>
      </c>
      <c r="DX725" s="193" t="s">
        <v>271</v>
      </c>
      <c r="DY725" s="190" t="s">
        <v>655</v>
      </c>
      <c r="DZ725" s="190" t="s">
        <v>297</v>
      </c>
      <c r="EA725" s="190" t="s">
        <v>271</v>
      </c>
      <c r="EB725" s="190" t="s">
        <v>271</v>
      </c>
      <c r="EC725" s="190" t="s">
        <v>271</v>
      </c>
      <c r="ED725" s="190" t="s">
        <v>271</v>
      </c>
      <c r="EE725" s="190" t="s">
        <v>271</v>
      </c>
      <c r="EF725" s="190" t="s">
        <v>271</v>
      </c>
      <c r="EG725" s="190" t="s">
        <v>321</v>
      </c>
      <c r="EH725" s="190" t="s">
        <v>284</v>
      </c>
      <c r="EI725" s="190" t="s">
        <v>319</v>
      </c>
      <c r="EJ725" s="190" t="s">
        <v>245</v>
      </c>
      <c r="EK725" s="190" t="s">
        <v>271</v>
      </c>
      <c r="EL725" s="190" t="s">
        <v>271</v>
      </c>
      <c r="EM725" s="190" t="s">
        <v>271</v>
      </c>
      <c r="EN725" s="190" t="s">
        <v>271</v>
      </c>
      <c r="EO725" s="190" t="s">
        <v>271</v>
      </c>
      <c r="EP725" s="190" t="s">
        <v>271</v>
      </c>
      <c r="EQ725" s="190">
        <v>0</v>
      </c>
      <c r="ER725" s="190" t="s">
        <v>271</v>
      </c>
      <c r="ES725" s="190" t="s">
        <v>271</v>
      </c>
      <c r="ET725" s="190" t="s">
        <v>271</v>
      </c>
      <c r="EU725" s="190" t="s">
        <v>271</v>
      </c>
      <c r="EV725" s="190" t="s">
        <v>271</v>
      </c>
      <c r="EW725" s="190" t="s">
        <v>271</v>
      </c>
      <c r="EX725" s="190">
        <v>0</v>
      </c>
      <c r="EY725" s="190" t="s">
        <v>278</v>
      </c>
      <c r="EZ725" s="190" t="s">
        <v>267</v>
      </c>
      <c r="FA725" s="190" t="s">
        <v>257</v>
      </c>
      <c r="FB725" s="193">
        <v>6</v>
      </c>
      <c r="FC725" s="190" t="s">
        <v>537</v>
      </c>
      <c r="FD725" s="190" t="s">
        <v>348</v>
      </c>
      <c r="FE725" s="190" t="s">
        <v>376</v>
      </c>
      <c r="FF725" s="190" t="s">
        <v>271</v>
      </c>
      <c r="FG725" s="190" t="s">
        <v>271</v>
      </c>
      <c r="FH725" s="190" t="s">
        <v>271</v>
      </c>
      <c r="FI725" s="190" t="s">
        <v>271</v>
      </c>
      <c r="FJ725" s="190" t="s">
        <v>271</v>
      </c>
      <c r="FK725" s="190" t="s">
        <v>271</v>
      </c>
      <c r="FL725" s="190" t="s">
        <v>7453</v>
      </c>
      <c r="FM725" s="190" t="s">
        <v>7452</v>
      </c>
      <c r="FN725" s="190" t="s">
        <v>7451</v>
      </c>
      <c r="FO725" s="190" t="s">
        <v>271</v>
      </c>
      <c r="FP725" s="190" t="s">
        <v>271</v>
      </c>
      <c r="FQ725" s="193">
        <v>0</v>
      </c>
      <c r="FR725" s="193">
        <v>18545</v>
      </c>
      <c r="FS725" s="190" t="s">
        <v>271</v>
      </c>
      <c r="FT725" s="190" t="s">
        <v>271</v>
      </c>
      <c r="FU725" s="190" t="s">
        <v>271</v>
      </c>
      <c r="FV725" s="190" t="s">
        <v>271</v>
      </c>
      <c r="FW725" s="190" t="s">
        <v>271</v>
      </c>
      <c r="FX725" s="190" t="s">
        <v>271</v>
      </c>
      <c r="FY725" s="190" t="s">
        <v>271</v>
      </c>
      <c r="FZ725" s="190" t="s">
        <v>271</v>
      </c>
      <c r="GA725" s="190" t="s">
        <v>272</v>
      </c>
      <c r="GB725" s="190" t="s">
        <v>271</v>
      </c>
      <c r="GC725" s="190" t="s">
        <v>271</v>
      </c>
      <c r="GD725" s="190" t="s">
        <v>271</v>
      </c>
      <c r="GE725" s="190" t="s">
        <v>271</v>
      </c>
    </row>
    <row r="726" spans="1:187" x14ac:dyDescent="0.3">
      <c r="A726" s="190" t="s">
        <v>372</v>
      </c>
      <c r="B726" s="190">
        <v>3254</v>
      </c>
      <c r="C726" s="190" t="s">
        <v>144</v>
      </c>
      <c r="D726" s="190" t="s">
        <v>239</v>
      </c>
      <c r="E726" s="190" t="s">
        <v>7450</v>
      </c>
      <c r="F726" s="190" t="s">
        <v>7449</v>
      </c>
      <c r="G726" s="190" t="s">
        <v>7281</v>
      </c>
      <c r="H726" s="190" t="s">
        <v>369</v>
      </c>
      <c r="I726" s="190" t="s">
        <v>7448</v>
      </c>
      <c r="J726" s="190" t="s">
        <v>7447</v>
      </c>
      <c r="K726" s="190" t="s">
        <v>271</v>
      </c>
      <c r="L726" s="190" t="s">
        <v>271</v>
      </c>
      <c r="M726" s="190" t="s">
        <v>271</v>
      </c>
      <c r="N726" s="190" t="s">
        <v>271</v>
      </c>
      <c r="O726" s="190" t="s">
        <v>271</v>
      </c>
      <c r="P726" s="190" t="s">
        <v>271</v>
      </c>
      <c r="Q726" s="191">
        <v>41955</v>
      </c>
      <c r="R726" s="191">
        <v>42502</v>
      </c>
      <c r="T726" s="190" t="s">
        <v>1332</v>
      </c>
      <c r="U726" s="194">
        <v>170640</v>
      </c>
      <c r="V726" s="190" t="s">
        <v>7446</v>
      </c>
      <c r="W726" s="190" t="s">
        <v>7445</v>
      </c>
      <c r="X726" s="190" t="s">
        <v>3172</v>
      </c>
      <c r="Y726" s="190" t="s">
        <v>7444</v>
      </c>
      <c r="Z726" s="190" t="s">
        <v>7443</v>
      </c>
      <c r="AA726" s="190" t="s">
        <v>7442</v>
      </c>
      <c r="AB726" s="190" t="s">
        <v>310</v>
      </c>
      <c r="AC726" s="190" t="s">
        <v>7441</v>
      </c>
      <c r="AD726" s="190" t="s">
        <v>325</v>
      </c>
      <c r="AE726" s="190" t="s">
        <v>7440</v>
      </c>
      <c r="AF726" s="190" t="s">
        <v>7439</v>
      </c>
      <c r="AG726" s="193">
        <v>7818</v>
      </c>
      <c r="AH726" s="193">
        <v>8567</v>
      </c>
      <c r="AI726" s="193">
        <v>16385</v>
      </c>
      <c r="AJ726" s="193">
        <v>2744</v>
      </c>
      <c r="AK726" s="193">
        <v>2547</v>
      </c>
      <c r="AL726" s="193">
        <v>5291</v>
      </c>
      <c r="AM726" s="193" t="s">
        <v>271</v>
      </c>
      <c r="AN726" s="193" t="s">
        <v>271</v>
      </c>
      <c r="AO726" s="193">
        <v>0</v>
      </c>
      <c r="AP726" s="193" t="s">
        <v>271</v>
      </c>
      <c r="AQ726" s="193" t="s">
        <v>271</v>
      </c>
      <c r="AR726" s="193">
        <v>0</v>
      </c>
      <c r="AS726" s="190" t="s">
        <v>271</v>
      </c>
      <c r="AT726" s="193" t="s">
        <v>271</v>
      </c>
      <c r="AU726" s="193" t="s">
        <v>271</v>
      </c>
      <c r="AV726" s="190" t="s">
        <v>271</v>
      </c>
      <c r="AW726" s="193" t="s">
        <v>271</v>
      </c>
      <c r="AX726" s="193" t="s">
        <v>271</v>
      </c>
      <c r="AY726" s="190" t="s">
        <v>271</v>
      </c>
      <c r="AZ726" s="193" t="s">
        <v>271</v>
      </c>
      <c r="BA726" s="193" t="s">
        <v>271</v>
      </c>
      <c r="BB726" s="190" t="s">
        <v>271</v>
      </c>
      <c r="BC726" s="193" t="s">
        <v>271</v>
      </c>
      <c r="BD726" s="193" t="s">
        <v>271</v>
      </c>
      <c r="BE726" s="190" t="s">
        <v>271</v>
      </c>
      <c r="BF726" s="193" t="s">
        <v>271</v>
      </c>
      <c r="BG726" s="193" t="s">
        <v>271</v>
      </c>
      <c r="BH726" s="190" t="s">
        <v>271</v>
      </c>
      <c r="BI726" s="193" t="s">
        <v>271</v>
      </c>
      <c r="BJ726" s="193" t="s">
        <v>271</v>
      </c>
      <c r="BK726" s="190" t="s">
        <v>271</v>
      </c>
      <c r="BL726" s="193" t="s">
        <v>271</v>
      </c>
      <c r="BM726" s="193" t="s">
        <v>271</v>
      </c>
      <c r="BN726" s="190" t="s">
        <v>271</v>
      </c>
      <c r="BO726" s="193" t="s">
        <v>271</v>
      </c>
      <c r="BP726" s="193" t="s">
        <v>271</v>
      </c>
      <c r="BQ726" s="190" t="s">
        <v>271</v>
      </c>
      <c r="BR726" s="193" t="s">
        <v>271</v>
      </c>
      <c r="BS726" s="193" t="s">
        <v>271</v>
      </c>
      <c r="BT726" s="190" t="s">
        <v>271</v>
      </c>
      <c r="BU726" s="193" t="s">
        <v>271</v>
      </c>
      <c r="BV726" s="193" t="s">
        <v>271</v>
      </c>
      <c r="BW726" s="193">
        <v>7818</v>
      </c>
      <c r="BX726" s="193">
        <v>8567</v>
      </c>
      <c r="BY726" s="193">
        <v>16385</v>
      </c>
      <c r="BZ726" s="193">
        <v>2744</v>
      </c>
      <c r="CA726" s="193">
        <v>2547</v>
      </c>
      <c r="CB726" s="193">
        <v>5291</v>
      </c>
      <c r="CC726" s="190" t="s">
        <v>287</v>
      </c>
      <c r="CD726" s="193">
        <v>110</v>
      </c>
      <c r="CE726" s="193">
        <v>0</v>
      </c>
      <c r="CF726" s="190" t="s">
        <v>287</v>
      </c>
      <c r="CG726" s="193">
        <v>460</v>
      </c>
      <c r="CH726" s="193">
        <v>0</v>
      </c>
      <c r="CI726" s="190" t="s">
        <v>271</v>
      </c>
      <c r="CJ726" s="193" t="s">
        <v>271</v>
      </c>
      <c r="CK726" s="193" t="s">
        <v>271</v>
      </c>
      <c r="CL726" s="190" t="s">
        <v>271</v>
      </c>
      <c r="CM726" s="193" t="s">
        <v>271</v>
      </c>
      <c r="CN726" s="193" t="s">
        <v>271</v>
      </c>
      <c r="CO726" s="190" t="s">
        <v>271</v>
      </c>
      <c r="CP726" s="193" t="s">
        <v>271</v>
      </c>
      <c r="CQ726" s="193" t="s">
        <v>271</v>
      </c>
      <c r="CR726" s="190" t="s">
        <v>271</v>
      </c>
      <c r="CS726" s="193" t="s">
        <v>271</v>
      </c>
      <c r="CT726" s="193" t="s">
        <v>271</v>
      </c>
      <c r="CU726" s="190" t="s">
        <v>271</v>
      </c>
      <c r="CV726" s="193" t="s">
        <v>271</v>
      </c>
      <c r="CW726" s="193" t="s">
        <v>271</v>
      </c>
      <c r="CX726" s="190" t="s">
        <v>271</v>
      </c>
      <c r="CY726" s="193" t="s">
        <v>271</v>
      </c>
      <c r="CZ726" s="193" t="s">
        <v>271</v>
      </c>
      <c r="DA726" s="190" t="s">
        <v>271</v>
      </c>
      <c r="DB726" s="193" t="s">
        <v>271</v>
      </c>
      <c r="DC726" s="193" t="s">
        <v>271</v>
      </c>
      <c r="DD726" s="190" t="s">
        <v>271</v>
      </c>
      <c r="DE726" s="193" t="s">
        <v>271</v>
      </c>
      <c r="DF726" s="193" t="s">
        <v>271</v>
      </c>
      <c r="DG726" s="190" t="s">
        <v>271</v>
      </c>
      <c r="DH726" s="193" t="s">
        <v>271</v>
      </c>
      <c r="DI726" s="193" t="s">
        <v>271</v>
      </c>
      <c r="DJ726" s="190" t="s">
        <v>287</v>
      </c>
      <c r="DK726" s="193">
        <v>460</v>
      </c>
      <c r="DL726" s="193">
        <v>0</v>
      </c>
      <c r="DM726" s="190" t="s">
        <v>271</v>
      </c>
      <c r="DN726" s="193" t="s">
        <v>271</v>
      </c>
      <c r="DO726" s="193" t="s">
        <v>271</v>
      </c>
      <c r="DP726" s="190" t="s">
        <v>271</v>
      </c>
      <c r="DQ726" s="193" t="s">
        <v>271</v>
      </c>
      <c r="DR726" s="193" t="s">
        <v>271</v>
      </c>
      <c r="DS726" s="190" t="s">
        <v>271</v>
      </c>
      <c r="DT726" s="193" t="s">
        <v>271</v>
      </c>
      <c r="DU726" s="193" t="s">
        <v>271</v>
      </c>
      <c r="DV726" s="190" t="s">
        <v>271</v>
      </c>
      <c r="DW726" s="193" t="s">
        <v>271</v>
      </c>
      <c r="DX726" s="193" t="s">
        <v>271</v>
      </c>
      <c r="DY726" s="190" t="s">
        <v>655</v>
      </c>
      <c r="DZ726" s="190" t="s">
        <v>272</v>
      </c>
      <c r="EA726" s="190" t="s">
        <v>868</v>
      </c>
      <c r="EB726" s="190" t="s">
        <v>307</v>
      </c>
      <c r="EC726" s="190" t="s">
        <v>271</v>
      </c>
      <c r="ED726" s="190" t="s">
        <v>271</v>
      </c>
      <c r="EE726" s="190" t="s">
        <v>271</v>
      </c>
      <c r="EF726" s="190" t="s">
        <v>271</v>
      </c>
      <c r="EG726" s="190" t="s">
        <v>321</v>
      </c>
      <c r="EH726" s="190" t="s">
        <v>284</v>
      </c>
      <c r="EI726" s="190" t="s">
        <v>283</v>
      </c>
      <c r="EJ726" s="190" t="s">
        <v>246</v>
      </c>
      <c r="EK726" s="190" t="s">
        <v>271</v>
      </c>
      <c r="EL726" s="190" t="s">
        <v>271</v>
      </c>
      <c r="EM726" s="190" t="s">
        <v>271</v>
      </c>
      <c r="EN726" s="190" t="s">
        <v>271</v>
      </c>
      <c r="EO726" s="190" t="s">
        <v>271</v>
      </c>
      <c r="EP726" s="190" t="s">
        <v>271</v>
      </c>
      <c r="EQ726" s="190">
        <v>0</v>
      </c>
      <c r="ER726" s="190" t="s">
        <v>271</v>
      </c>
      <c r="ES726" s="190" t="s">
        <v>271</v>
      </c>
      <c r="ET726" s="190" t="s">
        <v>271</v>
      </c>
      <c r="EU726" s="190" t="s">
        <v>271</v>
      </c>
      <c r="EV726" s="190" t="s">
        <v>271</v>
      </c>
      <c r="EW726" s="190" t="s">
        <v>271</v>
      </c>
      <c r="EX726" s="190">
        <v>0</v>
      </c>
      <c r="EY726" s="190" t="s">
        <v>278</v>
      </c>
      <c r="EZ726" s="190" t="s">
        <v>267</v>
      </c>
      <c r="FA726" s="190" t="s">
        <v>259</v>
      </c>
      <c r="FB726" s="193">
        <v>7</v>
      </c>
      <c r="FC726" s="190" t="s">
        <v>348</v>
      </c>
      <c r="FD726" s="190" t="s">
        <v>301</v>
      </c>
      <c r="FE726" s="190" t="s">
        <v>301</v>
      </c>
      <c r="FF726" s="190" t="s">
        <v>271</v>
      </c>
      <c r="FG726" s="190" t="s">
        <v>271</v>
      </c>
      <c r="FH726" s="190" t="s">
        <v>271</v>
      </c>
      <c r="FI726" s="190" t="s">
        <v>271</v>
      </c>
      <c r="FJ726" s="190" t="s">
        <v>271</v>
      </c>
      <c r="FK726" s="190" t="s">
        <v>271</v>
      </c>
      <c r="FL726" s="190" t="s">
        <v>271</v>
      </c>
      <c r="FM726" s="190" t="s">
        <v>271</v>
      </c>
      <c r="FN726" s="190" t="s">
        <v>271</v>
      </c>
      <c r="FO726" s="190" t="s">
        <v>271</v>
      </c>
      <c r="FP726" s="190" t="s">
        <v>271</v>
      </c>
      <c r="FQ726" s="193">
        <v>16385</v>
      </c>
      <c r="FR726" s="193">
        <v>5291</v>
      </c>
      <c r="FS726" s="190" t="s">
        <v>271</v>
      </c>
      <c r="FT726" s="190" t="s">
        <v>271</v>
      </c>
      <c r="FU726" s="190" t="s">
        <v>271</v>
      </c>
      <c r="FV726" s="190" t="s">
        <v>271</v>
      </c>
      <c r="FW726" s="190" t="s">
        <v>271</v>
      </c>
      <c r="FX726" s="190" t="s">
        <v>271</v>
      </c>
      <c r="FY726" s="190" t="s">
        <v>271</v>
      </c>
      <c r="FZ726" s="190" t="s">
        <v>271</v>
      </c>
      <c r="GA726" s="190" t="s">
        <v>272</v>
      </c>
      <c r="GB726" s="190" t="s">
        <v>271</v>
      </c>
      <c r="GC726" s="190" t="s">
        <v>271</v>
      </c>
      <c r="GD726" s="190" t="s">
        <v>271</v>
      </c>
      <c r="GE726" s="190" t="s">
        <v>271</v>
      </c>
    </row>
    <row r="727" spans="1:187" x14ac:dyDescent="0.3">
      <c r="A727" s="190" t="s">
        <v>372</v>
      </c>
      <c r="B727" s="190">
        <v>3255</v>
      </c>
      <c r="C727" s="190" t="s">
        <v>144</v>
      </c>
      <c r="D727" s="190" t="s">
        <v>239</v>
      </c>
      <c r="E727" s="190" t="s">
        <v>271</v>
      </c>
      <c r="F727" s="190" t="s">
        <v>7438</v>
      </c>
      <c r="G727" s="190" t="s">
        <v>7281</v>
      </c>
      <c r="H727" s="190" t="s">
        <v>369</v>
      </c>
      <c r="I727" s="190" t="s">
        <v>1432</v>
      </c>
      <c r="J727" s="190" t="s">
        <v>7437</v>
      </c>
      <c r="K727" s="190" t="s">
        <v>271</v>
      </c>
      <c r="L727" s="190" t="s">
        <v>271</v>
      </c>
      <c r="M727" s="190" t="s">
        <v>271</v>
      </c>
      <c r="N727" s="190" t="s">
        <v>271</v>
      </c>
      <c r="O727" s="190" t="s">
        <v>271</v>
      </c>
      <c r="P727" s="190" t="s">
        <v>271</v>
      </c>
      <c r="Q727" s="191">
        <v>42248</v>
      </c>
      <c r="R727" s="191">
        <v>43313</v>
      </c>
      <c r="T727" s="190" t="s">
        <v>549</v>
      </c>
      <c r="U727" s="194">
        <v>2759000</v>
      </c>
      <c r="V727" s="190" t="s">
        <v>7436</v>
      </c>
      <c r="W727" s="190" t="s">
        <v>7435</v>
      </c>
      <c r="X727" s="190" t="s">
        <v>7434</v>
      </c>
      <c r="Y727" s="190" t="s">
        <v>271</v>
      </c>
      <c r="Z727" s="190" t="s">
        <v>271</v>
      </c>
      <c r="AA727" s="190" t="s">
        <v>271</v>
      </c>
      <c r="AB727" s="190" t="s">
        <v>310</v>
      </c>
      <c r="AC727" s="190" t="s">
        <v>7433</v>
      </c>
      <c r="AD727" s="190" t="s">
        <v>289</v>
      </c>
      <c r="AE727" s="190" t="s">
        <v>7432</v>
      </c>
      <c r="AF727" s="190" t="s">
        <v>7431</v>
      </c>
      <c r="AG727" s="193">
        <v>0</v>
      </c>
      <c r="AH727" s="193">
        <v>0</v>
      </c>
      <c r="AI727" s="193">
        <v>0</v>
      </c>
      <c r="AJ727" s="193">
        <v>13860</v>
      </c>
      <c r="AK727" s="193">
        <v>13860</v>
      </c>
      <c r="AL727" s="193">
        <v>27720</v>
      </c>
      <c r="AM727" s="193" t="s">
        <v>271</v>
      </c>
      <c r="AN727" s="193" t="s">
        <v>271</v>
      </c>
      <c r="AO727" s="193">
        <v>0</v>
      </c>
      <c r="AP727" s="193" t="s">
        <v>271</v>
      </c>
      <c r="AQ727" s="193" t="s">
        <v>271</v>
      </c>
      <c r="AR727" s="193">
        <v>0</v>
      </c>
      <c r="AS727" s="190" t="s">
        <v>271</v>
      </c>
      <c r="AT727" s="193" t="s">
        <v>271</v>
      </c>
      <c r="AU727" s="193" t="s">
        <v>271</v>
      </c>
      <c r="AV727" s="190" t="s">
        <v>271</v>
      </c>
      <c r="AW727" s="193" t="s">
        <v>271</v>
      </c>
      <c r="AX727" s="193" t="s">
        <v>271</v>
      </c>
      <c r="AY727" s="190" t="s">
        <v>271</v>
      </c>
      <c r="AZ727" s="193" t="s">
        <v>271</v>
      </c>
      <c r="BA727" s="193" t="s">
        <v>271</v>
      </c>
      <c r="BB727" s="190" t="s">
        <v>271</v>
      </c>
      <c r="BC727" s="193" t="s">
        <v>271</v>
      </c>
      <c r="BD727" s="193" t="s">
        <v>271</v>
      </c>
      <c r="BE727" s="190" t="s">
        <v>271</v>
      </c>
      <c r="BF727" s="193" t="s">
        <v>271</v>
      </c>
      <c r="BG727" s="193" t="s">
        <v>271</v>
      </c>
      <c r="BH727" s="190" t="s">
        <v>271</v>
      </c>
      <c r="BI727" s="193" t="s">
        <v>271</v>
      </c>
      <c r="BJ727" s="193" t="s">
        <v>271</v>
      </c>
      <c r="BK727" s="190" t="s">
        <v>271</v>
      </c>
      <c r="BL727" s="193" t="s">
        <v>271</v>
      </c>
      <c r="BM727" s="193" t="s">
        <v>271</v>
      </c>
      <c r="BN727" s="190" t="s">
        <v>271</v>
      </c>
      <c r="BO727" s="193" t="s">
        <v>271</v>
      </c>
      <c r="BP727" s="193" t="s">
        <v>271</v>
      </c>
      <c r="BQ727" s="190" t="s">
        <v>271</v>
      </c>
      <c r="BR727" s="193" t="s">
        <v>271</v>
      </c>
      <c r="BS727" s="193" t="s">
        <v>271</v>
      </c>
      <c r="BT727" s="190" t="s">
        <v>271</v>
      </c>
      <c r="BU727" s="193" t="s">
        <v>271</v>
      </c>
      <c r="BV727" s="193" t="s">
        <v>271</v>
      </c>
      <c r="BW727" s="193">
        <v>0</v>
      </c>
      <c r="BX727" s="193">
        <v>0</v>
      </c>
      <c r="BY727" s="193">
        <v>0</v>
      </c>
      <c r="BZ727" s="193">
        <v>13860</v>
      </c>
      <c r="CA727" s="193">
        <v>13860</v>
      </c>
      <c r="CB727" s="193">
        <v>27720</v>
      </c>
      <c r="CC727" s="190" t="s">
        <v>287</v>
      </c>
      <c r="CD727" s="193">
        <v>27720</v>
      </c>
      <c r="CE727" s="193">
        <v>0</v>
      </c>
      <c r="CF727" s="190" t="s">
        <v>287</v>
      </c>
      <c r="CG727" s="193">
        <v>27720</v>
      </c>
      <c r="CH727" s="193">
        <v>0</v>
      </c>
      <c r="CI727" s="190" t="s">
        <v>271</v>
      </c>
      <c r="CJ727" s="193" t="s">
        <v>271</v>
      </c>
      <c r="CK727" s="193" t="s">
        <v>271</v>
      </c>
      <c r="CL727" s="190" t="s">
        <v>287</v>
      </c>
      <c r="CM727" s="193">
        <v>27720</v>
      </c>
      <c r="CN727" s="193">
        <v>0</v>
      </c>
      <c r="CO727" s="190" t="s">
        <v>271</v>
      </c>
      <c r="CP727" s="193" t="s">
        <v>271</v>
      </c>
      <c r="CQ727" s="193" t="s">
        <v>271</v>
      </c>
      <c r="CR727" s="190" t="s">
        <v>271</v>
      </c>
      <c r="CS727" s="193" t="s">
        <v>271</v>
      </c>
      <c r="CT727" s="193" t="s">
        <v>271</v>
      </c>
      <c r="CU727" s="190" t="s">
        <v>271</v>
      </c>
      <c r="CV727" s="193" t="s">
        <v>271</v>
      </c>
      <c r="CW727" s="193" t="s">
        <v>271</v>
      </c>
      <c r="CX727" s="190" t="s">
        <v>271</v>
      </c>
      <c r="CY727" s="193" t="s">
        <v>271</v>
      </c>
      <c r="CZ727" s="193" t="s">
        <v>271</v>
      </c>
      <c r="DA727" s="190" t="s">
        <v>271</v>
      </c>
      <c r="DB727" s="193" t="s">
        <v>271</v>
      </c>
      <c r="DC727" s="193" t="s">
        <v>271</v>
      </c>
      <c r="DD727" s="190" t="s">
        <v>271</v>
      </c>
      <c r="DE727" s="193" t="s">
        <v>271</v>
      </c>
      <c r="DF727" s="193" t="s">
        <v>271</v>
      </c>
      <c r="DG727" s="190" t="s">
        <v>271</v>
      </c>
      <c r="DH727" s="193" t="s">
        <v>271</v>
      </c>
      <c r="DI727" s="193" t="s">
        <v>271</v>
      </c>
      <c r="DJ727" s="190" t="s">
        <v>287</v>
      </c>
      <c r="DK727" s="193">
        <v>27720</v>
      </c>
      <c r="DL727" s="193">
        <v>0</v>
      </c>
      <c r="DM727" s="190" t="s">
        <v>271</v>
      </c>
      <c r="DN727" s="193" t="s">
        <v>271</v>
      </c>
      <c r="DO727" s="193" t="s">
        <v>271</v>
      </c>
      <c r="DP727" s="190" t="s">
        <v>271</v>
      </c>
      <c r="DQ727" s="193" t="s">
        <v>271</v>
      </c>
      <c r="DR727" s="193" t="s">
        <v>271</v>
      </c>
      <c r="DS727" s="190" t="s">
        <v>271</v>
      </c>
      <c r="DT727" s="193" t="s">
        <v>271</v>
      </c>
      <c r="DU727" s="193" t="s">
        <v>271</v>
      </c>
      <c r="DV727" s="190" t="s">
        <v>271</v>
      </c>
      <c r="DW727" s="193" t="s">
        <v>271</v>
      </c>
      <c r="DX727" s="193" t="s">
        <v>271</v>
      </c>
      <c r="DY727" s="190" t="s">
        <v>356</v>
      </c>
      <c r="DZ727" s="190" t="s">
        <v>272</v>
      </c>
      <c r="EA727" s="190" t="s">
        <v>308</v>
      </c>
      <c r="EB727" s="190" t="s">
        <v>307</v>
      </c>
      <c r="EC727" s="190" t="s">
        <v>297</v>
      </c>
      <c r="ED727" s="190" t="s">
        <v>271</v>
      </c>
      <c r="EE727" s="190" t="s">
        <v>271</v>
      </c>
      <c r="EF727" s="190" t="s">
        <v>271</v>
      </c>
      <c r="EG727" s="190" t="s">
        <v>321</v>
      </c>
      <c r="EH727" s="190" t="s">
        <v>284</v>
      </c>
      <c r="EI727" s="190" t="s">
        <v>319</v>
      </c>
      <c r="EJ727" s="190" t="s">
        <v>246</v>
      </c>
      <c r="EK727" s="190" t="s">
        <v>379</v>
      </c>
      <c r="EL727" s="190" t="s">
        <v>272</v>
      </c>
      <c r="EM727" s="190" t="s">
        <v>272</v>
      </c>
      <c r="EN727" s="190" t="s">
        <v>272</v>
      </c>
      <c r="EO727" s="190" t="s">
        <v>272</v>
      </c>
      <c r="EP727" s="190" t="s">
        <v>378</v>
      </c>
      <c r="EQ727" s="190">
        <v>4</v>
      </c>
      <c r="ER727" s="190" t="s">
        <v>349</v>
      </c>
      <c r="ES727" s="190" t="s">
        <v>272</v>
      </c>
      <c r="ET727" s="190" t="s">
        <v>272</v>
      </c>
      <c r="EU727" s="190" t="s">
        <v>272</v>
      </c>
      <c r="EV727" s="190" t="s">
        <v>272</v>
      </c>
      <c r="EW727" s="190" t="s">
        <v>303</v>
      </c>
      <c r="EX727" s="190">
        <v>4</v>
      </c>
      <c r="EY727" s="190" t="s">
        <v>318</v>
      </c>
      <c r="EZ727" s="190" t="s">
        <v>267</v>
      </c>
      <c r="FA727" s="190" t="s">
        <v>257</v>
      </c>
      <c r="FB727" s="193">
        <v>4</v>
      </c>
      <c r="FC727" s="190" t="s">
        <v>348</v>
      </c>
      <c r="FD727" s="190" t="s">
        <v>376</v>
      </c>
      <c r="FE727" s="190" t="s">
        <v>537</v>
      </c>
      <c r="FF727" s="190" t="s">
        <v>264</v>
      </c>
      <c r="FG727" s="190" t="s">
        <v>271</v>
      </c>
      <c r="FH727" s="190" t="s">
        <v>271</v>
      </c>
      <c r="FI727" s="190" t="s">
        <v>271</v>
      </c>
      <c r="FJ727" s="190" t="s">
        <v>271</v>
      </c>
      <c r="FK727" s="190" t="s">
        <v>271</v>
      </c>
      <c r="FL727" s="190" t="s">
        <v>271</v>
      </c>
      <c r="FM727" s="190" t="s">
        <v>271</v>
      </c>
      <c r="FN727" s="190" t="s">
        <v>271</v>
      </c>
      <c r="FO727" s="190" t="s">
        <v>271</v>
      </c>
      <c r="FP727" s="190" t="s">
        <v>271</v>
      </c>
      <c r="FQ727" s="193">
        <v>0</v>
      </c>
      <c r="FR727" s="193">
        <v>27720</v>
      </c>
      <c r="FS727" s="190" t="s">
        <v>271</v>
      </c>
      <c r="FT727" s="190" t="s">
        <v>271</v>
      </c>
      <c r="FU727" s="190" t="s">
        <v>271</v>
      </c>
      <c r="FV727" s="190" t="s">
        <v>271</v>
      </c>
      <c r="FW727" s="190" t="s">
        <v>271</v>
      </c>
      <c r="FX727" s="190" t="s">
        <v>271</v>
      </c>
      <c r="FY727" s="190" t="s">
        <v>271</v>
      </c>
      <c r="FZ727" s="190" t="s">
        <v>271</v>
      </c>
      <c r="GA727" s="190" t="s">
        <v>272</v>
      </c>
      <c r="GB727" s="190" t="s">
        <v>271</v>
      </c>
      <c r="GC727" s="190" t="s">
        <v>271</v>
      </c>
      <c r="GD727" s="190" t="s">
        <v>271</v>
      </c>
      <c r="GE727" s="190" t="s">
        <v>271</v>
      </c>
    </row>
    <row r="728" spans="1:187" x14ac:dyDescent="0.3">
      <c r="A728" s="190" t="s">
        <v>372</v>
      </c>
      <c r="B728" s="190">
        <v>3257</v>
      </c>
      <c r="C728" s="190" t="s">
        <v>144</v>
      </c>
      <c r="D728" s="190" t="s">
        <v>239</v>
      </c>
      <c r="E728" s="190" t="s">
        <v>7430</v>
      </c>
      <c r="F728" s="190" t="s">
        <v>7429</v>
      </c>
      <c r="G728" s="190" t="s">
        <v>7281</v>
      </c>
      <c r="H728" s="190" t="s">
        <v>2239</v>
      </c>
      <c r="I728" s="190" t="s">
        <v>301</v>
      </c>
      <c r="J728" s="190" t="s">
        <v>7428</v>
      </c>
      <c r="K728" s="190" t="s">
        <v>271</v>
      </c>
      <c r="L728" s="190" t="s">
        <v>271</v>
      </c>
      <c r="M728" s="190" t="s">
        <v>271</v>
      </c>
      <c r="N728" s="190" t="s">
        <v>271</v>
      </c>
      <c r="O728" s="190" t="s">
        <v>271</v>
      </c>
      <c r="P728" s="190" t="s">
        <v>271</v>
      </c>
      <c r="Q728" s="191">
        <v>41091</v>
      </c>
      <c r="R728" s="191">
        <v>42215</v>
      </c>
      <c r="T728" s="190" t="s">
        <v>391</v>
      </c>
      <c r="U728" s="194">
        <v>1477340</v>
      </c>
      <c r="V728" s="190" t="s">
        <v>5926</v>
      </c>
      <c r="W728" s="190" t="s">
        <v>5925</v>
      </c>
      <c r="X728" s="190" t="s">
        <v>5924</v>
      </c>
      <c r="Y728" s="190" t="s">
        <v>7407</v>
      </c>
      <c r="Z728" s="190" t="s">
        <v>7406</v>
      </c>
      <c r="AA728" s="190" t="s">
        <v>7405</v>
      </c>
      <c r="AB728" s="190" t="s">
        <v>310</v>
      </c>
      <c r="AC728" s="190" t="s">
        <v>7427</v>
      </c>
      <c r="AD728" s="190" t="s">
        <v>289</v>
      </c>
      <c r="AE728" s="190" t="s">
        <v>7403</v>
      </c>
      <c r="AF728" s="190" t="s">
        <v>7426</v>
      </c>
      <c r="AG728" s="193">
        <v>32318</v>
      </c>
      <c r="AH728" s="193">
        <v>31050</v>
      </c>
      <c r="AI728" s="193">
        <v>63370</v>
      </c>
      <c r="AJ728" s="193">
        <v>6463</v>
      </c>
      <c r="AK728" s="193">
        <v>6209</v>
      </c>
      <c r="AL728" s="193">
        <v>12674</v>
      </c>
      <c r="AM728" s="193">
        <v>0</v>
      </c>
      <c r="AN728" s="193">
        <v>0</v>
      </c>
      <c r="AO728" s="193">
        <v>0</v>
      </c>
      <c r="AP728" s="193">
        <v>0</v>
      </c>
      <c r="AQ728" s="193">
        <v>0</v>
      </c>
      <c r="AR728" s="193">
        <v>0</v>
      </c>
      <c r="AS728" s="190" t="s">
        <v>271</v>
      </c>
      <c r="AT728" s="193" t="s">
        <v>271</v>
      </c>
      <c r="AU728" s="193" t="s">
        <v>271</v>
      </c>
      <c r="AV728" s="190" t="s">
        <v>271</v>
      </c>
      <c r="AW728" s="193" t="s">
        <v>271</v>
      </c>
      <c r="AX728" s="193" t="s">
        <v>271</v>
      </c>
      <c r="AY728" s="190" t="s">
        <v>271</v>
      </c>
      <c r="AZ728" s="193" t="s">
        <v>271</v>
      </c>
      <c r="BA728" s="193" t="s">
        <v>271</v>
      </c>
      <c r="BB728" s="190" t="s">
        <v>271</v>
      </c>
      <c r="BC728" s="193" t="s">
        <v>271</v>
      </c>
      <c r="BD728" s="193" t="s">
        <v>271</v>
      </c>
      <c r="BE728" s="190" t="s">
        <v>271</v>
      </c>
      <c r="BF728" s="193" t="s">
        <v>271</v>
      </c>
      <c r="BG728" s="193" t="s">
        <v>271</v>
      </c>
      <c r="BH728" s="190" t="s">
        <v>271</v>
      </c>
      <c r="BI728" s="193" t="s">
        <v>271</v>
      </c>
      <c r="BJ728" s="193" t="s">
        <v>271</v>
      </c>
      <c r="BK728" s="190" t="s">
        <v>271</v>
      </c>
      <c r="BL728" s="193" t="s">
        <v>271</v>
      </c>
      <c r="BM728" s="193" t="s">
        <v>271</v>
      </c>
      <c r="BN728" s="190" t="s">
        <v>271</v>
      </c>
      <c r="BO728" s="193" t="s">
        <v>271</v>
      </c>
      <c r="BP728" s="193" t="s">
        <v>271</v>
      </c>
      <c r="BQ728" s="190" t="s">
        <v>271</v>
      </c>
      <c r="BR728" s="193" t="s">
        <v>271</v>
      </c>
      <c r="BS728" s="193" t="s">
        <v>271</v>
      </c>
      <c r="BT728" s="190" t="s">
        <v>271</v>
      </c>
      <c r="BU728" s="193" t="s">
        <v>271</v>
      </c>
      <c r="BV728" s="193" t="s">
        <v>271</v>
      </c>
      <c r="BW728" s="193">
        <v>32318</v>
      </c>
      <c r="BX728" s="193">
        <v>31050</v>
      </c>
      <c r="BY728" s="193">
        <v>63370</v>
      </c>
      <c r="BZ728" s="193">
        <v>6463</v>
      </c>
      <c r="CA728" s="193">
        <v>6209</v>
      </c>
      <c r="CB728" s="193">
        <v>12674</v>
      </c>
      <c r="CC728" s="190" t="s">
        <v>287</v>
      </c>
      <c r="CD728" s="193">
        <v>8262</v>
      </c>
      <c r="CE728" s="193">
        <v>0</v>
      </c>
      <c r="CF728" s="190" t="s">
        <v>287</v>
      </c>
      <c r="CG728" s="193">
        <v>2362</v>
      </c>
      <c r="CH728" s="193">
        <v>0</v>
      </c>
      <c r="CI728" s="190" t="s">
        <v>271</v>
      </c>
      <c r="CJ728" s="193" t="s">
        <v>271</v>
      </c>
      <c r="CK728" s="193" t="s">
        <v>271</v>
      </c>
      <c r="CL728" s="190" t="s">
        <v>287</v>
      </c>
      <c r="CM728" s="193">
        <v>3254</v>
      </c>
      <c r="CN728" s="193">
        <v>0</v>
      </c>
      <c r="CO728" s="190" t="s">
        <v>287</v>
      </c>
      <c r="CP728" s="193">
        <v>0</v>
      </c>
      <c r="CQ728" s="193">
        <v>0</v>
      </c>
      <c r="CR728" s="190" t="s">
        <v>287</v>
      </c>
      <c r="CS728" s="193">
        <v>0</v>
      </c>
      <c r="CT728" s="193">
        <v>0</v>
      </c>
      <c r="CU728" s="190" t="s">
        <v>287</v>
      </c>
      <c r="CV728" s="193">
        <v>1205</v>
      </c>
      <c r="CW728" s="193">
        <v>0</v>
      </c>
      <c r="CX728" s="190" t="s">
        <v>271</v>
      </c>
      <c r="CY728" s="193" t="s">
        <v>271</v>
      </c>
      <c r="CZ728" s="193" t="s">
        <v>271</v>
      </c>
      <c r="DA728" s="190" t="s">
        <v>287</v>
      </c>
      <c r="DB728" s="193">
        <v>2362</v>
      </c>
      <c r="DC728" s="193">
        <v>0</v>
      </c>
      <c r="DD728" s="190" t="s">
        <v>287</v>
      </c>
      <c r="DE728" s="193">
        <v>0</v>
      </c>
      <c r="DF728" s="193">
        <v>0</v>
      </c>
      <c r="DG728" s="190" t="s">
        <v>271</v>
      </c>
      <c r="DH728" s="193" t="s">
        <v>271</v>
      </c>
      <c r="DI728" s="193" t="s">
        <v>271</v>
      </c>
      <c r="DJ728" s="190" t="s">
        <v>287</v>
      </c>
      <c r="DK728" s="193">
        <v>0</v>
      </c>
      <c r="DL728" s="193">
        <v>0</v>
      </c>
      <c r="DM728" s="190" t="s">
        <v>287</v>
      </c>
      <c r="DN728" s="193">
        <v>0</v>
      </c>
      <c r="DO728" s="193">
        <v>0</v>
      </c>
      <c r="DP728" s="190" t="s">
        <v>287</v>
      </c>
      <c r="DQ728" s="193">
        <v>0</v>
      </c>
      <c r="DR728" s="193">
        <v>0</v>
      </c>
      <c r="DS728" s="190" t="s">
        <v>287</v>
      </c>
      <c r="DT728" s="193">
        <v>0</v>
      </c>
      <c r="DU728" s="193">
        <v>0</v>
      </c>
      <c r="DV728" s="190" t="s">
        <v>287</v>
      </c>
      <c r="DW728" s="193">
        <v>0</v>
      </c>
      <c r="DX728" s="193">
        <v>0</v>
      </c>
      <c r="DY728" s="190" t="s">
        <v>356</v>
      </c>
      <c r="DZ728" s="190" t="s">
        <v>271</v>
      </c>
      <c r="EA728" s="190" t="s">
        <v>271</v>
      </c>
      <c r="EB728" s="190" t="s">
        <v>271</v>
      </c>
      <c r="EC728" s="190" t="s">
        <v>271</v>
      </c>
      <c r="ED728" s="190" t="s">
        <v>271</v>
      </c>
      <c r="EE728" s="190" t="s">
        <v>271</v>
      </c>
      <c r="EF728" s="190" t="s">
        <v>271</v>
      </c>
      <c r="EG728" s="190" t="s">
        <v>285</v>
      </c>
      <c r="EH728" s="190" t="s">
        <v>320</v>
      </c>
      <c r="EI728" s="190" t="s">
        <v>319</v>
      </c>
      <c r="EJ728" s="190" t="s">
        <v>245</v>
      </c>
      <c r="EK728" s="190" t="s">
        <v>271</v>
      </c>
      <c r="EL728" s="190" t="s">
        <v>271</v>
      </c>
      <c r="EM728" s="190" t="s">
        <v>271</v>
      </c>
      <c r="EN728" s="190" t="s">
        <v>271</v>
      </c>
      <c r="EO728" s="190" t="s">
        <v>271</v>
      </c>
      <c r="EP728" s="190" t="s">
        <v>271</v>
      </c>
      <c r="EQ728" s="190" t="s">
        <v>271</v>
      </c>
      <c r="ER728" s="190" t="s">
        <v>271</v>
      </c>
      <c r="ES728" s="190" t="s">
        <v>271</v>
      </c>
      <c r="ET728" s="190" t="s">
        <v>271</v>
      </c>
      <c r="EU728" s="190" t="s">
        <v>271</v>
      </c>
      <c r="EV728" s="190" t="s">
        <v>271</v>
      </c>
      <c r="EW728" s="190" t="s">
        <v>271</v>
      </c>
      <c r="EX728" s="190" t="s">
        <v>271</v>
      </c>
      <c r="EY728" s="190" t="s">
        <v>278</v>
      </c>
      <c r="EZ728" s="190" t="s">
        <v>267</v>
      </c>
      <c r="FA728" s="190" t="s">
        <v>259</v>
      </c>
      <c r="FB728" s="193">
        <v>5</v>
      </c>
      <c r="FC728" s="190" t="s">
        <v>348</v>
      </c>
      <c r="FD728" s="190" t="s">
        <v>377</v>
      </c>
      <c r="FE728" s="190" t="s">
        <v>301</v>
      </c>
      <c r="FF728" s="190" t="s">
        <v>271</v>
      </c>
      <c r="FG728" s="190" t="s">
        <v>271</v>
      </c>
      <c r="FH728" s="190" t="s">
        <v>271</v>
      </c>
      <c r="FI728" s="190" t="s">
        <v>271</v>
      </c>
      <c r="FJ728" s="190" t="s">
        <v>271</v>
      </c>
      <c r="FK728" s="190" t="s">
        <v>271</v>
      </c>
      <c r="FL728" s="190" t="s">
        <v>7425</v>
      </c>
      <c r="FM728" s="190" t="s">
        <v>7424</v>
      </c>
      <c r="FN728" s="190" t="s">
        <v>7423</v>
      </c>
      <c r="FO728" s="190" t="s">
        <v>271</v>
      </c>
      <c r="FP728" s="190" t="s">
        <v>271</v>
      </c>
      <c r="FQ728" s="193">
        <v>63370</v>
      </c>
      <c r="FR728" s="193">
        <v>12674</v>
      </c>
      <c r="FS728" s="190" t="s">
        <v>272</v>
      </c>
      <c r="FT728" s="190" t="s">
        <v>271</v>
      </c>
      <c r="FU728" s="190" t="s">
        <v>271</v>
      </c>
      <c r="FV728" s="190" t="s">
        <v>271</v>
      </c>
      <c r="FW728" s="190" t="s">
        <v>271</v>
      </c>
      <c r="FX728" s="190" t="s">
        <v>271</v>
      </c>
      <c r="FY728" s="190" t="s">
        <v>271</v>
      </c>
      <c r="FZ728" s="190" t="s">
        <v>271</v>
      </c>
      <c r="GA728" s="190" t="s">
        <v>272</v>
      </c>
      <c r="GB728" s="190" t="s">
        <v>271</v>
      </c>
      <c r="GC728" s="190" t="s">
        <v>271</v>
      </c>
      <c r="GD728" s="190" t="s">
        <v>271</v>
      </c>
      <c r="GE728" s="190" t="s">
        <v>271</v>
      </c>
    </row>
    <row r="729" spans="1:187" x14ac:dyDescent="0.3">
      <c r="A729" s="190" t="s">
        <v>372</v>
      </c>
      <c r="B729" s="190">
        <v>3258</v>
      </c>
      <c r="C729" s="190" t="s">
        <v>144</v>
      </c>
      <c r="D729" s="190" t="s">
        <v>239</v>
      </c>
      <c r="E729" s="190" t="s">
        <v>7422</v>
      </c>
      <c r="F729" s="190" t="s">
        <v>7421</v>
      </c>
      <c r="G729" s="190" t="s">
        <v>7281</v>
      </c>
      <c r="H729" s="190" t="s">
        <v>369</v>
      </c>
      <c r="I729" s="190" t="s">
        <v>7420</v>
      </c>
      <c r="J729" s="190" t="s">
        <v>7419</v>
      </c>
      <c r="K729" s="190" t="s">
        <v>271</v>
      </c>
      <c r="L729" s="190" t="s">
        <v>271</v>
      </c>
      <c r="M729" s="190" t="s">
        <v>271</v>
      </c>
      <c r="N729" s="190" t="s">
        <v>271</v>
      </c>
      <c r="O729" s="190" t="s">
        <v>271</v>
      </c>
      <c r="P729" s="190" t="s">
        <v>271</v>
      </c>
      <c r="Q729" s="191">
        <v>41640</v>
      </c>
      <c r="R729" s="191">
        <v>42430</v>
      </c>
      <c r="T729" s="190" t="s">
        <v>391</v>
      </c>
      <c r="U729" s="194">
        <v>675578</v>
      </c>
      <c r="V729" s="190" t="s">
        <v>5926</v>
      </c>
      <c r="W729" s="190" t="s">
        <v>5925</v>
      </c>
      <c r="X729" s="190" t="s">
        <v>5924</v>
      </c>
      <c r="Y729" s="190" t="s">
        <v>7418</v>
      </c>
      <c r="Z729" s="190" t="s">
        <v>7289</v>
      </c>
      <c r="AA729" s="190" t="s">
        <v>7417</v>
      </c>
      <c r="AB729" s="190" t="s">
        <v>310</v>
      </c>
      <c r="AC729" s="190" t="s">
        <v>7416</v>
      </c>
      <c r="AD729" s="190" t="s">
        <v>325</v>
      </c>
      <c r="AE729" s="190" t="s">
        <v>7415</v>
      </c>
      <c r="AF729" s="190" t="s">
        <v>7414</v>
      </c>
      <c r="AG729" s="193">
        <v>4770</v>
      </c>
      <c r="AH729" s="193">
        <v>8870</v>
      </c>
      <c r="AI729" s="193">
        <v>13640</v>
      </c>
      <c r="AJ729" s="193">
        <v>788</v>
      </c>
      <c r="AK729" s="193">
        <v>1494</v>
      </c>
      <c r="AL729" s="193">
        <v>2282</v>
      </c>
      <c r="AM729" s="193">
        <v>0</v>
      </c>
      <c r="AN729" s="193">
        <v>0</v>
      </c>
      <c r="AO729" s="193">
        <v>0</v>
      </c>
      <c r="AP729" s="193">
        <v>0</v>
      </c>
      <c r="AQ729" s="193">
        <v>0</v>
      </c>
      <c r="AR729" s="193">
        <v>0</v>
      </c>
      <c r="AS729" s="190" t="s">
        <v>271</v>
      </c>
      <c r="AT729" s="193" t="s">
        <v>271</v>
      </c>
      <c r="AU729" s="193" t="s">
        <v>271</v>
      </c>
      <c r="AV729" s="190" t="s">
        <v>271</v>
      </c>
      <c r="AW729" s="193" t="s">
        <v>271</v>
      </c>
      <c r="AX729" s="193" t="s">
        <v>271</v>
      </c>
      <c r="AY729" s="190" t="s">
        <v>271</v>
      </c>
      <c r="AZ729" s="193" t="s">
        <v>271</v>
      </c>
      <c r="BA729" s="193" t="s">
        <v>271</v>
      </c>
      <c r="BB729" s="190" t="s">
        <v>271</v>
      </c>
      <c r="BC729" s="193" t="s">
        <v>271</v>
      </c>
      <c r="BD729" s="193" t="s">
        <v>271</v>
      </c>
      <c r="BE729" s="190" t="s">
        <v>271</v>
      </c>
      <c r="BF729" s="193" t="s">
        <v>271</v>
      </c>
      <c r="BG729" s="193" t="s">
        <v>271</v>
      </c>
      <c r="BH729" s="190" t="s">
        <v>271</v>
      </c>
      <c r="BI729" s="193" t="s">
        <v>271</v>
      </c>
      <c r="BJ729" s="193" t="s">
        <v>271</v>
      </c>
      <c r="BK729" s="190" t="s">
        <v>271</v>
      </c>
      <c r="BL729" s="193" t="s">
        <v>271</v>
      </c>
      <c r="BM729" s="193" t="s">
        <v>271</v>
      </c>
      <c r="BN729" s="190" t="s">
        <v>271</v>
      </c>
      <c r="BO729" s="193" t="s">
        <v>271</v>
      </c>
      <c r="BP729" s="193" t="s">
        <v>271</v>
      </c>
      <c r="BQ729" s="190" t="s">
        <v>271</v>
      </c>
      <c r="BR729" s="193" t="s">
        <v>271</v>
      </c>
      <c r="BS729" s="193" t="s">
        <v>271</v>
      </c>
      <c r="BT729" s="190" t="s">
        <v>271</v>
      </c>
      <c r="BU729" s="193" t="s">
        <v>271</v>
      </c>
      <c r="BV729" s="193" t="s">
        <v>271</v>
      </c>
      <c r="BW729" s="193">
        <v>4770</v>
      </c>
      <c r="BX729" s="193">
        <v>8870</v>
      </c>
      <c r="BY729" s="193">
        <v>13640</v>
      </c>
      <c r="BZ729" s="193">
        <v>788</v>
      </c>
      <c r="CA729" s="193">
        <v>1494</v>
      </c>
      <c r="CB729" s="193">
        <v>2282</v>
      </c>
      <c r="CC729" s="190" t="s">
        <v>287</v>
      </c>
      <c r="CD729" s="193">
        <v>2282</v>
      </c>
      <c r="CE729" s="193">
        <v>0</v>
      </c>
      <c r="CF729" s="190" t="s">
        <v>287</v>
      </c>
      <c r="CG729" s="193">
        <v>2282</v>
      </c>
      <c r="CH729" s="193">
        <v>0</v>
      </c>
      <c r="CI729" s="190" t="s">
        <v>271</v>
      </c>
      <c r="CJ729" s="193" t="s">
        <v>271</v>
      </c>
      <c r="CK729" s="193" t="s">
        <v>271</v>
      </c>
      <c r="CL729" s="190" t="s">
        <v>271</v>
      </c>
      <c r="CM729" s="193" t="s">
        <v>271</v>
      </c>
      <c r="CN729" s="193" t="s">
        <v>271</v>
      </c>
      <c r="CO729" s="190" t="s">
        <v>287</v>
      </c>
      <c r="CP729" s="193">
        <v>0</v>
      </c>
      <c r="CQ729" s="193">
        <v>0</v>
      </c>
      <c r="CR729" s="190" t="s">
        <v>287</v>
      </c>
      <c r="CS729" s="193">
        <v>2282</v>
      </c>
      <c r="CT729" s="193">
        <v>0</v>
      </c>
      <c r="CU729" s="190" t="s">
        <v>287</v>
      </c>
      <c r="CV729" s="193">
        <v>0</v>
      </c>
      <c r="CW729" s="193">
        <v>0</v>
      </c>
      <c r="CX729" s="190" t="s">
        <v>271</v>
      </c>
      <c r="CY729" s="193" t="s">
        <v>271</v>
      </c>
      <c r="CZ729" s="193" t="s">
        <v>271</v>
      </c>
      <c r="DA729" s="190" t="s">
        <v>287</v>
      </c>
      <c r="DB729" s="193">
        <v>0</v>
      </c>
      <c r="DC729" s="193">
        <v>0</v>
      </c>
      <c r="DD729" s="190" t="s">
        <v>271</v>
      </c>
      <c r="DE729" s="193" t="s">
        <v>271</v>
      </c>
      <c r="DF729" s="193" t="s">
        <v>271</v>
      </c>
      <c r="DG729" s="190" t="s">
        <v>287</v>
      </c>
      <c r="DH729" s="193">
        <v>0</v>
      </c>
      <c r="DI729" s="193">
        <v>0</v>
      </c>
      <c r="DJ729" s="190" t="s">
        <v>271</v>
      </c>
      <c r="DK729" s="193" t="s">
        <v>271</v>
      </c>
      <c r="DL729" s="193" t="s">
        <v>271</v>
      </c>
      <c r="DM729" s="190" t="s">
        <v>271</v>
      </c>
      <c r="DN729" s="193" t="s">
        <v>271</v>
      </c>
      <c r="DO729" s="193" t="s">
        <v>271</v>
      </c>
      <c r="DP729" s="190" t="s">
        <v>271</v>
      </c>
      <c r="DQ729" s="193" t="s">
        <v>271</v>
      </c>
      <c r="DR729" s="193" t="s">
        <v>271</v>
      </c>
      <c r="DS729" s="190" t="s">
        <v>271</v>
      </c>
      <c r="DT729" s="193" t="s">
        <v>271</v>
      </c>
      <c r="DU729" s="193" t="s">
        <v>271</v>
      </c>
      <c r="DV729" s="190" t="s">
        <v>287</v>
      </c>
      <c r="DW729" s="193">
        <v>2728</v>
      </c>
      <c r="DX729" s="193">
        <v>0</v>
      </c>
      <c r="DY729" s="190" t="s">
        <v>356</v>
      </c>
      <c r="DZ729" s="190" t="s">
        <v>272</v>
      </c>
      <c r="EA729" s="190" t="s">
        <v>750</v>
      </c>
      <c r="EB729" s="190" t="s">
        <v>307</v>
      </c>
      <c r="EC729" s="190" t="s">
        <v>271</v>
      </c>
      <c r="ED729" s="190" t="s">
        <v>271</v>
      </c>
      <c r="EE729" s="190" t="s">
        <v>271</v>
      </c>
      <c r="EF729" s="190" t="s">
        <v>271</v>
      </c>
      <c r="EG729" s="190" t="s">
        <v>285</v>
      </c>
      <c r="EH729" s="190" t="s">
        <v>320</v>
      </c>
      <c r="EI729" s="190" t="s">
        <v>319</v>
      </c>
      <c r="EJ729" s="190" t="s">
        <v>245</v>
      </c>
      <c r="EK729" s="190" t="s">
        <v>271</v>
      </c>
      <c r="EL729" s="190" t="s">
        <v>271</v>
      </c>
      <c r="EM729" s="190" t="s">
        <v>271</v>
      </c>
      <c r="EN729" s="190" t="s">
        <v>271</v>
      </c>
      <c r="EO729" s="190" t="s">
        <v>271</v>
      </c>
      <c r="EP729" s="190" t="s">
        <v>271</v>
      </c>
      <c r="EQ729" s="190" t="s">
        <v>271</v>
      </c>
      <c r="ER729" s="190" t="s">
        <v>271</v>
      </c>
      <c r="ES729" s="190" t="s">
        <v>271</v>
      </c>
      <c r="ET729" s="190" t="s">
        <v>271</v>
      </c>
      <c r="EU729" s="190" t="s">
        <v>271</v>
      </c>
      <c r="EV729" s="190" t="s">
        <v>271</v>
      </c>
      <c r="EW729" s="190" t="s">
        <v>271</v>
      </c>
      <c r="EX729" s="190" t="s">
        <v>271</v>
      </c>
      <c r="EY729" s="190" t="s">
        <v>278</v>
      </c>
      <c r="EZ729" s="190" t="s">
        <v>267</v>
      </c>
      <c r="FA729" s="190" t="s">
        <v>259</v>
      </c>
      <c r="FB729" s="193">
        <v>0</v>
      </c>
      <c r="FC729" s="190" t="s">
        <v>348</v>
      </c>
      <c r="FD729" s="190" t="s">
        <v>537</v>
      </c>
      <c r="FE729" s="190" t="s">
        <v>271</v>
      </c>
      <c r="FF729" s="190" t="s">
        <v>271</v>
      </c>
      <c r="FG729" s="190" t="s">
        <v>271</v>
      </c>
      <c r="FH729" s="190" t="s">
        <v>271</v>
      </c>
      <c r="FI729" s="190" t="s">
        <v>271</v>
      </c>
      <c r="FJ729" s="190" t="s">
        <v>271</v>
      </c>
      <c r="FK729" s="190" t="s">
        <v>271</v>
      </c>
      <c r="FL729" s="190" t="s">
        <v>7413</v>
      </c>
      <c r="FM729" s="190" t="s">
        <v>7412</v>
      </c>
      <c r="FN729" s="190" t="s">
        <v>7411</v>
      </c>
      <c r="FO729" s="190" t="s">
        <v>271</v>
      </c>
      <c r="FP729" s="190" t="s">
        <v>271</v>
      </c>
      <c r="FQ729" s="193">
        <v>13640</v>
      </c>
      <c r="FR729" s="193">
        <v>2282</v>
      </c>
      <c r="FS729" s="190" t="s">
        <v>271</v>
      </c>
      <c r="FT729" s="190" t="s">
        <v>271</v>
      </c>
      <c r="FU729" s="190" t="s">
        <v>271</v>
      </c>
      <c r="FV729" s="190" t="s">
        <v>271</v>
      </c>
      <c r="FW729" s="190" t="s">
        <v>271</v>
      </c>
      <c r="FX729" s="190" t="s">
        <v>271</v>
      </c>
      <c r="FY729" s="190" t="s">
        <v>271</v>
      </c>
      <c r="FZ729" s="190" t="s">
        <v>271</v>
      </c>
      <c r="GA729" s="190" t="s">
        <v>272</v>
      </c>
      <c r="GB729" s="190" t="s">
        <v>271</v>
      </c>
      <c r="GC729" s="190" t="s">
        <v>271</v>
      </c>
      <c r="GD729" s="190" t="s">
        <v>271</v>
      </c>
      <c r="GE729" s="190" t="s">
        <v>271</v>
      </c>
    </row>
    <row r="730" spans="1:187" x14ac:dyDescent="0.3">
      <c r="A730" s="190" t="s">
        <v>372</v>
      </c>
      <c r="B730" s="190">
        <v>3260</v>
      </c>
      <c r="C730" s="190" t="s">
        <v>144</v>
      </c>
      <c r="D730" s="190" t="s">
        <v>239</v>
      </c>
      <c r="E730" s="190" t="s">
        <v>7410</v>
      </c>
      <c r="F730" s="190" t="s">
        <v>7409</v>
      </c>
      <c r="G730" s="190" t="s">
        <v>7281</v>
      </c>
      <c r="H730" s="190" t="s">
        <v>2239</v>
      </c>
      <c r="I730" s="190" t="s">
        <v>301</v>
      </c>
      <c r="J730" s="190" t="s">
        <v>7408</v>
      </c>
      <c r="K730" s="190" t="s">
        <v>271</v>
      </c>
      <c r="L730" s="190" t="s">
        <v>271</v>
      </c>
      <c r="M730" s="190" t="s">
        <v>271</v>
      </c>
      <c r="N730" s="190" t="s">
        <v>271</v>
      </c>
      <c r="O730" s="190" t="s">
        <v>271</v>
      </c>
      <c r="P730" s="190" t="s">
        <v>271</v>
      </c>
      <c r="Q730" s="191">
        <v>42060</v>
      </c>
      <c r="R730" s="191">
        <v>42765</v>
      </c>
      <c r="T730" s="190" t="s">
        <v>391</v>
      </c>
      <c r="U730" s="194">
        <v>250000</v>
      </c>
      <c r="V730" s="190" t="s">
        <v>5926</v>
      </c>
      <c r="W730" s="190" t="s">
        <v>5925</v>
      </c>
      <c r="X730" s="190" t="s">
        <v>5924</v>
      </c>
      <c r="Y730" s="190" t="s">
        <v>7407</v>
      </c>
      <c r="Z730" s="190" t="s">
        <v>7406</v>
      </c>
      <c r="AA730" s="190" t="s">
        <v>7405</v>
      </c>
      <c r="AB730" s="190" t="s">
        <v>310</v>
      </c>
      <c r="AC730" s="190" t="s">
        <v>7404</v>
      </c>
      <c r="AD730" s="190" t="s">
        <v>289</v>
      </c>
      <c r="AE730" s="190" t="s">
        <v>7403</v>
      </c>
      <c r="AF730" s="190" t="s">
        <v>7402</v>
      </c>
      <c r="AG730" s="193">
        <v>6025</v>
      </c>
      <c r="AH730" s="193">
        <v>5789</v>
      </c>
      <c r="AI730" s="193">
        <v>11814</v>
      </c>
      <c r="AJ730" s="193">
        <v>1205</v>
      </c>
      <c r="AK730" s="193">
        <v>1157</v>
      </c>
      <c r="AL730" s="193">
        <v>2362</v>
      </c>
      <c r="AM730" s="193">
        <v>0</v>
      </c>
      <c r="AN730" s="193">
        <v>0</v>
      </c>
      <c r="AO730" s="193">
        <v>0</v>
      </c>
      <c r="AP730" s="193">
        <v>0</v>
      </c>
      <c r="AQ730" s="193">
        <v>0</v>
      </c>
      <c r="AR730" s="193">
        <v>0</v>
      </c>
      <c r="AS730" s="190" t="s">
        <v>271</v>
      </c>
      <c r="AT730" s="193" t="s">
        <v>271</v>
      </c>
      <c r="AU730" s="193" t="s">
        <v>271</v>
      </c>
      <c r="AV730" s="190" t="s">
        <v>271</v>
      </c>
      <c r="AW730" s="193" t="s">
        <v>271</v>
      </c>
      <c r="AX730" s="193" t="s">
        <v>271</v>
      </c>
      <c r="AY730" s="190" t="s">
        <v>271</v>
      </c>
      <c r="AZ730" s="193" t="s">
        <v>271</v>
      </c>
      <c r="BA730" s="193" t="s">
        <v>271</v>
      </c>
      <c r="BB730" s="190" t="s">
        <v>271</v>
      </c>
      <c r="BC730" s="193" t="s">
        <v>271</v>
      </c>
      <c r="BD730" s="193" t="s">
        <v>271</v>
      </c>
      <c r="BE730" s="190" t="s">
        <v>271</v>
      </c>
      <c r="BF730" s="193" t="s">
        <v>271</v>
      </c>
      <c r="BG730" s="193" t="s">
        <v>271</v>
      </c>
      <c r="BH730" s="190" t="s">
        <v>271</v>
      </c>
      <c r="BI730" s="193" t="s">
        <v>271</v>
      </c>
      <c r="BJ730" s="193" t="s">
        <v>271</v>
      </c>
      <c r="BK730" s="190" t="s">
        <v>271</v>
      </c>
      <c r="BL730" s="193" t="s">
        <v>271</v>
      </c>
      <c r="BM730" s="193" t="s">
        <v>271</v>
      </c>
      <c r="BN730" s="190" t="s">
        <v>271</v>
      </c>
      <c r="BO730" s="193" t="s">
        <v>271</v>
      </c>
      <c r="BP730" s="193" t="s">
        <v>271</v>
      </c>
      <c r="BQ730" s="190" t="s">
        <v>271</v>
      </c>
      <c r="BR730" s="193" t="s">
        <v>271</v>
      </c>
      <c r="BS730" s="193" t="s">
        <v>271</v>
      </c>
      <c r="BT730" s="190" t="s">
        <v>271</v>
      </c>
      <c r="BU730" s="193" t="s">
        <v>271</v>
      </c>
      <c r="BV730" s="193" t="s">
        <v>271</v>
      </c>
      <c r="BW730" s="193">
        <v>6025</v>
      </c>
      <c r="BX730" s="193">
        <v>5789</v>
      </c>
      <c r="BY730" s="193">
        <v>11814</v>
      </c>
      <c r="BZ730" s="193">
        <v>1205</v>
      </c>
      <c r="CA730" s="193">
        <v>1157</v>
      </c>
      <c r="CB730" s="193">
        <v>2362</v>
      </c>
      <c r="CC730" s="190" t="s">
        <v>287</v>
      </c>
      <c r="CD730" s="193">
        <v>2362</v>
      </c>
      <c r="CE730" s="193">
        <v>0</v>
      </c>
      <c r="CF730" s="190" t="s">
        <v>271</v>
      </c>
      <c r="CG730" s="193" t="s">
        <v>271</v>
      </c>
      <c r="CH730" s="193" t="s">
        <v>271</v>
      </c>
      <c r="CI730" s="190" t="s">
        <v>271</v>
      </c>
      <c r="CJ730" s="193" t="s">
        <v>271</v>
      </c>
      <c r="CK730" s="193" t="s">
        <v>271</v>
      </c>
      <c r="CL730" s="190" t="s">
        <v>271</v>
      </c>
      <c r="CM730" s="193" t="s">
        <v>271</v>
      </c>
      <c r="CN730" s="193" t="s">
        <v>271</v>
      </c>
      <c r="CO730" s="190" t="s">
        <v>287</v>
      </c>
      <c r="CP730" s="193">
        <v>0</v>
      </c>
      <c r="CQ730" s="193">
        <v>0</v>
      </c>
      <c r="CR730" s="190" t="s">
        <v>287</v>
      </c>
      <c r="CS730" s="193">
        <v>2362</v>
      </c>
      <c r="CT730" s="193">
        <v>0</v>
      </c>
      <c r="CU730" s="190" t="s">
        <v>287</v>
      </c>
      <c r="CV730" s="193">
        <v>0</v>
      </c>
      <c r="CW730" s="193">
        <v>0</v>
      </c>
      <c r="CX730" s="190" t="s">
        <v>287</v>
      </c>
      <c r="CY730" s="193">
        <v>0</v>
      </c>
      <c r="CZ730" s="193">
        <v>0</v>
      </c>
      <c r="DA730" s="190" t="s">
        <v>287</v>
      </c>
      <c r="DB730" s="193">
        <v>2362</v>
      </c>
      <c r="DC730" s="193">
        <v>0</v>
      </c>
      <c r="DD730" s="190" t="s">
        <v>271</v>
      </c>
      <c r="DE730" s="193" t="s">
        <v>271</v>
      </c>
      <c r="DF730" s="193" t="s">
        <v>271</v>
      </c>
      <c r="DG730" s="190" t="s">
        <v>287</v>
      </c>
      <c r="DH730" s="193">
        <v>0</v>
      </c>
      <c r="DI730" s="193">
        <v>0</v>
      </c>
      <c r="DJ730" s="190" t="s">
        <v>287</v>
      </c>
      <c r="DK730" s="193">
        <v>0</v>
      </c>
      <c r="DL730" s="193">
        <v>0</v>
      </c>
      <c r="DM730" s="190" t="s">
        <v>287</v>
      </c>
      <c r="DN730" s="193">
        <v>0</v>
      </c>
      <c r="DO730" s="193">
        <v>0</v>
      </c>
      <c r="DP730" s="190" t="s">
        <v>271</v>
      </c>
      <c r="DQ730" s="193" t="s">
        <v>271</v>
      </c>
      <c r="DR730" s="193" t="s">
        <v>271</v>
      </c>
      <c r="DS730" s="190" t="s">
        <v>271</v>
      </c>
      <c r="DT730" s="193" t="s">
        <v>271</v>
      </c>
      <c r="DU730" s="193" t="s">
        <v>271</v>
      </c>
      <c r="DV730" s="190" t="s">
        <v>287</v>
      </c>
      <c r="DW730" s="193">
        <v>2362</v>
      </c>
      <c r="DX730" s="193">
        <v>0</v>
      </c>
      <c r="DY730" s="190" t="s">
        <v>1295</v>
      </c>
      <c r="DZ730" s="190" t="s">
        <v>297</v>
      </c>
      <c r="EA730" s="190" t="s">
        <v>271</v>
      </c>
      <c r="EB730" s="190" t="s">
        <v>271</v>
      </c>
      <c r="EC730" s="190" t="s">
        <v>271</v>
      </c>
      <c r="ED730" s="190" t="s">
        <v>271</v>
      </c>
      <c r="EE730" s="190" t="s">
        <v>271</v>
      </c>
      <c r="EF730" s="190" t="s">
        <v>271</v>
      </c>
      <c r="EG730" s="190" t="s">
        <v>321</v>
      </c>
      <c r="EH730" s="190" t="s">
        <v>320</v>
      </c>
      <c r="EI730" s="190" t="s">
        <v>319</v>
      </c>
      <c r="EJ730" s="190" t="s">
        <v>245</v>
      </c>
      <c r="EK730" s="190" t="s">
        <v>271</v>
      </c>
      <c r="EL730" s="190" t="s">
        <v>271</v>
      </c>
      <c r="EM730" s="190" t="s">
        <v>271</v>
      </c>
      <c r="EN730" s="190" t="s">
        <v>271</v>
      </c>
      <c r="EO730" s="190" t="s">
        <v>271</v>
      </c>
      <c r="EP730" s="190" t="s">
        <v>271</v>
      </c>
      <c r="EQ730" s="190" t="s">
        <v>271</v>
      </c>
      <c r="ER730" s="190" t="s">
        <v>271</v>
      </c>
      <c r="ES730" s="190" t="s">
        <v>271</v>
      </c>
      <c r="ET730" s="190" t="s">
        <v>271</v>
      </c>
      <c r="EU730" s="190" t="s">
        <v>271</v>
      </c>
      <c r="EV730" s="190" t="s">
        <v>271</v>
      </c>
      <c r="EW730" s="190" t="s">
        <v>271</v>
      </c>
      <c r="EX730" s="190" t="s">
        <v>271</v>
      </c>
      <c r="EY730" s="190" t="s">
        <v>318</v>
      </c>
      <c r="EZ730" s="190" t="s">
        <v>266</v>
      </c>
      <c r="FA730" s="190" t="s">
        <v>259</v>
      </c>
      <c r="FB730" s="193">
        <v>1</v>
      </c>
      <c r="FC730" s="190" t="s">
        <v>377</v>
      </c>
      <c r="FD730" s="190" t="s">
        <v>271</v>
      </c>
      <c r="FE730" s="190" t="s">
        <v>271</v>
      </c>
      <c r="FF730" s="190" t="s">
        <v>271</v>
      </c>
      <c r="FG730" s="190" t="s">
        <v>271</v>
      </c>
      <c r="FH730" s="190" t="s">
        <v>271</v>
      </c>
      <c r="FI730" s="190" t="s">
        <v>271</v>
      </c>
      <c r="FJ730" s="190" t="s">
        <v>271</v>
      </c>
      <c r="FK730" s="190" t="s">
        <v>271</v>
      </c>
      <c r="FL730" s="190" t="s">
        <v>7401</v>
      </c>
      <c r="FM730" s="190" t="s">
        <v>7400</v>
      </c>
      <c r="FN730" s="190" t="s">
        <v>7399</v>
      </c>
      <c r="FO730" s="190" t="s">
        <v>271</v>
      </c>
      <c r="FP730" s="190" t="s">
        <v>271</v>
      </c>
      <c r="FQ730" s="193">
        <v>11814</v>
      </c>
      <c r="FR730" s="193">
        <v>2362</v>
      </c>
      <c r="FS730" s="190" t="s">
        <v>271</v>
      </c>
      <c r="FT730" s="190" t="s">
        <v>271</v>
      </c>
      <c r="FU730" s="190" t="s">
        <v>271</v>
      </c>
      <c r="FV730" s="190" t="s">
        <v>271</v>
      </c>
      <c r="FW730" s="190" t="s">
        <v>271</v>
      </c>
      <c r="FX730" s="190" t="s">
        <v>271</v>
      </c>
      <c r="FY730" s="190" t="s">
        <v>271</v>
      </c>
      <c r="FZ730" s="190" t="s">
        <v>271</v>
      </c>
      <c r="GA730" s="190" t="s">
        <v>271</v>
      </c>
      <c r="GB730" s="190" t="s">
        <v>271</v>
      </c>
      <c r="GC730" s="190" t="s">
        <v>272</v>
      </c>
      <c r="GD730" s="190" t="s">
        <v>271</v>
      </c>
      <c r="GE730" s="190" t="s">
        <v>271</v>
      </c>
    </row>
    <row r="731" spans="1:187" x14ac:dyDescent="0.3">
      <c r="A731" s="190" t="s">
        <v>372</v>
      </c>
      <c r="B731" s="190">
        <v>3262</v>
      </c>
      <c r="C731" s="190" t="s">
        <v>144</v>
      </c>
      <c r="D731" s="190" t="s">
        <v>239</v>
      </c>
      <c r="E731" s="190" t="s">
        <v>7398</v>
      </c>
      <c r="F731" s="190" t="s">
        <v>7397</v>
      </c>
      <c r="G731" s="190" t="s">
        <v>7281</v>
      </c>
      <c r="H731" s="190" t="s">
        <v>369</v>
      </c>
      <c r="I731" s="190" t="s">
        <v>2128</v>
      </c>
      <c r="J731" s="190" t="s">
        <v>4813</v>
      </c>
      <c r="K731" s="190" t="s">
        <v>271</v>
      </c>
      <c r="L731" s="190" t="s">
        <v>271</v>
      </c>
      <c r="M731" s="190" t="s">
        <v>271</v>
      </c>
      <c r="N731" s="190" t="s">
        <v>271</v>
      </c>
      <c r="O731" s="190" t="s">
        <v>271</v>
      </c>
      <c r="P731" s="190" t="s">
        <v>271</v>
      </c>
      <c r="Q731" s="191">
        <v>41289</v>
      </c>
      <c r="R731" s="191">
        <v>42383</v>
      </c>
      <c r="T731" s="190" t="s">
        <v>366</v>
      </c>
      <c r="U731" s="194">
        <v>2374222</v>
      </c>
      <c r="V731" s="190" t="s">
        <v>5926</v>
      </c>
      <c r="W731" s="190" t="s">
        <v>5925</v>
      </c>
      <c r="X731" s="190" t="s">
        <v>5924</v>
      </c>
      <c r="Y731" s="190" t="s">
        <v>7396</v>
      </c>
      <c r="Z731" s="190" t="s">
        <v>4457</v>
      </c>
      <c r="AA731" s="190" t="s">
        <v>7395</v>
      </c>
      <c r="AB731" s="190" t="s">
        <v>310</v>
      </c>
      <c r="AC731" s="190" t="s">
        <v>7394</v>
      </c>
      <c r="AD731" s="190" t="s">
        <v>674</v>
      </c>
      <c r="AE731" s="190" t="s">
        <v>7393</v>
      </c>
      <c r="AF731" s="190" t="s">
        <v>7392</v>
      </c>
      <c r="AG731" s="193">
        <v>210</v>
      </c>
      <c r="AH731" s="193">
        <v>390</v>
      </c>
      <c r="AI731" s="193">
        <v>600</v>
      </c>
      <c r="AJ731" s="193">
        <v>150</v>
      </c>
      <c r="AK731" s="193">
        <v>300</v>
      </c>
      <c r="AL731" s="193">
        <v>450</v>
      </c>
      <c r="AM731" s="193" t="s">
        <v>271</v>
      </c>
      <c r="AN731" s="193" t="s">
        <v>271</v>
      </c>
      <c r="AO731" s="193">
        <v>0</v>
      </c>
      <c r="AP731" s="193" t="s">
        <v>271</v>
      </c>
      <c r="AQ731" s="193" t="s">
        <v>271</v>
      </c>
      <c r="AR731" s="193">
        <v>0</v>
      </c>
      <c r="AS731" s="190" t="s">
        <v>271</v>
      </c>
      <c r="AT731" s="193" t="s">
        <v>271</v>
      </c>
      <c r="AU731" s="193" t="s">
        <v>271</v>
      </c>
      <c r="AV731" s="190" t="s">
        <v>271</v>
      </c>
      <c r="AW731" s="193" t="s">
        <v>271</v>
      </c>
      <c r="AX731" s="193" t="s">
        <v>271</v>
      </c>
      <c r="AY731" s="190" t="s">
        <v>271</v>
      </c>
      <c r="AZ731" s="193" t="s">
        <v>271</v>
      </c>
      <c r="BA731" s="193" t="s">
        <v>271</v>
      </c>
      <c r="BB731" s="190" t="s">
        <v>271</v>
      </c>
      <c r="BC731" s="193" t="s">
        <v>271</v>
      </c>
      <c r="BD731" s="193" t="s">
        <v>271</v>
      </c>
      <c r="BE731" s="190" t="s">
        <v>271</v>
      </c>
      <c r="BF731" s="193" t="s">
        <v>271</v>
      </c>
      <c r="BG731" s="193" t="s">
        <v>271</v>
      </c>
      <c r="BH731" s="190" t="s">
        <v>271</v>
      </c>
      <c r="BI731" s="193" t="s">
        <v>271</v>
      </c>
      <c r="BJ731" s="193" t="s">
        <v>271</v>
      </c>
      <c r="BK731" s="190" t="s">
        <v>271</v>
      </c>
      <c r="BL731" s="193" t="s">
        <v>271</v>
      </c>
      <c r="BM731" s="193" t="s">
        <v>271</v>
      </c>
      <c r="BN731" s="190" t="s">
        <v>271</v>
      </c>
      <c r="BO731" s="193" t="s">
        <v>271</v>
      </c>
      <c r="BP731" s="193" t="s">
        <v>271</v>
      </c>
      <c r="BQ731" s="190" t="s">
        <v>271</v>
      </c>
      <c r="BR731" s="193" t="s">
        <v>271</v>
      </c>
      <c r="BS731" s="193" t="s">
        <v>271</v>
      </c>
      <c r="BT731" s="190" t="s">
        <v>271</v>
      </c>
      <c r="BU731" s="193" t="s">
        <v>271</v>
      </c>
      <c r="BV731" s="193" t="s">
        <v>271</v>
      </c>
      <c r="BW731" s="193">
        <v>120</v>
      </c>
      <c r="BX731" s="193">
        <v>300</v>
      </c>
      <c r="BY731" s="193">
        <v>420</v>
      </c>
      <c r="BZ731" s="193">
        <v>150</v>
      </c>
      <c r="CA731" s="193">
        <v>300</v>
      </c>
      <c r="CB731" s="193">
        <v>450</v>
      </c>
      <c r="CC731" s="190" t="s">
        <v>271</v>
      </c>
      <c r="CD731" s="193" t="s">
        <v>271</v>
      </c>
      <c r="CE731" s="193" t="s">
        <v>271</v>
      </c>
      <c r="CF731" s="190" t="s">
        <v>271</v>
      </c>
      <c r="CG731" s="193" t="s">
        <v>271</v>
      </c>
      <c r="CH731" s="193" t="s">
        <v>271</v>
      </c>
      <c r="CI731" s="190" t="s">
        <v>287</v>
      </c>
      <c r="CJ731" s="193">
        <v>140</v>
      </c>
      <c r="CK731" s="193">
        <v>0</v>
      </c>
      <c r="CL731" s="190" t="s">
        <v>271</v>
      </c>
      <c r="CM731" s="193" t="s">
        <v>271</v>
      </c>
      <c r="CN731" s="193" t="s">
        <v>271</v>
      </c>
      <c r="CO731" s="190" t="s">
        <v>271</v>
      </c>
      <c r="CP731" s="193" t="s">
        <v>271</v>
      </c>
      <c r="CQ731" s="193" t="s">
        <v>271</v>
      </c>
      <c r="CR731" s="190" t="s">
        <v>271</v>
      </c>
      <c r="CS731" s="193" t="s">
        <v>271</v>
      </c>
      <c r="CT731" s="193" t="s">
        <v>271</v>
      </c>
      <c r="CU731" s="190" t="s">
        <v>271</v>
      </c>
      <c r="CV731" s="193" t="s">
        <v>271</v>
      </c>
      <c r="CW731" s="193" t="s">
        <v>271</v>
      </c>
      <c r="CX731" s="190" t="s">
        <v>271</v>
      </c>
      <c r="CY731" s="193" t="s">
        <v>271</v>
      </c>
      <c r="CZ731" s="193" t="s">
        <v>271</v>
      </c>
      <c r="DA731" s="190" t="s">
        <v>287</v>
      </c>
      <c r="DB731" s="193">
        <v>30</v>
      </c>
      <c r="DC731" s="193">
        <v>0</v>
      </c>
      <c r="DD731" s="190" t="s">
        <v>271</v>
      </c>
      <c r="DE731" s="193" t="s">
        <v>271</v>
      </c>
      <c r="DF731" s="193" t="s">
        <v>271</v>
      </c>
      <c r="DG731" s="190" t="s">
        <v>271</v>
      </c>
      <c r="DH731" s="193" t="s">
        <v>271</v>
      </c>
      <c r="DI731" s="193" t="s">
        <v>271</v>
      </c>
      <c r="DJ731" s="190" t="s">
        <v>287</v>
      </c>
      <c r="DK731" s="193">
        <v>40</v>
      </c>
      <c r="DL731" s="193">
        <v>0</v>
      </c>
      <c r="DM731" s="190" t="s">
        <v>287</v>
      </c>
      <c r="DN731" s="193">
        <v>90</v>
      </c>
      <c r="DO731" s="193">
        <v>0</v>
      </c>
      <c r="DP731" s="190" t="s">
        <v>271</v>
      </c>
      <c r="DQ731" s="193" t="s">
        <v>271</v>
      </c>
      <c r="DR731" s="193" t="s">
        <v>271</v>
      </c>
      <c r="DS731" s="190" t="s">
        <v>271</v>
      </c>
      <c r="DT731" s="193" t="s">
        <v>271</v>
      </c>
      <c r="DU731" s="193" t="s">
        <v>271</v>
      </c>
      <c r="DV731" s="190" t="s">
        <v>271</v>
      </c>
      <c r="DW731" s="193" t="s">
        <v>271</v>
      </c>
      <c r="DX731" s="193" t="s">
        <v>271</v>
      </c>
      <c r="DY731" s="190" t="s">
        <v>356</v>
      </c>
      <c r="DZ731" s="190" t="s">
        <v>297</v>
      </c>
      <c r="EA731" s="190" t="s">
        <v>271</v>
      </c>
      <c r="EB731" s="190" t="s">
        <v>271</v>
      </c>
      <c r="EC731" s="190" t="s">
        <v>271</v>
      </c>
      <c r="ED731" s="190" t="s">
        <v>271</v>
      </c>
      <c r="EE731" s="190" t="s">
        <v>271</v>
      </c>
      <c r="EF731" s="190" t="s">
        <v>271</v>
      </c>
      <c r="EG731" s="190" t="s">
        <v>321</v>
      </c>
      <c r="EH731" s="190" t="s">
        <v>380</v>
      </c>
      <c r="EI731" s="190" t="s">
        <v>319</v>
      </c>
      <c r="EJ731" s="190" t="s">
        <v>245</v>
      </c>
      <c r="EK731" s="190" t="s">
        <v>271</v>
      </c>
      <c r="EL731" s="190" t="s">
        <v>271</v>
      </c>
      <c r="EM731" s="190" t="s">
        <v>271</v>
      </c>
      <c r="EN731" s="190" t="s">
        <v>271</v>
      </c>
      <c r="EO731" s="190" t="s">
        <v>271</v>
      </c>
      <c r="EP731" s="190" t="s">
        <v>271</v>
      </c>
      <c r="EQ731" s="190">
        <v>0</v>
      </c>
      <c r="ER731" s="190" t="s">
        <v>271</v>
      </c>
      <c r="ES731" s="190" t="s">
        <v>271</v>
      </c>
      <c r="ET731" s="190" t="s">
        <v>271</v>
      </c>
      <c r="EU731" s="190" t="s">
        <v>271</v>
      </c>
      <c r="EV731" s="190" t="s">
        <v>271</v>
      </c>
      <c r="EW731" s="190" t="s">
        <v>271</v>
      </c>
      <c r="EX731" s="190">
        <v>0</v>
      </c>
      <c r="EY731" s="190" t="s">
        <v>302</v>
      </c>
      <c r="EZ731" s="190" t="s">
        <v>268</v>
      </c>
      <c r="FA731" s="190" t="s">
        <v>271</v>
      </c>
      <c r="FB731" s="193">
        <v>8</v>
      </c>
      <c r="FC731" s="190" t="s">
        <v>1357</v>
      </c>
      <c r="FD731" s="190" t="s">
        <v>300</v>
      </c>
      <c r="FE731" s="190" t="s">
        <v>277</v>
      </c>
      <c r="FF731" s="190" t="s">
        <v>271</v>
      </c>
      <c r="FG731" s="190" t="s">
        <v>271</v>
      </c>
      <c r="FH731" s="190" t="s">
        <v>271</v>
      </c>
      <c r="FI731" s="190" t="s">
        <v>271</v>
      </c>
      <c r="FJ731" s="190" t="s">
        <v>271</v>
      </c>
      <c r="FK731" s="190" t="s">
        <v>271</v>
      </c>
      <c r="FL731" s="190" t="s">
        <v>7391</v>
      </c>
      <c r="FM731" s="190" t="s">
        <v>7390</v>
      </c>
      <c r="FN731" s="190" t="s">
        <v>7389</v>
      </c>
      <c r="FO731" s="190" t="s">
        <v>271</v>
      </c>
      <c r="FP731" s="190" t="s">
        <v>271</v>
      </c>
      <c r="FQ731" s="193">
        <v>420</v>
      </c>
      <c r="FR731" s="193">
        <v>450</v>
      </c>
      <c r="FS731" s="190" t="s">
        <v>271</v>
      </c>
      <c r="FT731" s="190" t="s">
        <v>271</v>
      </c>
      <c r="FU731" s="190" t="s">
        <v>271</v>
      </c>
      <c r="FV731" s="190" t="s">
        <v>271</v>
      </c>
      <c r="FW731" s="190" t="s">
        <v>271</v>
      </c>
      <c r="FX731" s="190" t="s">
        <v>271</v>
      </c>
      <c r="FY731" s="190" t="s">
        <v>271</v>
      </c>
      <c r="FZ731" s="190" t="s">
        <v>271</v>
      </c>
      <c r="GA731" s="190" t="s">
        <v>271</v>
      </c>
      <c r="GB731" s="190" t="s">
        <v>271</v>
      </c>
      <c r="GC731" s="190" t="s">
        <v>271</v>
      </c>
      <c r="GD731" s="190" t="s">
        <v>271</v>
      </c>
      <c r="GE731" s="190" t="s">
        <v>271</v>
      </c>
    </row>
    <row r="732" spans="1:187" x14ac:dyDescent="0.3">
      <c r="A732" s="190" t="s">
        <v>372</v>
      </c>
      <c r="B732" s="190">
        <v>3263</v>
      </c>
      <c r="C732" s="190" t="s">
        <v>144</v>
      </c>
      <c r="D732" s="190" t="s">
        <v>239</v>
      </c>
      <c r="E732" s="190" t="s">
        <v>7388</v>
      </c>
      <c r="F732" s="190" t="s">
        <v>7387</v>
      </c>
      <c r="G732" s="190" t="s">
        <v>7281</v>
      </c>
      <c r="H732" s="190" t="s">
        <v>2239</v>
      </c>
      <c r="I732" s="190" t="s">
        <v>301</v>
      </c>
      <c r="J732" s="190" t="s">
        <v>7386</v>
      </c>
      <c r="K732" s="190" t="s">
        <v>271</v>
      </c>
      <c r="L732" s="190" t="s">
        <v>271</v>
      </c>
      <c r="M732" s="190" t="s">
        <v>271</v>
      </c>
      <c r="N732" s="190" t="s">
        <v>271</v>
      </c>
      <c r="O732" s="190" t="s">
        <v>271</v>
      </c>
      <c r="P732" s="190" t="s">
        <v>271</v>
      </c>
      <c r="Q732" s="191">
        <v>41182</v>
      </c>
      <c r="R732" s="191">
        <v>42277</v>
      </c>
      <c r="T732" s="190" t="s">
        <v>366</v>
      </c>
      <c r="U732" s="194">
        <v>150000</v>
      </c>
      <c r="V732" s="190" t="s">
        <v>5926</v>
      </c>
      <c r="W732" s="190" t="s">
        <v>5925</v>
      </c>
      <c r="X732" s="190" t="s">
        <v>5924</v>
      </c>
      <c r="Y732" s="190" t="s">
        <v>7385</v>
      </c>
      <c r="Z732" s="190" t="s">
        <v>7384</v>
      </c>
      <c r="AA732" s="190" t="s">
        <v>7383</v>
      </c>
      <c r="AB732" s="190" t="s">
        <v>310</v>
      </c>
      <c r="AC732" s="190" t="s">
        <v>7382</v>
      </c>
      <c r="AD732" s="190" t="s">
        <v>325</v>
      </c>
      <c r="AE732" s="190" t="s">
        <v>7381</v>
      </c>
      <c r="AF732" s="190" t="s">
        <v>7380</v>
      </c>
      <c r="AG732" s="193">
        <v>4500</v>
      </c>
      <c r="AH732" s="193">
        <v>4500</v>
      </c>
      <c r="AI732" s="193">
        <v>9000</v>
      </c>
      <c r="AJ732" s="193">
        <v>1200</v>
      </c>
      <c r="AK732" s="193">
        <v>1200</v>
      </c>
      <c r="AL732" s="193">
        <v>2400</v>
      </c>
      <c r="AM732" s="193" t="s">
        <v>271</v>
      </c>
      <c r="AN732" s="193" t="s">
        <v>271</v>
      </c>
      <c r="AO732" s="193">
        <v>0</v>
      </c>
      <c r="AP732" s="193" t="s">
        <v>271</v>
      </c>
      <c r="AQ732" s="193" t="s">
        <v>271</v>
      </c>
      <c r="AR732" s="193">
        <v>0</v>
      </c>
      <c r="AS732" s="190" t="s">
        <v>271</v>
      </c>
      <c r="AT732" s="193" t="s">
        <v>271</v>
      </c>
      <c r="AU732" s="193" t="s">
        <v>271</v>
      </c>
      <c r="AV732" s="190" t="s">
        <v>271</v>
      </c>
      <c r="AW732" s="193" t="s">
        <v>271</v>
      </c>
      <c r="AX732" s="193" t="s">
        <v>271</v>
      </c>
      <c r="AY732" s="190" t="s">
        <v>271</v>
      </c>
      <c r="AZ732" s="193" t="s">
        <v>271</v>
      </c>
      <c r="BA732" s="193" t="s">
        <v>271</v>
      </c>
      <c r="BB732" s="190" t="s">
        <v>271</v>
      </c>
      <c r="BC732" s="193" t="s">
        <v>271</v>
      </c>
      <c r="BD732" s="193" t="s">
        <v>271</v>
      </c>
      <c r="BE732" s="190" t="s">
        <v>271</v>
      </c>
      <c r="BF732" s="193" t="s">
        <v>271</v>
      </c>
      <c r="BG732" s="193" t="s">
        <v>271</v>
      </c>
      <c r="BH732" s="190" t="s">
        <v>271</v>
      </c>
      <c r="BI732" s="193" t="s">
        <v>271</v>
      </c>
      <c r="BJ732" s="193" t="s">
        <v>271</v>
      </c>
      <c r="BK732" s="190" t="s">
        <v>271</v>
      </c>
      <c r="BL732" s="193" t="s">
        <v>271</v>
      </c>
      <c r="BM732" s="193" t="s">
        <v>271</v>
      </c>
      <c r="BN732" s="190" t="s">
        <v>271</v>
      </c>
      <c r="BO732" s="193" t="s">
        <v>271</v>
      </c>
      <c r="BP732" s="193" t="s">
        <v>271</v>
      </c>
      <c r="BQ732" s="190" t="s">
        <v>271</v>
      </c>
      <c r="BR732" s="193" t="s">
        <v>271</v>
      </c>
      <c r="BS732" s="193" t="s">
        <v>271</v>
      </c>
      <c r="BT732" s="190" t="s">
        <v>271</v>
      </c>
      <c r="BU732" s="193" t="s">
        <v>271</v>
      </c>
      <c r="BV732" s="193" t="s">
        <v>271</v>
      </c>
      <c r="BW732" s="193">
        <v>4500</v>
      </c>
      <c r="BX732" s="193">
        <v>4500</v>
      </c>
      <c r="BY732" s="193">
        <v>9000</v>
      </c>
      <c r="BZ732" s="193">
        <v>1200</v>
      </c>
      <c r="CA732" s="193">
        <v>1200</v>
      </c>
      <c r="CB732" s="193">
        <v>2400</v>
      </c>
      <c r="CC732" s="190" t="s">
        <v>271</v>
      </c>
      <c r="CD732" s="193" t="s">
        <v>271</v>
      </c>
      <c r="CE732" s="193" t="s">
        <v>271</v>
      </c>
      <c r="CF732" s="190" t="s">
        <v>271</v>
      </c>
      <c r="CG732" s="193" t="s">
        <v>271</v>
      </c>
      <c r="CH732" s="193" t="s">
        <v>271</v>
      </c>
      <c r="CI732" s="190" t="s">
        <v>271</v>
      </c>
      <c r="CJ732" s="193" t="s">
        <v>271</v>
      </c>
      <c r="CK732" s="193" t="s">
        <v>271</v>
      </c>
      <c r="CL732" s="190" t="s">
        <v>271</v>
      </c>
      <c r="CM732" s="193" t="s">
        <v>271</v>
      </c>
      <c r="CN732" s="193" t="s">
        <v>271</v>
      </c>
      <c r="CO732" s="190" t="s">
        <v>287</v>
      </c>
      <c r="CP732" s="193">
        <v>0</v>
      </c>
      <c r="CQ732" s="193">
        <v>0</v>
      </c>
      <c r="CR732" s="190" t="s">
        <v>287</v>
      </c>
      <c r="CS732" s="193">
        <v>0</v>
      </c>
      <c r="CT732" s="193">
        <v>0</v>
      </c>
      <c r="CU732" s="190" t="s">
        <v>271</v>
      </c>
      <c r="CV732" s="193" t="s">
        <v>271</v>
      </c>
      <c r="CW732" s="193" t="s">
        <v>271</v>
      </c>
      <c r="CX732" s="190" t="s">
        <v>271</v>
      </c>
      <c r="CY732" s="193" t="s">
        <v>271</v>
      </c>
      <c r="CZ732" s="193" t="s">
        <v>271</v>
      </c>
      <c r="DA732" s="190" t="s">
        <v>287</v>
      </c>
      <c r="DB732" s="193">
        <v>0</v>
      </c>
      <c r="DC732" s="193">
        <v>0</v>
      </c>
      <c r="DD732" s="190" t="s">
        <v>287</v>
      </c>
      <c r="DE732" s="193">
        <v>0</v>
      </c>
      <c r="DF732" s="193">
        <v>0</v>
      </c>
      <c r="DG732" s="190" t="s">
        <v>271</v>
      </c>
      <c r="DH732" s="193" t="s">
        <v>271</v>
      </c>
      <c r="DI732" s="193" t="s">
        <v>271</v>
      </c>
      <c r="DJ732" s="190" t="s">
        <v>271</v>
      </c>
      <c r="DK732" s="193" t="s">
        <v>271</v>
      </c>
      <c r="DL732" s="193" t="s">
        <v>271</v>
      </c>
      <c r="DM732" s="190" t="s">
        <v>271</v>
      </c>
      <c r="DN732" s="193" t="s">
        <v>271</v>
      </c>
      <c r="DO732" s="193" t="s">
        <v>271</v>
      </c>
      <c r="DP732" s="190" t="s">
        <v>271</v>
      </c>
      <c r="DQ732" s="193" t="s">
        <v>271</v>
      </c>
      <c r="DR732" s="193" t="s">
        <v>271</v>
      </c>
      <c r="DS732" s="190" t="s">
        <v>271</v>
      </c>
      <c r="DT732" s="193" t="s">
        <v>271</v>
      </c>
      <c r="DU732" s="193" t="s">
        <v>271</v>
      </c>
      <c r="DV732" s="190" t="s">
        <v>271</v>
      </c>
      <c r="DW732" s="193" t="s">
        <v>271</v>
      </c>
      <c r="DX732" s="193" t="s">
        <v>271</v>
      </c>
      <c r="DY732" s="190" t="s">
        <v>271</v>
      </c>
      <c r="DZ732" s="190" t="s">
        <v>271</v>
      </c>
      <c r="EA732" s="190" t="s">
        <v>271</v>
      </c>
      <c r="EB732" s="190" t="s">
        <v>271</v>
      </c>
      <c r="EC732" s="190" t="s">
        <v>271</v>
      </c>
      <c r="ED732" s="190" t="s">
        <v>271</v>
      </c>
      <c r="EE732" s="190" t="s">
        <v>271</v>
      </c>
      <c r="EF732" s="190" t="s">
        <v>271</v>
      </c>
      <c r="EG732" s="190" t="s">
        <v>271</v>
      </c>
      <c r="EH732" s="190" t="s">
        <v>271</v>
      </c>
      <c r="EI732" s="190" t="s">
        <v>319</v>
      </c>
      <c r="EJ732" s="190" t="s">
        <v>271</v>
      </c>
      <c r="EK732" s="190" t="s">
        <v>271</v>
      </c>
      <c r="EL732" s="190" t="s">
        <v>271</v>
      </c>
      <c r="EM732" s="190" t="s">
        <v>271</v>
      </c>
      <c r="EN732" s="190" t="s">
        <v>271</v>
      </c>
      <c r="EO732" s="190" t="s">
        <v>271</v>
      </c>
      <c r="EP732" s="190" t="s">
        <v>271</v>
      </c>
      <c r="EQ732" s="190">
        <v>0</v>
      </c>
      <c r="ER732" s="190" t="s">
        <v>271</v>
      </c>
      <c r="ES732" s="190" t="s">
        <v>271</v>
      </c>
      <c r="ET732" s="190" t="s">
        <v>271</v>
      </c>
      <c r="EU732" s="190" t="s">
        <v>271</v>
      </c>
      <c r="EV732" s="190" t="s">
        <v>271</v>
      </c>
      <c r="EW732" s="190" t="s">
        <v>271</v>
      </c>
      <c r="EX732" s="190">
        <v>0</v>
      </c>
      <c r="EY732" s="190" t="s">
        <v>271</v>
      </c>
      <c r="EZ732" s="190" t="s">
        <v>271</v>
      </c>
      <c r="FA732" s="190" t="s">
        <v>271</v>
      </c>
      <c r="FB732" s="193">
        <v>0</v>
      </c>
      <c r="FC732" s="190" t="s">
        <v>271</v>
      </c>
      <c r="FD732" s="190" t="s">
        <v>271</v>
      </c>
      <c r="FE732" s="190" t="s">
        <v>271</v>
      </c>
      <c r="FF732" s="190" t="s">
        <v>271</v>
      </c>
      <c r="FG732" s="190" t="s">
        <v>271</v>
      </c>
      <c r="FH732" s="190" t="s">
        <v>271</v>
      </c>
      <c r="FI732" s="190" t="s">
        <v>271</v>
      </c>
      <c r="FJ732" s="190" t="s">
        <v>271</v>
      </c>
      <c r="FK732" s="190" t="s">
        <v>271</v>
      </c>
      <c r="FL732" s="190" t="s">
        <v>271</v>
      </c>
      <c r="FM732" s="190" t="s">
        <v>271</v>
      </c>
      <c r="FN732" s="190" t="s">
        <v>271</v>
      </c>
      <c r="FO732" s="190" t="s">
        <v>271</v>
      </c>
      <c r="FP732" s="190" t="s">
        <v>271</v>
      </c>
      <c r="FQ732" s="193">
        <v>9000</v>
      </c>
      <c r="FR732" s="193">
        <v>2400</v>
      </c>
      <c r="FS732" s="190" t="s">
        <v>271</v>
      </c>
      <c r="FT732" s="190" t="s">
        <v>271</v>
      </c>
      <c r="FU732" s="190" t="s">
        <v>271</v>
      </c>
      <c r="FV732" s="190" t="s">
        <v>271</v>
      </c>
      <c r="FW732" s="190" t="s">
        <v>271</v>
      </c>
      <c r="FX732" s="190" t="s">
        <v>271</v>
      </c>
      <c r="FY732" s="190" t="s">
        <v>271</v>
      </c>
      <c r="FZ732" s="190" t="s">
        <v>271</v>
      </c>
      <c r="GA732" s="190" t="s">
        <v>271</v>
      </c>
      <c r="GB732" s="190" t="s">
        <v>271</v>
      </c>
      <c r="GC732" s="190" t="s">
        <v>271</v>
      </c>
      <c r="GD732" s="190" t="s">
        <v>271</v>
      </c>
      <c r="GE732" s="190" t="s">
        <v>271</v>
      </c>
    </row>
    <row r="733" spans="1:187" x14ac:dyDescent="0.3">
      <c r="A733" s="190" t="s">
        <v>372</v>
      </c>
      <c r="B733" s="190">
        <v>3266</v>
      </c>
      <c r="C733" s="190" t="s">
        <v>144</v>
      </c>
      <c r="D733" s="190" t="s">
        <v>239</v>
      </c>
      <c r="E733" s="190" t="s">
        <v>7379</v>
      </c>
      <c r="F733" s="190" t="s">
        <v>7378</v>
      </c>
      <c r="G733" s="190" t="s">
        <v>7281</v>
      </c>
      <c r="H733" s="190" t="s">
        <v>1272</v>
      </c>
      <c r="I733" s="190" t="s">
        <v>301</v>
      </c>
      <c r="J733" s="190" t="s">
        <v>7377</v>
      </c>
      <c r="K733" s="190" t="s">
        <v>271</v>
      </c>
      <c r="L733" s="190" t="s">
        <v>271</v>
      </c>
      <c r="M733" s="190" t="s">
        <v>271</v>
      </c>
      <c r="N733" s="190" t="s">
        <v>271</v>
      </c>
      <c r="O733" s="190" t="s">
        <v>271</v>
      </c>
      <c r="P733" s="190" t="s">
        <v>271</v>
      </c>
      <c r="Q733" s="191">
        <v>41669</v>
      </c>
      <c r="R733" s="191">
        <v>42338</v>
      </c>
      <c r="T733" s="190" t="s">
        <v>366</v>
      </c>
      <c r="U733" s="194">
        <v>50000</v>
      </c>
      <c r="V733" s="190" t="s">
        <v>7376</v>
      </c>
      <c r="W733" s="190" t="s">
        <v>7375</v>
      </c>
      <c r="X733" s="190" t="s">
        <v>5924</v>
      </c>
      <c r="Y733" s="190" t="s">
        <v>5926</v>
      </c>
      <c r="Z733" s="190" t="s">
        <v>5925</v>
      </c>
      <c r="AA733" s="190" t="s">
        <v>5924</v>
      </c>
      <c r="AB733" s="190" t="s">
        <v>310</v>
      </c>
      <c r="AC733" s="190" t="s">
        <v>7374</v>
      </c>
      <c r="AD733" s="190" t="s">
        <v>325</v>
      </c>
      <c r="AE733" s="190" t="s">
        <v>7373</v>
      </c>
      <c r="AF733" s="190" t="s">
        <v>7372</v>
      </c>
      <c r="AG733" s="193">
        <v>476</v>
      </c>
      <c r="AH733" s="193">
        <v>480</v>
      </c>
      <c r="AI733" s="193">
        <v>956</v>
      </c>
      <c r="AJ733" s="193">
        <v>238</v>
      </c>
      <c r="AK733" s="193">
        <v>240</v>
      </c>
      <c r="AL733" s="193">
        <v>478</v>
      </c>
      <c r="AM733" s="193" t="s">
        <v>271</v>
      </c>
      <c r="AN733" s="193" t="s">
        <v>271</v>
      </c>
      <c r="AO733" s="193">
        <v>0</v>
      </c>
      <c r="AP733" s="193" t="s">
        <v>271</v>
      </c>
      <c r="AQ733" s="193" t="s">
        <v>271</v>
      </c>
      <c r="AR733" s="193">
        <v>0</v>
      </c>
      <c r="AS733" s="190" t="s">
        <v>271</v>
      </c>
      <c r="AT733" s="193" t="s">
        <v>271</v>
      </c>
      <c r="AU733" s="193" t="s">
        <v>271</v>
      </c>
      <c r="AV733" s="190" t="s">
        <v>271</v>
      </c>
      <c r="AW733" s="193" t="s">
        <v>271</v>
      </c>
      <c r="AX733" s="193" t="s">
        <v>271</v>
      </c>
      <c r="AY733" s="190" t="s">
        <v>271</v>
      </c>
      <c r="AZ733" s="193" t="s">
        <v>271</v>
      </c>
      <c r="BA733" s="193" t="s">
        <v>271</v>
      </c>
      <c r="BB733" s="190" t="s">
        <v>271</v>
      </c>
      <c r="BC733" s="193" t="s">
        <v>271</v>
      </c>
      <c r="BD733" s="193" t="s">
        <v>271</v>
      </c>
      <c r="BE733" s="190" t="s">
        <v>271</v>
      </c>
      <c r="BF733" s="193" t="s">
        <v>271</v>
      </c>
      <c r="BG733" s="193" t="s">
        <v>271</v>
      </c>
      <c r="BH733" s="190" t="s">
        <v>271</v>
      </c>
      <c r="BI733" s="193" t="s">
        <v>271</v>
      </c>
      <c r="BJ733" s="193" t="s">
        <v>271</v>
      </c>
      <c r="BK733" s="190" t="s">
        <v>271</v>
      </c>
      <c r="BL733" s="193" t="s">
        <v>271</v>
      </c>
      <c r="BM733" s="193" t="s">
        <v>271</v>
      </c>
      <c r="BN733" s="190" t="s">
        <v>271</v>
      </c>
      <c r="BO733" s="193" t="s">
        <v>271</v>
      </c>
      <c r="BP733" s="193" t="s">
        <v>271</v>
      </c>
      <c r="BQ733" s="190" t="s">
        <v>271</v>
      </c>
      <c r="BR733" s="193" t="s">
        <v>271</v>
      </c>
      <c r="BS733" s="193" t="s">
        <v>271</v>
      </c>
      <c r="BT733" s="190" t="s">
        <v>271</v>
      </c>
      <c r="BU733" s="193" t="s">
        <v>271</v>
      </c>
      <c r="BV733" s="193" t="s">
        <v>271</v>
      </c>
      <c r="BW733" s="193">
        <v>476</v>
      </c>
      <c r="BX733" s="193">
        <v>480</v>
      </c>
      <c r="BY733" s="193">
        <v>956</v>
      </c>
      <c r="BZ733" s="193">
        <v>238</v>
      </c>
      <c r="CA733" s="193">
        <v>240</v>
      </c>
      <c r="CB733" s="193">
        <v>478</v>
      </c>
      <c r="CC733" s="190" t="s">
        <v>271</v>
      </c>
      <c r="CD733" s="193" t="s">
        <v>271</v>
      </c>
      <c r="CE733" s="193" t="s">
        <v>271</v>
      </c>
      <c r="CF733" s="190" t="s">
        <v>271</v>
      </c>
      <c r="CG733" s="193" t="s">
        <v>271</v>
      </c>
      <c r="CH733" s="193" t="s">
        <v>271</v>
      </c>
      <c r="CI733" s="190" t="s">
        <v>271</v>
      </c>
      <c r="CJ733" s="193" t="s">
        <v>271</v>
      </c>
      <c r="CK733" s="193" t="s">
        <v>271</v>
      </c>
      <c r="CL733" s="190" t="s">
        <v>271</v>
      </c>
      <c r="CM733" s="193" t="s">
        <v>271</v>
      </c>
      <c r="CN733" s="193" t="s">
        <v>271</v>
      </c>
      <c r="CO733" s="190" t="s">
        <v>287</v>
      </c>
      <c r="CP733" s="193">
        <v>0</v>
      </c>
      <c r="CQ733" s="193">
        <v>0</v>
      </c>
      <c r="CR733" s="190" t="s">
        <v>287</v>
      </c>
      <c r="CS733" s="193">
        <v>478</v>
      </c>
      <c r="CT733" s="193">
        <v>0</v>
      </c>
      <c r="CU733" s="190" t="s">
        <v>271</v>
      </c>
      <c r="CV733" s="193" t="s">
        <v>271</v>
      </c>
      <c r="CW733" s="193" t="s">
        <v>271</v>
      </c>
      <c r="CX733" s="190" t="s">
        <v>287</v>
      </c>
      <c r="CY733" s="193">
        <v>0</v>
      </c>
      <c r="CZ733" s="193">
        <v>0</v>
      </c>
      <c r="DA733" s="190" t="s">
        <v>287</v>
      </c>
      <c r="DB733" s="193">
        <v>0</v>
      </c>
      <c r="DC733" s="193">
        <v>0</v>
      </c>
      <c r="DD733" s="190" t="s">
        <v>271</v>
      </c>
      <c r="DE733" s="193" t="s">
        <v>271</v>
      </c>
      <c r="DF733" s="193" t="s">
        <v>271</v>
      </c>
      <c r="DG733" s="190" t="s">
        <v>271</v>
      </c>
      <c r="DH733" s="193" t="s">
        <v>271</v>
      </c>
      <c r="DI733" s="193" t="s">
        <v>271</v>
      </c>
      <c r="DJ733" s="190" t="s">
        <v>271</v>
      </c>
      <c r="DK733" s="193" t="s">
        <v>271</v>
      </c>
      <c r="DL733" s="193" t="s">
        <v>271</v>
      </c>
      <c r="DM733" s="190" t="s">
        <v>287</v>
      </c>
      <c r="DN733" s="193">
        <v>0</v>
      </c>
      <c r="DO733" s="193">
        <v>0</v>
      </c>
      <c r="DP733" s="190" t="s">
        <v>287</v>
      </c>
      <c r="DQ733" s="193">
        <v>0</v>
      </c>
      <c r="DR733" s="193">
        <v>0</v>
      </c>
      <c r="DS733" s="190" t="s">
        <v>271</v>
      </c>
      <c r="DT733" s="193" t="s">
        <v>271</v>
      </c>
      <c r="DU733" s="193" t="s">
        <v>271</v>
      </c>
      <c r="DV733" s="190" t="s">
        <v>287</v>
      </c>
      <c r="DW733" s="193">
        <v>478</v>
      </c>
      <c r="DX733" s="193">
        <v>0</v>
      </c>
      <c r="DY733" s="190" t="s">
        <v>655</v>
      </c>
      <c r="DZ733" s="190" t="s">
        <v>297</v>
      </c>
      <c r="EA733" s="190" t="s">
        <v>271</v>
      </c>
      <c r="EB733" s="190" t="s">
        <v>271</v>
      </c>
      <c r="EC733" s="190" t="s">
        <v>271</v>
      </c>
      <c r="ED733" s="190" t="s">
        <v>271</v>
      </c>
      <c r="EE733" s="190" t="s">
        <v>271</v>
      </c>
      <c r="EF733" s="190" t="s">
        <v>271</v>
      </c>
      <c r="EG733" s="190" t="s">
        <v>352</v>
      </c>
      <c r="EH733" s="190" t="s">
        <v>284</v>
      </c>
      <c r="EI733" s="190" t="s">
        <v>283</v>
      </c>
      <c r="EJ733" s="190" t="s">
        <v>246</v>
      </c>
      <c r="EK733" s="190" t="s">
        <v>271</v>
      </c>
      <c r="EL733" s="190" t="s">
        <v>271</v>
      </c>
      <c r="EM733" s="190" t="s">
        <v>271</v>
      </c>
      <c r="EN733" s="190" t="s">
        <v>271</v>
      </c>
      <c r="EO733" s="190" t="s">
        <v>271</v>
      </c>
      <c r="EP733" s="190" t="s">
        <v>271</v>
      </c>
      <c r="EQ733" s="190">
        <v>0</v>
      </c>
      <c r="ER733" s="190" t="s">
        <v>271</v>
      </c>
      <c r="ES733" s="190" t="s">
        <v>271</v>
      </c>
      <c r="ET733" s="190" t="s">
        <v>271</v>
      </c>
      <c r="EU733" s="190" t="s">
        <v>271</v>
      </c>
      <c r="EV733" s="190" t="s">
        <v>271</v>
      </c>
      <c r="EW733" s="190" t="s">
        <v>271</v>
      </c>
      <c r="EX733" s="190">
        <v>0</v>
      </c>
      <c r="EY733" s="190" t="s">
        <v>318</v>
      </c>
      <c r="EZ733" s="190" t="s">
        <v>266</v>
      </c>
      <c r="FA733" s="190" t="s">
        <v>259</v>
      </c>
      <c r="FB733" s="193">
        <v>25</v>
      </c>
      <c r="FC733" s="190" t="s">
        <v>301</v>
      </c>
      <c r="FD733" s="190" t="s">
        <v>271</v>
      </c>
      <c r="FE733" s="190" t="s">
        <v>271</v>
      </c>
      <c r="FF733" s="190" t="s">
        <v>271</v>
      </c>
      <c r="FG733" s="190" t="s">
        <v>271</v>
      </c>
      <c r="FH733" s="190" t="s">
        <v>271</v>
      </c>
      <c r="FI733" s="190" t="s">
        <v>271</v>
      </c>
      <c r="FJ733" s="190" t="s">
        <v>271</v>
      </c>
      <c r="FK733" s="190" t="s">
        <v>271</v>
      </c>
      <c r="FL733" s="190" t="s">
        <v>7371</v>
      </c>
      <c r="FM733" s="190" t="s">
        <v>271</v>
      </c>
      <c r="FN733" s="190" t="s">
        <v>271</v>
      </c>
      <c r="FO733" s="190" t="s">
        <v>271</v>
      </c>
      <c r="FP733" s="190" t="s">
        <v>271</v>
      </c>
      <c r="FQ733" s="193">
        <v>956</v>
      </c>
      <c r="FR733" s="193">
        <v>478</v>
      </c>
      <c r="FS733" s="190" t="s">
        <v>271</v>
      </c>
      <c r="FT733" s="190" t="s">
        <v>271</v>
      </c>
      <c r="FU733" s="190" t="s">
        <v>271</v>
      </c>
      <c r="FV733" s="190" t="s">
        <v>271</v>
      </c>
      <c r="FW733" s="190" t="s">
        <v>271</v>
      </c>
      <c r="FX733" s="190" t="s">
        <v>271</v>
      </c>
      <c r="FY733" s="190" t="s">
        <v>271</v>
      </c>
      <c r="FZ733" s="190" t="s">
        <v>271</v>
      </c>
      <c r="GA733" s="190" t="s">
        <v>271</v>
      </c>
      <c r="GB733" s="190" t="s">
        <v>271</v>
      </c>
      <c r="GC733" s="190" t="s">
        <v>271</v>
      </c>
      <c r="GD733" s="190" t="s">
        <v>271</v>
      </c>
      <c r="GE733" s="190" t="s">
        <v>271</v>
      </c>
    </row>
    <row r="734" spans="1:187" x14ac:dyDescent="0.3">
      <c r="A734" s="190" t="s">
        <v>372</v>
      </c>
      <c r="B734" s="190">
        <v>3270</v>
      </c>
      <c r="C734" s="190" t="s">
        <v>144</v>
      </c>
      <c r="D734" s="190" t="s">
        <v>239</v>
      </c>
      <c r="E734" s="190" t="s">
        <v>271</v>
      </c>
      <c r="F734" s="190" t="s">
        <v>7370</v>
      </c>
      <c r="G734" s="190" t="s">
        <v>7281</v>
      </c>
      <c r="H734" s="190" t="s">
        <v>2239</v>
      </c>
      <c r="I734" s="190" t="s">
        <v>301</v>
      </c>
      <c r="J734" s="190" t="s">
        <v>271</v>
      </c>
      <c r="K734" s="190" t="s">
        <v>271</v>
      </c>
      <c r="L734" s="190" t="s">
        <v>271</v>
      </c>
      <c r="M734" s="190" t="s">
        <v>271</v>
      </c>
      <c r="N734" s="190" t="s">
        <v>271</v>
      </c>
      <c r="O734" s="190" t="s">
        <v>271</v>
      </c>
      <c r="P734" s="190" t="s">
        <v>271</v>
      </c>
      <c r="Q734" s="191">
        <v>42370</v>
      </c>
      <c r="R734" s="191">
        <v>43435</v>
      </c>
      <c r="T734" s="190" t="s">
        <v>366</v>
      </c>
      <c r="U734" s="194">
        <v>700000</v>
      </c>
      <c r="V734" s="190" t="s">
        <v>7369</v>
      </c>
      <c r="W734" s="190" t="s">
        <v>7368</v>
      </c>
      <c r="X734" s="190" t="s">
        <v>7367</v>
      </c>
      <c r="Y734" s="190" t="s">
        <v>271</v>
      </c>
      <c r="Z734" s="190" t="s">
        <v>271</v>
      </c>
      <c r="AA734" s="190" t="s">
        <v>271</v>
      </c>
      <c r="AB734" s="190" t="s">
        <v>310</v>
      </c>
      <c r="AC734" s="190" t="s">
        <v>7366</v>
      </c>
      <c r="AD734" s="190" t="s">
        <v>289</v>
      </c>
      <c r="AE734" s="190" t="s">
        <v>7365</v>
      </c>
      <c r="AF734" s="190" t="s">
        <v>7364</v>
      </c>
      <c r="AG734" s="193">
        <v>8543</v>
      </c>
      <c r="AH734" s="193">
        <v>8543</v>
      </c>
      <c r="AI734" s="193">
        <v>17086</v>
      </c>
      <c r="AJ734" s="193">
        <v>4916</v>
      </c>
      <c r="AK734" s="193">
        <v>3627</v>
      </c>
      <c r="AL734" s="193">
        <v>8543</v>
      </c>
      <c r="AM734" s="193">
        <v>0</v>
      </c>
      <c r="AN734" s="193">
        <v>0</v>
      </c>
      <c r="AO734" s="193">
        <v>0</v>
      </c>
      <c r="AP734" s="193">
        <v>0</v>
      </c>
      <c r="AQ734" s="193">
        <v>0</v>
      </c>
      <c r="AR734" s="193">
        <v>0</v>
      </c>
      <c r="AS734" s="190" t="s">
        <v>271</v>
      </c>
      <c r="AT734" s="193" t="s">
        <v>271</v>
      </c>
      <c r="AU734" s="193" t="s">
        <v>271</v>
      </c>
      <c r="AV734" s="190" t="s">
        <v>271</v>
      </c>
      <c r="AW734" s="193" t="s">
        <v>271</v>
      </c>
      <c r="AX734" s="193" t="s">
        <v>271</v>
      </c>
      <c r="AY734" s="190" t="s">
        <v>271</v>
      </c>
      <c r="AZ734" s="193" t="s">
        <v>271</v>
      </c>
      <c r="BA734" s="193" t="s">
        <v>271</v>
      </c>
      <c r="BB734" s="190" t="s">
        <v>271</v>
      </c>
      <c r="BC734" s="193" t="s">
        <v>271</v>
      </c>
      <c r="BD734" s="193" t="s">
        <v>271</v>
      </c>
      <c r="BE734" s="190" t="s">
        <v>271</v>
      </c>
      <c r="BF734" s="193" t="s">
        <v>271</v>
      </c>
      <c r="BG734" s="193" t="s">
        <v>271</v>
      </c>
      <c r="BH734" s="190" t="s">
        <v>271</v>
      </c>
      <c r="BI734" s="193" t="s">
        <v>271</v>
      </c>
      <c r="BJ734" s="193" t="s">
        <v>271</v>
      </c>
      <c r="BK734" s="190" t="s">
        <v>271</v>
      </c>
      <c r="BL734" s="193" t="s">
        <v>271</v>
      </c>
      <c r="BM734" s="193" t="s">
        <v>271</v>
      </c>
      <c r="BN734" s="190" t="s">
        <v>271</v>
      </c>
      <c r="BO734" s="193" t="s">
        <v>271</v>
      </c>
      <c r="BP734" s="193" t="s">
        <v>271</v>
      </c>
      <c r="BQ734" s="190" t="s">
        <v>271</v>
      </c>
      <c r="BR734" s="193" t="s">
        <v>271</v>
      </c>
      <c r="BS734" s="193" t="s">
        <v>271</v>
      </c>
      <c r="BT734" s="190" t="s">
        <v>271</v>
      </c>
      <c r="BU734" s="193" t="s">
        <v>271</v>
      </c>
      <c r="BV734" s="193" t="s">
        <v>271</v>
      </c>
      <c r="BW734" s="193">
        <v>8543</v>
      </c>
      <c r="BX734" s="193">
        <v>8543</v>
      </c>
      <c r="BY734" s="193">
        <v>17086</v>
      </c>
      <c r="BZ734" s="193">
        <v>4916</v>
      </c>
      <c r="CA734" s="193">
        <v>3627</v>
      </c>
      <c r="CB734" s="193">
        <v>8543</v>
      </c>
      <c r="CC734" s="190" t="s">
        <v>271</v>
      </c>
      <c r="CD734" s="193" t="s">
        <v>271</v>
      </c>
      <c r="CE734" s="193" t="s">
        <v>271</v>
      </c>
      <c r="CF734" s="190" t="s">
        <v>271</v>
      </c>
      <c r="CG734" s="193" t="s">
        <v>271</v>
      </c>
      <c r="CH734" s="193" t="s">
        <v>271</v>
      </c>
      <c r="CI734" s="190" t="s">
        <v>271</v>
      </c>
      <c r="CJ734" s="193" t="s">
        <v>271</v>
      </c>
      <c r="CK734" s="193" t="s">
        <v>271</v>
      </c>
      <c r="CL734" s="190" t="s">
        <v>271</v>
      </c>
      <c r="CM734" s="193" t="s">
        <v>271</v>
      </c>
      <c r="CN734" s="193" t="s">
        <v>271</v>
      </c>
      <c r="CO734" s="190" t="s">
        <v>271</v>
      </c>
      <c r="CP734" s="193" t="s">
        <v>271</v>
      </c>
      <c r="CQ734" s="193" t="s">
        <v>271</v>
      </c>
      <c r="CR734" s="190" t="s">
        <v>287</v>
      </c>
      <c r="CS734" s="193">
        <v>0</v>
      </c>
      <c r="CT734" s="193">
        <v>0</v>
      </c>
      <c r="CU734" s="190" t="s">
        <v>271</v>
      </c>
      <c r="CV734" s="193" t="s">
        <v>271</v>
      </c>
      <c r="CW734" s="193" t="s">
        <v>271</v>
      </c>
      <c r="CX734" s="190" t="s">
        <v>287</v>
      </c>
      <c r="CY734" s="193">
        <v>0</v>
      </c>
      <c r="CZ734" s="193">
        <v>0</v>
      </c>
      <c r="DA734" s="190" t="s">
        <v>271</v>
      </c>
      <c r="DB734" s="193" t="s">
        <v>271</v>
      </c>
      <c r="DC734" s="193" t="s">
        <v>271</v>
      </c>
      <c r="DD734" s="190" t="s">
        <v>271</v>
      </c>
      <c r="DE734" s="193" t="s">
        <v>271</v>
      </c>
      <c r="DF734" s="193" t="s">
        <v>271</v>
      </c>
      <c r="DG734" s="190" t="s">
        <v>271</v>
      </c>
      <c r="DH734" s="193" t="s">
        <v>271</v>
      </c>
      <c r="DI734" s="193" t="s">
        <v>271</v>
      </c>
      <c r="DJ734" s="190" t="s">
        <v>271</v>
      </c>
      <c r="DK734" s="193" t="s">
        <v>271</v>
      </c>
      <c r="DL734" s="193" t="s">
        <v>271</v>
      </c>
      <c r="DM734" s="190" t="s">
        <v>271</v>
      </c>
      <c r="DN734" s="193" t="s">
        <v>271</v>
      </c>
      <c r="DO734" s="193" t="s">
        <v>271</v>
      </c>
      <c r="DP734" s="190" t="s">
        <v>271</v>
      </c>
      <c r="DQ734" s="193" t="s">
        <v>271</v>
      </c>
      <c r="DR734" s="193" t="s">
        <v>271</v>
      </c>
      <c r="DS734" s="190" t="s">
        <v>271</v>
      </c>
      <c r="DT734" s="193" t="s">
        <v>271</v>
      </c>
      <c r="DU734" s="193" t="s">
        <v>271</v>
      </c>
      <c r="DV734" s="190" t="s">
        <v>271</v>
      </c>
      <c r="DW734" s="193" t="s">
        <v>271</v>
      </c>
      <c r="DX734" s="193" t="s">
        <v>271</v>
      </c>
      <c r="DY734" s="190" t="s">
        <v>356</v>
      </c>
      <c r="DZ734" s="190" t="s">
        <v>272</v>
      </c>
      <c r="EA734" s="190" t="s">
        <v>868</v>
      </c>
      <c r="EB734" s="190" t="s">
        <v>271</v>
      </c>
      <c r="EC734" s="190" t="s">
        <v>271</v>
      </c>
      <c r="ED734" s="190" t="s">
        <v>271</v>
      </c>
      <c r="EE734" s="190" t="s">
        <v>271</v>
      </c>
      <c r="EF734" s="190" t="s">
        <v>271</v>
      </c>
      <c r="EG734" s="190" t="s">
        <v>321</v>
      </c>
      <c r="EH734" s="190" t="s">
        <v>380</v>
      </c>
      <c r="EI734" s="190" t="s">
        <v>283</v>
      </c>
      <c r="EJ734" s="190" t="s">
        <v>246</v>
      </c>
      <c r="EK734" s="190" t="s">
        <v>351</v>
      </c>
      <c r="EL734" s="190" t="s">
        <v>272</v>
      </c>
      <c r="EM734" s="190" t="s">
        <v>272</v>
      </c>
      <c r="EN734" s="190" t="s">
        <v>272</v>
      </c>
      <c r="EO734" s="190" t="s">
        <v>272</v>
      </c>
      <c r="EP734" s="190" t="s">
        <v>350</v>
      </c>
      <c r="EQ734" s="190">
        <v>4</v>
      </c>
      <c r="ER734" s="190" t="s">
        <v>349</v>
      </c>
      <c r="ES734" s="190" t="s">
        <v>272</v>
      </c>
      <c r="ET734" s="190" t="s">
        <v>272</v>
      </c>
      <c r="EU734" s="190" t="s">
        <v>272</v>
      </c>
      <c r="EV734" s="190" t="s">
        <v>272</v>
      </c>
      <c r="EW734" s="190" t="s">
        <v>303</v>
      </c>
      <c r="EX734" s="190">
        <v>4</v>
      </c>
      <c r="EY734" s="190" t="s">
        <v>271</v>
      </c>
      <c r="EZ734" s="190" t="s">
        <v>271</v>
      </c>
      <c r="FA734" s="190" t="s">
        <v>258</v>
      </c>
      <c r="FB734" s="193">
        <v>2</v>
      </c>
      <c r="FC734" s="190" t="s">
        <v>348</v>
      </c>
      <c r="FD734" s="190" t="s">
        <v>271</v>
      </c>
      <c r="FE734" s="190" t="s">
        <v>271</v>
      </c>
      <c r="FF734" s="190" t="s">
        <v>262</v>
      </c>
      <c r="FG734" s="190" t="s">
        <v>271</v>
      </c>
      <c r="FH734" s="190" t="s">
        <v>271</v>
      </c>
      <c r="FI734" s="190" t="s">
        <v>271</v>
      </c>
      <c r="FJ734" s="190" t="s">
        <v>271</v>
      </c>
      <c r="FK734" s="190" t="s">
        <v>271</v>
      </c>
      <c r="FL734" s="190" t="s">
        <v>271</v>
      </c>
      <c r="FM734" s="190" t="s">
        <v>271</v>
      </c>
      <c r="FN734" s="190" t="s">
        <v>271</v>
      </c>
      <c r="FO734" s="190" t="s">
        <v>7363</v>
      </c>
      <c r="FP734" s="190" t="s">
        <v>271</v>
      </c>
      <c r="FQ734" s="193">
        <v>17086</v>
      </c>
      <c r="FR734" s="193">
        <v>8543</v>
      </c>
      <c r="FS734" s="190" t="s">
        <v>271</v>
      </c>
      <c r="FT734" s="190" t="s">
        <v>271</v>
      </c>
      <c r="FU734" s="190" t="s">
        <v>271</v>
      </c>
      <c r="FV734" s="190" t="s">
        <v>271</v>
      </c>
      <c r="FW734" s="190" t="s">
        <v>271</v>
      </c>
      <c r="FX734" s="190" t="s">
        <v>271</v>
      </c>
      <c r="FY734" s="190" t="s">
        <v>271</v>
      </c>
      <c r="FZ734" s="190" t="s">
        <v>271</v>
      </c>
      <c r="GA734" s="190" t="s">
        <v>271</v>
      </c>
      <c r="GB734" s="190" t="s">
        <v>271</v>
      </c>
      <c r="GC734" s="190" t="s">
        <v>271</v>
      </c>
      <c r="GD734" s="190" t="s">
        <v>271</v>
      </c>
      <c r="GE734" s="190" t="s">
        <v>271</v>
      </c>
    </row>
    <row r="735" spans="1:187" x14ac:dyDescent="0.3">
      <c r="A735" s="190" t="s">
        <v>372</v>
      </c>
      <c r="B735" s="190">
        <v>3271</v>
      </c>
      <c r="C735" s="190" t="s">
        <v>144</v>
      </c>
      <c r="D735" s="190" t="s">
        <v>239</v>
      </c>
      <c r="E735" s="190" t="s">
        <v>7362</v>
      </c>
      <c r="F735" s="190" t="s">
        <v>7361</v>
      </c>
      <c r="G735" s="190" t="s">
        <v>7281</v>
      </c>
      <c r="H735" s="190" t="s">
        <v>301</v>
      </c>
      <c r="I735" s="190" t="s">
        <v>301</v>
      </c>
      <c r="J735" s="190" t="s">
        <v>7360</v>
      </c>
      <c r="K735" s="190" t="s">
        <v>271</v>
      </c>
      <c r="L735" s="190" t="s">
        <v>271</v>
      </c>
      <c r="M735" s="190" t="s">
        <v>271</v>
      </c>
      <c r="N735" s="190" t="s">
        <v>271</v>
      </c>
      <c r="O735" s="190" t="s">
        <v>271</v>
      </c>
      <c r="P735" s="190" t="s">
        <v>271</v>
      </c>
      <c r="Q735" s="191">
        <v>41640</v>
      </c>
      <c r="R735" s="191">
        <v>42369</v>
      </c>
      <c r="T735" s="190" t="s">
        <v>549</v>
      </c>
      <c r="U735" s="194">
        <v>308248</v>
      </c>
      <c r="V735" s="190" t="s">
        <v>7341</v>
      </c>
      <c r="W735" s="190" t="s">
        <v>7352</v>
      </c>
      <c r="X735" s="190" t="s">
        <v>7339</v>
      </c>
      <c r="Y735" s="190" t="s">
        <v>271</v>
      </c>
      <c r="Z735" s="190" t="s">
        <v>271</v>
      </c>
      <c r="AA735" s="190" t="s">
        <v>271</v>
      </c>
      <c r="AB735" s="190" t="s">
        <v>310</v>
      </c>
      <c r="AC735" s="190" t="s">
        <v>7359</v>
      </c>
      <c r="AD735" s="190" t="s">
        <v>325</v>
      </c>
      <c r="AE735" s="190" t="s">
        <v>7358</v>
      </c>
      <c r="AF735" s="190" t="s">
        <v>7357</v>
      </c>
      <c r="AG735" s="193">
        <v>99669</v>
      </c>
      <c r="AH735" s="193">
        <v>95760</v>
      </c>
      <c r="AI735" s="193">
        <v>195429</v>
      </c>
      <c r="AJ735" s="193">
        <v>71</v>
      </c>
      <c r="AK735" s="193">
        <v>69</v>
      </c>
      <c r="AL735" s="193">
        <v>140</v>
      </c>
      <c r="AM735" s="193" t="s">
        <v>271</v>
      </c>
      <c r="AN735" s="193" t="s">
        <v>271</v>
      </c>
      <c r="AO735" s="193">
        <v>0</v>
      </c>
      <c r="AP735" s="193" t="s">
        <v>271</v>
      </c>
      <c r="AQ735" s="193" t="s">
        <v>271</v>
      </c>
      <c r="AR735" s="193">
        <v>0</v>
      </c>
      <c r="AS735" s="190" t="s">
        <v>271</v>
      </c>
      <c r="AT735" s="193" t="s">
        <v>271</v>
      </c>
      <c r="AU735" s="193" t="s">
        <v>271</v>
      </c>
      <c r="AV735" s="190" t="s">
        <v>271</v>
      </c>
      <c r="AW735" s="193" t="s">
        <v>271</v>
      </c>
      <c r="AX735" s="193" t="s">
        <v>271</v>
      </c>
      <c r="AY735" s="190" t="s">
        <v>271</v>
      </c>
      <c r="AZ735" s="193" t="s">
        <v>271</v>
      </c>
      <c r="BA735" s="193" t="s">
        <v>271</v>
      </c>
      <c r="BB735" s="190" t="s">
        <v>271</v>
      </c>
      <c r="BC735" s="193" t="s">
        <v>271</v>
      </c>
      <c r="BD735" s="193" t="s">
        <v>271</v>
      </c>
      <c r="BE735" s="190" t="s">
        <v>271</v>
      </c>
      <c r="BF735" s="193" t="s">
        <v>271</v>
      </c>
      <c r="BG735" s="193" t="s">
        <v>271</v>
      </c>
      <c r="BH735" s="190" t="s">
        <v>271</v>
      </c>
      <c r="BI735" s="193" t="s">
        <v>271</v>
      </c>
      <c r="BJ735" s="193" t="s">
        <v>271</v>
      </c>
      <c r="BK735" s="190" t="s">
        <v>271</v>
      </c>
      <c r="BL735" s="193" t="s">
        <v>271</v>
      </c>
      <c r="BM735" s="193" t="s">
        <v>271</v>
      </c>
      <c r="BN735" s="190" t="s">
        <v>271</v>
      </c>
      <c r="BO735" s="193" t="s">
        <v>271</v>
      </c>
      <c r="BP735" s="193" t="s">
        <v>271</v>
      </c>
      <c r="BQ735" s="190" t="s">
        <v>271</v>
      </c>
      <c r="BR735" s="193" t="s">
        <v>271</v>
      </c>
      <c r="BS735" s="193" t="s">
        <v>271</v>
      </c>
      <c r="BT735" s="190" t="s">
        <v>271</v>
      </c>
      <c r="BU735" s="193" t="s">
        <v>271</v>
      </c>
      <c r="BV735" s="193" t="s">
        <v>271</v>
      </c>
      <c r="BW735" s="193">
        <v>99669</v>
      </c>
      <c r="BX735" s="193">
        <v>95760</v>
      </c>
      <c r="BY735" s="193">
        <v>195429</v>
      </c>
      <c r="BZ735" s="193">
        <v>71</v>
      </c>
      <c r="CA735" s="193">
        <v>69</v>
      </c>
      <c r="CB735" s="193">
        <v>140</v>
      </c>
      <c r="CC735" s="190" t="s">
        <v>271</v>
      </c>
      <c r="CD735" s="193" t="s">
        <v>271</v>
      </c>
      <c r="CE735" s="193" t="s">
        <v>271</v>
      </c>
      <c r="CF735" s="190" t="s">
        <v>271</v>
      </c>
      <c r="CG735" s="193" t="s">
        <v>271</v>
      </c>
      <c r="CH735" s="193" t="s">
        <v>271</v>
      </c>
      <c r="CI735" s="190" t="s">
        <v>271</v>
      </c>
      <c r="CJ735" s="193" t="s">
        <v>271</v>
      </c>
      <c r="CK735" s="193" t="s">
        <v>271</v>
      </c>
      <c r="CL735" s="190" t="s">
        <v>271</v>
      </c>
      <c r="CM735" s="193" t="s">
        <v>271</v>
      </c>
      <c r="CN735" s="193" t="s">
        <v>271</v>
      </c>
      <c r="CO735" s="190" t="s">
        <v>271</v>
      </c>
      <c r="CP735" s="193" t="s">
        <v>271</v>
      </c>
      <c r="CQ735" s="193" t="s">
        <v>271</v>
      </c>
      <c r="CR735" s="190" t="s">
        <v>271</v>
      </c>
      <c r="CS735" s="193" t="s">
        <v>271</v>
      </c>
      <c r="CT735" s="193" t="s">
        <v>271</v>
      </c>
      <c r="CU735" s="190" t="s">
        <v>287</v>
      </c>
      <c r="CV735" s="193">
        <v>140</v>
      </c>
      <c r="CW735" s="193">
        <v>0</v>
      </c>
      <c r="CX735" s="190" t="s">
        <v>271</v>
      </c>
      <c r="CY735" s="193" t="s">
        <v>271</v>
      </c>
      <c r="CZ735" s="193" t="s">
        <v>271</v>
      </c>
      <c r="DA735" s="190" t="s">
        <v>287</v>
      </c>
      <c r="DB735" s="193">
        <v>0</v>
      </c>
      <c r="DC735" s="193">
        <v>0</v>
      </c>
      <c r="DD735" s="190" t="s">
        <v>271</v>
      </c>
      <c r="DE735" s="193" t="s">
        <v>271</v>
      </c>
      <c r="DF735" s="193" t="s">
        <v>271</v>
      </c>
      <c r="DG735" s="190" t="s">
        <v>271</v>
      </c>
      <c r="DH735" s="193" t="s">
        <v>271</v>
      </c>
      <c r="DI735" s="193" t="s">
        <v>271</v>
      </c>
      <c r="DJ735" s="190" t="s">
        <v>271</v>
      </c>
      <c r="DK735" s="193" t="s">
        <v>271</v>
      </c>
      <c r="DL735" s="193" t="s">
        <v>271</v>
      </c>
      <c r="DM735" s="190" t="s">
        <v>287</v>
      </c>
      <c r="DN735" s="193">
        <v>140</v>
      </c>
      <c r="DO735" s="193">
        <v>0</v>
      </c>
      <c r="DP735" s="190" t="s">
        <v>271</v>
      </c>
      <c r="DQ735" s="193" t="s">
        <v>271</v>
      </c>
      <c r="DR735" s="193" t="s">
        <v>271</v>
      </c>
      <c r="DS735" s="190" t="s">
        <v>287</v>
      </c>
      <c r="DT735" s="193">
        <v>0</v>
      </c>
      <c r="DU735" s="193">
        <v>0</v>
      </c>
      <c r="DV735" s="190" t="s">
        <v>271</v>
      </c>
      <c r="DW735" s="193" t="s">
        <v>271</v>
      </c>
      <c r="DX735" s="193" t="s">
        <v>271</v>
      </c>
      <c r="DY735" s="190" t="s">
        <v>655</v>
      </c>
      <c r="DZ735" s="190" t="s">
        <v>272</v>
      </c>
      <c r="EA735" s="190" t="s">
        <v>323</v>
      </c>
      <c r="EB735" s="190" t="s">
        <v>286</v>
      </c>
      <c r="EC735" s="190" t="s">
        <v>271</v>
      </c>
      <c r="ED735" s="190" t="s">
        <v>271</v>
      </c>
      <c r="EE735" s="190" t="s">
        <v>271</v>
      </c>
      <c r="EF735" s="190" t="s">
        <v>271</v>
      </c>
      <c r="EG735" s="190" t="s">
        <v>285</v>
      </c>
      <c r="EH735" s="190" t="s">
        <v>380</v>
      </c>
      <c r="EI735" s="190" t="s">
        <v>319</v>
      </c>
      <c r="EJ735" s="190" t="s">
        <v>246</v>
      </c>
      <c r="EK735" s="190" t="s">
        <v>271</v>
      </c>
      <c r="EL735" s="190" t="s">
        <v>271</v>
      </c>
      <c r="EM735" s="190" t="s">
        <v>271</v>
      </c>
      <c r="EN735" s="190" t="s">
        <v>271</v>
      </c>
      <c r="EO735" s="190" t="s">
        <v>271</v>
      </c>
      <c r="EP735" s="190" t="s">
        <v>271</v>
      </c>
      <c r="EQ735" s="190">
        <v>0</v>
      </c>
      <c r="ER735" s="190" t="s">
        <v>271</v>
      </c>
      <c r="ES735" s="190" t="s">
        <v>271</v>
      </c>
      <c r="ET735" s="190" t="s">
        <v>271</v>
      </c>
      <c r="EU735" s="190" t="s">
        <v>271</v>
      </c>
      <c r="EV735" s="190" t="s">
        <v>271</v>
      </c>
      <c r="EW735" s="190" t="s">
        <v>271</v>
      </c>
      <c r="EX735" s="190">
        <v>0</v>
      </c>
      <c r="EY735" s="190" t="s">
        <v>302</v>
      </c>
      <c r="EZ735" s="190" t="s">
        <v>268</v>
      </c>
      <c r="FA735" s="190" t="s">
        <v>257</v>
      </c>
      <c r="FB735" s="193">
        <v>40</v>
      </c>
      <c r="FC735" s="190" t="s">
        <v>348</v>
      </c>
      <c r="FD735" s="190" t="s">
        <v>1357</v>
      </c>
      <c r="FE735" s="190" t="s">
        <v>442</v>
      </c>
      <c r="FF735" s="190" t="s">
        <v>271</v>
      </c>
      <c r="FG735" s="190" t="s">
        <v>271</v>
      </c>
      <c r="FH735" s="190" t="s">
        <v>271</v>
      </c>
      <c r="FI735" s="190" t="s">
        <v>271</v>
      </c>
      <c r="FJ735" s="190" t="s">
        <v>271</v>
      </c>
      <c r="FK735" s="190" t="s">
        <v>271</v>
      </c>
      <c r="FL735" s="190" t="s">
        <v>7356</v>
      </c>
      <c r="FM735" s="190" t="s">
        <v>7355</v>
      </c>
      <c r="FN735" s="190" t="s">
        <v>7354</v>
      </c>
      <c r="FO735" s="190" t="s">
        <v>271</v>
      </c>
      <c r="FP735" s="190" t="s">
        <v>271</v>
      </c>
      <c r="FQ735" s="193">
        <v>195429</v>
      </c>
      <c r="FR735" s="193">
        <v>140</v>
      </c>
      <c r="FS735" s="190" t="s">
        <v>271</v>
      </c>
      <c r="FT735" s="190" t="s">
        <v>271</v>
      </c>
      <c r="FU735" s="190" t="s">
        <v>271</v>
      </c>
      <c r="FV735" s="190" t="s">
        <v>271</v>
      </c>
      <c r="FW735" s="190" t="s">
        <v>271</v>
      </c>
      <c r="FX735" s="190" t="s">
        <v>271</v>
      </c>
      <c r="FY735" s="190" t="s">
        <v>271</v>
      </c>
      <c r="FZ735" s="190" t="s">
        <v>271</v>
      </c>
      <c r="GA735" s="190" t="s">
        <v>272</v>
      </c>
      <c r="GB735" s="190" t="s">
        <v>271</v>
      </c>
      <c r="GC735" s="190" t="s">
        <v>271</v>
      </c>
      <c r="GD735" s="190" t="s">
        <v>271</v>
      </c>
      <c r="GE735" s="190" t="s">
        <v>271</v>
      </c>
    </row>
    <row r="736" spans="1:187" x14ac:dyDescent="0.3">
      <c r="A736" s="190" t="s">
        <v>372</v>
      </c>
      <c r="B736" s="190">
        <v>3272</v>
      </c>
      <c r="C736" s="190" t="s">
        <v>144</v>
      </c>
      <c r="D736" s="190" t="s">
        <v>239</v>
      </c>
      <c r="E736" s="190" t="s">
        <v>7353</v>
      </c>
      <c r="F736" s="190" t="s">
        <v>4814</v>
      </c>
      <c r="G736" s="190" t="s">
        <v>7281</v>
      </c>
      <c r="H736" s="190" t="s">
        <v>369</v>
      </c>
      <c r="I736" s="190" t="s">
        <v>2128</v>
      </c>
      <c r="J736" s="190" t="s">
        <v>271</v>
      </c>
      <c r="K736" s="190" t="s">
        <v>271</v>
      </c>
      <c r="L736" s="190" t="s">
        <v>271</v>
      </c>
      <c r="M736" s="190" t="s">
        <v>271</v>
      </c>
      <c r="N736" s="190" t="s">
        <v>271</v>
      </c>
      <c r="O736" s="190" t="s">
        <v>271</v>
      </c>
      <c r="P736" s="190" t="s">
        <v>271</v>
      </c>
      <c r="Q736" s="191">
        <v>41640</v>
      </c>
      <c r="R736" s="191">
        <v>42541</v>
      </c>
      <c r="T736" s="190" t="s">
        <v>549</v>
      </c>
      <c r="U736" s="194">
        <v>448388</v>
      </c>
      <c r="V736" s="190" t="s">
        <v>7341</v>
      </c>
      <c r="W736" s="190" t="s">
        <v>7352</v>
      </c>
      <c r="X736" s="190" t="s">
        <v>7339</v>
      </c>
      <c r="Y736" s="190" t="s">
        <v>7351</v>
      </c>
      <c r="Z736" s="190" t="s">
        <v>7350</v>
      </c>
      <c r="AA736" s="190" t="s">
        <v>7349</v>
      </c>
      <c r="AB736" s="190" t="s">
        <v>310</v>
      </c>
      <c r="AC736" s="190" t="s">
        <v>7348</v>
      </c>
      <c r="AD736" s="190" t="s">
        <v>325</v>
      </c>
      <c r="AE736" s="190" t="s">
        <v>7347</v>
      </c>
      <c r="AF736" s="190" t="s">
        <v>7346</v>
      </c>
      <c r="AG736" s="193">
        <v>9180</v>
      </c>
      <c r="AH736" s="193">
        <v>8820</v>
      </c>
      <c r="AI736" s="193">
        <v>18000</v>
      </c>
      <c r="AJ736" s="193">
        <v>1005</v>
      </c>
      <c r="AK736" s="193">
        <v>966</v>
      </c>
      <c r="AL736" s="193">
        <v>1971</v>
      </c>
      <c r="AM736" s="193" t="s">
        <v>271</v>
      </c>
      <c r="AN736" s="193" t="s">
        <v>271</v>
      </c>
      <c r="AO736" s="193">
        <v>0</v>
      </c>
      <c r="AP736" s="193" t="s">
        <v>271</v>
      </c>
      <c r="AQ736" s="193" t="s">
        <v>271</v>
      </c>
      <c r="AR736" s="193">
        <v>0</v>
      </c>
      <c r="AS736" s="190" t="s">
        <v>271</v>
      </c>
      <c r="AT736" s="193" t="s">
        <v>271</v>
      </c>
      <c r="AU736" s="193" t="s">
        <v>271</v>
      </c>
      <c r="AV736" s="190" t="s">
        <v>271</v>
      </c>
      <c r="AW736" s="193" t="s">
        <v>271</v>
      </c>
      <c r="AX736" s="193" t="s">
        <v>271</v>
      </c>
      <c r="AY736" s="190" t="s">
        <v>271</v>
      </c>
      <c r="AZ736" s="193" t="s">
        <v>271</v>
      </c>
      <c r="BA736" s="193" t="s">
        <v>271</v>
      </c>
      <c r="BB736" s="190" t="s">
        <v>271</v>
      </c>
      <c r="BC736" s="193" t="s">
        <v>271</v>
      </c>
      <c r="BD736" s="193" t="s">
        <v>271</v>
      </c>
      <c r="BE736" s="190" t="s">
        <v>271</v>
      </c>
      <c r="BF736" s="193" t="s">
        <v>271</v>
      </c>
      <c r="BG736" s="193" t="s">
        <v>271</v>
      </c>
      <c r="BH736" s="190" t="s">
        <v>271</v>
      </c>
      <c r="BI736" s="193" t="s">
        <v>271</v>
      </c>
      <c r="BJ736" s="193" t="s">
        <v>271</v>
      </c>
      <c r="BK736" s="190" t="s">
        <v>271</v>
      </c>
      <c r="BL736" s="193" t="s">
        <v>271</v>
      </c>
      <c r="BM736" s="193" t="s">
        <v>271</v>
      </c>
      <c r="BN736" s="190" t="s">
        <v>271</v>
      </c>
      <c r="BO736" s="193" t="s">
        <v>271</v>
      </c>
      <c r="BP736" s="193" t="s">
        <v>271</v>
      </c>
      <c r="BQ736" s="190" t="s">
        <v>271</v>
      </c>
      <c r="BR736" s="193" t="s">
        <v>271</v>
      </c>
      <c r="BS736" s="193" t="s">
        <v>271</v>
      </c>
      <c r="BT736" s="190" t="s">
        <v>271</v>
      </c>
      <c r="BU736" s="193" t="s">
        <v>271</v>
      </c>
      <c r="BV736" s="193" t="s">
        <v>271</v>
      </c>
      <c r="BW736" s="193">
        <v>9180</v>
      </c>
      <c r="BX736" s="193">
        <v>8820</v>
      </c>
      <c r="BY736" s="193">
        <v>18000</v>
      </c>
      <c r="BZ736" s="193">
        <v>1005</v>
      </c>
      <c r="CA736" s="193">
        <v>966</v>
      </c>
      <c r="CB736" s="193">
        <v>1971</v>
      </c>
      <c r="CC736" s="190" t="s">
        <v>287</v>
      </c>
      <c r="CD736" s="193">
        <v>0</v>
      </c>
      <c r="CE736" s="193">
        <v>0</v>
      </c>
      <c r="CF736" s="190" t="s">
        <v>287</v>
      </c>
      <c r="CG736" s="193">
        <v>0</v>
      </c>
      <c r="CH736" s="193">
        <v>0</v>
      </c>
      <c r="CI736" s="190" t="s">
        <v>271</v>
      </c>
      <c r="CJ736" s="193" t="s">
        <v>271</v>
      </c>
      <c r="CK736" s="193" t="s">
        <v>271</v>
      </c>
      <c r="CL736" s="190" t="s">
        <v>287</v>
      </c>
      <c r="CM736" s="193">
        <v>0</v>
      </c>
      <c r="CN736" s="193">
        <v>0</v>
      </c>
      <c r="CO736" s="190" t="s">
        <v>287</v>
      </c>
      <c r="CP736" s="193">
        <v>0</v>
      </c>
      <c r="CQ736" s="193">
        <v>0</v>
      </c>
      <c r="CR736" s="190" t="s">
        <v>271</v>
      </c>
      <c r="CS736" s="193" t="s">
        <v>271</v>
      </c>
      <c r="CT736" s="193" t="s">
        <v>271</v>
      </c>
      <c r="CU736" s="190" t="s">
        <v>287</v>
      </c>
      <c r="CV736" s="193">
        <v>0</v>
      </c>
      <c r="CW736" s="193">
        <v>0</v>
      </c>
      <c r="CX736" s="190" t="s">
        <v>271</v>
      </c>
      <c r="CY736" s="193" t="s">
        <v>271</v>
      </c>
      <c r="CZ736" s="193" t="s">
        <v>271</v>
      </c>
      <c r="DA736" s="190" t="s">
        <v>271</v>
      </c>
      <c r="DB736" s="193" t="s">
        <v>271</v>
      </c>
      <c r="DC736" s="193" t="s">
        <v>271</v>
      </c>
      <c r="DD736" s="190" t="s">
        <v>271</v>
      </c>
      <c r="DE736" s="193" t="s">
        <v>271</v>
      </c>
      <c r="DF736" s="193" t="s">
        <v>271</v>
      </c>
      <c r="DG736" s="190" t="s">
        <v>271</v>
      </c>
      <c r="DH736" s="193" t="s">
        <v>271</v>
      </c>
      <c r="DI736" s="193" t="s">
        <v>271</v>
      </c>
      <c r="DJ736" s="190" t="s">
        <v>271</v>
      </c>
      <c r="DK736" s="193" t="s">
        <v>271</v>
      </c>
      <c r="DL736" s="193" t="s">
        <v>271</v>
      </c>
      <c r="DM736" s="190" t="s">
        <v>287</v>
      </c>
      <c r="DN736" s="193">
        <v>0</v>
      </c>
      <c r="DO736" s="193">
        <v>0</v>
      </c>
      <c r="DP736" s="190" t="s">
        <v>287</v>
      </c>
      <c r="DQ736" s="193">
        <v>0</v>
      </c>
      <c r="DR736" s="193">
        <v>0</v>
      </c>
      <c r="DS736" s="190" t="s">
        <v>287</v>
      </c>
      <c r="DT736" s="193">
        <v>0</v>
      </c>
      <c r="DU736" s="193">
        <v>0</v>
      </c>
      <c r="DV736" s="190" t="s">
        <v>271</v>
      </c>
      <c r="DW736" s="193" t="s">
        <v>271</v>
      </c>
      <c r="DX736" s="193" t="s">
        <v>271</v>
      </c>
      <c r="DY736" s="190" t="s">
        <v>356</v>
      </c>
      <c r="DZ736" s="190" t="s">
        <v>272</v>
      </c>
      <c r="EA736" s="190" t="s">
        <v>323</v>
      </c>
      <c r="EB736" s="190" t="s">
        <v>286</v>
      </c>
      <c r="EC736" s="190" t="s">
        <v>271</v>
      </c>
      <c r="ED736" s="190" t="s">
        <v>271</v>
      </c>
      <c r="EE736" s="190" t="s">
        <v>271</v>
      </c>
      <c r="EF736" s="190" t="s">
        <v>271</v>
      </c>
      <c r="EG736" s="190" t="s">
        <v>285</v>
      </c>
      <c r="EH736" s="190" t="s">
        <v>380</v>
      </c>
      <c r="EI736" s="190" t="s">
        <v>319</v>
      </c>
      <c r="EJ736" s="190" t="s">
        <v>245</v>
      </c>
      <c r="EK736" s="190" t="s">
        <v>271</v>
      </c>
      <c r="EL736" s="190" t="s">
        <v>271</v>
      </c>
      <c r="EM736" s="190" t="s">
        <v>271</v>
      </c>
      <c r="EN736" s="190" t="s">
        <v>271</v>
      </c>
      <c r="EO736" s="190" t="s">
        <v>271</v>
      </c>
      <c r="EP736" s="190" t="s">
        <v>271</v>
      </c>
      <c r="EQ736" s="190">
        <v>0</v>
      </c>
      <c r="ER736" s="190" t="s">
        <v>271</v>
      </c>
      <c r="ES736" s="190" t="s">
        <v>271</v>
      </c>
      <c r="ET736" s="190" t="s">
        <v>271</v>
      </c>
      <c r="EU736" s="190" t="s">
        <v>271</v>
      </c>
      <c r="EV736" s="190" t="s">
        <v>271</v>
      </c>
      <c r="EW736" s="190" t="s">
        <v>271</v>
      </c>
      <c r="EX736" s="190">
        <v>0</v>
      </c>
      <c r="EY736" s="190" t="s">
        <v>318</v>
      </c>
      <c r="EZ736" s="190" t="s">
        <v>266</v>
      </c>
      <c r="FA736" s="190" t="s">
        <v>271</v>
      </c>
      <c r="FB736" s="193">
        <v>5</v>
      </c>
      <c r="FC736" s="190" t="s">
        <v>348</v>
      </c>
      <c r="FD736" s="190" t="s">
        <v>537</v>
      </c>
      <c r="FE736" s="190" t="s">
        <v>1357</v>
      </c>
      <c r="FF736" s="190" t="s">
        <v>271</v>
      </c>
      <c r="FG736" s="190" t="s">
        <v>271</v>
      </c>
      <c r="FH736" s="190" t="s">
        <v>271</v>
      </c>
      <c r="FI736" s="190" t="s">
        <v>271</v>
      </c>
      <c r="FJ736" s="190" t="s">
        <v>271</v>
      </c>
      <c r="FK736" s="190" t="s">
        <v>271</v>
      </c>
      <c r="FL736" s="190" t="s">
        <v>7345</v>
      </c>
      <c r="FM736" s="190" t="s">
        <v>7344</v>
      </c>
      <c r="FN736" s="190" t="s">
        <v>7343</v>
      </c>
      <c r="FO736" s="190" t="s">
        <v>271</v>
      </c>
      <c r="FP736" s="190" t="s">
        <v>271</v>
      </c>
      <c r="FQ736" s="193">
        <v>18000</v>
      </c>
      <c r="FR736" s="193">
        <v>1971</v>
      </c>
      <c r="FS736" s="190" t="s">
        <v>271</v>
      </c>
      <c r="FT736" s="190" t="s">
        <v>271</v>
      </c>
      <c r="FU736" s="190" t="s">
        <v>271</v>
      </c>
      <c r="FV736" s="190" t="s">
        <v>271</v>
      </c>
      <c r="FW736" s="190" t="s">
        <v>271</v>
      </c>
      <c r="FX736" s="190" t="s">
        <v>271</v>
      </c>
      <c r="FY736" s="190" t="s">
        <v>271</v>
      </c>
      <c r="FZ736" s="190" t="s">
        <v>271</v>
      </c>
      <c r="GA736" s="190" t="s">
        <v>272</v>
      </c>
      <c r="GB736" s="190" t="s">
        <v>271</v>
      </c>
      <c r="GC736" s="190" t="s">
        <v>271</v>
      </c>
      <c r="GD736" s="190" t="s">
        <v>271</v>
      </c>
      <c r="GE736" s="190" t="s">
        <v>271</v>
      </c>
    </row>
    <row r="737" spans="1:187" x14ac:dyDescent="0.3">
      <c r="A737" s="190" t="s">
        <v>372</v>
      </c>
      <c r="B737" s="190">
        <v>3273</v>
      </c>
      <c r="C737" s="190" t="s">
        <v>144</v>
      </c>
      <c r="D737" s="190" t="s">
        <v>239</v>
      </c>
      <c r="E737" s="190" t="s">
        <v>271</v>
      </c>
      <c r="F737" s="190" t="s">
        <v>7342</v>
      </c>
      <c r="G737" s="190" t="s">
        <v>7281</v>
      </c>
      <c r="H737" s="190" t="s">
        <v>369</v>
      </c>
      <c r="I737" s="190" t="s">
        <v>2128</v>
      </c>
      <c r="J737" s="190" t="s">
        <v>271</v>
      </c>
      <c r="K737" s="190" t="s">
        <v>271</v>
      </c>
      <c r="L737" s="190" t="s">
        <v>271</v>
      </c>
      <c r="M737" s="190" t="s">
        <v>271</v>
      </c>
      <c r="N737" s="190" t="s">
        <v>271</v>
      </c>
      <c r="O737" s="190" t="s">
        <v>271</v>
      </c>
      <c r="P737" s="190" t="s">
        <v>271</v>
      </c>
      <c r="Q737" s="191">
        <v>42491</v>
      </c>
      <c r="R737" s="191">
        <v>42917</v>
      </c>
      <c r="T737" s="190" t="s">
        <v>549</v>
      </c>
      <c r="U737" s="194">
        <v>100473</v>
      </c>
      <c r="V737" s="190" t="s">
        <v>7341</v>
      </c>
      <c r="W737" s="190" t="s">
        <v>7340</v>
      </c>
      <c r="X737" s="190" t="s">
        <v>7339</v>
      </c>
      <c r="Y737" s="190" t="s">
        <v>271</v>
      </c>
      <c r="Z737" s="190" t="s">
        <v>271</v>
      </c>
      <c r="AA737" s="190" t="s">
        <v>271</v>
      </c>
      <c r="AB737" s="190" t="s">
        <v>310</v>
      </c>
      <c r="AC737" s="190" t="s">
        <v>7338</v>
      </c>
      <c r="AD737" s="190" t="s">
        <v>325</v>
      </c>
      <c r="AE737" s="190" t="s">
        <v>7337</v>
      </c>
      <c r="AF737" s="190" t="s">
        <v>7336</v>
      </c>
      <c r="AG737" s="193">
        <v>0</v>
      </c>
      <c r="AH737" s="193">
        <v>0</v>
      </c>
      <c r="AI737" s="193">
        <v>0</v>
      </c>
      <c r="AJ737" s="193">
        <v>3000</v>
      </c>
      <c r="AK737" s="193">
        <v>3000</v>
      </c>
      <c r="AL737" s="193">
        <v>6000</v>
      </c>
      <c r="AM737" s="193">
        <v>0</v>
      </c>
      <c r="AN737" s="193">
        <v>0</v>
      </c>
      <c r="AO737" s="193">
        <v>0</v>
      </c>
      <c r="AP737" s="193">
        <v>0</v>
      </c>
      <c r="AQ737" s="193">
        <v>0</v>
      </c>
      <c r="AR737" s="193">
        <v>0</v>
      </c>
      <c r="AS737" s="190" t="s">
        <v>271</v>
      </c>
      <c r="AT737" s="193" t="s">
        <v>271</v>
      </c>
      <c r="AU737" s="193" t="s">
        <v>271</v>
      </c>
      <c r="AV737" s="190" t="s">
        <v>271</v>
      </c>
      <c r="AW737" s="193" t="s">
        <v>271</v>
      </c>
      <c r="AX737" s="193" t="s">
        <v>271</v>
      </c>
      <c r="AY737" s="190" t="s">
        <v>271</v>
      </c>
      <c r="AZ737" s="193" t="s">
        <v>271</v>
      </c>
      <c r="BA737" s="193" t="s">
        <v>271</v>
      </c>
      <c r="BB737" s="190" t="s">
        <v>271</v>
      </c>
      <c r="BC737" s="193" t="s">
        <v>271</v>
      </c>
      <c r="BD737" s="193" t="s">
        <v>271</v>
      </c>
      <c r="BE737" s="190" t="s">
        <v>271</v>
      </c>
      <c r="BF737" s="193" t="s">
        <v>271</v>
      </c>
      <c r="BG737" s="193" t="s">
        <v>271</v>
      </c>
      <c r="BH737" s="190" t="s">
        <v>271</v>
      </c>
      <c r="BI737" s="193" t="s">
        <v>271</v>
      </c>
      <c r="BJ737" s="193" t="s">
        <v>271</v>
      </c>
      <c r="BK737" s="190" t="s">
        <v>271</v>
      </c>
      <c r="BL737" s="193" t="s">
        <v>271</v>
      </c>
      <c r="BM737" s="193" t="s">
        <v>271</v>
      </c>
      <c r="BN737" s="190" t="s">
        <v>271</v>
      </c>
      <c r="BO737" s="193" t="s">
        <v>271</v>
      </c>
      <c r="BP737" s="193" t="s">
        <v>271</v>
      </c>
      <c r="BQ737" s="190" t="s">
        <v>271</v>
      </c>
      <c r="BR737" s="193" t="s">
        <v>271</v>
      </c>
      <c r="BS737" s="193" t="s">
        <v>271</v>
      </c>
      <c r="BT737" s="190" t="s">
        <v>271</v>
      </c>
      <c r="BU737" s="193" t="s">
        <v>271</v>
      </c>
      <c r="BV737" s="193" t="s">
        <v>271</v>
      </c>
      <c r="BW737" s="193">
        <v>0</v>
      </c>
      <c r="BX737" s="193">
        <v>0</v>
      </c>
      <c r="BY737" s="193">
        <v>0</v>
      </c>
      <c r="BZ737" s="193">
        <v>3000</v>
      </c>
      <c r="CA737" s="193">
        <v>3000</v>
      </c>
      <c r="CB737" s="193">
        <v>6000</v>
      </c>
      <c r="CC737" s="190" t="s">
        <v>287</v>
      </c>
      <c r="CD737" s="193">
        <v>6000</v>
      </c>
      <c r="CE737" s="193">
        <v>0</v>
      </c>
      <c r="CF737" s="190" t="s">
        <v>287</v>
      </c>
      <c r="CG737" s="193">
        <v>6000</v>
      </c>
      <c r="CH737" s="193">
        <v>0</v>
      </c>
      <c r="CI737" s="190" t="s">
        <v>271</v>
      </c>
      <c r="CJ737" s="193" t="s">
        <v>271</v>
      </c>
      <c r="CK737" s="193" t="s">
        <v>271</v>
      </c>
      <c r="CL737" s="190" t="s">
        <v>271</v>
      </c>
      <c r="CM737" s="193" t="s">
        <v>271</v>
      </c>
      <c r="CN737" s="193" t="s">
        <v>271</v>
      </c>
      <c r="CO737" s="190" t="s">
        <v>287</v>
      </c>
      <c r="CP737" s="193">
        <v>0</v>
      </c>
      <c r="CQ737" s="193">
        <v>0</v>
      </c>
      <c r="CR737" s="190" t="s">
        <v>271</v>
      </c>
      <c r="CS737" s="193" t="s">
        <v>271</v>
      </c>
      <c r="CT737" s="193" t="s">
        <v>271</v>
      </c>
      <c r="CU737" s="190" t="s">
        <v>287</v>
      </c>
      <c r="CV737" s="193">
        <v>6000</v>
      </c>
      <c r="CW737" s="193">
        <v>0</v>
      </c>
      <c r="CX737" s="190" t="s">
        <v>271</v>
      </c>
      <c r="CY737" s="193" t="s">
        <v>271</v>
      </c>
      <c r="CZ737" s="193" t="s">
        <v>271</v>
      </c>
      <c r="DA737" s="190" t="s">
        <v>271</v>
      </c>
      <c r="DB737" s="193" t="s">
        <v>271</v>
      </c>
      <c r="DC737" s="193" t="s">
        <v>271</v>
      </c>
      <c r="DD737" s="190" t="s">
        <v>287</v>
      </c>
      <c r="DE737" s="193">
        <v>6000</v>
      </c>
      <c r="DF737" s="193">
        <v>0</v>
      </c>
      <c r="DG737" s="190" t="s">
        <v>271</v>
      </c>
      <c r="DH737" s="193" t="s">
        <v>271</v>
      </c>
      <c r="DI737" s="193" t="s">
        <v>271</v>
      </c>
      <c r="DJ737" s="190" t="s">
        <v>287</v>
      </c>
      <c r="DK737" s="193">
        <v>6000</v>
      </c>
      <c r="DL737" s="193">
        <v>0</v>
      </c>
      <c r="DM737" s="190" t="s">
        <v>287</v>
      </c>
      <c r="DN737" s="193">
        <v>6000</v>
      </c>
      <c r="DO737" s="193">
        <v>0</v>
      </c>
      <c r="DP737" s="190" t="s">
        <v>271</v>
      </c>
      <c r="DQ737" s="193" t="s">
        <v>271</v>
      </c>
      <c r="DR737" s="193" t="s">
        <v>271</v>
      </c>
      <c r="DS737" s="190" t="s">
        <v>271</v>
      </c>
      <c r="DT737" s="193" t="s">
        <v>271</v>
      </c>
      <c r="DU737" s="193" t="s">
        <v>271</v>
      </c>
      <c r="DV737" s="190" t="s">
        <v>271</v>
      </c>
      <c r="DW737" s="193" t="s">
        <v>271</v>
      </c>
      <c r="DX737" s="193" t="s">
        <v>271</v>
      </c>
      <c r="DY737" s="190" t="s">
        <v>655</v>
      </c>
      <c r="DZ737" s="190" t="s">
        <v>272</v>
      </c>
      <c r="EA737" s="190" t="s">
        <v>694</v>
      </c>
      <c r="EB737" s="190" t="s">
        <v>307</v>
      </c>
      <c r="EC737" s="190" t="s">
        <v>297</v>
      </c>
      <c r="ED737" s="190" t="s">
        <v>271</v>
      </c>
      <c r="EE737" s="190" t="s">
        <v>271</v>
      </c>
      <c r="EF737" s="190" t="s">
        <v>271</v>
      </c>
      <c r="EG737" s="190" t="s">
        <v>285</v>
      </c>
      <c r="EH737" s="190" t="s">
        <v>284</v>
      </c>
      <c r="EI737" s="190" t="s">
        <v>319</v>
      </c>
      <c r="EJ737" s="190" t="s">
        <v>246</v>
      </c>
      <c r="EK737" s="190" t="s">
        <v>379</v>
      </c>
      <c r="EL737" s="190" t="s">
        <v>272</v>
      </c>
      <c r="EM737" s="190" t="s">
        <v>272</v>
      </c>
      <c r="EN737" s="190" t="s">
        <v>272</v>
      </c>
      <c r="EO737" s="190" t="s">
        <v>272</v>
      </c>
      <c r="EP737" s="190" t="s">
        <v>378</v>
      </c>
      <c r="EQ737" s="190">
        <v>4</v>
      </c>
      <c r="ER737" s="190" t="s">
        <v>349</v>
      </c>
      <c r="ES737" s="190" t="s">
        <v>272</v>
      </c>
      <c r="ET737" s="190" t="s">
        <v>272</v>
      </c>
      <c r="EU737" s="190" t="s">
        <v>272</v>
      </c>
      <c r="EV737" s="190" t="s">
        <v>272</v>
      </c>
      <c r="EW737" s="190" t="s">
        <v>303</v>
      </c>
      <c r="EX737" s="190">
        <v>4</v>
      </c>
      <c r="EY737" s="190" t="s">
        <v>302</v>
      </c>
      <c r="EZ737" s="190" t="s">
        <v>266</v>
      </c>
      <c r="FA737" s="190" t="s">
        <v>257</v>
      </c>
      <c r="FB737" s="193">
        <v>4</v>
      </c>
      <c r="FC737" s="190" t="s">
        <v>1357</v>
      </c>
      <c r="FD737" s="190" t="s">
        <v>1041</v>
      </c>
      <c r="FE737" s="190" t="s">
        <v>442</v>
      </c>
      <c r="FF737" s="190" t="s">
        <v>264</v>
      </c>
      <c r="FG737" s="190" t="s">
        <v>271</v>
      </c>
      <c r="FH737" s="190" t="s">
        <v>271</v>
      </c>
      <c r="FI737" s="190" t="s">
        <v>7335</v>
      </c>
      <c r="FJ737" s="190" t="s">
        <v>7334</v>
      </c>
      <c r="FK737" s="190" t="s">
        <v>7333</v>
      </c>
      <c r="FL737" s="190" t="s">
        <v>271</v>
      </c>
      <c r="FM737" s="190" t="s">
        <v>271</v>
      </c>
      <c r="FN737" s="190" t="s">
        <v>271</v>
      </c>
      <c r="FO737" s="190" t="s">
        <v>7332</v>
      </c>
      <c r="FP737" s="190" t="s">
        <v>271</v>
      </c>
      <c r="FQ737" s="193">
        <v>0</v>
      </c>
      <c r="FR737" s="193">
        <v>6000</v>
      </c>
      <c r="FS737" s="190" t="s">
        <v>271</v>
      </c>
      <c r="FT737" s="190" t="s">
        <v>271</v>
      </c>
      <c r="FU737" s="190" t="s">
        <v>271</v>
      </c>
      <c r="FV737" s="190" t="s">
        <v>271</v>
      </c>
      <c r="FW737" s="190" t="s">
        <v>271</v>
      </c>
      <c r="FX737" s="190" t="s">
        <v>271</v>
      </c>
      <c r="FY737" s="190" t="s">
        <v>271</v>
      </c>
      <c r="FZ737" s="190" t="s">
        <v>271</v>
      </c>
      <c r="GA737" s="190" t="s">
        <v>272</v>
      </c>
      <c r="GB737" s="190" t="s">
        <v>271</v>
      </c>
      <c r="GC737" s="190" t="s">
        <v>271</v>
      </c>
      <c r="GD737" s="190" t="s">
        <v>271</v>
      </c>
      <c r="GE737" s="190" t="s">
        <v>271</v>
      </c>
    </row>
    <row r="738" spans="1:187" x14ac:dyDescent="0.3">
      <c r="A738" s="190" t="s">
        <v>372</v>
      </c>
      <c r="B738" s="190">
        <v>3274</v>
      </c>
      <c r="C738" s="190" t="s">
        <v>144</v>
      </c>
      <c r="D738" s="190" t="s">
        <v>239</v>
      </c>
      <c r="E738" s="190" t="s">
        <v>7331</v>
      </c>
      <c r="F738" s="190" t="s">
        <v>7330</v>
      </c>
      <c r="G738" s="190" t="s">
        <v>7281</v>
      </c>
      <c r="H738" s="190" t="s">
        <v>369</v>
      </c>
      <c r="I738" s="190" t="s">
        <v>523</v>
      </c>
      <c r="J738" s="190" t="s">
        <v>7329</v>
      </c>
      <c r="K738" s="190" t="s">
        <v>271</v>
      </c>
      <c r="L738" s="190" t="s">
        <v>271</v>
      </c>
      <c r="M738" s="190" t="s">
        <v>271</v>
      </c>
      <c r="N738" s="190" t="s">
        <v>271</v>
      </c>
      <c r="O738" s="190" t="s">
        <v>271</v>
      </c>
      <c r="P738" s="190" t="s">
        <v>271</v>
      </c>
      <c r="Q738" s="191">
        <v>42248</v>
      </c>
      <c r="R738" s="191">
        <v>42459</v>
      </c>
      <c r="T738" s="190" t="s">
        <v>366</v>
      </c>
      <c r="U738" s="194">
        <v>342430</v>
      </c>
      <c r="V738" s="190" t="s">
        <v>7328</v>
      </c>
      <c r="W738" s="190" t="s">
        <v>7307</v>
      </c>
      <c r="X738" s="190" t="s">
        <v>7327</v>
      </c>
      <c r="Y738" s="190" t="s">
        <v>5926</v>
      </c>
      <c r="Z738" s="190" t="s">
        <v>5925</v>
      </c>
      <c r="AA738" s="190" t="s">
        <v>5924</v>
      </c>
      <c r="AB738" s="190" t="s">
        <v>310</v>
      </c>
      <c r="AC738" s="190" t="s">
        <v>7326</v>
      </c>
      <c r="AD738" s="190" t="s">
        <v>325</v>
      </c>
      <c r="AE738" s="190" t="s">
        <v>7325</v>
      </c>
      <c r="AF738" s="190" t="s">
        <v>7324</v>
      </c>
      <c r="AG738" s="193">
        <v>200</v>
      </c>
      <c r="AH738" s="193">
        <v>200</v>
      </c>
      <c r="AI738" s="193">
        <v>400</v>
      </c>
      <c r="AJ738" s="193">
        <v>79</v>
      </c>
      <c r="AK738" s="193">
        <v>52</v>
      </c>
      <c r="AL738" s="193">
        <v>131</v>
      </c>
      <c r="AM738" s="193" t="s">
        <v>271</v>
      </c>
      <c r="AN738" s="193" t="s">
        <v>271</v>
      </c>
      <c r="AO738" s="193">
        <v>0</v>
      </c>
      <c r="AP738" s="193" t="s">
        <v>271</v>
      </c>
      <c r="AQ738" s="193" t="s">
        <v>271</v>
      </c>
      <c r="AR738" s="193">
        <v>0</v>
      </c>
      <c r="AS738" s="190" t="s">
        <v>271</v>
      </c>
      <c r="AT738" s="193" t="s">
        <v>271</v>
      </c>
      <c r="AU738" s="193" t="s">
        <v>271</v>
      </c>
      <c r="AV738" s="190" t="s">
        <v>271</v>
      </c>
      <c r="AW738" s="193" t="s">
        <v>271</v>
      </c>
      <c r="AX738" s="193" t="s">
        <v>271</v>
      </c>
      <c r="AY738" s="190" t="s">
        <v>271</v>
      </c>
      <c r="AZ738" s="193" t="s">
        <v>271</v>
      </c>
      <c r="BA738" s="193" t="s">
        <v>271</v>
      </c>
      <c r="BB738" s="190" t="s">
        <v>271</v>
      </c>
      <c r="BC738" s="193" t="s">
        <v>271</v>
      </c>
      <c r="BD738" s="193" t="s">
        <v>271</v>
      </c>
      <c r="BE738" s="190" t="s">
        <v>271</v>
      </c>
      <c r="BF738" s="193" t="s">
        <v>271</v>
      </c>
      <c r="BG738" s="193" t="s">
        <v>271</v>
      </c>
      <c r="BH738" s="190" t="s">
        <v>271</v>
      </c>
      <c r="BI738" s="193" t="s">
        <v>271</v>
      </c>
      <c r="BJ738" s="193" t="s">
        <v>271</v>
      </c>
      <c r="BK738" s="190" t="s">
        <v>271</v>
      </c>
      <c r="BL738" s="193" t="s">
        <v>271</v>
      </c>
      <c r="BM738" s="193" t="s">
        <v>271</v>
      </c>
      <c r="BN738" s="190" t="s">
        <v>271</v>
      </c>
      <c r="BO738" s="193" t="s">
        <v>271</v>
      </c>
      <c r="BP738" s="193" t="s">
        <v>271</v>
      </c>
      <c r="BQ738" s="190" t="s">
        <v>271</v>
      </c>
      <c r="BR738" s="193" t="s">
        <v>271</v>
      </c>
      <c r="BS738" s="193" t="s">
        <v>271</v>
      </c>
      <c r="BT738" s="190" t="s">
        <v>271</v>
      </c>
      <c r="BU738" s="193" t="s">
        <v>271</v>
      </c>
      <c r="BV738" s="193" t="s">
        <v>271</v>
      </c>
      <c r="BW738" s="193">
        <v>200</v>
      </c>
      <c r="BX738" s="193">
        <v>200</v>
      </c>
      <c r="BY738" s="193">
        <v>400</v>
      </c>
      <c r="BZ738" s="193">
        <v>450</v>
      </c>
      <c r="CA738" s="193">
        <v>50</v>
      </c>
      <c r="CB738" s="193">
        <v>500</v>
      </c>
      <c r="CC738" s="190" t="s">
        <v>271</v>
      </c>
      <c r="CD738" s="193" t="s">
        <v>271</v>
      </c>
      <c r="CE738" s="193" t="s">
        <v>271</v>
      </c>
      <c r="CF738" s="190" t="s">
        <v>271</v>
      </c>
      <c r="CG738" s="193" t="s">
        <v>271</v>
      </c>
      <c r="CH738" s="193" t="s">
        <v>271</v>
      </c>
      <c r="CI738" s="190" t="s">
        <v>271</v>
      </c>
      <c r="CJ738" s="193" t="s">
        <v>271</v>
      </c>
      <c r="CK738" s="193" t="s">
        <v>271</v>
      </c>
      <c r="CL738" s="190" t="s">
        <v>271</v>
      </c>
      <c r="CM738" s="193" t="s">
        <v>271</v>
      </c>
      <c r="CN738" s="193" t="s">
        <v>271</v>
      </c>
      <c r="CO738" s="190" t="s">
        <v>271</v>
      </c>
      <c r="CP738" s="193" t="s">
        <v>271</v>
      </c>
      <c r="CQ738" s="193" t="s">
        <v>271</v>
      </c>
      <c r="CR738" s="190" t="s">
        <v>271</v>
      </c>
      <c r="CS738" s="193" t="s">
        <v>271</v>
      </c>
      <c r="CT738" s="193" t="s">
        <v>271</v>
      </c>
      <c r="CU738" s="190" t="s">
        <v>271</v>
      </c>
      <c r="CV738" s="193" t="s">
        <v>271</v>
      </c>
      <c r="CW738" s="193" t="s">
        <v>271</v>
      </c>
      <c r="CX738" s="190" t="s">
        <v>287</v>
      </c>
      <c r="CY738" s="193">
        <v>0</v>
      </c>
      <c r="CZ738" s="193">
        <v>0</v>
      </c>
      <c r="DA738" s="190" t="s">
        <v>287</v>
      </c>
      <c r="DB738" s="193">
        <v>0</v>
      </c>
      <c r="DC738" s="193">
        <v>0</v>
      </c>
      <c r="DD738" s="190" t="s">
        <v>287</v>
      </c>
      <c r="DE738" s="193">
        <v>500</v>
      </c>
      <c r="DF738" s="193">
        <v>0</v>
      </c>
      <c r="DG738" s="190" t="s">
        <v>271</v>
      </c>
      <c r="DH738" s="193" t="s">
        <v>271</v>
      </c>
      <c r="DI738" s="193" t="s">
        <v>271</v>
      </c>
      <c r="DJ738" s="190" t="s">
        <v>271</v>
      </c>
      <c r="DK738" s="193" t="s">
        <v>271</v>
      </c>
      <c r="DL738" s="193" t="s">
        <v>271</v>
      </c>
      <c r="DM738" s="190" t="s">
        <v>271</v>
      </c>
      <c r="DN738" s="193" t="s">
        <v>271</v>
      </c>
      <c r="DO738" s="193" t="s">
        <v>271</v>
      </c>
      <c r="DP738" s="190" t="s">
        <v>271</v>
      </c>
      <c r="DQ738" s="193" t="s">
        <v>271</v>
      </c>
      <c r="DR738" s="193" t="s">
        <v>271</v>
      </c>
      <c r="DS738" s="190" t="s">
        <v>271</v>
      </c>
      <c r="DT738" s="193" t="s">
        <v>271</v>
      </c>
      <c r="DU738" s="193" t="s">
        <v>271</v>
      </c>
      <c r="DV738" s="190" t="s">
        <v>271</v>
      </c>
      <c r="DW738" s="193" t="s">
        <v>271</v>
      </c>
      <c r="DX738" s="193" t="s">
        <v>271</v>
      </c>
      <c r="DY738" s="190" t="s">
        <v>356</v>
      </c>
      <c r="DZ738" s="190" t="s">
        <v>272</v>
      </c>
      <c r="EA738" s="190" t="s">
        <v>355</v>
      </c>
      <c r="EB738" s="190" t="s">
        <v>307</v>
      </c>
      <c r="EC738" s="190" t="s">
        <v>271</v>
      </c>
      <c r="ED738" s="190" t="s">
        <v>271</v>
      </c>
      <c r="EE738" s="190" t="s">
        <v>271</v>
      </c>
      <c r="EF738" s="190" t="s">
        <v>271</v>
      </c>
      <c r="EG738" s="190" t="s">
        <v>285</v>
      </c>
      <c r="EH738" s="190" t="s">
        <v>284</v>
      </c>
      <c r="EI738" s="190" t="s">
        <v>283</v>
      </c>
      <c r="EJ738" s="190" t="s">
        <v>244</v>
      </c>
      <c r="EK738" s="190" t="s">
        <v>271</v>
      </c>
      <c r="EL738" s="190" t="s">
        <v>271</v>
      </c>
      <c r="EM738" s="190" t="s">
        <v>271</v>
      </c>
      <c r="EN738" s="190" t="s">
        <v>271</v>
      </c>
      <c r="EO738" s="190" t="s">
        <v>271</v>
      </c>
      <c r="EP738" s="190" t="s">
        <v>271</v>
      </c>
      <c r="EQ738" s="190">
        <v>0</v>
      </c>
      <c r="ER738" s="190" t="s">
        <v>271</v>
      </c>
      <c r="ES738" s="190" t="s">
        <v>271</v>
      </c>
      <c r="ET738" s="190" t="s">
        <v>271</v>
      </c>
      <c r="EU738" s="190" t="s">
        <v>271</v>
      </c>
      <c r="EV738" s="190" t="s">
        <v>271</v>
      </c>
      <c r="EW738" s="190" t="s">
        <v>271</v>
      </c>
      <c r="EX738" s="190">
        <v>0</v>
      </c>
      <c r="EY738" s="190" t="s">
        <v>318</v>
      </c>
      <c r="EZ738" s="190" t="s">
        <v>268</v>
      </c>
      <c r="FA738" s="190" t="s">
        <v>259</v>
      </c>
      <c r="FB738" s="193">
        <v>3</v>
      </c>
      <c r="FC738" s="190" t="s">
        <v>537</v>
      </c>
      <c r="FD738" s="190" t="s">
        <v>277</v>
      </c>
      <c r="FE738" s="190" t="s">
        <v>348</v>
      </c>
      <c r="FF738" s="190" t="s">
        <v>271</v>
      </c>
      <c r="FG738" s="190" t="s">
        <v>271</v>
      </c>
      <c r="FH738" s="190" t="s">
        <v>271</v>
      </c>
      <c r="FI738" s="190" t="s">
        <v>271</v>
      </c>
      <c r="FJ738" s="190" t="s">
        <v>271</v>
      </c>
      <c r="FK738" s="190" t="s">
        <v>271</v>
      </c>
      <c r="FL738" s="190" t="s">
        <v>7323</v>
      </c>
      <c r="FM738" s="190" t="s">
        <v>7322</v>
      </c>
      <c r="FN738" s="190" t="s">
        <v>271</v>
      </c>
      <c r="FO738" s="190" t="s">
        <v>271</v>
      </c>
      <c r="FP738" s="190" t="s">
        <v>271</v>
      </c>
      <c r="FQ738" s="193">
        <v>400</v>
      </c>
      <c r="FR738" s="193">
        <v>500</v>
      </c>
      <c r="FS738" s="190" t="s">
        <v>271</v>
      </c>
      <c r="FT738" s="190" t="s">
        <v>271</v>
      </c>
      <c r="FU738" s="190" t="s">
        <v>271</v>
      </c>
      <c r="FV738" s="190" t="s">
        <v>271</v>
      </c>
      <c r="FW738" s="190" t="s">
        <v>271</v>
      </c>
      <c r="FX738" s="190" t="s">
        <v>271</v>
      </c>
      <c r="FY738" s="190" t="s">
        <v>271</v>
      </c>
      <c r="FZ738" s="190" t="s">
        <v>271</v>
      </c>
      <c r="GA738" s="190" t="s">
        <v>271</v>
      </c>
      <c r="GB738" s="190" t="s">
        <v>271</v>
      </c>
      <c r="GC738" s="190" t="s">
        <v>271</v>
      </c>
      <c r="GD738" s="190" t="s">
        <v>271</v>
      </c>
      <c r="GE738" s="190" t="s">
        <v>271</v>
      </c>
    </row>
    <row r="739" spans="1:187" x14ac:dyDescent="0.3">
      <c r="A739" s="190" t="s">
        <v>372</v>
      </c>
      <c r="B739" s="190">
        <v>3276</v>
      </c>
      <c r="C739" s="190" t="s">
        <v>144</v>
      </c>
      <c r="D739" s="190" t="s">
        <v>239</v>
      </c>
      <c r="E739" s="190" t="s">
        <v>7321</v>
      </c>
      <c r="F739" s="190" t="s">
        <v>7320</v>
      </c>
      <c r="G739" s="190" t="s">
        <v>7281</v>
      </c>
      <c r="H739" s="190" t="s">
        <v>369</v>
      </c>
      <c r="I739" s="190" t="s">
        <v>523</v>
      </c>
      <c r="J739" s="190" t="s">
        <v>7292</v>
      </c>
      <c r="K739" s="190" t="s">
        <v>271</v>
      </c>
      <c r="L739" s="190" t="s">
        <v>271</v>
      </c>
      <c r="M739" s="190" t="s">
        <v>271</v>
      </c>
      <c r="N739" s="190" t="s">
        <v>271</v>
      </c>
      <c r="O739" s="190" t="s">
        <v>271</v>
      </c>
      <c r="P739" s="190" t="s">
        <v>271</v>
      </c>
      <c r="Q739" s="191">
        <v>41887</v>
      </c>
      <c r="R739" s="191">
        <v>42506</v>
      </c>
      <c r="T739" s="190" t="s">
        <v>549</v>
      </c>
      <c r="U739" s="194">
        <v>397018</v>
      </c>
      <c r="V739" s="190" t="s">
        <v>5915</v>
      </c>
      <c r="W739" s="190" t="s">
        <v>5914</v>
      </c>
      <c r="X739" s="190" t="s">
        <v>5913</v>
      </c>
      <c r="Y739" s="190" t="s">
        <v>7319</v>
      </c>
      <c r="Z739" s="190" t="s">
        <v>7318</v>
      </c>
      <c r="AA739" s="190" t="s">
        <v>7317</v>
      </c>
      <c r="AB739" s="190" t="s">
        <v>291</v>
      </c>
      <c r="AC739" s="190" t="s">
        <v>7316</v>
      </c>
      <c r="AD739" s="190" t="s">
        <v>325</v>
      </c>
      <c r="AE739" s="190" t="s">
        <v>7315</v>
      </c>
      <c r="AF739" s="190" t="s">
        <v>7314</v>
      </c>
      <c r="AG739" s="193" t="s">
        <v>271</v>
      </c>
      <c r="AH739" s="193" t="s">
        <v>271</v>
      </c>
      <c r="AI739" s="193">
        <v>60000</v>
      </c>
      <c r="AJ739" s="193" t="s">
        <v>271</v>
      </c>
      <c r="AK739" s="193" t="s">
        <v>271</v>
      </c>
      <c r="AL739" s="193">
        <v>4000</v>
      </c>
      <c r="AM739" s="193" t="s">
        <v>271</v>
      </c>
      <c r="AN739" s="193" t="s">
        <v>271</v>
      </c>
      <c r="AO739" s="193">
        <v>60000</v>
      </c>
      <c r="AP739" s="193" t="s">
        <v>271</v>
      </c>
      <c r="AQ739" s="193" t="s">
        <v>271</v>
      </c>
      <c r="AR739" s="193">
        <v>4000</v>
      </c>
      <c r="AS739" s="190" t="s">
        <v>271</v>
      </c>
      <c r="AT739" s="193" t="s">
        <v>271</v>
      </c>
      <c r="AU739" s="193" t="s">
        <v>271</v>
      </c>
      <c r="AV739" s="190" t="s">
        <v>271</v>
      </c>
      <c r="AW739" s="193" t="s">
        <v>271</v>
      </c>
      <c r="AX739" s="193" t="s">
        <v>271</v>
      </c>
      <c r="AY739" s="190" t="s">
        <v>287</v>
      </c>
      <c r="AZ739" s="193">
        <v>0</v>
      </c>
      <c r="BA739" s="193">
        <v>0</v>
      </c>
      <c r="BB739" s="190" t="s">
        <v>271</v>
      </c>
      <c r="BC739" s="193" t="s">
        <v>271</v>
      </c>
      <c r="BD739" s="193" t="s">
        <v>271</v>
      </c>
      <c r="BE739" s="190" t="s">
        <v>271</v>
      </c>
      <c r="BF739" s="193" t="s">
        <v>271</v>
      </c>
      <c r="BG739" s="193" t="s">
        <v>271</v>
      </c>
      <c r="BH739" s="190" t="s">
        <v>287</v>
      </c>
      <c r="BI739" s="193">
        <v>4000</v>
      </c>
      <c r="BJ739" s="193">
        <v>0</v>
      </c>
      <c r="BK739" s="190" t="s">
        <v>271</v>
      </c>
      <c r="BL739" s="193" t="s">
        <v>271</v>
      </c>
      <c r="BM739" s="193" t="s">
        <v>271</v>
      </c>
      <c r="BN739" s="190" t="s">
        <v>271</v>
      </c>
      <c r="BO739" s="193" t="s">
        <v>271</v>
      </c>
      <c r="BP739" s="193" t="s">
        <v>271</v>
      </c>
      <c r="BQ739" s="190" t="s">
        <v>271</v>
      </c>
      <c r="BR739" s="193" t="s">
        <v>271</v>
      </c>
      <c r="BS739" s="193" t="s">
        <v>271</v>
      </c>
      <c r="BT739" s="190" t="s">
        <v>271</v>
      </c>
      <c r="BU739" s="193" t="s">
        <v>271</v>
      </c>
      <c r="BV739" s="193" t="s">
        <v>271</v>
      </c>
      <c r="BW739" s="193" t="s">
        <v>271</v>
      </c>
      <c r="BX739" s="193" t="s">
        <v>271</v>
      </c>
      <c r="BY739" s="193">
        <v>60000</v>
      </c>
      <c r="BZ739" s="193" t="s">
        <v>271</v>
      </c>
      <c r="CA739" s="193" t="s">
        <v>271</v>
      </c>
      <c r="CB739" s="193">
        <v>4000</v>
      </c>
      <c r="CC739" s="190" t="s">
        <v>287</v>
      </c>
      <c r="CD739" s="193">
        <v>4000</v>
      </c>
      <c r="CE739" s="193">
        <v>0</v>
      </c>
      <c r="CF739" s="190" t="s">
        <v>287</v>
      </c>
      <c r="CG739" s="193">
        <v>100</v>
      </c>
      <c r="CH739" s="193">
        <v>0</v>
      </c>
      <c r="CI739" s="190" t="s">
        <v>271</v>
      </c>
      <c r="CJ739" s="193" t="s">
        <v>271</v>
      </c>
      <c r="CK739" s="193" t="s">
        <v>271</v>
      </c>
      <c r="CL739" s="190" t="s">
        <v>287</v>
      </c>
      <c r="CM739" s="193">
        <v>200</v>
      </c>
      <c r="CN739" s="193">
        <v>0</v>
      </c>
      <c r="CO739" s="190" t="s">
        <v>287</v>
      </c>
      <c r="CP739" s="193">
        <v>0</v>
      </c>
      <c r="CQ739" s="193">
        <v>0</v>
      </c>
      <c r="CR739" s="190" t="s">
        <v>271</v>
      </c>
      <c r="CS739" s="193" t="s">
        <v>271</v>
      </c>
      <c r="CT739" s="193" t="s">
        <v>271</v>
      </c>
      <c r="CU739" s="190" t="s">
        <v>287</v>
      </c>
      <c r="CV739" s="193">
        <v>4000</v>
      </c>
      <c r="CW739" s="193">
        <v>0</v>
      </c>
      <c r="CX739" s="190" t="s">
        <v>271</v>
      </c>
      <c r="CY739" s="193" t="s">
        <v>271</v>
      </c>
      <c r="CZ739" s="193" t="s">
        <v>271</v>
      </c>
      <c r="DA739" s="190" t="s">
        <v>271</v>
      </c>
      <c r="DB739" s="193" t="s">
        <v>271</v>
      </c>
      <c r="DC739" s="193" t="s">
        <v>271</v>
      </c>
      <c r="DD739" s="190" t="s">
        <v>271</v>
      </c>
      <c r="DE739" s="193" t="s">
        <v>271</v>
      </c>
      <c r="DF739" s="193" t="s">
        <v>271</v>
      </c>
      <c r="DG739" s="190" t="s">
        <v>271</v>
      </c>
      <c r="DH739" s="193" t="s">
        <v>271</v>
      </c>
      <c r="DI739" s="193" t="s">
        <v>271</v>
      </c>
      <c r="DJ739" s="190" t="s">
        <v>287</v>
      </c>
      <c r="DK739" s="193">
        <v>4000</v>
      </c>
      <c r="DL739" s="193">
        <v>0</v>
      </c>
      <c r="DM739" s="190" t="s">
        <v>287</v>
      </c>
      <c r="DN739" s="193">
        <v>200</v>
      </c>
      <c r="DO739" s="193">
        <v>0</v>
      </c>
      <c r="DP739" s="190" t="s">
        <v>271</v>
      </c>
      <c r="DQ739" s="193" t="s">
        <v>271</v>
      </c>
      <c r="DR739" s="193" t="s">
        <v>271</v>
      </c>
      <c r="DS739" s="190" t="s">
        <v>287</v>
      </c>
      <c r="DT739" s="193">
        <v>0</v>
      </c>
      <c r="DU739" s="193">
        <v>0</v>
      </c>
      <c r="DV739" s="190" t="s">
        <v>271</v>
      </c>
      <c r="DW739" s="193" t="s">
        <v>271</v>
      </c>
      <c r="DX739" s="193" t="s">
        <v>271</v>
      </c>
      <c r="DY739" s="190" t="s">
        <v>356</v>
      </c>
      <c r="DZ739" s="190" t="s">
        <v>272</v>
      </c>
      <c r="EA739" s="190" t="s">
        <v>427</v>
      </c>
      <c r="EB739" s="190" t="s">
        <v>286</v>
      </c>
      <c r="EC739" s="190" t="s">
        <v>271</v>
      </c>
      <c r="ED739" s="190" t="s">
        <v>271</v>
      </c>
      <c r="EE739" s="190" t="s">
        <v>271</v>
      </c>
      <c r="EF739" s="190" t="s">
        <v>271</v>
      </c>
      <c r="EG739" s="190" t="s">
        <v>321</v>
      </c>
      <c r="EH739" s="190" t="s">
        <v>320</v>
      </c>
      <c r="EI739" s="190" t="s">
        <v>319</v>
      </c>
      <c r="EJ739" s="190" t="s">
        <v>245</v>
      </c>
      <c r="EK739" s="190" t="s">
        <v>271</v>
      </c>
      <c r="EL739" s="190" t="s">
        <v>271</v>
      </c>
      <c r="EM739" s="190" t="s">
        <v>271</v>
      </c>
      <c r="EN739" s="190" t="s">
        <v>271</v>
      </c>
      <c r="EO739" s="190" t="s">
        <v>271</v>
      </c>
      <c r="EP739" s="190" t="s">
        <v>271</v>
      </c>
      <c r="EQ739" s="190">
        <v>0</v>
      </c>
      <c r="ER739" s="190" t="s">
        <v>271</v>
      </c>
      <c r="ES739" s="190" t="s">
        <v>271</v>
      </c>
      <c r="ET739" s="190" t="s">
        <v>271</v>
      </c>
      <c r="EU739" s="190" t="s">
        <v>271</v>
      </c>
      <c r="EV739" s="190" t="s">
        <v>271</v>
      </c>
      <c r="EW739" s="190" t="s">
        <v>271</v>
      </c>
      <c r="EX739" s="190">
        <v>0</v>
      </c>
      <c r="EY739" s="190" t="s">
        <v>318</v>
      </c>
      <c r="EZ739" s="190" t="s">
        <v>266</v>
      </c>
      <c r="FA739" s="190" t="s">
        <v>257</v>
      </c>
      <c r="FB739" s="193">
        <v>0</v>
      </c>
      <c r="FC739" s="190" t="s">
        <v>1357</v>
      </c>
      <c r="FD739" s="190" t="s">
        <v>1357</v>
      </c>
      <c r="FE739" s="190" t="s">
        <v>376</v>
      </c>
      <c r="FF739" s="190" t="s">
        <v>271</v>
      </c>
      <c r="FG739" s="190" t="s">
        <v>271</v>
      </c>
      <c r="FH739" s="190" t="s">
        <v>271</v>
      </c>
      <c r="FI739" s="190" t="s">
        <v>271</v>
      </c>
      <c r="FJ739" s="190" t="s">
        <v>271</v>
      </c>
      <c r="FK739" s="190" t="s">
        <v>271</v>
      </c>
      <c r="FL739" s="190" t="s">
        <v>7313</v>
      </c>
      <c r="FM739" s="190" t="s">
        <v>7312</v>
      </c>
      <c r="FN739" s="190" t="s">
        <v>7311</v>
      </c>
      <c r="FO739" s="190" t="s">
        <v>271</v>
      </c>
      <c r="FP739" s="190" t="s">
        <v>271</v>
      </c>
      <c r="FQ739" s="193">
        <v>60000</v>
      </c>
      <c r="FR739" s="193">
        <v>4000</v>
      </c>
      <c r="FS739" s="190" t="s">
        <v>271</v>
      </c>
      <c r="FT739" s="190" t="s">
        <v>271</v>
      </c>
      <c r="FU739" s="190" t="s">
        <v>272</v>
      </c>
      <c r="FV739" s="190" t="s">
        <v>271</v>
      </c>
      <c r="FW739" s="190" t="s">
        <v>271</v>
      </c>
      <c r="FX739" s="190" t="s">
        <v>271</v>
      </c>
      <c r="FY739" s="190" t="s">
        <v>271</v>
      </c>
      <c r="FZ739" s="190" t="s">
        <v>271</v>
      </c>
      <c r="GA739" s="190" t="s">
        <v>272</v>
      </c>
      <c r="GB739" s="190" t="s">
        <v>271</v>
      </c>
      <c r="GC739" s="190" t="s">
        <v>271</v>
      </c>
      <c r="GD739" s="190" t="s">
        <v>271</v>
      </c>
      <c r="GE739" s="190" t="s">
        <v>271</v>
      </c>
    </row>
    <row r="740" spans="1:187" x14ac:dyDescent="0.3">
      <c r="A740" s="190" t="s">
        <v>372</v>
      </c>
      <c r="B740" s="190">
        <v>3277</v>
      </c>
      <c r="C740" s="190" t="s">
        <v>144</v>
      </c>
      <c r="D740" s="190" t="s">
        <v>239</v>
      </c>
      <c r="E740" s="190" t="s">
        <v>7310</v>
      </c>
      <c r="F740" s="190" t="s">
        <v>7309</v>
      </c>
      <c r="G740" s="190" t="s">
        <v>7281</v>
      </c>
      <c r="H740" s="190" t="s">
        <v>369</v>
      </c>
      <c r="I740" s="190" t="s">
        <v>523</v>
      </c>
      <c r="J740" s="190" t="s">
        <v>7292</v>
      </c>
      <c r="K740" s="190" t="s">
        <v>271</v>
      </c>
      <c r="L740" s="190" t="s">
        <v>271</v>
      </c>
      <c r="M740" s="190" t="s">
        <v>271</v>
      </c>
      <c r="N740" s="190" t="s">
        <v>271</v>
      </c>
      <c r="O740" s="190" t="s">
        <v>271</v>
      </c>
      <c r="P740" s="190" t="s">
        <v>271</v>
      </c>
      <c r="Q740" s="191">
        <v>41913</v>
      </c>
      <c r="R740" s="191">
        <v>42992</v>
      </c>
      <c r="T740" s="190" t="s">
        <v>366</v>
      </c>
      <c r="U740" s="194">
        <v>1152262</v>
      </c>
      <c r="V740" s="190" t="s">
        <v>7308</v>
      </c>
      <c r="W740" s="190" t="s">
        <v>7307</v>
      </c>
      <c r="X740" s="190" t="s">
        <v>7306</v>
      </c>
      <c r="Y740" s="190" t="s">
        <v>5915</v>
      </c>
      <c r="Z740" s="190" t="s">
        <v>5914</v>
      </c>
      <c r="AA740" s="190" t="s">
        <v>5913</v>
      </c>
      <c r="AB740" s="190" t="s">
        <v>291</v>
      </c>
      <c r="AC740" s="190" t="s">
        <v>7305</v>
      </c>
      <c r="AD740" s="190" t="s">
        <v>325</v>
      </c>
      <c r="AE740" s="190" t="s">
        <v>7304</v>
      </c>
      <c r="AF740" s="190" t="s">
        <v>7303</v>
      </c>
      <c r="AG740" s="193" t="s">
        <v>271</v>
      </c>
      <c r="AH740" s="193" t="s">
        <v>271</v>
      </c>
      <c r="AI740" s="193">
        <v>170000</v>
      </c>
      <c r="AJ740" s="193" t="s">
        <v>271</v>
      </c>
      <c r="AK740" s="193" t="s">
        <v>271</v>
      </c>
      <c r="AL740" s="193">
        <v>20000</v>
      </c>
      <c r="AM740" s="193">
        <v>0</v>
      </c>
      <c r="AN740" s="193">
        <v>0</v>
      </c>
      <c r="AO740" s="193">
        <v>170000</v>
      </c>
      <c r="AP740" s="193">
        <v>11000</v>
      </c>
      <c r="AQ740" s="193">
        <v>9000</v>
      </c>
      <c r="AR740" s="193">
        <v>20000</v>
      </c>
      <c r="AS740" s="190" t="s">
        <v>271</v>
      </c>
      <c r="AT740" s="193" t="s">
        <v>271</v>
      </c>
      <c r="AU740" s="193" t="s">
        <v>271</v>
      </c>
      <c r="AV740" s="190" t="s">
        <v>271</v>
      </c>
      <c r="AW740" s="193" t="s">
        <v>271</v>
      </c>
      <c r="AX740" s="193" t="s">
        <v>271</v>
      </c>
      <c r="AY740" s="190" t="s">
        <v>271</v>
      </c>
      <c r="AZ740" s="193" t="s">
        <v>271</v>
      </c>
      <c r="BA740" s="193" t="s">
        <v>271</v>
      </c>
      <c r="BB740" s="190" t="s">
        <v>287</v>
      </c>
      <c r="BC740" s="193">
        <v>15000</v>
      </c>
      <c r="BD740" s="193">
        <v>0</v>
      </c>
      <c r="BE740" s="190" t="s">
        <v>271</v>
      </c>
      <c r="BF740" s="193" t="s">
        <v>271</v>
      </c>
      <c r="BG740" s="193" t="s">
        <v>271</v>
      </c>
      <c r="BH740" s="190" t="s">
        <v>271</v>
      </c>
      <c r="BI740" s="193" t="s">
        <v>271</v>
      </c>
      <c r="BJ740" s="193" t="s">
        <v>271</v>
      </c>
      <c r="BK740" s="190" t="s">
        <v>287</v>
      </c>
      <c r="BL740" s="193">
        <v>10000</v>
      </c>
      <c r="BM740" s="193">
        <v>0</v>
      </c>
      <c r="BN740" s="190" t="s">
        <v>271</v>
      </c>
      <c r="BO740" s="193" t="s">
        <v>271</v>
      </c>
      <c r="BP740" s="193" t="s">
        <v>271</v>
      </c>
      <c r="BQ740" s="190" t="s">
        <v>271</v>
      </c>
      <c r="BR740" s="193" t="s">
        <v>271</v>
      </c>
      <c r="BS740" s="193" t="s">
        <v>271</v>
      </c>
      <c r="BT740" s="190" t="s">
        <v>287</v>
      </c>
      <c r="BU740" s="193">
        <v>10000</v>
      </c>
      <c r="BV740" s="193">
        <v>0</v>
      </c>
      <c r="BW740" s="193" t="s">
        <v>271</v>
      </c>
      <c r="BX740" s="193" t="s">
        <v>271</v>
      </c>
      <c r="BY740" s="193">
        <v>170000</v>
      </c>
      <c r="BZ740" s="193" t="s">
        <v>271</v>
      </c>
      <c r="CA740" s="193" t="s">
        <v>271</v>
      </c>
      <c r="CB740" s="193">
        <v>20000</v>
      </c>
      <c r="CC740" s="190" t="s">
        <v>271</v>
      </c>
      <c r="CD740" s="193" t="s">
        <v>271</v>
      </c>
      <c r="CE740" s="193" t="s">
        <v>271</v>
      </c>
      <c r="CF740" s="190" t="s">
        <v>287</v>
      </c>
      <c r="CG740" s="193">
        <v>5000</v>
      </c>
      <c r="CH740" s="193">
        <v>0</v>
      </c>
      <c r="CI740" s="190" t="s">
        <v>271</v>
      </c>
      <c r="CJ740" s="193" t="s">
        <v>271</v>
      </c>
      <c r="CK740" s="193" t="s">
        <v>271</v>
      </c>
      <c r="CL740" s="190" t="s">
        <v>287</v>
      </c>
      <c r="CM740" s="193">
        <v>20000</v>
      </c>
      <c r="CN740" s="193">
        <v>0</v>
      </c>
      <c r="CO740" s="190" t="s">
        <v>271</v>
      </c>
      <c r="CP740" s="193" t="s">
        <v>271</v>
      </c>
      <c r="CQ740" s="193" t="s">
        <v>271</v>
      </c>
      <c r="CR740" s="190" t="s">
        <v>271</v>
      </c>
      <c r="CS740" s="193" t="s">
        <v>271</v>
      </c>
      <c r="CT740" s="193" t="s">
        <v>271</v>
      </c>
      <c r="CU740" s="190" t="s">
        <v>271</v>
      </c>
      <c r="CV740" s="193" t="s">
        <v>271</v>
      </c>
      <c r="CW740" s="193" t="s">
        <v>271</v>
      </c>
      <c r="CX740" s="190" t="s">
        <v>287</v>
      </c>
      <c r="CY740" s="193">
        <v>15000</v>
      </c>
      <c r="CZ740" s="193">
        <v>0</v>
      </c>
      <c r="DA740" s="190" t="s">
        <v>271</v>
      </c>
      <c r="DB740" s="193" t="s">
        <v>271</v>
      </c>
      <c r="DC740" s="193" t="s">
        <v>271</v>
      </c>
      <c r="DD740" s="190" t="s">
        <v>271</v>
      </c>
      <c r="DE740" s="193" t="s">
        <v>271</v>
      </c>
      <c r="DF740" s="193" t="s">
        <v>271</v>
      </c>
      <c r="DG740" s="190" t="s">
        <v>287</v>
      </c>
      <c r="DH740" s="193">
        <v>20000</v>
      </c>
      <c r="DI740" s="193">
        <v>0</v>
      </c>
      <c r="DJ740" s="190" t="s">
        <v>271</v>
      </c>
      <c r="DK740" s="193" t="s">
        <v>271</v>
      </c>
      <c r="DL740" s="193" t="s">
        <v>271</v>
      </c>
      <c r="DM740" s="190" t="s">
        <v>287</v>
      </c>
      <c r="DN740" s="193">
        <v>20000</v>
      </c>
      <c r="DO740" s="193">
        <v>0</v>
      </c>
      <c r="DP740" s="190" t="s">
        <v>271</v>
      </c>
      <c r="DQ740" s="193" t="s">
        <v>271</v>
      </c>
      <c r="DR740" s="193" t="s">
        <v>271</v>
      </c>
      <c r="DS740" s="190" t="s">
        <v>287</v>
      </c>
      <c r="DT740" s="193">
        <v>10000</v>
      </c>
      <c r="DU740" s="193">
        <v>0</v>
      </c>
      <c r="DV740" s="190" t="s">
        <v>271</v>
      </c>
      <c r="DW740" s="193" t="s">
        <v>271</v>
      </c>
      <c r="DX740" s="193" t="s">
        <v>271</v>
      </c>
      <c r="DY740" s="190" t="s">
        <v>356</v>
      </c>
      <c r="DZ740" s="190" t="s">
        <v>272</v>
      </c>
      <c r="EA740" s="190" t="s">
        <v>868</v>
      </c>
      <c r="EB740" s="190" t="s">
        <v>426</v>
      </c>
      <c r="EC740" s="190" t="s">
        <v>271</v>
      </c>
      <c r="ED740" s="190" t="s">
        <v>271</v>
      </c>
      <c r="EE740" s="190" t="s">
        <v>271</v>
      </c>
      <c r="EF740" s="190" t="s">
        <v>271</v>
      </c>
      <c r="EG740" s="190" t="s">
        <v>285</v>
      </c>
      <c r="EH740" s="190" t="s">
        <v>380</v>
      </c>
      <c r="EI740" s="190" t="s">
        <v>319</v>
      </c>
      <c r="EJ740" s="190" t="s">
        <v>245</v>
      </c>
      <c r="EK740" s="190" t="s">
        <v>271</v>
      </c>
      <c r="EL740" s="190" t="s">
        <v>271</v>
      </c>
      <c r="EM740" s="190" t="s">
        <v>271</v>
      </c>
      <c r="EN740" s="190" t="s">
        <v>271</v>
      </c>
      <c r="EO740" s="190" t="s">
        <v>271</v>
      </c>
      <c r="EP740" s="190" t="s">
        <v>271</v>
      </c>
      <c r="EQ740" s="190">
        <v>0</v>
      </c>
      <c r="ER740" s="190" t="s">
        <v>271</v>
      </c>
      <c r="ES740" s="190" t="s">
        <v>271</v>
      </c>
      <c r="ET740" s="190" t="s">
        <v>271</v>
      </c>
      <c r="EU740" s="190" t="s">
        <v>271</v>
      </c>
      <c r="EV740" s="190" t="s">
        <v>271</v>
      </c>
      <c r="EW740" s="190" t="s">
        <v>271</v>
      </c>
      <c r="EX740" s="190">
        <v>0</v>
      </c>
      <c r="EY740" s="190" t="s">
        <v>278</v>
      </c>
      <c r="EZ740" s="190" t="s">
        <v>267</v>
      </c>
      <c r="FA740" s="190" t="s">
        <v>259</v>
      </c>
      <c r="FB740" s="193">
        <v>15</v>
      </c>
      <c r="FC740" s="190" t="s">
        <v>300</v>
      </c>
      <c r="FD740" s="190" t="s">
        <v>348</v>
      </c>
      <c r="FE740" s="190" t="s">
        <v>442</v>
      </c>
      <c r="FF740" s="190" t="s">
        <v>271</v>
      </c>
      <c r="FG740" s="190" t="s">
        <v>271</v>
      </c>
      <c r="FH740" s="190" t="s">
        <v>271</v>
      </c>
      <c r="FI740" s="190" t="s">
        <v>271</v>
      </c>
      <c r="FJ740" s="190" t="s">
        <v>271</v>
      </c>
      <c r="FK740" s="190" t="s">
        <v>271</v>
      </c>
      <c r="FL740" s="190" t="s">
        <v>7302</v>
      </c>
      <c r="FM740" s="190" t="s">
        <v>7301</v>
      </c>
      <c r="FN740" s="190" t="s">
        <v>7300</v>
      </c>
      <c r="FO740" s="190" t="s">
        <v>271</v>
      </c>
      <c r="FP740" s="190" t="s">
        <v>271</v>
      </c>
      <c r="FQ740" s="193">
        <v>170000</v>
      </c>
      <c r="FR740" s="193">
        <v>20000</v>
      </c>
      <c r="FS740" s="190" t="s">
        <v>271</v>
      </c>
      <c r="FT740" s="190" t="s">
        <v>271</v>
      </c>
      <c r="FU740" s="190" t="s">
        <v>271</v>
      </c>
      <c r="FV740" s="190" t="s">
        <v>271</v>
      </c>
      <c r="FW740" s="190" t="s">
        <v>271</v>
      </c>
      <c r="FX740" s="190" t="s">
        <v>271</v>
      </c>
      <c r="FY740" s="190" t="s">
        <v>271</v>
      </c>
      <c r="FZ740" s="190" t="s">
        <v>271</v>
      </c>
      <c r="GA740" s="190" t="s">
        <v>271</v>
      </c>
      <c r="GB740" s="190" t="s">
        <v>271</v>
      </c>
      <c r="GC740" s="190" t="s">
        <v>271</v>
      </c>
      <c r="GD740" s="190" t="s">
        <v>271</v>
      </c>
      <c r="GE740" s="190" t="s">
        <v>271</v>
      </c>
    </row>
    <row r="741" spans="1:187" x14ac:dyDescent="0.3">
      <c r="A741" s="190" t="s">
        <v>372</v>
      </c>
      <c r="B741" s="190">
        <v>3279</v>
      </c>
      <c r="C741" s="190" t="s">
        <v>144</v>
      </c>
      <c r="D741" s="190" t="s">
        <v>239</v>
      </c>
      <c r="E741" s="190" t="s">
        <v>271</v>
      </c>
      <c r="F741" s="190" t="s">
        <v>7299</v>
      </c>
      <c r="G741" s="190" t="s">
        <v>7281</v>
      </c>
      <c r="H741" s="190" t="s">
        <v>369</v>
      </c>
      <c r="I741" s="190" t="s">
        <v>544</v>
      </c>
      <c r="J741" s="190" t="s">
        <v>271</v>
      </c>
      <c r="K741" s="190" t="s">
        <v>271</v>
      </c>
      <c r="L741" s="190" t="s">
        <v>271</v>
      </c>
      <c r="M741" s="190" t="s">
        <v>271</v>
      </c>
      <c r="N741" s="190" t="s">
        <v>271</v>
      </c>
      <c r="O741" s="190" t="s">
        <v>271</v>
      </c>
      <c r="P741" s="190" t="s">
        <v>271</v>
      </c>
      <c r="Q741" s="191">
        <v>42461</v>
      </c>
      <c r="R741" s="191">
        <v>42979</v>
      </c>
      <c r="T741" s="190" t="s">
        <v>452</v>
      </c>
      <c r="U741" s="194">
        <v>532165</v>
      </c>
      <c r="V741" s="190" t="s">
        <v>5915</v>
      </c>
      <c r="W741" s="190" t="s">
        <v>7298</v>
      </c>
      <c r="X741" s="190" t="s">
        <v>5913</v>
      </c>
      <c r="Y741" s="190" t="s">
        <v>271</v>
      </c>
      <c r="Z741" s="190" t="s">
        <v>271</v>
      </c>
      <c r="AA741" s="190" t="s">
        <v>271</v>
      </c>
      <c r="AB741" s="190" t="s">
        <v>291</v>
      </c>
      <c r="AC741" s="190" t="s">
        <v>7297</v>
      </c>
      <c r="AD741" s="190" t="s">
        <v>289</v>
      </c>
      <c r="AE741" s="190" t="s">
        <v>7296</v>
      </c>
      <c r="AF741" s="190" t="s">
        <v>7295</v>
      </c>
      <c r="AG741" s="193">
        <v>0</v>
      </c>
      <c r="AH741" s="193">
        <v>0</v>
      </c>
      <c r="AI741" s="193">
        <v>0</v>
      </c>
      <c r="AJ741" s="193">
        <v>1855</v>
      </c>
      <c r="AK741" s="193">
        <v>1855</v>
      </c>
      <c r="AL741" s="193">
        <v>3710</v>
      </c>
      <c r="AM741" s="193">
        <v>0</v>
      </c>
      <c r="AN741" s="193">
        <v>0</v>
      </c>
      <c r="AO741" s="193">
        <v>0</v>
      </c>
      <c r="AP741" s="193">
        <v>1855</v>
      </c>
      <c r="AQ741" s="193">
        <v>1855</v>
      </c>
      <c r="AR741" s="193">
        <v>3710</v>
      </c>
      <c r="AS741" s="190" t="s">
        <v>271</v>
      </c>
      <c r="AT741" s="193" t="s">
        <v>271</v>
      </c>
      <c r="AU741" s="193" t="s">
        <v>271</v>
      </c>
      <c r="AV741" s="190" t="s">
        <v>271</v>
      </c>
      <c r="AW741" s="193" t="s">
        <v>271</v>
      </c>
      <c r="AX741" s="193" t="s">
        <v>271</v>
      </c>
      <c r="AY741" s="190" t="s">
        <v>271</v>
      </c>
      <c r="AZ741" s="193" t="s">
        <v>271</v>
      </c>
      <c r="BA741" s="193" t="s">
        <v>271</v>
      </c>
      <c r="BB741" s="190" t="s">
        <v>271</v>
      </c>
      <c r="BC741" s="193" t="s">
        <v>271</v>
      </c>
      <c r="BD741" s="193" t="s">
        <v>271</v>
      </c>
      <c r="BE741" s="190" t="s">
        <v>271</v>
      </c>
      <c r="BF741" s="193" t="s">
        <v>271</v>
      </c>
      <c r="BG741" s="193" t="s">
        <v>271</v>
      </c>
      <c r="BH741" s="190" t="s">
        <v>287</v>
      </c>
      <c r="BI741" s="193">
        <v>3710</v>
      </c>
      <c r="BJ741" s="193">
        <v>0</v>
      </c>
      <c r="BK741" s="190" t="s">
        <v>287</v>
      </c>
      <c r="BL741" s="193">
        <v>3710</v>
      </c>
      <c r="BM741" s="193">
        <v>0</v>
      </c>
      <c r="BN741" s="190" t="s">
        <v>271</v>
      </c>
      <c r="BO741" s="193" t="s">
        <v>271</v>
      </c>
      <c r="BP741" s="193" t="s">
        <v>271</v>
      </c>
      <c r="BQ741" s="190" t="s">
        <v>271</v>
      </c>
      <c r="BR741" s="193" t="s">
        <v>271</v>
      </c>
      <c r="BS741" s="193" t="s">
        <v>271</v>
      </c>
      <c r="BT741" s="190" t="s">
        <v>271</v>
      </c>
      <c r="BU741" s="193" t="s">
        <v>271</v>
      </c>
      <c r="BV741" s="193" t="s">
        <v>271</v>
      </c>
      <c r="BW741" s="193">
        <v>0</v>
      </c>
      <c r="BX741" s="193">
        <v>0</v>
      </c>
      <c r="BY741" s="193">
        <v>0</v>
      </c>
      <c r="BZ741" s="193">
        <v>0</v>
      </c>
      <c r="CA741" s="193">
        <v>0</v>
      </c>
      <c r="CB741" s="193">
        <v>0</v>
      </c>
      <c r="CC741" s="190" t="s">
        <v>271</v>
      </c>
      <c r="CD741" s="193" t="s">
        <v>271</v>
      </c>
      <c r="CE741" s="193" t="s">
        <v>271</v>
      </c>
      <c r="CF741" s="190" t="s">
        <v>287</v>
      </c>
      <c r="CG741" s="193">
        <v>0</v>
      </c>
      <c r="CH741" s="193">
        <v>0</v>
      </c>
      <c r="CI741" s="190" t="s">
        <v>271</v>
      </c>
      <c r="CJ741" s="193" t="s">
        <v>271</v>
      </c>
      <c r="CK741" s="193" t="s">
        <v>271</v>
      </c>
      <c r="CL741" s="190" t="s">
        <v>287</v>
      </c>
      <c r="CM741" s="193">
        <v>0</v>
      </c>
      <c r="CN741" s="193">
        <v>0</v>
      </c>
      <c r="CO741" s="190" t="s">
        <v>271</v>
      </c>
      <c r="CP741" s="193" t="s">
        <v>271</v>
      </c>
      <c r="CQ741" s="193" t="s">
        <v>271</v>
      </c>
      <c r="CR741" s="190" t="s">
        <v>271</v>
      </c>
      <c r="CS741" s="193" t="s">
        <v>271</v>
      </c>
      <c r="CT741" s="193" t="s">
        <v>271</v>
      </c>
      <c r="CU741" s="190" t="s">
        <v>271</v>
      </c>
      <c r="CV741" s="193" t="s">
        <v>271</v>
      </c>
      <c r="CW741" s="193" t="s">
        <v>271</v>
      </c>
      <c r="CX741" s="190" t="s">
        <v>271</v>
      </c>
      <c r="CY741" s="193" t="s">
        <v>271</v>
      </c>
      <c r="CZ741" s="193" t="s">
        <v>271</v>
      </c>
      <c r="DA741" s="190" t="s">
        <v>271</v>
      </c>
      <c r="DB741" s="193" t="s">
        <v>271</v>
      </c>
      <c r="DC741" s="193" t="s">
        <v>271</v>
      </c>
      <c r="DD741" s="190" t="s">
        <v>271</v>
      </c>
      <c r="DE741" s="193" t="s">
        <v>271</v>
      </c>
      <c r="DF741" s="193" t="s">
        <v>271</v>
      </c>
      <c r="DG741" s="190" t="s">
        <v>271</v>
      </c>
      <c r="DH741" s="193" t="s">
        <v>271</v>
      </c>
      <c r="DI741" s="193" t="s">
        <v>271</v>
      </c>
      <c r="DJ741" s="190" t="s">
        <v>271</v>
      </c>
      <c r="DK741" s="193" t="s">
        <v>271</v>
      </c>
      <c r="DL741" s="193" t="s">
        <v>271</v>
      </c>
      <c r="DM741" s="190" t="s">
        <v>271</v>
      </c>
      <c r="DN741" s="193" t="s">
        <v>271</v>
      </c>
      <c r="DO741" s="193" t="s">
        <v>271</v>
      </c>
      <c r="DP741" s="190" t="s">
        <v>271</v>
      </c>
      <c r="DQ741" s="193" t="s">
        <v>271</v>
      </c>
      <c r="DR741" s="193" t="s">
        <v>271</v>
      </c>
      <c r="DS741" s="190" t="s">
        <v>271</v>
      </c>
      <c r="DT741" s="193" t="s">
        <v>271</v>
      </c>
      <c r="DU741" s="193" t="s">
        <v>271</v>
      </c>
      <c r="DV741" s="190" t="s">
        <v>271</v>
      </c>
      <c r="DW741" s="193" t="s">
        <v>271</v>
      </c>
      <c r="DX741" s="193" t="s">
        <v>271</v>
      </c>
      <c r="DY741" s="190" t="s">
        <v>356</v>
      </c>
      <c r="DZ741" s="190" t="s">
        <v>272</v>
      </c>
      <c r="EA741" s="190" t="s">
        <v>785</v>
      </c>
      <c r="EB741" s="190" t="s">
        <v>307</v>
      </c>
      <c r="EC741" s="190" t="s">
        <v>297</v>
      </c>
      <c r="ED741" s="190" t="s">
        <v>271</v>
      </c>
      <c r="EE741" s="190" t="s">
        <v>271</v>
      </c>
      <c r="EF741" s="190" t="s">
        <v>271</v>
      </c>
      <c r="EG741" s="190" t="s">
        <v>352</v>
      </c>
      <c r="EH741" s="190" t="s">
        <v>284</v>
      </c>
      <c r="EI741" s="190" t="s">
        <v>283</v>
      </c>
      <c r="EJ741" s="190" t="s">
        <v>246</v>
      </c>
      <c r="EK741" s="190" t="s">
        <v>379</v>
      </c>
      <c r="EL741" s="190" t="s">
        <v>297</v>
      </c>
      <c r="EM741" s="190" t="s">
        <v>272</v>
      </c>
      <c r="EN741" s="190" t="s">
        <v>272</v>
      </c>
      <c r="EO741" s="190" t="s">
        <v>272</v>
      </c>
      <c r="EP741" s="190" t="s">
        <v>464</v>
      </c>
      <c r="EQ741" s="190">
        <v>3</v>
      </c>
      <c r="ER741" s="190" t="s">
        <v>349</v>
      </c>
      <c r="ES741" s="190" t="s">
        <v>272</v>
      </c>
      <c r="ET741" s="190" t="s">
        <v>272</v>
      </c>
      <c r="EU741" s="190" t="s">
        <v>272</v>
      </c>
      <c r="EV741" s="190" t="s">
        <v>272</v>
      </c>
      <c r="EW741" s="190" t="s">
        <v>303</v>
      </c>
      <c r="EX741" s="190">
        <v>4</v>
      </c>
      <c r="EY741" s="190" t="s">
        <v>278</v>
      </c>
      <c r="EZ741" s="190" t="s">
        <v>267</v>
      </c>
      <c r="FA741" s="190" t="s">
        <v>260</v>
      </c>
      <c r="FB741" s="193">
        <v>3</v>
      </c>
      <c r="FC741" s="190" t="s">
        <v>300</v>
      </c>
      <c r="FD741" s="190" t="s">
        <v>300</v>
      </c>
      <c r="FE741" s="190" t="s">
        <v>537</v>
      </c>
      <c r="FF741" s="190" t="s">
        <v>271</v>
      </c>
      <c r="FG741" s="190" t="s">
        <v>271</v>
      </c>
      <c r="FH741" s="190" t="s">
        <v>271</v>
      </c>
      <c r="FI741" s="190" t="s">
        <v>271</v>
      </c>
      <c r="FJ741" s="190" t="s">
        <v>271</v>
      </c>
      <c r="FK741" s="190" t="s">
        <v>271</v>
      </c>
      <c r="FL741" s="190" t="s">
        <v>271</v>
      </c>
      <c r="FM741" s="190" t="s">
        <v>271</v>
      </c>
      <c r="FN741" s="190" t="s">
        <v>271</v>
      </c>
      <c r="FO741" s="190" t="s">
        <v>7294</v>
      </c>
      <c r="FP741" s="190" t="s">
        <v>271</v>
      </c>
      <c r="FQ741" s="193">
        <v>0</v>
      </c>
      <c r="FR741" s="193">
        <v>3710</v>
      </c>
      <c r="FS741" s="190" t="s">
        <v>271</v>
      </c>
      <c r="FT741" s="190" t="s">
        <v>271</v>
      </c>
      <c r="FU741" s="190" t="s">
        <v>271</v>
      </c>
      <c r="FV741" s="190" t="s">
        <v>271</v>
      </c>
      <c r="FW741" s="190" t="s">
        <v>271</v>
      </c>
      <c r="FX741" s="190" t="s">
        <v>271</v>
      </c>
      <c r="FY741" s="190" t="s">
        <v>271</v>
      </c>
      <c r="FZ741" s="190" t="s">
        <v>271</v>
      </c>
      <c r="GA741" s="190" t="s">
        <v>271</v>
      </c>
      <c r="GB741" s="190" t="s">
        <v>271</v>
      </c>
      <c r="GC741" s="190" t="s">
        <v>271</v>
      </c>
      <c r="GD741" s="190" t="s">
        <v>271</v>
      </c>
      <c r="GE741" s="190" t="s">
        <v>271</v>
      </c>
    </row>
    <row r="742" spans="1:187" x14ac:dyDescent="0.3">
      <c r="A742" s="190" t="s">
        <v>372</v>
      </c>
      <c r="B742" s="190">
        <v>3280</v>
      </c>
      <c r="C742" s="190" t="s">
        <v>144</v>
      </c>
      <c r="D742" s="190" t="s">
        <v>239</v>
      </c>
      <c r="E742" s="190" t="s">
        <v>271</v>
      </c>
      <c r="F742" s="190" t="s">
        <v>7293</v>
      </c>
      <c r="G742" s="190" t="s">
        <v>7281</v>
      </c>
      <c r="H742" s="190" t="s">
        <v>369</v>
      </c>
      <c r="I742" s="190" t="s">
        <v>523</v>
      </c>
      <c r="J742" s="190" t="s">
        <v>7292</v>
      </c>
      <c r="K742" s="190" t="s">
        <v>271</v>
      </c>
      <c r="L742" s="190" t="s">
        <v>271</v>
      </c>
      <c r="M742" s="190" t="s">
        <v>271</v>
      </c>
      <c r="N742" s="190" t="s">
        <v>271</v>
      </c>
      <c r="O742" s="190" t="s">
        <v>271</v>
      </c>
      <c r="P742" s="190" t="s">
        <v>271</v>
      </c>
      <c r="Q742" s="191">
        <v>42370</v>
      </c>
      <c r="R742" s="191">
        <v>42552</v>
      </c>
      <c r="S742" s="191">
        <v>42644</v>
      </c>
      <c r="T742" s="190" t="s">
        <v>452</v>
      </c>
      <c r="U742" s="194">
        <v>1357000</v>
      </c>
      <c r="V742" s="190" t="s">
        <v>5915</v>
      </c>
      <c r="W742" s="190" t="s">
        <v>7291</v>
      </c>
      <c r="X742" s="190" t="s">
        <v>5913</v>
      </c>
      <c r="Y742" s="190" t="s">
        <v>7290</v>
      </c>
      <c r="Z742" s="190" t="s">
        <v>7289</v>
      </c>
      <c r="AA742" s="190" t="s">
        <v>7288</v>
      </c>
      <c r="AB742" s="190" t="s">
        <v>448</v>
      </c>
      <c r="AC742" s="190" t="s">
        <v>7287</v>
      </c>
      <c r="AD742" s="190" t="s">
        <v>325</v>
      </c>
      <c r="AE742" s="190" t="s">
        <v>7286</v>
      </c>
      <c r="AF742" s="190" t="s">
        <v>7285</v>
      </c>
      <c r="AG742" s="193">
        <v>250000</v>
      </c>
      <c r="AH742" s="193">
        <v>250000</v>
      </c>
      <c r="AI742" s="193">
        <v>500000</v>
      </c>
      <c r="AJ742" s="193">
        <v>37500</v>
      </c>
      <c r="AK742" s="193">
        <v>37500</v>
      </c>
      <c r="AL742" s="193">
        <v>75000</v>
      </c>
      <c r="AM742" s="193">
        <v>250000</v>
      </c>
      <c r="AN742" s="193">
        <v>250000</v>
      </c>
      <c r="AO742" s="193">
        <v>500000</v>
      </c>
      <c r="AP742" s="193">
        <v>37500</v>
      </c>
      <c r="AQ742" s="193">
        <v>37500</v>
      </c>
      <c r="AR742" s="193">
        <v>75000</v>
      </c>
      <c r="AS742" s="190" t="s">
        <v>271</v>
      </c>
      <c r="AT742" s="193" t="s">
        <v>271</v>
      </c>
      <c r="AU742" s="193" t="s">
        <v>271</v>
      </c>
      <c r="AV742" s="190" t="s">
        <v>271</v>
      </c>
      <c r="AW742" s="193" t="s">
        <v>271</v>
      </c>
      <c r="AX742" s="193" t="s">
        <v>271</v>
      </c>
      <c r="AY742" s="190" t="s">
        <v>271</v>
      </c>
      <c r="AZ742" s="193" t="s">
        <v>271</v>
      </c>
      <c r="BA742" s="193" t="s">
        <v>271</v>
      </c>
      <c r="BB742" s="190" t="s">
        <v>271</v>
      </c>
      <c r="BC742" s="193" t="s">
        <v>271</v>
      </c>
      <c r="BD742" s="193" t="s">
        <v>271</v>
      </c>
      <c r="BE742" s="190" t="s">
        <v>287</v>
      </c>
      <c r="BF742" s="193">
        <v>75000</v>
      </c>
      <c r="BG742" s="193">
        <v>0</v>
      </c>
      <c r="BH742" s="190" t="s">
        <v>271</v>
      </c>
      <c r="BI742" s="193" t="s">
        <v>271</v>
      </c>
      <c r="BJ742" s="193" t="s">
        <v>271</v>
      </c>
      <c r="BK742" s="190" t="s">
        <v>287</v>
      </c>
      <c r="BL742" s="193">
        <v>75000</v>
      </c>
      <c r="BM742" s="193">
        <v>0</v>
      </c>
      <c r="BN742" s="190" t="s">
        <v>271</v>
      </c>
      <c r="BO742" s="193" t="s">
        <v>271</v>
      </c>
      <c r="BP742" s="193" t="s">
        <v>271</v>
      </c>
      <c r="BQ742" s="190" t="s">
        <v>287</v>
      </c>
      <c r="BR742" s="193">
        <v>75000</v>
      </c>
      <c r="BS742" s="193">
        <v>0</v>
      </c>
      <c r="BT742" s="190" t="s">
        <v>287</v>
      </c>
      <c r="BU742" s="193">
        <v>75000</v>
      </c>
      <c r="BV742" s="193">
        <v>0</v>
      </c>
      <c r="BW742" s="193" t="s">
        <v>271</v>
      </c>
      <c r="BX742" s="193" t="s">
        <v>271</v>
      </c>
      <c r="BY742" s="193">
        <v>0</v>
      </c>
      <c r="BZ742" s="193" t="s">
        <v>271</v>
      </c>
      <c r="CA742" s="193" t="s">
        <v>271</v>
      </c>
      <c r="CB742" s="193">
        <v>0</v>
      </c>
      <c r="CC742" s="190" t="s">
        <v>271</v>
      </c>
      <c r="CD742" s="193" t="s">
        <v>271</v>
      </c>
      <c r="CE742" s="193" t="s">
        <v>271</v>
      </c>
      <c r="CF742" s="190" t="s">
        <v>271</v>
      </c>
      <c r="CG742" s="193" t="s">
        <v>271</v>
      </c>
      <c r="CH742" s="193" t="s">
        <v>271</v>
      </c>
      <c r="CI742" s="190" t="s">
        <v>271</v>
      </c>
      <c r="CJ742" s="193" t="s">
        <v>271</v>
      </c>
      <c r="CK742" s="193" t="s">
        <v>271</v>
      </c>
      <c r="CL742" s="190" t="s">
        <v>271</v>
      </c>
      <c r="CM742" s="193" t="s">
        <v>271</v>
      </c>
      <c r="CN742" s="193" t="s">
        <v>271</v>
      </c>
      <c r="CO742" s="190" t="s">
        <v>271</v>
      </c>
      <c r="CP742" s="193" t="s">
        <v>271</v>
      </c>
      <c r="CQ742" s="193" t="s">
        <v>271</v>
      </c>
      <c r="CR742" s="190" t="s">
        <v>271</v>
      </c>
      <c r="CS742" s="193" t="s">
        <v>271</v>
      </c>
      <c r="CT742" s="193" t="s">
        <v>271</v>
      </c>
      <c r="CU742" s="190" t="s">
        <v>271</v>
      </c>
      <c r="CV742" s="193" t="s">
        <v>271</v>
      </c>
      <c r="CW742" s="193" t="s">
        <v>271</v>
      </c>
      <c r="CX742" s="190" t="s">
        <v>271</v>
      </c>
      <c r="CY742" s="193" t="s">
        <v>271</v>
      </c>
      <c r="CZ742" s="193" t="s">
        <v>271</v>
      </c>
      <c r="DA742" s="190" t="s">
        <v>271</v>
      </c>
      <c r="DB742" s="193" t="s">
        <v>271</v>
      </c>
      <c r="DC742" s="193" t="s">
        <v>271</v>
      </c>
      <c r="DD742" s="190" t="s">
        <v>271</v>
      </c>
      <c r="DE742" s="193" t="s">
        <v>271</v>
      </c>
      <c r="DF742" s="193" t="s">
        <v>271</v>
      </c>
      <c r="DG742" s="190" t="s">
        <v>271</v>
      </c>
      <c r="DH742" s="193" t="s">
        <v>271</v>
      </c>
      <c r="DI742" s="193" t="s">
        <v>271</v>
      </c>
      <c r="DJ742" s="190" t="s">
        <v>271</v>
      </c>
      <c r="DK742" s="193" t="s">
        <v>271</v>
      </c>
      <c r="DL742" s="193" t="s">
        <v>271</v>
      </c>
      <c r="DM742" s="190" t="s">
        <v>271</v>
      </c>
      <c r="DN742" s="193" t="s">
        <v>271</v>
      </c>
      <c r="DO742" s="193" t="s">
        <v>271</v>
      </c>
      <c r="DP742" s="190" t="s">
        <v>271</v>
      </c>
      <c r="DQ742" s="193" t="s">
        <v>271</v>
      </c>
      <c r="DR742" s="193" t="s">
        <v>271</v>
      </c>
      <c r="DS742" s="190" t="s">
        <v>271</v>
      </c>
      <c r="DT742" s="193" t="s">
        <v>271</v>
      </c>
      <c r="DU742" s="193" t="s">
        <v>271</v>
      </c>
      <c r="DV742" s="190" t="s">
        <v>271</v>
      </c>
      <c r="DW742" s="193" t="s">
        <v>271</v>
      </c>
      <c r="DX742" s="193" t="s">
        <v>271</v>
      </c>
      <c r="DY742" s="190" t="s">
        <v>356</v>
      </c>
      <c r="DZ742" s="190" t="s">
        <v>297</v>
      </c>
      <c r="EA742" s="190" t="s">
        <v>271</v>
      </c>
      <c r="EB742" s="190" t="s">
        <v>271</v>
      </c>
      <c r="EC742" s="190" t="s">
        <v>297</v>
      </c>
      <c r="ED742" s="190" t="s">
        <v>271</v>
      </c>
      <c r="EE742" s="190" t="s">
        <v>271</v>
      </c>
      <c r="EF742" s="190" t="s">
        <v>271</v>
      </c>
      <c r="EG742" s="190" t="s">
        <v>285</v>
      </c>
      <c r="EH742" s="190" t="s">
        <v>284</v>
      </c>
      <c r="EI742" s="190" t="s">
        <v>319</v>
      </c>
      <c r="EJ742" s="190" t="s">
        <v>245</v>
      </c>
      <c r="EK742" s="190" t="s">
        <v>379</v>
      </c>
      <c r="EL742" s="190" t="s">
        <v>272</v>
      </c>
      <c r="EM742" s="190" t="s">
        <v>272</v>
      </c>
      <c r="EN742" s="190" t="s">
        <v>272</v>
      </c>
      <c r="EO742" s="190" t="s">
        <v>272</v>
      </c>
      <c r="EP742" s="190" t="s">
        <v>378</v>
      </c>
      <c r="EQ742" s="190">
        <v>4</v>
      </c>
      <c r="ER742" s="190" t="s">
        <v>349</v>
      </c>
      <c r="ES742" s="190" t="s">
        <v>272</v>
      </c>
      <c r="ET742" s="190" t="s">
        <v>272</v>
      </c>
      <c r="EU742" s="190" t="s">
        <v>272</v>
      </c>
      <c r="EV742" s="190" t="s">
        <v>272</v>
      </c>
      <c r="EW742" s="190" t="s">
        <v>303</v>
      </c>
      <c r="EX742" s="190">
        <v>4</v>
      </c>
      <c r="EY742" s="190" t="s">
        <v>278</v>
      </c>
      <c r="EZ742" s="190" t="s">
        <v>266</v>
      </c>
      <c r="FA742" s="190" t="s">
        <v>260</v>
      </c>
      <c r="FB742" s="193">
        <v>7</v>
      </c>
      <c r="FC742" s="190" t="s">
        <v>300</v>
      </c>
      <c r="FD742" s="190" t="s">
        <v>348</v>
      </c>
      <c r="FE742" s="190" t="s">
        <v>1357</v>
      </c>
      <c r="FF742" s="190" t="s">
        <v>264</v>
      </c>
      <c r="FG742" s="190" t="s">
        <v>271</v>
      </c>
      <c r="FH742" s="190" t="s">
        <v>271</v>
      </c>
      <c r="FI742" s="190" t="s">
        <v>271</v>
      </c>
      <c r="FJ742" s="190" t="s">
        <v>271</v>
      </c>
      <c r="FK742" s="190" t="s">
        <v>271</v>
      </c>
      <c r="FL742" s="190" t="s">
        <v>7284</v>
      </c>
      <c r="FM742" s="190" t="s">
        <v>7283</v>
      </c>
      <c r="FN742" s="190" t="s">
        <v>7282</v>
      </c>
      <c r="FO742" s="190" t="s">
        <v>271</v>
      </c>
      <c r="FP742" s="190" t="s">
        <v>271</v>
      </c>
      <c r="FQ742" s="193">
        <v>500000</v>
      </c>
      <c r="FR742" s="193">
        <v>75000</v>
      </c>
      <c r="FS742" s="190" t="s">
        <v>271</v>
      </c>
      <c r="FT742" s="190" t="s">
        <v>271</v>
      </c>
      <c r="FU742" s="190" t="s">
        <v>271</v>
      </c>
      <c r="FV742" s="190" t="s">
        <v>271</v>
      </c>
      <c r="FW742" s="190" t="s">
        <v>271</v>
      </c>
      <c r="FX742" s="190" t="s">
        <v>271</v>
      </c>
      <c r="FY742" s="190" t="s">
        <v>271</v>
      </c>
      <c r="FZ742" s="190" t="s">
        <v>271</v>
      </c>
      <c r="GA742" s="190" t="s">
        <v>271</v>
      </c>
      <c r="GB742" s="190" t="s">
        <v>271</v>
      </c>
      <c r="GC742" s="190" t="s">
        <v>271</v>
      </c>
      <c r="GD742" s="190" t="s">
        <v>271</v>
      </c>
      <c r="GE742" s="190" t="s">
        <v>271</v>
      </c>
    </row>
    <row r="743" spans="1:187" x14ac:dyDescent="0.3">
      <c r="A743" s="190" t="s">
        <v>372</v>
      </c>
      <c r="B743" s="190">
        <v>3261</v>
      </c>
      <c r="C743" s="190" t="s">
        <v>144</v>
      </c>
      <c r="D743" s="190" t="s">
        <v>239</v>
      </c>
      <c r="E743" s="190" t="s">
        <v>5929</v>
      </c>
      <c r="F743" s="190" t="s">
        <v>5928</v>
      </c>
      <c r="G743" s="190" t="s">
        <v>5395</v>
      </c>
      <c r="H743" s="190" t="s">
        <v>1272</v>
      </c>
      <c r="I743" s="190" t="s">
        <v>301</v>
      </c>
      <c r="J743" s="190" t="s">
        <v>5927</v>
      </c>
      <c r="K743" s="190" t="s">
        <v>271</v>
      </c>
      <c r="L743" s="190" t="s">
        <v>271</v>
      </c>
      <c r="M743" s="190" t="s">
        <v>271</v>
      </c>
      <c r="N743" s="190" t="s">
        <v>271</v>
      </c>
      <c r="O743" s="190" t="s">
        <v>271</v>
      </c>
      <c r="P743" s="190" t="s">
        <v>271</v>
      </c>
      <c r="Q743" s="191">
        <v>41974</v>
      </c>
      <c r="R743" s="191">
        <v>42704</v>
      </c>
      <c r="T743" s="190" t="s">
        <v>391</v>
      </c>
      <c r="U743" s="194">
        <v>180000</v>
      </c>
      <c r="V743" s="190" t="s">
        <v>5926</v>
      </c>
      <c r="W743" s="190" t="s">
        <v>5925</v>
      </c>
      <c r="X743" s="190" t="s">
        <v>5924</v>
      </c>
      <c r="Y743" s="190" t="s">
        <v>5923</v>
      </c>
      <c r="Z743" s="190" t="s">
        <v>5922</v>
      </c>
      <c r="AA743" s="190" t="s">
        <v>5921</v>
      </c>
      <c r="AB743" s="190" t="s">
        <v>310</v>
      </c>
      <c r="AC743" s="190" t="s">
        <v>5920</v>
      </c>
      <c r="AD743" s="190" t="s">
        <v>325</v>
      </c>
      <c r="AE743" s="190" t="s">
        <v>5919</v>
      </c>
      <c r="AF743" s="190" t="s">
        <v>5918</v>
      </c>
      <c r="AG743" s="193">
        <v>0</v>
      </c>
      <c r="AH743" s="193">
        <v>6000</v>
      </c>
      <c r="AI743" s="193">
        <v>6000</v>
      </c>
      <c r="AJ743" s="193">
        <v>3000</v>
      </c>
      <c r="AK743" s="193">
        <v>0</v>
      </c>
      <c r="AL743" s="193">
        <v>3000</v>
      </c>
      <c r="AM743" s="193" t="s">
        <v>271</v>
      </c>
      <c r="AN743" s="193" t="s">
        <v>271</v>
      </c>
      <c r="AO743" s="193">
        <v>0</v>
      </c>
      <c r="AP743" s="193" t="s">
        <v>271</v>
      </c>
      <c r="AQ743" s="193" t="s">
        <v>271</v>
      </c>
      <c r="AR743" s="193">
        <v>0</v>
      </c>
      <c r="AS743" s="190" t="s">
        <v>271</v>
      </c>
      <c r="AT743" s="193" t="s">
        <v>271</v>
      </c>
      <c r="AU743" s="193" t="s">
        <v>271</v>
      </c>
      <c r="AV743" s="190" t="s">
        <v>271</v>
      </c>
      <c r="AW743" s="193" t="s">
        <v>271</v>
      </c>
      <c r="AX743" s="193" t="s">
        <v>271</v>
      </c>
      <c r="AY743" s="190" t="s">
        <v>271</v>
      </c>
      <c r="AZ743" s="193" t="s">
        <v>271</v>
      </c>
      <c r="BA743" s="193" t="s">
        <v>271</v>
      </c>
      <c r="BB743" s="190" t="s">
        <v>271</v>
      </c>
      <c r="BC743" s="193" t="s">
        <v>271</v>
      </c>
      <c r="BD743" s="193" t="s">
        <v>271</v>
      </c>
      <c r="BE743" s="190" t="s">
        <v>271</v>
      </c>
      <c r="BF743" s="193" t="s">
        <v>271</v>
      </c>
      <c r="BG743" s="193" t="s">
        <v>271</v>
      </c>
      <c r="BH743" s="190" t="s">
        <v>271</v>
      </c>
      <c r="BI743" s="193" t="s">
        <v>271</v>
      </c>
      <c r="BJ743" s="193" t="s">
        <v>271</v>
      </c>
      <c r="BK743" s="190" t="s">
        <v>271</v>
      </c>
      <c r="BL743" s="193" t="s">
        <v>271</v>
      </c>
      <c r="BM743" s="193" t="s">
        <v>271</v>
      </c>
      <c r="BN743" s="190" t="s">
        <v>271</v>
      </c>
      <c r="BO743" s="193" t="s">
        <v>271</v>
      </c>
      <c r="BP743" s="193" t="s">
        <v>271</v>
      </c>
      <c r="BQ743" s="190" t="s">
        <v>271</v>
      </c>
      <c r="BR743" s="193" t="s">
        <v>271</v>
      </c>
      <c r="BS743" s="193" t="s">
        <v>271</v>
      </c>
      <c r="BT743" s="190" t="s">
        <v>271</v>
      </c>
      <c r="BU743" s="193" t="s">
        <v>271</v>
      </c>
      <c r="BV743" s="193" t="s">
        <v>271</v>
      </c>
      <c r="BW743" s="193">
        <v>0</v>
      </c>
      <c r="BX743" s="193">
        <v>6000</v>
      </c>
      <c r="BY743" s="193">
        <v>6000</v>
      </c>
      <c r="BZ743" s="193">
        <v>3000</v>
      </c>
      <c r="CA743" s="193">
        <v>0</v>
      </c>
      <c r="CB743" s="193">
        <v>3000</v>
      </c>
      <c r="CC743" s="190" t="s">
        <v>271</v>
      </c>
      <c r="CD743" s="193" t="s">
        <v>271</v>
      </c>
      <c r="CE743" s="193" t="s">
        <v>271</v>
      </c>
      <c r="CF743" s="190" t="s">
        <v>271</v>
      </c>
      <c r="CG743" s="193" t="s">
        <v>271</v>
      </c>
      <c r="CH743" s="193" t="s">
        <v>271</v>
      </c>
      <c r="CI743" s="190" t="s">
        <v>271</v>
      </c>
      <c r="CJ743" s="193" t="s">
        <v>271</v>
      </c>
      <c r="CK743" s="193" t="s">
        <v>271</v>
      </c>
      <c r="CL743" s="190" t="s">
        <v>271</v>
      </c>
      <c r="CM743" s="193" t="s">
        <v>271</v>
      </c>
      <c r="CN743" s="193" t="s">
        <v>271</v>
      </c>
      <c r="CO743" s="190" t="s">
        <v>271</v>
      </c>
      <c r="CP743" s="193" t="s">
        <v>271</v>
      </c>
      <c r="CQ743" s="193" t="s">
        <v>271</v>
      </c>
      <c r="CR743" s="190" t="s">
        <v>271</v>
      </c>
      <c r="CS743" s="193" t="s">
        <v>271</v>
      </c>
      <c r="CT743" s="193" t="s">
        <v>271</v>
      </c>
      <c r="CU743" s="190" t="s">
        <v>271</v>
      </c>
      <c r="CV743" s="193" t="s">
        <v>271</v>
      </c>
      <c r="CW743" s="193" t="s">
        <v>271</v>
      </c>
      <c r="CX743" s="190" t="s">
        <v>271</v>
      </c>
      <c r="CY743" s="193" t="s">
        <v>271</v>
      </c>
      <c r="CZ743" s="193" t="s">
        <v>271</v>
      </c>
      <c r="DA743" s="190" t="s">
        <v>287</v>
      </c>
      <c r="DB743" s="193">
        <v>3000</v>
      </c>
      <c r="DC743" s="193">
        <v>0</v>
      </c>
      <c r="DD743" s="190" t="s">
        <v>271</v>
      </c>
      <c r="DE743" s="193" t="s">
        <v>271</v>
      </c>
      <c r="DF743" s="193" t="s">
        <v>271</v>
      </c>
      <c r="DG743" s="190" t="s">
        <v>271</v>
      </c>
      <c r="DH743" s="193" t="s">
        <v>271</v>
      </c>
      <c r="DI743" s="193" t="s">
        <v>271</v>
      </c>
      <c r="DJ743" s="190" t="s">
        <v>271</v>
      </c>
      <c r="DK743" s="193" t="s">
        <v>271</v>
      </c>
      <c r="DL743" s="193" t="s">
        <v>271</v>
      </c>
      <c r="DM743" s="190" t="s">
        <v>271</v>
      </c>
      <c r="DN743" s="193" t="s">
        <v>271</v>
      </c>
      <c r="DO743" s="193" t="s">
        <v>271</v>
      </c>
      <c r="DP743" s="190" t="s">
        <v>271</v>
      </c>
      <c r="DQ743" s="193" t="s">
        <v>271</v>
      </c>
      <c r="DR743" s="193" t="s">
        <v>271</v>
      </c>
      <c r="DS743" s="190" t="s">
        <v>271</v>
      </c>
      <c r="DT743" s="193" t="s">
        <v>271</v>
      </c>
      <c r="DU743" s="193" t="s">
        <v>271</v>
      </c>
      <c r="DV743" s="190" t="s">
        <v>287</v>
      </c>
      <c r="DW743" s="193">
        <v>3000</v>
      </c>
      <c r="DX743" s="193">
        <v>0</v>
      </c>
      <c r="DY743" s="190" t="s">
        <v>356</v>
      </c>
      <c r="DZ743" s="190" t="s">
        <v>272</v>
      </c>
      <c r="EA743" s="190" t="s">
        <v>539</v>
      </c>
      <c r="EB743" s="190" t="s">
        <v>307</v>
      </c>
      <c r="EC743" s="190" t="s">
        <v>271</v>
      </c>
      <c r="ED743" s="190" t="s">
        <v>271</v>
      </c>
      <c r="EE743" s="190" t="s">
        <v>271</v>
      </c>
      <c r="EF743" s="190" t="s">
        <v>271</v>
      </c>
      <c r="EG743" s="190" t="s">
        <v>352</v>
      </c>
      <c r="EH743" s="190" t="s">
        <v>380</v>
      </c>
      <c r="EI743" s="190" t="s">
        <v>319</v>
      </c>
      <c r="EJ743" s="190" t="s">
        <v>246</v>
      </c>
      <c r="EK743" s="190" t="s">
        <v>271</v>
      </c>
      <c r="EL743" s="190" t="s">
        <v>271</v>
      </c>
      <c r="EM743" s="190" t="s">
        <v>271</v>
      </c>
      <c r="EN743" s="190" t="s">
        <v>271</v>
      </c>
      <c r="EO743" s="190" t="s">
        <v>271</v>
      </c>
      <c r="EP743" s="190" t="s">
        <v>271</v>
      </c>
      <c r="EQ743" s="190">
        <v>0</v>
      </c>
      <c r="ER743" s="190" t="s">
        <v>271</v>
      </c>
      <c r="ES743" s="190" t="s">
        <v>271</v>
      </c>
      <c r="ET743" s="190" t="s">
        <v>271</v>
      </c>
      <c r="EU743" s="190" t="s">
        <v>271</v>
      </c>
      <c r="EV743" s="190" t="s">
        <v>271</v>
      </c>
      <c r="EW743" s="190" t="s">
        <v>271</v>
      </c>
      <c r="EX743" s="190">
        <v>0</v>
      </c>
      <c r="EY743" s="190" t="s">
        <v>302</v>
      </c>
      <c r="EZ743" s="190" t="s">
        <v>268</v>
      </c>
      <c r="FA743" s="190" t="s">
        <v>257</v>
      </c>
      <c r="FB743" s="193">
        <v>0</v>
      </c>
      <c r="FC743" s="190" t="s">
        <v>348</v>
      </c>
      <c r="FD743" s="190" t="s">
        <v>376</v>
      </c>
      <c r="FE743" s="190" t="s">
        <v>377</v>
      </c>
      <c r="FF743" s="190" t="s">
        <v>271</v>
      </c>
      <c r="FG743" s="190" t="s">
        <v>271</v>
      </c>
      <c r="FH743" s="190" t="s">
        <v>271</v>
      </c>
      <c r="FI743" s="190" t="s">
        <v>271</v>
      </c>
      <c r="FJ743" s="190" t="s">
        <v>271</v>
      </c>
      <c r="FK743" s="190" t="s">
        <v>271</v>
      </c>
      <c r="FL743" s="190" t="s">
        <v>271</v>
      </c>
      <c r="FM743" s="190" t="s">
        <v>271</v>
      </c>
      <c r="FN743" s="190" t="s">
        <v>271</v>
      </c>
      <c r="FO743" s="190" t="s">
        <v>271</v>
      </c>
      <c r="FP743" s="190" t="s">
        <v>271</v>
      </c>
      <c r="FQ743" s="193">
        <v>6000</v>
      </c>
      <c r="FR743" s="193">
        <v>3000</v>
      </c>
      <c r="FS743" s="190" t="s">
        <v>271</v>
      </c>
      <c r="FT743" s="190" t="s">
        <v>271</v>
      </c>
      <c r="FU743" s="190" t="s">
        <v>271</v>
      </c>
      <c r="FV743" s="190" t="s">
        <v>271</v>
      </c>
      <c r="FW743" s="190" t="s">
        <v>271</v>
      </c>
      <c r="FX743" s="190" t="s">
        <v>271</v>
      </c>
      <c r="FY743" s="190" t="s">
        <v>271</v>
      </c>
      <c r="FZ743" s="190" t="s">
        <v>271</v>
      </c>
      <c r="GA743" s="190" t="s">
        <v>271</v>
      </c>
      <c r="GB743" s="190" t="s">
        <v>271</v>
      </c>
      <c r="GC743" s="190" t="s">
        <v>272</v>
      </c>
      <c r="GD743" s="190" t="s">
        <v>271</v>
      </c>
      <c r="GE743" s="190" t="s">
        <v>271</v>
      </c>
    </row>
    <row r="744" spans="1:187" x14ac:dyDescent="0.3">
      <c r="A744" s="190" t="s">
        <v>372</v>
      </c>
      <c r="B744" s="190">
        <v>3278</v>
      </c>
      <c r="C744" s="190" t="s">
        <v>144</v>
      </c>
      <c r="D744" s="190" t="s">
        <v>239</v>
      </c>
      <c r="E744" s="190" t="s">
        <v>5917</v>
      </c>
      <c r="F744" s="190" t="s">
        <v>5916</v>
      </c>
      <c r="G744" s="190" t="s">
        <v>5395</v>
      </c>
      <c r="H744" s="190" t="s">
        <v>369</v>
      </c>
      <c r="I744" s="190" t="s">
        <v>544</v>
      </c>
      <c r="J744" s="190" t="s">
        <v>4156</v>
      </c>
      <c r="K744" s="190" t="s">
        <v>271</v>
      </c>
      <c r="L744" s="190" t="s">
        <v>271</v>
      </c>
      <c r="M744" s="190" t="s">
        <v>271</v>
      </c>
      <c r="N744" s="190" t="s">
        <v>271</v>
      </c>
      <c r="O744" s="190" t="s">
        <v>271</v>
      </c>
      <c r="P744" s="190" t="s">
        <v>271</v>
      </c>
      <c r="Q744" s="191">
        <v>42125</v>
      </c>
      <c r="R744" s="191">
        <v>42674</v>
      </c>
      <c r="T744" s="190" t="s">
        <v>366</v>
      </c>
      <c r="U744" s="194">
        <v>985131</v>
      </c>
      <c r="V744" s="190" t="s">
        <v>5915</v>
      </c>
      <c r="W744" s="190" t="s">
        <v>5914</v>
      </c>
      <c r="X744" s="190" t="s">
        <v>5913</v>
      </c>
      <c r="Y744" s="190" t="s">
        <v>5912</v>
      </c>
      <c r="Z744" s="190" t="s">
        <v>5911</v>
      </c>
      <c r="AA744" s="190" t="s">
        <v>5910</v>
      </c>
      <c r="AB744" s="190" t="s">
        <v>310</v>
      </c>
      <c r="AC744" s="190" t="s">
        <v>5909</v>
      </c>
      <c r="AD744" s="190" t="s">
        <v>289</v>
      </c>
      <c r="AE744" s="190" t="s">
        <v>5908</v>
      </c>
      <c r="AF744" s="190" t="s">
        <v>5907</v>
      </c>
      <c r="AG744" s="193" t="s">
        <v>271</v>
      </c>
      <c r="AH744" s="193" t="s">
        <v>271</v>
      </c>
      <c r="AI744" s="193">
        <v>3750000</v>
      </c>
      <c r="AJ744" s="193" t="s">
        <v>271</v>
      </c>
      <c r="AK744" s="193" t="s">
        <v>271</v>
      </c>
      <c r="AL744" s="193">
        <v>260</v>
      </c>
      <c r="AM744" s="193" t="s">
        <v>271</v>
      </c>
      <c r="AN744" s="193" t="s">
        <v>271</v>
      </c>
      <c r="AO744" s="193">
        <v>0</v>
      </c>
      <c r="AP744" s="193" t="s">
        <v>271</v>
      </c>
      <c r="AQ744" s="193" t="s">
        <v>271</v>
      </c>
      <c r="AR744" s="193">
        <v>0</v>
      </c>
      <c r="AS744" s="190" t="s">
        <v>271</v>
      </c>
      <c r="AT744" s="193" t="s">
        <v>271</v>
      </c>
      <c r="AU744" s="193" t="s">
        <v>271</v>
      </c>
      <c r="AV744" s="190" t="s">
        <v>271</v>
      </c>
      <c r="AW744" s="193" t="s">
        <v>271</v>
      </c>
      <c r="AX744" s="193" t="s">
        <v>271</v>
      </c>
      <c r="AY744" s="190" t="s">
        <v>271</v>
      </c>
      <c r="AZ744" s="193" t="s">
        <v>271</v>
      </c>
      <c r="BA744" s="193" t="s">
        <v>271</v>
      </c>
      <c r="BB744" s="190" t="s">
        <v>271</v>
      </c>
      <c r="BC744" s="193" t="s">
        <v>271</v>
      </c>
      <c r="BD744" s="193" t="s">
        <v>271</v>
      </c>
      <c r="BE744" s="190" t="s">
        <v>271</v>
      </c>
      <c r="BF744" s="193" t="s">
        <v>271</v>
      </c>
      <c r="BG744" s="193" t="s">
        <v>271</v>
      </c>
      <c r="BH744" s="190" t="s">
        <v>271</v>
      </c>
      <c r="BI744" s="193" t="s">
        <v>271</v>
      </c>
      <c r="BJ744" s="193" t="s">
        <v>271</v>
      </c>
      <c r="BK744" s="190" t="s">
        <v>271</v>
      </c>
      <c r="BL744" s="193" t="s">
        <v>271</v>
      </c>
      <c r="BM744" s="193" t="s">
        <v>271</v>
      </c>
      <c r="BN744" s="190" t="s">
        <v>271</v>
      </c>
      <c r="BO744" s="193" t="s">
        <v>271</v>
      </c>
      <c r="BP744" s="193" t="s">
        <v>271</v>
      </c>
      <c r="BQ744" s="190" t="s">
        <v>271</v>
      </c>
      <c r="BR744" s="193" t="s">
        <v>271</v>
      </c>
      <c r="BS744" s="193" t="s">
        <v>271</v>
      </c>
      <c r="BT744" s="190" t="s">
        <v>271</v>
      </c>
      <c r="BU744" s="193" t="s">
        <v>271</v>
      </c>
      <c r="BV744" s="193" t="s">
        <v>271</v>
      </c>
      <c r="BW744" s="193" t="s">
        <v>271</v>
      </c>
      <c r="BX744" s="193" t="s">
        <v>271</v>
      </c>
      <c r="BY744" s="193">
        <v>3750000</v>
      </c>
      <c r="BZ744" s="193" t="s">
        <v>271</v>
      </c>
      <c r="CA744" s="193" t="s">
        <v>271</v>
      </c>
      <c r="CB744" s="193">
        <v>260</v>
      </c>
      <c r="CC744" s="190" t="s">
        <v>271</v>
      </c>
      <c r="CD744" s="193" t="s">
        <v>271</v>
      </c>
      <c r="CE744" s="193" t="s">
        <v>271</v>
      </c>
      <c r="CF744" s="190" t="s">
        <v>271</v>
      </c>
      <c r="CG744" s="193" t="s">
        <v>271</v>
      </c>
      <c r="CH744" s="193" t="s">
        <v>271</v>
      </c>
      <c r="CI744" s="190" t="s">
        <v>271</v>
      </c>
      <c r="CJ744" s="193" t="s">
        <v>271</v>
      </c>
      <c r="CK744" s="193" t="s">
        <v>271</v>
      </c>
      <c r="CL744" s="190" t="s">
        <v>287</v>
      </c>
      <c r="CM744" s="193">
        <v>60</v>
      </c>
      <c r="CN744" s="193">
        <v>0</v>
      </c>
      <c r="CO744" s="190" t="s">
        <v>271</v>
      </c>
      <c r="CP744" s="193" t="s">
        <v>271</v>
      </c>
      <c r="CQ744" s="193" t="s">
        <v>271</v>
      </c>
      <c r="CR744" s="190" t="s">
        <v>287</v>
      </c>
      <c r="CS744" s="193">
        <v>260</v>
      </c>
      <c r="CT744" s="193">
        <v>0</v>
      </c>
      <c r="CU744" s="190" t="s">
        <v>271</v>
      </c>
      <c r="CV744" s="193" t="s">
        <v>271</v>
      </c>
      <c r="CW744" s="193" t="s">
        <v>271</v>
      </c>
      <c r="CX744" s="190" t="s">
        <v>271</v>
      </c>
      <c r="CY744" s="193" t="s">
        <v>271</v>
      </c>
      <c r="CZ744" s="193" t="s">
        <v>271</v>
      </c>
      <c r="DA744" s="190" t="s">
        <v>271</v>
      </c>
      <c r="DB744" s="193" t="s">
        <v>271</v>
      </c>
      <c r="DC744" s="193" t="s">
        <v>271</v>
      </c>
      <c r="DD744" s="190" t="s">
        <v>271</v>
      </c>
      <c r="DE744" s="193" t="s">
        <v>271</v>
      </c>
      <c r="DF744" s="193" t="s">
        <v>271</v>
      </c>
      <c r="DG744" s="190" t="s">
        <v>271</v>
      </c>
      <c r="DH744" s="193" t="s">
        <v>271</v>
      </c>
      <c r="DI744" s="193" t="s">
        <v>271</v>
      </c>
      <c r="DJ744" s="190" t="s">
        <v>287</v>
      </c>
      <c r="DK744" s="193">
        <v>0</v>
      </c>
      <c r="DL744" s="193">
        <v>0</v>
      </c>
      <c r="DM744" s="190" t="s">
        <v>287</v>
      </c>
      <c r="DN744" s="193">
        <v>60</v>
      </c>
      <c r="DO744" s="193">
        <v>0</v>
      </c>
      <c r="DP744" s="190" t="s">
        <v>271</v>
      </c>
      <c r="DQ744" s="193" t="s">
        <v>271</v>
      </c>
      <c r="DR744" s="193" t="s">
        <v>271</v>
      </c>
      <c r="DS744" s="190" t="s">
        <v>271</v>
      </c>
      <c r="DT744" s="193" t="s">
        <v>271</v>
      </c>
      <c r="DU744" s="193" t="s">
        <v>271</v>
      </c>
      <c r="DV744" s="190" t="s">
        <v>271</v>
      </c>
      <c r="DW744" s="193" t="s">
        <v>271</v>
      </c>
      <c r="DX744" s="193" t="s">
        <v>271</v>
      </c>
      <c r="DY744" s="190" t="s">
        <v>356</v>
      </c>
      <c r="DZ744" s="190" t="s">
        <v>272</v>
      </c>
      <c r="EA744" s="190" t="s">
        <v>308</v>
      </c>
      <c r="EB744" s="190" t="s">
        <v>307</v>
      </c>
      <c r="EC744" s="190" t="s">
        <v>271</v>
      </c>
      <c r="ED744" s="190" t="s">
        <v>271</v>
      </c>
      <c r="EE744" s="190" t="s">
        <v>271</v>
      </c>
      <c r="EF744" s="190" t="s">
        <v>271</v>
      </c>
      <c r="EG744" s="190" t="s">
        <v>285</v>
      </c>
      <c r="EH744" s="190" t="s">
        <v>380</v>
      </c>
      <c r="EI744" s="190" t="s">
        <v>319</v>
      </c>
      <c r="EJ744" s="190" t="s">
        <v>246</v>
      </c>
      <c r="EK744" s="190" t="s">
        <v>271</v>
      </c>
      <c r="EL744" s="190" t="s">
        <v>271</v>
      </c>
      <c r="EM744" s="190" t="s">
        <v>271</v>
      </c>
      <c r="EN744" s="190" t="s">
        <v>271</v>
      </c>
      <c r="EO744" s="190" t="s">
        <v>271</v>
      </c>
      <c r="EP744" s="190" t="s">
        <v>271</v>
      </c>
      <c r="EQ744" s="190">
        <v>0</v>
      </c>
      <c r="ER744" s="190" t="s">
        <v>271</v>
      </c>
      <c r="ES744" s="190" t="s">
        <v>271</v>
      </c>
      <c r="ET744" s="190" t="s">
        <v>271</v>
      </c>
      <c r="EU744" s="190" t="s">
        <v>271</v>
      </c>
      <c r="EV744" s="190" t="s">
        <v>271</v>
      </c>
      <c r="EW744" s="190" t="s">
        <v>271</v>
      </c>
      <c r="EX744" s="190">
        <v>0</v>
      </c>
      <c r="EY744" s="190" t="s">
        <v>278</v>
      </c>
      <c r="EZ744" s="190" t="s">
        <v>267</v>
      </c>
      <c r="FA744" s="190" t="s">
        <v>257</v>
      </c>
      <c r="FB744" s="193">
        <v>10</v>
      </c>
      <c r="FC744" s="190" t="s">
        <v>537</v>
      </c>
      <c r="FD744" s="190" t="s">
        <v>348</v>
      </c>
      <c r="FE744" s="190" t="s">
        <v>376</v>
      </c>
      <c r="FF744" s="190" t="s">
        <v>271</v>
      </c>
      <c r="FG744" s="190" t="s">
        <v>271</v>
      </c>
      <c r="FH744" s="190" t="s">
        <v>271</v>
      </c>
      <c r="FI744" s="190" t="s">
        <v>271</v>
      </c>
      <c r="FJ744" s="190" t="s">
        <v>271</v>
      </c>
      <c r="FK744" s="190" t="s">
        <v>271</v>
      </c>
      <c r="FL744" s="190" t="s">
        <v>5906</v>
      </c>
      <c r="FM744" s="190" t="s">
        <v>5905</v>
      </c>
      <c r="FN744" s="190" t="s">
        <v>271</v>
      </c>
      <c r="FO744" s="190" t="s">
        <v>271</v>
      </c>
      <c r="FP744" s="190" t="s">
        <v>271</v>
      </c>
      <c r="FQ744" s="193">
        <v>3750000</v>
      </c>
      <c r="FR744" s="193">
        <v>260</v>
      </c>
      <c r="FS744" s="190" t="s">
        <v>271</v>
      </c>
      <c r="FT744" s="190" t="s">
        <v>271</v>
      </c>
      <c r="FU744" s="190" t="s">
        <v>271</v>
      </c>
      <c r="FV744" s="190" t="s">
        <v>271</v>
      </c>
      <c r="FW744" s="190" t="s">
        <v>271</v>
      </c>
      <c r="FX744" s="190" t="s">
        <v>271</v>
      </c>
      <c r="FY744" s="190" t="s">
        <v>271</v>
      </c>
      <c r="FZ744" s="190" t="s">
        <v>271</v>
      </c>
      <c r="GA744" s="190" t="s">
        <v>271</v>
      </c>
      <c r="GB744" s="190" t="s">
        <v>271</v>
      </c>
      <c r="GC744" s="190" t="s">
        <v>271</v>
      </c>
      <c r="GD744" s="190" t="s">
        <v>271</v>
      </c>
      <c r="GE744" s="190" t="s">
        <v>271</v>
      </c>
    </row>
    <row r="745" spans="1:187" x14ac:dyDescent="0.3">
      <c r="A745" s="190" t="s">
        <v>372</v>
      </c>
      <c r="B745" s="190">
        <v>3256</v>
      </c>
      <c r="C745" s="190" t="s">
        <v>144</v>
      </c>
      <c r="D745" s="190" t="s">
        <v>239</v>
      </c>
      <c r="E745" s="190" t="s">
        <v>271</v>
      </c>
      <c r="F745" s="190" t="s">
        <v>3176</v>
      </c>
      <c r="G745" s="190" t="s">
        <v>2855</v>
      </c>
      <c r="H745" s="190" t="s">
        <v>2239</v>
      </c>
      <c r="I745" s="190" t="s">
        <v>301</v>
      </c>
      <c r="J745" s="190" t="s">
        <v>3175</v>
      </c>
      <c r="K745" s="190" t="s">
        <v>271</v>
      </c>
      <c r="L745" s="190" t="s">
        <v>271</v>
      </c>
      <c r="M745" s="190" t="s">
        <v>271</v>
      </c>
      <c r="N745" s="190" t="s">
        <v>271</v>
      </c>
      <c r="O745" s="190" t="s">
        <v>271</v>
      </c>
      <c r="P745" s="190" t="s">
        <v>271</v>
      </c>
      <c r="Q745" s="191">
        <v>42339</v>
      </c>
      <c r="R745" s="191">
        <v>42856</v>
      </c>
      <c r="T745" s="190" t="s">
        <v>549</v>
      </c>
      <c r="U745" s="194">
        <v>157500</v>
      </c>
      <c r="V745" s="190" t="s">
        <v>3174</v>
      </c>
      <c r="W745" s="190" t="s">
        <v>3173</v>
      </c>
      <c r="X745" s="190" t="s">
        <v>3172</v>
      </c>
      <c r="Y745" s="190" t="s">
        <v>271</v>
      </c>
      <c r="Z745" s="190" t="s">
        <v>271</v>
      </c>
      <c r="AA745" s="190" t="s">
        <v>271</v>
      </c>
      <c r="AB745" s="190" t="s">
        <v>310</v>
      </c>
      <c r="AC745" s="190" t="s">
        <v>3171</v>
      </c>
      <c r="AD745" s="190" t="s">
        <v>325</v>
      </c>
      <c r="AE745" s="190" t="s">
        <v>3170</v>
      </c>
      <c r="AF745" s="190" t="s">
        <v>3169</v>
      </c>
      <c r="AG745" s="193">
        <v>0</v>
      </c>
      <c r="AH745" s="193">
        <v>0</v>
      </c>
      <c r="AI745" s="193">
        <v>0</v>
      </c>
      <c r="AJ745" s="193">
        <v>2744</v>
      </c>
      <c r="AK745" s="193">
        <v>2547</v>
      </c>
      <c r="AL745" s="193">
        <v>5291</v>
      </c>
      <c r="AM745" s="193">
        <v>0</v>
      </c>
      <c r="AN745" s="193">
        <v>0</v>
      </c>
      <c r="AO745" s="193">
        <v>0</v>
      </c>
      <c r="AP745" s="193">
        <v>0</v>
      </c>
      <c r="AQ745" s="193">
        <v>0</v>
      </c>
      <c r="AR745" s="193">
        <v>0</v>
      </c>
      <c r="AS745" s="190" t="s">
        <v>271</v>
      </c>
      <c r="AT745" s="193" t="s">
        <v>271</v>
      </c>
      <c r="AU745" s="193" t="s">
        <v>271</v>
      </c>
      <c r="AV745" s="190" t="s">
        <v>271</v>
      </c>
      <c r="AW745" s="193" t="s">
        <v>271</v>
      </c>
      <c r="AX745" s="193" t="s">
        <v>271</v>
      </c>
      <c r="AY745" s="190" t="s">
        <v>271</v>
      </c>
      <c r="AZ745" s="193" t="s">
        <v>271</v>
      </c>
      <c r="BA745" s="193" t="s">
        <v>271</v>
      </c>
      <c r="BB745" s="190" t="s">
        <v>271</v>
      </c>
      <c r="BC745" s="193" t="s">
        <v>271</v>
      </c>
      <c r="BD745" s="193" t="s">
        <v>271</v>
      </c>
      <c r="BE745" s="190" t="s">
        <v>271</v>
      </c>
      <c r="BF745" s="193" t="s">
        <v>271</v>
      </c>
      <c r="BG745" s="193" t="s">
        <v>271</v>
      </c>
      <c r="BH745" s="190" t="s">
        <v>271</v>
      </c>
      <c r="BI745" s="193" t="s">
        <v>271</v>
      </c>
      <c r="BJ745" s="193" t="s">
        <v>271</v>
      </c>
      <c r="BK745" s="190" t="s">
        <v>271</v>
      </c>
      <c r="BL745" s="193" t="s">
        <v>271</v>
      </c>
      <c r="BM745" s="193" t="s">
        <v>271</v>
      </c>
      <c r="BN745" s="190" t="s">
        <v>271</v>
      </c>
      <c r="BO745" s="193" t="s">
        <v>271</v>
      </c>
      <c r="BP745" s="193" t="s">
        <v>271</v>
      </c>
      <c r="BQ745" s="190" t="s">
        <v>271</v>
      </c>
      <c r="BR745" s="193" t="s">
        <v>271</v>
      </c>
      <c r="BS745" s="193" t="s">
        <v>271</v>
      </c>
      <c r="BT745" s="190" t="s">
        <v>271</v>
      </c>
      <c r="BU745" s="193" t="s">
        <v>271</v>
      </c>
      <c r="BV745" s="193" t="s">
        <v>271</v>
      </c>
      <c r="BW745" s="193">
        <v>0</v>
      </c>
      <c r="BX745" s="193">
        <v>0</v>
      </c>
      <c r="BY745" s="193">
        <v>0</v>
      </c>
      <c r="BZ745" s="193">
        <v>2744</v>
      </c>
      <c r="CA745" s="193">
        <v>2547</v>
      </c>
      <c r="CB745" s="193">
        <v>5291</v>
      </c>
      <c r="CC745" s="190" t="s">
        <v>287</v>
      </c>
      <c r="CD745" s="193">
        <v>5291</v>
      </c>
      <c r="CE745" s="193">
        <v>0</v>
      </c>
      <c r="CF745" s="190" t="s">
        <v>287</v>
      </c>
      <c r="CG745" s="193">
        <v>5291</v>
      </c>
      <c r="CH745" s="193">
        <v>0</v>
      </c>
      <c r="CI745" s="190" t="s">
        <v>271</v>
      </c>
      <c r="CJ745" s="193" t="s">
        <v>271</v>
      </c>
      <c r="CK745" s="193" t="s">
        <v>271</v>
      </c>
      <c r="CL745" s="190" t="s">
        <v>271</v>
      </c>
      <c r="CM745" s="193" t="s">
        <v>271</v>
      </c>
      <c r="CN745" s="193" t="s">
        <v>271</v>
      </c>
      <c r="CO745" s="190" t="s">
        <v>287</v>
      </c>
      <c r="CP745" s="193">
        <v>0</v>
      </c>
      <c r="CQ745" s="193">
        <v>0</v>
      </c>
      <c r="CR745" s="190" t="s">
        <v>271</v>
      </c>
      <c r="CS745" s="193" t="s">
        <v>271</v>
      </c>
      <c r="CT745" s="193" t="s">
        <v>271</v>
      </c>
      <c r="CU745" s="190" t="s">
        <v>287</v>
      </c>
      <c r="CV745" s="193">
        <v>5291</v>
      </c>
      <c r="CW745" s="193">
        <v>0</v>
      </c>
      <c r="CX745" s="190" t="s">
        <v>271</v>
      </c>
      <c r="CY745" s="193" t="s">
        <v>271</v>
      </c>
      <c r="CZ745" s="193" t="s">
        <v>271</v>
      </c>
      <c r="DA745" s="190" t="s">
        <v>271</v>
      </c>
      <c r="DB745" s="193" t="s">
        <v>271</v>
      </c>
      <c r="DC745" s="193" t="s">
        <v>271</v>
      </c>
      <c r="DD745" s="190" t="s">
        <v>271</v>
      </c>
      <c r="DE745" s="193" t="s">
        <v>271</v>
      </c>
      <c r="DF745" s="193" t="s">
        <v>271</v>
      </c>
      <c r="DG745" s="190" t="s">
        <v>271</v>
      </c>
      <c r="DH745" s="193" t="s">
        <v>271</v>
      </c>
      <c r="DI745" s="193" t="s">
        <v>271</v>
      </c>
      <c r="DJ745" s="190" t="s">
        <v>287</v>
      </c>
      <c r="DK745" s="193">
        <v>5291</v>
      </c>
      <c r="DL745" s="193">
        <v>0</v>
      </c>
      <c r="DM745" s="190" t="s">
        <v>271</v>
      </c>
      <c r="DN745" s="193" t="s">
        <v>271</v>
      </c>
      <c r="DO745" s="193" t="s">
        <v>271</v>
      </c>
      <c r="DP745" s="190" t="s">
        <v>271</v>
      </c>
      <c r="DQ745" s="193" t="s">
        <v>271</v>
      </c>
      <c r="DR745" s="193" t="s">
        <v>271</v>
      </c>
      <c r="DS745" s="190" t="s">
        <v>271</v>
      </c>
      <c r="DT745" s="193" t="s">
        <v>271</v>
      </c>
      <c r="DU745" s="193" t="s">
        <v>271</v>
      </c>
      <c r="DV745" s="190" t="s">
        <v>271</v>
      </c>
      <c r="DW745" s="193" t="s">
        <v>271</v>
      </c>
      <c r="DX745" s="193" t="s">
        <v>271</v>
      </c>
      <c r="DY745" s="190" t="s">
        <v>655</v>
      </c>
      <c r="DZ745" s="190" t="s">
        <v>297</v>
      </c>
      <c r="EA745" s="190" t="s">
        <v>271</v>
      </c>
      <c r="EB745" s="190" t="s">
        <v>271</v>
      </c>
      <c r="EC745" s="190" t="s">
        <v>297</v>
      </c>
      <c r="ED745" s="190" t="s">
        <v>271</v>
      </c>
      <c r="EE745" s="190" t="s">
        <v>271</v>
      </c>
      <c r="EF745" s="190" t="s">
        <v>271</v>
      </c>
      <c r="EG745" s="190" t="s">
        <v>321</v>
      </c>
      <c r="EH745" s="190" t="s">
        <v>380</v>
      </c>
      <c r="EI745" s="190" t="s">
        <v>319</v>
      </c>
      <c r="EJ745" s="190" t="s">
        <v>246</v>
      </c>
      <c r="EK745" s="190" t="s">
        <v>379</v>
      </c>
      <c r="EL745" s="190" t="s">
        <v>272</v>
      </c>
      <c r="EM745" s="190" t="s">
        <v>272</v>
      </c>
      <c r="EN745" s="190" t="s">
        <v>272</v>
      </c>
      <c r="EO745" s="190" t="s">
        <v>297</v>
      </c>
      <c r="EP745" s="190" t="s">
        <v>464</v>
      </c>
      <c r="EQ745" s="190">
        <v>3</v>
      </c>
      <c r="ER745" s="190" t="s">
        <v>349</v>
      </c>
      <c r="ES745" s="190" t="s">
        <v>272</v>
      </c>
      <c r="ET745" s="190" t="s">
        <v>272</v>
      </c>
      <c r="EU745" s="190" t="s">
        <v>272</v>
      </c>
      <c r="EV745" s="190" t="s">
        <v>272</v>
      </c>
      <c r="EW745" s="190" t="s">
        <v>303</v>
      </c>
      <c r="EX745" s="190">
        <v>4</v>
      </c>
      <c r="EY745" s="190" t="s">
        <v>278</v>
      </c>
      <c r="EZ745" s="190" t="s">
        <v>267</v>
      </c>
      <c r="FA745" s="190" t="s">
        <v>257</v>
      </c>
      <c r="FB745" s="193">
        <v>4</v>
      </c>
      <c r="FC745" s="190" t="s">
        <v>348</v>
      </c>
      <c r="FD745" s="190" t="s">
        <v>537</v>
      </c>
      <c r="FE745" s="190" t="s">
        <v>376</v>
      </c>
      <c r="FF745" s="190" t="s">
        <v>263</v>
      </c>
      <c r="FG745" s="190" t="s">
        <v>271</v>
      </c>
      <c r="FH745" s="190" t="s">
        <v>271</v>
      </c>
      <c r="FI745" s="190" t="s">
        <v>271</v>
      </c>
      <c r="FJ745" s="190" t="s">
        <v>271</v>
      </c>
      <c r="FK745" s="190" t="s">
        <v>271</v>
      </c>
      <c r="FL745" s="190" t="s">
        <v>271</v>
      </c>
      <c r="FM745" s="190" t="s">
        <v>271</v>
      </c>
      <c r="FN745" s="190" t="s">
        <v>271</v>
      </c>
      <c r="FO745" s="190" t="s">
        <v>271</v>
      </c>
      <c r="FP745" s="190" t="s">
        <v>271</v>
      </c>
      <c r="FQ745" s="193">
        <v>0</v>
      </c>
      <c r="FR745" s="193">
        <v>5291</v>
      </c>
      <c r="FS745" s="190" t="s">
        <v>271</v>
      </c>
      <c r="FT745" s="190" t="s">
        <v>271</v>
      </c>
      <c r="FU745" s="190" t="s">
        <v>271</v>
      </c>
      <c r="FV745" s="190" t="s">
        <v>271</v>
      </c>
      <c r="FW745" s="190" t="s">
        <v>271</v>
      </c>
      <c r="FX745" s="190" t="s">
        <v>271</v>
      </c>
      <c r="FY745" s="190" t="s">
        <v>271</v>
      </c>
      <c r="FZ745" s="190" t="s">
        <v>271</v>
      </c>
      <c r="GA745" s="190" t="s">
        <v>272</v>
      </c>
      <c r="GB745" s="190" t="s">
        <v>271</v>
      </c>
      <c r="GC745" s="190" t="s">
        <v>271</v>
      </c>
      <c r="GD745" s="190" t="s">
        <v>271</v>
      </c>
      <c r="GE745" s="190" t="s">
        <v>271</v>
      </c>
    </row>
    <row r="746" spans="1:187" x14ac:dyDescent="0.3">
      <c r="A746" s="190" t="s">
        <v>372</v>
      </c>
      <c r="B746" s="190">
        <v>3648</v>
      </c>
      <c r="C746" s="190" t="s">
        <v>145</v>
      </c>
      <c r="D746" s="190" t="s">
        <v>240</v>
      </c>
      <c r="E746" s="190" t="s">
        <v>9718</v>
      </c>
      <c r="F746" s="190" t="s">
        <v>9717</v>
      </c>
      <c r="G746" s="190" t="s">
        <v>4028</v>
      </c>
      <c r="H746" s="190" t="s">
        <v>369</v>
      </c>
      <c r="I746" s="190" t="s">
        <v>1543</v>
      </c>
      <c r="J746" s="190" t="s">
        <v>1542</v>
      </c>
      <c r="K746" s="190" t="s">
        <v>301</v>
      </c>
      <c r="L746" s="190" t="s">
        <v>271</v>
      </c>
      <c r="M746" s="190" t="s">
        <v>3025</v>
      </c>
      <c r="N746" s="190" t="s">
        <v>1272</v>
      </c>
      <c r="O746" s="190" t="s">
        <v>271</v>
      </c>
      <c r="P746" s="190" t="s">
        <v>5650</v>
      </c>
      <c r="Q746" s="191">
        <v>42036</v>
      </c>
      <c r="R746" s="191">
        <v>42734</v>
      </c>
      <c r="T746" s="190" t="s">
        <v>391</v>
      </c>
      <c r="U746" s="194">
        <v>23172461.739999998</v>
      </c>
      <c r="V746" s="190" t="s">
        <v>5902</v>
      </c>
      <c r="W746" s="190" t="s">
        <v>497</v>
      </c>
      <c r="X746" s="190" t="s">
        <v>5901</v>
      </c>
      <c r="Y746" s="190" t="s">
        <v>8736</v>
      </c>
      <c r="Z746" s="190" t="s">
        <v>494</v>
      </c>
      <c r="AA746" s="190" t="s">
        <v>8734</v>
      </c>
      <c r="AB746" s="190" t="s">
        <v>310</v>
      </c>
      <c r="AC746" s="190" t="s">
        <v>9716</v>
      </c>
      <c r="AD746" s="190" t="s">
        <v>325</v>
      </c>
      <c r="AE746" s="190" t="s">
        <v>9715</v>
      </c>
      <c r="AF746" s="190" t="s">
        <v>9714</v>
      </c>
      <c r="AG746" s="193">
        <v>0</v>
      </c>
      <c r="AH746" s="193">
        <v>0</v>
      </c>
      <c r="AI746" s="193">
        <v>0</v>
      </c>
      <c r="AJ746" s="193">
        <v>172800</v>
      </c>
      <c r="AK746" s="193">
        <v>187200</v>
      </c>
      <c r="AL746" s="193">
        <v>360000</v>
      </c>
      <c r="AM746" s="193">
        <v>0</v>
      </c>
      <c r="AN746" s="193">
        <v>0</v>
      </c>
      <c r="AO746" s="193">
        <v>0</v>
      </c>
      <c r="AP746" s="193">
        <v>0</v>
      </c>
      <c r="AQ746" s="193">
        <v>0</v>
      </c>
      <c r="AR746" s="193">
        <v>0</v>
      </c>
      <c r="AS746" s="190" t="s">
        <v>271</v>
      </c>
      <c r="AT746" s="193" t="s">
        <v>271</v>
      </c>
      <c r="AU746" s="193" t="s">
        <v>271</v>
      </c>
      <c r="AV746" s="190" t="s">
        <v>271</v>
      </c>
      <c r="AW746" s="193" t="s">
        <v>271</v>
      </c>
      <c r="AX746" s="193" t="s">
        <v>271</v>
      </c>
      <c r="AY746" s="190" t="s">
        <v>271</v>
      </c>
      <c r="AZ746" s="193" t="s">
        <v>271</v>
      </c>
      <c r="BA746" s="193" t="s">
        <v>271</v>
      </c>
      <c r="BB746" s="190" t="s">
        <v>271</v>
      </c>
      <c r="BC746" s="193" t="s">
        <v>271</v>
      </c>
      <c r="BD746" s="193" t="s">
        <v>271</v>
      </c>
      <c r="BE746" s="190" t="s">
        <v>271</v>
      </c>
      <c r="BF746" s="193" t="s">
        <v>271</v>
      </c>
      <c r="BG746" s="193" t="s">
        <v>271</v>
      </c>
      <c r="BH746" s="190" t="s">
        <v>271</v>
      </c>
      <c r="BI746" s="193" t="s">
        <v>271</v>
      </c>
      <c r="BJ746" s="193" t="s">
        <v>271</v>
      </c>
      <c r="BK746" s="190" t="s">
        <v>271</v>
      </c>
      <c r="BL746" s="193" t="s">
        <v>271</v>
      </c>
      <c r="BM746" s="193" t="s">
        <v>271</v>
      </c>
      <c r="BN746" s="190" t="s">
        <v>271</v>
      </c>
      <c r="BO746" s="193" t="s">
        <v>271</v>
      </c>
      <c r="BP746" s="193" t="s">
        <v>271</v>
      </c>
      <c r="BQ746" s="190" t="s">
        <v>271</v>
      </c>
      <c r="BR746" s="193" t="s">
        <v>271</v>
      </c>
      <c r="BS746" s="193" t="s">
        <v>271</v>
      </c>
      <c r="BT746" s="190" t="s">
        <v>271</v>
      </c>
      <c r="BU746" s="193" t="s">
        <v>271</v>
      </c>
      <c r="BV746" s="193" t="s">
        <v>271</v>
      </c>
      <c r="BW746" s="193">
        <v>79297</v>
      </c>
      <c r="BX746" s="193">
        <v>85808</v>
      </c>
      <c r="BY746" s="193">
        <v>165015</v>
      </c>
      <c r="BZ746" s="193">
        <v>14189</v>
      </c>
      <c r="CA746" s="193">
        <v>15371</v>
      </c>
      <c r="CB746" s="193">
        <v>29560</v>
      </c>
      <c r="CC746" s="190" t="s">
        <v>271</v>
      </c>
      <c r="CD746" s="193" t="s">
        <v>271</v>
      </c>
      <c r="CE746" s="193" t="s">
        <v>271</v>
      </c>
      <c r="CF746" s="190" t="s">
        <v>287</v>
      </c>
      <c r="CG746" s="193">
        <v>0</v>
      </c>
      <c r="CH746" s="193">
        <v>0</v>
      </c>
      <c r="CI746" s="190" t="s">
        <v>271</v>
      </c>
      <c r="CJ746" s="193" t="s">
        <v>271</v>
      </c>
      <c r="CK746" s="193" t="s">
        <v>271</v>
      </c>
      <c r="CL746" s="190" t="s">
        <v>287</v>
      </c>
      <c r="CM746" s="193">
        <v>0</v>
      </c>
      <c r="CN746" s="193">
        <v>0</v>
      </c>
      <c r="CO746" s="190" t="s">
        <v>287</v>
      </c>
      <c r="CP746" s="193">
        <v>0</v>
      </c>
      <c r="CQ746" s="193">
        <v>0</v>
      </c>
      <c r="CR746" s="190" t="s">
        <v>271</v>
      </c>
      <c r="CS746" s="193" t="s">
        <v>271</v>
      </c>
      <c r="CT746" s="193" t="s">
        <v>271</v>
      </c>
      <c r="CU746" s="190" t="s">
        <v>271</v>
      </c>
      <c r="CV746" s="193" t="s">
        <v>271</v>
      </c>
      <c r="CW746" s="193" t="s">
        <v>271</v>
      </c>
      <c r="CX746" s="190" t="s">
        <v>271</v>
      </c>
      <c r="CY746" s="193" t="s">
        <v>271</v>
      </c>
      <c r="CZ746" s="193" t="s">
        <v>271</v>
      </c>
      <c r="DA746" s="190" t="s">
        <v>287</v>
      </c>
      <c r="DB746" s="193">
        <v>0</v>
      </c>
      <c r="DC746" s="193">
        <v>0</v>
      </c>
      <c r="DD746" s="190" t="s">
        <v>271</v>
      </c>
      <c r="DE746" s="193" t="s">
        <v>271</v>
      </c>
      <c r="DF746" s="193" t="s">
        <v>271</v>
      </c>
      <c r="DG746" s="190" t="s">
        <v>271</v>
      </c>
      <c r="DH746" s="193" t="s">
        <v>271</v>
      </c>
      <c r="DI746" s="193" t="s">
        <v>271</v>
      </c>
      <c r="DJ746" s="190" t="s">
        <v>271</v>
      </c>
      <c r="DK746" s="193" t="s">
        <v>271</v>
      </c>
      <c r="DL746" s="193" t="s">
        <v>271</v>
      </c>
      <c r="DM746" s="190" t="s">
        <v>271</v>
      </c>
      <c r="DN746" s="193" t="s">
        <v>271</v>
      </c>
      <c r="DO746" s="193" t="s">
        <v>271</v>
      </c>
      <c r="DP746" s="190" t="s">
        <v>271</v>
      </c>
      <c r="DQ746" s="193" t="s">
        <v>271</v>
      </c>
      <c r="DR746" s="193" t="s">
        <v>271</v>
      </c>
      <c r="DS746" s="190" t="s">
        <v>271</v>
      </c>
      <c r="DT746" s="193" t="s">
        <v>271</v>
      </c>
      <c r="DU746" s="193" t="s">
        <v>271</v>
      </c>
      <c r="DV746" s="190" t="s">
        <v>287</v>
      </c>
      <c r="DW746" s="193">
        <v>850</v>
      </c>
      <c r="DX746" s="193">
        <v>7658</v>
      </c>
      <c r="DY746" s="190" t="s">
        <v>356</v>
      </c>
      <c r="DZ746" s="190" t="s">
        <v>272</v>
      </c>
      <c r="EA746" s="190" t="s">
        <v>694</v>
      </c>
      <c r="EB746" s="190" t="s">
        <v>307</v>
      </c>
      <c r="EC746" s="190" t="s">
        <v>272</v>
      </c>
      <c r="ED746" s="190" t="s">
        <v>785</v>
      </c>
      <c r="EE746" s="190" t="s">
        <v>307</v>
      </c>
      <c r="EF746" s="190" t="s">
        <v>8731</v>
      </c>
      <c r="EG746" s="190" t="s">
        <v>321</v>
      </c>
      <c r="EH746" s="190" t="s">
        <v>320</v>
      </c>
      <c r="EI746" s="190" t="s">
        <v>319</v>
      </c>
      <c r="EJ746" s="190" t="s">
        <v>245</v>
      </c>
      <c r="EK746" s="190" t="s">
        <v>351</v>
      </c>
      <c r="EL746" s="190" t="s">
        <v>272</v>
      </c>
      <c r="EM746" s="190" t="s">
        <v>297</v>
      </c>
      <c r="EN746" s="190" t="s">
        <v>297</v>
      </c>
      <c r="EO746" s="190" t="s">
        <v>272</v>
      </c>
      <c r="EP746" s="190" t="s">
        <v>281</v>
      </c>
      <c r="EQ746" s="190">
        <v>2</v>
      </c>
      <c r="ER746" s="190" t="s">
        <v>349</v>
      </c>
      <c r="ES746" s="190" t="s">
        <v>272</v>
      </c>
      <c r="ET746" s="190" t="s">
        <v>272</v>
      </c>
      <c r="EU746" s="190" t="s">
        <v>272</v>
      </c>
      <c r="EV746" s="190" t="s">
        <v>272</v>
      </c>
      <c r="EW746" s="190" t="s">
        <v>303</v>
      </c>
      <c r="EX746" s="190">
        <v>4</v>
      </c>
      <c r="EY746" s="190" t="s">
        <v>278</v>
      </c>
      <c r="EZ746" s="190" t="s">
        <v>266</v>
      </c>
      <c r="FA746" s="190" t="s">
        <v>258</v>
      </c>
      <c r="FB746" s="193">
        <v>7</v>
      </c>
      <c r="FC746" s="190" t="s">
        <v>276</v>
      </c>
      <c r="FD746" s="190" t="s">
        <v>442</v>
      </c>
      <c r="FE746" s="190" t="s">
        <v>271</v>
      </c>
      <c r="FF746" s="190" t="s">
        <v>263</v>
      </c>
      <c r="FG746" s="190" t="s">
        <v>5894</v>
      </c>
      <c r="FH746" s="190" t="s">
        <v>9713</v>
      </c>
      <c r="FI746" s="190" t="s">
        <v>8729</v>
      </c>
      <c r="FJ746" s="190" t="s">
        <v>8728</v>
      </c>
      <c r="FK746" s="190" t="s">
        <v>271</v>
      </c>
      <c r="FL746" s="190" t="s">
        <v>8727</v>
      </c>
      <c r="FM746" s="190" t="s">
        <v>8726</v>
      </c>
      <c r="FN746" s="190" t="s">
        <v>271</v>
      </c>
      <c r="FO746" s="190" t="s">
        <v>271</v>
      </c>
      <c r="FP746" s="190" t="s">
        <v>271</v>
      </c>
      <c r="FQ746" s="193">
        <v>165015</v>
      </c>
      <c r="FR746" s="193">
        <v>29560</v>
      </c>
      <c r="FS746" s="190" t="s">
        <v>272</v>
      </c>
      <c r="FT746" s="190" t="s">
        <v>272</v>
      </c>
      <c r="FU746" s="190" t="s">
        <v>272</v>
      </c>
      <c r="FV746" s="190" t="s">
        <v>272</v>
      </c>
      <c r="FW746" s="190" t="s">
        <v>297</v>
      </c>
      <c r="FX746" s="190" t="s">
        <v>297</v>
      </c>
      <c r="FY746" s="190" t="s">
        <v>297</v>
      </c>
      <c r="FZ746" s="190" t="s">
        <v>297</v>
      </c>
      <c r="GA746" s="190" t="s">
        <v>272</v>
      </c>
      <c r="GB746" s="190" t="s">
        <v>272</v>
      </c>
      <c r="GC746" s="190" t="s">
        <v>272</v>
      </c>
      <c r="GD746" s="190" t="s">
        <v>272</v>
      </c>
      <c r="GE746" s="190" t="s">
        <v>272</v>
      </c>
    </row>
    <row r="747" spans="1:187" x14ac:dyDescent="0.3">
      <c r="A747" s="190" t="s">
        <v>372</v>
      </c>
      <c r="B747" s="190">
        <v>3650</v>
      </c>
      <c r="C747" s="190" t="s">
        <v>145</v>
      </c>
      <c r="D747" s="190" t="s">
        <v>240</v>
      </c>
      <c r="E747" s="190" t="s">
        <v>9712</v>
      </c>
      <c r="F747" s="190" t="s">
        <v>9711</v>
      </c>
      <c r="G747" s="190" t="s">
        <v>4028</v>
      </c>
      <c r="H747" s="190" t="s">
        <v>369</v>
      </c>
      <c r="I747" s="190" t="s">
        <v>544</v>
      </c>
      <c r="J747" s="190" t="s">
        <v>544</v>
      </c>
      <c r="K747" s="190" t="s">
        <v>271</v>
      </c>
      <c r="L747" s="190" t="s">
        <v>271</v>
      </c>
      <c r="M747" s="190" t="s">
        <v>271</v>
      </c>
      <c r="N747" s="190" t="s">
        <v>271</v>
      </c>
      <c r="O747" s="190" t="s">
        <v>271</v>
      </c>
      <c r="P747" s="190" t="s">
        <v>271</v>
      </c>
      <c r="Q747" s="191">
        <v>42461</v>
      </c>
      <c r="R747" s="191">
        <v>42643</v>
      </c>
      <c r="T747" s="190" t="s">
        <v>574</v>
      </c>
      <c r="U747" s="194">
        <v>395882</v>
      </c>
      <c r="V747" s="190" t="s">
        <v>5902</v>
      </c>
      <c r="W747" s="190" t="s">
        <v>497</v>
      </c>
      <c r="X747" s="190" t="s">
        <v>5901</v>
      </c>
      <c r="Y747" s="190" t="s">
        <v>5900</v>
      </c>
      <c r="Z747" s="190" t="s">
        <v>5899</v>
      </c>
      <c r="AA747" s="190" t="s">
        <v>9710</v>
      </c>
      <c r="AB747" s="190" t="s">
        <v>291</v>
      </c>
      <c r="AC747" s="190" t="s">
        <v>9709</v>
      </c>
      <c r="AD747" s="190" t="s">
        <v>325</v>
      </c>
      <c r="AE747" s="190" t="s">
        <v>9708</v>
      </c>
      <c r="AF747" s="190" t="s">
        <v>9707</v>
      </c>
      <c r="AG747" s="193">
        <v>3264</v>
      </c>
      <c r="AH747" s="193">
        <v>3536</v>
      </c>
      <c r="AI747" s="193">
        <v>6800</v>
      </c>
      <c r="AJ747" s="193">
        <v>816</v>
      </c>
      <c r="AK747" s="193">
        <v>884</v>
      </c>
      <c r="AL747" s="193">
        <v>1700</v>
      </c>
      <c r="AM747" s="193">
        <v>3264</v>
      </c>
      <c r="AN747" s="193">
        <v>3586</v>
      </c>
      <c r="AO747" s="193">
        <v>6800</v>
      </c>
      <c r="AP747" s="193">
        <v>816</v>
      </c>
      <c r="AQ747" s="193">
        <v>884</v>
      </c>
      <c r="AR747" s="193">
        <v>1709</v>
      </c>
      <c r="AS747" s="190" t="s">
        <v>271</v>
      </c>
      <c r="AT747" s="193" t="s">
        <v>271</v>
      </c>
      <c r="AU747" s="193" t="s">
        <v>271</v>
      </c>
      <c r="AV747" s="190" t="s">
        <v>271</v>
      </c>
      <c r="AW747" s="193" t="s">
        <v>271</v>
      </c>
      <c r="AX747" s="193" t="s">
        <v>271</v>
      </c>
      <c r="AY747" s="190" t="s">
        <v>287</v>
      </c>
      <c r="AZ747" s="193">
        <v>1709</v>
      </c>
      <c r="BA747" s="193">
        <v>6800</v>
      </c>
      <c r="BB747" s="190" t="s">
        <v>271</v>
      </c>
      <c r="BC747" s="193" t="s">
        <v>271</v>
      </c>
      <c r="BD747" s="193" t="s">
        <v>271</v>
      </c>
      <c r="BE747" s="190" t="s">
        <v>271</v>
      </c>
      <c r="BF747" s="193" t="s">
        <v>271</v>
      </c>
      <c r="BG747" s="193" t="s">
        <v>271</v>
      </c>
      <c r="BH747" s="190" t="s">
        <v>287</v>
      </c>
      <c r="BI747" s="193">
        <v>1709</v>
      </c>
      <c r="BJ747" s="193">
        <v>6800</v>
      </c>
      <c r="BK747" s="190" t="s">
        <v>271</v>
      </c>
      <c r="BL747" s="193" t="s">
        <v>271</v>
      </c>
      <c r="BM747" s="193" t="s">
        <v>271</v>
      </c>
      <c r="BN747" s="190" t="s">
        <v>271</v>
      </c>
      <c r="BO747" s="193" t="s">
        <v>271</v>
      </c>
      <c r="BP747" s="193" t="s">
        <v>271</v>
      </c>
      <c r="BQ747" s="190" t="s">
        <v>271</v>
      </c>
      <c r="BR747" s="193" t="s">
        <v>271</v>
      </c>
      <c r="BS747" s="193" t="s">
        <v>271</v>
      </c>
      <c r="BT747" s="190" t="s">
        <v>271</v>
      </c>
      <c r="BU747" s="193" t="s">
        <v>271</v>
      </c>
      <c r="BV747" s="193" t="s">
        <v>271</v>
      </c>
      <c r="BW747" s="193">
        <v>0</v>
      </c>
      <c r="BX747" s="193">
        <v>0</v>
      </c>
      <c r="BY747" s="193">
        <v>0</v>
      </c>
      <c r="BZ747" s="193">
        <v>816</v>
      </c>
      <c r="CA747" s="193">
        <v>884</v>
      </c>
      <c r="CB747" s="193">
        <v>1709</v>
      </c>
      <c r="CC747" s="190" t="s">
        <v>271</v>
      </c>
      <c r="CD747" s="193" t="s">
        <v>271</v>
      </c>
      <c r="CE747" s="193" t="s">
        <v>271</v>
      </c>
      <c r="CF747" s="190" t="s">
        <v>287</v>
      </c>
      <c r="CG747" s="193">
        <v>1709</v>
      </c>
      <c r="CH747" s="193">
        <v>0</v>
      </c>
      <c r="CI747" s="190" t="s">
        <v>271</v>
      </c>
      <c r="CJ747" s="193" t="s">
        <v>271</v>
      </c>
      <c r="CK747" s="193" t="s">
        <v>271</v>
      </c>
      <c r="CL747" s="190" t="s">
        <v>287</v>
      </c>
      <c r="CM747" s="193">
        <v>1709</v>
      </c>
      <c r="CN747" s="193">
        <v>0</v>
      </c>
      <c r="CO747" s="190" t="s">
        <v>287</v>
      </c>
      <c r="CP747" s="193">
        <v>0</v>
      </c>
      <c r="CQ747" s="193">
        <v>0</v>
      </c>
      <c r="CR747" s="190" t="s">
        <v>271</v>
      </c>
      <c r="CS747" s="193" t="s">
        <v>271</v>
      </c>
      <c r="CT747" s="193" t="s">
        <v>271</v>
      </c>
      <c r="CU747" s="190" t="s">
        <v>271</v>
      </c>
      <c r="CV747" s="193" t="s">
        <v>271</v>
      </c>
      <c r="CW747" s="193" t="s">
        <v>271</v>
      </c>
      <c r="CX747" s="190" t="s">
        <v>271</v>
      </c>
      <c r="CY747" s="193" t="s">
        <v>271</v>
      </c>
      <c r="CZ747" s="193" t="s">
        <v>271</v>
      </c>
      <c r="DA747" s="190" t="s">
        <v>287</v>
      </c>
      <c r="DB747" s="193">
        <v>1709</v>
      </c>
      <c r="DC747" s="193">
        <v>0</v>
      </c>
      <c r="DD747" s="190" t="s">
        <v>271</v>
      </c>
      <c r="DE747" s="193" t="s">
        <v>271</v>
      </c>
      <c r="DF747" s="193" t="s">
        <v>271</v>
      </c>
      <c r="DG747" s="190" t="s">
        <v>271</v>
      </c>
      <c r="DH747" s="193" t="s">
        <v>271</v>
      </c>
      <c r="DI747" s="193" t="s">
        <v>271</v>
      </c>
      <c r="DJ747" s="190" t="s">
        <v>271</v>
      </c>
      <c r="DK747" s="193" t="s">
        <v>271</v>
      </c>
      <c r="DL747" s="193" t="s">
        <v>271</v>
      </c>
      <c r="DM747" s="190" t="s">
        <v>271</v>
      </c>
      <c r="DN747" s="193" t="s">
        <v>271</v>
      </c>
      <c r="DO747" s="193" t="s">
        <v>271</v>
      </c>
      <c r="DP747" s="190" t="s">
        <v>271</v>
      </c>
      <c r="DQ747" s="193" t="s">
        <v>271</v>
      </c>
      <c r="DR747" s="193" t="s">
        <v>271</v>
      </c>
      <c r="DS747" s="190" t="s">
        <v>271</v>
      </c>
      <c r="DT747" s="193" t="s">
        <v>271</v>
      </c>
      <c r="DU747" s="193" t="s">
        <v>271</v>
      </c>
      <c r="DV747" s="190" t="s">
        <v>271</v>
      </c>
      <c r="DW747" s="193" t="s">
        <v>271</v>
      </c>
      <c r="DX747" s="193" t="s">
        <v>271</v>
      </c>
      <c r="DY747" s="190" t="s">
        <v>356</v>
      </c>
      <c r="DZ747" s="190" t="s">
        <v>272</v>
      </c>
      <c r="EA747" s="190" t="s">
        <v>868</v>
      </c>
      <c r="EB747" s="190" t="s">
        <v>307</v>
      </c>
      <c r="EC747" s="190" t="s">
        <v>272</v>
      </c>
      <c r="ED747" s="190" t="s">
        <v>785</v>
      </c>
      <c r="EE747" s="190" t="s">
        <v>307</v>
      </c>
      <c r="EF747" s="190" t="s">
        <v>271</v>
      </c>
      <c r="EG747" s="190" t="s">
        <v>321</v>
      </c>
      <c r="EH747" s="190" t="s">
        <v>320</v>
      </c>
      <c r="EI747" s="190" t="s">
        <v>319</v>
      </c>
      <c r="EJ747" s="190" t="s">
        <v>245</v>
      </c>
      <c r="EK747" s="190" t="s">
        <v>351</v>
      </c>
      <c r="EL747" s="190" t="s">
        <v>272</v>
      </c>
      <c r="EM747" s="190" t="s">
        <v>272</v>
      </c>
      <c r="EN747" s="190" t="s">
        <v>297</v>
      </c>
      <c r="EO747" s="190" t="s">
        <v>272</v>
      </c>
      <c r="EP747" s="190" t="s">
        <v>281</v>
      </c>
      <c r="EQ747" s="190">
        <v>3</v>
      </c>
      <c r="ER747" s="190" t="s">
        <v>349</v>
      </c>
      <c r="ES747" s="190" t="s">
        <v>272</v>
      </c>
      <c r="ET747" s="190" t="s">
        <v>297</v>
      </c>
      <c r="EU747" s="190" t="s">
        <v>272</v>
      </c>
      <c r="EV747" s="190" t="s">
        <v>272</v>
      </c>
      <c r="EW747" s="190" t="s">
        <v>303</v>
      </c>
      <c r="EX747" s="190">
        <v>3</v>
      </c>
      <c r="EY747" s="190" t="s">
        <v>278</v>
      </c>
      <c r="EZ747" s="190" t="s">
        <v>267</v>
      </c>
      <c r="FA747" s="190" t="s">
        <v>258</v>
      </c>
      <c r="FB747" s="193">
        <v>0</v>
      </c>
      <c r="FC747" s="190" t="s">
        <v>300</v>
      </c>
      <c r="FD747" s="190" t="s">
        <v>271</v>
      </c>
      <c r="FE747" s="190" t="s">
        <v>271</v>
      </c>
      <c r="FF747" s="190" t="s">
        <v>263</v>
      </c>
      <c r="FG747" s="190" t="s">
        <v>5894</v>
      </c>
      <c r="FH747" s="190" t="s">
        <v>271</v>
      </c>
      <c r="FI747" s="190" t="s">
        <v>9706</v>
      </c>
      <c r="FJ747" s="190" t="s">
        <v>9705</v>
      </c>
      <c r="FK747" s="190" t="s">
        <v>271</v>
      </c>
      <c r="FL747" s="190" t="s">
        <v>9704</v>
      </c>
      <c r="FM747" s="190" t="s">
        <v>9703</v>
      </c>
      <c r="FN747" s="190" t="s">
        <v>271</v>
      </c>
      <c r="FO747" s="190" t="s">
        <v>271</v>
      </c>
      <c r="FP747" s="190" t="s">
        <v>271</v>
      </c>
      <c r="FQ747" s="193">
        <v>6800</v>
      </c>
      <c r="FR747" s="193">
        <v>1709</v>
      </c>
      <c r="FS747" s="190" t="s">
        <v>271</v>
      </c>
      <c r="FT747" s="190" t="s">
        <v>271</v>
      </c>
      <c r="FU747" s="190" t="s">
        <v>272</v>
      </c>
      <c r="FV747" s="190" t="s">
        <v>271</v>
      </c>
      <c r="FW747" s="190" t="s">
        <v>271</v>
      </c>
      <c r="FX747" s="190" t="s">
        <v>271</v>
      </c>
      <c r="FY747" s="190" t="s">
        <v>271</v>
      </c>
      <c r="FZ747" s="190" t="s">
        <v>271</v>
      </c>
      <c r="GA747" s="190" t="s">
        <v>271</v>
      </c>
      <c r="GB747" s="190" t="s">
        <v>271</v>
      </c>
      <c r="GC747" s="190" t="s">
        <v>271</v>
      </c>
      <c r="GD747" s="190" t="s">
        <v>271</v>
      </c>
      <c r="GE747" s="190" t="s">
        <v>271</v>
      </c>
    </row>
    <row r="748" spans="1:187" x14ac:dyDescent="0.3">
      <c r="A748" s="190" t="s">
        <v>296</v>
      </c>
      <c r="B748" s="190">
        <v>3761</v>
      </c>
      <c r="C748" s="190" t="s">
        <v>145</v>
      </c>
      <c r="D748" s="190" t="s">
        <v>240</v>
      </c>
      <c r="F748" s="190" t="s">
        <v>8737</v>
      </c>
      <c r="G748" s="190" t="s">
        <v>4028</v>
      </c>
      <c r="Q748" s="190"/>
      <c r="R748" s="190"/>
      <c r="S748" s="190"/>
      <c r="U748" s="190"/>
      <c r="V748" s="190" t="s">
        <v>5902</v>
      </c>
      <c r="W748" s="190" t="s">
        <v>497</v>
      </c>
      <c r="X748" s="190" t="s">
        <v>5901</v>
      </c>
      <c r="Y748" s="190" t="s">
        <v>8736</v>
      </c>
      <c r="Z748" s="190" t="s">
        <v>8735</v>
      </c>
      <c r="AA748" s="190" t="s">
        <v>8734</v>
      </c>
      <c r="AB748" s="190" t="s">
        <v>291</v>
      </c>
      <c r="AC748" s="190" t="s">
        <v>8733</v>
      </c>
      <c r="AD748" s="190" t="s">
        <v>289</v>
      </c>
      <c r="AE748" s="190" t="s">
        <v>8732</v>
      </c>
      <c r="AG748" s="190"/>
      <c r="AH748" s="190"/>
      <c r="AI748" s="190"/>
      <c r="AJ748" s="190"/>
      <c r="AK748" s="190"/>
      <c r="AL748" s="190"/>
      <c r="AM748" s="193">
        <v>0</v>
      </c>
      <c r="AN748" s="193">
        <v>0</v>
      </c>
      <c r="AO748" s="193">
        <v>0</v>
      </c>
      <c r="AP748" s="193">
        <v>0</v>
      </c>
      <c r="AQ748" s="193">
        <v>0</v>
      </c>
      <c r="AR748" s="193">
        <v>0</v>
      </c>
      <c r="AS748" s="190" t="s">
        <v>271</v>
      </c>
      <c r="AT748" s="193" t="s">
        <v>271</v>
      </c>
      <c r="AU748" s="193" t="s">
        <v>271</v>
      </c>
      <c r="AV748" s="190" t="s">
        <v>271</v>
      </c>
      <c r="AW748" s="193" t="s">
        <v>271</v>
      </c>
      <c r="AX748" s="193" t="s">
        <v>271</v>
      </c>
      <c r="AY748" s="190" t="s">
        <v>271</v>
      </c>
      <c r="AZ748" s="193" t="s">
        <v>271</v>
      </c>
      <c r="BA748" s="193" t="s">
        <v>271</v>
      </c>
      <c r="BB748" s="190" t="s">
        <v>271</v>
      </c>
      <c r="BC748" s="193" t="s">
        <v>271</v>
      </c>
      <c r="BD748" s="193" t="s">
        <v>271</v>
      </c>
      <c r="BE748" s="190" t="s">
        <v>271</v>
      </c>
      <c r="BF748" s="193" t="s">
        <v>271</v>
      </c>
      <c r="BG748" s="193" t="s">
        <v>271</v>
      </c>
      <c r="BH748" s="190" t="s">
        <v>287</v>
      </c>
      <c r="BI748" s="193">
        <v>0</v>
      </c>
      <c r="BJ748" s="193">
        <v>0</v>
      </c>
      <c r="BK748" s="190" t="s">
        <v>271</v>
      </c>
      <c r="BL748" s="193" t="s">
        <v>271</v>
      </c>
      <c r="BM748" s="193" t="s">
        <v>271</v>
      </c>
      <c r="BN748" s="190" t="s">
        <v>271</v>
      </c>
      <c r="BO748" s="193" t="s">
        <v>271</v>
      </c>
      <c r="BP748" s="193" t="s">
        <v>271</v>
      </c>
      <c r="BQ748" s="190" t="s">
        <v>271</v>
      </c>
      <c r="BR748" s="193" t="s">
        <v>271</v>
      </c>
      <c r="BS748" s="193" t="s">
        <v>271</v>
      </c>
      <c r="BT748" s="190" t="s">
        <v>271</v>
      </c>
      <c r="BU748" s="193" t="s">
        <v>271</v>
      </c>
      <c r="BV748" s="193" t="s">
        <v>271</v>
      </c>
      <c r="BW748" s="193">
        <v>0</v>
      </c>
      <c r="BX748" s="193">
        <v>0</v>
      </c>
      <c r="BY748" s="193">
        <v>157357</v>
      </c>
      <c r="BZ748" s="193">
        <v>0</v>
      </c>
      <c r="CA748" s="193">
        <v>0</v>
      </c>
      <c r="CB748" s="193">
        <v>28710</v>
      </c>
      <c r="CC748" s="190" t="s">
        <v>271</v>
      </c>
      <c r="CD748" s="193" t="s">
        <v>271</v>
      </c>
      <c r="CE748" s="193" t="s">
        <v>271</v>
      </c>
      <c r="CF748" s="190" t="s">
        <v>271</v>
      </c>
      <c r="CG748" s="193" t="s">
        <v>271</v>
      </c>
      <c r="CH748" s="193" t="s">
        <v>271</v>
      </c>
      <c r="CI748" s="190" t="s">
        <v>271</v>
      </c>
      <c r="CJ748" s="193" t="s">
        <v>271</v>
      </c>
      <c r="CK748" s="193" t="s">
        <v>271</v>
      </c>
      <c r="CL748" s="190" t="s">
        <v>271</v>
      </c>
      <c r="CM748" s="193" t="s">
        <v>271</v>
      </c>
      <c r="CN748" s="193" t="s">
        <v>271</v>
      </c>
      <c r="CO748" s="190" t="s">
        <v>287</v>
      </c>
      <c r="CP748" s="193">
        <v>28710</v>
      </c>
      <c r="CQ748" s="193">
        <v>157357</v>
      </c>
      <c r="CR748" s="190" t="s">
        <v>271</v>
      </c>
      <c r="CS748" s="193" t="s">
        <v>271</v>
      </c>
      <c r="CT748" s="193" t="s">
        <v>271</v>
      </c>
      <c r="CU748" s="190" t="s">
        <v>271</v>
      </c>
      <c r="CV748" s="193" t="s">
        <v>271</v>
      </c>
      <c r="CW748" s="193" t="s">
        <v>271</v>
      </c>
      <c r="CX748" s="190" t="s">
        <v>271</v>
      </c>
      <c r="CY748" s="193" t="s">
        <v>271</v>
      </c>
      <c r="CZ748" s="193" t="s">
        <v>271</v>
      </c>
      <c r="DA748" s="190" t="s">
        <v>271</v>
      </c>
      <c r="DB748" s="193" t="s">
        <v>271</v>
      </c>
      <c r="DC748" s="193" t="s">
        <v>271</v>
      </c>
      <c r="DD748" s="190" t="s">
        <v>271</v>
      </c>
      <c r="DE748" s="193" t="s">
        <v>271</v>
      </c>
      <c r="DF748" s="193" t="s">
        <v>271</v>
      </c>
      <c r="DG748" s="190" t="s">
        <v>271</v>
      </c>
      <c r="DH748" s="193" t="s">
        <v>271</v>
      </c>
      <c r="DI748" s="193" t="s">
        <v>271</v>
      </c>
      <c r="DJ748" s="190" t="s">
        <v>271</v>
      </c>
      <c r="DK748" s="193" t="s">
        <v>271</v>
      </c>
      <c r="DL748" s="193" t="s">
        <v>271</v>
      </c>
      <c r="DM748" s="190" t="s">
        <v>271</v>
      </c>
      <c r="DN748" s="193" t="s">
        <v>271</v>
      </c>
      <c r="DO748" s="193" t="s">
        <v>271</v>
      </c>
      <c r="DP748" s="190" t="s">
        <v>271</v>
      </c>
      <c r="DQ748" s="193" t="s">
        <v>271</v>
      </c>
      <c r="DR748" s="193" t="s">
        <v>271</v>
      </c>
      <c r="DS748" s="190" t="s">
        <v>271</v>
      </c>
      <c r="DT748" s="193" t="s">
        <v>271</v>
      </c>
      <c r="DU748" s="193" t="s">
        <v>271</v>
      </c>
      <c r="DV748" s="190" t="s">
        <v>287</v>
      </c>
      <c r="DW748" s="193">
        <v>850</v>
      </c>
      <c r="DX748" s="193">
        <v>7658</v>
      </c>
      <c r="DY748" s="193"/>
      <c r="DZ748" s="190" t="s">
        <v>272</v>
      </c>
      <c r="EA748" s="190" t="s">
        <v>694</v>
      </c>
      <c r="EB748" s="190" t="s">
        <v>307</v>
      </c>
      <c r="EC748" s="190" t="s">
        <v>272</v>
      </c>
      <c r="ED748" s="190" t="s">
        <v>785</v>
      </c>
      <c r="EE748" s="190" t="s">
        <v>307</v>
      </c>
      <c r="EF748" s="190" t="s">
        <v>8731</v>
      </c>
      <c r="EG748" s="190" t="s">
        <v>321</v>
      </c>
      <c r="EH748" s="190" t="s">
        <v>320</v>
      </c>
      <c r="EI748" s="190" t="s">
        <v>319</v>
      </c>
      <c r="EJ748" s="190" t="s">
        <v>245</v>
      </c>
      <c r="EK748" s="190" t="s">
        <v>282</v>
      </c>
      <c r="EL748" s="190" t="s">
        <v>272</v>
      </c>
      <c r="EM748" s="190" t="s">
        <v>297</v>
      </c>
      <c r="EN748" s="190" t="s">
        <v>297</v>
      </c>
      <c r="EO748" s="190" t="s">
        <v>272</v>
      </c>
      <c r="EP748" s="190" t="s">
        <v>281</v>
      </c>
      <c r="EQ748" s="190">
        <v>2</v>
      </c>
      <c r="ER748" s="190" t="s">
        <v>304</v>
      </c>
      <c r="ES748" s="190" t="s">
        <v>272</v>
      </c>
      <c r="ET748" s="190" t="s">
        <v>272</v>
      </c>
      <c r="EU748" s="190" t="s">
        <v>272</v>
      </c>
      <c r="EV748" s="190" t="s">
        <v>272</v>
      </c>
      <c r="EW748" s="190" t="s">
        <v>303</v>
      </c>
      <c r="EX748" s="190">
        <v>4</v>
      </c>
      <c r="EY748" s="190" t="s">
        <v>278</v>
      </c>
      <c r="EZ748" s="190" t="s">
        <v>266</v>
      </c>
      <c r="FA748" s="190" t="s">
        <v>258</v>
      </c>
      <c r="FB748" s="190">
        <v>7</v>
      </c>
      <c r="FC748" s="190" t="s">
        <v>276</v>
      </c>
      <c r="FD748" s="190" t="s">
        <v>442</v>
      </c>
      <c r="FE748" s="190" t="s">
        <v>271</v>
      </c>
      <c r="FF748" s="190" t="s">
        <v>263</v>
      </c>
      <c r="FG748" s="190" t="s">
        <v>5894</v>
      </c>
      <c r="FO748" s="190" t="s">
        <v>271</v>
      </c>
      <c r="FP748" s="190" t="s">
        <v>8730</v>
      </c>
      <c r="FQ748" s="190">
        <v>157357</v>
      </c>
      <c r="FR748" s="190">
        <v>28710</v>
      </c>
      <c r="FS748" s="190" t="s">
        <v>272</v>
      </c>
      <c r="FT748" s="190" t="s">
        <v>272</v>
      </c>
      <c r="FU748" s="190" t="s">
        <v>272</v>
      </c>
      <c r="FV748" s="190" t="s">
        <v>272</v>
      </c>
      <c r="FW748" s="190" t="s">
        <v>297</v>
      </c>
      <c r="FX748" s="190" t="s">
        <v>271</v>
      </c>
      <c r="FY748" s="190" t="s">
        <v>297</v>
      </c>
      <c r="FZ748" s="190" t="s">
        <v>297</v>
      </c>
      <c r="GA748" s="190" t="s">
        <v>297</v>
      </c>
      <c r="GB748" s="190" t="s">
        <v>297</v>
      </c>
      <c r="GC748" s="190" t="s">
        <v>272</v>
      </c>
      <c r="GD748" s="190" t="s">
        <v>272</v>
      </c>
      <c r="GE748" s="190" t="s">
        <v>272</v>
      </c>
    </row>
    <row r="749" spans="1:187" x14ac:dyDescent="0.3">
      <c r="A749" s="190" t="s">
        <v>372</v>
      </c>
      <c r="B749" s="190">
        <v>3649</v>
      </c>
      <c r="C749" s="190" t="s">
        <v>145</v>
      </c>
      <c r="D749" s="190" t="s">
        <v>240</v>
      </c>
      <c r="E749" s="190" t="s">
        <v>5904</v>
      </c>
      <c r="F749" s="190" t="s">
        <v>5903</v>
      </c>
      <c r="G749" s="190" t="s">
        <v>5395</v>
      </c>
      <c r="H749" s="190" t="s">
        <v>369</v>
      </c>
      <c r="I749" s="190" t="s">
        <v>544</v>
      </c>
      <c r="J749" s="190" t="s">
        <v>544</v>
      </c>
      <c r="K749" s="190" t="s">
        <v>271</v>
      </c>
      <c r="L749" s="190" t="s">
        <v>271</v>
      </c>
      <c r="M749" s="190" t="s">
        <v>271</v>
      </c>
      <c r="N749" s="190" t="s">
        <v>271</v>
      </c>
      <c r="O749" s="190" t="s">
        <v>271</v>
      </c>
      <c r="P749" s="190" t="s">
        <v>271</v>
      </c>
      <c r="Q749" s="191">
        <v>42314</v>
      </c>
      <c r="R749" s="191">
        <v>42465</v>
      </c>
      <c r="T749" s="190" t="s">
        <v>574</v>
      </c>
      <c r="U749" s="194">
        <v>336501</v>
      </c>
      <c r="V749" s="190" t="s">
        <v>5902</v>
      </c>
      <c r="W749" s="190" t="s">
        <v>497</v>
      </c>
      <c r="X749" s="190" t="s">
        <v>5901</v>
      </c>
      <c r="Y749" s="190" t="s">
        <v>5900</v>
      </c>
      <c r="Z749" s="190" t="s">
        <v>5899</v>
      </c>
      <c r="AA749" s="190" t="s">
        <v>5898</v>
      </c>
      <c r="AB749" s="190" t="s">
        <v>291</v>
      </c>
      <c r="AC749" s="190" t="s">
        <v>5897</v>
      </c>
      <c r="AD749" s="190" t="s">
        <v>325</v>
      </c>
      <c r="AE749" s="190" t="s">
        <v>5896</v>
      </c>
      <c r="AF749" s="190" t="s">
        <v>5895</v>
      </c>
      <c r="AG749" s="193">
        <v>21600</v>
      </c>
      <c r="AH749" s="193">
        <v>22630</v>
      </c>
      <c r="AI749" s="193">
        <v>44230</v>
      </c>
      <c r="AJ749" s="193">
        <v>4320</v>
      </c>
      <c r="AK749" s="193">
        <v>4526</v>
      </c>
      <c r="AL749" s="193">
        <v>8846</v>
      </c>
      <c r="AM749" s="193">
        <v>21600</v>
      </c>
      <c r="AN749" s="193">
        <v>22630</v>
      </c>
      <c r="AO749" s="193">
        <v>44230</v>
      </c>
      <c r="AP749" s="193">
        <v>4320</v>
      </c>
      <c r="AQ749" s="193">
        <v>4526</v>
      </c>
      <c r="AR749" s="193">
        <v>8846</v>
      </c>
      <c r="AS749" s="190" t="s">
        <v>271</v>
      </c>
      <c r="AT749" s="193" t="s">
        <v>271</v>
      </c>
      <c r="AU749" s="193" t="s">
        <v>271</v>
      </c>
      <c r="AV749" s="190" t="s">
        <v>271</v>
      </c>
      <c r="AW749" s="193" t="s">
        <v>271</v>
      </c>
      <c r="AX749" s="193" t="s">
        <v>271</v>
      </c>
      <c r="AY749" s="190" t="s">
        <v>271</v>
      </c>
      <c r="AZ749" s="193" t="s">
        <v>271</v>
      </c>
      <c r="BA749" s="193" t="s">
        <v>271</v>
      </c>
      <c r="BB749" s="190" t="s">
        <v>271</v>
      </c>
      <c r="BC749" s="193" t="s">
        <v>271</v>
      </c>
      <c r="BD749" s="193" t="s">
        <v>271</v>
      </c>
      <c r="BE749" s="190" t="s">
        <v>271</v>
      </c>
      <c r="BF749" s="193" t="s">
        <v>271</v>
      </c>
      <c r="BG749" s="193" t="s">
        <v>271</v>
      </c>
      <c r="BH749" s="190" t="s">
        <v>287</v>
      </c>
      <c r="BI749" s="193">
        <v>8846</v>
      </c>
      <c r="BJ749" s="193">
        <v>44230</v>
      </c>
      <c r="BK749" s="190" t="s">
        <v>271</v>
      </c>
      <c r="BL749" s="193" t="s">
        <v>271</v>
      </c>
      <c r="BM749" s="193" t="s">
        <v>271</v>
      </c>
      <c r="BN749" s="190" t="s">
        <v>271</v>
      </c>
      <c r="BO749" s="193" t="s">
        <v>271</v>
      </c>
      <c r="BP749" s="193" t="s">
        <v>271</v>
      </c>
      <c r="BQ749" s="190" t="s">
        <v>271</v>
      </c>
      <c r="BR749" s="193" t="s">
        <v>271</v>
      </c>
      <c r="BS749" s="193" t="s">
        <v>271</v>
      </c>
      <c r="BT749" s="190" t="s">
        <v>271</v>
      </c>
      <c r="BU749" s="193" t="s">
        <v>271</v>
      </c>
      <c r="BV749" s="193" t="s">
        <v>271</v>
      </c>
      <c r="BW749" s="193">
        <v>21600</v>
      </c>
      <c r="BX749" s="193">
        <v>22630</v>
      </c>
      <c r="BY749" s="193">
        <v>44230</v>
      </c>
      <c r="BZ749" s="193">
        <v>4320</v>
      </c>
      <c r="CA749" s="193">
        <v>4526</v>
      </c>
      <c r="CB749" s="193">
        <v>8846</v>
      </c>
      <c r="CC749" s="190" t="s">
        <v>271</v>
      </c>
      <c r="CD749" s="193" t="s">
        <v>271</v>
      </c>
      <c r="CE749" s="193" t="s">
        <v>271</v>
      </c>
      <c r="CF749" s="190" t="s">
        <v>287</v>
      </c>
      <c r="CG749" s="193">
        <v>8846</v>
      </c>
      <c r="CH749" s="193">
        <v>0</v>
      </c>
      <c r="CI749" s="190" t="s">
        <v>271</v>
      </c>
      <c r="CJ749" s="193" t="s">
        <v>271</v>
      </c>
      <c r="CK749" s="193" t="s">
        <v>271</v>
      </c>
      <c r="CL749" s="190" t="s">
        <v>287</v>
      </c>
      <c r="CM749" s="193">
        <v>8846</v>
      </c>
      <c r="CN749" s="193">
        <v>0</v>
      </c>
      <c r="CO749" s="190" t="s">
        <v>287</v>
      </c>
      <c r="CP749" s="193">
        <v>0</v>
      </c>
      <c r="CQ749" s="193">
        <v>0</v>
      </c>
      <c r="CR749" s="190" t="s">
        <v>271</v>
      </c>
      <c r="CS749" s="193" t="s">
        <v>271</v>
      </c>
      <c r="CT749" s="193" t="s">
        <v>271</v>
      </c>
      <c r="CU749" s="190" t="s">
        <v>271</v>
      </c>
      <c r="CV749" s="193" t="s">
        <v>271</v>
      </c>
      <c r="CW749" s="193" t="s">
        <v>271</v>
      </c>
      <c r="CX749" s="190" t="s">
        <v>271</v>
      </c>
      <c r="CY749" s="193" t="s">
        <v>271</v>
      </c>
      <c r="CZ749" s="193" t="s">
        <v>271</v>
      </c>
      <c r="DA749" s="190" t="s">
        <v>287</v>
      </c>
      <c r="DB749" s="193">
        <v>8846</v>
      </c>
      <c r="DC749" s="193">
        <v>0</v>
      </c>
      <c r="DD749" s="190" t="s">
        <v>271</v>
      </c>
      <c r="DE749" s="193" t="s">
        <v>271</v>
      </c>
      <c r="DF749" s="193" t="s">
        <v>271</v>
      </c>
      <c r="DG749" s="190" t="s">
        <v>271</v>
      </c>
      <c r="DH749" s="193" t="s">
        <v>271</v>
      </c>
      <c r="DI749" s="193" t="s">
        <v>271</v>
      </c>
      <c r="DJ749" s="190" t="s">
        <v>271</v>
      </c>
      <c r="DK749" s="193" t="s">
        <v>271</v>
      </c>
      <c r="DL749" s="193" t="s">
        <v>271</v>
      </c>
      <c r="DM749" s="190" t="s">
        <v>271</v>
      </c>
      <c r="DN749" s="193" t="s">
        <v>271</v>
      </c>
      <c r="DO749" s="193" t="s">
        <v>271</v>
      </c>
      <c r="DP749" s="190" t="s">
        <v>271</v>
      </c>
      <c r="DQ749" s="193" t="s">
        <v>271</v>
      </c>
      <c r="DR749" s="193" t="s">
        <v>271</v>
      </c>
      <c r="DS749" s="190" t="s">
        <v>271</v>
      </c>
      <c r="DT749" s="193" t="s">
        <v>271</v>
      </c>
      <c r="DU749" s="193" t="s">
        <v>271</v>
      </c>
      <c r="DV749" s="190" t="s">
        <v>271</v>
      </c>
      <c r="DW749" s="193" t="s">
        <v>271</v>
      </c>
      <c r="DX749" s="193" t="s">
        <v>271</v>
      </c>
      <c r="DY749" s="190" t="s">
        <v>356</v>
      </c>
      <c r="DZ749" s="190" t="s">
        <v>272</v>
      </c>
      <c r="EA749" s="190" t="s">
        <v>271</v>
      </c>
      <c r="EB749" s="190" t="s">
        <v>271</v>
      </c>
      <c r="EC749" s="190" t="s">
        <v>272</v>
      </c>
      <c r="ED749" s="190" t="s">
        <v>271</v>
      </c>
      <c r="EE749" s="190" t="s">
        <v>271</v>
      </c>
      <c r="EF749" s="190" t="s">
        <v>271</v>
      </c>
      <c r="EG749" s="190" t="s">
        <v>321</v>
      </c>
      <c r="EH749" s="190" t="s">
        <v>320</v>
      </c>
      <c r="EI749" s="190" t="s">
        <v>319</v>
      </c>
      <c r="EJ749" s="190" t="s">
        <v>245</v>
      </c>
      <c r="EK749" s="190" t="s">
        <v>351</v>
      </c>
      <c r="EL749" s="190" t="s">
        <v>272</v>
      </c>
      <c r="EM749" s="190" t="s">
        <v>272</v>
      </c>
      <c r="EN749" s="190" t="s">
        <v>297</v>
      </c>
      <c r="EO749" s="190" t="s">
        <v>272</v>
      </c>
      <c r="EP749" s="190" t="s">
        <v>281</v>
      </c>
      <c r="EQ749" s="190">
        <v>3</v>
      </c>
      <c r="ER749" s="190" t="s">
        <v>349</v>
      </c>
      <c r="ES749" s="190" t="s">
        <v>272</v>
      </c>
      <c r="ET749" s="190" t="s">
        <v>297</v>
      </c>
      <c r="EU749" s="190" t="s">
        <v>272</v>
      </c>
      <c r="EV749" s="190" t="s">
        <v>272</v>
      </c>
      <c r="EW749" s="190" t="s">
        <v>303</v>
      </c>
      <c r="EX749" s="190">
        <v>3</v>
      </c>
      <c r="EY749" s="190" t="s">
        <v>278</v>
      </c>
      <c r="EZ749" s="190" t="s">
        <v>266</v>
      </c>
      <c r="FA749" s="190" t="s">
        <v>258</v>
      </c>
      <c r="FB749" s="193">
        <v>0</v>
      </c>
      <c r="FC749" s="190" t="s">
        <v>300</v>
      </c>
      <c r="FD749" s="190" t="s">
        <v>271</v>
      </c>
      <c r="FE749" s="190" t="s">
        <v>271</v>
      </c>
      <c r="FF749" s="190" t="s">
        <v>263</v>
      </c>
      <c r="FG749" s="190" t="s">
        <v>5894</v>
      </c>
      <c r="FH749" s="190" t="s">
        <v>5893</v>
      </c>
      <c r="FI749" s="190" t="s">
        <v>5892</v>
      </c>
      <c r="FJ749" s="190" t="s">
        <v>5891</v>
      </c>
      <c r="FK749" s="190" t="s">
        <v>271</v>
      </c>
      <c r="FL749" s="190" t="s">
        <v>5890</v>
      </c>
      <c r="FM749" s="190" t="s">
        <v>5889</v>
      </c>
      <c r="FN749" s="190" t="s">
        <v>271</v>
      </c>
      <c r="FO749" s="190" t="s">
        <v>271</v>
      </c>
      <c r="FP749" s="190" t="s">
        <v>271</v>
      </c>
      <c r="FQ749" s="193">
        <v>44230</v>
      </c>
      <c r="FR749" s="193">
        <v>8846</v>
      </c>
      <c r="FS749" s="190" t="s">
        <v>271</v>
      </c>
      <c r="FT749" s="190" t="s">
        <v>271</v>
      </c>
      <c r="FU749" s="190" t="s">
        <v>272</v>
      </c>
      <c r="FV749" s="190" t="s">
        <v>271</v>
      </c>
      <c r="FW749" s="190" t="s">
        <v>271</v>
      </c>
      <c r="FX749" s="190" t="s">
        <v>271</v>
      </c>
      <c r="FY749" s="190" t="s">
        <v>271</v>
      </c>
      <c r="FZ749" s="190" t="s">
        <v>271</v>
      </c>
      <c r="GA749" s="190" t="s">
        <v>272</v>
      </c>
      <c r="GB749" s="190" t="s">
        <v>271</v>
      </c>
      <c r="GC749" s="190" t="s">
        <v>271</v>
      </c>
      <c r="GD749" s="190" t="s">
        <v>271</v>
      </c>
      <c r="GE749" s="190" t="s">
        <v>271</v>
      </c>
    </row>
    <row r="750" spans="1:187" x14ac:dyDescent="0.3">
      <c r="A750" s="190" t="s">
        <v>372</v>
      </c>
      <c r="B750" s="190">
        <v>3651</v>
      </c>
      <c r="C750" s="190" t="s">
        <v>145</v>
      </c>
      <c r="D750" s="190" t="s">
        <v>240</v>
      </c>
      <c r="E750" s="190" t="s">
        <v>5888</v>
      </c>
      <c r="F750" s="190" t="s">
        <v>5887</v>
      </c>
      <c r="G750" s="190" t="s">
        <v>5395</v>
      </c>
      <c r="H750" s="190" t="s">
        <v>301</v>
      </c>
      <c r="I750" s="190" t="s">
        <v>301</v>
      </c>
      <c r="J750" s="190" t="s">
        <v>5886</v>
      </c>
      <c r="K750" s="190" t="s">
        <v>271</v>
      </c>
      <c r="L750" s="190" t="s">
        <v>271</v>
      </c>
      <c r="M750" s="190" t="s">
        <v>271</v>
      </c>
      <c r="N750" s="190" t="s">
        <v>271</v>
      </c>
      <c r="O750" s="190" t="s">
        <v>271</v>
      </c>
      <c r="P750" s="190" t="s">
        <v>271</v>
      </c>
      <c r="Q750" s="191">
        <v>41791</v>
      </c>
      <c r="R750" s="191">
        <v>42916</v>
      </c>
      <c r="S750" s="191">
        <v>42978</v>
      </c>
      <c r="T750" s="190" t="s">
        <v>549</v>
      </c>
      <c r="U750" s="194">
        <v>688001</v>
      </c>
      <c r="V750" s="190" t="s">
        <v>5885</v>
      </c>
      <c r="W750" s="190" t="s">
        <v>5884</v>
      </c>
      <c r="X750" s="190" t="s">
        <v>5883</v>
      </c>
      <c r="Y750" s="190" t="s">
        <v>5882</v>
      </c>
      <c r="Z750" s="190" t="s">
        <v>5881</v>
      </c>
      <c r="AA750" s="190" t="s">
        <v>5880</v>
      </c>
      <c r="AB750" s="190" t="s">
        <v>310</v>
      </c>
      <c r="AC750" s="190" t="s">
        <v>5879</v>
      </c>
      <c r="AD750" s="190" t="s">
        <v>325</v>
      </c>
      <c r="AE750" s="190" t="s">
        <v>5878</v>
      </c>
      <c r="AF750" s="190" t="s">
        <v>5877</v>
      </c>
      <c r="AG750" s="193">
        <v>20000</v>
      </c>
      <c r="AH750" s="193">
        <v>20000</v>
      </c>
      <c r="AI750" s="193">
        <v>40000</v>
      </c>
      <c r="AJ750" s="193">
        <v>18000</v>
      </c>
      <c r="AK750" s="193">
        <v>18000</v>
      </c>
      <c r="AL750" s="193">
        <v>36000</v>
      </c>
      <c r="AM750" s="193">
        <v>0</v>
      </c>
      <c r="AN750" s="193">
        <v>0</v>
      </c>
      <c r="AO750" s="193">
        <v>0</v>
      </c>
      <c r="AP750" s="193">
        <v>0</v>
      </c>
      <c r="AQ750" s="193">
        <v>0</v>
      </c>
      <c r="AR750" s="193">
        <v>0</v>
      </c>
      <c r="AS750" s="190" t="s">
        <v>271</v>
      </c>
      <c r="AT750" s="193" t="s">
        <v>271</v>
      </c>
      <c r="AU750" s="193" t="s">
        <v>271</v>
      </c>
      <c r="AV750" s="190" t="s">
        <v>271</v>
      </c>
      <c r="AW750" s="193" t="s">
        <v>271</v>
      </c>
      <c r="AX750" s="193" t="s">
        <v>271</v>
      </c>
      <c r="AY750" s="190" t="s">
        <v>271</v>
      </c>
      <c r="AZ750" s="193" t="s">
        <v>271</v>
      </c>
      <c r="BA750" s="193" t="s">
        <v>271</v>
      </c>
      <c r="BB750" s="190" t="s">
        <v>271</v>
      </c>
      <c r="BC750" s="193" t="s">
        <v>271</v>
      </c>
      <c r="BD750" s="193" t="s">
        <v>271</v>
      </c>
      <c r="BE750" s="190" t="s">
        <v>271</v>
      </c>
      <c r="BF750" s="193" t="s">
        <v>271</v>
      </c>
      <c r="BG750" s="193" t="s">
        <v>271</v>
      </c>
      <c r="BH750" s="190" t="s">
        <v>271</v>
      </c>
      <c r="BI750" s="193" t="s">
        <v>271</v>
      </c>
      <c r="BJ750" s="193" t="s">
        <v>271</v>
      </c>
      <c r="BK750" s="190" t="s">
        <v>271</v>
      </c>
      <c r="BL750" s="193" t="s">
        <v>271</v>
      </c>
      <c r="BM750" s="193" t="s">
        <v>271</v>
      </c>
      <c r="BN750" s="190" t="s">
        <v>271</v>
      </c>
      <c r="BO750" s="193" t="s">
        <v>271</v>
      </c>
      <c r="BP750" s="193" t="s">
        <v>271</v>
      </c>
      <c r="BQ750" s="190" t="s">
        <v>271</v>
      </c>
      <c r="BR750" s="193" t="s">
        <v>271</v>
      </c>
      <c r="BS750" s="193" t="s">
        <v>271</v>
      </c>
      <c r="BT750" s="190" t="s">
        <v>271</v>
      </c>
      <c r="BU750" s="193" t="s">
        <v>271</v>
      </c>
      <c r="BV750" s="193" t="s">
        <v>271</v>
      </c>
      <c r="BW750" s="193">
        <v>20000</v>
      </c>
      <c r="BX750" s="193">
        <v>20000</v>
      </c>
      <c r="BY750" s="193">
        <v>40000</v>
      </c>
      <c r="BZ750" s="193">
        <v>18000</v>
      </c>
      <c r="CA750" s="193">
        <v>18000</v>
      </c>
      <c r="CB750" s="193">
        <v>36000</v>
      </c>
      <c r="CC750" s="190" t="s">
        <v>271</v>
      </c>
      <c r="CD750" s="193" t="s">
        <v>271</v>
      </c>
      <c r="CE750" s="193" t="s">
        <v>271</v>
      </c>
      <c r="CF750" s="190" t="s">
        <v>287</v>
      </c>
      <c r="CG750" s="193">
        <v>36000</v>
      </c>
      <c r="CH750" s="193">
        <v>40000</v>
      </c>
      <c r="CI750" s="190" t="s">
        <v>271</v>
      </c>
      <c r="CJ750" s="193" t="s">
        <v>271</v>
      </c>
      <c r="CK750" s="193" t="s">
        <v>271</v>
      </c>
      <c r="CL750" s="190" t="s">
        <v>287</v>
      </c>
      <c r="CM750" s="193">
        <v>36000</v>
      </c>
      <c r="CN750" s="193">
        <v>40000</v>
      </c>
      <c r="CO750" s="190" t="s">
        <v>271</v>
      </c>
      <c r="CP750" s="193" t="s">
        <v>271</v>
      </c>
      <c r="CQ750" s="193" t="s">
        <v>271</v>
      </c>
      <c r="CR750" s="190" t="s">
        <v>271</v>
      </c>
      <c r="CS750" s="193" t="s">
        <v>271</v>
      </c>
      <c r="CT750" s="193" t="s">
        <v>271</v>
      </c>
      <c r="CU750" s="190" t="s">
        <v>271</v>
      </c>
      <c r="CV750" s="193" t="s">
        <v>271</v>
      </c>
      <c r="CW750" s="193" t="s">
        <v>271</v>
      </c>
      <c r="CX750" s="190" t="s">
        <v>271</v>
      </c>
      <c r="CY750" s="193" t="s">
        <v>271</v>
      </c>
      <c r="CZ750" s="193" t="s">
        <v>271</v>
      </c>
      <c r="DA750" s="190" t="s">
        <v>271</v>
      </c>
      <c r="DB750" s="193" t="s">
        <v>271</v>
      </c>
      <c r="DC750" s="193" t="s">
        <v>271</v>
      </c>
      <c r="DD750" s="190" t="s">
        <v>271</v>
      </c>
      <c r="DE750" s="193" t="s">
        <v>271</v>
      </c>
      <c r="DF750" s="193" t="s">
        <v>271</v>
      </c>
      <c r="DG750" s="190" t="s">
        <v>271</v>
      </c>
      <c r="DH750" s="193" t="s">
        <v>271</v>
      </c>
      <c r="DI750" s="193" t="s">
        <v>271</v>
      </c>
      <c r="DJ750" s="190" t="s">
        <v>287</v>
      </c>
      <c r="DK750" s="193">
        <v>36000</v>
      </c>
      <c r="DL750" s="193">
        <v>40000</v>
      </c>
      <c r="DM750" s="190" t="s">
        <v>271</v>
      </c>
      <c r="DN750" s="193" t="s">
        <v>271</v>
      </c>
      <c r="DO750" s="193" t="s">
        <v>271</v>
      </c>
      <c r="DP750" s="190" t="s">
        <v>271</v>
      </c>
      <c r="DQ750" s="193" t="s">
        <v>271</v>
      </c>
      <c r="DR750" s="193" t="s">
        <v>271</v>
      </c>
      <c r="DS750" s="190" t="s">
        <v>271</v>
      </c>
      <c r="DT750" s="193" t="s">
        <v>271</v>
      </c>
      <c r="DU750" s="193" t="s">
        <v>271</v>
      </c>
      <c r="DV750" s="190" t="s">
        <v>271</v>
      </c>
      <c r="DW750" s="193" t="s">
        <v>271</v>
      </c>
      <c r="DX750" s="193" t="s">
        <v>271</v>
      </c>
      <c r="DY750" s="190" t="s">
        <v>356</v>
      </c>
      <c r="DZ750" s="190" t="s">
        <v>297</v>
      </c>
      <c r="EA750" s="190" t="s">
        <v>271</v>
      </c>
      <c r="EB750" s="190" t="s">
        <v>271</v>
      </c>
      <c r="EC750" s="190" t="s">
        <v>272</v>
      </c>
      <c r="ED750" s="190" t="s">
        <v>271</v>
      </c>
      <c r="EE750" s="190" t="s">
        <v>271</v>
      </c>
      <c r="EF750" s="190" t="s">
        <v>5876</v>
      </c>
      <c r="EG750" s="190" t="s">
        <v>321</v>
      </c>
      <c r="EH750" s="190" t="s">
        <v>380</v>
      </c>
      <c r="EI750" s="190" t="s">
        <v>319</v>
      </c>
      <c r="EJ750" s="190" t="s">
        <v>245</v>
      </c>
      <c r="EK750" s="190" t="s">
        <v>379</v>
      </c>
      <c r="EL750" s="190" t="s">
        <v>272</v>
      </c>
      <c r="EM750" s="190" t="s">
        <v>271</v>
      </c>
      <c r="EN750" s="190" t="s">
        <v>272</v>
      </c>
      <c r="EO750" s="190" t="s">
        <v>271</v>
      </c>
      <c r="EP750" s="190" t="s">
        <v>464</v>
      </c>
      <c r="EQ750" s="190">
        <v>2</v>
      </c>
      <c r="ER750" s="190" t="s">
        <v>349</v>
      </c>
      <c r="ES750" s="190" t="s">
        <v>272</v>
      </c>
      <c r="ET750" s="190" t="s">
        <v>271</v>
      </c>
      <c r="EU750" s="190" t="s">
        <v>272</v>
      </c>
      <c r="EV750" s="190" t="s">
        <v>271</v>
      </c>
      <c r="EW750" s="190" t="s">
        <v>601</v>
      </c>
      <c r="EX750" s="190">
        <v>2</v>
      </c>
      <c r="EY750" s="190" t="s">
        <v>278</v>
      </c>
      <c r="EZ750" s="190" t="s">
        <v>266</v>
      </c>
      <c r="FA750" s="190" t="s">
        <v>260</v>
      </c>
      <c r="FB750" s="193">
        <v>1</v>
      </c>
      <c r="FC750" s="190" t="s">
        <v>276</v>
      </c>
      <c r="FD750" s="190" t="s">
        <v>482</v>
      </c>
      <c r="FE750" s="190" t="s">
        <v>348</v>
      </c>
      <c r="FF750" s="190" t="s">
        <v>264</v>
      </c>
      <c r="FG750" s="190" t="s">
        <v>271</v>
      </c>
      <c r="FH750" s="190" t="s">
        <v>5875</v>
      </c>
      <c r="FI750" s="190" t="s">
        <v>5874</v>
      </c>
      <c r="FJ750" s="190" t="s">
        <v>5873</v>
      </c>
      <c r="FK750" s="190" t="s">
        <v>5872</v>
      </c>
      <c r="FL750" s="190" t="s">
        <v>5871</v>
      </c>
      <c r="FM750" s="190" t="s">
        <v>5870</v>
      </c>
      <c r="FN750" s="190" t="s">
        <v>271</v>
      </c>
      <c r="FO750" s="190" t="s">
        <v>5869</v>
      </c>
      <c r="FP750" s="190" t="s">
        <v>271</v>
      </c>
      <c r="FQ750" s="193">
        <v>40000</v>
      </c>
      <c r="FR750" s="193">
        <v>36000</v>
      </c>
      <c r="FS750" s="190" t="s">
        <v>271</v>
      </c>
      <c r="FT750" s="190" t="s">
        <v>271</v>
      </c>
      <c r="FU750" s="190" t="s">
        <v>271</v>
      </c>
      <c r="FV750" s="190" t="s">
        <v>271</v>
      </c>
      <c r="FW750" s="190" t="s">
        <v>271</v>
      </c>
      <c r="FX750" s="190" t="s">
        <v>271</v>
      </c>
      <c r="FY750" s="190" t="s">
        <v>271</v>
      </c>
      <c r="FZ750" s="190" t="s">
        <v>271</v>
      </c>
      <c r="GA750" s="190" t="s">
        <v>272</v>
      </c>
      <c r="GB750" s="190" t="s">
        <v>271</v>
      </c>
      <c r="GC750" s="190" t="s">
        <v>271</v>
      </c>
      <c r="GD750" s="190" t="s">
        <v>271</v>
      </c>
      <c r="GE750" s="190" t="s">
        <v>272</v>
      </c>
    </row>
    <row r="751" spans="1:187" x14ac:dyDescent="0.3">
      <c r="A751" s="190" t="s">
        <v>296</v>
      </c>
      <c r="B751" s="190">
        <v>3762</v>
      </c>
      <c r="C751" s="190" t="s">
        <v>149</v>
      </c>
      <c r="D751" s="190" t="s">
        <v>238</v>
      </c>
      <c r="F751" s="190" t="s">
        <v>3887</v>
      </c>
      <c r="G751" s="190" t="s">
        <v>3876</v>
      </c>
      <c r="Q751" s="190"/>
      <c r="R751" s="190"/>
      <c r="S751" s="190"/>
      <c r="U751" s="190"/>
      <c r="V751" s="190" t="s">
        <v>3886</v>
      </c>
      <c r="W751" s="190" t="s">
        <v>3885</v>
      </c>
      <c r="X751" s="190" t="s">
        <v>3884</v>
      </c>
      <c r="Y751" s="190" t="s">
        <v>3883</v>
      </c>
      <c r="Z751" s="190" t="s">
        <v>3882</v>
      </c>
      <c r="AA751" s="190" t="s">
        <v>3881</v>
      </c>
      <c r="AB751" s="190" t="s">
        <v>310</v>
      </c>
      <c r="AC751" s="190" t="s">
        <v>3880</v>
      </c>
      <c r="AD751" s="190" t="s">
        <v>289</v>
      </c>
      <c r="AE751" s="190" t="s">
        <v>3879</v>
      </c>
      <c r="AG751" s="190"/>
      <c r="AH751" s="190"/>
      <c r="AI751" s="190"/>
      <c r="AJ751" s="190"/>
      <c r="AK751" s="190"/>
      <c r="AL751" s="190"/>
      <c r="AM751" s="193">
        <v>0</v>
      </c>
      <c r="AN751" s="193">
        <v>0</v>
      </c>
      <c r="AO751" s="193">
        <v>0</v>
      </c>
      <c r="AP751" s="193">
        <v>0</v>
      </c>
      <c r="AQ751" s="193">
        <v>0</v>
      </c>
      <c r="AR751" s="193">
        <v>0</v>
      </c>
      <c r="AS751" s="190" t="s">
        <v>271</v>
      </c>
      <c r="AT751" s="193" t="s">
        <v>271</v>
      </c>
      <c r="AU751" s="193" t="s">
        <v>271</v>
      </c>
      <c r="AV751" s="190" t="s">
        <v>271</v>
      </c>
      <c r="AW751" s="193" t="s">
        <v>271</v>
      </c>
      <c r="AX751" s="193" t="s">
        <v>271</v>
      </c>
      <c r="AY751" s="190" t="s">
        <v>271</v>
      </c>
      <c r="AZ751" s="193" t="s">
        <v>271</v>
      </c>
      <c r="BA751" s="193" t="s">
        <v>271</v>
      </c>
      <c r="BB751" s="190" t="s">
        <v>271</v>
      </c>
      <c r="BC751" s="193" t="s">
        <v>271</v>
      </c>
      <c r="BD751" s="193" t="s">
        <v>271</v>
      </c>
      <c r="BE751" s="190" t="s">
        <v>271</v>
      </c>
      <c r="BF751" s="193" t="s">
        <v>271</v>
      </c>
      <c r="BG751" s="193" t="s">
        <v>271</v>
      </c>
      <c r="BH751" s="190" t="s">
        <v>271</v>
      </c>
      <c r="BI751" s="193" t="s">
        <v>271</v>
      </c>
      <c r="BJ751" s="193" t="s">
        <v>271</v>
      </c>
      <c r="BK751" s="190" t="s">
        <v>271</v>
      </c>
      <c r="BL751" s="193" t="s">
        <v>271</v>
      </c>
      <c r="BM751" s="193" t="s">
        <v>271</v>
      </c>
      <c r="BN751" s="190" t="s">
        <v>271</v>
      </c>
      <c r="BO751" s="193" t="s">
        <v>271</v>
      </c>
      <c r="BP751" s="193" t="s">
        <v>271</v>
      </c>
      <c r="BQ751" s="190" t="s">
        <v>271</v>
      </c>
      <c r="BR751" s="193" t="s">
        <v>271</v>
      </c>
      <c r="BS751" s="193" t="s">
        <v>271</v>
      </c>
      <c r="BT751" s="190" t="s">
        <v>271</v>
      </c>
      <c r="BU751" s="193" t="s">
        <v>271</v>
      </c>
      <c r="BV751" s="193" t="s">
        <v>271</v>
      </c>
      <c r="BW751" s="193">
        <v>0</v>
      </c>
      <c r="BX751" s="193">
        <v>0</v>
      </c>
      <c r="BY751" s="193">
        <v>17500</v>
      </c>
      <c r="BZ751" s="193">
        <v>3810</v>
      </c>
      <c r="CA751" s="193">
        <v>1460</v>
      </c>
      <c r="CB751" s="193">
        <v>5270</v>
      </c>
      <c r="CC751" s="190" t="s">
        <v>271</v>
      </c>
      <c r="CD751" s="193" t="s">
        <v>271</v>
      </c>
      <c r="CE751" s="193" t="s">
        <v>271</v>
      </c>
      <c r="CF751" s="190" t="s">
        <v>271</v>
      </c>
      <c r="CG751" s="193" t="s">
        <v>271</v>
      </c>
      <c r="CH751" s="193" t="s">
        <v>271</v>
      </c>
      <c r="CI751" s="190" t="s">
        <v>271</v>
      </c>
      <c r="CJ751" s="193" t="s">
        <v>271</v>
      </c>
      <c r="CK751" s="193" t="s">
        <v>271</v>
      </c>
      <c r="CL751" s="190" t="s">
        <v>271</v>
      </c>
      <c r="CM751" s="193" t="s">
        <v>271</v>
      </c>
      <c r="CN751" s="193" t="s">
        <v>271</v>
      </c>
      <c r="CO751" s="190" t="s">
        <v>271</v>
      </c>
      <c r="CP751" s="193" t="s">
        <v>271</v>
      </c>
      <c r="CQ751" s="193" t="s">
        <v>271</v>
      </c>
      <c r="CR751" s="190" t="s">
        <v>271</v>
      </c>
      <c r="CS751" s="193" t="s">
        <v>271</v>
      </c>
      <c r="CT751" s="193" t="s">
        <v>271</v>
      </c>
      <c r="CU751" s="190" t="s">
        <v>271</v>
      </c>
      <c r="CV751" s="193" t="s">
        <v>271</v>
      </c>
      <c r="CW751" s="193" t="s">
        <v>271</v>
      </c>
      <c r="CX751" s="190" t="s">
        <v>271</v>
      </c>
      <c r="CY751" s="193" t="s">
        <v>271</v>
      </c>
      <c r="CZ751" s="193" t="s">
        <v>271</v>
      </c>
      <c r="DA751" s="190" t="s">
        <v>271</v>
      </c>
      <c r="DB751" s="193" t="s">
        <v>271</v>
      </c>
      <c r="DC751" s="193" t="s">
        <v>271</v>
      </c>
      <c r="DD751" s="190" t="s">
        <v>287</v>
      </c>
      <c r="DE751" s="193">
        <v>200</v>
      </c>
      <c r="DF751" s="193">
        <v>600</v>
      </c>
      <c r="DG751" s="190" t="s">
        <v>287</v>
      </c>
      <c r="DH751" s="193">
        <v>500</v>
      </c>
      <c r="DI751" s="193">
        <v>6000</v>
      </c>
      <c r="DJ751" s="190" t="s">
        <v>271</v>
      </c>
      <c r="DK751" s="193" t="s">
        <v>271</v>
      </c>
      <c r="DL751" s="193" t="s">
        <v>271</v>
      </c>
      <c r="DM751" s="190" t="s">
        <v>271</v>
      </c>
      <c r="DN751" s="193" t="s">
        <v>271</v>
      </c>
      <c r="DO751" s="193" t="s">
        <v>271</v>
      </c>
      <c r="DP751" s="190" t="s">
        <v>287</v>
      </c>
      <c r="DQ751" s="193">
        <v>1600</v>
      </c>
      <c r="DR751" s="193">
        <v>8000</v>
      </c>
      <c r="DS751" s="190" t="s">
        <v>271</v>
      </c>
      <c r="DT751" s="193" t="s">
        <v>271</v>
      </c>
      <c r="DU751" s="193" t="s">
        <v>271</v>
      </c>
      <c r="DV751" s="190" t="s">
        <v>271</v>
      </c>
      <c r="DW751" s="193" t="s">
        <v>271</v>
      </c>
      <c r="DX751" s="193" t="s">
        <v>271</v>
      </c>
      <c r="DY751" s="193"/>
      <c r="DZ751" s="190" t="s">
        <v>297</v>
      </c>
      <c r="EA751" s="190" t="s">
        <v>271</v>
      </c>
      <c r="EB751" s="190" t="s">
        <v>271</v>
      </c>
      <c r="EC751" s="190" t="s">
        <v>272</v>
      </c>
      <c r="ED751" s="190" t="s">
        <v>381</v>
      </c>
      <c r="EE751" s="190" t="s">
        <v>307</v>
      </c>
      <c r="EF751" s="190" t="s">
        <v>3878</v>
      </c>
      <c r="EG751" s="190" t="s">
        <v>285</v>
      </c>
      <c r="EH751" s="190" t="s">
        <v>380</v>
      </c>
      <c r="EI751" s="190" t="s">
        <v>319</v>
      </c>
      <c r="EJ751" s="190" t="s">
        <v>245</v>
      </c>
      <c r="EK751" s="190" t="s">
        <v>1390</v>
      </c>
      <c r="EL751" s="190" t="s">
        <v>297</v>
      </c>
      <c r="EM751" s="190" t="s">
        <v>297</v>
      </c>
      <c r="EN751" s="190" t="s">
        <v>272</v>
      </c>
      <c r="EO751" s="190" t="s">
        <v>272</v>
      </c>
      <c r="EP751" s="190" t="s">
        <v>464</v>
      </c>
      <c r="EQ751" s="190">
        <v>2</v>
      </c>
      <c r="ER751" s="190" t="s">
        <v>304</v>
      </c>
      <c r="ES751" s="190" t="s">
        <v>272</v>
      </c>
      <c r="ET751" s="190" t="s">
        <v>297</v>
      </c>
      <c r="EU751" s="190" t="s">
        <v>272</v>
      </c>
      <c r="EV751" s="190" t="s">
        <v>297</v>
      </c>
      <c r="EW751" s="190" t="s">
        <v>601</v>
      </c>
      <c r="EX751" s="190">
        <v>2</v>
      </c>
      <c r="EY751" s="190" t="s">
        <v>302</v>
      </c>
      <c r="EZ751" s="190" t="s">
        <v>268</v>
      </c>
      <c r="FA751" s="190" t="s">
        <v>260</v>
      </c>
      <c r="FB751" s="190">
        <v>1</v>
      </c>
      <c r="FC751" s="190" t="s">
        <v>1357</v>
      </c>
      <c r="FD751" s="190" t="s">
        <v>271</v>
      </c>
      <c r="FE751" s="190" t="s">
        <v>271</v>
      </c>
      <c r="FF751" s="190" t="s">
        <v>264</v>
      </c>
      <c r="FG751" s="190" t="s">
        <v>271</v>
      </c>
      <c r="FO751" s="190" t="s">
        <v>3877</v>
      </c>
      <c r="FP751" s="190" t="s">
        <v>271</v>
      </c>
      <c r="FQ751" s="190">
        <v>17500</v>
      </c>
      <c r="FR751" s="190">
        <v>5270</v>
      </c>
      <c r="FS751" s="190" t="s">
        <v>272</v>
      </c>
      <c r="FT751" s="190" t="s">
        <v>272</v>
      </c>
      <c r="FU751" s="190" t="s">
        <v>297</v>
      </c>
      <c r="FV751" s="190" t="s">
        <v>297</v>
      </c>
      <c r="FW751" s="190" t="s">
        <v>272</v>
      </c>
      <c r="FX751" s="190" t="s">
        <v>272</v>
      </c>
      <c r="FY751" s="190" t="s">
        <v>297</v>
      </c>
      <c r="FZ751" s="190" t="s">
        <v>297</v>
      </c>
      <c r="GA751" s="190" t="s">
        <v>297</v>
      </c>
      <c r="GB751" s="190" t="s">
        <v>297</v>
      </c>
      <c r="GC751" s="190" t="s">
        <v>297</v>
      </c>
      <c r="GD751" s="190" t="s">
        <v>297</v>
      </c>
      <c r="GE751" s="190" t="s">
        <v>297</v>
      </c>
    </row>
    <row r="752" spans="1:187" x14ac:dyDescent="0.3">
      <c r="A752" s="190" t="s">
        <v>372</v>
      </c>
      <c r="B752" s="190">
        <v>3298</v>
      </c>
      <c r="C752" s="190" t="s">
        <v>151</v>
      </c>
      <c r="D752" s="190" t="s">
        <v>243</v>
      </c>
      <c r="E752" s="190" t="s">
        <v>12995</v>
      </c>
      <c r="F752" s="190" t="s">
        <v>12994</v>
      </c>
      <c r="G752" s="190" t="s">
        <v>12545</v>
      </c>
      <c r="H752" s="190" t="s">
        <v>514</v>
      </c>
      <c r="I752" s="190" t="s">
        <v>513</v>
      </c>
      <c r="J752" s="190" t="s">
        <v>512</v>
      </c>
      <c r="K752" s="190" t="s">
        <v>271</v>
      </c>
      <c r="L752" s="190" t="s">
        <v>271</v>
      </c>
      <c r="M752" s="190" t="s">
        <v>271</v>
      </c>
      <c r="N752" s="190" t="s">
        <v>271</v>
      </c>
      <c r="O752" s="190" t="s">
        <v>271</v>
      </c>
      <c r="P752" s="190" t="s">
        <v>271</v>
      </c>
      <c r="Q752" s="191">
        <v>42221</v>
      </c>
      <c r="R752" s="191">
        <v>42735</v>
      </c>
      <c r="T752" s="190" t="s">
        <v>366</v>
      </c>
      <c r="U752" s="194">
        <v>434909</v>
      </c>
      <c r="V752" s="190" t="s">
        <v>9639</v>
      </c>
      <c r="W752" s="190" t="s">
        <v>9638</v>
      </c>
      <c r="X752" s="190" t="s">
        <v>9618</v>
      </c>
      <c r="Y752" s="190" t="s">
        <v>9637</v>
      </c>
      <c r="Z752" s="190" t="s">
        <v>364</v>
      </c>
      <c r="AA752" s="190" t="s">
        <v>9636</v>
      </c>
      <c r="AB752" s="190" t="s">
        <v>310</v>
      </c>
      <c r="AC752" s="190" t="s">
        <v>12993</v>
      </c>
      <c r="AD752" s="190" t="s">
        <v>325</v>
      </c>
      <c r="AE752" s="190" t="s">
        <v>12992</v>
      </c>
      <c r="AF752" s="190" t="s">
        <v>12991</v>
      </c>
      <c r="AG752" s="193">
        <v>23775</v>
      </c>
      <c r="AH752" s="193">
        <v>14630</v>
      </c>
      <c r="AI752" s="193">
        <v>38405</v>
      </c>
      <c r="AJ752" s="193">
        <v>7925</v>
      </c>
      <c r="AK752" s="193">
        <v>7315</v>
      </c>
      <c r="AL752" s="193">
        <v>15240</v>
      </c>
      <c r="AM752" s="193">
        <v>0</v>
      </c>
      <c r="AN752" s="193">
        <v>0</v>
      </c>
      <c r="AO752" s="193">
        <v>0</v>
      </c>
      <c r="AP752" s="193">
        <v>0</v>
      </c>
      <c r="AQ752" s="193">
        <v>0</v>
      </c>
      <c r="AR752" s="193">
        <v>0</v>
      </c>
      <c r="AS752" s="190" t="s">
        <v>271</v>
      </c>
      <c r="AT752" s="193" t="s">
        <v>271</v>
      </c>
      <c r="AU752" s="193" t="s">
        <v>271</v>
      </c>
      <c r="AV752" s="190" t="s">
        <v>271</v>
      </c>
      <c r="AW752" s="193" t="s">
        <v>271</v>
      </c>
      <c r="AX752" s="193" t="s">
        <v>271</v>
      </c>
      <c r="AY752" s="190" t="s">
        <v>271</v>
      </c>
      <c r="AZ752" s="193" t="s">
        <v>271</v>
      </c>
      <c r="BA752" s="193" t="s">
        <v>271</v>
      </c>
      <c r="BB752" s="190" t="s">
        <v>271</v>
      </c>
      <c r="BC752" s="193" t="s">
        <v>271</v>
      </c>
      <c r="BD752" s="193" t="s">
        <v>271</v>
      </c>
      <c r="BE752" s="190" t="s">
        <v>271</v>
      </c>
      <c r="BF752" s="193" t="s">
        <v>271</v>
      </c>
      <c r="BG752" s="193" t="s">
        <v>271</v>
      </c>
      <c r="BH752" s="190" t="s">
        <v>271</v>
      </c>
      <c r="BI752" s="193" t="s">
        <v>271</v>
      </c>
      <c r="BJ752" s="193" t="s">
        <v>271</v>
      </c>
      <c r="BK752" s="190" t="s">
        <v>271</v>
      </c>
      <c r="BL752" s="193" t="s">
        <v>271</v>
      </c>
      <c r="BM752" s="193" t="s">
        <v>271</v>
      </c>
      <c r="BN752" s="190" t="s">
        <v>271</v>
      </c>
      <c r="BO752" s="193" t="s">
        <v>271</v>
      </c>
      <c r="BP752" s="193" t="s">
        <v>271</v>
      </c>
      <c r="BQ752" s="190" t="s">
        <v>271</v>
      </c>
      <c r="BR752" s="193" t="s">
        <v>271</v>
      </c>
      <c r="BS752" s="193" t="s">
        <v>271</v>
      </c>
      <c r="BT752" s="190" t="s">
        <v>271</v>
      </c>
      <c r="BU752" s="193" t="s">
        <v>271</v>
      </c>
      <c r="BV752" s="193" t="s">
        <v>271</v>
      </c>
      <c r="BW752" s="193">
        <v>19020</v>
      </c>
      <c r="BX752" s="193">
        <v>11704</v>
      </c>
      <c r="BY752" s="193">
        <v>30724</v>
      </c>
      <c r="BZ752" s="193">
        <v>6340</v>
      </c>
      <c r="CA752" s="193">
        <v>5852</v>
      </c>
      <c r="CB752" s="193">
        <v>12192</v>
      </c>
      <c r="CC752" s="190" t="s">
        <v>271</v>
      </c>
      <c r="CD752" s="193" t="s">
        <v>271</v>
      </c>
      <c r="CE752" s="193" t="s">
        <v>271</v>
      </c>
      <c r="CF752" s="190" t="s">
        <v>271</v>
      </c>
      <c r="CG752" s="193" t="s">
        <v>271</v>
      </c>
      <c r="CH752" s="193" t="s">
        <v>271</v>
      </c>
      <c r="CI752" s="190" t="s">
        <v>271</v>
      </c>
      <c r="CJ752" s="193" t="s">
        <v>271</v>
      </c>
      <c r="CK752" s="193" t="s">
        <v>271</v>
      </c>
      <c r="CL752" s="190" t="s">
        <v>271</v>
      </c>
      <c r="CM752" s="193" t="s">
        <v>271</v>
      </c>
      <c r="CN752" s="193" t="s">
        <v>271</v>
      </c>
      <c r="CO752" s="190" t="s">
        <v>271</v>
      </c>
      <c r="CP752" s="193" t="s">
        <v>271</v>
      </c>
      <c r="CQ752" s="193" t="s">
        <v>271</v>
      </c>
      <c r="CR752" s="190" t="s">
        <v>271</v>
      </c>
      <c r="CS752" s="193" t="s">
        <v>271</v>
      </c>
      <c r="CT752" s="193" t="s">
        <v>271</v>
      </c>
      <c r="CU752" s="190" t="s">
        <v>287</v>
      </c>
      <c r="CV752" s="193">
        <v>11952</v>
      </c>
      <c r="CW752" s="193">
        <v>29523</v>
      </c>
      <c r="CX752" s="190" t="s">
        <v>271</v>
      </c>
      <c r="CY752" s="193" t="s">
        <v>271</v>
      </c>
      <c r="CZ752" s="193" t="s">
        <v>271</v>
      </c>
      <c r="DA752" s="190" t="s">
        <v>271</v>
      </c>
      <c r="DB752" s="193" t="s">
        <v>271</v>
      </c>
      <c r="DC752" s="193" t="s">
        <v>271</v>
      </c>
      <c r="DD752" s="190" t="s">
        <v>271</v>
      </c>
      <c r="DE752" s="193" t="s">
        <v>271</v>
      </c>
      <c r="DF752" s="193" t="s">
        <v>271</v>
      </c>
      <c r="DG752" s="190" t="s">
        <v>271</v>
      </c>
      <c r="DH752" s="193" t="s">
        <v>271</v>
      </c>
      <c r="DI752" s="193" t="s">
        <v>271</v>
      </c>
      <c r="DJ752" s="190" t="s">
        <v>271</v>
      </c>
      <c r="DK752" s="193" t="s">
        <v>271</v>
      </c>
      <c r="DL752" s="193" t="s">
        <v>271</v>
      </c>
      <c r="DM752" s="190" t="s">
        <v>271</v>
      </c>
      <c r="DN752" s="193" t="s">
        <v>271</v>
      </c>
      <c r="DO752" s="193" t="s">
        <v>271</v>
      </c>
      <c r="DP752" s="190" t="s">
        <v>271</v>
      </c>
      <c r="DQ752" s="193" t="s">
        <v>271</v>
      </c>
      <c r="DR752" s="193" t="s">
        <v>271</v>
      </c>
      <c r="DS752" s="190" t="s">
        <v>271</v>
      </c>
      <c r="DT752" s="193" t="s">
        <v>271</v>
      </c>
      <c r="DU752" s="193" t="s">
        <v>271</v>
      </c>
      <c r="DV752" s="190" t="s">
        <v>287</v>
      </c>
      <c r="DW752" s="193">
        <v>240</v>
      </c>
      <c r="DX752" s="193">
        <v>1200</v>
      </c>
      <c r="DY752" s="190" t="s">
        <v>356</v>
      </c>
      <c r="DZ752" s="190" t="s">
        <v>272</v>
      </c>
      <c r="EA752" s="190" t="s">
        <v>785</v>
      </c>
      <c r="EB752" s="190" t="s">
        <v>286</v>
      </c>
      <c r="EC752" s="190" t="s">
        <v>272</v>
      </c>
      <c r="ED752" s="190" t="s">
        <v>381</v>
      </c>
      <c r="EE752" s="190" t="s">
        <v>307</v>
      </c>
      <c r="EF752" s="190" t="s">
        <v>271</v>
      </c>
      <c r="EG752" s="190" t="s">
        <v>352</v>
      </c>
      <c r="EH752" s="190" t="s">
        <v>320</v>
      </c>
      <c r="EI752" s="190" t="s">
        <v>483</v>
      </c>
      <c r="EJ752" s="190" t="s">
        <v>245</v>
      </c>
      <c r="EK752" s="190" t="s">
        <v>379</v>
      </c>
      <c r="EL752" s="190" t="s">
        <v>272</v>
      </c>
      <c r="EM752" s="190" t="s">
        <v>272</v>
      </c>
      <c r="EN752" s="190" t="s">
        <v>272</v>
      </c>
      <c r="EO752" s="190" t="s">
        <v>272</v>
      </c>
      <c r="EP752" s="190" t="s">
        <v>378</v>
      </c>
      <c r="EQ752" s="190">
        <v>4</v>
      </c>
      <c r="ER752" s="190" t="s">
        <v>349</v>
      </c>
      <c r="ES752" s="190" t="s">
        <v>297</v>
      </c>
      <c r="ET752" s="190" t="s">
        <v>297</v>
      </c>
      <c r="EU752" s="190" t="s">
        <v>272</v>
      </c>
      <c r="EV752" s="190" t="s">
        <v>297</v>
      </c>
      <c r="EW752" s="190" t="s">
        <v>601</v>
      </c>
      <c r="EX752" s="190">
        <v>1</v>
      </c>
      <c r="EY752" s="190" t="s">
        <v>318</v>
      </c>
      <c r="EZ752" s="190" t="s">
        <v>268</v>
      </c>
      <c r="FA752" s="190" t="s">
        <v>259</v>
      </c>
      <c r="FB752" s="193">
        <v>0</v>
      </c>
      <c r="FC752" s="190" t="s">
        <v>300</v>
      </c>
      <c r="FD752" s="190" t="s">
        <v>271</v>
      </c>
      <c r="FE752" s="190" t="s">
        <v>271</v>
      </c>
      <c r="FF752" s="190" t="s">
        <v>262</v>
      </c>
      <c r="FG752" s="190" t="s">
        <v>271</v>
      </c>
      <c r="FH752" s="190" t="s">
        <v>271</v>
      </c>
      <c r="FI752" s="190" t="s">
        <v>12990</v>
      </c>
      <c r="FJ752" s="190" t="s">
        <v>12989</v>
      </c>
      <c r="FK752" s="190" t="s">
        <v>12988</v>
      </c>
      <c r="FL752" s="190" t="s">
        <v>12987</v>
      </c>
      <c r="FM752" s="190" t="s">
        <v>12986</v>
      </c>
      <c r="FN752" s="190" t="s">
        <v>12985</v>
      </c>
      <c r="FO752" s="190" t="s">
        <v>12984</v>
      </c>
      <c r="FP752" s="190" t="s">
        <v>271</v>
      </c>
      <c r="FQ752" s="193">
        <v>30724</v>
      </c>
      <c r="FR752" s="193">
        <v>12192</v>
      </c>
      <c r="FS752" s="190" t="s">
        <v>272</v>
      </c>
      <c r="FT752" s="190" t="s">
        <v>297</v>
      </c>
      <c r="FU752" s="190" t="s">
        <v>297</v>
      </c>
      <c r="FV752" s="190" t="s">
        <v>297</v>
      </c>
      <c r="FW752" s="190" t="s">
        <v>297</v>
      </c>
      <c r="FX752" s="190" t="s">
        <v>297</v>
      </c>
      <c r="FY752" s="190" t="s">
        <v>297</v>
      </c>
      <c r="FZ752" s="190" t="s">
        <v>297</v>
      </c>
      <c r="GA752" s="190" t="s">
        <v>272</v>
      </c>
      <c r="GB752" s="190" t="s">
        <v>297</v>
      </c>
      <c r="GC752" s="190" t="s">
        <v>272</v>
      </c>
      <c r="GD752" s="190" t="s">
        <v>297</v>
      </c>
      <c r="GE752" s="190" t="s">
        <v>272</v>
      </c>
    </row>
    <row r="753" spans="1:187" x14ac:dyDescent="0.3">
      <c r="A753" s="190" t="s">
        <v>372</v>
      </c>
      <c r="B753" s="190">
        <v>3314</v>
      </c>
      <c r="C753" s="190" t="s">
        <v>151</v>
      </c>
      <c r="D753" s="190" t="s">
        <v>243</v>
      </c>
      <c r="E753" s="190" t="s">
        <v>12983</v>
      </c>
      <c r="F753" s="190" t="s">
        <v>12982</v>
      </c>
      <c r="G753" s="190" t="s">
        <v>12545</v>
      </c>
      <c r="H753" s="190" t="s">
        <v>1104</v>
      </c>
      <c r="I753" s="190" t="s">
        <v>301</v>
      </c>
      <c r="J753" s="190" t="s">
        <v>12981</v>
      </c>
      <c r="K753" s="190" t="s">
        <v>271</v>
      </c>
      <c r="L753" s="190" t="s">
        <v>271</v>
      </c>
      <c r="M753" s="190" t="s">
        <v>271</v>
      </c>
      <c r="N753" s="190" t="s">
        <v>271</v>
      </c>
      <c r="O753" s="190" t="s">
        <v>271</v>
      </c>
      <c r="P753" s="190" t="s">
        <v>271</v>
      </c>
      <c r="Q753" s="191">
        <v>41404</v>
      </c>
      <c r="R753" s="191">
        <v>42369</v>
      </c>
      <c r="S753" s="191">
        <v>42582</v>
      </c>
      <c r="T753" s="190" t="s">
        <v>391</v>
      </c>
      <c r="U753" s="194">
        <v>3394178.51</v>
      </c>
      <c r="V753" s="190" t="s">
        <v>12980</v>
      </c>
      <c r="W753" s="190" t="s">
        <v>1739</v>
      </c>
      <c r="X753" s="190" t="s">
        <v>12979</v>
      </c>
      <c r="Y753" s="190" t="s">
        <v>5848</v>
      </c>
      <c r="Z753" s="190" t="s">
        <v>1642</v>
      </c>
      <c r="AA753" s="190" t="s">
        <v>1641</v>
      </c>
      <c r="AB753" s="190" t="s">
        <v>310</v>
      </c>
      <c r="AC753" s="190" t="s">
        <v>12978</v>
      </c>
      <c r="AD753" s="190" t="s">
        <v>325</v>
      </c>
      <c r="AE753" s="190" t="s">
        <v>12977</v>
      </c>
      <c r="AF753" s="190" t="s">
        <v>12976</v>
      </c>
      <c r="AG753" s="193">
        <v>630000</v>
      </c>
      <c r="AH753" s="193">
        <v>165000</v>
      </c>
      <c r="AI753" s="193">
        <v>795000</v>
      </c>
      <c r="AJ753" s="193">
        <v>225000</v>
      </c>
      <c r="AK753" s="193">
        <v>75000</v>
      </c>
      <c r="AL753" s="193">
        <v>300000</v>
      </c>
      <c r="AM753" s="193">
        <v>0</v>
      </c>
      <c r="AN753" s="193">
        <v>0</v>
      </c>
      <c r="AO753" s="193">
        <v>0</v>
      </c>
      <c r="AP753" s="193">
        <v>0</v>
      </c>
      <c r="AQ753" s="193">
        <v>0</v>
      </c>
      <c r="AR753" s="193">
        <v>0</v>
      </c>
      <c r="AS753" s="190" t="s">
        <v>271</v>
      </c>
      <c r="AT753" s="193" t="s">
        <v>271</v>
      </c>
      <c r="AU753" s="193" t="s">
        <v>271</v>
      </c>
      <c r="AV753" s="190" t="s">
        <v>271</v>
      </c>
      <c r="AW753" s="193" t="s">
        <v>271</v>
      </c>
      <c r="AX753" s="193" t="s">
        <v>271</v>
      </c>
      <c r="AY753" s="190" t="s">
        <v>271</v>
      </c>
      <c r="AZ753" s="193" t="s">
        <v>271</v>
      </c>
      <c r="BA753" s="193" t="s">
        <v>271</v>
      </c>
      <c r="BB753" s="190" t="s">
        <v>271</v>
      </c>
      <c r="BC753" s="193" t="s">
        <v>271</v>
      </c>
      <c r="BD753" s="193" t="s">
        <v>271</v>
      </c>
      <c r="BE753" s="190" t="s">
        <v>271</v>
      </c>
      <c r="BF753" s="193" t="s">
        <v>271</v>
      </c>
      <c r="BG753" s="193" t="s">
        <v>271</v>
      </c>
      <c r="BH753" s="190" t="s">
        <v>271</v>
      </c>
      <c r="BI753" s="193" t="s">
        <v>271</v>
      </c>
      <c r="BJ753" s="193" t="s">
        <v>271</v>
      </c>
      <c r="BK753" s="190" t="s">
        <v>271</v>
      </c>
      <c r="BL753" s="193" t="s">
        <v>271</v>
      </c>
      <c r="BM753" s="193" t="s">
        <v>271</v>
      </c>
      <c r="BN753" s="190" t="s">
        <v>271</v>
      </c>
      <c r="BO753" s="193" t="s">
        <v>271</v>
      </c>
      <c r="BP753" s="193" t="s">
        <v>271</v>
      </c>
      <c r="BQ753" s="190" t="s">
        <v>271</v>
      </c>
      <c r="BR753" s="193" t="s">
        <v>271</v>
      </c>
      <c r="BS753" s="193" t="s">
        <v>271</v>
      </c>
      <c r="BT753" s="190" t="s">
        <v>271</v>
      </c>
      <c r="BU753" s="193" t="s">
        <v>271</v>
      </c>
      <c r="BV753" s="193" t="s">
        <v>271</v>
      </c>
      <c r="BW753" s="193">
        <v>11974</v>
      </c>
      <c r="BX753" s="193">
        <v>2971</v>
      </c>
      <c r="BY753" s="193">
        <v>14945</v>
      </c>
      <c r="BZ753" s="193">
        <v>4277</v>
      </c>
      <c r="CA753" s="193">
        <v>1350</v>
      </c>
      <c r="CB753" s="193">
        <v>5627</v>
      </c>
      <c r="CC753" s="190" t="s">
        <v>271</v>
      </c>
      <c r="CD753" s="193" t="s">
        <v>271</v>
      </c>
      <c r="CE753" s="193" t="s">
        <v>271</v>
      </c>
      <c r="CF753" s="190" t="s">
        <v>271</v>
      </c>
      <c r="CG753" s="193" t="s">
        <v>271</v>
      </c>
      <c r="CH753" s="193" t="s">
        <v>271</v>
      </c>
      <c r="CI753" s="190" t="s">
        <v>271</v>
      </c>
      <c r="CJ753" s="193" t="s">
        <v>271</v>
      </c>
      <c r="CK753" s="193" t="s">
        <v>271</v>
      </c>
      <c r="CL753" s="190" t="s">
        <v>271</v>
      </c>
      <c r="CM753" s="193" t="s">
        <v>271</v>
      </c>
      <c r="CN753" s="193" t="s">
        <v>271</v>
      </c>
      <c r="CO753" s="190" t="s">
        <v>271</v>
      </c>
      <c r="CP753" s="193" t="s">
        <v>271</v>
      </c>
      <c r="CQ753" s="193" t="s">
        <v>271</v>
      </c>
      <c r="CR753" s="190" t="s">
        <v>271</v>
      </c>
      <c r="CS753" s="193" t="s">
        <v>271</v>
      </c>
      <c r="CT753" s="193" t="s">
        <v>271</v>
      </c>
      <c r="CU753" s="190" t="s">
        <v>271</v>
      </c>
      <c r="CV753" s="193" t="s">
        <v>271</v>
      </c>
      <c r="CW753" s="193" t="s">
        <v>271</v>
      </c>
      <c r="CX753" s="190" t="s">
        <v>271</v>
      </c>
      <c r="CY753" s="193" t="s">
        <v>271</v>
      </c>
      <c r="CZ753" s="193" t="s">
        <v>271</v>
      </c>
      <c r="DA753" s="190" t="s">
        <v>271</v>
      </c>
      <c r="DB753" s="193" t="s">
        <v>271</v>
      </c>
      <c r="DC753" s="193" t="s">
        <v>271</v>
      </c>
      <c r="DD753" s="190" t="s">
        <v>271</v>
      </c>
      <c r="DE753" s="193" t="s">
        <v>271</v>
      </c>
      <c r="DF753" s="193" t="s">
        <v>271</v>
      </c>
      <c r="DG753" s="190" t="s">
        <v>271</v>
      </c>
      <c r="DH753" s="193" t="s">
        <v>271</v>
      </c>
      <c r="DI753" s="193" t="s">
        <v>271</v>
      </c>
      <c r="DJ753" s="190" t="s">
        <v>271</v>
      </c>
      <c r="DK753" s="193" t="s">
        <v>271</v>
      </c>
      <c r="DL753" s="193" t="s">
        <v>271</v>
      </c>
      <c r="DM753" s="190" t="s">
        <v>271</v>
      </c>
      <c r="DN753" s="193" t="s">
        <v>271</v>
      </c>
      <c r="DO753" s="193" t="s">
        <v>271</v>
      </c>
      <c r="DP753" s="190" t="s">
        <v>271</v>
      </c>
      <c r="DQ753" s="193" t="s">
        <v>271</v>
      </c>
      <c r="DR753" s="193" t="s">
        <v>271</v>
      </c>
      <c r="DS753" s="190" t="s">
        <v>271</v>
      </c>
      <c r="DT753" s="193" t="s">
        <v>271</v>
      </c>
      <c r="DU753" s="193" t="s">
        <v>271</v>
      </c>
      <c r="DV753" s="190" t="s">
        <v>287</v>
      </c>
      <c r="DW753" s="193">
        <v>5627</v>
      </c>
      <c r="DX753" s="193">
        <v>14945</v>
      </c>
      <c r="DY753" s="190" t="s">
        <v>356</v>
      </c>
      <c r="DZ753" s="190" t="s">
        <v>297</v>
      </c>
      <c r="EA753" s="190" t="s">
        <v>271</v>
      </c>
      <c r="EB753" s="190" t="s">
        <v>271</v>
      </c>
      <c r="EC753" s="190" t="s">
        <v>272</v>
      </c>
      <c r="ED753" s="190" t="s">
        <v>868</v>
      </c>
      <c r="EE753" s="190" t="s">
        <v>307</v>
      </c>
      <c r="EF753" s="190" t="s">
        <v>271</v>
      </c>
      <c r="EG753" s="190" t="s">
        <v>352</v>
      </c>
      <c r="EH753" s="190" t="s">
        <v>320</v>
      </c>
      <c r="EI753" s="190" t="s">
        <v>283</v>
      </c>
      <c r="EJ753" s="190" t="s">
        <v>245</v>
      </c>
      <c r="EK753" s="190" t="s">
        <v>351</v>
      </c>
      <c r="EL753" s="190" t="s">
        <v>272</v>
      </c>
      <c r="EM753" s="190" t="s">
        <v>272</v>
      </c>
      <c r="EN753" s="190" t="s">
        <v>272</v>
      </c>
      <c r="EO753" s="190" t="s">
        <v>297</v>
      </c>
      <c r="EP753" s="190" t="s">
        <v>281</v>
      </c>
      <c r="EQ753" s="190">
        <v>3</v>
      </c>
      <c r="ER753" s="190" t="s">
        <v>692</v>
      </c>
      <c r="ES753" s="190" t="s">
        <v>297</v>
      </c>
      <c r="ET753" s="190" t="s">
        <v>297</v>
      </c>
      <c r="EU753" s="190" t="s">
        <v>297</v>
      </c>
      <c r="EV753" s="190" t="s">
        <v>297</v>
      </c>
      <c r="EW753" s="190" t="s">
        <v>691</v>
      </c>
      <c r="EX753" s="190" t="s">
        <v>271</v>
      </c>
      <c r="EY753" s="190" t="s">
        <v>302</v>
      </c>
      <c r="EZ753" s="190" t="s">
        <v>268</v>
      </c>
      <c r="FA753" s="190" t="s">
        <v>260</v>
      </c>
      <c r="FB753" s="193">
        <v>5</v>
      </c>
      <c r="FC753" s="190" t="s">
        <v>537</v>
      </c>
      <c r="FD753" s="190" t="s">
        <v>276</v>
      </c>
      <c r="FE753" s="190" t="s">
        <v>348</v>
      </c>
      <c r="FF753" s="190" t="s">
        <v>262</v>
      </c>
      <c r="FG753" s="190" t="s">
        <v>271</v>
      </c>
      <c r="FH753" s="190" t="s">
        <v>12975</v>
      </c>
      <c r="FI753" s="190" t="s">
        <v>12974</v>
      </c>
      <c r="FJ753" s="190" t="s">
        <v>12973</v>
      </c>
      <c r="FK753" s="190" t="s">
        <v>12972</v>
      </c>
      <c r="FL753" s="190" t="s">
        <v>12971</v>
      </c>
      <c r="FM753" s="190" t="s">
        <v>271</v>
      </c>
      <c r="FN753" s="190" t="s">
        <v>271</v>
      </c>
      <c r="FO753" s="190" t="s">
        <v>271</v>
      </c>
      <c r="FP753" s="190" t="s">
        <v>271</v>
      </c>
      <c r="FQ753" s="193">
        <v>14945</v>
      </c>
      <c r="FR753" s="193">
        <v>5627</v>
      </c>
      <c r="FS753" s="190" t="s">
        <v>272</v>
      </c>
      <c r="FT753" s="190" t="s">
        <v>297</v>
      </c>
      <c r="FU753" s="190" t="s">
        <v>297</v>
      </c>
      <c r="FV753" s="190" t="s">
        <v>297</v>
      </c>
      <c r="FW753" s="190" t="s">
        <v>297</v>
      </c>
      <c r="FX753" s="190" t="s">
        <v>297</v>
      </c>
      <c r="FY753" s="190" t="s">
        <v>297</v>
      </c>
      <c r="FZ753" s="190" t="s">
        <v>297</v>
      </c>
      <c r="GA753" s="190" t="s">
        <v>297</v>
      </c>
      <c r="GB753" s="190" t="s">
        <v>297</v>
      </c>
      <c r="GC753" s="190" t="s">
        <v>272</v>
      </c>
      <c r="GD753" s="190" t="s">
        <v>272</v>
      </c>
      <c r="GE753" s="190" t="s">
        <v>297</v>
      </c>
    </row>
    <row r="754" spans="1:187" x14ac:dyDescent="0.3">
      <c r="A754" s="190" t="s">
        <v>372</v>
      </c>
      <c r="B754" s="190">
        <v>3297</v>
      </c>
      <c r="C754" s="190" t="s">
        <v>151</v>
      </c>
      <c r="D754" s="190" t="s">
        <v>243</v>
      </c>
      <c r="E754" s="190" t="s">
        <v>9702</v>
      </c>
      <c r="F754" s="190" t="s">
        <v>9701</v>
      </c>
      <c r="G754" s="190" t="s">
        <v>4028</v>
      </c>
      <c r="H754" s="190" t="s">
        <v>1272</v>
      </c>
      <c r="I754" s="190" t="s">
        <v>301</v>
      </c>
      <c r="J754" s="190" t="s">
        <v>9700</v>
      </c>
      <c r="K754" s="190" t="s">
        <v>271</v>
      </c>
      <c r="L754" s="190" t="s">
        <v>271</v>
      </c>
      <c r="M754" s="190" t="s">
        <v>271</v>
      </c>
      <c r="N754" s="190" t="s">
        <v>271</v>
      </c>
      <c r="O754" s="190" t="s">
        <v>271</v>
      </c>
      <c r="P754" s="190" t="s">
        <v>271</v>
      </c>
      <c r="Q754" s="191">
        <v>42370</v>
      </c>
      <c r="R754" s="191">
        <v>43435</v>
      </c>
      <c r="T754" s="190" t="s">
        <v>366</v>
      </c>
      <c r="U754" s="194">
        <v>1000013</v>
      </c>
      <c r="V754" s="190" t="s">
        <v>9699</v>
      </c>
      <c r="W754" s="190" t="s">
        <v>364</v>
      </c>
      <c r="X754" s="190" t="s">
        <v>9620</v>
      </c>
      <c r="Y754" s="190" t="s">
        <v>9676</v>
      </c>
      <c r="Z754" s="190" t="s">
        <v>9698</v>
      </c>
      <c r="AA754" s="190" t="s">
        <v>9618</v>
      </c>
      <c r="AB754" s="190" t="s">
        <v>310</v>
      </c>
      <c r="AC754" s="190" t="s">
        <v>9697</v>
      </c>
      <c r="AD754" s="190" t="s">
        <v>325</v>
      </c>
      <c r="AE754" s="190" t="s">
        <v>9696</v>
      </c>
      <c r="AF754" s="190" t="s">
        <v>9695</v>
      </c>
      <c r="AG754" s="193">
        <v>17160</v>
      </c>
      <c r="AH754" s="193">
        <v>12240</v>
      </c>
      <c r="AI754" s="193">
        <v>29400</v>
      </c>
      <c r="AJ754" s="193">
        <v>28000</v>
      </c>
      <c r="AK754" s="193">
        <v>20000</v>
      </c>
      <c r="AL754" s="193">
        <v>48000</v>
      </c>
      <c r="AM754" s="193" t="s">
        <v>271</v>
      </c>
      <c r="AN754" s="193" t="s">
        <v>271</v>
      </c>
      <c r="AO754" s="193">
        <v>0</v>
      </c>
      <c r="AP754" s="193" t="s">
        <v>271</v>
      </c>
      <c r="AQ754" s="193" t="s">
        <v>271</v>
      </c>
      <c r="AR754" s="193">
        <v>0</v>
      </c>
      <c r="AS754" s="190" t="s">
        <v>271</v>
      </c>
      <c r="AT754" s="193" t="s">
        <v>271</v>
      </c>
      <c r="AU754" s="193" t="s">
        <v>271</v>
      </c>
      <c r="AV754" s="190" t="s">
        <v>271</v>
      </c>
      <c r="AW754" s="193" t="s">
        <v>271</v>
      </c>
      <c r="AX754" s="193" t="s">
        <v>271</v>
      </c>
      <c r="AY754" s="190" t="s">
        <v>271</v>
      </c>
      <c r="AZ754" s="193" t="s">
        <v>271</v>
      </c>
      <c r="BA754" s="193" t="s">
        <v>271</v>
      </c>
      <c r="BB754" s="190" t="s">
        <v>271</v>
      </c>
      <c r="BC754" s="193" t="s">
        <v>271</v>
      </c>
      <c r="BD754" s="193" t="s">
        <v>271</v>
      </c>
      <c r="BE754" s="190" t="s">
        <v>271</v>
      </c>
      <c r="BF754" s="193" t="s">
        <v>271</v>
      </c>
      <c r="BG754" s="193" t="s">
        <v>271</v>
      </c>
      <c r="BH754" s="190" t="s">
        <v>271</v>
      </c>
      <c r="BI754" s="193" t="s">
        <v>271</v>
      </c>
      <c r="BJ754" s="193" t="s">
        <v>271</v>
      </c>
      <c r="BK754" s="190" t="s">
        <v>271</v>
      </c>
      <c r="BL754" s="193" t="s">
        <v>271</v>
      </c>
      <c r="BM754" s="193" t="s">
        <v>271</v>
      </c>
      <c r="BN754" s="190" t="s">
        <v>271</v>
      </c>
      <c r="BO754" s="193" t="s">
        <v>271</v>
      </c>
      <c r="BP754" s="193" t="s">
        <v>271</v>
      </c>
      <c r="BQ754" s="190" t="s">
        <v>271</v>
      </c>
      <c r="BR754" s="193" t="s">
        <v>271</v>
      </c>
      <c r="BS754" s="193" t="s">
        <v>271</v>
      </c>
      <c r="BT754" s="190" t="s">
        <v>271</v>
      </c>
      <c r="BU754" s="193" t="s">
        <v>271</v>
      </c>
      <c r="BV754" s="193" t="s">
        <v>271</v>
      </c>
      <c r="BW754" s="193" t="s">
        <v>271</v>
      </c>
      <c r="BX754" s="193" t="s">
        <v>271</v>
      </c>
      <c r="BY754" s="193">
        <v>0</v>
      </c>
      <c r="BZ754" s="193" t="s">
        <v>271</v>
      </c>
      <c r="CA754" s="193" t="s">
        <v>271</v>
      </c>
      <c r="CB754" s="193">
        <v>0</v>
      </c>
      <c r="CC754" s="190" t="s">
        <v>271</v>
      </c>
      <c r="CD754" s="193" t="s">
        <v>271</v>
      </c>
      <c r="CE754" s="193" t="s">
        <v>271</v>
      </c>
      <c r="CF754" s="190" t="s">
        <v>271</v>
      </c>
      <c r="CG754" s="193" t="s">
        <v>271</v>
      </c>
      <c r="CH754" s="193" t="s">
        <v>271</v>
      </c>
      <c r="CI754" s="190" t="s">
        <v>271</v>
      </c>
      <c r="CJ754" s="193" t="s">
        <v>271</v>
      </c>
      <c r="CK754" s="193" t="s">
        <v>271</v>
      </c>
      <c r="CL754" s="190" t="s">
        <v>271</v>
      </c>
      <c r="CM754" s="193" t="s">
        <v>271</v>
      </c>
      <c r="CN754" s="193" t="s">
        <v>271</v>
      </c>
      <c r="CO754" s="190" t="s">
        <v>271</v>
      </c>
      <c r="CP754" s="193" t="s">
        <v>271</v>
      </c>
      <c r="CQ754" s="193" t="s">
        <v>271</v>
      </c>
      <c r="CR754" s="190" t="s">
        <v>287</v>
      </c>
      <c r="CS754" s="193">
        <v>0</v>
      </c>
      <c r="CT754" s="193">
        <v>0</v>
      </c>
      <c r="CU754" s="190" t="s">
        <v>271</v>
      </c>
      <c r="CV754" s="193" t="s">
        <v>271</v>
      </c>
      <c r="CW754" s="193" t="s">
        <v>271</v>
      </c>
      <c r="CX754" s="190" t="s">
        <v>287</v>
      </c>
      <c r="CY754" s="193">
        <v>0</v>
      </c>
      <c r="CZ754" s="193">
        <v>0</v>
      </c>
      <c r="DA754" s="190" t="s">
        <v>287</v>
      </c>
      <c r="DB754" s="193">
        <v>0</v>
      </c>
      <c r="DC754" s="193">
        <v>0</v>
      </c>
      <c r="DD754" s="190" t="s">
        <v>271</v>
      </c>
      <c r="DE754" s="193" t="s">
        <v>271</v>
      </c>
      <c r="DF754" s="193" t="s">
        <v>271</v>
      </c>
      <c r="DG754" s="190" t="s">
        <v>271</v>
      </c>
      <c r="DH754" s="193" t="s">
        <v>271</v>
      </c>
      <c r="DI754" s="193" t="s">
        <v>271</v>
      </c>
      <c r="DJ754" s="190" t="s">
        <v>271</v>
      </c>
      <c r="DK754" s="193" t="s">
        <v>271</v>
      </c>
      <c r="DL754" s="193" t="s">
        <v>271</v>
      </c>
      <c r="DM754" s="190" t="s">
        <v>287</v>
      </c>
      <c r="DN754" s="193">
        <v>0</v>
      </c>
      <c r="DO754" s="193">
        <v>0</v>
      </c>
      <c r="DP754" s="190" t="s">
        <v>287</v>
      </c>
      <c r="DQ754" s="193">
        <v>0</v>
      </c>
      <c r="DR754" s="193">
        <v>0</v>
      </c>
      <c r="DS754" s="190" t="s">
        <v>271</v>
      </c>
      <c r="DT754" s="193" t="s">
        <v>271</v>
      </c>
      <c r="DU754" s="193" t="s">
        <v>271</v>
      </c>
      <c r="DV754" s="190" t="s">
        <v>287</v>
      </c>
      <c r="DW754" s="193">
        <v>0</v>
      </c>
      <c r="DX754" s="193">
        <v>0</v>
      </c>
      <c r="DY754" s="190" t="s">
        <v>356</v>
      </c>
      <c r="DZ754" s="190" t="s">
        <v>297</v>
      </c>
      <c r="EA754" s="190" t="s">
        <v>271</v>
      </c>
      <c r="EB754" s="190" t="s">
        <v>271</v>
      </c>
      <c r="EC754" s="190" t="s">
        <v>272</v>
      </c>
      <c r="ED754" s="190" t="s">
        <v>381</v>
      </c>
      <c r="EE754" s="190" t="s">
        <v>307</v>
      </c>
      <c r="EF754" s="190" t="s">
        <v>9694</v>
      </c>
      <c r="EG754" s="190" t="s">
        <v>352</v>
      </c>
      <c r="EH754" s="190" t="s">
        <v>284</v>
      </c>
      <c r="EI754" s="190" t="s">
        <v>319</v>
      </c>
      <c r="EJ754" s="190" t="s">
        <v>245</v>
      </c>
      <c r="EK754" s="190" t="s">
        <v>379</v>
      </c>
      <c r="EL754" s="190" t="s">
        <v>272</v>
      </c>
      <c r="EM754" s="190" t="s">
        <v>272</v>
      </c>
      <c r="EN754" s="190" t="s">
        <v>272</v>
      </c>
      <c r="EO754" s="190" t="s">
        <v>272</v>
      </c>
      <c r="EP754" s="190" t="s">
        <v>378</v>
      </c>
      <c r="EQ754" s="190">
        <v>4</v>
      </c>
      <c r="ER754" s="190" t="s">
        <v>349</v>
      </c>
      <c r="ES754" s="190" t="s">
        <v>272</v>
      </c>
      <c r="ET754" s="190" t="s">
        <v>272</v>
      </c>
      <c r="EU754" s="190" t="s">
        <v>272</v>
      </c>
      <c r="EV754" s="190" t="s">
        <v>272</v>
      </c>
      <c r="EW754" s="190" t="s">
        <v>303</v>
      </c>
      <c r="EX754" s="190">
        <v>4</v>
      </c>
      <c r="EY754" s="190" t="s">
        <v>278</v>
      </c>
      <c r="EZ754" s="190" t="s">
        <v>268</v>
      </c>
      <c r="FA754" s="190" t="s">
        <v>260</v>
      </c>
      <c r="FB754" s="193">
        <v>2</v>
      </c>
      <c r="FC754" s="190" t="s">
        <v>276</v>
      </c>
      <c r="FD754" s="190" t="s">
        <v>348</v>
      </c>
      <c r="FE754" s="190" t="s">
        <v>482</v>
      </c>
      <c r="FF754" s="190" t="s">
        <v>262</v>
      </c>
      <c r="FG754" s="190" t="s">
        <v>271</v>
      </c>
      <c r="FH754" s="190" t="s">
        <v>9693</v>
      </c>
      <c r="FI754" s="190" t="s">
        <v>9692</v>
      </c>
      <c r="FJ754" s="190" t="s">
        <v>9691</v>
      </c>
      <c r="FK754" s="190" t="s">
        <v>9690</v>
      </c>
      <c r="FL754" s="190" t="s">
        <v>271</v>
      </c>
      <c r="FM754" s="190" t="s">
        <v>271</v>
      </c>
      <c r="FN754" s="190" t="s">
        <v>271</v>
      </c>
      <c r="FO754" s="190" t="s">
        <v>9689</v>
      </c>
      <c r="FP754" s="190" t="s">
        <v>271</v>
      </c>
      <c r="FQ754" s="193">
        <v>0</v>
      </c>
      <c r="FR754" s="193">
        <v>0</v>
      </c>
      <c r="FS754" s="190" t="s">
        <v>272</v>
      </c>
      <c r="FT754" s="190" t="s">
        <v>297</v>
      </c>
      <c r="FU754" s="190" t="s">
        <v>297</v>
      </c>
      <c r="FV754" s="190" t="s">
        <v>297</v>
      </c>
      <c r="FW754" s="190" t="s">
        <v>272</v>
      </c>
      <c r="FX754" s="190" t="s">
        <v>297</v>
      </c>
      <c r="FY754" s="190" t="s">
        <v>272</v>
      </c>
      <c r="FZ754" s="190" t="s">
        <v>297</v>
      </c>
      <c r="GA754" s="190" t="s">
        <v>297</v>
      </c>
      <c r="GB754" s="190" t="s">
        <v>297</v>
      </c>
      <c r="GC754" s="190" t="s">
        <v>272</v>
      </c>
      <c r="GD754" s="190" t="s">
        <v>297</v>
      </c>
      <c r="GE754" s="190" t="s">
        <v>297</v>
      </c>
    </row>
    <row r="755" spans="1:187" x14ac:dyDescent="0.3">
      <c r="A755" s="190" t="s">
        <v>372</v>
      </c>
      <c r="B755" s="190">
        <v>3299</v>
      </c>
      <c r="C755" s="190" t="s">
        <v>151</v>
      </c>
      <c r="D755" s="190" t="s">
        <v>243</v>
      </c>
      <c r="E755" s="190" t="s">
        <v>9688</v>
      </c>
      <c r="F755" s="190" t="s">
        <v>9687</v>
      </c>
      <c r="G755" s="190" t="s">
        <v>4028</v>
      </c>
      <c r="H755" s="190" t="s">
        <v>514</v>
      </c>
      <c r="I755" s="190" t="s">
        <v>513</v>
      </c>
      <c r="J755" s="190" t="s">
        <v>512</v>
      </c>
      <c r="K755" s="190" t="s">
        <v>271</v>
      </c>
      <c r="L755" s="190" t="s">
        <v>271</v>
      </c>
      <c r="M755" s="190" t="s">
        <v>271</v>
      </c>
      <c r="N755" s="190" t="s">
        <v>271</v>
      </c>
      <c r="O755" s="190" t="s">
        <v>271</v>
      </c>
      <c r="P755" s="190" t="s">
        <v>271</v>
      </c>
      <c r="Q755" s="191">
        <v>42144</v>
      </c>
      <c r="R755" s="191">
        <v>42460</v>
      </c>
      <c r="S755" s="191">
        <v>42551</v>
      </c>
      <c r="T755" s="190" t="s">
        <v>452</v>
      </c>
      <c r="U755" s="194">
        <v>358822.6</v>
      </c>
      <c r="V755" s="190" t="s">
        <v>9619</v>
      </c>
      <c r="W755" s="190" t="s">
        <v>9686</v>
      </c>
      <c r="X755" s="190" t="s">
        <v>9618</v>
      </c>
      <c r="Y755" s="190" t="s">
        <v>9685</v>
      </c>
      <c r="Z755" s="190" t="s">
        <v>364</v>
      </c>
      <c r="AA755" s="190" t="s">
        <v>9684</v>
      </c>
      <c r="AB755" s="190" t="s">
        <v>448</v>
      </c>
      <c r="AC755" s="190" t="s">
        <v>9683</v>
      </c>
      <c r="AD755" s="190" t="s">
        <v>325</v>
      </c>
      <c r="AE755" s="190" t="s">
        <v>9682</v>
      </c>
      <c r="AF755" s="190" t="s">
        <v>9681</v>
      </c>
      <c r="AG755" s="193">
        <v>84</v>
      </c>
      <c r="AH755" s="193">
        <v>53</v>
      </c>
      <c r="AI755" s="193">
        <v>137</v>
      </c>
      <c r="AJ755" s="193">
        <v>2044</v>
      </c>
      <c r="AK755" s="193">
        <v>2009</v>
      </c>
      <c r="AL755" s="193">
        <v>4053</v>
      </c>
      <c r="AM755" s="193">
        <v>84</v>
      </c>
      <c r="AN755" s="193">
        <v>53</v>
      </c>
      <c r="AO755" s="193">
        <v>137</v>
      </c>
      <c r="AP755" s="193">
        <v>2044</v>
      </c>
      <c r="AQ755" s="193">
        <v>2009</v>
      </c>
      <c r="AR755" s="193">
        <v>4053</v>
      </c>
      <c r="AS755" s="190" t="s">
        <v>271</v>
      </c>
      <c r="AT755" s="193" t="s">
        <v>271</v>
      </c>
      <c r="AU755" s="193" t="s">
        <v>271</v>
      </c>
      <c r="AV755" s="190" t="s">
        <v>287</v>
      </c>
      <c r="AW755" s="193">
        <v>4053</v>
      </c>
      <c r="AX755" s="193">
        <v>88</v>
      </c>
      <c r="AY755" s="190" t="s">
        <v>287</v>
      </c>
      <c r="AZ755" s="193">
        <v>4053</v>
      </c>
      <c r="BA755" s="193">
        <v>49</v>
      </c>
      <c r="BB755" s="190" t="s">
        <v>271</v>
      </c>
      <c r="BC755" s="193" t="s">
        <v>271</v>
      </c>
      <c r="BD755" s="193" t="s">
        <v>271</v>
      </c>
      <c r="BE755" s="190" t="s">
        <v>271</v>
      </c>
      <c r="BF755" s="193" t="s">
        <v>271</v>
      </c>
      <c r="BG755" s="193" t="s">
        <v>271</v>
      </c>
      <c r="BH755" s="190" t="s">
        <v>271</v>
      </c>
      <c r="BI755" s="193" t="s">
        <v>271</v>
      </c>
      <c r="BJ755" s="193" t="s">
        <v>271</v>
      </c>
      <c r="BK755" s="190" t="s">
        <v>287</v>
      </c>
      <c r="BL755" s="193">
        <v>4053</v>
      </c>
      <c r="BM755" s="193">
        <v>88</v>
      </c>
      <c r="BN755" s="190" t="s">
        <v>271</v>
      </c>
      <c r="BO755" s="193" t="s">
        <v>271</v>
      </c>
      <c r="BP755" s="193" t="s">
        <v>271</v>
      </c>
      <c r="BQ755" s="190" t="s">
        <v>271</v>
      </c>
      <c r="BR755" s="193" t="s">
        <v>271</v>
      </c>
      <c r="BS755" s="193" t="s">
        <v>271</v>
      </c>
      <c r="BT755" s="190" t="s">
        <v>287</v>
      </c>
      <c r="BU755" s="193">
        <v>4053</v>
      </c>
      <c r="BV755" s="193">
        <v>137</v>
      </c>
      <c r="BW755" s="193" t="s">
        <v>271</v>
      </c>
      <c r="BX755" s="193" t="s">
        <v>271</v>
      </c>
      <c r="BY755" s="193">
        <v>0</v>
      </c>
      <c r="BZ755" s="193" t="s">
        <v>271</v>
      </c>
      <c r="CA755" s="193" t="s">
        <v>271</v>
      </c>
      <c r="CB755" s="193">
        <v>0</v>
      </c>
      <c r="CC755" s="190" t="s">
        <v>271</v>
      </c>
      <c r="CD755" s="193" t="s">
        <v>271</v>
      </c>
      <c r="CE755" s="193" t="s">
        <v>271</v>
      </c>
      <c r="CF755" s="190" t="s">
        <v>271</v>
      </c>
      <c r="CG755" s="193" t="s">
        <v>271</v>
      </c>
      <c r="CH755" s="193" t="s">
        <v>271</v>
      </c>
      <c r="CI755" s="190" t="s">
        <v>271</v>
      </c>
      <c r="CJ755" s="193" t="s">
        <v>271</v>
      </c>
      <c r="CK755" s="193" t="s">
        <v>271</v>
      </c>
      <c r="CL755" s="190" t="s">
        <v>271</v>
      </c>
      <c r="CM755" s="193" t="s">
        <v>271</v>
      </c>
      <c r="CN755" s="193" t="s">
        <v>271</v>
      </c>
      <c r="CO755" s="190" t="s">
        <v>271</v>
      </c>
      <c r="CP755" s="193" t="s">
        <v>271</v>
      </c>
      <c r="CQ755" s="193" t="s">
        <v>271</v>
      </c>
      <c r="CR755" s="190" t="s">
        <v>271</v>
      </c>
      <c r="CS755" s="193" t="s">
        <v>271</v>
      </c>
      <c r="CT755" s="193" t="s">
        <v>271</v>
      </c>
      <c r="CU755" s="190" t="s">
        <v>271</v>
      </c>
      <c r="CV755" s="193" t="s">
        <v>271</v>
      </c>
      <c r="CW755" s="193" t="s">
        <v>271</v>
      </c>
      <c r="CX755" s="190" t="s">
        <v>271</v>
      </c>
      <c r="CY755" s="193" t="s">
        <v>271</v>
      </c>
      <c r="CZ755" s="193" t="s">
        <v>271</v>
      </c>
      <c r="DA755" s="190" t="s">
        <v>271</v>
      </c>
      <c r="DB755" s="193" t="s">
        <v>271</v>
      </c>
      <c r="DC755" s="193" t="s">
        <v>271</v>
      </c>
      <c r="DD755" s="190" t="s">
        <v>271</v>
      </c>
      <c r="DE755" s="193" t="s">
        <v>271</v>
      </c>
      <c r="DF755" s="193" t="s">
        <v>271</v>
      </c>
      <c r="DG755" s="190" t="s">
        <v>271</v>
      </c>
      <c r="DH755" s="193" t="s">
        <v>271</v>
      </c>
      <c r="DI755" s="193" t="s">
        <v>271</v>
      </c>
      <c r="DJ755" s="190" t="s">
        <v>271</v>
      </c>
      <c r="DK755" s="193" t="s">
        <v>271</v>
      </c>
      <c r="DL755" s="193" t="s">
        <v>271</v>
      </c>
      <c r="DM755" s="190" t="s">
        <v>271</v>
      </c>
      <c r="DN755" s="193" t="s">
        <v>271</v>
      </c>
      <c r="DO755" s="193" t="s">
        <v>271</v>
      </c>
      <c r="DP755" s="190" t="s">
        <v>271</v>
      </c>
      <c r="DQ755" s="193" t="s">
        <v>271</v>
      </c>
      <c r="DR755" s="193" t="s">
        <v>271</v>
      </c>
      <c r="DS755" s="190" t="s">
        <v>271</v>
      </c>
      <c r="DT755" s="193" t="s">
        <v>271</v>
      </c>
      <c r="DU755" s="193" t="s">
        <v>271</v>
      </c>
      <c r="DV755" s="190" t="s">
        <v>271</v>
      </c>
      <c r="DW755" s="193" t="s">
        <v>271</v>
      </c>
      <c r="DX755" s="193" t="s">
        <v>271</v>
      </c>
      <c r="DY755" s="190" t="s">
        <v>356</v>
      </c>
      <c r="DZ755" s="190" t="s">
        <v>297</v>
      </c>
      <c r="EA755" s="190" t="s">
        <v>271</v>
      </c>
      <c r="EB755" s="190" t="s">
        <v>271</v>
      </c>
      <c r="EC755" s="190" t="s">
        <v>297</v>
      </c>
      <c r="ED755" s="190" t="s">
        <v>271</v>
      </c>
      <c r="EE755" s="190" t="s">
        <v>271</v>
      </c>
      <c r="EF755" s="190" t="s">
        <v>9680</v>
      </c>
      <c r="EG755" s="190" t="s">
        <v>352</v>
      </c>
      <c r="EH755" s="190" t="s">
        <v>380</v>
      </c>
      <c r="EI755" s="190" t="s">
        <v>319</v>
      </c>
      <c r="EJ755" s="190" t="s">
        <v>245</v>
      </c>
      <c r="EK755" s="190" t="s">
        <v>379</v>
      </c>
      <c r="EL755" s="190" t="s">
        <v>272</v>
      </c>
      <c r="EM755" s="190" t="s">
        <v>272</v>
      </c>
      <c r="EN755" s="190" t="s">
        <v>272</v>
      </c>
      <c r="EO755" s="190" t="s">
        <v>272</v>
      </c>
      <c r="EP755" s="190" t="s">
        <v>378</v>
      </c>
      <c r="EQ755" s="190">
        <v>4</v>
      </c>
      <c r="ER755" s="190" t="s">
        <v>271</v>
      </c>
      <c r="ES755" s="190" t="s">
        <v>271</v>
      </c>
      <c r="ET755" s="190" t="s">
        <v>271</v>
      </c>
      <c r="EU755" s="190" t="s">
        <v>271</v>
      </c>
      <c r="EV755" s="190" t="s">
        <v>271</v>
      </c>
      <c r="EW755" s="190" t="s">
        <v>271</v>
      </c>
      <c r="EX755" s="190">
        <v>0</v>
      </c>
      <c r="EY755" s="190" t="s">
        <v>302</v>
      </c>
      <c r="EZ755" s="190" t="s">
        <v>268</v>
      </c>
      <c r="FA755" s="190" t="s">
        <v>259</v>
      </c>
      <c r="FB755" s="193">
        <v>0</v>
      </c>
      <c r="FC755" s="190" t="s">
        <v>271</v>
      </c>
      <c r="FD755" s="190" t="s">
        <v>271</v>
      </c>
      <c r="FE755" s="190" t="s">
        <v>271</v>
      </c>
      <c r="FF755" s="190" t="s">
        <v>271</v>
      </c>
      <c r="FG755" s="190" t="s">
        <v>271</v>
      </c>
      <c r="FH755" s="190" t="s">
        <v>271</v>
      </c>
      <c r="FI755" s="190" t="s">
        <v>271</v>
      </c>
      <c r="FJ755" s="190" t="s">
        <v>271</v>
      </c>
      <c r="FK755" s="190" t="s">
        <v>271</v>
      </c>
      <c r="FL755" s="190" t="s">
        <v>271</v>
      </c>
      <c r="FM755" s="190" t="s">
        <v>271</v>
      </c>
      <c r="FN755" s="190" t="s">
        <v>271</v>
      </c>
      <c r="FO755" s="190" t="s">
        <v>9679</v>
      </c>
      <c r="FP755" s="190" t="s">
        <v>271</v>
      </c>
      <c r="FQ755" s="193">
        <v>137</v>
      </c>
      <c r="FR755" s="193">
        <v>4053</v>
      </c>
      <c r="FS755" s="190" t="s">
        <v>271</v>
      </c>
      <c r="FT755" s="190" t="s">
        <v>271</v>
      </c>
      <c r="FU755" s="190" t="s">
        <v>272</v>
      </c>
      <c r="FV755" s="190" t="s">
        <v>297</v>
      </c>
      <c r="FW755" s="190" t="s">
        <v>271</v>
      </c>
      <c r="FX755" s="190" t="s">
        <v>271</v>
      </c>
      <c r="FY755" s="190" t="s">
        <v>271</v>
      </c>
      <c r="FZ755" s="190" t="s">
        <v>271</v>
      </c>
      <c r="GA755" s="190" t="s">
        <v>271</v>
      </c>
      <c r="GB755" s="190" t="s">
        <v>271</v>
      </c>
      <c r="GC755" s="190" t="s">
        <v>271</v>
      </c>
      <c r="GD755" s="190" t="s">
        <v>271</v>
      </c>
      <c r="GE755" s="190" t="s">
        <v>271</v>
      </c>
    </row>
    <row r="756" spans="1:187" x14ac:dyDescent="0.3">
      <c r="A756" s="190" t="s">
        <v>372</v>
      </c>
      <c r="B756" s="190">
        <v>3300</v>
      </c>
      <c r="C756" s="190" t="s">
        <v>151</v>
      </c>
      <c r="D756" s="190" t="s">
        <v>243</v>
      </c>
      <c r="E756" s="190" t="s">
        <v>9678</v>
      </c>
      <c r="F756" s="190" t="s">
        <v>9677</v>
      </c>
      <c r="G756" s="190" t="s">
        <v>4028</v>
      </c>
      <c r="H756" s="190" t="s">
        <v>514</v>
      </c>
      <c r="I756" s="190" t="s">
        <v>513</v>
      </c>
      <c r="J756" s="190" t="s">
        <v>512</v>
      </c>
      <c r="K756" s="190" t="s">
        <v>271</v>
      </c>
      <c r="L756" s="190" t="s">
        <v>271</v>
      </c>
      <c r="M756" s="190" t="s">
        <v>271</v>
      </c>
      <c r="N756" s="190" t="s">
        <v>271</v>
      </c>
      <c r="O756" s="190" t="s">
        <v>271</v>
      </c>
      <c r="P756" s="190" t="s">
        <v>271</v>
      </c>
      <c r="Q756" s="191">
        <v>42095</v>
      </c>
      <c r="R756" s="191">
        <v>42460</v>
      </c>
      <c r="S756" s="191">
        <v>42490</v>
      </c>
      <c r="T756" s="190" t="s">
        <v>452</v>
      </c>
      <c r="U756" s="194">
        <v>258230</v>
      </c>
      <c r="V756" s="190" t="s">
        <v>9676</v>
      </c>
      <c r="W756" s="190" t="s">
        <v>9675</v>
      </c>
      <c r="X756" s="190" t="s">
        <v>9618</v>
      </c>
      <c r="Y756" s="190" t="s">
        <v>9674</v>
      </c>
      <c r="Z756" s="190" t="s">
        <v>364</v>
      </c>
      <c r="AA756" s="190" t="s">
        <v>6789</v>
      </c>
      <c r="AB756" s="190" t="s">
        <v>448</v>
      </c>
      <c r="AC756" s="190" t="s">
        <v>9673</v>
      </c>
      <c r="AD756" s="190" t="s">
        <v>325</v>
      </c>
      <c r="AE756" s="190" t="s">
        <v>9672</v>
      </c>
      <c r="AF756" s="190" t="s">
        <v>9671</v>
      </c>
      <c r="AG756" s="193">
        <v>48</v>
      </c>
      <c r="AH756" s="193">
        <v>42</v>
      </c>
      <c r="AI756" s="193">
        <v>90</v>
      </c>
      <c r="AJ756" s="193">
        <v>0</v>
      </c>
      <c r="AK756" s="193">
        <v>0</v>
      </c>
      <c r="AL756" s="193">
        <v>5600</v>
      </c>
      <c r="AM756" s="193">
        <v>48</v>
      </c>
      <c r="AN756" s="193">
        <v>42</v>
      </c>
      <c r="AO756" s="193">
        <v>90</v>
      </c>
      <c r="AP756" s="193">
        <v>0</v>
      </c>
      <c r="AQ756" s="193">
        <v>0</v>
      </c>
      <c r="AR756" s="193">
        <v>5600</v>
      </c>
      <c r="AS756" s="190" t="s">
        <v>271</v>
      </c>
      <c r="AT756" s="193" t="s">
        <v>271</v>
      </c>
      <c r="AU756" s="193" t="s">
        <v>271</v>
      </c>
      <c r="AV756" s="190" t="s">
        <v>287</v>
      </c>
      <c r="AW756" s="193">
        <v>2310</v>
      </c>
      <c r="AX756" s="193">
        <v>58</v>
      </c>
      <c r="AY756" s="190" t="s">
        <v>287</v>
      </c>
      <c r="AZ756" s="193">
        <v>4111</v>
      </c>
      <c r="BA756" s="193">
        <v>18</v>
      </c>
      <c r="BB756" s="190" t="s">
        <v>271</v>
      </c>
      <c r="BC756" s="193" t="s">
        <v>271</v>
      </c>
      <c r="BD756" s="193" t="s">
        <v>271</v>
      </c>
      <c r="BE756" s="190" t="s">
        <v>271</v>
      </c>
      <c r="BF756" s="193" t="s">
        <v>271</v>
      </c>
      <c r="BG756" s="193" t="s">
        <v>271</v>
      </c>
      <c r="BH756" s="190" t="s">
        <v>271</v>
      </c>
      <c r="BI756" s="193" t="s">
        <v>271</v>
      </c>
      <c r="BJ756" s="193" t="s">
        <v>271</v>
      </c>
      <c r="BK756" s="190" t="s">
        <v>287</v>
      </c>
      <c r="BL756" s="193">
        <v>4111</v>
      </c>
      <c r="BM756" s="193">
        <v>213</v>
      </c>
      <c r="BN756" s="190" t="s">
        <v>271</v>
      </c>
      <c r="BO756" s="193" t="s">
        <v>271</v>
      </c>
      <c r="BP756" s="193" t="s">
        <v>271</v>
      </c>
      <c r="BQ756" s="190" t="s">
        <v>271</v>
      </c>
      <c r="BR756" s="193" t="s">
        <v>271</v>
      </c>
      <c r="BS756" s="193" t="s">
        <v>271</v>
      </c>
      <c r="BT756" s="190" t="s">
        <v>271</v>
      </c>
      <c r="BU756" s="193" t="s">
        <v>271</v>
      </c>
      <c r="BV756" s="193" t="s">
        <v>271</v>
      </c>
      <c r="BW756" s="193" t="s">
        <v>271</v>
      </c>
      <c r="BX756" s="193" t="s">
        <v>271</v>
      </c>
      <c r="BY756" s="193">
        <v>0</v>
      </c>
      <c r="BZ756" s="193" t="s">
        <v>271</v>
      </c>
      <c r="CA756" s="193" t="s">
        <v>271</v>
      </c>
      <c r="CB756" s="193">
        <v>0</v>
      </c>
      <c r="CC756" s="190" t="s">
        <v>271</v>
      </c>
      <c r="CD756" s="193" t="s">
        <v>271</v>
      </c>
      <c r="CE756" s="193" t="s">
        <v>271</v>
      </c>
      <c r="CF756" s="190" t="s">
        <v>271</v>
      </c>
      <c r="CG756" s="193" t="s">
        <v>271</v>
      </c>
      <c r="CH756" s="193" t="s">
        <v>271</v>
      </c>
      <c r="CI756" s="190" t="s">
        <v>271</v>
      </c>
      <c r="CJ756" s="193" t="s">
        <v>271</v>
      </c>
      <c r="CK756" s="193" t="s">
        <v>271</v>
      </c>
      <c r="CL756" s="190" t="s">
        <v>271</v>
      </c>
      <c r="CM756" s="193" t="s">
        <v>271</v>
      </c>
      <c r="CN756" s="193" t="s">
        <v>271</v>
      </c>
      <c r="CO756" s="190" t="s">
        <v>271</v>
      </c>
      <c r="CP756" s="193" t="s">
        <v>271</v>
      </c>
      <c r="CQ756" s="193" t="s">
        <v>271</v>
      </c>
      <c r="CR756" s="190" t="s">
        <v>271</v>
      </c>
      <c r="CS756" s="193" t="s">
        <v>271</v>
      </c>
      <c r="CT756" s="193" t="s">
        <v>271</v>
      </c>
      <c r="CU756" s="190" t="s">
        <v>271</v>
      </c>
      <c r="CV756" s="193" t="s">
        <v>271</v>
      </c>
      <c r="CW756" s="193" t="s">
        <v>271</v>
      </c>
      <c r="CX756" s="190" t="s">
        <v>271</v>
      </c>
      <c r="CY756" s="193" t="s">
        <v>271</v>
      </c>
      <c r="CZ756" s="193" t="s">
        <v>271</v>
      </c>
      <c r="DA756" s="190" t="s">
        <v>271</v>
      </c>
      <c r="DB756" s="193" t="s">
        <v>271</v>
      </c>
      <c r="DC756" s="193" t="s">
        <v>271</v>
      </c>
      <c r="DD756" s="190" t="s">
        <v>271</v>
      </c>
      <c r="DE756" s="193" t="s">
        <v>271</v>
      </c>
      <c r="DF756" s="193" t="s">
        <v>271</v>
      </c>
      <c r="DG756" s="190" t="s">
        <v>271</v>
      </c>
      <c r="DH756" s="193" t="s">
        <v>271</v>
      </c>
      <c r="DI756" s="193" t="s">
        <v>271</v>
      </c>
      <c r="DJ756" s="190" t="s">
        <v>271</v>
      </c>
      <c r="DK756" s="193" t="s">
        <v>271</v>
      </c>
      <c r="DL756" s="193" t="s">
        <v>271</v>
      </c>
      <c r="DM756" s="190" t="s">
        <v>271</v>
      </c>
      <c r="DN756" s="193" t="s">
        <v>271</v>
      </c>
      <c r="DO756" s="193" t="s">
        <v>271</v>
      </c>
      <c r="DP756" s="190" t="s">
        <v>271</v>
      </c>
      <c r="DQ756" s="193" t="s">
        <v>271</v>
      </c>
      <c r="DR756" s="193" t="s">
        <v>271</v>
      </c>
      <c r="DS756" s="190" t="s">
        <v>271</v>
      </c>
      <c r="DT756" s="193" t="s">
        <v>271</v>
      </c>
      <c r="DU756" s="193" t="s">
        <v>271</v>
      </c>
      <c r="DV756" s="190" t="s">
        <v>271</v>
      </c>
      <c r="DW756" s="193" t="s">
        <v>271</v>
      </c>
      <c r="DX756" s="193" t="s">
        <v>271</v>
      </c>
      <c r="DY756" s="190" t="s">
        <v>356</v>
      </c>
      <c r="DZ756" s="190" t="s">
        <v>297</v>
      </c>
      <c r="EA756" s="190" t="s">
        <v>271</v>
      </c>
      <c r="EB756" s="190" t="s">
        <v>271</v>
      </c>
      <c r="EC756" s="190" t="s">
        <v>297</v>
      </c>
      <c r="ED756" s="190" t="s">
        <v>271</v>
      </c>
      <c r="EE756" s="190" t="s">
        <v>271</v>
      </c>
      <c r="EF756" s="190" t="s">
        <v>9670</v>
      </c>
      <c r="EG756" s="190" t="s">
        <v>352</v>
      </c>
      <c r="EH756" s="190" t="s">
        <v>380</v>
      </c>
      <c r="EI756" s="190" t="s">
        <v>483</v>
      </c>
      <c r="EJ756" s="190" t="s">
        <v>245</v>
      </c>
      <c r="EK756" s="190" t="s">
        <v>351</v>
      </c>
      <c r="EL756" s="190" t="s">
        <v>272</v>
      </c>
      <c r="EM756" s="190" t="s">
        <v>272</v>
      </c>
      <c r="EN756" s="190" t="s">
        <v>272</v>
      </c>
      <c r="EO756" s="190" t="s">
        <v>272</v>
      </c>
      <c r="EP756" s="190" t="s">
        <v>350</v>
      </c>
      <c r="EQ756" s="190">
        <v>4</v>
      </c>
      <c r="ER756" s="190" t="s">
        <v>349</v>
      </c>
      <c r="ES756" s="190" t="s">
        <v>272</v>
      </c>
      <c r="ET756" s="190" t="s">
        <v>272</v>
      </c>
      <c r="EU756" s="190" t="s">
        <v>272</v>
      </c>
      <c r="EV756" s="190" t="s">
        <v>272</v>
      </c>
      <c r="EW756" s="190" t="s">
        <v>303</v>
      </c>
      <c r="EX756" s="190">
        <v>4</v>
      </c>
      <c r="EY756" s="190" t="s">
        <v>318</v>
      </c>
      <c r="EZ756" s="190" t="s">
        <v>268</v>
      </c>
      <c r="FA756" s="190" t="s">
        <v>260</v>
      </c>
      <c r="FB756" s="193">
        <v>2</v>
      </c>
      <c r="FC756" s="190" t="s">
        <v>276</v>
      </c>
      <c r="FD756" s="190" t="s">
        <v>271</v>
      </c>
      <c r="FE756" s="190" t="s">
        <v>271</v>
      </c>
      <c r="FF756" s="190" t="s">
        <v>271</v>
      </c>
      <c r="FG756" s="190" t="s">
        <v>9669</v>
      </c>
      <c r="FH756" s="190" t="s">
        <v>9668</v>
      </c>
      <c r="FI756" s="190" t="s">
        <v>9667</v>
      </c>
      <c r="FJ756" s="190" t="s">
        <v>9666</v>
      </c>
      <c r="FK756" s="190" t="s">
        <v>9665</v>
      </c>
      <c r="FL756" s="190" t="s">
        <v>9664</v>
      </c>
      <c r="FM756" s="190" t="s">
        <v>9663</v>
      </c>
      <c r="FN756" s="190" t="s">
        <v>271</v>
      </c>
      <c r="FO756" s="190" t="s">
        <v>9662</v>
      </c>
      <c r="FP756" s="190" t="s">
        <v>271</v>
      </c>
      <c r="FQ756" s="193">
        <v>90</v>
      </c>
      <c r="FR756" s="193">
        <v>5600</v>
      </c>
      <c r="FS756" s="190" t="s">
        <v>297</v>
      </c>
      <c r="FT756" s="190" t="s">
        <v>297</v>
      </c>
      <c r="FU756" s="190" t="s">
        <v>272</v>
      </c>
      <c r="FV756" s="190" t="s">
        <v>272</v>
      </c>
      <c r="FW756" s="190" t="s">
        <v>271</v>
      </c>
      <c r="FX756" s="190" t="s">
        <v>271</v>
      </c>
      <c r="FY756" s="190" t="s">
        <v>271</v>
      </c>
      <c r="FZ756" s="190" t="s">
        <v>271</v>
      </c>
      <c r="GA756" s="190" t="s">
        <v>271</v>
      </c>
      <c r="GB756" s="190" t="s">
        <v>271</v>
      </c>
      <c r="GC756" s="190" t="s">
        <v>271</v>
      </c>
      <c r="GD756" s="190" t="s">
        <v>271</v>
      </c>
      <c r="GE756" s="190" t="s">
        <v>271</v>
      </c>
    </row>
    <row r="757" spans="1:187" x14ac:dyDescent="0.3">
      <c r="A757" s="190" t="s">
        <v>372</v>
      </c>
      <c r="B757" s="190">
        <v>3301</v>
      </c>
      <c r="C757" s="190" t="s">
        <v>151</v>
      </c>
      <c r="D757" s="190" t="s">
        <v>243</v>
      </c>
      <c r="E757" s="190" t="s">
        <v>9661</v>
      </c>
      <c r="F757" s="190" t="s">
        <v>9660</v>
      </c>
      <c r="G757" s="190" t="s">
        <v>4028</v>
      </c>
      <c r="H757" s="190" t="s">
        <v>1272</v>
      </c>
      <c r="I757" s="190" t="s">
        <v>301</v>
      </c>
      <c r="J757" s="190" t="s">
        <v>9659</v>
      </c>
      <c r="K757" s="190" t="s">
        <v>271</v>
      </c>
      <c r="L757" s="190" t="s">
        <v>271</v>
      </c>
      <c r="M757" s="190" t="s">
        <v>271</v>
      </c>
      <c r="N757" s="190" t="s">
        <v>271</v>
      </c>
      <c r="O757" s="190" t="s">
        <v>271</v>
      </c>
      <c r="P757" s="190" t="s">
        <v>271</v>
      </c>
      <c r="Q757" s="191">
        <v>42139</v>
      </c>
      <c r="R757" s="191">
        <v>43234</v>
      </c>
      <c r="T757" s="190" t="s">
        <v>391</v>
      </c>
      <c r="U757" s="194">
        <v>662585</v>
      </c>
      <c r="V757" s="190" t="s">
        <v>9639</v>
      </c>
      <c r="W757" s="190" t="s">
        <v>9638</v>
      </c>
      <c r="X757" s="190" t="s">
        <v>9618</v>
      </c>
      <c r="Y757" s="190" t="s">
        <v>9637</v>
      </c>
      <c r="Z757" s="190" t="s">
        <v>364</v>
      </c>
      <c r="AA757" s="190" t="s">
        <v>9636</v>
      </c>
      <c r="AB757" s="190" t="s">
        <v>310</v>
      </c>
      <c r="AC757" s="190" t="s">
        <v>9658</v>
      </c>
      <c r="AD757" s="190" t="s">
        <v>325</v>
      </c>
      <c r="AE757" s="190" t="s">
        <v>9634</v>
      </c>
      <c r="AF757" s="190" t="s">
        <v>9633</v>
      </c>
      <c r="AG757" s="193">
        <v>32240</v>
      </c>
      <c r="AH757" s="193">
        <v>29760</v>
      </c>
      <c r="AI757" s="193">
        <v>62000</v>
      </c>
      <c r="AJ757" s="193">
        <v>10000</v>
      </c>
      <c r="AK757" s="193">
        <v>0</v>
      </c>
      <c r="AL757" s="193">
        <v>10000</v>
      </c>
      <c r="AM757" s="193">
        <v>0</v>
      </c>
      <c r="AN757" s="193">
        <v>0</v>
      </c>
      <c r="AO757" s="193">
        <v>0</v>
      </c>
      <c r="AP757" s="193">
        <v>0</v>
      </c>
      <c r="AQ757" s="193">
        <v>0</v>
      </c>
      <c r="AR757" s="193">
        <v>0</v>
      </c>
      <c r="AS757" s="190" t="s">
        <v>271</v>
      </c>
      <c r="AT757" s="193" t="s">
        <v>271</v>
      </c>
      <c r="AU757" s="193" t="s">
        <v>271</v>
      </c>
      <c r="AV757" s="190" t="s">
        <v>271</v>
      </c>
      <c r="AW757" s="193" t="s">
        <v>271</v>
      </c>
      <c r="AX757" s="193" t="s">
        <v>271</v>
      </c>
      <c r="AY757" s="190" t="s">
        <v>271</v>
      </c>
      <c r="AZ757" s="193" t="s">
        <v>271</v>
      </c>
      <c r="BA757" s="193" t="s">
        <v>271</v>
      </c>
      <c r="BB757" s="190" t="s">
        <v>271</v>
      </c>
      <c r="BC757" s="193" t="s">
        <v>271</v>
      </c>
      <c r="BD757" s="193" t="s">
        <v>271</v>
      </c>
      <c r="BE757" s="190" t="s">
        <v>271</v>
      </c>
      <c r="BF757" s="193" t="s">
        <v>271</v>
      </c>
      <c r="BG757" s="193" t="s">
        <v>271</v>
      </c>
      <c r="BH757" s="190" t="s">
        <v>271</v>
      </c>
      <c r="BI757" s="193" t="s">
        <v>271</v>
      </c>
      <c r="BJ757" s="193" t="s">
        <v>271</v>
      </c>
      <c r="BK757" s="190" t="s">
        <v>271</v>
      </c>
      <c r="BL757" s="193" t="s">
        <v>271</v>
      </c>
      <c r="BM757" s="193" t="s">
        <v>271</v>
      </c>
      <c r="BN757" s="190" t="s">
        <v>271</v>
      </c>
      <c r="BO757" s="193" t="s">
        <v>271</v>
      </c>
      <c r="BP757" s="193" t="s">
        <v>271</v>
      </c>
      <c r="BQ757" s="190" t="s">
        <v>271</v>
      </c>
      <c r="BR757" s="193" t="s">
        <v>271</v>
      </c>
      <c r="BS757" s="193" t="s">
        <v>271</v>
      </c>
      <c r="BT757" s="190" t="s">
        <v>271</v>
      </c>
      <c r="BU757" s="193" t="s">
        <v>271</v>
      </c>
      <c r="BV757" s="193" t="s">
        <v>271</v>
      </c>
      <c r="BW757" s="193">
        <v>4160</v>
      </c>
      <c r="BX757" s="193">
        <v>3840</v>
      </c>
      <c r="BY757" s="193">
        <v>8000</v>
      </c>
      <c r="BZ757" s="193">
        <v>2000</v>
      </c>
      <c r="CA757" s="193">
        <v>0</v>
      </c>
      <c r="CB757" s="193">
        <v>2000</v>
      </c>
      <c r="CC757" s="190" t="s">
        <v>271</v>
      </c>
      <c r="CD757" s="193" t="s">
        <v>271</v>
      </c>
      <c r="CE757" s="193" t="s">
        <v>271</v>
      </c>
      <c r="CF757" s="190" t="s">
        <v>271</v>
      </c>
      <c r="CG757" s="193" t="s">
        <v>271</v>
      </c>
      <c r="CH757" s="193" t="s">
        <v>271</v>
      </c>
      <c r="CI757" s="190" t="s">
        <v>271</v>
      </c>
      <c r="CJ757" s="193" t="s">
        <v>271</v>
      </c>
      <c r="CK757" s="193" t="s">
        <v>271</v>
      </c>
      <c r="CL757" s="190" t="s">
        <v>271</v>
      </c>
      <c r="CM757" s="193" t="s">
        <v>271</v>
      </c>
      <c r="CN757" s="193" t="s">
        <v>271</v>
      </c>
      <c r="CO757" s="190" t="s">
        <v>271</v>
      </c>
      <c r="CP757" s="193" t="s">
        <v>271</v>
      </c>
      <c r="CQ757" s="193" t="s">
        <v>271</v>
      </c>
      <c r="CR757" s="190" t="s">
        <v>271</v>
      </c>
      <c r="CS757" s="193" t="s">
        <v>271</v>
      </c>
      <c r="CT757" s="193" t="s">
        <v>271</v>
      </c>
      <c r="CU757" s="190" t="s">
        <v>271</v>
      </c>
      <c r="CV757" s="193" t="s">
        <v>271</v>
      </c>
      <c r="CW757" s="193" t="s">
        <v>271</v>
      </c>
      <c r="CX757" s="190" t="s">
        <v>271</v>
      </c>
      <c r="CY757" s="193" t="s">
        <v>271</v>
      </c>
      <c r="CZ757" s="193" t="s">
        <v>271</v>
      </c>
      <c r="DA757" s="190" t="s">
        <v>271</v>
      </c>
      <c r="DB757" s="193" t="s">
        <v>271</v>
      </c>
      <c r="DC757" s="193" t="s">
        <v>271</v>
      </c>
      <c r="DD757" s="190" t="s">
        <v>271</v>
      </c>
      <c r="DE757" s="193" t="s">
        <v>271</v>
      </c>
      <c r="DF757" s="193" t="s">
        <v>271</v>
      </c>
      <c r="DG757" s="190" t="s">
        <v>271</v>
      </c>
      <c r="DH757" s="193" t="s">
        <v>271</v>
      </c>
      <c r="DI757" s="193" t="s">
        <v>271</v>
      </c>
      <c r="DJ757" s="190" t="s">
        <v>271</v>
      </c>
      <c r="DK757" s="193" t="s">
        <v>271</v>
      </c>
      <c r="DL757" s="193" t="s">
        <v>271</v>
      </c>
      <c r="DM757" s="190" t="s">
        <v>271</v>
      </c>
      <c r="DN757" s="193" t="s">
        <v>271</v>
      </c>
      <c r="DO757" s="193" t="s">
        <v>271</v>
      </c>
      <c r="DP757" s="190" t="s">
        <v>271</v>
      </c>
      <c r="DQ757" s="193" t="s">
        <v>271</v>
      </c>
      <c r="DR757" s="193" t="s">
        <v>271</v>
      </c>
      <c r="DS757" s="190" t="s">
        <v>271</v>
      </c>
      <c r="DT757" s="193" t="s">
        <v>271</v>
      </c>
      <c r="DU757" s="193" t="s">
        <v>271</v>
      </c>
      <c r="DV757" s="190" t="s">
        <v>287</v>
      </c>
      <c r="DW757" s="193">
        <v>2000</v>
      </c>
      <c r="DX757" s="193">
        <v>8000</v>
      </c>
      <c r="DY757" s="190" t="s">
        <v>356</v>
      </c>
      <c r="DZ757" s="190" t="s">
        <v>297</v>
      </c>
      <c r="EA757" s="190" t="s">
        <v>271</v>
      </c>
      <c r="EB757" s="190" t="s">
        <v>271</v>
      </c>
      <c r="EC757" s="190" t="s">
        <v>272</v>
      </c>
      <c r="ED757" s="190" t="s">
        <v>695</v>
      </c>
      <c r="EE757" s="190" t="s">
        <v>271</v>
      </c>
      <c r="EF757" s="190" t="s">
        <v>9657</v>
      </c>
      <c r="EG757" s="190" t="s">
        <v>352</v>
      </c>
      <c r="EH757" s="190" t="s">
        <v>284</v>
      </c>
      <c r="EI757" s="190" t="s">
        <v>283</v>
      </c>
      <c r="EJ757" s="190" t="s">
        <v>245</v>
      </c>
      <c r="EK757" s="190" t="s">
        <v>351</v>
      </c>
      <c r="EL757" s="190" t="s">
        <v>272</v>
      </c>
      <c r="EM757" s="190" t="s">
        <v>272</v>
      </c>
      <c r="EN757" s="190" t="s">
        <v>272</v>
      </c>
      <c r="EO757" s="190" t="s">
        <v>297</v>
      </c>
      <c r="EP757" s="190" t="s">
        <v>281</v>
      </c>
      <c r="EQ757" s="190">
        <v>3</v>
      </c>
      <c r="ER757" s="190" t="s">
        <v>349</v>
      </c>
      <c r="ES757" s="190" t="s">
        <v>297</v>
      </c>
      <c r="ET757" s="190" t="s">
        <v>272</v>
      </c>
      <c r="EU757" s="190" t="s">
        <v>272</v>
      </c>
      <c r="EV757" s="190" t="s">
        <v>297</v>
      </c>
      <c r="EW757" s="190" t="s">
        <v>601</v>
      </c>
      <c r="EX757" s="190">
        <v>2</v>
      </c>
      <c r="EY757" s="190" t="s">
        <v>302</v>
      </c>
      <c r="EZ757" s="190" t="s">
        <v>268</v>
      </c>
      <c r="FA757" s="190" t="s">
        <v>260</v>
      </c>
      <c r="FB757" s="193">
        <v>1</v>
      </c>
      <c r="FC757" s="190" t="s">
        <v>276</v>
      </c>
      <c r="FD757" s="190" t="s">
        <v>271</v>
      </c>
      <c r="FE757" s="190" t="s">
        <v>271</v>
      </c>
      <c r="FF757" s="190" t="s">
        <v>262</v>
      </c>
      <c r="FG757" s="190" t="s">
        <v>271</v>
      </c>
      <c r="FH757" s="190" t="s">
        <v>271</v>
      </c>
      <c r="FI757" s="190" t="s">
        <v>9656</v>
      </c>
      <c r="FJ757" s="190" t="s">
        <v>9655</v>
      </c>
      <c r="FK757" s="190" t="s">
        <v>9654</v>
      </c>
      <c r="FL757" s="190" t="s">
        <v>9653</v>
      </c>
      <c r="FM757" s="190" t="s">
        <v>9652</v>
      </c>
      <c r="FN757" s="190" t="s">
        <v>9651</v>
      </c>
      <c r="FO757" s="190" t="s">
        <v>271</v>
      </c>
      <c r="FP757" s="190" t="s">
        <v>271</v>
      </c>
      <c r="FQ757" s="193">
        <v>8000</v>
      </c>
      <c r="FR757" s="193">
        <v>2000</v>
      </c>
      <c r="FS757" s="190" t="s">
        <v>297</v>
      </c>
      <c r="FT757" s="190" t="s">
        <v>297</v>
      </c>
      <c r="FU757" s="190" t="s">
        <v>297</v>
      </c>
      <c r="FV757" s="190" t="s">
        <v>297</v>
      </c>
      <c r="FW757" s="190" t="s">
        <v>297</v>
      </c>
      <c r="FX757" s="190" t="s">
        <v>297</v>
      </c>
      <c r="FY757" s="190" t="s">
        <v>297</v>
      </c>
      <c r="FZ757" s="190" t="s">
        <v>297</v>
      </c>
      <c r="GA757" s="190" t="s">
        <v>297</v>
      </c>
      <c r="GB757" s="190" t="s">
        <v>297</v>
      </c>
      <c r="GC757" s="190" t="s">
        <v>272</v>
      </c>
      <c r="GD757" s="190" t="s">
        <v>272</v>
      </c>
      <c r="GE757" s="190" t="s">
        <v>297</v>
      </c>
    </row>
    <row r="758" spans="1:187" x14ac:dyDescent="0.3">
      <c r="A758" s="190" t="s">
        <v>372</v>
      </c>
      <c r="B758" s="190">
        <v>3302</v>
      </c>
      <c r="C758" s="190" t="s">
        <v>151</v>
      </c>
      <c r="D758" s="190" t="s">
        <v>243</v>
      </c>
      <c r="E758" s="190" t="s">
        <v>9650</v>
      </c>
      <c r="F758" s="190" t="s">
        <v>9649</v>
      </c>
      <c r="G758" s="190" t="s">
        <v>4028</v>
      </c>
      <c r="H758" s="190" t="s">
        <v>1272</v>
      </c>
      <c r="I758" s="190" t="s">
        <v>301</v>
      </c>
      <c r="J758" s="190" t="s">
        <v>9648</v>
      </c>
      <c r="K758" s="190" t="s">
        <v>271</v>
      </c>
      <c r="L758" s="190" t="s">
        <v>271</v>
      </c>
      <c r="M758" s="190" t="s">
        <v>271</v>
      </c>
      <c r="N758" s="190" t="s">
        <v>271</v>
      </c>
      <c r="O758" s="190" t="s">
        <v>271</v>
      </c>
      <c r="P758" s="190" t="s">
        <v>271</v>
      </c>
      <c r="Q758" s="191">
        <v>42389</v>
      </c>
      <c r="R758" s="191">
        <v>42663</v>
      </c>
      <c r="T758" s="190" t="s">
        <v>391</v>
      </c>
      <c r="U758" s="194">
        <v>51500</v>
      </c>
      <c r="V758" s="190" t="s">
        <v>9637</v>
      </c>
      <c r="W758" s="190" t="s">
        <v>364</v>
      </c>
      <c r="X758" s="190" t="s">
        <v>9636</v>
      </c>
      <c r="Y758" s="190" t="s">
        <v>9639</v>
      </c>
      <c r="Z758" s="190" t="s">
        <v>9647</v>
      </c>
      <c r="AA758" s="190" t="s">
        <v>9618</v>
      </c>
      <c r="AB758" s="190" t="s">
        <v>310</v>
      </c>
      <c r="AC758" s="190" t="s">
        <v>9646</v>
      </c>
      <c r="AD758" s="190" t="s">
        <v>325</v>
      </c>
      <c r="AE758" s="190" t="s">
        <v>9645</v>
      </c>
      <c r="AF758" s="190" t="s">
        <v>9644</v>
      </c>
      <c r="AG758" s="193">
        <v>2000</v>
      </c>
      <c r="AH758" s="193">
        <v>1500</v>
      </c>
      <c r="AI758" s="193">
        <v>3500</v>
      </c>
      <c r="AJ758" s="193">
        <v>100</v>
      </c>
      <c r="AK758" s="193">
        <v>0</v>
      </c>
      <c r="AL758" s="193">
        <v>100</v>
      </c>
      <c r="AM758" s="193">
        <v>0</v>
      </c>
      <c r="AN758" s="193">
        <v>0</v>
      </c>
      <c r="AO758" s="193">
        <v>0</v>
      </c>
      <c r="AP758" s="193">
        <v>0</v>
      </c>
      <c r="AQ758" s="193">
        <v>0</v>
      </c>
      <c r="AR758" s="193">
        <v>0</v>
      </c>
      <c r="AS758" s="190" t="s">
        <v>271</v>
      </c>
      <c r="AT758" s="193" t="s">
        <v>271</v>
      </c>
      <c r="AU758" s="193" t="s">
        <v>271</v>
      </c>
      <c r="AV758" s="190" t="s">
        <v>271</v>
      </c>
      <c r="AW758" s="193" t="s">
        <v>271</v>
      </c>
      <c r="AX758" s="193" t="s">
        <v>271</v>
      </c>
      <c r="AY758" s="190" t="s">
        <v>271</v>
      </c>
      <c r="AZ758" s="193" t="s">
        <v>271</v>
      </c>
      <c r="BA758" s="193" t="s">
        <v>271</v>
      </c>
      <c r="BB758" s="190" t="s">
        <v>271</v>
      </c>
      <c r="BC758" s="193" t="s">
        <v>271</v>
      </c>
      <c r="BD758" s="193" t="s">
        <v>271</v>
      </c>
      <c r="BE758" s="190" t="s">
        <v>271</v>
      </c>
      <c r="BF758" s="193" t="s">
        <v>271</v>
      </c>
      <c r="BG758" s="193" t="s">
        <v>271</v>
      </c>
      <c r="BH758" s="190" t="s">
        <v>271</v>
      </c>
      <c r="BI758" s="193" t="s">
        <v>271</v>
      </c>
      <c r="BJ758" s="193" t="s">
        <v>271</v>
      </c>
      <c r="BK758" s="190" t="s">
        <v>271</v>
      </c>
      <c r="BL758" s="193" t="s">
        <v>271</v>
      </c>
      <c r="BM758" s="193" t="s">
        <v>271</v>
      </c>
      <c r="BN758" s="190" t="s">
        <v>271</v>
      </c>
      <c r="BO758" s="193" t="s">
        <v>271</v>
      </c>
      <c r="BP758" s="193" t="s">
        <v>271</v>
      </c>
      <c r="BQ758" s="190" t="s">
        <v>271</v>
      </c>
      <c r="BR758" s="193" t="s">
        <v>271</v>
      </c>
      <c r="BS758" s="193" t="s">
        <v>271</v>
      </c>
      <c r="BT758" s="190" t="s">
        <v>271</v>
      </c>
      <c r="BU758" s="193" t="s">
        <v>271</v>
      </c>
      <c r="BV758" s="193" t="s">
        <v>271</v>
      </c>
      <c r="BW758" s="193">
        <v>2000</v>
      </c>
      <c r="BX758" s="193">
        <v>1500</v>
      </c>
      <c r="BY758" s="193">
        <v>3500</v>
      </c>
      <c r="BZ758" s="193">
        <v>100</v>
      </c>
      <c r="CA758" s="193">
        <v>0</v>
      </c>
      <c r="CB758" s="193">
        <v>100</v>
      </c>
      <c r="CC758" s="190" t="s">
        <v>271</v>
      </c>
      <c r="CD758" s="193" t="s">
        <v>271</v>
      </c>
      <c r="CE758" s="193" t="s">
        <v>271</v>
      </c>
      <c r="CF758" s="190" t="s">
        <v>271</v>
      </c>
      <c r="CG758" s="193" t="s">
        <v>271</v>
      </c>
      <c r="CH758" s="193" t="s">
        <v>271</v>
      </c>
      <c r="CI758" s="190" t="s">
        <v>271</v>
      </c>
      <c r="CJ758" s="193" t="s">
        <v>271</v>
      </c>
      <c r="CK758" s="193" t="s">
        <v>271</v>
      </c>
      <c r="CL758" s="190" t="s">
        <v>271</v>
      </c>
      <c r="CM758" s="193" t="s">
        <v>271</v>
      </c>
      <c r="CN758" s="193" t="s">
        <v>271</v>
      </c>
      <c r="CO758" s="190" t="s">
        <v>271</v>
      </c>
      <c r="CP758" s="193" t="s">
        <v>271</v>
      </c>
      <c r="CQ758" s="193" t="s">
        <v>271</v>
      </c>
      <c r="CR758" s="190" t="s">
        <v>287</v>
      </c>
      <c r="CS758" s="193">
        <v>100</v>
      </c>
      <c r="CT758" s="193">
        <v>0</v>
      </c>
      <c r="CU758" s="190" t="s">
        <v>271</v>
      </c>
      <c r="CV758" s="193" t="s">
        <v>271</v>
      </c>
      <c r="CW758" s="193" t="s">
        <v>271</v>
      </c>
      <c r="CX758" s="190" t="s">
        <v>271</v>
      </c>
      <c r="CY758" s="193" t="s">
        <v>271</v>
      </c>
      <c r="CZ758" s="193" t="s">
        <v>271</v>
      </c>
      <c r="DA758" s="190" t="s">
        <v>287</v>
      </c>
      <c r="DB758" s="193">
        <v>0</v>
      </c>
      <c r="DC758" s="193">
        <v>0</v>
      </c>
      <c r="DD758" s="190" t="s">
        <v>271</v>
      </c>
      <c r="DE758" s="193" t="s">
        <v>271</v>
      </c>
      <c r="DF758" s="193" t="s">
        <v>271</v>
      </c>
      <c r="DG758" s="190" t="s">
        <v>271</v>
      </c>
      <c r="DH758" s="193" t="s">
        <v>271</v>
      </c>
      <c r="DI758" s="193" t="s">
        <v>271</v>
      </c>
      <c r="DJ758" s="190" t="s">
        <v>271</v>
      </c>
      <c r="DK758" s="193" t="s">
        <v>271</v>
      </c>
      <c r="DL758" s="193" t="s">
        <v>271</v>
      </c>
      <c r="DM758" s="190" t="s">
        <v>271</v>
      </c>
      <c r="DN758" s="193" t="s">
        <v>271</v>
      </c>
      <c r="DO758" s="193" t="s">
        <v>271</v>
      </c>
      <c r="DP758" s="190" t="s">
        <v>271</v>
      </c>
      <c r="DQ758" s="193" t="s">
        <v>271</v>
      </c>
      <c r="DR758" s="193" t="s">
        <v>271</v>
      </c>
      <c r="DS758" s="190" t="s">
        <v>271</v>
      </c>
      <c r="DT758" s="193" t="s">
        <v>271</v>
      </c>
      <c r="DU758" s="193" t="s">
        <v>271</v>
      </c>
      <c r="DV758" s="190" t="s">
        <v>287</v>
      </c>
      <c r="DW758" s="193">
        <v>100</v>
      </c>
      <c r="DX758" s="193">
        <v>0</v>
      </c>
      <c r="DY758" s="190" t="s">
        <v>655</v>
      </c>
      <c r="DZ758" s="190" t="s">
        <v>297</v>
      </c>
      <c r="EA758" s="190" t="s">
        <v>271</v>
      </c>
      <c r="EB758" s="190" t="s">
        <v>271</v>
      </c>
      <c r="EC758" s="190" t="s">
        <v>297</v>
      </c>
      <c r="ED758" s="190" t="s">
        <v>271</v>
      </c>
      <c r="EE758" s="190" t="s">
        <v>271</v>
      </c>
      <c r="EF758" s="190" t="s">
        <v>9643</v>
      </c>
      <c r="EG758" s="190" t="s">
        <v>352</v>
      </c>
      <c r="EH758" s="190" t="s">
        <v>380</v>
      </c>
      <c r="EI758" s="190" t="s">
        <v>283</v>
      </c>
      <c r="EJ758" s="190" t="s">
        <v>246</v>
      </c>
      <c r="EK758" s="190" t="s">
        <v>351</v>
      </c>
      <c r="EL758" s="190" t="s">
        <v>272</v>
      </c>
      <c r="EM758" s="190" t="s">
        <v>272</v>
      </c>
      <c r="EN758" s="190" t="s">
        <v>272</v>
      </c>
      <c r="EO758" s="190" t="s">
        <v>272</v>
      </c>
      <c r="EP758" s="190" t="s">
        <v>350</v>
      </c>
      <c r="EQ758" s="190">
        <v>4</v>
      </c>
      <c r="ER758" s="190" t="s">
        <v>349</v>
      </c>
      <c r="ES758" s="190" t="s">
        <v>297</v>
      </c>
      <c r="ET758" s="190" t="s">
        <v>272</v>
      </c>
      <c r="EU758" s="190" t="s">
        <v>297</v>
      </c>
      <c r="EV758" s="190" t="s">
        <v>272</v>
      </c>
      <c r="EW758" s="190" t="s">
        <v>601</v>
      </c>
      <c r="EX758" s="190">
        <v>2</v>
      </c>
      <c r="EY758" s="190" t="s">
        <v>318</v>
      </c>
      <c r="EZ758" s="190" t="s">
        <v>268</v>
      </c>
      <c r="FA758" s="190" t="s">
        <v>259</v>
      </c>
      <c r="FB758" s="193">
        <v>0</v>
      </c>
      <c r="FC758" s="190" t="s">
        <v>271</v>
      </c>
      <c r="FD758" s="190" t="s">
        <v>271</v>
      </c>
      <c r="FE758" s="190" t="s">
        <v>271</v>
      </c>
      <c r="FF758" s="190" t="s">
        <v>271</v>
      </c>
      <c r="FG758" s="190" t="s">
        <v>271</v>
      </c>
      <c r="FH758" s="190" t="s">
        <v>2660</v>
      </c>
      <c r="FI758" s="190" t="s">
        <v>271</v>
      </c>
      <c r="FJ758" s="190" t="s">
        <v>271</v>
      </c>
      <c r="FK758" s="190" t="s">
        <v>271</v>
      </c>
      <c r="FL758" s="190" t="s">
        <v>271</v>
      </c>
      <c r="FM758" s="190" t="s">
        <v>271</v>
      </c>
      <c r="FN758" s="190" t="s">
        <v>271</v>
      </c>
      <c r="FO758" s="190" t="s">
        <v>271</v>
      </c>
      <c r="FP758" s="190" t="s">
        <v>271</v>
      </c>
      <c r="FQ758" s="193">
        <v>3500</v>
      </c>
      <c r="FR758" s="193">
        <v>100</v>
      </c>
      <c r="FS758" s="190" t="s">
        <v>297</v>
      </c>
      <c r="FT758" s="190" t="s">
        <v>297</v>
      </c>
      <c r="FU758" s="190" t="s">
        <v>297</v>
      </c>
      <c r="FV758" s="190" t="s">
        <v>297</v>
      </c>
      <c r="FW758" s="190" t="s">
        <v>297</v>
      </c>
      <c r="FX758" s="190" t="s">
        <v>297</v>
      </c>
      <c r="FY758" s="190" t="s">
        <v>297</v>
      </c>
      <c r="FZ758" s="190" t="s">
        <v>297</v>
      </c>
      <c r="GA758" s="190" t="s">
        <v>297</v>
      </c>
      <c r="GB758" s="190" t="s">
        <v>297</v>
      </c>
      <c r="GC758" s="190" t="s">
        <v>272</v>
      </c>
      <c r="GD758" s="190" t="s">
        <v>297</v>
      </c>
      <c r="GE758" s="190" t="s">
        <v>297</v>
      </c>
    </row>
    <row r="759" spans="1:187" x14ac:dyDescent="0.3">
      <c r="A759" s="190" t="s">
        <v>372</v>
      </c>
      <c r="B759" s="190">
        <v>3304</v>
      </c>
      <c r="C759" s="190" t="s">
        <v>151</v>
      </c>
      <c r="D759" s="190" t="s">
        <v>243</v>
      </c>
      <c r="E759" s="190" t="s">
        <v>9642</v>
      </c>
      <c r="F759" s="190" t="s">
        <v>9641</v>
      </c>
      <c r="G759" s="190" t="s">
        <v>4028</v>
      </c>
      <c r="H759" s="190" t="s">
        <v>301</v>
      </c>
      <c r="I759" s="190" t="s">
        <v>301</v>
      </c>
      <c r="J759" s="190" t="s">
        <v>9640</v>
      </c>
      <c r="K759" s="190" t="s">
        <v>271</v>
      </c>
      <c r="L759" s="190" t="s">
        <v>271</v>
      </c>
      <c r="M759" s="190" t="s">
        <v>271</v>
      </c>
      <c r="N759" s="190" t="s">
        <v>271</v>
      </c>
      <c r="O759" s="190" t="s">
        <v>271</v>
      </c>
      <c r="P759" s="190" t="s">
        <v>271</v>
      </c>
      <c r="Q759" s="191">
        <v>41598</v>
      </c>
      <c r="R759" s="191">
        <v>42297</v>
      </c>
      <c r="S759" s="191">
        <v>42369</v>
      </c>
      <c r="T759" s="190" t="s">
        <v>391</v>
      </c>
      <c r="U759" s="194">
        <v>202030</v>
      </c>
      <c r="V759" s="190" t="s">
        <v>9639</v>
      </c>
      <c r="W759" s="190" t="s">
        <v>9638</v>
      </c>
      <c r="X759" s="190" t="s">
        <v>9618</v>
      </c>
      <c r="Y759" s="190" t="s">
        <v>9637</v>
      </c>
      <c r="Z759" s="190" t="s">
        <v>364</v>
      </c>
      <c r="AA759" s="190" t="s">
        <v>9636</v>
      </c>
      <c r="AB759" s="190" t="s">
        <v>310</v>
      </c>
      <c r="AC759" s="190" t="s">
        <v>9635</v>
      </c>
      <c r="AD759" s="190" t="s">
        <v>325</v>
      </c>
      <c r="AE759" s="190" t="s">
        <v>9634</v>
      </c>
      <c r="AF759" s="190" t="s">
        <v>9633</v>
      </c>
      <c r="AG759" s="193">
        <v>32240</v>
      </c>
      <c r="AH759" s="193">
        <v>29760</v>
      </c>
      <c r="AI759" s="193">
        <v>62000</v>
      </c>
      <c r="AJ759" s="193">
        <v>10000</v>
      </c>
      <c r="AK759" s="193">
        <v>0</v>
      </c>
      <c r="AL759" s="193">
        <v>10000</v>
      </c>
      <c r="AM759" s="193">
        <v>0</v>
      </c>
      <c r="AN759" s="193">
        <v>0</v>
      </c>
      <c r="AO759" s="193">
        <v>0</v>
      </c>
      <c r="AP759" s="193">
        <v>0</v>
      </c>
      <c r="AQ759" s="193">
        <v>0</v>
      </c>
      <c r="AR759" s="193">
        <v>0</v>
      </c>
      <c r="AS759" s="190" t="s">
        <v>271</v>
      </c>
      <c r="AT759" s="193" t="s">
        <v>271</v>
      </c>
      <c r="AU759" s="193" t="s">
        <v>271</v>
      </c>
      <c r="AV759" s="190" t="s">
        <v>271</v>
      </c>
      <c r="AW759" s="193" t="s">
        <v>271</v>
      </c>
      <c r="AX759" s="193" t="s">
        <v>271</v>
      </c>
      <c r="AY759" s="190" t="s">
        <v>271</v>
      </c>
      <c r="AZ759" s="193" t="s">
        <v>271</v>
      </c>
      <c r="BA759" s="193" t="s">
        <v>271</v>
      </c>
      <c r="BB759" s="190" t="s">
        <v>271</v>
      </c>
      <c r="BC759" s="193" t="s">
        <v>271</v>
      </c>
      <c r="BD759" s="193" t="s">
        <v>271</v>
      </c>
      <c r="BE759" s="190" t="s">
        <v>271</v>
      </c>
      <c r="BF759" s="193" t="s">
        <v>271</v>
      </c>
      <c r="BG759" s="193" t="s">
        <v>271</v>
      </c>
      <c r="BH759" s="190" t="s">
        <v>271</v>
      </c>
      <c r="BI759" s="193" t="s">
        <v>271</v>
      </c>
      <c r="BJ759" s="193" t="s">
        <v>271</v>
      </c>
      <c r="BK759" s="190" t="s">
        <v>271</v>
      </c>
      <c r="BL759" s="193" t="s">
        <v>271</v>
      </c>
      <c r="BM759" s="193" t="s">
        <v>271</v>
      </c>
      <c r="BN759" s="190" t="s">
        <v>271</v>
      </c>
      <c r="BO759" s="193" t="s">
        <v>271</v>
      </c>
      <c r="BP759" s="193" t="s">
        <v>271</v>
      </c>
      <c r="BQ759" s="190" t="s">
        <v>271</v>
      </c>
      <c r="BR759" s="193" t="s">
        <v>271</v>
      </c>
      <c r="BS759" s="193" t="s">
        <v>271</v>
      </c>
      <c r="BT759" s="190" t="s">
        <v>271</v>
      </c>
      <c r="BU759" s="193" t="s">
        <v>271</v>
      </c>
      <c r="BV759" s="193" t="s">
        <v>271</v>
      </c>
      <c r="BW759" s="193">
        <v>20800</v>
      </c>
      <c r="BX759" s="193">
        <v>19200</v>
      </c>
      <c r="BY759" s="193">
        <v>40000</v>
      </c>
      <c r="BZ759" s="193">
        <v>10000</v>
      </c>
      <c r="CA759" s="193">
        <v>0</v>
      </c>
      <c r="CB759" s="193">
        <v>10000</v>
      </c>
      <c r="CC759" s="190" t="s">
        <v>271</v>
      </c>
      <c r="CD759" s="193" t="s">
        <v>271</v>
      </c>
      <c r="CE759" s="193" t="s">
        <v>271</v>
      </c>
      <c r="CF759" s="190" t="s">
        <v>271</v>
      </c>
      <c r="CG759" s="193" t="s">
        <v>271</v>
      </c>
      <c r="CH759" s="193" t="s">
        <v>271</v>
      </c>
      <c r="CI759" s="190" t="s">
        <v>271</v>
      </c>
      <c r="CJ759" s="193" t="s">
        <v>271</v>
      </c>
      <c r="CK759" s="193" t="s">
        <v>271</v>
      </c>
      <c r="CL759" s="190" t="s">
        <v>271</v>
      </c>
      <c r="CM759" s="193" t="s">
        <v>271</v>
      </c>
      <c r="CN759" s="193" t="s">
        <v>271</v>
      </c>
      <c r="CO759" s="190" t="s">
        <v>287</v>
      </c>
      <c r="CP759" s="193">
        <v>0</v>
      </c>
      <c r="CQ759" s="193">
        <v>0</v>
      </c>
      <c r="CR759" s="190" t="s">
        <v>271</v>
      </c>
      <c r="CS759" s="193" t="s">
        <v>271</v>
      </c>
      <c r="CT759" s="193" t="s">
        <v>271</v>
      </c>
      <c r="CU759" s="190" t="s">
        <v>271</v>
      </c>
      <c r="CV759" s="193" t="s">
        <v>271</v>
      </c>
      <c r="CW759" s="193" t="s">
        <v>271</v>
      </c>
      <c r="CX759" s="190" t="s">
        <v>271</v>
      </c>
      <c r="CY759" s="193" t="s">
        <v>271</v>
      </c>
      <c r="CZ759" s="193" t="s">
        <v>271</v>
      </c>
      <c r="DA759" s="190" t="s">
        <v>271</v>
      </c>
      <c r="DB759" s="193" t="s">
        <v>271</v>
      </c>
      <c r="DC759" s="193" t="s">
        <v>271</v>
      </c>
      <c r="DD759" s="190" t="s">
        <v>271</v>
      </c>
      <c r="DE759" s="193" t="s">
        <v>271</v>
      </c>
      <c r="DF759" s="193" t="s">
        <v>271</v>
      </c>
      <c r="DG759" s="190" t="s">
        <v>271</v>
      </c>
      <c r="DH759" s="193" t="s">
        <v>271</v>
      </c>
      <c r="DI759" s="193" t="s">
        <v>271</v>
      </c>
      <c r="DJ759" s="190" t="s">
        <v>271</v>
      </c>
      <c r="DK759" s="193" t="s">
        <v>271</v>
      </c>
      <c r="DL759" s="193" t="s">
        <v>271</v>
      </c>
      <c r="DM759" s="190" t="s">
        <v>271</v>
      </c>
      <c r="DN759" s="193" t="s">
        <v>271</v>
      </c>
      <c r="DO759" s="193" t="s">
        <v>271</v>
      </c>
      <c r="DP759" s="190" t="s">
        <v>271</v>
      </c>
      <c r="DQ759" s="193" t="s">
        <v>271</v>
      </c>
      <c r="DR759" s="193" t="s">
        <v>271</v>
      </c>
      <c r="DS759" s="190" t="s">
        <v>271</v>
      </c>
      <c r="DT759" s="193" t="s">
        <v>271</v>
      </c>
      <c r="DU759" s="193" t="s">
        <v>271</v>
      </c>
      <c r="DV759" s="190" t="s">
        <v>287</v>
      </c>
      <c r="DW759" s="193">
        <v>9090</v>
      </c>
      <c r="DX759" s="193">
        <v>40000</v>
      </c>
      <c r="DY759" s="190" t="s">
        <v>356</v>
      </c>
      <c r="DZ759" s="190" t="s">
        <v>272</v>
      </c>
      <c r="EA759" s="190" t="s">
        <v>785</v>
      </c>
      <c r="EB759" s="190" t="s">
        <v>286</v>
      </c>
      <c r="EC759" s="190" t="s">
        <v>297</v>
      </c>
      <c r="ED759" s="190" t="s">
        <v>271</v>
      </c>
      <c r="EE759" s="190" t="s">
        <v>271</v>
      </c>
      <c r="EF759" s="190" t="s">
        <v>9632</v>
      </c>
      <c r="EG759" s="190" t="s">
        <v>321</v>
      </c>
      <c r="EH759" s="190" t="s">
        <v>320</v>
      </c>
      <c r="EI759" s="190" t="s">
        <v>319</v>
      </c>
      <c r="EJ759" s="190" t="s">
        <v>245</v>
      </c>
      <c r="EK759" s="190" t="s">
        <v>351</v>
      </c>
      <c r="EL759" s="190" t="s">
        <v>272</v>
      </c>
      <c r="EM759" s="190" t="s">
        <v>272</v>
      </c>
      <c r="EN759" s="190" t="s">
        <v>272</v>
      </c>
      <c r="EO759" s="190" t="s">
        <v>297</v>
      </c>
      <c r="EP759" s="190" t="s">
        <v>281</v>
      </c>
      <c r="EQ759" s="190">
        <v>3</v>
      </c>
      <c r="ER759" s="190" t="s">
        <v>349</v>
      </c>
      <c r="ES759" s="190" t="s">
        <v>297</v>
      </c>
      <c r="ET759" s="190" t="s">
        <v>272</v>
      </c>
      <c r="EU759" s="190" t="s">
        <v>272</v>
      </c>
      <c r="EV759" s="190" t="s">
        <v>297</v>
      </c>
      <c r="EW759" s="190" t="s">
        <v>601</v>
      </c>
      <c r="EX759" s="190">
        <v>2</v>
      </c>
      <c r="EY759" s="190" t="s">
        <v>302</v>
      </c>
      <c r="EZ759" s="190" t="s">
        <v>268</v>
      </c>
      <c r="FA759" s="190" t="s">
        <v>259</v>
      </c>
      <c r="FB759" s="193">
        <v>0</v>
      </c>
      <c r="FC759" s="190" t="s">
        <v>271</v>
      </c>
      <c r="FD759" s="190" t="s">
        <v>271</v>
      </c>
      <c r="FE759" s="190" t="s">
        <v>271</v>
      </c>
      <c r="FF759" s="190" t="s">
        <v>271</v>
      </c>
      <c r="FG759" s="190" t="s">
        <v>271</v>
      </c>
      <c r="FH759" s="190" t="s">
        <v>2660</v>
      </c>
      <c r="FI759" s="190" t="s">
        <v>9631</v>
      </c>
      <c r="FJ759" s="190" t="s">
        <v>9630</v>
      </c>
      <c r="FK759" s="190" t="s">
        <v>9629</v>
      </c>
      <c r="FL759" s="190" t="s">
        <v>9628</v>
      </c>
      <c r="FM759" s="190" t="s">
        <v>9627</v>
      </c>
      <c r="FN759" s="190" t="s">
        <v>9626</v>
      </c>
      <c r="FO759" s="190" t="s">
        <v>9625</v>
      </c>
      <c r="FP759" s="190" t="s">
        <v>271</v>
      </c>
      <c r="FQ759" s="193">
        <v>40000</v>
      </c>
      <c r="FR759" s="193">
        <v>10000</v>
      </c>
      <c r="FS759" s="190" t="s">
        <v>297</v>
      </c>
      <c r="FT759" s="190" t="s">
        <v>297</v>
      </c>
      <c r="FU759" s="190" t="s">
        <v>297</v>
      </c>
      <c r="FV759" s="190" t="s">
        <v>297</v>
      </c>
      <c r="FW759" s="190" t="s">
        <v>297</v>
      </c>
      <c r="FX759" s="190" t="s">
        <v>297</v>
      </c>
      <c r="FY759" s="190" t="s">
        <v>297</v>
      </c>
      <c r="FZ759" s="190" t="s">
        <v>297</v>
      </c>
      <c r="GA759" s="190" t="s">
        <v>297</v>
      </c>
      <c r="GB759" s="190" t="s">
        <v>297</v>
      </c>
      <c r="GC759" s="190" t="s">
        <v>272</v>
      </c>
      <c r="GD759" s="190" t="s">
        <v>272</v>
      </c>
      <c r="GE759" s="190" t="s">
        <v>272</v>
      </c>
    </row>
    <row r="760" spans="1:187" x14ac:dyDescent="0.3">
      <c r="A760" s="190" t="s">
        <v>372</v>
      </c>
      <c r="B760" s="190">
        <v>3312</v>
      </c>
      <c r="C760" s="190" t="s">
        <v>151</v>
      </c>
      <c r="D760" s="190" t="s">
        <v>243</v>
      </c>
      <c r="E760" s="190" t="s">
        <v>9624</v>
      </c>
      <c r="F760" s="190" t="s">
        <v>9623</v>
      </c>
      <c r="G760" s="190" t="s">
        <v>4028</v>
      </c>
      <c r="H760" s="190" t="s">
        <v>301</v>
      </c>
      <c r="I760" s="190" t="s">
        <v>301</v>
      </c>
      <c r="J760" s="190" t="s">
        <v>9622</v>
      </c>
      <c r="K760" s="190" t="s">
        <v>271</v>
      </c>
      <c r="L760" s="190" t="s">
        <v>271</v>
      </c>
      <c r="M760" s="190" t="s">
        <v>271</v>
      </c>
      <c r="N760" s="190" t="s">
        <v>271</v>
      </c>
      <c r="O760" s="190" t="s">
        <v>271</v>
      </c>
      <c r="P760" s="190" t="s">
        <v>271</v>
      </c>
      <c r="Q760" s="191">
        <v>42011</v>
      </c>
      <c r="R760" s="191">
        <v>44012</v>
      </c>
      <c r="T760" s="190" t="s">
        <v>366</v>
      </c>
      <c r="U760" s="194">
        <v>1397722</v>
      </c>
      <c r="V760" s="190" t="s">
        <v>9621</v>
      </c>
      <c r="W760" s="190" t="s">
        <v>799</v>
      </c>
      <c r="X760" s="190" t="s">
        <v>9620</v>
      </c>
      <c r="Y760" s="190" t="s">
        <v>9619</v>
      </c>
      <c r="Z760" s="190" t="s">
        <v>6433</v>
      </c>
      <c r="AA760" s="190" t="s">
        <v>9618</v>
      </c>
      <c r="AB760" s="190" t="s">
        <v>310</v>
      </c>
      <c r="AC760" s="190" t="s">
        <v>9617</v>
      </c>
      <c r="AD760" s="190" t="s">
        <v>325</v>
      </c>
      <c r="AE760" s="190" t="s">
        <v>9616</v>
      </c>
      <c r="AF760" s="190" t="s">
        <v>9615</v>
      </c>
      <c r="AG760" s="193">
        <v>15120</v>
      </c>
      <c r="AH760" s="193">
        <v>13560</v>
      </c>
      <c r="AI760" s="193">
        <v>28680</v>
      </c>
      <c r="AJ760" s="193">
        <v>24600</v>
      </c>
      <c r="AK760" s="193">
        <v>22400</v>
      </c>
      <c r="AL760" s="193">
        <v>47000</v>
      </c>
      <c r="AM760" s="193" t="s">
        <v>271</v>
      </c>
      <c r="AN760" s="193" t="s">
        <v>271</v>
      </c>
      <c r="AO760" s="193">
        <v>0</v>
      </c>
      <c r="AP760" s="193" t="s">
        <v>271</v>
      </c>
      <c r="AQ760" s="193" t="s">
        <v>271</v>
      </c>
      <c r="AR760" s="193">
        <v>0</v>
      </c>
      <c r="AS760" s="190" t="s">
        <v>271</v>
      </c>
      <c r="AT760" s="193" t="s">
        <v>271</v>
      </c>
      <c r="AU760" s="193" t="s">
        <v>271</v>
      </c>
      <c r="AV760" s="190" t="s">
        <v>271</v>
      </c>
      <c r="AW760" s="193" t="s">
        <v>271</v>
      </c>
      <c r="AX760" s="193" t="s">
        <v>271</v>
      </c>
      <c r="AY760" s="190" t="s">
        <v>271</v>
      </c>
      <c r="AZ760" s="193" t="s">
        <v>271</v>
      </c>
      <c r="BA760" s="193" t="s">
        <v>271</v>
      </c>
      <c r="BB760" s="190" t="s">
        <v>271</v>
      </c>
      <c r="BC760" s="193" t="s">
        <v>271</v>
      </c>
      <c r="BD760" s="193" t="s">
        <v>271</v>
      </c>
      <c r="BE760" s="190" t="s">
        <v>271</v>
      </c>
      <c r="BF760" s="193" t="s">
        <v>271</v>
      </c>
      <c r="BG760" s="193" t="s">
        <v>271</v>
      </c>
      <c r="BH760" s="190" t="s">
        <v>271</v>
      </c>
      <c r="BI760" s="193" t="s">
        <v>271</v>
      </c>
      <c r="BJ760" s="193" t="s">
        <v>271</v>
      </c>
      <c r="BK760" s="190" t="s">
        <v>271</v>
      </c>
      <c r="BL760" s="193" t="s">
        <v>271</v>
      </c>
      <c r="BM760" s="193" t="s">
        <v>271</v>
      </c>
      <c r="BN760" s="190" t="s">
        <v>271</v>
      </c>
      <c r="BO760" s="193" t="s">
        <v>271</v>
      </c>
      <c r="BP760" s="193" t="s">
        <v>271</v>
      </c>
      <c r="BQ760" s="190" t="s">
        <v>271</v>
      </c>
      <c r="BR760" s="193" t="s">
        <v>271</v>
      </c>
      <c r="BS760" s="193" t="s">
        <v>271</v>
      </c>
      <c r="BT760" s="190" t="s">
        <v>271</v>
      </c>
      <c r="BU760" s="193" t="s">
        <v>271</v>
      </c>
      <c r="BV760" s="193" t="s">
        <v>271</v>
      </c>
      <c r="BW760" s="193" t="s">
        <v>271</v>
      </c>
      <c r="BX760" s="193" t="s">
        <v>271</v>
      </c>
      <c r="BY760" s="193">
        <v>0</v>
      </c>
      <c r="BZ760" s="193" t="s">
        <v>271</v>
      </c>
      <c r="CA760" s="193" t="s">
        <v>271</v>
      </c>
      <c r="CB760" s="193">
        <v>0</v>
      </c>
      <c r="CC760" s="190" t="s">
        <v>271</v>
      </c>
      <c r="CD760" s="193" t="s">
        <v>271</v>
      </c>
      <c r="CE760" s="193" t="s">
        <v>271</v>
      </c>
      <c r="CF760" s="190" t="s">
        <v>271</v>
      </c>
      <c r="CG760" s="193" t="s">
        <v>271</v>
      </c>
      <c r="CH760" s="193" t="s">
        <v>271</v>
      </c>
      <c r="CI760" s="190" t="s">
        <v>271</v>
      </c>
      <c r="CJ760" s="193" t="s">
        <v>271</v>
      </c>
      <c r="CK760" s="193" t="s">
        <v>271</v>
      </c>
      <c r="CL760" s="190" t="s">
        <v>271</v>
      </c>
      <c r="CM760" s="193" t="s">
        <v>271</v>
      </c>
      <c r="CN760" s="193" t="s">
        <v>271</v>
      </c>
      <c r="CO760" s="190" t="s">
        <v>271</v>
      </c>
      <c r="CP760" s="193" t="s">
        <v>271</v>
      </c>
      <c r="CQ760" s="193" t="s">
        <v>271</v>
      </c>
      <c r="CR760" s="190" t="s">
        <v>287</v>
      </c>
      <c r="CS760" s="193">
        <v>0</v>
      </c>
      <c r="CT760" s="193">
        <v>0</v>
      </c>
      <c r="CU760" s="190" t="s">
        <v>271</v>
      </c>
      <c r="CV760" s="193" t="s">
        <v>271</v>
      </c>
      <c r="CW760" s="193" t="s">
        <v>271</v>
      </c>
      <c r="CX760" s="190" t="s">
        <v>287</v>
      </c>
      <c r="CY760" s="193">
        <v>0</v>
      </c>
      <c r="CZ760" s="193">
        <v>0</v>
      </c>
      <c r="DA760" s="190" t="s">
        <v>287</v>
      </c>
      <c r="DB760" s="193">
        <v>0</v>
      </c>
      <c r="DC760" s="193">
        <v>0</v>
      </c>
      <c r="DD760" s="190" t="s">
        <v>287</v>
      </c>
      <c r="DE760" s="193">
        <v>0</v>
      </c>
      <c r="DF760" s="193">
        <v>0</v>
      </c>
      <c r="DG760" s="190" t="s">
        <v>271</v>
      </c>
      <c r="DH760" s="193" t="s">
        <v>271</v>
      </c>
      <c r="DI760" s="193" t="s">
        <v>271</v>
      </c>
      <c r="DJ760" s="190" t="s">
        <v>271</v>
      </c>
      <c r="DK760" s="193" t="s">
        <v>271</v>
      </c>
      <c r="DL760" s="193" t="s">
        <v>271</v>
      </c>
      <c r="DM760" s="190" t="s">
        <v>287</v>
      </c>
      <c r="DN760" s="193">
        <v>0</v>
      </c>
      <c r="DO760" s="193">
        <v>0</v>
      </c>
      <c r="DP760" s="190" t="s">
        <v>287</v>
      </c>
      <c r="DQ760" s="193">
        <v>0</v>
      </c>
      <c r="DR760" s="193">
        <v>0</v>
      </c>
      <c r="DS760" s="190" t="s">
        <v>271</v>
      </c>
      <c r="DT760" s="193" t="s">
        <v>271</v>
      </c>
      <c r="DU760" s="193" t="s">
        <v>271</v>
      </c>
      <c r="DV760" s="190" t="s">
        <v>287</v>
      </c>
      <c r="DW760" s="193">
        <v>0</v>
      </c>
      <c r="DX760" s="193">
        <v>0</v>
      </c>
      <c r="DY760" s="190" t="s">
        <v>356</v>
      </c>
      <c r="DZ760" s="190" t="s">
        <v>297</v>
      </c>
      <c r="EA760" s="190" t="s">
        <v>271</v>
      </c>
      <c r="EB760" s="190" t="s">
        <v>271</v>
      </c>
      <c r="EC760" s="190" t="s">
        <v>272</v>
      </c>
      <c r="ED760" s="190" t="s">
        <v>381</v>
      </c>
      <c r="EE760" s="190" t="s">
        <v>307</v>
      </c>
      <c r="EF760" s="190" t="s">
        <v>9614</v>
      </c>
      <c r="EG760" s="190" t="s">
        <v>352</v>
      </c>
      <c r="EH760" s="190" t="s">
        <v>284</v>
      </c>
      <c r="EI760" s="190" t="s">
        <v>319</v>
      </c>
      <c r="EJ760" s="190" t="s">
        <v>245</v>
      </c>
      <c r="EK760" s="190" t="s">
        <v>379</v>
      </c>
      <c r="EL760" s="190" t="s">
        <v>272</v>
      </c>
      <c r="EM760" s="190" t="s">
        <v>272</v>
      </c>
      <c r="EN760" s="190" t="s">
        <v>272</v>
      </c>
      <c r="EO760" s="190" t="s">
        <v>272</v>
      </c>
      <c r="EP760" s="190" t="s">
        <v>378</v>
      </c>
      <c r="EQ760" s="190">
        <v>4</v>
      </c>
      <c r="ER760" s="190" t="s">
        <v>349</v>
      </c>
      <c r="ES760" s="190" t="s">
        <v>272</v>
      </c>
      <c r="ET760" s="190" t="s">
        <v>297</v>
      </c>
      <c r="EU760" s="190" t="s">
        <v>272</v>
      </c>
      <c r="EV760" s="190" t="s">
        <v>272</v>
      </c>
      <c r="EW760" s="190" t="s">
        <v>303</v>
      </c>
      <c r="EX760" s="190">
        <v>3</v>
      </c>
      <c r="EY760" s="190" t="s">
        <v>278</v>
      </c>
      <c r="EZ760" s="190" t="s">
        <v>268</v>
      </c>
      <c r="FA760" s="190" t="s">
        <v>260</v>
      </c>
      <c r="FB760" s="193">
        <v>3</v>
      </c>
      <c r="FC760" s="190" t="s">
        <v>276</v>
      </c>
      <c r="FD760" s="190" t="s">
        <v>348</v>
      </c>
      <c r="FE760" s="190" t="s">
        <v>482</v>
      </c>
      <c r="FF760" s="190" t="s">
        <v>262</v>
      </c>
      <c r="FG760" s="190" t="s">
        <v>271</v>
      </c>
      <c r="FH760" s="190" t="s">
        <v>9613</v>
      </c>
      <c r="FI760" s="190" t="s">
        <v>9612</v>
      </c>
      <c r="FJ760" s="190" t="s">
        <v>9611</v>
      </c>
      <c r="FK760" s="190" t="s">
        <v>9610</v>
      </c>
      <c r="FL760" s="190" t="s">
        <v>9609</v>
      </c>
      <c r="FM760" s="190" t="s">
        <v>271</v>
      </c>
      <c r="FN760" s="190" t="s">
        <v>271</v>
      </c>
      <c r="FO760" s="190" t="s">
        <v>9608</v>
      </c>
      <c r="FP760" s="190" t="s">
        <v>271</v>
      </c>
      <c r="FQ760" s="193">
        <v>0</v>
      </c>
      <c r="FR760" s="193">
        <v>0</v>
      </c>
      <c r="FS760" s="190" t="s">
        <v>272</v>
      </c>
      <c r="FT760" s="190" t="s">
        <v>297</v>
      </c>
      <c r="FU760" s="190" t="s">
        <v>297</v>
      </c>
      <c r="FV760" s="190" t="s">
        <v>271</v>
      </c>
      <c r="FW760" s="190" t="s">
        <v>272</v>
      </c>
      <c r="FX760" s="190" t="s">
        <v>297</v>
      </c>
      <c r="FY760" s="190" t="s">
        <v>272</v>
      </c>
      <c r="FZ760" s="190" t="s">
        <v>297</v>
      </c>
      <c r="GA760" s="190" t="s">
        <v>297</v>
      </c>
      <c r="GB760" s="190" t="s">
        <v>297</v>
      </c>
      <c r="GC760" s="190" t="s">
        <v>272</v>
      </c>
      <c r="GD760" s="190" t="s">
        <v>297</v>
      </c>
      <c r="GE760" s="190" t="s">
        <v>297</v>
      </c>
    </row>
    <row r="761" spans="1:187" x14ac:dyDescent="0.3">
      <c r="A761" s="190" t="s">
        <v>372</v>
      </c>
      <c r="B761" s="190">
        <v>3296</v>
      </c>
      <c r="C761" s="190" t="s">
        <v>151</v>
      </c>
      <c r="D761" s="190" t="s">
        <v>243</v>
      </c>
      <c r="E761" s="190" t="s">
        <v>7848</v>
      </c>
      <c r="F761" s="190" t="s">
        <v>7847</v>
      </c>
      <c r="G761" s="190" t="s">
        <v>4001</v>
      </c>
      <c r="H761" s="190" t="s">
        <v>369</v>
      </c>
      <c r="I761" s="190" t="s">
        <v>1514</v>
      </c>
      <c r="J761" s="190" t="s">
        <v>7846</v>
      </c>
      <c r="K761" s="190" t="s">
        <v>271</v>
      </c>
      <c r="L761" s="190" t="s">
        <v>271</v>
      </c>
      <c r="M761" s="190" t="s">
        <v>271</v>
      </c>
      <c r="N761" s="190" t="s">
        <v>271</v>
      </c>
      <c r="O761" s="190" t="s">
        <v>271</v>
      </c>
      <c r="P761" s="190" t="s">
        <v>271</v>
      </c>
      <c r="Q761" s="191">
        <v>41883</v>
      </c>
      <c r="R761" s="191">
        <v>43343</v>
      </c>
      <c r="T761" s="190" t="s">
        <v>471</v>
      </c>
      <c r="U761" s="194">
        <v>6000000</v>
      </c>
      <c r="V761" s="190" t="s">
        <v>5848</v>
      </c>
      <c r="W761" s="190" t="s">
        <v>1642</v>
      </c>
      <c r="X761" s="190" t="s">
        <v>1641</v>
      </c>
      <c r="Y761" s="190" t="s">
        <v>7845</v>
      </c>
      <c r="Z761" s="190" t="s">
        <v>7844</v>
      </c>
      <c r="AA761" s="190" t="s">
        <v>7843</v>
      </c>
      <c r="AB761" s="190" t="s">
        <v>310</v>
      </c>
      <c r="AC761" s="190" t="s">
        <v>7842</v>
      </c>
      <c r="AD761" s="190" t="s">
        <v>325</v>
      </c>
      <c r="AE761" s="190" t="s">
        <v>7841</v>
      </c>
      <c r="AF761" s="190" t="s">
        <v>7840</v>
      </c>
      <c r="AG761" s="193">
        <v>883536</v>
      </c>
      <c r="AH761" s="193">
        <v>814107</v>
      </c>
      <c r="AI761" s="193">
        <v>1697643</v>
      </c>
      <c r="AJ761" s="193">
        <v>48122</v>
      </c>
      <c r="AK761" s="193">
        <v>35413</v>
      </c>
      <c r="AL761" s="193">
        <v>83535</v>
      </c>
      <c r="AM761" s="193">
        <v>0</v>
      </c>
      <c r="AN761" s="193">
        <v>0</v>
      </c>
      <c r="AO761" s="193">
        <v>0</v>
      </c>
      <c r="AP761" s="193">
        <v>0</v>
      </c>
      <c r="AQ761" s="193">
        <v>0</v>
      </c>
      <c r="AR761" s="193">
        <v>0</v>
      </c>
      <c r="AS761" s="190" t="s">
        <v>271</v>
      </c>
      <c r="AT761" s="193" t="s">
        <v>271</v>
      </c>
      <c r="AU761" s="193" t="s">
        <v>271</v>
      </c>
      <c r="AV761" s="190" t="s">
        <v>271</v>
      </c>
      <c r="AW761" s="193" t="s">
        <v>271</v>
      </c>
      <c r="AX761" s="193" t="s">
        <v>271</v>
      </c>
      <c r="AY761" s="190" t="s">
        <v>271</v>
      </c>
      <c r="AZ761" s="193" t="s">
        <v>271</v>
      </c>
      <c r="BA761" s="193" t="s">
        <v>271</v>
      </c>
      <c r="BB761" s="190" t="s">
        <v>271</v>
      </c>
      <c r="BC761" s="193" t="s">
        <v>271</v>
      </c>
      <c r="BD761" s="193" t="s">
        <v>271</v>
      </c>
      <c r="BE761" s="190" t="s">
        <v>271</v>
      </c>
      <c r="BF761" s="193" t="s">
        <v>271</v>
      </c>
      <c r="BG761" s="193" t="s">
        <v>271</v>
      </c>
      <c r="BH761" s="190" t="s">
        <v>271</v>
      </c>
      <c r="BI761" s="193" t="s">
        <v>271</v>
      </c>
      <c r="BJ761" s="193" t="s">
        <v>271</v>
      </c>
      <c r="BK761" s="190" t="s">
        <v>271</v>
      </c>
      <c r="BL761" s="193" t="s">
        <v>271</v>
      </c>
      <c r="BM761" s="193" t="s">
        <v>271</v>
      </c>
      <c r="BN761" s="190" t="s">
        <v>271</v>
      </c>
      <c r="BO761" s="193" t="s">
        <v>271</v>
      </c>
      <c r="BP761" s="193" t="s">
        <v>271</v>
      </c>
      <c r="BQ761" s="190" t="s">
        <v>271</v>
      </c>
      <c r="BR761" s="193" t="s">
        <v>271</v>
      </c>
      <c r="BS761" s="193" t="s">
        <v>271</v>
      </c>
      <c r="BT761" s="190" t="s">
        <v>271</v>
      </c>
      <c r="BU761" s="193" t="s">
        <v>271</v>
      </c>
      <c r="BV761" s="193" t="s">
        <v>271</v>
      </c>
      <c r="BW761" s="193">
        <v>0</v>
      </c>
      <c r="BX761" s="193">
        <v>0</v>
      </c>
      <c r="BY761" s="193">
        <v>0</v>
      </c>
      <c r="BZ761" s="193">
        <v>4470</v>
      </c>
      <c r="CA761" s="193">
        <v>1260</v>
      </c>
      <c r="CB761" s="193">
        <v>5730</v>
      </c>
      <c r="CC761" s="190" t="s">
        <v>271</v>
      </c>
      <c r="CD761" s="193" t="s">
        <v>271</v>
      </c>
      <c r="CE761" s="193" t="s">
        <v>271</v>
      </c>
      <c r="CF761" s="190" t="s">
        <v>271</v>
      </c>
      <c r="CG761" s="193" t="s">
        <v>271</v>
      </c>
      <c r="CH761" s="193" t="s">
        <v>271</v>
      </c>
      <c r="CI761" s="190" t="s">
        <v>271</v>
      </c>
      <c r="CJ761" s="193" t="s">
        <v>271</v>
      </c>
      <c r="CK761" s="193" t="s">
        <v>271</v>
      </c>
      <c r="CL761" s="190" t="s">
        <v>271</v>
      </c>
      <c r="CM761" s="193" t="s">
        <v>271</v>
      </c>
      <c r="CN761" s="193" t="s">
        <v>271</v>
      </c>
      <c r="CO761" s="190" t="s">
        <v>271</v>
      </c>
      <c r="CP761" s="193" t="s">
        <v>271</v>
      </c>
      <c r="CQ761" s="193" t="s">
        <v>271</v>
      </c>
      <c r="CR761" s="190" t="s">
        <v>271</v>
      </c>
      <c r="CS761" s="193" t="s">
        <v>271</v>
      </c>
      <c r="CT761" s="193" t="s">
        <v>271</v>
      </c>
      <c r="CU761" s="190" t="s">
        <v>271</v>
      </c>
      <c r="CV761" s="193" t="s">
        <v>271</v>
      </c>
      <c r="CW761" s="193" t="s">
        <v>271</v>
      </c>
      <c r="CX761" s="190" t="s">
        <v>287</v>
      </c>
      <c r="CY761" s="193">
        <v>5730</v>
      </c>
      <c r="CZ761" s="193">
        <v>0</v>
      </c>
      <c r="DA761" s="190" t="s">
        <v>271</v>
      </c>
      <c r="DB761" s="193" t="s">
        <v>271</v>
      </c>
      <c r="DC761" s="193" t="s">
        <v>271</v>
      </c>
      <c r="DD761" s="190" t="s">
        <v>271</v>
      </c>
      <c r="DE761" s="193" t="s">
        <v>271</v>
      </c>
      <c r="DF761" s="193" t="s">
        <v>271</v>
      </c>
      <c r="DG761" s="190" t="s">
        <v>271</v>
      </c>
      <c r="DH761" s="193" t="s">
        <v>271</v>
      </c>
      <c r="DI761" s="193" t="s">
        <v>271</v>
      </c>
      <c r="DJ761" s="190" t="s">
        <v>271</v>
      </c>
      <c r="DK761" s="193" t="s">
        <v>271</v>
      </c>
      <c r="DL761" s="193" t="s">
        <v>271</v>
      </c>
      <c r="DM761" s="190" t="s">
        <v>271</v>
      </c>
      <c r="DN761" s="193" t="s">
        <v>271</v>
      </c>
      <c r="DO761" s="193" t="s">
        <v>271</v>
      </c>
      <c r="DP761" s="190" t="s">
        <v>271</v>
      </c>
      <c r="DQ761" s="193" t="s">
        <v>271</v>
      </c>
      <c r="DR761" s="193" t="s">
        <v>271</v>
      </c>
      <c r="DS761" s="190" t="s">
        <v>271</v>
      </c>
      <c r="DT761" s="193" t="s">
        <v>271</v>
      </c>
      <c r="DU761" s="193" t="s">
        <v>271</v>
      </c>
      <c r="DV761" s="190" t="s">
        <v>271</v>
      </c>
      <c r="DW761" s="193" t="s">
        <v>271</v>
      </c>
      <c r="DX761" s="193" t="s">
        <v>271</v>
      </c>
      <c r="DY761" s="190" t="s">
        <v>356</v>
      </c>
      <c r="DZ761" s="190" t="s">
        <v>272</v>
      </c>
      <c r="EA761" s="190" t="s">
        <v>381</v>
      </c>
      <c r="EB761" s="190" t="s">
        <v>286</v>
      </c>
      <c r="EC761" s="190" t="s">
        <v>272</v>
      </c>
      <c r="ED761" s="190" t="s">
        <v>785</v>
      </c>
      <c r="EE761" s="190" t="s">
        <v>307</v>
      </c>
      <c r="EF761" s="190" t="s">
        <v>7839</v>
      </c>
      <c r="EG761" s="190" t="s">
        <v>321</v>
      </c>
      <c r="EH761" s="190" t="s">
        <v>284</v>
      </c>
      <c r="EI761" s="190" t="s">
        <v>319</v>
      </c>
      <c r="EJ761" s="190" t="s">
        <v>244</v>
      </c>
      <c r="EK761" s="190" t="s">
        <v>351</v>
      </c>
      <c r="EL761" s="190" t="s">
        <v>272</v>
      </c>
      <c r="EM761" s="190" t="s">
        <v>272</v>
      </c>
      <c r="EN761" s="190" t="s">
        <v>272</v>
      </c>
      <c r="EO761" s="190" t="s">
        <v>272</v>
      </c>
      <c r="EP761" s="190" t="s">
        <v>350</v>
      </c>
      <c r="EQ761" s="190">
        <v>4</v>
      </c>
      <c r="ER761" s="190" t="s">
        <v>404</v>
      </c>
      <c r="ES761" s="190" t="s">
        <v>297</v>
      </c>
      <c r="ET761" s="190" t="s">
        <v>297</v>
      </c>
      <c r="EU761" s="190" t="s">
        <v>272</v>
      </c>
      <c r="EV761" s="190" t="s">
        <v>272</v>
      </c>
      <c r="EW761" s="190" t="s">
        <v>281</v>
      </c>
      <c r="EX761" s="190">
        <v>2</v>
      </c>
      <c r="EY761" s="190" t="s">
        <v>318</v>
      </c>
      <c r="EZ761" s="190" t="s">
        <v>268</v>
      </c>
      <c r="FA761" s="190" t="s">
        <v>260</v>
      </c>
      <c r="FB761" s="193">
        <v>3</v>
      </c>
      <c r="FC761" s="190" t="s">
        <v>537</v>
      </c>
      <c r="FD761" s="190" t="s">
        <v>276</v>
      </c>
      <c r="FE761" s="190" t="s">
        <v>376</v>
      </c>
      <c r="FF761" s="190" t="s">
        <v>263</v>
      </c>
      <c r="FG761" s="190" t="s">
        <v>7838</v>
      </c>
      <c r="FH761" s="190" t="s">
        <v>396</v>
      </c>
      <c r="FI761" s="190" t="s">
        <v>7837</v>
      </c>
      <c r="FJ761" s="190" t="s">
        <v>7836</v>
      </c>
      <c r="FK761" s="190" t="s">
        <v>7835</v>
      </c>
      <c r="FL761" s="190" t="s">
        <v>7834</v>
      </c>
      <c r="FM761" s="190" t="s">
        <v>7833</v>
      </c>
      <c r="FN761" s="190" t="s">
        <v>271</v>
      </c>
      <c r="FO761" s="190" t="s">
        <v>7832</v>
      </c>
      <c r="FP761" s="190" t="s">
        <v>271</v>
      </c>
      <c r="FQ761" s="193">
        <v>0</v>
      </c>
      <c r="FR761" s="193">
        <v>5730</v>
      </c>
      <c r="FS761" s="190" t="s">
        <v>297</v>
      </c>
      <c r="FT761" s="190" t="s">
        <v>297</v>
      </c>
      <c r="FU761" s="190" t="s">
        <v>297</v>
      </c>
      <c r="FV761" s="190" t="s">
        <v>297</v>
      </c>
      <c r="FW761" s="190" t="s">
        <v>297</v>
      </c>
      <c r="FX761" s="190" t="s">
        <v>297</v>
      </c>
      <c r="FY761" s="190" t="s">
        <v>272</v>
      </c>
      <c r="FZ761" s="190" t="s">
        <v>297</v>
      </c>
      <c r="GA761" s="190" t="s">
        <v>297</v>
      </c>
      <c r="GB761" s="190" t="s">
        <v>297</v>
      </c>
      <c r="GC761" s="190" t="s">
        <v>297</v>
      </c>
      <c r="GD761" s="190" t="s">
        <v>297</v>
      </c>
      <c r="GE761" s="190" t="s">
        <v>297</v>
      </c>
    </row>
    <row r="762" spans="1:187" x14ac:dyDescent="0.3">
      <c r="A762" s="190" t="s">
        <v>372</v>
      </c>
      <c r="B762" s="190">
        <v>3308</v>
      </c>
      <c r="C762" s="190" t="s">
        <v>151</v>
      </c>
      <c r="D762" s="190" t="s">
        <v>243</v>
      </c>
      <c r="E762" s="190" t="s">
        <v>7831</v>
      </c>
      <c r="F762" s="190" t="s">
        <v>7830</v>
      </c>
      <c r="G762" s="190" t="s">
        <v>4001</v>
      </c>
      <c r="H762" s="190" t="s">
        <v>369</v>
      </c>
      <c r="I762" s="190" t="s">
        <v>1514</v>
      </c>
      <c r="J762" s="190" t="s">
        <v>271</v>
      </c>
      <c r="K762" s="190" t="s">
        <v>1272</v>
      </c>
      <c r="L762" s="190" t="s">
        <v>301</v>
      </c>
      <c r="M762" s="190" t="s">
        <v>7829</v>
      </c>
      <c r="N762" s="190" t="s">
        <v>271</v>
      </c>
      <c r="O762" s="190" t="s">
        <v>271</v>
      </c>
      <c r="P762" s="190" t="s">
        <v>271</v>
      </c>
      <c r="Q762" s="191">
        <v>41334</v>
      </c>
      <c r="R762" s="191">
        <v>42460</v>
      </c>
      <c r="S762" s="191">
        <v>42582</v>
      </c>
      <c r="T762" s="190" t="s">
        <v>391</v>
      </c>
      <c r="U762" s="194">
        <v>2573491.9900000002</v>
      </c>
      <c r="V762" s="190" t="s">
        <v>7828</v>
      </c>
      <c r="W762" s="190" t="s">
        <v>364</v>
      </c>
      <c r="X762" s="190" t="s">
        <v>7827</v>
      </c>
      <c r="Y762" s="190" t="s">
        <v>5848</v>
      </c>
      <c r="Z762" s="190" t="s">
        <v>1642</v>
      </c>
      <c r="AA762" s="190" t="s">
        <v>1641</v>
      </c>
      <c r="AB762" s="190" t="s">
        <v>310</v>
      </c>
      <c r="AC762" s="190" t="s">
        <v>7826</v>
      </c>
      <c r="AD762" s="190" t="s">
        <v>325</v>
      </c>
      <c r="AE762" s="190" t="s">
        <v>7825</v>
      </c>
      <c r="AF762" s="190" t="s">
        <v>7824</v>
      </c>
      <c r="AG762" s="193">
        <v>261709</v>
      </c>
      <c r="AH762" s="193">
        <v>51407</v>
      </c>
      <c r="AI762" s="193">
        <v>313116</v>
      </c>
      <c r="AJ762" s="193">
        <v>103853</v>
      </c>
      <c r="AK762" s="193">
        <v>25963</v>
      </c>
      <c r="AL762" s="193">
        <v>129816</v>
      </c>
      <c r="AM762" s="193">
        <v>0</v>
      </c>
      <c r="AN762" s="193">
        <v>0</v>
      </c>
      <c r="AO762" s="193">
        <v>0</v>
      </c>
      <c r="AP762" s="193">
        <v>0</v>
      </c>
      <c r="AQ762" s="193">
        <v>0</v>
      </c>
      <c r="AR762" s="193">
        <v>0</v>
      </c>
      <c r="AS762" s="190" t="s">
        <v>271</v>
      </c>
      <c r="AT762" s="193" t="s">
        <v>271</v>
      </c>
      <c r="AU762" s="193" t="s">
        <v>271</v>
      </c>
      <c r="AV762" s="190" t="s">
        <v>271</v>
      </c>
      <c r="AW762" s="193" t="s">
        <v>271</v>
      </c>
      <c r="AX762" s="193" t="s">
        <v>271</v>
      </c>
      <c r="AY762" s="190" t="s">
        <v>271</v>
      </c>
      <c r="AZ762" s="193" t="s">
        <v>271</v>
      </c>
      <c r="BA762" s="193" t="s">
        <v>271</v>
      </c>
      <c r="BB762" s="190" t="s">
        <v>271</v>
      </c>
      <c r="BC762" s="193" t="s">
        <v>271</v>
      </c>
      <c r="BD762" s="193" t="s">
        <v>271</v>
      </c>
      <c r="BE762" s="190" t="s">
        <v>271</v>
      </c>
      <c r="BF762" s="193" t="s">
        <v>271</v>
      </c>
      <c r="BG762" s="193" t="s">
        <v>271</v>
      </c>
      <c r="BH762" s="190" t="s">
        <v>271</v>
      </c>
      <c r="BI762" s="193" t="s">
        <v>271</v>
      </c>
      <c r="BJ762" s="193" t="s">
        <v>271</v>
      </c>
      <c r="BK762" s="190" t="s">
        <v>271</v>
      </c>
      <c r="BL762" s="193" t="s">
        <v>271</v>
      </c>
      <c r="BM762" s="193" t="s">
        <v>271</v>
      </c>
      <c r="BN762" s="190" t="s">
        <v>271</v>
      </c>
      <c r="BO762" s="193" t="s">
        <v>271</v>
      </c>
      <c r="BP762" s="193" t="s">
        <v>271</v>
      </c>
      <c r="BQ762" s="190" t="s">
        <v>271</v>
      </c>
      <c r="BR762" s="193" t="s">
        <v>271</v>
      </c>
      <c r="BS762" s="193" t="s">
        <v>271</v>
      </c>
      <c r="BT762" s="190" t="s">
        <v>271</v>
      </c>
      <c r="BU762" s="193" t="s">
        <v>271</v>
      </c>
      <c r="BV762" s="193" t="s">
        <v>271</v>
      </c>
      <c r="BW762" s="193">
        <v>261709</v>
      </c>
      <c r="BX762" s="193">
        <v>51407</v>
      </c>
      <c r="BY762" s="193">
        <v>313116</v>
      </c>
      <c r="BZ762" s="193">
        <v>103853</v>
      </c>
      <c r="CA762" s="193">
        <v>25963</v>
      </c>
      <c r="CB762" s="193">
        <v>129816</v>
      </c>
      <c r="CC762" s="190" t="s">
        <v>271</v>
      </c>
      <c r="CD762" s="193" t="s">
        <v>271</v>
      </c>
      <c r="CE762" s="193" t="s">
        <v>271</v>
      </c>
      <c r="CF762" s="190" t="s">
        <v>271</v>
      </c>
      <c r="CG762" s="193" t="s">
        <v>271</v>
      </c>
      <c r="CH762" s="193" t="s">
        <v>271</v>
      </c>
      <c r="CI762" s="190" t="s">
        <v>271</v>
      </c>
      <c r="CJ762" s="193" t="s">
        <v>271</v>
      </c>
      <c r="CK762" s="193" t="s">
        <v>271</v>
      </c>
      <c r="CL762" s="190" t="s">
        <v>271</v>
      </c>
      <c r="CM762" s="193" t="s">
        <v>271</v>
      </c>
      <c r="CN762" s="193" t="s">
        <v>271</v>
      </c>
      <c r="CO762" s="190" t="s">
        <v>287</v>
      </c>
      <c r="CP762" s="193">
        <v>260</v>
      </c>
      <c r="CQ762" s="193">
        <v>655</v>
      </c>
      <c r="CR762" s="190" t="s">
        <v>271</v>
      </c>
      <c r="CS762" s="193" t="s">
        <v>271</v>
      </c>
      <c r="CT762" s="193" t="s">
        <v>271</v>
      </c>
      <c r="CU762" s="190" t="s">
        <v>271</v>
      </c>
      <c r="CV762" s="193" t="s">
        <v>271</v>
      </c>
      <c r="CW762" s="193" t="s">
        <v>271</v>
      </c>
      <c r="CX762" s="190" t="s">
        <v>271</v>
      </c>
      <c r="CY762" s="193" t="s">
        <v>271</v>
      </c>
      <c r="CZ762" s="193" t="s">
        <v>271</v>
      </c>
      <c r="DA762" s="190" t="s">
        <v>271</v>
      </c>
      <c r="DB762" s="193" t="s">
        <v>271</v>
      </c>
      <c r="DC762" s="193" t="s">
        <v>271</v>
      </c>
      <c r="DD762" s="190" t="s">
        <v>271</v>
      </c>
      <c r="DE762" s="193" t="s">
        <v>271</v>
      </c>
      <c r="DF762" s="193" t="s">
        <v>271</v>
      </c>
      <c r="DG762" s="190" t="s">
        <v>271</v>
      </c>
      <c r="DH762" s="193" t="s">
        <v>271</v>
      </c>
      <c r="DI762" s="193" t="s">
        <v>271</v>
      </c>
      <c r="DJ762" s="190" t="s">
        <v>271</v>
      </c>
      <c r="DK762" s="193" t="s">
        <v>271</v>
      </c>
      <c r="DL762" s="193" t="s">
        <v>271</v>
      </c>
      <c r="DM762" s="190" t="s">
        <v>271</v>
      </c>
      <c r="DN762" s="193" t="s">
        <v>271</v>
      </c>
      <c r="DO762" s="193" t="s">
        <v>271</v>
      </c>
      <c r="DP762" s="190" t="s">
        <v>271</v>
      </c>
      <c r="DQ762" s="193" t="s">
        <v>271</v>
      </c>
      <c r="DR762" s="193" t="s">
        <v>271</v>
      </c>
      <c r="DS762" s="190" t="s">
        <v>271</v>
      </c>
      <c r="DT762" s="193" t="s">
        <v>271</v>
      </c>
      <c r="DU762" s="193" t="s">
        <v>271</v>
      </c>
      <c r="DV762" s="190" t="s">
        <v>287</v>
      </c>
      <c r="DW762" s="193">
        <v>129816</v>
      </c>
      <c r="DX762" s="193">
        <v>313116</v>
      </c>
      <c r="DY762" s="190" t="s">
        <v>356</v>
      </c>
      <c r="DZ762" s="190" t="s">
        <v>272</v>
      </c>
      <c r="EA762" s="190" t="s">
        <v>695</v>
      </c>
      <c r="EB762" s="190" t="s">
        <v>286</v>
      </c>
      <c r="EC762" s="190" t="s">
        <v>272</v>
      </c>
      <c r="ED762" s="190" t="s">
        <v>564</v>
      </c>
      <c r="EE762" s="190" t="s">
        <v>307</v>
      </c>
      <c r="EF762" s="190" t="s">
        <v>7823</v>
      </c>
      <c r="EG762" s="190" t="s">
        <v>285</v>
      </c>
      <c r="EH762" s="190" t="s">
        <v>380</v>
      </c>
      <c r="EI762" s="190" t="s">
        <v>319</v>
      </c>
      <c r="EJ762" s="190" t="s">
        <v>246</v>
      </c>
      <c r="EK762" s="190" t="s">
        <v>379</v>
      </c>
      <c r="EL762" s="190" t="s">
        <v>297</v>
      </c>
      <c r="EM762" s="190" t="s">
        <v>272</v>
      </c>
      <c r="EN762" s="190" t="s">
        <v>272</v>
      </c>
      <c r="EO762" s="190" t="s">
        <v>272</v>
      </c>
      <c r="EP762" s="190" t="s">
        <v>464</v>
      </c>
      <c r="EQ762" s="190">
        <v>3</v>
      </c>
      <c r="ER762" s="190" t="s">
        <v>692</v>
      </c>
      <c r="ES762" s="190" t="s">
        <v>297</v>
      </c>
      <c r="ET762" s="190" t="s">
        <v>297</v>
      </c>
      <c r="EU762" s="190" t="s">
        <v>297</v>
      </c>
      <c r="EV762" s="190" t="s">
        <v>297</v>
      </c>
      <c r="EW762" s="190" t="s">
        <v>691</v>
      </c>
      <c r="EX762" s="190" t="s">
        <v>271</v>
      </c>
      <c r="EY762" s="190" t="s">
        <v>278</v>
      </c>
      <c r="EZ762" s="190" t="s">
        <v>266</v>
      </c>
      <c r="FA762" s="190" t="s">
        <v>260</v>
      </c>
      <c r="FB762" s="193">
        <v>4</v>
      </c>
      <c r="FC762" s="190" t="s">
        <v>276</v>
      </c>
      <c r="FD762" s="190" t="s">
        <v>348</v>
      </c>
      <c r="FE762" s="190" t="s">
        <v>377</v>
      </c>
      <c r="FF762" s="190" t="s">
        <v>262</v>
      </c>
      <c r="FG762" s="190" t="s">
        <v>271</v>
      </c>
      <c r="FH762" s="190" t="s">
        <v>7822</v>
      </c>
      <c r="FI762" s="190" t="s">
        <v>7821</v>
      </c>
      <c r="FJ762" s="190" t="s">
        <v>7820</v>
      </c>
      <c r="FK762" s="190" t="s">
        <v>7819</v>
      </c>
      <c r="FL762" s="190" t="s">
        <v>7818</v>
      </c>
      <c r="FM762" s="190" t="s">
        <v>7817</v>
      </c>
      <c r="FN762" s="190" t="s">
        <v>7816</v>
      </c>
      <c r="FO762" s="190" t="s">
        <v>7815</v>
      </c>
      <c r="FP762" s="190" t="s">
        <v>7814</v>
      </c>
      <c r="FQ762" s="193">
        <v>313116</v>
      </c>
      <c r="FR762" s="193">
        <v>129816</v>
      </c>
      <c r="FS762" s="190" t="s">
        <v>297</v>
      </c>
      <c r="FT762" s="190" t="s">
        <v>297</v>
      </c>
      <c r="FU762" s="190" t="s">
        <v>297</v>
      </c>
      <c r="FV762" s="190" t="s">
        <v>297</v>
      </c>
      <c r="FW762" s="190" t="s">
        <v>297</v>
      </c>
      <c r="FX762" s="190" t="s">
        <v>297</v>
      </c>
      <c r="FY762" s="190" t="s">
        <v>297</v>
      </c>
      <c r="FZ762" s="190" t="s">
        <v>297</v>
      </c>
      <c r="GA762" s="190" t="s">
        <v>297</v>
      </c>
      <c r="GB762" s="190" t="s">
        <v>297</v>
      </c>
      <c r="GC762" s="190" t="s">
        <v>272</v>
      </c>
      <c r="GD762" s="190" t="s">
        <v>272</v>
      </c>
      <c r="GE762" s="190" t="s">
        <v>272</v>
      </c>
    </row>
    <row r="763" spans="1:187" x14ac:dyDescent="0.3">
      <c r="A763" s="190" t="s">
        <v>372</v>
      </c>
      <c r="B763" s="190">
        <v>3311</v>
      </c>
      <c r="C763" s="190" t="s">
        <v>151</v>
      </c>
      <c r="D763" s="190" t="s">
        <v>243</v>
      </c>
      <c r="E763" s="190" t="s">
        <v>7813</v>
      </c>
      <c r="F763" s="190" t="s">
        <v>7812</v>
      </c>
      <c r="G763" s="190" t="s">
        <v>4001</v>
      </c>
      <c r="H763" s="190" t="s">
        <v>1272</v>
      </c>
      <c r="I763" s="190" t="s">
        <v>301</v>
      </c>
      <c r="J763" s="190" t="s">
        <v>7811</v>
      </c>
      <c r="K763" s="190" t="s">
        <v>271</v>
      </c>
      <c r="L763" s="190" t="s">
        <v>271</v>
      </c>
      <c r="M763" s="190" t="s">
        <v>271</v>
      </c>
      <c r="N763" s="190" t="s">
        <v>271</v>
      </c>
      <c r="O763" s="190" t="s">
        <v>271</v>
      </c>
      <c r="P763" s="190" t="s">
        <v>271</v>
      </c>
      <c r="Q763" s="191">
        <v>41730</v>
      </c>
      <c r="R763" s="191">
        <v>42460</v>
      </c>
      <c r="S763" s="191">
        <v>42613</v>
      </c>
      <c r="T763" s="190" t="s">
        <v>391</v>
      </c>
      <c r="U763" s="194">
        <v>522465</v>
      </c>
      <c r="V763" s="190" t="s">
        <v>7810</v>
      </c>
      <c r="W763" s="190" t="s">
        <v>7809</v>
      </c>
      <c r="X763" s="190" t="s">
        <v>7808</v>
      </c>
      <c r="Y763" s="190" t="s">
        <v>5848</v>
      </c>
      <c r="Z763" s="190" t="s">
        <v>1642</v>
      </c>
      <c r="AA763" s="190" t="s">
        <v>1641</v>
      </c>
      <c r="AB763" s="190" t="s">
        <v>310</v>
      </c>
      <c r="AC763" s="190" t="s">
        <v>7807</v>
      </c>
      <c r="AD763" s="190" t="s">
        <v>325</v>
      </c>
      <c r="AE763" s="190" t="s">
        <v>7806</v>
      </c>
      <c r="AF763" s="190" t="s">
        <v>7805</v>
      </c>
      <c r="AG763" s="193">
        <v>41068</v>
      </c>
      <c r="AH763" s="193">
        <v>0</v>
      </c>
      <c r="AI763" s="193">
        <v>41068</v>
      </c>
      <c r="AJ763" s="193">
        <v>15000</v>
      </c>
      <c r="AK763" s="193">
        <v>0</v>
      </c>
      <c r="AL763" s="193">
        <v>15000</v>
      </c>
      <c r="AM763" s="193">
        <v>0</v>
      </c>
      <c r="AN763" s="193">
        <v>0</v>
      </c>
      <c r="AO763" s="193">
        <v>0</v>
      </c>
      <c r="AP763" s="193">
        <v>0</v>
      </c>
      <c r="AQ763" s="193">
        <v>0</v>
      </c>
      <c r="AR763" s="193">
        <v>0</v>
      </c>
      <c r="AS763" s="190" t="s">
        <v>271</v>
      </c>
      <c r="AT763" s="193" t="s">
        <v>271</v>
      </c>
      <c r="AU763" s="193" t="s">
        <v>271</v>
      </c>
      <c r="AV763" s="190" t="s">
        <v>271</v>
      </c>
      <c r="AW763" s="193" t="s">
        <v>271</v>
      </c>
      <c r="AX763" s="193" t="s">
        <v>271</v>
      </c>
      <c r="AY763" s="190" t="s">
        <v>271</v>
      </c>
      <c r="AZ763" s="193" t="s">
        <v>271</v>
      </c>
      <c r="BA763" s="193" t="s">
        <v>271</v>
      </c>
      <c r="BB763" s="190" t="s">
        <v>271</v>
      </c>
      <c r="BC763" s="193" t="s">
        <v>271</v>
      </c>
      <c r="BD763" s="193" t="s">
        <v>271</v>
      </c>
      <c r="BE763" s="190" t="s">
        <v>271</v>
      </c>
      <c r="BF763" s="193" t="s">
        <v>271</v>
      </c>
      <c r="BG763" s="193" t="s">
        <v>271</v>
      </c>
      <c r="BH763" s="190" t="s">
        <v>271</v>
      </c>
      <c r="BI763" s="193" t="s">
        <v>271</v>
      </c>
      <c r="BJ763" s="193" t="s">
        <v>271</v>
      </c>
      <c r="BK763" s="190" t="s">
        <v>271</v>
      </c>
      <c r="BL763" s="193" t="s">
        <v>271</v>
      </c>
      <c r="BM763" s="193" t="s">
        <v>271</v>
      </c>
      <c r="BN763" s="190" t="s">
        <v>271</v>
      </c>
      <c r="BO763" s="193" t="s">
        <v>271</v>
      </c>
      <c r="BP763" s="193" t="s">
        <v>271</v>
      </c>
      <c r="BQ763" s="190" t="s">
        <v>271</v>
      </c>
      <c r="BR763" s="193" t="s">
        <v>271</v>
      </c>
      <c r="BS763" s="193" t="s">
        <v>271</v>
      </c>
      <c r="BT763" s="190" t="s">
        <v>271</v>
      </c>
      <c r="BU763" s="193" t="s">
        <v>271</v>
      </c>
      <c r="BV763" s="193" t="s">
        <v>271</v>
      </c>
      <c r="BW763" s="193">
        <v>752</v>
      </c>
      <c r="BX763" s="193">
        <v>0</v>
      </c>
      <c r="BY763" s="193">
        <v>752</v>
      </c>
      <c r="BZ763" s="193">
        <v>268</v>
      </c>
      <c r="CA763" s="193">
        <v>0</v>
      </c>
      <c r="CB763" s="193">
        <v>268</v>
      </c>
      <c r="CC763" s="190" t="s">
        <v>271</v>
      </c>
      <c r="CD763" s="193" t="s">
        <v>271</v>
      </c>
      <c r="CE763" s="193" t="s">
        <v>271</v>
      </c>
      <c r="CF763" s="190" t="s">
        <v>271</v>
      </c>
      <c r="CG763" s="193" t="s">
        <v>271</v>
      </c>
      <c r="CH763" s="193" t="s">
        <v>271</v>
      </c>
      <c r="CI763" s="190" t="s">
        <v>271</v>
      </c>
      <c r="CJ763" s="193" t="s">
        <v>271</v>
      </c>
      <c r="CK763" s="193" t="s">
        <v>271</v>
      </c>
      <c r="CL763" s="190" t="s">
        <v>271</v>
      </c>
      <c r="CM763" s="193" t="s">
        <v>271</v>
      </c>
      <c r="CN763" s="193" t="s">
        <v>271</v>
      </c>
      <c r="CO763" s="190" t="s">
        <v>271</v>
      </c>
      <c r="CP763" s="193" t="s">
        <v>271</v>
      </c>
      <c r="CQ763" s="193" t="s">
        <v>271</v>
      </c>
      <c r="CR763" s="190" t="s">
        <v>271</v>
      </c>
      <c r="CS763" s="193" t="s">
        <v>271</v>
      </c>
      <c r="CT763" s="193" t="s">
        <v>271</v>
      </c>
      <c r="CU763" s="190" t="s">
        <v>271</v>
      </c>
      <c r="CV763" s="193" t="s">
        <v>271</v>
      </c>
      <c r="CW763" s="193" t="s">
        <v>271</v>
      </c>
      <c r="CX763" s="190" t="s">
        <v>271</v>
      </c>
      <c r="CY763" s="193" t="s">
        <v>271</v>
      </c>
      <c r="CZ763" s="193" t="s">
        <v>271</v>
      </c>
      <c r="DA763" s="190" t="s">
        <v>271</v>
      </c>
      <c r="DB763" s="193" t="s">
        <v>271</v>
      </c>
      <c r="DC763" s="193" t="s">
        <v>271</v>
      </c>
      <c r="DD763" s="190" t="s">
        <v>271</v>
      </c>
      <c r="DE763" s="193" t="s">
        <v>271</v>
      </c>
      <c r="DF763" s="193" t="s">
        <v>271</v>
      </c>
      <c r="DG763" s="190" t="s">
        <v>271</v>
      </c>
      <c r="DH763" s="193" t="s">
        <v>271</v>
      </c>
      <c r="DI763" s="193" t="s">
        <v>271</v>
      </c>
      <c r="DJ763" s="190" t="s">
        <v>271</v>
      </c>
      <c r="DK763" s="193" t="s">
        <v>271</v>
      </c>
      <c r="DL763" s="193" t="s">
        <v>271</v>
      </c>
      <c r="DM763" s="190" t="s">
        <v>271</v>
      </c>
      <c r="DN763" s="193" t="s">
        <v>271</v>
      </c>
      <c r="DO763" s="193" t="s">
        <v>271</v>
      </c>
      <c r="DP763" s="190" t="s">
        <v>271</v>
      </c>
      <c r="DQ763" s="193" t="s">
        <v>271</v>
      </c>
      <c r="DR763" s="193" t="s">
        <v>271</v>
      </c>
      <c r="DS763" s="190" t="s">
        <v>271</v>
      </c>
      <c r="DT763" s="193" t="s">
        <v>271</v>
      </c>
      <c r="DU763" s="193" t="s">
        <v>271</v>
      </c>
      <c r="DV763" s="190" t="s">
        <v>287</v>
      </c>
      <c r="DW763" s="193">
        <v>268</v>
      </c>
      <c r="DX763" s="193">
        <v>752</v>
      </c>
      <c r="DY763" s="190" t="s">
        <v>356</v>
      </c>
      <c r="DZ763" s="190" t="s">
        <v>297</v>
      </c>
      <c r="EA763" s="190" t="s">
        <v>271</v>
      </c>
      <c r="EB763" s="190" t="s">
        <v>271</v>
      </c>
      <c r="EC763" s="190" t="s">
        <v>272</v>
      </c>
      <c r="ED763" s="190" t="s">
        <v>564</v>
      </c>
      <c r="EE763" s="190" t="s">
        <v>307</v>
      </c>
      <c r="EF763" s="190" t="s">
        <v>271</v>
      </c>
      <c r="EG763" s="190" t="s">
        <v>352</v>
      </c>
      <c r="EH763" s="190" t="s">
        <v>320</v>
      </c>
      <c r="EI763" s="190" t="s">
        <v>319</v>
      </c>
      <c r="EJ763" s="190" t="s">
        <v>246</v>
      </c>
      <c r="EK763" s="190" t="s">
        <v>351</v>
      </c>
      <c r="EL763" s="190" t="s">
        <v>272</v>
      </c>
      <c r="EM763" s="190" t="s">
        <v>272</v>
      </c>
      <c r="EN763" s="190" t="s">
        <v>272</v>
      </c>
      <c r="EO763" s="190" t="s">
        <v>272</v>
      </c>
      <c r="EP763" s="190" t="s">
        <v>350</v>
      </c>
      <c r="EQ763" s="190">
        <v>4</v>
      </c>
      <c r="ER763" s="190" t="s">
        <v>692</v>
      </c>
      <c r="ES763" s="190" t="s">
        <v>297</v>
      </c>
      <c r="ET763" s="190" t="s">
        <v>297</v>
      </c>
      <c r="EU763" s="190" t="s">
        <v>297</v>
      </c>
      <c r="EV763" s="190" t="s">
        <v>297</v>
      </c>
      <c r="EW763" s="190" t="s">
        <v>691</v>
      </c>
      <c r="EX763" s="190" t="s">
        <v>271</v>
      </c>
      <c r="EY763" s="190" t="s">
        <v>302</v>
      </c>
      <c r="EZ763" s="190" t="s">
        <v>268</v>
      </c>
      <c r="FA763" s="190" t="s">
        <v>260</v>
      </c>
      <c r="FB763" s="193">
        <v>4</v>
      </c>
      <c r="FC763" s="190" t="s">
        <v>377</v>
      </c>
      <c r="FD763" s="190" t="s">
        <v>276</v>
      </c>
      <c r="FE763" s="190" t="s">
        <v>348</v>
      </c>
      <c r="FF763" s="190" t="s">
        <v>262</v>
      </c>
      <c r="FG763" s="190" t="s">
        <v>271</v>
      </c>
      <c r="FH763" s="190" t="s">
        <v>7804</v>
      </c>
      <c r="FI763" s="190" t="s">
        <v>7803</v>
      </c>
      <c r="FJ763" s="190" t="s">
        <v>7802</v>
      </c>
      <c r="FK763" s="190" t="s">
        <v>7801</v>
      </c>
      <c r="FL763" s="190" t="s">
        <v>7800</v>
      </c>
      <c r="FM763" s="190" t="s">
        <v>7799</v>
      </c>
      <c r="FN763" s="190" t="s">
        <v>7798</v>
      </c>
      <c r="FO763" s="190" t="s">
        <v>7797</v>
      </c>
      <c r="FP763" s="190" t="s">
        <v>271</v>
      </c>
      <c r="FQ763" s="193">
        <v>752</v>
      </c>
      <c r="FR763" s="193">
        <v>268</v>
      </c>
      <c r="FS763" s="190" t="s">
        <v>297</v>
      </c>
      <c r="FT763" s="190" t="s">
        <v>297</v>
      </c>
      <c r="FU763" s="190" t="s">
        <v>297</v>
      </c>
      <c r="FV763" s="190" t="s">
        <v>297</v>
      </c>
      <c r="FW763" s="190" t="s">
        <v>297</v>
      </c>
      <c r="FX763" s="190" t="s">
        <v>297</v>
      </c>
      <c r="FY763" s="190" t="s">
        <v>297</v>
      </c>
      <c r="FZ763" s="190" t="s">
        <v>297</v>
      </c>
      <c r="GA763" s="190" t="s">
        <v>297</v>
      </c>
      <c r="GB763" s="190" t="s">
        <v>297</v>
      </c>
      <c r="GC763" s="190" t="s">
        <v>272</v>
      </c>
      <c r="GD763" s="190" t="s">
        <v>272</v>
      </c>
      <c r="GE763" s="190" t="s">
        <v>272</v>
      </c>
    </row>
    <row r="764" spans="1:187" x14ac:dyDescent="0.3">
      <c r="A764" s="190" t="s">
        <v>372</v>
      </c>
      <c r="B764" s="190">
        <v>3309</v>
      </c>
      <c r="C764" s="190" t="s">
        <v>151</v>
      </c>
      <c r="D764" s="190" t="s">
        <v>243</v>
      </c>
      <c r="E764" s="190" t="s">
        <v>6793</v>
      </c>
      <c r="F764" s="190" t="s">
        <v>6792</v>
      </c>
      <c r="G764" s="190" t="s">
        <v>6654</v>
      </c>
      <c r="H764" s="190" t="s">
        <v>369</v>
      </c>
      <c r="I764" s="190" t="s">
        <v>3316</v>
      </c>
      <c r="J764" s="190" t="s">
        <v>6729</v>
      </c>
      <c r="K764" s="190" t="s">
        <v>271</v>
      </c>
      <c r="L764" s="190" t="s">
        <v>271</v>
      </c>
      <c r="M764" s="190" t="s">
        <v>271</v>
      </c>
      <c r="N764" s="190" t="s">
        <v>271</v>
      </c>
      <c r="O764" s="190" t="s">
        <v>271</v>
      </c>
      <c r="P764" s="190" t="s">
        <v>271</v>
      </c>
      <c r="Q764" s="191">
        <v>42461</v>
      </c>
      <c r="R764" s="191">
        <v>43555</v>
      </c>
      <c r="T764" s="190" t="s">
        <v>366</v>
      </c>
      <c r="U764" s="194">
        <v>449249.5</v>
      </c>
      <c r="V764" s="190" t="s">
        <v>6791</v>
      </c>
      <c r="W764" s="190" t="s">
        <v>6790</v>
      </c>
      <c r="X764" s="190" t="s">
        <v>6789</v>
      </c>
      <c r="Y764" s="190" t="s">
        <v>5848</v>
      </c>
      <c r="Z764" s="190" t="s">
        <v>1642</v>
      </c>
      <c r="AA764" s="190" t="s">
        <v>1641</v>
      </c>
      <c r="AB764" s="190" t="s">
        <v>310</v>
      </c>
      <c r="AC764" s="190" t="s">
        <v>6788</v>
      </c>
      <c r="AD764" s="190" t="s">
        <v>674</v>
      </c>
      <c r="AE764" s="190" t="s">
        <v>6787</v>
      </c>
      <c r="AF764" s="190" t="s">
        <v>6352</v>
      </c>
      <c r="AG764" s="193">
        <v>294131</v>
      </c>
      <c r="AH764" s="193">
        <v>98044</v>
      </c>
      <c r="AI764" s="193">
        <v>392175</v>
      </c>
      <c r="AJ764" s="193">
        <v>68</v>
      </c>
      <c r="AK764" s="193">
        <v>50</v>
      </c>
      <c r="AL764" s="193">
        <v>118</v>
      </c>
      <c r="AM764" s="193" t="s">
        <v>271</v>
      </c>
      <c r="AN764" s="193" t="s">
        <v>271</v>
      </c>
      <c r="AO764" s="193">
        <v>0</v>
      </c>
      <c r="AP764" s="193" t="s">
        <v>271</v>
      </c>
      <c r="AQ764" s="193" t="s">
        <v>271</v>
      </c>
      <c r="AR764" s="193">
        <v>0</v>
      </c>
      <c r="AS764" s="190" t="s">
        <v>271</v>
      </c>
      <c r="AT764" s="193" t="s">
        <v>271</v>
      </c>
      <c r="AU764" s="193" t="s">
        <v>271</v>
      </c>
      <c r="AV764" s="190" t="s">
        <v>271</v>
      </c>
      <c r="AW764" s="193" t="s">
        <v>271</v>
      </c>
      <c r="AX764" s="193" t="s">
        <v>271</v>
      </c>
      <c r="AY764" s="190" t="s">
        <v>271</v>
      </c>
      <c r="AZ764" s="193" t="s">
        <v>271</v>
      </c>
      <c r="BA764" s="193" t="s">
        <v>271</v>
      </c>
      <c r="BB764" s="190" t="s">
        <v>271</v>
      </c>
      <c r="BC764" s="193" t="s">
        <v>271</v>
      </c>
      <c r="BD764" s="193" t="s">
        <v>271</v>
      </c>
      <c r="BE764" s="190" t="s">
        <v>271</v>
      </c>
      <c r="BF764" s="193" t="s">
        <v>271</v>
      </c>
      <c r="BG764" s="193" t="s">
        <v>271</v>
      </c>
      <c r="BH764" s="190" t="s">
        <v>271</v>
      </c>
      <c r="BI764" s="193" t="s">
        <v>271</v>
      </c>
      <c r="BJ764" s="193" t="s">
        <v>271</v>
      </c>
      <c r="BK764" s="190" t="s">
        <v>271</v>
      </c>
      <c r="BL764" s="193" t="s">
        <v>271</v>
      </c>
      <c r="BM764" s="193" t="s">
        <v>271</v>
      </c>
      <c r="BN764" s="190" t="s">
        <v>271</v>
      </c>
      <c r="BO764" s="193" t="s">
        <v>271</v>
      </c>
      <c r="BP764" s="193" t="s">
        <v>271</v>
      </c>
      <c r="BQ764" s="190" t="s">
        <v>271</v>
      </c>
      <c r="BR764" s="193" t="s">
        <v>271</v>
      </c>
      <c r="BS764" s="193" t="s">
        <v>271</v>
      </c>
      <c r="BT764" s="190" t="s">
        <v>271</v>
      </c>
      <c r="BU764" s="193" t="s">
        <v>271</v>
      </c>
      <c r="BV764" s="193" t="s">
        <v>271</v>
      </c>
      <c r="BW764" s="193">
        <v>98044</v>
      </c>
      <c r="BX764" s="193">
        <v>32681</v>
      </c>
      <c r="BY764" s="193">
        <v>130725</v>
      </c>
      <c r="BZ764" s="193">
        <v>68</v>
      </c>
      <c r="CA764" s="193">
        <v>50</v>
      </c>
      <c r="CB764" s="193">
        <v>118</v>
      </c>
      <c r="CC764" s="190" t="s">
        <v>271</v>
      </c>
      <c r="CD764" s="193" t="s">
        <v>271</v>
      </c>
      <c r="CE764" s="193" t="s">
        <v>271</v>
      </c>
      <c r="CF764" s="190" t="s">
        <v>271</v>
      </c>
      <c r="CG764" s="193" t="s">
        <v>271</v>
      </c>
      <c r="CH764" s="193" t="s">
        <v>271</v>
      </c>
      <c r="CI764" s="190" t="s">
        <v>271</v>
      </c>
      <c r="CJ764" s="193" t="s">
        <v>271</v>
      </c>
      <c r="CK764" s="193" t="s">
        <v>271</v>
      </c>
      <c r="CL764" s="190" t="s">
        <v>271</v>
      </c>
      <c r="CM764" s="193" t="s">
        <v>271</v>
      </c>
      <c r="CN764" s="193" t="s">
        <v>271</v>
      </c>
      <c r="CO764" s="190" t="s">
        <v>287</v>
      </c>
      <c r="CP764" s="193">
        <v>0</v>
      </c>
      <c r="CQ764" s="193">
        <v>0</v>
      </c>
      <c r="CR764" s="190" t="s">
        <v>271</v>
      </c>
      <c r="CS764" s="193" t="s">
        <v>271</v>
      </c>
      <c r="CT764" s="193" t="s">
        <v>271</v>
      </c>
      <c r="CU764" s="190" t="s">
        <v>271</v>
      </c>
      <c r="CV764" s="193" t="s">
        <v>271</v>
      </c>
      <c r="CW764" s="193" t="s">
        <v>271</v>
      </c>
      <c r="CX764" s="190" t="s">
        <v>287</v>
      </c>
      <c r="CY764" s="193">
        <v>0</v>
      </c>
      <c r="CZ764" s="193">
        <v>0</v>
      </c>
      <c r="DA764" s="190" t="s">
        <v>287</v>
      </c>
      <c r="DB764" s="193">
        <v>0</v>
      </c>
      <c r="DC764" s="193">
        <v>0</v>
      </c>
      <c r="DD764" s="190" t="s">
        <v>271</v>
      </c>
      <c r="DE764" s="193" t="s">
        <v>271</v>
      </c>
      <c r="DF764" s="193" t="s">
        <v>271</v>
      </c>
      <c r="DG764" s="190" t="s">
        <v>271</v>
      </c>
      <c r="DH764" s="193" t="s">
        <v>271</v>
      </c>
      <c r="DI764" s="193" t="s">
        <v>271</v>
      </c>
      <c r="DJ764" s="190" t="s">
        <v>271</v>
      </c>
      <c r="DK764" s="193" t="s">
        <v>271</v>
      </c>
      <c r="DL764" s="193" t="s">
        <v>271</v>
      </c>
      <c r="DM764" s="190" t="s">
        <v>287</v>
      </c>
      <c r="DN764" s="193">
        <v>0</v>
      </c>
      <c r="DO764" s="193">
        <v>0</v>
      </c>
      <c r="DP764" s="190" t="s">
        <v>287</v>
      </c>
      <c r="DQ764" s="193">
        <v>0</v>
      </c>
      <c r="DR764" s="193">
        <v>0</v>
      </c>
      <c r="DS764" s="190" t="s">
        <v>271</v>
      </c>
      <c r="DT764" s="193" t="s">
        <v>271</v>
      </c>
      <c r="DU764" s="193" t="s">
        <v>271</v>
      </c>
      <c r="DV764" s="190" t="s">
        <v>287</v>
      </c>
      <c r="DW764" s="193">
        <v>0</v>
      </c>
      <c r="DX764" s="193">
        <v>0</v>
      </c>
      <c r="DY764" s="190" t="s">
        <v>356</v>
      </c>
      <c r="DZ764" s="190" t="s">
        <v>297</v>
      </c>
      <c r="EA764" s="190" t="s">
        <v>271</v>
      </c>
      <c r="EB764" s="190" t="s">
        <v>271</v>
      </c>
      <c r="EC764" s="190" t="s">
        <v>272</v>
      </c>
      <c r="ED764" s="190" t="s">
        <v>694</v>
      </c>
      <c r="EE764" s="190" t="s">
        <v>307</v>
      </c>
      <c r="EF764" s="190" t="s">
        <v>271</v>
      </c>
      <c r="EG764" s="190" t="s">
        <v>352</v>
      </c>
      <c r="EH764" s="190" t="s">
        <v>284</v>
      </c>
      <c r="EI764" s="190" t="s">
        <v>483</v>
      </c>
      <c r="EJ764" s="190" t="s">
        <v>245</v>
      </c>
      <c r="EK764" s="190" t="s">
        <v>351</v>
      </c>
      <c r="EL764" s="190" t="s">
        <v>272</v>
      </c>
      <c r="EM764" s="190" t="s">
        <v>272</v>
      </c>
      <c r="EN764" s="190" t="s">
        <v>272</v>
      </c>
      <c r="EO764" s="190" t="s">
        <v>272</v>
      </c>
      <c r="EP764" s="190" t="s">
        <v>350</v>
      </c>
      <c r="EQ764" s="190">
        <v>4</v>
      </c>
      <c r="ER764" s="190" t="s">
        <v>349</v>
      </c>
      <c r="ES764" s="190" t="s">
        <v>272</v>
      </c>
      <c r="ET764" s="190" t="s">
        <v>272</v>
      </c>
      <c r="EU764" s="190" t="s">
        <v>272</v>
      </c>
      <c r="EV764" s="190" t="s">
        <v>272</v>
      </c>
      <c r="EW764" s="190" t="s">
        <v>303</v>
      </c>
      <c r="EX764" s="190">
        <v>4</v>
      </c>
      <c r="EY764" s="190" t="s">
        <v>318</v>
      </c>
      <c r="EZ764" s="190" t="s">
        <v>268</v>
      </c>
      <c r="FA764" s="190" t="s">
        <v>260</v>
      </c>
      <c r="FB764" s="193">
        <v>6</v>
      </c>
      <c r="FC764" s="190" t="s">
        <v>276</v>
      </c>
      <c r="FD764" s="190" t="s">
        <v>442</v>
      </c>
      <c r="FE764" s="190" t="s">
        <v>482</v>
      </c>
      <c r="FF764" s="190" t="s">
        <v>263</v>
      </c>
      <c r="FG764" s="190" t="s">
        <v>271</v>
      </c>
      <c r="FH764" s="190" t="s">
        <v>271</v>
      </c>
      <c r="FI764" s="190" t="s">
        <v>271</v>
      </c>
      <c r="FJ764" s="190" t="s">
        <v>271</v>
      </c>
      <c r="FK764" s="190" t="s">
        <v>271</v>
      </c>
      <c r="FL764" s="190" t="s">
        <v>271</v>
      </c>
      <c r="FM764" s="190" t="s">
        <v>271</v>
      </c>
      <c r="FN764" s="190" t="s">
        <v>271</v>
      </c>
      <c r="FO764" s="190" t="s">
        <v>271</v>
      </c>
      <c r="FP764" s="190" t="s">
        <v>271</v>
      </c>
      <c r="FQ764" s="193">
        <v>130725</v>
      </c>
      <c r="FR764" s="193">
        <v>118</v>
      </c>
      <c r="FS764" s="190" t="s">
        <v>272</v>
      </c>
      <c r="FT764" s="190" t="s">
        <v>297</v>
      </c>
      <c r="FU764" s="190" t="s">
        <v>297</v>
      </c>
      <c r="FV764" s="190" t="s">
        <v>297</v>
      </c>
      <c r="FW764" s="190" t="s">
        <v>297</v>
      </c>
      <c r="FX764" s="190" t="s">
        <v>297</v>
      </c>
      <c r="FY764" s="190" t="s">
        <v>272</v>
      </c>
      <c r="FZ764" s="190" t="s">
        <v>297</v>
      </c>
      <c r="GA764" s="190" t="s">
        <v>297</v>
      </c>
      <c r="GB764" s="190" t="s">
        <v>297</v>
      </c>
      <c r="GC764" s="190" t="s">
        <v>272</v>
      </c>
      <c r="GD764" s="190" t="s">
        <v>297</v>
      </c>
      <c r="GE764" s="190" t="s">
        <v>297</v>
      </c>
    </row>
    <row r="765" spans="1:187" x14ac:dyDescent="0.3">
      <c r="A765" s="190" t="s">
        <v>372</v>
      </c>
      <c r="B765" s="190">
        <v>3305</v>
      </c>
      <c r="C765" s="190" t="s">
        <v>151</v>
      </c>
      <c r="D765" s="190" t="s">
        <v>243</v>
      </c>
      <c r="E765" s="190" t="s">
        <v>6476</v>
      </c>
      <c r="F765" s="190" t="s">
        <v>6470</v>
      </c>
      <c r="G765" s="190" t="s">
        <v>6357</v>
      </c>
      <c r="H765" s="190" t="s">
        <v>369</v>
      </c>
      <c r="I765" s="190" t="s">
        <v>6421</v>
      </c>
      <c r="J765" s="190" t="s">
        <v>6420</v>
      </c>
      <c r="K765" s="190" t="s">
        <v>271</v>
      </c>
      <c r="L765" s="190" t="s">
        <v>271</v>
      </c>
      <c r="M765" s="190" t="s">
        <v>271</v>
      </c>
      <c r="N765" s="190" t="s">
        <v>271</v>
      </c>
      <c r="O765" s="190" t="s">
        <v>271</v>
      </c>
      <c r="P765" s="190" t="s">
        <v>271</v>
      </c>
      <c r="Q765" s="191">
        <v>42430</v>
      </c>
      <c r="R765" s="191">
        <v>43890</v>
      </c>
      <c r="T765" s="190" t="s">
        <v>391</v>
      </c>
      <c r="U765" s="194">
        <v>3865496.27</v>
      </c>
      <c r="V765" s="190" t="s">
        <v>5848</v>
      </c>
      <c r="W765" s="190" t="s">
        <v>1642</v>
      </c>
      <c r="X765" s="190" t="s">
        <v>1641</v>
      </c>
      <c r="Y765" s="190" t="s">
        <v>6458</v>
      </c>
      <c r="Z765" s="190" t="s">
        <v>364</v>
      </c>
      <c r="AA765" s="190" t="s">
        <v>6457</v>
      </c>
      <c r="AB765" s="190" t="s">
        <v>310</v>
      </c>
      <c r="AC765" s="190" t="s">
        <v>6475</v>
      </c>
      <c r="AD765" s="190" t="s">
        <v>325</v>
      </c>
      <c r="AE765" s="190" t="s">
        <v>6455</v>
      </c>
      <c r="AF765" s="190" t="s">
        <v>6454</v>
      </c>
      <c r="AG765" s="193">
        <v>490374</v>
      </c>
      <c r="AH765" s="193">
        <v>452653</v>
      </c>
      <c r="AI765" s="193">
        <v>943028</v>
      </c>
      <c r="AJ765" s="193">
        <v>110592</v>
      </c>
      <c r="AK765" s="193">
        <v>27648</v>
      </c>
      <c r="AL765" s="193">
        <v>138240</v>
      </c>
      <c r="AM765" s="193" t="s">
        <v>271</v>
      </c>
      <c r="AN765" s="193" t="s">
        <v>271</v>
      </c>
      <c r="AO765" s="193">
        <v>0</v>
      </c>
      <c r="AP765" s="193" t="s">
        <v>271</v>
      </c>
      <c r="AQ765" s="193" t="s">
        <v>271</v>
      </c>
      <c r="AR765" s="193">
        <v>0</v>
      </c>
      <c r="AS765" s="190" t="s">
        <v>271</v>
      </c>
      <c r="AT765" s="193" t="s">
        <v>271</v>
      </c>
      <c r="AU765" s="193" t="s">
        <v>271</v>
      </c>
      <c r="AV765" s="190" t="s">
        <v>271</v>
      </c>
      <c r="AW765" s="193" t="s">
        <v>271</v>
      </c>
      <c r="AX765" s="193" t="s">
        <v>271</v>
      </c>
      <c r="AY765" s="190" t="s">
        <v>271</v>
      </c>
      <c r="AZ765" s="193" t="s">
        <v>271</v>
      </c>
      <c r="BA765" s="193" t="s">
        <v>271</v>
      </c>
      <c r="BB765" s="190" t="s">
        <v>271</v>
      </c>
      <c r="BC765" s="193" t="s">
        <v>271</v>
      </c>
      <c r="BD765" s="193" t="s">
        <v>271</v>
      </c>
      <c r="BE765" s="190" t="s">
        <v>271</v>
      </c>
      <c r="BF765" s="193" t="s">
        <v>271</v>
      </c>
      <c r="BG765" s="193" t="s">
        <v>271</v>
      </c>
      <c r="BH765" s="190" t="s">
        <v>271</v>
      </c>
      <c r="BI765" s="193" t="s">
        <v>271</v>
      </c>
      <c r="BJ765" s="193" t="s">
        <v>271</v>
      </c>
      <c r="BK765" s="190" t="s">
        <v>271</v>
      </c>
      <c r="BL765" s="193" t="s">
        <v>271</v>
      </c>
      <c r="BM765" s="193" t="s">
        <v>271</v>
      </c>
      <c r="BN765" s="190" t="s">
        <v>271</v>
      </c>
      <c r="BO765" s="193" t="s">
        <v>271</v>
      </c>
      <c r="BP765" s="193" t="s">
        <v>271</v>
      </c>
      <c r="BQ765" s="190" t="s">
        <v>271</v>
      </c>
      <c r="BR765" s="193" t="s">
        <v>271</v>
      </c>
      <c r="BS765" s="193" t="s">
        <v>271</v>
      </c>
      <c r="BT765" s="190" t="s">
        <v>271</v>
      </c>
      <c r="BU765" s="193" t="s">
        <v>271</v>
      </c>
      <c r="BV765" s="193" t="s">
        <v>271</v>
      </c>
      <c r="BW765" s="193">
        <v>135432</v>
      </c>
      <c r="BX765" s="193">
        <v>33858</v>
      </c>
      <c r="BY765" s="193">
        <v>169290</v>
      </c>
      <c r="BZ765" s="193">
        <v>41040</v>
      </c>
      <c r="CA765" s="193">
        <v>10260</v>
      </c>
      <c r="CB765" s="193">
        <v>51300</v>
      </c>
      <c r="CC765" s="190" t="s">
        <v>271</v>
      </c>
      <c r="CD765" s="193" t="s">
        <v>271</v>
      </c>
      <c r="CE765" s="193" t="s">
        <v>271</v>
      </c>
      <c r="CF765" s="190" t="s">
        <v>271</v>
      </c>
      <c r="CG765" s="193" t="s">
        <v>271</v>
      </c>
      <c r="CH765" s="193" t="s">
        <v>271</v>
      </c>
      <c r="CI765" s="190" t="s">
        <v>271</v>
      </c>
      <c r="CJ765" s="193" t="s">
        <v>271</v>
      </c>
      <c r="CK765" s="193" t="s">
        <v>271</v>
      </c>
      <c r="CL765" s="190" t="s">
        <v>271</v>
      </c>
      <c r="CM765" s="193" t="s">
        <v>271</v>
      </c>
      <c r="CN765" s="193" t="s">
        <v>271</v>
      </c>
      <c r="CO765" s="190" t="s">
        <v>271</v>
      </c>
      <c r="CP765" s="193" t="s">
        <v>271</v>
      </c>
      <c r="CQ765" s="193" t="s">
        <v>271</v>
      </c>
      <c r="CR765" s="190" t="s">
        <v>271</v>
      </c>
      <c r="CS765" s="193" t="s">
        <v>271</v>
      </c>
      <c r="CT765" s="193" t="s">
        <v>271</v>
      </c>
      <c r="CU765" s="190" t="s">
        <v>271</v>
      </c>
      <c r="CV765" s="193" t="s">
        <v>271</v>
      </c>
      <c r="CW765" s="193" t="s">
        <v>271</v>
      </c>
      <c r="CX765" s="190" t="s">
        <v>287</v>
      </c>
      <c r="CY765" s="193">
        <v>0</v>
      </c>
      <c r="CZ765" s="193">
        <v>0</v>
      </c>
      <c r="DA765" s="190" t="s">
        <v>287</v>
      </c>
      <c r="DB765" s="193">
        <v>0</v>
      </c>
      <c r="DC765" s="193">
        <v>0</v>
      </c>
      <c r="DD765" s="190" t="s">
        <v>271</v>
      </c>
      <c r="DE765" s="193" t="s">
        <v>271</v>
      </c>
      <c r="DF765" s="193" t="s">
        <v>271</v>
      </c>
      <c r="DG765" s="190" t="s">
        <v>271</v>
      </c>
      <c r="DH765" s="193" t="s">
        <v>271</v>
      </c>
      <c r="DI765" s="193" t="s">
        <v>271</v>
      </c>
      <c r="DJ765" s="190" t="s">
        <v>271</v>
      </c>
      <c r="DK765" s="193" t="s">
        <v>271</v>
      </c>
      <c r="DL765" s="193" t="s">
        <v>271</v>
      </c>
      <c r="DM765" s="190" t="s">
        <v>271</v>
      </c>
      <c r="DN765" s="193" t="s">
        <v>271</v>
      </c>
      <c r="DO765" s="193" t="s">
        <v>271</v>
      </c>
      <c r="DP765" s="190" t="s">
        <v>271</v>
      </c>
      <c r="DQ765" s="193" t="s">
        <v>271</v>
      </c>
      <c r="DR765" s="193" t="s">
        <v>271</v>
      </c>
      <c r="DS765" s="190" t="s">
        <v>271</v>
      </c>
      <c r="DT765" s="193" t="s">
        <v>271</v>
      </c>
      <c r="DU765" s="193" t="s">
        <v>271</v>
      </c>
      <c r="DV765" s="190" t="s">
        <v>287</v>
      </c>
      <c r="DW765" s="193">
        <v>0</v>
      </c>
      <c r="DX765" s="193">
        <v>0</v>
      </c>
      <c r="DY765" s="190" t="s">
        <v>356</v>
      </c>
      <c r="DZ765" s="190" t="s">
        <v>297</v>
      </c>
      <c r="EA765" s="190" t="s">
        <v>271</v>
      </c>
      <c r="EB765" s="190" t="s">
        <v>271</v>
      </c>
      <c r="EC765" s="190" t="s">
        <v>297</v>
      </c>
      <c r="ED765" s="190" t="s">
        <v>271</v>
      </c>
      <c r="EE765" s="190" t="s">
        <v>271</v>
      </c>
      <c r="EF765" s="190" t="s">
        <v>6474</v>
      </c>
      <c r="EG765" s="190" t="s">
        <v>352</v>
      </c>
      <c r="EH765" s="190" t="s">
        <v>284</v>
      </c>
      <c r="EI765" s="190" t="s">
        <v>319</v>
      </c>
      <c r="EJ765" s="190" t="s">
        <v>245</v>
      </c>
      <c r="EK765" s="190" t="s">
        <v>351</v>
      </c>
      <c r="EL765" s="190" t="s">
        <v>272</v>
      </c>
      <c r="EM765" s="190" t="s">
        <v>272</v>
      </c>
      <c r="EN765" s="190" t="s">
        <v>272</v>
      </c>
      <c r="EO765" s="190" t="s">
        <v>272</v>
      </c>
      <c r="EP765" s="190" t="s">
        <v>350</v>
      </c>
      <c r="EQ765" s="190">
        <v>4</v>
      </c>
      <c r="ER765" s="190" t="s">
        <v>692</v>
      </c>
      <c r="ES765" s="190" t="s">
        <v>297</v>
      </c>
      <c r="ET765" s="190" t="s">
        <v>297</v>
      </c>
      <c r="EU765" s="190" t="s">
        <v>297</v>
      </c>
      <c r="EV765" s="190" t="s">
        <v>297</v>
      </c>
      <c r="EW765" s="190" t="s">
        <v>691</v>
      </c>
      <c r="EX765" s="190">
        <v>0</v>
      </c>
      <c r="EY765" s="190" t="s">
        <v>302</v>
      </c>
      <c r="EZ765" s="190" t="s">
        <v>268</v>
      </c>
      <c r="FA765" s="190" t="s">
        <v>260</v>
      </c>
      <c r="FB765" s="193">
        <v>5</v>
      </c>
      <c r="FC765" s="190" t="s">
        <v>276</v>
      </c>
      <c r="FD765" s="190" t="s">
        <v>537</v>
      </c>
      <c r="FE765" s="190" t="s">
        <v>377</v>
      </c>
      <c r="FF765" s="190" t="s">
        <v>263</v>
      </c>
      <c r="FG765" s="190" t="s">
        <v>6452</v>
      </c>
      <c r="FH765" s="190" t="s">
        <v>6451</v>
      </c>
      <c r="FI765" s="190" t="s">
        <v>6473</v>
      </c>
      <c r="FJ765" s="190" t="s">
        <v>271</v>
      </c>
      <c r="FK765" s="190" t="s">
        <v>271</v>
      </c>
      <c r="FL765" s="190" t="s">
        <v>6473</v>
      </c>
      <c r="FM765" s="190" t="s">
        <v>271</v>
      </c>
      <c r="FN765" s="190" t="s">
        <v>271</v>
      </c>
      <c r="FO765" s="190" t="s">
        <v>6473</v>
      </c>
      <c r="FP765" s="190" t="s">
        <v>6472</v>
      </c>
      <c r="FQ765" s="193">
        <v>169290</v>
      </c>
      <c r="FR765" s="193">
        <v>51300</v>
      </c>
      <c r="FS765" s="190" t="s">
        <v>272</v>
      </c>
      <c r="FT765" s="190" t="s">
        <v>297</v>
      </c>
      <c r="FU765" s="190" t="s">
        <v>297</v>
      </c>
      <c r="FV765" s="190" t="s">
        <v>297</v>
      </c>
      <c r="FW765" s="190" t="s">
        <v>297</v>
      </c>
      <c r="FX765" s="190" t="s">
        <v>297</v>
      </c>
      <c r="FY765" s="190" t="s">
        <v>272</v>
      </c>
      <c r="FZ765" s="190" t="s">
        <v>297</v>
      </c>
      <c r="GA765" s="190" t="s">
        <v>297</v>
      </c>
      <c r="GB765" s="190" t="s">
        <v>297</v>
      </c>
      <c r="GC765" s="190" t="s">
        <v>272</v>
      </c>
      <c r="GD765" s="190" t="s">
        <v>297</v>
      </c>
      <c r="GE765" s="190" t="s">
        <v>297</v>
      </c>
    </row>
    <row r="766" spans="1:187" x14ac:dyDescent="0.3">
      <c r="A766" s="190" t="s">
        <v>372</v>
      </c>
      <c r="B766" s="190">
        <v>3306</v>
      </c>
      <c r="C766" s="190" t="s">
        <v>151</v>
      </c>
      <c r="D766" s="190" t="s">
        <v>243</v>
      </c>
      <c r="E766" s="190" t="s">
        <v>6471</v>
      </c>
      <c r="F766" s="190" t="s">
        <v>6470</v>
      </c>
      <c r="G766" s="190" t="s">
        <v>6357</v>
      </c>
      <c r="H766" s="190" t="s">
        <v>369</v>
      </c>
      <c r="I766" s="190" t="s">
        <v>6421</v>
      </c>
      <c r="J766" s="190" t="s">
        <v>6420</v>
      </c>
      <c r="K766" s="190" t="s">
        <v>271</v>
      </c>
      <c r="L766" s="190" t="s">
        <v>271</v>
      </c>
      <c r="M766" s="190" t="s">
        <v>271</v>
      </c>
      <c r="N766" s="190" t="s">
        <v>271</v>
      </c>
      <c r="O766" s="190" t="s">
        <v>271</v>
      </c>
      <c r="P766" s="190" t="s">
        <v>271</v>
      </c>
      <c r="Q766" s="191">
        <v>41640</v>
      </c>
      <c r="R766" s="191">
        <v>42429</v>
      </c>
      <c r="T766" s="190" t="s">
        <v>391</v>
      </c>
      <c r="U766" s="194">
        <v>1752027</v>
      </c>
      <c r="V766" s="190" t="s">
        <v>5848</v>
      </c>
      <c r="W766" s="190" t="s">
        <v>1642</v>
      </c>
      <c r="X766" s="190" t="s">
        <v>1641</v>
      </c>
      <c r="Y766" s="190" t="s">
        <v>6458</v>
      </c>
      <c r="Z766" s="190" t="s">
        <v>364</v>
      </c>
      <c r="AA766" s="190" t="s">
        <v>6457</v>
      </c>
      <c r="AB766" s="190" t="s">
        <v>310</v>
      </c>
      <c r="AC766" s="190" t="s">
        <v>6469</v>
      </c>
      <c r="AD766" s="190" t="s">
        <v>325</v>
      </c>
      <c r="AE766" s="190" t="s">
        <v>6455</v>
      </c>
      <c r="AF766" s="190" t="s">
        <v>6454</v>
      </c>
      <c r="AG766" s="193">
        <v>330000</v>
      </c>
      <c r="AH766" s="193">
        <v>82500</v>
      </c>
      <c r="AI766" s="193">
        <v>412500</v>
      </c>
      <c r="AJ766" s="193">
        <v>100000</v>
      </c>
      <c r="AK766" s="193">
        <v>25000</v>
      </c>
      <c r="AL766" s="193">
        <v>125000</v>
      </c>
      <c r="AM766" s="193" t="s">
        <v>271</v>
      </c>
      <c r="AN766" s="193" t="s">
        <v>271</v>
      </c>
      <c r="AO766" s="193">
        <v>0</v>
      </c>
      <c r="AP766" s="193" t="s">
        <v>271</v>
      </c>
      <c r="AQ766" s="193" t="s">
        <v>271</v>
      </c>
      <c r="AR766" s="193">
        <v>0</v>
      </c>
      <c r="AS766" s="190" t="s">
        <v>271</v>
      </c>
      <c r="AT766" s="193" t="s">
        <v>271</v>
      </c>
      <c r="AU766" s="193" t="s">
        <v>271</v>
      </c>
      <c r="AV766" s="190" t="s">
        <v>271</v>
      </c>
      <c r="AW766" s="193" t="s">
        <v>271</v>
      </c>
      <c r="AX766" s="193" t="s">
        <v>271</v>
      </c>
      <c r="AY766" s="190" t="s">
        <v>271</v>
      </c>
      <c r="AZ766" s="193" t="s">
        <v>271</v>
      </c>
      <c r="BA766" s="193" t="s">
        <v>271</v>
      </c>
      <c r="BB766" s="190" t="s">
        <v>271</v>
      </c>
      <c r="BC766" s="193" t="s">
        <v>271</v>
      </c>
      <c r="BD766" s="193" t="s">
        <v>271</v>
      </c>
      <c r="BE766" s="190" t="s">
        <v>271</v>
      </c>
      <c r="BF766" s="193" t="s">
        <v>271</v>
      </c>
      <c r="BG766" s="193" t="s">
        <v>271</v>
      </c>
      <c r="BH766" s="190" t="s">
        <v>271</v>
      </c>
      <c r="BI766" s="193" t="s">
        <v>271</v>
      </c>
      <c r="BJ766" s="193" t="s">
        <v>271</v>
      </c>
      <c r="BK766" s="190" t="s">
        <v>271</v>
      </c>
      <c r="BL766" s="193" t="s">
        <v>271</v>
      </c>
      <c r="BM766" s="193" t="s">
        <v>271</v>
      </c>
      <c r="BN766" s="190" t="s">
        <v>271</v>
      </c>
      <c r="BO766" s="193" t="s">
        <v>271</v>
      </c>
      <c r="BP766" s="193" t="s">
        <v>271</v>
      </c>
      <c r="BQ766" s="190" t="s">
        <v>271</v>
      </c>
      <c r="BR766" s="193" t="s">
        <v>271</v>
      </c>
      <c r="BS766" s="193" t="s">
        <v>271</v>
      </c>
      <c r="BT766" s="190" t="s">
        <v>271</v>
      </c>
      <c r="BU766" s="193" t="s">
        <v>271</v>
      </c>
      <c r="BV766" s="193" t="s">
        <v>271</v>
      </c>
      <c r="BW766" s="193">
        <v>338129</v>
      </c>
      <c r="BX766" s="193">
        <v>81652</v>
      </c>
      <c r="BY766" s="193">
        <v>419781</v>
      </c>
      <c r="BZ766" s="193">
        <v>102436</v>
      </c>
      <c r="CA766" s="193">
        <v>25046</v>
      </c>
      <c r="CB766" s="193">
        <v>127482</v>
      </c>
      <c r="CC766" s="190" t="s">
        <v>271</v>
      </c>
      <c r="CD766" s="193" t="s">
        <v>271</v>
      </c>
      <c r="CE766" s="193" t="s">
        <v>271</v>
      </c>
      <c r="CF766" s="190" t="s">
        <v>287</v>
      </c>
      <c r="CG766" s="193">
        <v>1054</v>
      </c>
      <c r="CH766" s="193">
        <v>3478</v>
      </c>
      <c r="CI766" s="190" t="s">
        <v>271</v>
      </c>
      <c r="CJ766" s="193" t="s">
        <v>271</v>
      </c>
      <c r="CK766" s="193" t="s">
        <v>271</v>
      </c>
      <c r="CL766" s="190" t="s">
        <v>271</v>
      </c>
      <c r="CM766" s="193" t="s">
        <v>271</v>
      </c>
      <c r="CN766" s="193" t="s">
        <v>271</v>
      </c>
      <c r="CO766" s="190" t="s">
        <v>271</v>
      </c>
      <c r="CP766" s="193" t="s">
        <v>271</v>
      </c>
      <c r="CQ766" s="193" t="s">
        <v>271</v>
      </c>
      <c r="CR766" s="190" t="s">
        <v>271</v>
      </c>
      <c r="CS766" s="193" t="s">
        <v>271</v>
      </c>
      <c r="CT766" s="193" t="s">
        <v>271</v>
      </c>
      <c r="CU766" s="190" t="s">
        <v>271</v>
      </c>
      <c r="CV766" s="193" t="s">
        <v>271</v>
      </c>
      <c r="CW766" s="193" t="s">
        <v>271</v>
      </c>
      <c r="CX766" s="190" t="s">
        <v>287</v>
      </c>
      <c r="CY766" s="193">
        <v>8534</v>
      </c>
      <c r="CZ766" s="193">
        <v>97761</v>
      </c>
      <c r="DA766" s="190" t="s">
        <v>287</v>
      </c>
      <c r="DB766" s="193">
        <v>2876</v>
      </c>
      <c r="DC766" s="193">
        <v>3603</v>
      </c>
      <c r="DD766" s="190" t="s">
        <v>271</v>
      </c>
      <c r="DE766" s="193" t="s">
        <v>271</v>
      </c>
      <c r="DF766" s="193" t="s">
        <v>271</v>
      </c>
      <c r="DG766" s="190" t="s">
        <v>271</v>
      </c>
      <c r="DH766" s="193" t="s">
        <v>271</v>
      </c>
      <c r="DI766" s="193" t="s">
        <v>271</v>
      </c>
      <c r="DJ766" s="190" t="s">
        <v>271</v>
      </c>
      <c r="DK766" s="193" t="s">
        <v>271</v>
      </c>
      <c r="DL766" s="193" t="s">
        <v>271</v>
      </c>
      <c r="DM766" s="190" t="s">
        <v>287</v>
      </c>
      <c r="DN766" s="193">
        <v>2530</v>
      </c>
      <c r="DO766" s="193">
        <v>8300</v>
      </c>
      <c r="DP766" s="190" t="s">
        <v>287</v>
      </c>
      <c r="DQ766" s="193">
        <v>507</v>
      </c>
      <c r="DR766" s="193">
        <v>6249</v>
      </c>
      <c r="DS766" s="190" t="s">
        <v>271</v>
      </c>
      <c r="DT766" s="193" t="s">
        <v>271</v>
      </c>
      <c r="DU766" s="193" t="s">
        <v>271</v>
      </c>
      <c r="DV766" s="190" t="s">
        <v>287</v>
      </c>
      <c r="DW766" s="193">
        <v>127482</v>
      </c>
      <c r="DX766" s="193">
        <v>419781</v>
      </c>
      <c r="DY766" s="190" t="s">
        <v>356</v>
      </c>
      <c r="DZ766" s="190" t="s">
        <v>297</v>
      </c>
      <c r="EA766" s="190" t="s">
        <v>271</v>
      </c>
      <c r="EB766" s="190" t="s">
        <v>271</v>
      </c>
      <c r="EC766" s="190" t="s">
        <v>297</v>
      </c>
      <c r="ED766" s="190" t="s">
        <v>271</v>
      </c>
      <c r="EE766" s="190" t="s">
        <v>271</v>
      </c>
      <c r="EF766" s="190" t="s">
        <v>6453</v>
      </c>
      <c r="EG766" s="190" t="s">
        <v>321</v>
      </c>
      <c r="EH766" s="190" t="s">
        <v>380</v>
      </c>
      <c r="EI766" s="190" t="s">
        <v>319</v>
      </c>
      <c r="EJ766" s="190" t="s">
        <v>245</v>
      </c>
      <c r="EK766" s="190" t="s">
        <v>351</v>
      </c>
      <c r="EL766" s="190" t="s">
        <v>272</v>
      </c>
      <c r="EM766" s="190" t="s">
        <v>272</v>
      </c>
      <c r="EN766" s="190" t="s">
        <v>272</v>
      </c>
      <c r="EO766" s="190" t="s">
        <v>272</v>
      </c>
      <c r="EP766" s="190" t="s">
        <v>350</v>
      </c>
      <c r="EQ766" s="190">
        <v>4</v>
      </c>
      <c r="ER766" s="190" t="s">
        <v>404</v>
      </c>
      <c r="ES766" s="190" t="s">
        <v>272</v>
      </c>
      <c r="ET766" s="190" t="s">
        <v>272</v>
      </c>
      <c r="EU766" s="190" t="s">
        <v>272</v>
      </c>
      <c r="EV766" s="190" t="s">
        <v>272</v>
      </c>
      <c r="EW766" s="190" t="s">
        <v>279</v>
      </c>
      <c r="EX766" s="190">
        <v>4</v>
      </c>
      <c r="EY766" s="190" t="s">
        <v>318</v>
      </c>
      <c r="EZ766" s="190" t="s">
        <v>266</v>
      </c>
      <c r="FA766" s="190" t="s">
        <v>260</v>
      </c>
      <c r="FB766" s="193">
        <v>6</v>
      </c>
      <c r="FC766" s="190" t="s">
        <v>276</v>
      </c>
      <c r="FD766" s="190" t="s">
        <v>537</v>
      </c>
      <c r="FE766" s="190" t="s">
        <v>377</v>
      </c>
      <c r="FF766" s="190" t="s">
        <v>263</v>
      </c>
      <c r="FG766" s="190" t="s">
        <v>6452</v>
      </c>
      <c r="FH766" s="190" t="s">
        <v>6451</v>
      </c>
      <c r="FI766" s="190" t="s">
        <v>6468</v>
      </c>
      <c r="FJ766" s="190" t="s">
        <v>6467</v>
      </c>
      <c r="FK766" s="190" t="s">
        <v>6466</v>
      </c>
      <c r="FL766" s="190" t="s">
        <v>6465</v>
      </c>
      <c r="FM766" s="190" t="s">
        <v>6464</v>
      </c>
      <c r="FN766" s="190" t="s">
        <v>6463</v>
      </c>
      <c r="FO766" s="190" t="s">
        <v>6462</v>
      </c>
      <c r="FP766" s="190" t="s">
        <v>271</v>
      </c>
      <c r="FQ766" s="193">
        <v>419781</v>
      </c>
      <c r="FR766" s="193">
        <v>127482</v>
      </c>
      <c r="FS766" s="190" t="s">
        <v>272</v>
      </c>
      <c r="FT766" s="190" t="s">
        <v>297</v>
      </c>
      <c r="FU766" s="190" t="s">
        <v>297</v>
      </c>
      <c r="FV766" s="190" t="s">
        <v>297</v>
      </c>
      <c r="FW766" s="190" t="s">
        <v>272</v>
      </c>
      <c r="FX766" s="190" t="s">
        <v>297</v>
      </c>
      <c r="FY766" s="190" t="s">
        <v>272</v>
      </c>
      <c r="FZ766" s="190" t="s">
        <v>297</v>
      </c>
      <c r="GA766" s="190" t="s">
        <v>297</v>
      </c>
      <c r="GB766" s="190" t="s">
        <v>297</v>
      </c>
      <c r="GC766" s="190" t="s">
        <v>272</v>
      </c>
      <c r="GD766" s="190" t="s">
        <v>297</v>
      </c>
      <c r="GE766" s="190" t="s">
        <v>272</v>
      </c>
    </row>
    <row r="767" spans="1:187" x14ac:dyDescent="0.3">
      <c r="A767" s="190" t="s">
        <v>372</v>
      </c>
      <c r="B767" s="190">
        <v>3307</v>
      </c>
      <c r="C767" s="190" t="s">
        <v>151</v>
      </c>
      <c r="D767" s="190" t="s">
        <v>243</v>
      </c>
      <c r="E767" s="190" t="s">
        <v>6461</v>
      </c>
      <c r="F767" s="190" t="s">
        <v>6460</v>
      </c>
      <c r="G767" s="190" t="s">
        <v>6357</v>
      </c>
      <c r="H767" s="190" t="s">
        <v>1272</v>
      </c>
      <c r="I767" s="190" t="s">
        <v>301</v>
      </c>
      <c r="J767" s="190" t="s">
        <v>6459</v>
      </c>
      <c r="K767" s="190" t="s">
        <v>271</v>
      </c>
      <c r="L767" s="190" t="s">
        <v>271</v>
      </c>
      <c r="M767" s="190" t="s">
        <v>271</v>
      </c>
      <c r="N767" s="190" t="s">
        <v>271</v>
      </c>
      <c r="O767" s="190" t="s">
        <v>271</v>
      </c>
      <c r="P767" s="190" t="s">
        <v>271</v>
      </c>
      <c r="Q767" s="191">
        <v>42064</v>
      </c>
      <c r="R767" s="191">
        <v>42613</v>
      </c>
      <c r="T767" s="190" t="s">
        <v>391</v>
      </c>
      <c r="U767" s="194">
        <v>115140</v>
      </c>
      <c r="V767" s="190" t="s">
        <v>5848</v>
      </c>
      <c r="W767" s="190" t="s">
        <v>1642</v>
      </c>
      <c r="X767" s="190" t="s">
        <v>1641</v>
      </c>
      <c r="Y767" s="190" t="s">
        <v>6458</v>
      </c>
      <c r="Z767" s="190" t="s">
        <v>364</v>
      </c>
      <c r="AA767" s="190" t="s">
        <v>6457</v>
      </c>
      <c r="AB767" s="190" t="s">
        <v>310</v>
      </c>
      <c r="AC767" s="190" t="s">
        <v>6456</v>
      </c>
      <c r="AD767" s="190" t="s">
        <v>325</v>
      </c>
      <c r="AE767" s="190" t="s">
        <v>6455</v>
      </c>
      <c r="AF767" s="190" t="s">
        <v>6454</v>
      </c>
      <c r="AG767" s="193">
        <v>58080</v>
      </c>
      <c r="AH767" s="193">
        <v>14520</v>
      </c>
      <c r="AI767" s="193">
        <v>72600</v>
      </c>
      <c r="AJ767" s="193">
        <v>17600</v>
      </c>
      <c r="AK767" s="193">
        <v>4400</v>
      </c>
      <c r="AL767" s="193">
        <v>22000</v>
      </c>
      <c r="AM767" s="193" t="s">
        <v>271</v>
      </c>
      <c r="AN767" s="193" t="s">
        <v>271</v>
      </c>
      <c r="AO767" s="193">
        <v>0</v>
      </c>
      <c r="AP767" s="193" t="s">
        <v>271</v>
      </c>
      <c r="AQ767" s="193" t="s">
        <v>271</v>
      </c>
      <c r="AR767" s="193">
        <v>0</v>
      </c>
      <c r="AS767" s="190" t="s">
        <v>271</v>
      </c>
      <c r="AT767" s="193" t="s">
        <v>271</v>
      </c>
      <c r="AU767" s="193" t="s">
        <v>271</v>
      </c>
      <c r="AV767" s="190" t="s">
        <v>271</v>
      </c>
      <c r="AW767" s="193" t="s">
        <v>271</v>
      </c>
      <c r="AX767" s="193" t="s">
        <v>271</v>
      </c>
      <c r="AY767" s="190" t="s">
        <v>271</v>
      </c>
      <c r="AZ767" s="193" t="s">
        <v>271</v>
      </c>
      <c r="BA767" s="193" t="s">
        <v>271</v>
      </c>
      <c r="BB767" s="190" t="s">
        <v>271</v>
      </c>
      <c r="BC767" s="193" t="s">
        <v>271</v>
      </c>
      <c r="BD767" s="193" t="s">
        <v>271</v>
      </c>
      <c r="BE767" s="190" t="s">
        <v>271</v>
      </c>
      <c r="BF767" s="193" t="s">
        <v>271</v>
      </c>
      <c r="BG767" s="193" t="s">
        <v>271</v>
      </c>
      <c r="BH767" s="190" t="s">
        <v>271</v>
      </c>
      <c r="BI767" s="193" t="s">
        <v>271</v>
      </c>
      <c r="BJ767" s="193" t="s">
        <v>271</v>
      </c>
      <c r="BK767" s="190" t="s">
        <v>271</v>
      </c>
      <c r="BL767" s="193" t="s">
        <v>271</v>
      </c>
      <c r="BM767" s="193" t="s">
        <v>271</v>
      </c>
      <c r="BN767" s="190" t="s">
        <v>271</v>
      </c>
      <c r="BO767" s="193" t="s">
        <v>271</v>
      </c>
      <c r="BP767" s="193" t="s">
        <v>271</v>
      </c>
      <c r="BQ767" s="190" t="s">
        <v>271</v>
      </c>
      <c r="BR767" s="193" t="s">
        <v>271</v>
      </c>
      <c r="BS767" s="193" t="s">
        <v>271</v>
      </c>
      <c r="BT767" s="190" t="s">
        <v>271</v>
      </c>
      <c r="BU767" s="193" t="s">
        <v>271</v>
      </c>
      <c r="BV767" s="193" t="s">
        <v>271</v>
      </c>
      <c r="BW767" s="193">
        <v>26027</v>
      </c>
      <c r="BX767" s="193">
        <v>7511</v>
      </c>
      <c r="BY767" s="193">
        <v>33538</v>
      </c>
      <c r="BZ767" s="193">
        <v>7887</v>
      </c>
      <c r="CA767" s="193">
        <v>2276</v>
      </c>
      <c r="CB767" s="193">
        <v>10163</v>
      </c>
      <c r="CC767" s="190" t="s">
        <v>271</v>
      </c>
      <c r="CD767" s="193" t="s">
        <v>271</v>
      </c>
      <c r="CE767" s="193" t="s">
        <v>271</v>
      </c>
      <c r="CF767" s="190" t="s">
        <v>271</v>
      </c>
      <c r="CG767" s="193" t="s">
        <v>271</v>
      </c>
      <c r="CH767" s="193" t="s">
        <v>271</v>
      </c>
      <c r="CI767" s="190" t="s">
        <v>271</v>
      </c>
      <c r="CJ767" s="193" t="s">
        <v>271</v>
      </c>
      <c r="CK767" s="193" t="s">
        <v>271</v>
      </c>
      <c r="CL767" s="190" t="s">
        <v>271</v>
      </c>
      <c r="CM767" s="193" t="s">
        <v>271</v>
      </c>
      <c r="CN767" s="193" t="s">
        <v>271</v>
      </c>
      <c r="CO767" s="190" t="s">
        <v>271</v>
      </c>
      <c r="CP767" s="193" t="s">
        <v>271</v>
      </c>
      <c r="CQ767" s="193" t="s">
        <v>271</v>
      </c>
      <c r="CR767" s="190" t="s">
        <v>271</v>
      </c>
      <c r="CS767" s="193" t="s">
        <v>271</v>
      </c>
      <c r="CT767" s="193" t="s">
        <v>271</v>
      </c>
      <c r="CU767" s="190" t="s">
        <v>271</v>
      </c>
      <c r="CV767" s="193" t="s">
        <v>271</v>
      </c>
      <c r="CW767" s="193" t="s">
        <v>271</v>
      </c>
      <c r="CX767" s="190" t="s">
        <v>271</v>
      </c>
      <c r="CY767" s="193" t="s">
        <v>271</v>
      </c>
      <c r="CZ767" s="193" t="s">
        <v>271</v>
      </c>
      <c r="DA767" s="190" t="s">
        <v>287</v>
      </c>
      <c r="DB767" s="193">
        <v>0</v>
      </c>
      <c r="DC767" s="193">
        <v>0</v>
      </c>
      <c r="DD767" s="190" t="s">
        <v>271</v>
      </c>
      <c r="DE767" s="193" t="s">
        <v>271</v>
      </c>
      <c r="DF767" s="193" t="s">
        <v>271</v>
      </c>
      <c r="DG767" s="190" t="s">
        <v>271</v>
      </c>
      <c r="DH767" s="193" t="s">
        <v>271</v>
      </c>
      <c r="DI767" s="193" t="s">
        <v>271</v>
      </c>
      <c r="DJ767" s="190" t="s">
        <v>271</v>
      </c>
      <c r="DK767" s="193" t="s">
        <v>271</v>
      </c>
      <c r="DL767" s="193" t="s">
        <v>271</v>
      </c>
      <c r="DM767" s="190" t="s">
        <v>271</v>
      </c>
      <c r="DN767" s="193" t="s">
        <v>271</v>
      </c>
      <c r="DO767" s="193" t="s">
        <v>271</v>
      </c>
      <c r="DP767" s="190" t="s">
        <v>271</v>
      </c>
      <c r="DQ767" s="193" t="s">
        <v>271</v>
      </c>
      <c r="DR767" s="193" t="s">
        <v>271</v>
      </c>
      <c r="DS767" s="190" t="s">
        <v>271</v>
      </c>
      <c r="DT767" s="193" t="s">
        <v>271</v>
      </c>
      <c r="DU767" s="193" t="s">
        <v>271</v>
      </c>
      <c r="DV767" s="190" t="s">
        <v>271</v>
      </c>
      <c r="DW767" s="193" t="s">
        <v>271</v>
      </c>
      <c r="DX767" s="193" t="s">
        <v>271</v>
      </c>
      <c r="DY767" s="190" t="s">
        <v>356</v>
      </c>
      <c r="DZ767" s="190" t="s">
        <v>297</v>
      </c>
      <c r="EA767" s="190" t="s">
        <v>271</v>
      </c>
      <c r="EB767" s="190" t="s">
        <v>271</v>
      </c>
      <c r="EC767" s="190" t="s">
        <v>297</v>
      </c>
      <c r="ED767" s="190" t="s">
        <v>271</v>
      </c>
      <c r="EE767" s="190" t="s">
        <v>271</v>
      </c>
      <c r="EF767" s="190" t="s">
        <v>6453</v>
      </c>
      <c r="EG767" s="190" t="s">
        <v>352</v>
      </c>
      <c r="EH767" s="190" t="s">
        <v>380</v>
      </c>
      <c r="EI767" s="190" t="s">
        <v>319</v>
      </c>
      <c r="EJ767" s="190" t="s">
        <v>246</v>
      </c>
      <c r="EK767" s="190" t="s">
        <v>351</v>
      </c>
      <c r="EL767" s="190" t="s">
        <v>272</v>
      </c>
      <c r="EM767" s="190" t="s">
        <v>272</v>
      </c>
      <c r="EN767" s="190" t="s">
        <v>297</v>
      </c>
      <c r="EO767" s="190" t="s">
        <v>272</v>
      </c>
      <c r="EP767" s="190" t="s">
        <v>281</v>
      </c>
      <c r="EQ767" s="190">
        <v>3</v>
      </c>
      <c r="ER767" s="190" t="s">
        <v>404</v>
      </c>
      <c r="ES767" s="190" t="s">
        <v>272</v>
      </c>
      <c r="ET767" s="190" t="s">
        <v>272</v>
      </c>
      <c r="EU767" s="190" t="s">
        <v>272</v>
      </c>
      <c r="EV767" s="190" t="s">
        <v>272</v>
      </c>
      <c r="EW767" s="190" t="s">
        <v>279</v>
      </c>
      <c r="EX767" s="190">
        <v>4</v>
      </c>
      <c r="EY767" s="190" t="s">
        <v>302</v>
      </c>
      <c r="EZ767" s="190" t="s">
        <v>268</v>
      </c>
      <c r="FA767" s="190" t="s">
        <v>260</v>
      </c>
      <c r="FB767" s="193">
        <v>3</v>
      </c>
      <c r="FC767" s="190" t="s">
        <v>276</v>
      </c>
      <c r="FD767" s="190" t="s">
        <v>537</v>
      </c>
      <c r="FE767" s="190" t="s">
        <v>377</v>
      </c>
      <c r="FF767" s="190" t="s">
        <v>264</v>
      </c>
      <c r="FG767" s="190" t="s">
        <v>6452</v>
      </c>
      <c r="FH767" s="190" t="s">
        <v>6451</v>
      </c>
      <c r="FI767" s="190" t="s">
        <v>6450</v>
      </c>
      <c r="FJ767" s="190" t="s">
        <v>271</v>
      </c>
      <c r="FK767" s="190" t="s">
        <v>271</v>
      </c>
      <c r="FL767" s="190" t="s">
        <v>6449</v>
      </c>
      <c r="FM767" s="190" t="s">
        <v>271</v>
      </c>
      <c r="FN767" s="190" t="s">
        <v>271</v>
      </c>
      <c r="FO767" s="190" t="s">
        <v>6448</v>
      </c>
      <c r="FP767" s="190" t="s">
        <v>6447</v>
      </c>
      <c r="FQ767" s="193">
        <v>33538</v>
      </c>
      <c r="FR767" s="193">
        <v>10163</v>
      </c>
      <c r="FS767" s="190" t="s">
        <v>272</v>
      </c>
      <c r="FT767" s="190" t="s">
        <v>297</v>
      </c>
      <c r="FU767" s="190" t="s">
        <v>297</v>
      </c>
      <c r="FV767" s="190" t="s">
        <v>297</v>
      </c>
      <c r="FW767" s="190" t="s">
        <v>297</v>
      </c>
      <c r="FX767" s="190" t="s">
        <v>297</v>
      </c>
      <c r="FY767" s="190" t="s">
        <v>297</v>
      </c>
      <c r="FZ767" s="190" t="s">
        <v>297</v>
      </c>
      <c r="GA767" s="190" t="s">
        <v>297</v>
      </c>
      <c r="GB767" s="190" t="s">
        <v>297</v>
      </c>
      <c r="GC767" s="190" t="s">
        <v>297</v>
      </c>
      <c r="GD767" s="190" t="s">
        <v>297</v>
      </c>
      <c r="GE767" s="190" t="s">
        <v>297</v>
      </c>
    </row>
    <row r="768" spans="1:187" x14ac:dyDescent="0.3">
      <c r="A768" s="190" t="s">
        <v>296</v>
      </c>
      <c r="B768" s="190">
        <v>3763</v>
      </c>
      <c r="C768" s="190" t="s">
        <v>151</v>
      </c>
      <c r="D768" s="190" t="s">
        <v>243</v>
      </c>
      <c r="F768" s="190" t="s">
        <v>6367</v>
      </c>
      <c r="G768" s="190" t="s">
        <v>6357</v>
      </c>
      <c r="Q768" s="190"/>
      <c r="R768" s="190"/>
      <c r="S768" s="190"/>
      <c r="U768" s="190"/>
      <c r="V768" s="190" t="s">
        <v>6366</v>
      </c>
      <c r="W768" s="190" t="s">
        <v>6365</v>
      </c>
      <c r="X768" s="190" t="s">
        <v>6364</v>
      </c>
      <c r="Y768" s="190" t="s">
        <v>5848</v>
      </c>
      <c r="Z768" s="190" t="s">
        <v>1642</v>
      </c>
      <c r="AA768" s="190" t="s">
        <v>6363</v>
      </c>
      <c r="AB768" s="190" t="s">
        <v>310</v>
      </c>
      <c r="AC768" s="190" t="s">
        <v>6362</v>
      </c>
      <c r="AD768" s="190" t="s">
        <v>289</v>
      </c>
      <c r="AE768" s="190" t="s">
        <v>6361</v>
      </c>
      <c r="AG768" s="190"/>
      <c r="AH768" s="190"/>
      <c r="AI768" s="190"/>
      <c r="AJ768" s="190"/>
      <c r="AK768" s="190"/>
      <c r="AL768" s="190"/>
      <c r="AM768" s="193">
        <v>0</v>
      </c>
      <c r="AN768" s="193">
        <v>0</v>
      </c>
      <c r="AO768" s="193">
        <v>0</v>
      </c>
      <c r="AP768" s="193">
        <v>0</v>
      </c>
      <c r="AQ768" s="193">
        <v>0</v>
      </c>
      <c r="AR768" s="193">
        <v>0</v>
      </c>
      <c r="AS768" s="190" t="s">
        <v>271</v>
      </c>
      <c r="AT768" s="193" t="s">
        <v>271</v>
      </c>
      <c r="AU768" s="193" t="s">
        <v>271</v>
      </c>
      <c r="AV768" s="190" t="s">
        <v>271</v>
      </c>
      <c r="AW768" s="193" t="s">
        <v>271</v>
      </c>
      <c r="AX768" s="193" t="s">
        <v>271</v>
      </c>
      <c r="AY768" s="190" t="s">
        <v>271</v>
      </c>
      <c r="AZ768" s="193" t="s">
        <v>271</v>
      </c>
      <c r="BA768" s="193" t="s">
        <v>271</v>
      </c>
      <c r="BB768" s="190" t="s">
        <v>271</v>
      </c>
      <c r="BC768" s="193" t="s">
        <v>271</v>
      </c>
      <c r="BD768" s="193" t="s">
        <v>271</v>
      </c>
      <c r="BE768" s="190" t="s">
        <v>271</v>
      </c>
      <c r="BF768" s="193" t="s">
        <v>271</v>
      </c>
      <c r="BG768" s="193" t="s">
        <v>271</v>
      </c>
      <c r="BH768" s="190" t="s">
        <v>271</v>
      </c>
      <c r="BI768" s="193" t="s">
        <v>271</v>
      </c>
      <c r="BJ768" s="193" t="s">
        <v>271</v>
      </c>
      <c r="BK768" s="190" t="s">
        <v>271</v>
      </c>
      <c r="BL768" s="193" t="s">
        <v>271</v>
      </c>
      <c r="BM768" s="193" t="s">
        <v>271</v>
      </c>
      <c r="BN768" s="190" t="s">
        <v>271</v>
      </c>
      <c r="BO768" s="193" t="s">
        <v>271</v>
      </c>
      <c r="BP768" s="193" t="s">
        <v>271</v>
      </c>
      <c r="BQ768" s="190" t="s">
        <v>271</v>
      </c>
      <c r="BR768" s="193" t="s">
        <v>271</v>
      </c>
      <c r="BS768" s="193" t="s">
        <v>271</v>
      </c>
      <c r="BT768" s="190" t="s">
        <v>271</v>
      </c>
      <c r="BU768" s="193" t="s">
        <v>271</v>
      </c>
      <c r="BV768" s="193" t="s">
        <v>271</v>
      </c>
      <c r="BW768" s="193">
        <v>0</v>
      </c>
      <c r="BX768" s="193">
        <v>0</v>
      </c>
      <c r="BY768" s="193">
        <v>0</v>
      </c>
      <c r="BZ768" s="193">
        <v>0</v>
      </c>
      <c r="CA768" s="193">
        <v>0</v>
      </c>
      <c r="CB768" s="193">
        <v>0</v>
      </c>
      <c r="CC768" s="190" t="s">
        <v>271</v>
      </c>
      <c r="CD768" s="193" t="s">
        <v>271</v>
      </c>
      <c r="CE768" s="193" t="s">
        <v>271</v>
      </c>
      <c r="CF768" s="190" t="s">
        <v>271</v>
      </c>
      <c r="CG768" s="193" t="s">
        <v>271</v>
      </c>
      <c r="CH768" s="193" t="s">
        <v>271</v>
      </c>
      <c r="CI768" s="190" t="s">
        <v>287</v>
      </c>
      <c r="CJ768" s="193">
        <v>0</v>
      </c>
      <c r="CK768" s="193">
        <v>0</v>
      </c>
      <c r="CL768" s="190" t="s">
        <v>271</v>
      </c>
      <c r="CM768" s="193" t="s">
        <v>271</v>
      </c>
      <c r="CN768" s="193" t="s">
        <v>271</v>
      </c>
      <c r="CO768" s="190" t="s">
        <v>271</v>
      </c>
      <c r="CP768" s="193" t="s">
        <v>271</v>
      </c>
      <c r="CQ768" s="193" t="s">
        <v>271</v>
      </c>
      <c r="CR768" s="190" t="s">
        <v>271</v>
      </c>
      <c r="CS768" s="193" t="s">
        <v>271</v>
      </c>
      <c r="CT768" s="193" t="s">
        <v>271</v>
      </c>
      <c r="CU768" s="190" t="s">
        <v>271</v>
      </c>
      <c r="CV768" s="193" t="s">
        <v>271</v>
      </c>
      <c r="CW768" s="193" t="s">
        <v>271</v>
      </c>
      <c r="CX768" s="190" t="s">
        <v>287</v>
      </c>
      <c r="CY768" s="193">
        <v>0</v>
      </c>
      <c r="CZ768" s="193">
        <v>0</v>
      </c>
      <c r="DA768" s="190" t="s">
        <v>287</v>
      </c>
      <c r="DB768" s="193">
        <v>0</v>
      </c>
      <c r="DC768" s="193">
        <v>0</v>
      </c>
      <c r="DD768" s="190" t="s">
        <v>271</v>
      </c>
      <c r="DE768" s="193" t="s">
        <v>271</v>
      </c>
      <c r="DF768" s="193" t="s">
        <v>271</v>
      </c>
      <c r="DG768" s="190" t="s">
        <v>271</v>
      </c>
      <c r="DH768" s="193" t="s">
        <v>271</v>
      </c>
      <c r="DI768" s="193" t="s">
        <v>271</v>
      </c>
      <c r="DJ768" s="190" t="s">
        <v>271</v>
      </c>
      <c r="DK768" s="193" t="s">
        <v>271</v>
      </c>
      <c r="DL768" s="193" t="s">
        <v>271</v>
      </c>
      <c r="DM768" s="190" t="s">
        <v>287</v>
      </c>
      <c r="DN768" s="193">
        <v>0</v>
      </c>
      <c r="DO768" s="193">
        <v>0</v>
      </c>
      <c r="DP768" s="190" t="s">
        <v>271</v>
      </c>
      <c r="DQ768" s="193" t="s">
        <v>271</v>
      </c>
      <c r="DR768" s="193" t="s">
        <v>271</v>
      </c>
      <c r="DS768" s="190" t="s">
        <v>271</v>
      </c>
      <c r="DT768" s="193" t="s">
        <v>271</v>
      </c>
      <c r="DU768" s="193" t="s">
        <v>271</v>
      </c>
      <c r="DV768" s="190" t="s">
        <v>271</v>
      </c>
      <c r="DW768" s="193" t="s">
        <v>271</v>
      </c>
      <c r="DX768" s="193" t="s">
        <v>271</v>
      </c>
      <c r="DY768" s="193"/>
      <c r="DZ768" s="190" t="s">
        <v>272</v>
      </c>
      <c r="EA768" s="190" t="s">
        <v>539</v>
      </c>
      <c r="EB768" s="190" t="s">
        <v>271</v>
      </c>
      <c r="EC768" s="190" t="s">
        <v>272</v>
      </c>
      <c r="ED768" s="190" t="s">
        <v>323</v>
      </c>
      <c r="EE768" s="190" t="s">
        <v>271</v>
      </c>
      <c r="EF768" s="190" t="s">
        <v>6360</v>
      </c>
      <c r="EG768" s="190" t="s">
        <v>285</v>
      </c>
      <c r="EH768" s="190" t="s">
        <v>320</v>
      </c>
      <c r="EI768" s="190" t="s">
        <v>319</v>
      </c>
      <c r="EJ768" s="190" t="s">
        <v>244</v>
      </c>
      <c r="EK768" s="190" t="s">
        <v>282</v>
      </c>
      <c r="EL768" s="190" t="s">
        <v>272</v>
      </c>
      <c r="EM768" s="190" t="s">
        <v>272</v>
      </c>
      <c r="EN768" s="190" t="s">
        <v>272</v>
      </c>
      <c r="EO768" s="190" t="s">
        <v>271</v>
      </c>
      <c r="EP768" s="190" t="s">
        <v>281</v>
      </c>
      <c r="EQ768" s="190">
        <v>3</v>
      </c>
      <c r="ER768" s="190" t="s">
        <v>280</v>
      </c>
      <c r="ES768" s="190" t="s">
        <v>272</v>
      </c>
      <c r="ET768" s="190" t="s">
        <v>272</v>
      </c>
      <c r="EU768" s="190" t="s">
        <v>272</v>
      </c>
      <c r="EV768" s="190" t="s">
        <v>272</v>
      </c>
      <c r="EW768" s="190" t="s">
        <v>279</v>
      </c>
      <c r="EX768" s="190">
        <v>4</v>
      </c>
      <c r="EY768" s="190" t="s">
        <v>302</v>
      </c>
      <c r="EZ768" s="190" t="s">
        <v>268</v>
      </c>
      <c r="FA768" s="190" t="s">
        <v>260</v>
      </c>
      <c r="FB768" s="190" t="s">
        <v>271</v>
      </c>
      <c r="FC768" s="190" t="s">
        <v>537</v>
      </c>
      <c r="FD768" s="190" t="s">
        <v>271</v>
      </c>
      <c r="FE768" s="190" t="s">
        <v>271</v>
      </c>
      <c r="FF768" s="190" t="s">
        <v>263</v>
      </c>
      <c r="FG768" s="190" t="s">
        <v>6359</v>
      </c>
      <c r="FO768" s="190" t="s">
        <v>271</v>
      </c>
      <c r="FP768" s="190" t="s">
        <v>6358</v>
      </c>
      <c r="FQ768" s="190">
        <v>0</v>
      </c>
      <c r="FR768" s="190">
        <v>0</v>
      </c>
      <c r="FS768" s="190" t="s">
        <v>271</v>
      </c>
      <c r="FT768" s="190" t="s">
        <v>271</v>
      </c>
      <c r="FU768" s="190" t="s">
        <v>271</v>
      </c>
      <c r="FV768" s="190" t="s">
        <v>271</v>
      </c>
      <c r="FW768" s="190" t="s">
        <v>271</v>
      </c>
      <c r="FX768" s="190" t="s">
        <v>271</v>
      </c>
      <c r="FY768" s="190" t="s">
        <v>272</v>
      </c>
      <c r="FZ768" s="190" t="s">
        <v>272</v>
      </c>
      <c r="GA768" s="190" t="s">
        <v>271</v>
      </c>
      <c r="GB768" s="190" t="s">
        <v>271</v>
      </c>
      <c r="GC768" s="190" t="s">
        <v>272</v>
      </c>
      <c r="GD768" s="190" t="s">
        <v>272</v>
      </c>
      <c r="GE768" s="190" t="s">
        <v>272</v>
      </c>
    </row>
    <row r="769" spans="1:187" x14ac:dyDescent="0.3">
      <c r="A769" s="190" t="s">
        <v>372</v>
      </c>
      <c r="B769" s="190">
        <v>3303</v>
      </c>
      <c r="C769" s="190" t="s">
        <v>151</v>
      </c>
      <c r="D769" s="190" t="s">
        <v>243</v>
      </c>
      <c r="E769" s="190" t="s">
        <v>5868</v>
      </c>
      <c r="F769" s="190" t="s">
        <v>5867</v>
      </c>
      <c r="G769" s="190" t="s">
        <v>5395</v>
      </c>
      <c r="H769" s="190" t="s">
        <v>369</v>
      </c>
      <c r="I769" s="190" t="s">
        <v>3695</v>
      </c>
      <c r="J769" s="190" t="s">
        <v>5866</v>
      </c>
      <c r="K769" s="190" t="s">
        <v>271</v>
      </c>
      <c r="L769" s="190" t="s">
        <v>271</v>
      </c>
      <c r="M769" s="190" t="s">
        <v>271</v>
      </c>
      <c r="N769" s="190" t="s">
        <v>271</v>
      </c>
      <c r="O769" s="190" t="s">
        <v>271</v>
      </c>
      <c r="P769" s="190" t="s">
        <v>271</v>
      </c>
      <c r="Q769" s="191">
        <v>42370</v>
      </c>
      <c r="R769" s="191">
        <v>44196</v>
      </c>
      <c r="T769" s="190" t="s">
        <v>471</v>
      </c>
      <c r="U769" s="194">
        <v>2436420</v>
      </c>
      <c r="V769" s="190" t="s">
        <v>5865</v>
      </c>
      <c r="W769" s="190" t="s">
        <v>5864</v>
      </c>
      <c r="X769" s="190" t="s">
        <v>5863</v>
      </c>
      <c r="Y769" s="190" t="s">
        <v>1643</v>
      </c>
      <c r="Z769" s="190" t="s">
        <v>5862</v>
      </c>
      <c r="AA769" s="190" t="s">
        <v>1641</v>
      </c>
      <c r="AB769" s="190" t="s">
        <v>310</v>
      </c>
      <c r="AC769" s="190" t="s">
        <v>5861</v>
      </c>
      <c r="AD769" s="190" t="s">
        <v>325</v>
      </c>
      <c r="AE769" s="190" t="s">
        <v>5860</v>
      </c>
      <c r="AF769" s="190" t="s">
        <v>5859</v>
      </c>
      <c r="AG769" s="193">
        <v>33600</v>
      </c>
      <c r="AH769" s="193">
        <v>14400</v>
      </c>
      <c r="AI769" s="193">
        <v>48000</v>
      </c>
      <c r="AJ769" s="193">
        <v>28000</v>
      </c>
      <c r="AK769" s="193">
        <v>12000</v>
      </c>
      <c r="AL769" s="193">
        <v>40000</v>
      </c>
      <c r="AM769" s="193">
        <v>0</v>
      </c>
      <c r="AN769" s="193">
        <v>0</v>
      </c>
      <c r="AO769" s="193">
        <v>0</v>
      </c>
      <c r="AP769" s="193">
        <v>0</v>
      </c>
      <c r="AQ769" s="193">
        <v>0</v>
      </c>
      <c r="AR769" s="193">
        <v>0</v>
      </c>
      <c r="AS769" s="190" t="s">
        <v>271</v>
      </c>
      <c r="AT769" s="193" t="s">
        <v>271</v>
      </c>
      <c r="AU769" s="193" t="s">
        <v>271</v>
      </c>
      <c r="AV769" s="190" t="s">
        <v>271</v>
      </c>
      <c r="AW769" s="193" t="s">
        <v>271</v>
      </c>
      <c r="AX769" s="193" t="s">
        <v>271</v>
      </c>
      <c r="AY769" s="190" t="s">
        <v>271</v>
      </c>
      <c r="AZ769" s="193" t="s">
        <v>271</v>
      </c>
      <c r="BA769" s="193" t="s">
        <v>271</v>
      </c>
      <c r="BB769" s="190" t="s">
        <v>271</v>
      </c>
      <c r="BC769" s="193" t="s">
        <v>271</v>
      </c>
      <c r="BD769" s="193" t="s">
        <v>271</v>
      </c>
      <c r="BE769" s="190" t="s">
        <v>271</v>
      </c>
      <c r="BF769" s="193" t="s">
        <v>271</v>
      </c>
      <c r="BG769" s="193" t="s">
        <v>271</v>
      </c>
      <c r="BH769" s="190" t="s">
        <v>271</v>
      </c>
      <c r="BI769" s="193" t="s">
        <v>271</v>
      </c>
      <c r="BJ769" s="193" t="s">
        <v>271</v>
      </c>
      <c r="BK769" s="190" t="s">
        <v>271</v>
      </c>
      <c r="BL769" s="193" t="s">
        <v>271</v>
      </c>
      <c r="BM769" s="193" t="s">
        <v>271</v>
      </c>
      <c r="BN769" s="190" t="s">
        <v>271</v>
      </c>
      <c r="BO769" s="193" t="s">
        <v>271</v>
      </c>
      <c r="BP769" s="193" t="s">
        <v>271</v>
      </c>
      <c r="BQ769" s="190" t="s">
        <v>271</v>
      </c>
      <c r="BR769" s="193" t="s">
        <v>271</v>
      </c>
      <c r="BS769" s="193" t="s">
        <v>271</v>
      </c>
      <c r="BT769" s="190" t="s">
        <v>271</v>
      </c>
      <c r="BU769" s="193" t="s">
        <v>271</v>
      </c>
      <c r="BV769" s="193" t="s">
        <v>271</v>
      </c>
      <c r="BW769" s="193">
        <v>8400</v>
      </c>
      <c r="BX769" s="193">
        <v>3600</v>
      </c>
      <c r="BY769" s="193">
        <v>12000</v>
      </c>
      <c r="BZ769" s="193">
        <v>7000</v>
      </c>
      <c r="CA769" s="193">
        <v>3000</v>
      </c>
      <c r="CB769" s="193">
        <v>10000</v>
      </c>
      <c r="CC769" s="190" t="s">
        <v>271</v>
      </c>
      <c r="CD769" s="193" t="s">
        <v>271</v>
      </c>
      <c r="CE769" s="193" t="s">
        <v>271</v>
      </c>
      <c r="CF769" s="190" t="s">
        <v>271</v>
      </c>
      <c r="CG769" s="193" t="s">
        <v>271</v>
      </c>
      <c r="CH769" s="193" t="s">
        <v>271</v>
      </c>
      <c r="CI769" s="190" t="s">
        <v>271</v>
      </c>
      <c r="CJ769" s="193" t="s">
        <v>271</v>
      </c>
      <c r="CK769" s="193" t="s">
        <v>271</v>
      </c>
      <c r="CL769" s="190" t="s">
        <v>271</v>
      </c>
      <c r="CM769" s="193" t="s">
        <v>271</v>
      </c>
      <c r="CN769" s="193" t="s">
        <v>271</v>
      </c>
      <c r="CO769" s="190" t="s">
        <v>271</v>
      </c>
      <c r="CP769" s="193" t="s">
        <v>271</v>
      </c>
      <c r="CQ769" s="193" t="s">
        <v>271</v>
      </c>
      <c r="CR769" s="190" t="s">
        <v>271</v>
      </c>
      <c r="CS769" s="193" t="s">
        <v>271</v>
      </c>
      <c r="CT769" s="193" t="s">
        <v>271</v>
      </c>
      <c r="CU769" s="190" t="s">
        <v>271</v>
      </c>
      <c r="CV769" s="193" t="s">
        <v>271</v>
      </c>
      <c r="CW769" s="193" t="s">
        <v>271</v>
      </c>
      <c r="CX769" s="190" t="s">
        <v>287</v>
      </c>
      <c r="CY769" s="193">
        <v>10000</v>
      </c>
      <c r="CZ769" s="193">
        <v>12000</v>
      </c>
      <c r="DA769" s="190" t="s">
        <v>271</v>
      </c>
      <c r="DB769" s="193" t="s">
        <v>271</v>
      </c>
      <c r="DC769" s="193" t="s">
        <v>271</v>
      </c>
      <c r="DD769" s="190" t="s">
        <v>271</v>
      </c>
      <c r="DE769" s="193" t="s">
        <v>271</v>
      </c>
      <c r="DF769" s="193" t="s">
        <v>271</v>
      </c>
      <c r="DG769" s="190" t="s">
        <v>271</v>
      </c>
      <c r="DH769" s="193" t="s">
        <v>271</v>
      </c>
      <c r="DI769" s="193" t="s">
        <v>271</v>
      </c>
      <c r="DJ769" s="190" t="s">
        <v>271</v>
      </c>
      <c r="DK769" s="193" t="s">
        <v>271</v>
      </c>
      <c r="DL769" s="193" t="s">
        <v>271</v>
      </c>
      <c r="DM769" s="190" t="s">
        <v>287</v>
      </c>
      <c r="DN769" s="193">
        <v>10000</v>
      </c>
      <c r="DO769" s="193">
        <v>12000</v>
      </c>
      <c r="DP769" s="190" t="s">
        <v>271</v>
      </c>
      <c r="DQ769" s="193" t="s">
        <v>271</v>
      </c>
      <c r="DR769" s="193" t="s">
        <v>271</v>
      </c>
      <c r="DS769" s="190" t="s">
        <v>271</v>
      </c>
      <c r="DT769" s="193" t="s">
        <v>271</v>
      </c>
      <c r="DU769" s="193" t="s">
        <v>271</v>
      </c>
      <c r="DV769" s="190" t="s">
        <v>271</v>
      </c>
      <c r="DW769" s="193" t="s">
        <v>271</v>
      </c>
      <c r="DX769" s="193" t="s">
        <v>271</v>
      </c>
      <c r="DY769" s="190" t="s">
        <v>356</v>
      </c>
      <c r="DZ769" s="190" t="s">
        <v>297</v>
      </c>
      <c r="EA769" s="190" t="s">
        <v>271</v>
      </c>
      <c r="EB769" s="190" t="s">
        <v>271</v>
      </c>
      <c r="EC769" s="190" t="s">
        <v>272</v>
      </c>
      <c r="ED769" s="190" t="s">
        <v>695</v>
      </c>
      <c r="EE769" s="190" t="s">
        <v>307</v>
      </c>
      <c r="EF769" s="190" t="s">
        <v>5858</v>
      </c>
      <c r="EG769" s="190" t="s">
        <v>352</v>
      </c>
      <c r="EH769" s="190" t="s">
        <v>380</v>
      </c>
      <c r="EI769" s="190" t="s">
        <v>483</v>
      </c>
      <c r="EJ769" s="190" t="s">
        <v>244</v>
      </c>
      <c r="EK769" s="190" t="s">
        <v>351</v>
      </c>
      <c r="EL769" s="190" t="s">
        <v>272</v>
      </c>
      <c r="EM769" s="190" t="s">
        <v>297</v>
      </c>
      <c r="EN769" s="190" t="s">
        <v>272</v>
      </c>
      <c r="EO769" s="190" t="s">
        <v>297</v>
      </c>
      <c r="EP769" s="190" t="s">
        <v>281</v>
      </c>
      <c r="EQ769" s="190">
        <v>2</v>
      </c>
      <c r="ER769" s="190" t="s">
        <v>404</v>
      </c>
      <c r="ES769" s="190" t="s">
        <v>272</v>
      </c>
      <c r="ET769" s="190" t="s">
        <v>272</v>
      </c>
      <c r="EU769" s="190" t="s">
        <v>272</v>
      </c>
      <c r="EV769" s="190" t="s">
        <v>272</v>
      </c>
      <c r="EW769" s="190" t="s">
        <v>279</v>
      </c>
      <c r="EX769" s="190">
        <v>4</v>
      </c>
      <c r="EY769" s="190" t="s">
        <v>302</v>
      </c>
      <c r="EZ769" s="190" t="s">
        <v>268</v>
      </c>
      <c r="FA769" s="190" t="s">
        <v>260</v>
      </c>
      <c r="FB769" s="193">
        <v>2</v>
      </c>
      <c r="FC769" s="190" t="s">
        <v>271</v>
      </c>
      <c r="FD769" s="190" t="s">
        <v>271</v>
      </c>
      <c r="FE769" s="190" t="s">
        <v>271</v>
      </c>
      <c r="FF769" s="190" t="s">
        <v>263</v>
      </c>
      <c r="FG769" s="190" t="s">
        <v>5857</v>
      </c>
      <c r="FH769" s="190" t="s">
        <v>5856</v>
      </c>
      <c r="FI769" s="190" t="s">
        <v>5855</v>
      </c>
      <c r="FJ769" s="190" t="s">
        <v>271</v>
      </c>
      <c r="FK769" s="190" t="s">
        <v>271</v>
      </c>
      <c r="FL769" s="190" t="s">
        <v>5855</v>
      </c>
      <c r="FM769" s="190" t="s">
        <v>271</v>
      </c>
      <c r="FN769" s="190" t="s">
        <v>271</v>
      </c>
      <c r="FO769" s="190" t="s">
        <v>5854</v>
      </c>
      <c r="FP769" s="190" t="s">
        <v>271</v>
      </c>
      <c r="FQ769" s="193">
        <v>12000</v>
      </c>
      <c r="FR769" s="193">
        <v>10000</v>
      </c>
      <c r="FS769" s="190" t="s">
        <v>297</v>
      </c>
      <c r="FT769" s="190" t="s">
        <v>297</v>
      </c>
      <c r="FU769" s="190" t="s">
        <v>271</v>
      </c>
      <c r="FV769" s="190" t="s">
        <v>271</v>
      </c>
      <c r="FW769" s="190" t="s">
        <v>271</v>
      </c>
      <c r="FX769" s="190" t="s">
        <v>271</v>
      </c>
      <c r="FY769" s="190" t="s">
        <v>272</v>
      </c>
      <c r="FZ769" s="190" t="s">
        <v>297</v>
      </c>
      <c r="GA769" s="190" t="s">
        <v>271</v>
      </c>
      <c r="GB769" s="190" t="s">
        <v>271</v>
      </c>
      <c r="GC769" s="190" t="s">
        <v>271</v>
      </c>
      <c r="GD769" s="190" t="s">
        <v>271</v>
      </c>
      <c r="GE769" s="190" t="s">
        <v>297</v>
      </c>
    </row>
    <row r="770" spans="1:187" x14ac:dyDescent="0.3">
      <c r="A770" s="190" t="s">
        <v>372</v>
      </c>
      <c r="B770" s="190">
        <v>3313</v>
      </c>
      <c r="C770" s="190" t="s">
        <v>151</v>
      </c>
      <c r="D770" s="190" t="s">
        <v>243</v>
      </c>
      <c r="E770" s="190" t="s">
        <v>5852</v>
      </c>
      <c r="F770" s="190" t="s">
        <v>5851</v>
      </c>
      <c r="G770" s="190" t="s">
        <v>5395</v>
      </c>
      <c r="H770" s="190" t="s">
        <v>369</v>
      </c>
      <c r="I770" s="190" t="s">
        <v>2128</v>
      </c>
      <c r="J770" s="190" t="s">
        <v>2650</v>
      </c>
      <c r="K770" s="190" t="s">
        <v>271</v>
      </c>
      <c r="L770" s="190" t="s">
        <v>271</v>
      </c>
      <c r="M770" s="190" t="s">
        <v>271</v>
      </c>
      <c r="N770" s="190" t="s">
        <v>271</v>
      </c>
      <c r="O770" s="190" t="s">
        <v>271</v>
      </c>
      <c r="P770" s="190" t="s">
        <v>271</v>
      </c>
      <c r="Q770" s="191">
        <v>41379</v>
      </c>
      <c r="R770" s="191">
        <v>42230</v>
      </c>
      <c r="S770" s="191">
        <v>42443</v>
      </c>
      <c r="T770" s="190" t="s">
        <v>471</v>
      </c>
      <c r="U770" s="194">
        <v>277323</v>
      </c>
      <c r="V770" s="190" t="s">
        <v>5850</v>
      </c>
      <c r="W770" s="190" t="s">
        <v>364</v>
      </c>
      <c r="X770" s="190" t="s">
        <v>5849</v>
      </c>
      <c r="Y770" s="190" t="s">
        <v>5848</v>
      </c>
      <c r="Z770" s="190" t="s">
        <v>1642</v>
      </c>
      <c r="AA770" s="190" t="s">
        <v>1641</v>
      </c>
      <c r="AB770" s="190" t="s">
        <v>310</v>
      </c>
      <c r="AC770" s="190" t="s">
        <v>5847</v>
      </c>
      <c r="AD770" s="190" t="s">
        <v>325</v>
      </c>
      <c r="AE770" s="190" t="s">
        <v>5846</v>
      </c>
      <c r="AF770" s="190" t="s">
        <v>5845</v>
      </c>
      <c r="AG770" s="193">
        <v>60000</v>
      </c>
      <c r="AH770" s="193">
        <v>14000</v>
      </c>
      <c r="AI770" s="193">
        <v>74000</v>
      </c>
      <c r="AJ770" s="193">
        <v>1281</v>
      </c>
      <c r="AK770" s="193">
        <v>225</v>
      </c>
      <c r="AL770" s="193">
        <v>1506</v>
      </c>
      <c r="AM770" s="193" t="s">
        <v>271</v>
      </c>
      <c r="AN770" s="193" t="s">
        <v>271</v>
      </c>
      <c r="AO770" s="193">
        <v>0</v>
      </c>
      <c r="AP770" s="193" t="s">
        <v>271</v>
      </c>
      <c r="AQ770" s="193" t="s">
        <v>271</v>
      </c>
      <c r="AR770" s="193">
        <v>0</v>
      </c>
      <c r="AS770" s="190" t="s">
        <v>271</v>
      </c>
      <c r="AT770" s="193" t="s">
        <v>271</v>
      </c>
      <c r="AU770" s="193" t="s">
        <v>271</v>
      </c>
      <c r="AV770" s="190" t="s">
        <v>271</v>
      </c>
      <c r="AW770" s="193" t="s">
        <v>271</v>
      </c>
      <c r="AX770" s="193" t="s">
        <v>271</v>
      </c>
      <c r="AY770" s="190" t="s">
        <v>271</v>
      </c>
      <c r="AZ770" s="193" t="s">
        <v>271</v>
      </c>
      <c r="BA770" s="193" t="s">
        <v>271</v>
      </c>
      <c r="BB770" s="190" t="s">
        <v>271</v>
      </c>
      <c r="BC770" s="193" t="s">
        <v>271</v>
      </c>
      <c r="BD770" s="193" t="s">
        <v>271</v>
      </c>
      <c r="BE770" s="190" t="s">
        <v>271</v>
      </c>
      <c r="BF770" s="193" t="s">
        <v>271</v>
      </c>
      <c r="BG770" s="193" t="s">
        <v>271</v>
      </c>
      <c r="BH770" s="190" t="s">
        <v>271</v>
      </c>
      <c r="BI770" s="193" t="s">
        <v>271</v>
      </c>
      <c r="BJ770" s="193" t="s">
        <v>271</v>
      </c>
      <c r="BK770" s="190" t="s">
        <v>271</v>
      </c>
      <c r="BL770" s="193" t="s">
        <v>271</v>
      </c>
      <c r="BM770" s="193" t="s">
        <v>271</v>
      </c>
      <c r="BN770" s="190" t="s">
        <v>271</v>
      </c>
      <c r="BO770" s="193" t="s">
        <v>271</v>
      </c>
      <c r="BP770" s="193" t="s">
        <v>271</v>
      </c>
      <c r="BQ770" s="190" t="s">
        <v>271</v>
      </c>
      <c r="BR770" s="193" t="s">
        <v>271</v>
      </c>
      <c r="BS770" s="193" t="s">
        <v>271</v>
      </c>
      <c r="BT770" s="190" t="s">
        <v>271</v>
      </c>
      <c r="BU770" s="193" t="s">
        <v>271</v>
      </c>
      <c r="BV770" s="193" t="s">
        <v>271</v>
      </c>
      <c r="BW770" s="193">
        <v>2377</v>
      </c>
      <c r="BX770" s="193">
        <v>1250</v>
      </c>
      <c r="BY770" s="193">
        <v>3627</v>
      </c>
      <c r="BZ770" s="193">
        <v>1281</v>
      </c>
      <c r="CA770" s="193">
        <v>225</v>
      </c>
      <c r="CB770" s="193">
        <v>1506</v>
      </c>
      <c r="CC770" s="190" t="s">
        <v>271</v>
      </c>
      <c r="CD770" s="193" t="s">
        <v>271</v>
      </c>
      <c r="CE770" s="193" t="s">
        <v>271</v>
      </c>
      <c r="CF770" s="190" t="s">
        <v>271</v>
      </c>
      <c r="CG770" s="193" t="s">
        <v>271</v>
      </c>
      <c r="CH770" s="193" t="s">
        <v>271</v>
      </c>
      <c r="CI770" s="190" t="s">
        <v>271</v>
      </c>
      <c r="CJ770" s="193" t="s">
        <v>271</v>
      </c>
      <c r="CK770" s="193" t="s">
        <v>271</v>
      </c>
      <c r="CL770" s="190" t="s">
        <v>271</v>
      </c>
      <c r="CM770" s="193" t="s">
        <v>271</v>
      </c>
      <c r="CN770" s="193" t="s">
        <v>271</v>
      </c>
      <c r="CO770" s="190" t="s">
        <v>271</v>
      </c>
      <c r="CP770" s="193" t="s">
        <v>271</v>
      </c>
      <c r="CQ770" s="193" t="s">
        <v>271</v>
      </c>
      <c r="CR770" s="190" t="s">
        <v>271</v>
      </c>
      <c r="CS770" s="193" t="s">
        <v>271</v>
      </c>
      <c r="CT770" s="193" t="s">
        <v>271</v>
      </c>
      <c r="CU770" s="190" t="s">
        <v>271</v>
      </c>
      <c r="CV770" s="193" t="s">
        <v>271</v>
      </c>
      <c r="CW770" s="193" t="s">
        <v>271</v>
      </c>
      <c r="CX770" s="190" t="s">
        <v>287</v>
      </c>
      <c r="CY770" s="193">
        <v>87</v>
      </c>
      <c r="CZ770" s="193">
        <v>28900</v>
      </c>
      <c r="DA770" s="190" t="s">
        <v>271</v>
      </c>
      <c r="DB770" s="193" t="s">
        <v>271</v>
      </c>
      <c r="DC770" s="193" t="s">
        <v>271</v>
      </c>
      <c r="DD770" s="190" t="s">
        <v>271</v>
      </c>
      <c r="DE770" s="193" t="s">
        <v>271</v>
      </c>
      <c r="DF770" s="193" t="s">
        <v>271</v>
      </c>
      <c r="DG770" s="190" t="s">
        <v>271</v>
      </c>
      <c r="DH770" s="193" t="s">
        <v>271</v>
      </c>
      <c r="DI770" s="193" t="s">
        <v>271</v>
      </c>
      <c r="DJ770" s="190" t="s">
        <v>271</v>
      </c>
      <c r="DK770" s="193" t="s">
        <v>271</v>
      </c>
      <c r="DL770" s="193" t="s">
        <v>271</v>
      </c>
      <c r="DM770" s="190" t="s">
        <v>287</v>
      </c>
      <c r="DN770" s="193">
        <v>375</v>
      </c>
      <c r="DO770" s="193">
        <v>74000</v>
      </c>
      <c r="DP770" s="190" t="s">
        <v>271</v>
      </c>
      <c r="DQ770" s="193" t="s">
        <v>271</v>
      </c>
      <c r="DR770" s="193" t="s">
        <v>271</v>
      </c>
      <c r="DS770" s="190" t="s">
        <v>271</v>
      </c>
      <c r="DT770" s="193" t="s">
        <v>271</v>
      </c>
      <c r="DU770" s="193" t="s">
        <v>271</v>
      </c>
      <c r="DV770" s="190" t="s">
        <v>271</v>
      </c>
      <c r="DW770" s="193" t="s">
        <v>271</v>
      </c>
      <c r="DX770" s="193" t="s">
        <v>271</v>
      </c>
      <c r="DY770" s="190" t="s">
        <v>356</v>
      </c>
      <c r="DZ770" s="190" t="s">
        <v>297</v>
      </c>
      <c r="EA770" s="190" t="s">
        <v>271</v>
      </c>
      <c r="EB770" s="190" t="s">
        <v>271</v>
      </c>
      <c r="EC770" s="190" t="s">
        <v>272</v>
      </c>
      <c r="ED770" s="190" t="s">
        <v>381</v>
      </c>
      <c r="EE770" s="190" t="s">
        <v>286</v>
      </c>
      <c r="EF770" s="190" t="s">
        <v>271</v>
      </c>
      <c r="EG770" s="190" t="s">
        <v>285</v>
      </c>
      <c r="EH770" s="190" t="s">
        <v>320</v>
      </c>
      <c r="EI770" s="190" t="s">
        <v>319</v>
      </c>
      <c r="EJ770" s="190" t="s">
        <v>244</v>
      </c>
      <c r="EK770" s="190" t="s">
        <v>351</v>
      </c>
      <c r="EL770" s="190" t="s">
        <v>272</v>
      </c>
      <c r="EM770" s="190" t="s">
        <v>272</v>
      </c>
      <c r="EN770" s="190" t="s">
        <v>272</v>
      </c>
      <c r="EO770" s="190" t="s">
        <v>272</v>
      </c>
      <c r="EP770" s="190" t="s">
        <v>350</v>
      </c>
      <c r="EQ770" s="190">
        <v>4</v>
      </c>
      <c r="ER770" s="190" t="s">
        <v>404</v>
      </c>
      <c r="ES770" s="190" t="s">
        <v>272</v>
      </c>
      <c r="ET770" s="190" t="s">
        <v>272</v>
      </c>
      <c r="EU770" s="190" t="s">
        <v>272</v>
      </c>
      <c r="EV770" s="190" t="s">
        <v>272</v>
      </c>
      <c r="EW770" s="190" t="s">
        <v>279</v>
      </c>
      <c r="EX770" s="190">
        <v>4</v>
      </c>
      <c r="EY770" s="190" t="s">
        <v>302</v>
      </c>
      <c r="EZ770" s="190" t="s">
        <v>268</v>
      </c>
      <c r="FA770" s="190" t="s">
        <v>260</v>
      </c>
      <c r="FB770" s="193">
        <v>3</v>
      </c>
      <c r="FC770" s="190" t="s">
        <v>2097</v>
      </c>
      <c r="FD770" s="190" t="s">
        <v>276</v>
      </c>
      <c r="FE770" s="190" t="s">
        <v>537</v>
      </c>
      <c r="FF770" s="190" t="s">
        <v>262</v>
      </c>
      <c r="FG770" s="190" t="s">
        <v>271</v>
      </c>
      <c r="FH770" s="190" t="s">
        <v>271</v>
      </c>
      <c r="FI770" s="190" t="s">
        <v>5844</v>
      </c>
      <c r="FJ770" s="190" t="s">
        <v>5843</v>
      </c>
      <c r="FK770" s="190" t="s">
        <v>271</v>
      </c>
      <c r="FL770" s="190" t="s">
        <v>5842</v>
      </c>
      <c r="FM770" s="190" t="s">
        <v>5841</v>
      </c>
      <c r="FN770" s="190" t="s">
        <v>5840</v>
      </c>
      <c r="FO770" s="190" t="s">
        <v>5839</v>
      </c>
      <c r="FP770" s="190" t="s">
        <v>271</v>
      </c>
      <c r="FQ770" s="193">
        <v>3627</v>
      </c>
      <c r="FR770" s="193">
        <v>1506</v>
      </c>
      <c r="FS770" s="190" t="s">
        <v>297</v>
      </c>
      <c r="FT770" s="190" t="s">
        <v>297</v>
      </c>
      <c r="FU770" s="190" t="s">
        <v>297</v>
      </c>
      <c r="FV770" s="190" t="s">
        <v>297</v>
      </c>
      <c r="FW770" s="190" t="s">
        <v>297</v>
      </c>
      <c r="FX770" s="190" t="s">
        <v>272</v>
      </c>
      <c r="FY770" s="190" t="s">
        <v>272</v>
      </c>
      <c r="FZ770" s="190" t="s">
        <v>272</v>
      </c>
      <c r="GA770" s="190" t="s">
        <v>297</v>
      </c>
      <c r="GB770" s="190" t="s">
        <v>297</v>
      </c>
      <c r="GC770" s="190" t="s">
        <v>297</v>
      </c>
      <c r="GD770" s="190" t="s">
        <v>297</v>
      </c>
      <c r="GE770" s="190" t="s">
        <v>297</v>
      </c>
    </row>
    <row r="771" spans="1:187" x14ac:dyDescent="0.3">
      <c r="A771" s="190" t="s">
        <v>372</v>
      </c>
      <c r="B771" s="190">
        <v>3310</v>
      </c>
      <c r="C771" s="190" t="s">
        <v>151</v>
      </c>
      <c r="D771" s="190" t="s">
        <v>243</v>
      </c>
      <c r="E771" s="190" t="s">
        <v>1648</v>
      </c>
      <c r="F771" s="190" t="s">
        <v>1647</v>
      </c>
      <c r="G771" s="190" t="s">
        <v>1337</v>
      </c>
      <c r="H771" s="190" t="s">
        <v>1272</v>
      </c>
      <c r="I771" s="190" t="s">
        <v>301</v>
      </c>
      <c r="J771" s="190" t="s">
        <v>1646</v>
      </c>
      <c r="K771" s="190" t="s">
        <v>271</v>
      </c>
      <c r="L771" s="190" t="s">
        <v>271</v>
      </c>
      <c r="M771" s="190" t="s">
        <v>271</v>
      </c>
      <c r="N771" s="190" t="s">
        <v>271</v>
      </c>
      <c r="O771" s="190" t="s">
        <v>271</v>
      </c>
      <c r="P771" s="190" t="s">
        <v>271</v>
      </c>
      <c r="Q771" s="191">
        <v>41579</v>
      </c>
      <c r="R771" s="191">
        <v>43100</v>
      </c>
      <c r="T771" s="190" t="s">
        <v>391</v>
      </c>
      <c r="U771" s="194">
        <v>1272426</v>
      </c>
      <c r="V771" s="190" t="s">
        <v>1645</v>
      </c>
      <c r="W771" s="190" t="s">
        <v>364</v>
      </c>
      <c r="X771" s="190" t="s">
        <v>1644</v>
      </c>
      <c r="Y771" s="190" t="s">
        <v>1643</v>
      </c>
      <c r="Z771" s="190" t="s">
        <v>1642</v>
      </c>
      <c r="AA771" s="190" t="s">
        <v>1641</v>
      </c>
      <c r="AB771" s="190" t="s">
        <v>310</v>
      </c>
      <c r="AC771" s="190" t="s">
        <v>1640</v>
      </c>
      <c r="AD771" s="190" t="s">
        <v>325</v>
      </c>
      <c r="AE771" s="190" t="s">
        <v>1639</v>
      </c>
      <c r="AF771" s="190" t="s">
        <v>1638</v>
      </c>
      <c r="AG771" s="193">
        <v>840000</v>
      </c>
      <c r="AH771" s="193">
        <v>360000</v>
      </c>
      <c r="AI771" s="193">
        <v>1200000</v>
      </c>
      <c r="AJ771" s="193">
        <v>210000</v>
      </c>
      <c r="AK771" s="193">
        <v>90000</v>
      </c>
      <c r="AL771" s="193">
        <v>300000</v>
      </c>
      <c r="AM771" s="193">
        <v>0</v>
      </c>
      <c r="AN771" s="193">
        <v>0</v>
      </c>
      <c r="AO771" s="193">
        <v>0</v>
      </c>
      <c r="AP771" s="193">
        <v>0</v>
      </c>
      <c r="AQ771" s="193">
        <v>0</v>
      </c>
      <c r="AR771" s="193">
        <v>0</v>
      </c>
      <c r="AS771" s="190" t="s">
        <v>271</v>
      </c>
      <c r="AT771" s="193" t="s">
        <v>271</v>
      </c>
      <c r="AU771" s="193" t="s">
        <v>271</v>
      </c>
      <c r="AV771" s="190" t="s">
        <v>271</v>
      </c>
      <c r="AW771" s="193" t="s">
        <v>271</v>
      </c>
      <c r="AX771" s="193" t="s">
        <v>271</v>
      </c>
      <c r="AY771" s="190" t="s">
        <v>271</v>
      </c>
      <c r="AZ771" s="193" t="s">
        <v>271</v>
      </c>
      <c r="BA771" s="193" t="s">
        <v>271</v>
      </c>
      <c r="BB771" s="190" t="s">
        <v>271</v>
      </c>
      <c r="BC771" s="193" t="s">
        <v>271</v>
      </c>
      <c r="BD771" s="193" t="s">
        <v>271</v>
      </c>
      <c r="BE771" s="190" t="s">
        <v>271</v>
      </c>
      <c r="BF771" s="193" t="s">
        <v>271</v>
      </c>
      <c r="BG771" s="193" t="s">
        <v>271</v>
      </c>
      <c r="BH771" s="190" t="s">
        <v>271</v>
      </c>
      <c r="BI771" s="193" t="s">
        <v>271</v>
      </c>
      <c r="BJ771" s="193" t="s">
        <v>271</v>
      </c>
      <c r="BK771" s="190" t="s">
        <v>271</v>
      </c>
      <c r="BL771" s="193" t="s">
        <v>271</v>
      </c>
      <c r="BM771" s="193" t="s">
        <v>271</v>
      </c>
      <c r="BN771" s="190" t="s">
        <v>271</v>
      </c>
      <c r="BO771" s="193" t="s">
        <v>271</v>
      </c>
      <c r="BP771" s="193" t="s">
        <v>271</v>
      </c>
      <c r="BQ771" s="190" t="s">
        <v>271</v>
      </c>
      <c r="BR771" s="193" t="s">
        <v>271</v>
      </c>
      <c r="BS771" s="193" t="s">
        <v>271</v>
      </c>
      <c r="BT771" s="190" t="s">
        <v>271</v>
      </c>
      <c r="BU771" s="193" t="s">
        <v>271</v>
      </c>
      <c r="BV771" s="193" t="s">
        <v>271</v>
      </c>
      <c r="BW771" s="193">
        <v>916548</v>
      </c>
      <c r="BX771" s="193">
        <v>283072</v>
      </c>
      <c r="BY771" s="193">
        <v>1199620</v>
      </c>
      <c r="BZ771" s="193">
        <v>229137</v>
      </c>
      <c r="CA771" s="193">
        <v>70768</v>
      </c>
      <c r="CB771" s="193">
        <v>299905</v>
      </c>
      <c r="CC771" s="190" t="s">
        <v>271</v>
      </c>
      <c r="CD771" s="193" t="s">
        <v>271</v>
      </c>
      <c r="CE771" s="193" t="s">
        <v>271</v>
      </c>
      <c r="CF771" s="190" t="s">
        <v>271</v>
      </c>
      <c r="CG771" s="193" t="s">
        <v>271</v>
      </c>
      <c r="CH771" s="193" t="s">
        <v>271</v>
      </c>
      <c r="CI771" s="190" t="s">
        <v>271</v>
      </c>
      <c r="CJ771" s="193" t="s">
        <v>271</v>
      </c>
      <c r="CK771" s="193" t="s">
        <v>271</v>
      </c>
      <c r="CL771" s="190" t="s">
        <v>271</v>
      </c>
      <c r="CM771" s="193" t="s">
        <v>271</v>
      </c>
      <c r="CN771" s="193" t="s">
        <v>271</v>
      </c>
      <c r="CO771" s="190" t="s">
        <v>271</v>
      </c>
      <c r="CP771" s="193" t="s">
        <v>271</v>
      </c>
      <c r="CQ771" s="193" t="s">
        <v>271</v>
      </c>
      <c r="CR771" s="190" t="s">
        <v>271</v>
      </c>
      <c r="CS771" s="193" t="s">
        <v>271</v>
      </c>
      <c r="CT771" s="193" t="s">
        <v>271</v>
      </c>
      <c r="CU771" s="190" t="s">
        <v>271</v>
      </c>
      <c r="CV771" s="193" t="s">
        <v>271</v>
      </c>
      <c r="CW771" s="193" t="s">
        <v>271</v>
      </c>
      <c r="CX771" s="190" t="s">
        <v>271</v>
      </c>
      <c r="CY771" s="193" t="s">
        <v>271</v>
      </c>
      <c r="CZ771" s="193" t="s">
        <v>271</v>
      </c>
      <c r="DA771" s="190" t="s">
        <v>271</v>
      </c>
      <c r="DB771" s="193" t="s">
        <v>271</v>
      </c>
      <c r="DC771" s="193" t="s">
        <v>271</v>
      </c>
      <c r="DD771" s="190" t="s">
        <v>271</v>
      </c>
      <c r="DE771" s="193" t="s">
        <v>271</v>
      </c>
      <c r="DF771" s="193" t="s">
        <v>271</v>
      </c>
      <c r="DG771" s="190" t="s">
        <v>271</v>
      </c>
      <c r="DH771" s="193" t="s">
        <v>271</v>
      </c>
      <c r="DI771" s="193" t="s">
        <v>271</v>
      </c>
      <c r="DJ771" s="190" t="s">
        <v>271</v>
      </c>
      <c r="DK771" s="193" t="s">
        <v>271</v>
      </c>
      <c r="DL771" s="193" t="s">
        <v>271</v>
      </c>
      <c r="DM771" s="190" t="s">
        <v>271</v>
      </c>
      <c r="DN771" s="193" t="s">
        <v>271</v>
      </c>
      <c r="DO771" s="193" t="s">
        <v>271</v>
      </c>
      <c r="DP771" s="190" t="s">
        <v>271</v>
      </c>
      <c r="DQ771" s="193" t="s">
        <v>271</v>
      </c>
      <c r="DR771" s="193" t="s">
        <v>271</v>
      </c>
      <c r="DS771" s="190" t="s">
        <v>271</v>
      </c>
      <c r="DT771" s="193" t="s">
        <v>271</v>
      </c>
      <c r="DU771" s="193" t="s">
        <v>271</v>
      </c>
      <c r="DV771" s="190" t="s">
        <v>287</v>
      </c>
      <c r="DW771" s="193">
        <v>299905</v>
      </c>
      <c r="DX771" s="193">
        <v>1199620</v>
      </c>
      <c r="DY771" s="190" t="s">
        <v>356</v>
      </c>
      <c r="DZ771" s="190" t="s">
        <v>272</v>
      </c>
      <c r="EA771" s="190" t="s">
        <v>868</v>
      </c>
      <c r="EB771" s="190" t="s">
        <v>307</v>
      </c>
      <c r="EC771" s="190" t="s">
        <v>272</v>
      </c>
      <c r="ED771" s="190" t="s">
        <v>694</v>
      </c>
      <c r="EE771" s="190" t="s">
        <v>426</v>
      </c>
      <c r="EF771" s="190" t="s">
        <v>1637</v>
      </c>
      <c r="EG771" s="190" t="s">
        <v>321</v>
      </c>
      <c r="EH771" s="190" t="s">
        <v>284</v>
      </c>
      <c r="EI771" s="190" t="s">
        <v>319</v>
      </c>
      <c r="EJ771" s="190" t="s">
        <v>245</v>
      </c>
      <c r="EK771" s="190" t="s">
        <v>379</v>
      </c>
      <c r="EL771" s="190" t="s">
        <v>272</v>
      </c>
      <c r="EM771" s="190" t="s">
        <v>272</v>
      </c>
      <c r="EN771" s="190" t="s">
        <v>272</v>
      </c>
      <c r="EO771" s="190" t="s">
        <v>272</v>
      </c>
      <c r="EP771" s="190" t="s">
        <v>378</v>
      </c>
      <c r="EQ771" s="190">
        <v>4</v>
      </c>
      <c r="ER771" s="190" t="s">
        <v>692</v>
      </c>
      <c r="ES771" s="190" t="s">
        <v>272</v>
      </c>
      <c r="ET771" s="190" t="s">
        <v>297</v>
      </c>
      <c r="EU771" s="190" t="s">
        <v>297</v>
      </c>
      <c r="EV771" s="190" t="s">
        <v>297</v>
      </c>
      <c r="EW771" s="190" t="s">
        <v>691</v>
      </c>
      <c r="EX771" s="190">
        <v>1</v>
      </c>
      <c r="EY771" s="190" t="s">
        <v>318</v>
      </c>
      <c r="EZ771" s="190" t="s">
        <v>268</v>
      </c>
      <c r="FA771" s="190" t="s">
        <v>257</v>
      </c>
      <c r="FB771" s="193">
        <v>6</v>
      </c>
      <c r="FC771" s="190" t="s">
        <v>377</v>
      </c>
      <c r="FD771" s="190" t="s">
        <v>482</v>
      </c>
      <c r="FE771" s="190" t="s">
        <v>348</v>
      </c>
      <c r="FF771" s="190" t="s">
        <v>262</v>
      </c>
      <c r="FG771" s="190" t="s">
        <v>271</v>
      </c>
      <c r="FH771" s="190" t="s">
        <v>1636</v>
      </c>
      <c r="FI771" s="190" t="s">
        <v>1635</v>
      </c>
      <c r="FJ771" s="190" t="s">
        <v>1634</v>
      </c>
      <c r="FK771" s="190" t="s">
        <v>1633</v>
      </c>
      <c r="FL771" s="190" t="s">
        <v>1632</v>
      </c>
      <c r="FM771" s="190" t="s">
        <v>1631</v>
      </c>
      <c r="FN771" s="190" t="s">
        <v>1630</v>
      </c>
      <c r="FO771" s="190" t="s">
        <v>1629</v>
      </c>
      <c r="FP771" s="190" t="s">
        <v>1628</v>
      </c>
      <c r="FQ771" s="193">
        <v>1199620</v>
      </c>
      <c r="FR771" s="193">
        <v>299905</v>
      </c>
      <c r="FS771" s="190" t="s">
        <v>297</v>
      </c>
      <c r="FT771" s="190" t="s">
        <v>297</v>
      </c>
      <c r="FU771" s="190" t="s">
        <v>297</v>
      </c>
      <c r="FV771" s="190" t="s">
        <v>297</v>
      </c>
      <c r="FW771" s="190" t="s">
        <v>297</v>
      </c>
      <c r="FX771" s="190" t="s">
        <v>297</v>
      </c>
      <c r="FY771" s="190" t="s">
        <v>297</v>
      </c>
      <c r="FZ771" s="190" t="s">
        <v>297</v>
      </c>
      <c r="GA771" s="190" t="s">
        <v>297</v>
      </c>
      <c r="GB771" s="190" t="s">
        <v>297</v>
      </c>
      <c r="GC771" s="190" t="s">
        <v>272</v>
      </c>
      <c r="GD771" s="190" t="s">
        <v>272</v>
      </c>
      <c r="GE771" s="190" t="s">
        <v>297</v>
      </c>
    </row>
    <row r="772" spans="1:187" x14ac:dyDescent="0.3">
      <c r="A772" s="190" t="s">
        <v>372</v>
      </c>
      <c r="B772" s="190">
        <v>3652</v>
      </c>
      <c r="C772" s="190" t="s">
        <v>159</v>
      </c>
      <c r="D772" s="190" t="s">
        <v>241</v>
      </c>
      <c r="E772" s="190" t="s">
        <v>2459</v>
      </c>
      <c r="F772" s="190" t="s">
        <v>2458</v>
      </c>
      <c r="G772" s="190" t="s">
        <v>2289</v>
      </c>
      <c r="H772" s="190" t="s">
        <v>369</v>
      </c>
      <c r="I772" s="190" t="s">
        <v>2364</v>
      </c>
      <c r="J772" s="190" t="s">
        <v>2457</v>
      </c>
      <c r="K772" s="190" t="s">
        <v>271</v>
      </c>
      <c r="L772" s="190" t="s">
        <v>271</v>
      </c>
      <c r="M772" s="190" t="s">
        <v>271</v>
      </c>
      <c r="N772" s="190" t="s">
        <v>271</v>
      </c>
      <c r="O772" s="190" t="s">
        <v>271</v>
      </c>
      <c r="P772" s="190" t="s">
        <v>271</v>
      </c>
      <c r="Q772" s="191">
        <v>41640</v>
      </c>
      <c r="R772" s="191">
        <v>42735</v>
      </c>
      <c r="T772" s="190" t="s">
        <v>366</v>
      </c>
      <c r="U772" s="194">
        <v>0</v>
      </c>
      <c r="V772" s="190" t="s">
        <v>2456</v>
      </c>
      <c r="W772" s="190" t="s">
        <v>2455</v>
      </c>
      <c r="X772" s="190" t="s">
        <v>2454</v>
      </c>
      <c r="Y772" s="190" t="s">
        <v>2453</v>
      </c>
      <c r="Z772" s="190" t="s">
        <v>2452</v>
      </c>
      <c r="AA772" s="190" t="s">
        <v>2451</v>
      </c>
      <c r="AB772" s="190" t="s">
        <v>310</v>
      </c>
      <c r="AC772" s="190" t="s">
        <v>2450</v>
      </c>
      <c r="AD772" s="190" t="s">
        <v>674</v>
      </c>
      <c r="AE772" s="190" t="s">
        <v>2449</v>
      </c>
      <c r="AF772" s="190" t="s">
        <v>2448</v>
      </c>
      <c r="AG772" s="193" t="s">
        <v>271</v>
      </c>
      <c r="AH772" s="193" t="s">
        <v>271</v>
      </c>
      <c r="AI772" s="193" t="s">
        <v>271</v>
      </c>
      <c r="AJ772" s="193" t="s">
        <v>271</v>
      </c>
      <c r="AK772" s="193" t="s">
        <v>271</v>
      </c>
      <c r="AL772" s="193" t="s">
        <v>271</v>
      </c>
      <c r="AM772" s="193">
        <v>0</v>
      </c>
      <c r="AN772" s="193">
        <v>0</v>
      </c>
      <c r="AO772" s="193">
        <v>0</v>
      </c>
      <c r="AP772" s="193">
        <v>0</v>
      </c>
      <c r="AQ772" s="193">
        <v>0</v>
      </c>
      <c r="AR772" s="193">
        <v>0</v>
      </c>
      <c r="AS772" s="190" t="s">
        <v>271</v>
      </c>
      <c r="AT772" s="193" t="s">
        <v>271</v>
      </c>
      <c r="AU772" s="193" t="s">
        <v>271</v>
      </c>
      <c r="AV772" s="190" t="s">
        <v>271</v>
      </c>
      <c r="AW772" s="193" t="s">
        <v>271</v>
      </c>
      <c r="AX772" s="193" t="s">
        <v>271</v>
      </c>
      <c r="AY772" s="190" t="s">
        <v>271</v>
      </c>
      <c r="AZ772" s="193" t="s">
        <v>271</v>
      </c>
      <c r="BA772" s="193" t="s">
        <v>271</v>
      </c>
      <c r="BB772" s="190" t="s">
        <v>271</v>
      </c>
      <c r="BC772" s="193" t="s">
        <v>271</v>
      </c>
      <c r="BD772" s="193" t="s">
        <v>271</v>
      </c>
      <c r="BE772" s="190" t="s">
        <v>271</v>
      </c>
      <c r="BF772" s="193" t="s">
        <v>271</v>
      </c>
      <c r="BG772" s="193" t="s">
        <v>271</v>
      </c>
      <c r="BH772" s="190" t="s">
        <v>271</v>
      </c>
      <c r="BI772" s="193" t="s">
        <v>271</v>
      </c>
      <c r="BJ772" s="193" t="s">
        <v>271</v>
      </c>
      <c r="BK772" s="190" t="s">
        <v>271</v>
      </c>
      <c r="BL772" s="193" t="s">
        <v>271</v>
      </c>
      <c r="BM772" s="193" t="s">
        <v>271</v>
      </c>
      <c r="BN772" s="190" t="s">
        <v>271</v>
      </c>
      <c r="BO772" s="193" t="s">
        <v>271</v>
      </c>
      <c r="BP772" s="193" t="s">
        <v>271</v>
      </c>
      <c r="BQ772" s="190" t="s">
        <v>271</v>
      </c>
      <c r="BR772" s="193" t="s">
        <v>271</v>
      </c>
      <c r="BS772" s="193" t="s">
        <v>271</v>
      </c>
      <c r="BT772" s="190" t="s">
        <v>271</v>
      </c>
      <c r="BU772" s="193" t="s">
        <v>271</v>
      </c>
      <c r="BV772" s="193" t="s">
        <v>271</v>
      </c>
      <c r="BW772" s="193">
        <v>0</v>
      </c>
      <c r="BX772" s="193">
        <v>0</v>
      </c>
      <c r="BY772" s="193">
        <v>0</v>
      </c>
      <c r="BZ772" s="193">
        <v>0</v>
      </c>
      <c r="CA772" s="193">
        <v>0</v>
      </c>
      <c r="CB772" s="193">
        <v>0</v>
      </c>
      <c r="CC772" s="190" t="s">
        <v>287</v>
      </c>
      <c r="CD772" s="193">
        <v>0</v>
      </c>
      <c r="CE772" s="193">
        <v>0</v>
      </c>
      <c r="CF772" s="190" t="s">
        <v>271</v>
      </c>
      <c r="CG772" s="193" t="s">
        <v>271</v>
      </c>
      <c r="CH772" s="193" t="s">
        <v>271</v>
      </c>
      <c r="CI772" s="190" t="s">
        <v>271</v>
      </c>
      <c r="CJ772" s="193" t="s">
        <v>271</v>
      </c>
      <c r="CK772" s="193" t="s">
        <v>271</v>
      </c>
      <c r="CL772" s="190" t="s">
        <v>271</v>
      </c>
      <c r="CM772" s="193" t="s">
        <v>271</v>
      </c>
      <c r="CN772" s="193" t="s">
        <v>271</v>
      </c>
      <c r="CO772" s="190" t="s">
        <v>287</v>
      </c>
      <c r="CP772" s="193">
        <v>0</v>
      </c>
      <c r="CQ772" s="193">
        <v>0</v>
      </c>
      <c r="CR772" s="190" t="s">
        <v>271</v>
      </c>
      <c r="CS772" s="193" t="s">
        <v>271</v>
      </c>
      <c r="CT772" s="193" t="s">
        <v>271</v>
      </c>
      <c r="CU772" s="190" t="s">
        <v>287</v>
      </c>
      <c r="CV772" s="193">
        <v>0</v>
      </c>
      <c r="CW772" s="193">
        <v>0</v>
      </c>
      <c r="CX772" s="190" t="s">
        <v>271</v>
      </c>
      <c r="CY772" s="193" t="s">
        <v>271</v>
      </c>
      <c r="CZ772" s="193" t="s">
        <v>271</v>
      </c>
      <c r="DA772" s="190" t="s">
        <v>271</v>
      </c>
      <c r="DB772" s="193" t="s">
        <v>271</v>
      </c>
      <c r="DC772" s="193" t="s">
        <v>271</v>
      </c>
      <c r="DD772" s="190" t="s">
        <v>271</v>
      </c>
      <c r="DE772" s="193" t="s">
        <v>271</v>
      </c>
      <c r="DF772" s="193" t="s">
        <v>271</v>
      </c>
      <c r="DG772" s="190" t="s">
        <v>271</v>
      </c>
      <c r="DH772" s="193" t="s">
        <v>271</v>
      </c>
      <c r="DI772" s="193" t="s">
        <v>271</v>
      </c>
      <c r="DJ772" s="190" t="s">
        <v>271</v>
      </c>
      <c r="DK772" s="193" t="s">
        <v>271</v>
      </c>
      <c r="DL772" s="193" t="s">
        <v>271</v>
      </c>
      <c r="DM772" s="190" t="s">
        <v>287</v>
      </c>
      <c r="DN772" s="193">
        <v>0</v>
      </c>
      <c r="DO772" s="193">
        <v>0</v>
      </c>
      <c r="DP772" s="190" t="s">
        <v>271</v>
      </c>
      <c r="DQ772" s="193" t="s">
        <v>271</v>
      </c>
      <c r="DR772" s="193" t="s">
        <v>271</v>
      </c>
      <c r="DS772" s="190" t="s">
        <v>271</v>
      </c>
      <c r="DT772" s="193" t="s">
        <v>271</v>
      </c>
      <c r="DU772" s="193" t="s">
        <v>271</v>
      </c>
      <c r="DV772" s="190" t="s">
        <v>271</v>
      </c>
      <c r="DW772" s="193" t="s">
        <v>271</v>
      </c>
      <c r="DX772" s="193" t="s">
        <v>271</v>
      </c>
      <c r="DY772" s="190" t="s">
        <v>356</v>
      </c>
      <c r="DZ772" s="190" t="s">
        <v>272</v>
      </c>
      <c r="EA772" s="190" t="s">
        <v>785</v>
      </c>
      <c r="EB772" s="190" t="s">
        <v>286</v>
      </c>
      <c r="EC772" s="190" t="s">
        <v>272</v>
      </c>
      <c r="ED772" s="190" t="s">
        <v>381</v>
      </c>
      <c r="EE772" s="190" t="s">
        <v>286</v>
      </c>
      <c r="EF772" s="190" t="s">
        <v>2447</v>
      </c>
      <c r="EG772" s="190" t="s">
        <v>285</v>
      </c>
      <c r="EH772" s="190" t="s">
        <v>380</v>
      </c>
      <c r="EI772" s="190" t="s">
        <v>319</v>
      </c>
      <c r="EJ772" s="190" t="s">
        <v>246</v>
      </c>
      <c r="EK772" s="190" t="s">
        <v>379</v>
      </c>
      <c r="EL772" s="190" t="s">
        <v>272</v>
      </c>
      <c r="EM772" s="190" t="s">
        <v>272</v>
      </c>
      <c r="EN772" s="190" t="s">
        <v>272</v>
      </c>
      <c r="EO772" s="190" t="s">
        <v>272</v>
      </c>
      <c r="EP772" s="190" t="s">
        <v>378</v>
      </c>
      <c r="EQ772" s="190">
        <v>4</v>
      </c>
      <c r="ER772" s="190" t="s">
        <v>349</v>
      </c>
      <c r="ES772" s="190" t="s">
        <v>272</v>
      </c>
      <c r="ET772" s="190" t="s">
        <v>272</v>
      </c>
      <c r="EU772" s="190" t="s">
        <v>271</v>
      </c>
      <c r="EV772" s="190" t="s">
        <v>272</v>
      </c>
      <c r="EW772" s="190" t="s">
        <v>303</v>
      </c>
      <c r="EX772" s="190">
        <v>3</v>
      </c>
      <c r="EY772" s="190" t="s">
        <v>278</v>
      </c>
      <c r="EZ772" s="190" t="s">
        <v>266</v>
      </c>
      <c r="FA772" s="190" t="s">
        <v>260</v>
      </c>
      <c r="FB772" s="193">
        <v>7</v>
      </c>
      <c r="FC772" s="190" t="s">
        <v>300</v>
      </c>
      <c r="FD772" s="190" t="s">
        <v>377</v>
      </c>
      <c r="FE772" s="190" t="s">
        <v>300</v>
      </c>
      <c r="FF772" s="190" t="s">
        <v>263</v>
      </c>
      <c r="FG772" s="190" t="s">
        <v>2446</v>
      </c>
      <c r="FH772" s="190" t="s">
        <v>2445</v>
      </c>
      <c r="FI772" s="190" t="s">
        <v>2444</v>
      </c>
      <c r="FJ772" s="190" t="s">
        <v>2443</v>
      </c>
      <c r="FK772" s="190" t="s">
        <v>2442</v>
      </c>
      <c r="FL772" s="190" t="s">
        <v>2441</v>
      </c>
      <c r="FM772" s="190" t="s">
        <v>2440</v>
      </c>
      <c r="FN772" s="190" t="s">
        <v>271</v>
      </c>
      <c r="FO772" s="190" t="s">
        <v>2439</v>
      </c>
      <c r="FP772" s="190" t="s">
        <v>2438</v>
      </c>
      <c r="FQ772" s="193">
        <v>0</v>
      </c>
      <c r="FR772" s="193">
        <v>0</v>
      </c>
      <c r="FS772" s="190" t="s">
        <v>272</v>
      </c>
      <c r="FT772" s="190" t="s">
        <v>297</v>
      </c>
      <c r="FU772" s="190" t="s">
        <v>271</v>
      </c>
      <c r="FV772" s="190" t="s">
        <v>271</v>
      </c>
      <c r="FW772" s="190" t="s">
        <v>271</v>
      </c>
      <c r="FX772" s="190" t="s">
        <v>271</v>
      </c>
      <c r="FY772" s="190" t="s">
        <v>271</v>
      </c>
      <c r="FZ772" s="190" t="s">
        <v>271</v>
      </c>
      <c r="GA772" s="190" t="s">
        <v>272</v>
      </c>
      <c r="GB772" s="190" t="s">
        <v>297</v>
      </c>
      <c r="GC772" s="190" t="s">
        <v>272</v>
      </c>
      <c r="GD772" s="190" t="s">
        <v>297</v>
      </c>
      <c r="GE772" s="190" t="s">
        <v>272</v>
      </c>
    </row>
    <row r="773" spans="1:187" x14ac:dyDescent="0.3">
      <c r="A773" s="190" t="s">
        <v>372</v>
      </c>
      <c r="B773" s="190">
        <v>3315</v>
      </c>
      <c r="C773" s="190" t="s">
        <v>160</v>
      </c>
      <c r="D773" s="190" t="s">
        <v>238</v>
      </c>
      <c r="E773" s="190" t="s">
        <v>12970</v>
      </c>
      <c r="F773" s="190" t="s">
        <v>12969</v>
      </c>
      <c r="G773" s="190" t="s">
        <v>12545</v>
      </c>
      <c r="H773" s="190" t="s">
        <v>369</v>
      </c>
      <c r="I773" s="190" t="s">
        <v>3839</v>
      </c>
      <c r="J773" s="190" t="s">
        <v>12968</v>
      </c>
      <c r="K773" s="190" t="s">
        <v>271</v>
      </c>
      <c r="L773" s="190" t="s">
        <v>271</v>
      </c>
      <c r="M773" s="190" t="s">
        <v>271</v>
      </c>
      <c r="N773" s="190" t="s">
        <v>271</v>
      </c>
      <c r="O773" s="190" t="s">
        <v>271</v>
      </c>
      <c r="P773" s="190" t="s">
        <v>271</v>
      </c>
      <c r="Q773" s="191">
        <v>42384</v>
      </c>
      <c r="R773" s="191">
        <v>42521</v>
      </c>
      <c r="S773" s="191">
        <v>42551</v>
      </c>
      <c r="T773" s="190" t="s">
        <v>452</v>
      </c>
      <c r="U773" s="194">
        <v>44863.28</v>
      </c>
      <c r="V773" s="190" t="s">
        <v>2087</v>
      </c>
      <c r="W773" s="190" t="s">
        <v>2086</v>
      </c>
      <c r="X773" s="190" t="s">
        <v>2085</v>
      </c>
      <c r="Y773" s="190" t="s">
        <v>271</v>
      </c>
      <c r="Z773" s="190" t="s">
        <v>271</v>
      </c>
      <c r="AA773" s="190" t="s">
        <v>271</v>
      </c>
      <c r="AB773" s="190" t="s">
        <v>448</v>
      </c>
      <c r="AC773" s="190" t="s">
        <v>3163</v>
      </c>
      <c r="AD773" s="190" t="s">
        <v>325</v>
      </c>
      <c r="AE773" s="190" t="s">
        <v>12967</v>
      </c>
      <c r="AF773" s="190" t="s">
        <v>3144</v>
      </c>
      <c r="AG773" s="193" t="s">
        <v>271</v>
      </c>
      <c r="AH773" s="193" t="s">
        <v>271</v>
      </c>
      <c r="AI773" s="193">
        <v>0</v>
      </c>
      <c r="AJ773" s="193" t="s">
        <v>271</v>
      </c>
      <c r="AK773" s="193" t="s">
        <v>271</v>
      </c>
      <c r="AL773" s="193">
        <v>2500</v>
      </c>
      <c r="AM773" s="193">
        <v>1417</v>
      </c>
      <c r="AN773" s="193">
        <v>5667</v>
      </c>
      <c r="AO773" s="193">
        <v>7084</v>
      </c>
      <c r="AP773" s="193">
        <v>8562</v>
      </c>
      <c r="AQ773" s="193">
        <v>34248</v>
      </c>
      <c r="AR773" s="193">
        <v>42810</v>
      </c>
      <c r="AS773" s="190" t="s">
        <v>271</v>
      </c>
      <c r="AT773" s="193" t="s">
        <v>271</v>
      </c>
      <c r="AU773" s="193" t="s">
        <v>271</v>
      </c>
      <c r="AV773" s="190" t="s">
        <v>271</v>
      </c>
      <c r="AW773" s="193" t="s">
        <v>271</v>
      </c>
      <c r="AX773" s="193" t="s">
        <v>271</v>
      </c>
      <c r="AY773" s="190" t="s">
        <v>287</v>
      </c>
      <c r="AZ773" s="193">
        <v>1039</v>
      </c>
      <c r="BA773" s="193">
        <v>0</v>
      </c>
      <c r="BB773" s="190" t="s">
        <v>271</v>
      </c>
      <c r="BC773" s="193" t="s">
        <v>271</v>
      </c>
      <c r="BD773" s="193" t="s">
        <v>271</v>
      </c>
      <c r="BE773" s="190" t="s">
        <v>271</v>
      </c>
      <c r="BF773" s="193" t="s">
        <v>271</v>
      </c>
      <c r="BG773" s="193" t="s">
        <v>271</v>
      </c>
      <c r="BH773" s="190" t="s">
        <v>271</v>
      </c>
      <c r="BI773" s="193" t="s">
        <v>271</v>
      </c>
      <c r="BJ773" s="193" t="s">
        <v>271</v>
      </c>
      <c r="BK773" s="190" t="s">
        <v>287</v>
      </c>
      <c r="BL773" s="193">
        <v>1771</v>
      </c>
      <c r="BM773" s="193">
        <v>7084</v>
      </c>
      <c r="BN773" s="190" t="s">
        <v>271</v>
      </c>
      <c r="BO773" s="193" t="s">
        <v>271</v>
      </c>
      <c r="BP773" s="193" t="s">
        <v>271</v>
      </c>
      <c r="BQ773" s="190" t="s">
        <v>287</v>
      </c>
      <c r="BR773" s="193">
        <v>30000</v>
      </c>
      <c r="BS773" s="193">
        <v>0</v>
      </c>
      <c r="BT773" s="190" t="s">
        <v>287</v>
      </c>
      <c r="BU773" s="193">
        <v>10000</v>
      </c>
      <c r="BV773" s="193">
        <v>0</v>
      </c>
      <c r="BW773" s="193" t="s">
        <v>271</v>
      </c>
      <c r="BX773" s="193" t="s">
        <v>271</v>
      </c>
      <c r="BY773" s="193">
        <v>0</v>
      </c>
      <c r="BZ773" s="193" t="s">
        <v>271</v>
      </c>
      <c r="CA773" s="193" t="s">
        <v>271</v>
      </c>
      <c r="CB773" s="193">
        <v>0</v>
      </c>
      <c r="CC773" s="190" t="s">
        <v>271</v>
      </c>
      <c r="CD773" s="193" t="s">
        <v>271</v>
      </c>
      <c r="CE773" s="193" t="s">
        <v>271</v>
      </c>
      <c r="CF773" s="190" t="s">
        <v>271</v>
      </c>
      <c r="CG773" s="193" t="s">
        <v>271</v>
      </c>
      <c r="CH773" s="193" t="s">
        <v>271</v>
      </c>
      <c r="CI773" s="190" t="s">
        <v>271</v>
      </c>
      <c r="CJ773" s="193" t="s">
        <v>271</v>
      </c>
      <c r="CK773" s="193" t="s">
        <v>271</v>
      </c>
      <c r="CL773" s="190" t="s">
        <v>271</v>
      </c>
      <c r="CM773" s="193" t="s">
        <v>271</v>
      </c>
      <c r="CN773" s="193" t="s">
        <v>271</v>
      </c>
      <c r="CO773" s="190" t="s">
        <v>271</v>
      </c>
      <c r="CP773" s="193" t="s">
        <v>271</v>
      </c>
      <c r="CQ773" s="193" t="s">
        <v>271</v>
      </c>
      <c r="CR773" s="190" t="s">
        <v>271</v>
      </c>
      <c r="CS773" s="193" t="s">
        <v>271</v>
      </c>
      <c r="CT773" s="193" t="s">
        <v>271</v>
      </c>
      <c r="CU773" s="190" t="s">
        <v>271</v>
      </c>
      <c r="CV773" s="193" t="s">
        <v>271</v>
      </c>
      <c r="CW773" s="193" t="s">
        <v>271</v>
      </c>
      <c r="CX773" s="190" t="s">
        <v>271</v>
      </c>
      <c r="CY773" s="193" t="s">
        <v>271</v>
      </c>
      <c r="CZ773" s="193" t="s">
        <v>271</v>
      </c>
      <c r="DA773" s="190" t="s">
        <v>271</v>
      </c>
      <c r="DB773" s="193" t="s">
        <v>271</v>
      </c>
      <c r="DC773" s="193" t="s">
        <v>271</v>
      </c>
      <c r="DD773" s="190" t="s">
        <v>271</v>
      </c>
      <c r="DE773" s="193" t="s">
        <v>271</v>
      </c>
      <c r="DF773" s="193" t="s">
        <v>271</v>
      </c>
      <c r="DG773" s="190" t="s">
        <v>271</v>
      </c>
      <c r="DH773" s="193" t="s">
        <v>271</v>
      </c>
      <c r="DI773" s="193" t="s">
        <v>271</v>
      </c>
      <c r="DJ773" s="190" t="s">
        <v>271</v>
      </c>
      <c r="DK773" s="193" t="s">
        <v>271</v>
      </c>
      <c r="DL773" s="193" t="s">
        <v>271</v>
      </c>
      <c r="DM773" s="190" t="s">
        <v>271</v>
      </c>
      <c r="DN773" s="193" t="s">
        <v>271</v>
      </c>
      <c r="DO773" s="193" t="s">
        <v>271</v>
      </c>
      <c r="DP773" s="190" t="s">
        <v>271</v>
      </c>
      <c r="DQ773" s="193" t="s">
        <v>271</v>
      </c>
      <c r="DR773" s="193" t="s">
        <v>271</v>
      </c>
      <c r="DS773" s="190" t="s">
        <v>271</v>
      </c>
      <c r="DT773" s="193" t="s">
        <v>271</v>
      </c>
      <c r="DU773" s="193" t="s">
        <v>271</v>
      </c>
      <c r="DV773" s="190" t="s">
        <v>271</v>
      </c>
      <c r="DW773" s="193" t="s">
        <v>271</v>
      </c>
      <c r="DX773" s="193" t="s">
        <v>271</v>
      </c>
      <c r="DY773" s="190" t="s">
        <v>356</v>
      </c>
      <c r="DZ773" s="190" t="s">
        <v>272</v>
      </c>
      <c r="EA773" s="190" t="s">
        <v>785</v>
      </c>
      <c r="EB773" s="190" t="s">
        <v>286</v>
      </c>
      <c r="EC773" s="190" t="s">
        <v>297</v>
      </c>
      <c r="ED773" s="190" t="s">
        <v>271</v>
      </c>
      <c r="EE773" s="190" t="s">
        <v>271</v>
      </c>
      <c r="EF773" s="190" t="s">
        <v>2081</v>
      </c>
      <c r="EG773" s="190" t="s">
        <v>352</v>
      </c>
      <c r="EH773" s="190" t="s">
        <v>284</v>
      </c>
      <c r="EI773" s="190" t="s">
        <v>319</v>
      </c>
      <c r="EJ773" s="190" t="s">
        <v>245</v>
      </c>
      <c r="EK773" s="190" t="s">
        <v>379</v>
      </c>
      <c r="EL773" s="190" t="s">
        <v>272</v>
      </c>
      <c r="EM773" s="190" t="s">
        <v>272</v>
      </c>
      <c r="EN773" s="190" t="s">
        <v>272</v>
      </c>
      <c r="EO773" s="190" t="s">
        <v>272</v>
      </c>
      <c r="EP773" s="190" t="s">
        <v>378</v>
      </c>
      <c r="EQ773" s="190">
        <v>4</v>
      </c>
      <c r="ER773" s="190" t="s">
        <v>349</v>
      </c>
      <c r="ES773" s="190" t="s">
        <v>272</v>
      </c>
      <c r="ET773" s="190" t="s">
        <v>272</v>
      </c>
      <c r="EU773" s="190" t="s">
        <v>272</v>
      </c>
      <c r="EV773" s="190" t="s">
        <v>272</v>
      </c>
      <c r="EW773" s="190" t="s">
        <v>303</v>
      </c>
      <c r="EX773" s="190">
        <v>4</v>
      </c>
      <c r="EY773" s="190" t="s">
        <v>271</v>
      </c>
      <c r="EZ773" s="190" t="s">
        <v>268</v>
      </c>
      <c r="FA773" s="190" t="s">
        <v>260</v>
      </c>
      <c r="FB773" s="193">
        <v>3</v>
      </c>
      <c r="FC773" s="190" t="s">
        <v>442</v>
      </c>
      <c r="FD773" s="190" t="s">
        <v>271</v>
      </c>
      <c r="FE773" s="190" t="s">
        <v>271</v>
      </c>
      <c r="FF773" s="190" t="s">
        <v>264</v>
      </c>
      <c r="FG773" s="190" t="s">
        <v>2080</v>
      </c>
      <c r="FH773" s="190" t="s">
        <v>271</v>
      </c>
      <c r="FI773" s="190" t="s">
        <v>2079</v>
      </c>
      <c r="FJ773" s="190" t="s">
        <v>271</v>
      </c>
      <c r="FK773" s="190" t="s">
        <v>271</v>
      </c>
      <c r="FL773" s="190" t="s">
        <v>2078</v>
      </c>
      <c r="FM773" s="190" t="s">
        <v>2077</v>
      </c>
      <c r="FN773" s="190" t="s">
        <v>271</v>
      </c>
      <c r="FO773" s="190" t="s">
        <v>271</v>
      </c>
      <c r="FP773" s="190" t="s">
        <v>271</v>
      </c>
      <c r="FQ773" s="193">
        <v>7084</v>
      </c>
      <c r="FR773" s="193">
        <v>42810</v>
      </c>
      <c r="FS773" s="190" t="s">
        <v>271</v>
      </c>
      <c r="FT773" s="190" t="s">
        <v>271</v>
      </c>
      <c r="FU773" s="190" t="s">
        <v>272</v>
      </c>
      <c r="FV773" s="190" t="s">
        <v>271</v>
      </c>
      <c r="FW773" s="190" t="s">
        <v>271</v>
      </c>
      <c r="FX773" s="190" t="s">
        <v>271</v>
      </c>
      <c r="FY773" s="190" t="s">
        <v>271</v>
      </c>
      <c r="FZ773" s="190" t="s">
        <v>271</v>
      </c>
      <c r="GA773" s="190" t="s">
        <v>271</v>
      </c>
      <c r="GB773" s="190" t="s">
        <v>271</v>
      </c>
      <c r="GC773" s="190" t="s">
        <v>271</v>
      </c>
      <c r="GD773" s="190" t="s">
        <v>271</v>
      </c>
      <c r="GE773" s="190" t="s">
        <v>271</v>
      </c>
    </row>
    <row r="774" spans="1:187" x14ac:dyDescent="0.3">
      <c r="A774" s="190" t="s">
        <v>372</v>
      </c>
      <c r="B774" s="190">
        <v>3317</v>
      </c>
      <c r="C774" s="190" t="s">
        <v>160</v>
      </c>
      <c r="D774" s="190" t="s">
        <v>238</v>
      </c>
      <c r="E774" s="190" t="s">
        <v>7796</v>
      </c>
      <c r="F774" s="190" t="s">
        <v>7795</v>
      </c>
      <c r="G774" s="190" t="s">
        <v>4001</v>
      </c>
      <c r="H774" s="190" t="s">
        <v>369</v>
      </c>
      <c r="I774" s="190" t="s">
        <v>1514</v>
      </c>
      <c r="J774" s="190" t="s">
        <v>7794</v>
      </c>
      <c r="K774" s="190" t="s">
        <v>271</v>
      </c>
      <c r="L774" s="190" t="s">
        <v>271</v>
      </c>
      <c r="M774" s="190" t="s">
        <v>271</v>
      </c>
      <c r="N774" s="190" t="s">
        <v>271</v>
      </c>
      <c r="O774" s="190" t="s">
        <v>271</v>
      </c>
      <c r="P774" s="190" t="s">
        <v>271</v>
      </c>
      <c r="Q774" s="191">
        <v>42309</v>
      </c>
      <c r="R774" s="191">
        <v>42460</v>
      </c>
      <c r="S774" s="191">
        <v>42475</v>
      </c>
      <c r="T774" s="190" t="s">
        <v>452</v>
      </c>
      <c r="U774" s="194">
        <v>745475</v>
      </c>
      <c r="V774" s="190" t="s">
        <v>2087</v>
      </c>
      <c r="W774" s="190" t="s">
        <v>2086</v>
      </c>
      <c r="X774" s="190" t="s">
        <v>2085</v>
      </c>
      <c r="Y774" s="190" t="s">
        <v>271</v>
      </c>
      <c r="Z774" s="190" t="s">
        <v>271</v>
      </c>
      <c r="AA774" s="190" t="s">
        <v>271</v>
      </c>
      <c r="AB774" s="190" t="s">
        <v>448</v>
      </c>
      <c r="AC774" s="190" t="s">
        <v>3163</v>
      </c>
      <c r="AD774" s="190" t="s">
        <v>674</v>
      </c>
      <c r="AE774" s="190" t="s">
        <v>7793</v>
      </c>
      <c r="AF774" s="190" t="s">
        <v>3144</v>
      </c>
      <c r="AG774" s="193">
        <v>0</v>
      </c>
      <c r="AH774" s="193">
        <v>0</v>
      </c>
      <c r="AI774" s="193">
        <v>0</v>
      </c>
      <c r="AJ774" s="193">
        <v>10000</v>
      </c>
      <c r="AK774" s="193">
        <v>10000</v>
      </c>
      <c r="AL774" s="193">
        <v>20000</v>
      </c>
      <c r="AM774" s="193">
        <v>43472</v>
      </c>
      <c r="AN774" s="193">
        <v>74020</v>
      </c>
      <c r="AO774" s="193">
        <v>117492</v>
      </c>
      <c r="AP774" s="193">
        <v>23331</v>
      </c>
      <c r="AQ774" s="193">
        <v>23113</v>
      </c>
      <c r="AR774" s="193">
        <v>46444</v>
      </c>
      <c r="AS774" s="190" t="s">
        <v>271</v>
      </c>
      <c r="AT774" s="193" t="s">
        <v>271</v>
      </c>
      <c r="AU774" s="193" t="s">
        <v>271</v>
      </c>
      <c r="AV774" s="190" t="s">
        <v>271</v>
      </c>
      <c r="AW774" s="193" t="s">
        <v>271</v>
      </c>
      <c r="AX774" s="193" t="s">
        <v>271</v>
      </c>
      <c r="AY774" s="190" t="s">
        <v>287</v>
      </c>
      <c r="AZ774" s="193">
        <v>28921</v>
      </c>
      <c r="BA774" s="193">
        <v>0</v>
      </c>
      <c r="BB774" s="190" t="s">
        <v>271</v>
      </c>
      <c r="BC774" s="193" t="s">
        <v>271</v>
      </c>
      <c r="BD774" s="193" t="s">
        <v>271</v>
      </c>
      <c r="BE774" s="190" t="s">
        <v>271</v>
      </c>
      <c r="BF774" s="193" t="s">
        <v>271</v>
      </c>
      <c r="BG774" s="193" t="s">
        <v>271</v>
      </c>
      <c r="BH774" s="190" t="s">
        <v>271</v>
      </c>
      <c r="BI774" s="193" t="s">
        <v>271</v>
      </c>
      <c r="BJ774" s="193" t="s">
        <v>271</v>
      </c>
      <c r="BK774" s="190" t="s">
        <v>287</v>
      </c>
      <c r="BL774" s="193">
        <v>11618</v>
      </c>
      <c r="BM774" s="193">
        <v>34854</v>
      </c>
      <c r="BN774" s="190" t="s">
        <v>271</v>
      </c>
      <c r="BO774" s="193" t="s">
        <v>271</v>
      </c>
      <c r="BP774" s="193" t="s">
        <v>271</v>
      </c>
      <c r="BQ774" s="190" t="s">
        <v>287</v>
      </c>
      <c r="BR774" s="193">
        <v>1045</v>
      </c>
      <c r="BS774" s="193">
        <v>0</v>
      </c>
      <c r="BT774" s="190" t="s">
        <v>287</v>
      </c>
      <c r="BU774" s="193">
        <v>4860</v>
      </c>
      <c r="BV774" s="193">
        <v>117492</v>
      </c>
      <c r="BW774" s="193" t="s">
        <v>271</v>
      </c>
      <c r="BX774" s="193" t="s">
        <v>271</v>
      </c>
      <c r="BY774" s="193">
        <v>0</v>
      </c>
      <c r="BZ774" s="193" t="s">
        <v>271</v>
      </c>
      <c r="CA774" s="193" t="s">
        <v>271</v>
      </c>
      <c r="CB774" s="193">
        <v>0</v>
      </c>
      <c r="CC774" s="190" t="s">
        <v>271</v>
      </c>
      <c r="CD774" s="193" t="s">
        <v>271</v>
      </c>
      <c r="CE774" s="193" t="s">
        <v>271</v>
      </c>
      <c r="CF774" s="190" t="s">
        <v>271</v>
      </c>
      <c r="CG774" s="193" t="s">
        <v>271</v>
      </c>
      <c r="CH774" s="193" t="s">
        <v>271</v>
      </c>
      <c r="CI774" s="190" t="s">
        <v>271</v>
      </c>
      <c r="CJ774" s="193" t="s">
        <v>271</v>
      </c>
      <c r="CK774" s="193" t="s">
        <v>271</v>
      </c>
      <c r="CL774" s="190" t="s">
        <v>271</v>
      </c>
      <c r="CM774" s="193" t="s">
        <v>271</v>
      </c>
      <c r="CN774" s="193" t="s">
        <v>271</v>
      </c>
      <c r="CO774" s="190" t="s">
        <v>271</v>
      </c>
      <c r="CP774" s="193" t="s">
        <v>271</v>
      </c>
      <c r="CQ774" s="193" t="s">
        <v>271</v>
      </c>
      <c r="CR774" s="190" t="s">
        <v>271</v>
      </c>
      <c r="CS774" s="193" t="s">
        <v>271</v>
      </c>
      <c r="CT774" s="193" t="s">
        <v>271</v>
      </c>
      <c r="CU774" s="190" t="s">
        <v>271</v>
      </c>
      <c r="CV774" s="193" t="s">
        <v>271</v>
      </c>
      <c r="CW774" s="193" t="s">
        <v>271</v>
      </c>
      <c r="CX774" s="190" t="s">
        <v>271</v>
      </c>
      <c r="CY774" s="193" t="s">
        <v>271</v>
      </c>
      <c r="CZ774" s="193" t="s">
        <v>271</v>
      </c>
      <c r="DA774" s="190" t="s">
        <v>271</v>
      </c>
      <c r="DB774" s="193" t="s">
        <v>271</v>
      </c>
      <c r="DC774" s="193" t="s">
        <v>271</v>
      </c>
      <c r="DD774" s="190" t="s">
        <v>271</v>
      </c>
      <c r="DE774" s="193" t="s">
        <v>271</v>
      </c>
      <c r="DF774" s="193" t="s">
        <v>271</v>
      </c>
      <c r="DG774" s="190" t="s">
        <v>271</v>
      </c>
      <c r="DH774" s="193" t="s">
        <v>271</v>
      </c>
      <c r="DI774" s="193" t="s">
        <v>271</v>
      </c>
      <c r="DJ774" s="190" t="s">
        <v>271</v>
      </c>
      <c r="DK774" s="193" t="s">
        <v>271</v>
      </c>
      <c r="DL774" s="193" t="s">
        <v>271</v>
      </c>
      <c r="DM774" s="190" t="s">
        <v>271</v>
      </c>
      <c r="DN774" s="193" t="s">
        <v>271</v>
      </c>
      <c r="DO774" s="193" t="s">
        <v>271</v>
      </c>
      <c r="DP774" s="190" t="s">
        <v>271</v>
      </c>
      <c r="DQ774" s="193" t="s">
        <v>271</v>
      </c>
      <c r="DR774" s="193" t="s">
        <v>271</v>
      </c>
      <c r="DS774" s="190" t="s">
        <v>271</v>
      </c>
      <c r="DT774" s="193" t="s">
        <v>271</v>
      </c>
      <c r="DU774" s="193" t="s">
        <v>271</v>
      </c>
      <c r="DV774" s="190" t="s">
        <v>271</v>
      </c>
      <c r="DW774" s="193" t="s">
        <v>271</v>
      </c>
      <c r="DX774" s="193" t="s">
        <v>271</v>
      </c>
      <c r="DY774" s="190" t="s">
        <v>356</v>
      </c>
      <c r="DZ774" s="190" t="s">
        <v>272</v>
      </c>
      <c r="EA774" s="190" t="s">
        <v>785</v>
      </c>
      <c r="EB774" s="190" t="s">
        <v>286</v>
      </c>
      <c r="EC774" s="190" t="s">
        <v>297</v>
      </c>
      <c r="ED774" s="190" t="s">
        <v>271</v>
      </c>
      <c r="EE774" s="190" t="s">
        <v>271</v>
      </c>
      <c r="EF774" s="190" t="s">
        <v>2081</v>
      </c>
      <c r="EG774" s="190" t="s">
        <v>352</v>
      </c>
      <c r="EH774" s="190" t="s">
        <v>284</v>
      </c>
      <c r="EI774" s="190" t="s">
        <v>319</v>
      </c>
      <c r="EJ774" s="190" t="s">
        <v>245</v>
      </c>
      <c r="EK774" s="190" t="s">
        <v>379</v>
      </c>
      <c r="EL774" s="190" t="s">
        <v>272</v>
      </c>
      <c r="EM774" s="190" t="s">
        <v>272</v>
      </c>
      <c r="EN774" s="190" t="s">
        <v>272</v>
      </c>
      <c r="EO774" s="190" t="s">
        <v>272</v>
      </c>
      <c r="EP774" s="190" t="s">
        <v>378</v>
      </c>
      <c r="EQ774" s="190">
        <v>4</v>
      </c>
      <c r="ER774" s="190" t="s">
        <v>349</v>
      </c>
      <c r="ES774" s="190" t="s">
        <v>272</v>
      </c>
      <c r="ET774" s="190" t="s">
        <v>272</v>
      </c>
      <c r="EU774" s="190" t="s">
        <v>272</v>
      </c>
      <c r="EV774" s="190" t="s">
        <v>272</v>
      </c>
      <c r="EW774" s="190" t="s">
        <v>303</v>
      </c>
      <c r="EX774" s="190">
        <v>4</v>
      </c>
      <c r="EY774" s="190" t="s">
        <v>302</v>
      </c>
      <c r="EZ774" s="190" t="s">
        <v>268</v>
      </c>
      <c r="FA774" s="190" t="s">
        <v>260</v>
      </c>
      <c r="FB774" s="193">
        <v>0</v>
      </c>
      <c r="FC774" s="190" t="s">
        <v>442</v>
      </c>
      <c r="FD774" s="190" t="s">
        <v>271</v>
      </c>
      <c r="FE774" s="190" t="s">
        <v>271</v>
      </c>
      <c r="FF774" s="190" t="s">
        <v>264</v>
      </c>
      <c r="FG774" s="190" t="s">
        <v>2080</v>
      </c>
      <c r="FH774" s="190" t="s">
        <v>271</v>
      </c>
      <c r="FI774" s="190" t="s">
        <v>2079</v>
      </c>
      <c r="FJ774" s="190" t="s">
        <v>271</v>
      </c>
      <c r="FK774" s="190" t="s">
        <v>271</v>
      </c>
      <c r="FL774" s="190" t="s">
        <v>2078</v>
      </c>
      <c r="FM774" s="190" t="s">
        <v>2077</v>
      </c>
      <c r="FN774" s="190" t="s">
        <v>271</v>
      </c>
      <c r="FO774" s="190" t="s">
        <v>271</v>
      </c>
      <c r="FP774" s="190" t="s">
        <v>271</v>
      </c>
      <c r="FQ774" s="193">
        <v>117492</v>
      </c>
      <c r="FR774" s="193">
        <v>46444</v>
      </c>
      <c r="FS774" s="190" t="s">
        <v>271</v>
      </c>
      <c r="FT774" s="190" t="s">
        <v>271</v>
      </c>
      <c r="FU774" s="190" t="s">
        <v>272</v>
      </c>
      <c r="FV774" s="190" t="s">
        <v>271</v>
      </c>
      <c r="FW774" s="190" t="s">
        <v>271</v>
      </c>
      <c r="FX774" s="190" t="s">
        <v>271</v>
      </c>
      <c r="FY774" s="190" t="s">
        <v>271</v>
      </c>
      <c r="FZ774" s="190" t="s">
        <v>271</v>
      </c>
      <c r="GA774" s="190" t="s">
        <v>271</v>
      </c>
      <c r="GB774" s="190" t="s">
        <v>271</v>
      </c>
      <c r="GC774" s="190" t="s">
        <v>271</v>
      </c>
      <c r="GD774" s="190" t="s">
        <v>271</v>
      </c>
      <c r="GE774" s="190" t="s">
        <v>271</v>
      </c>
    </row>
    <row r="775" spans="1:187" x14ac:dyDescent="0.3">
      <c r="A775" s="190" t="s">
        <v>372</v>
      </c>
      <c r="B775" s="190">
        <v>3323</v>
      </c>
      <c r="C775" s="190" t="s">
        <v>160</v>
      </c>
      <c r="D775" s="190" t="s">
        <v>238</v>
      </c>
      <c r="E775" s="190" t="s">
        <v>6786</v>
      </c>
      <c r="F775" s="190" t="s">
        <v>6785</v>
      </c>
      <c r="G775" s="190" t="s">
        <v>6654</v>
      </c>
      <c r="H775" s="190" t="s">
        <v>369</v>
      </c>
      <c r="I775" s="190" t="s">
        <v>3316</v>
      </c>
      <c r="J775" s="190" t="s">
        <v>3873</v>
      </c>
      <c r="K775" s="190" t="s">
        <v>271</v>
      </c>
      <c r="L775" s="190" t="s">
        <v>271</v>
      </c>
      <c r="M775" s="190" t="s">
        <v>271</v>
      </c>
      <c r="N775" s="190" t="s">
        <v>271</v>
      </c>
      <c r="O775" s="190" t="s">
        <v>271</v>
      </c>
      <c r="P775" s="190" t="s">
        <v>271</v>
      </c>
      <c r="Q775" s="191">
        <v>42309</v>
      </c>
      <c r="R775" s="191">
        <v>43404</v>
      </c>
      <c r="T775" s="190" t="s">
        <v>471</v>
      </c>
      <c r="U775" s="194">
        <v>1230000</v>
      </c>
      <c r="V775" s="190" t="s">
        <v>6784</v>
      </c>
      <c r="W775" s="190" t="s">
        <v>364</v>
      </c>
      <c r="X775" s="190" t="s">
        <v>6783</v>
      </c>
      <c r="Y775" s="190" t="s">
        <v>6782</v>
      </c>
      <c r="Z775" s="190" t="s">
        <v>5495</v>
      </c>
      <c r="AA775" s="190" t="s">
        <v>6781</v>
      </c>
      <c r="AB775" s="190" t="s">
        <v>310</v>
      </c>
      <c r="AC775" s="190" t="s">
        <v>6780</v>
      </c>
      <c r="AD775" s="190" t="s">
        <v>674</v>
      </c>
      <c r="AE775" s="190" t="s">
        <v>6779</v>
      </c>
      <c r="AF775" s="190" t="s">
        <v>6778</v>
      </c>
      <c r="AG775" s="193">
        <v>14000</v>
      </c>
      <c r="AH775" s="193">
        <v>6000</v>
      </c>
      <c r="AI775" s="193">
        <v>20000</v>
      </c>
      <c r="AJ775" s="193">
        <v>4620</v>
      </c>
      <c r="AK775" s="193">
        <v>2380</v>
      </c>
      <c r="AL775" s="193">
        <v>7000</v>
      </c>
      <c r="AM775" s="193" t="s">
        <v>271</v>
      </c>
      <c r="AN775" s="193" t="s">
        <v>271</v>
      </c>
      <c r="AO775" s="193">
        <v>0</v>
      </c>
      <c r="AP775" s="193" t="s">
        <v>271</v>
      </c>
      <c r="AQ775" s="193" t="s">
        <v>271</v>
      </c>
      <c r="AR775" s="193">
        <v>0</v>
      </c>
      <c r="AS775" s="190" t="s">
        <v>271</v>
      </c>
      <c r="AT775" s="193" t="s">
        <v>271</v>
      </c>
      <c r="AU775" s="193" t="s">
        <v>271</v>
      </c>
      <c r="AV775" s="190" t="s">
        <v>271</v>
      </c>
      <c r="AW775" s="193" t="s">
        <v>271</v>
      </c>
      <c r="AX775" s="193" t="s">
        <v>271</v>
      </c>
      <c r="AY775" s="190" t="s">
        <v>271</v>
      </c>
      <c r="AZ775" s="193" t="s">
        <v>271</v>
      </c>
      <c r="BA775" s="193" t="s">
        <v>271</v>
      </c>
      <c r="BB775" s="190" t="s">
        <v>271</v>
      </c>
      <c r="BC775" s="193" t="s">
        <v>271</v>
      </c>
      <c r="BD775" s="193" t="s">
        <v>271</v>
      </c>
      <c r="BE775" s="190" t="s">
        <v>271</v>
      </c>
      <c r="BF775" s="193" t="s">
        <v>271</v>
      </c>
      <c r="BG775" s="193" t="s">
        <v>271</v>
      </c>
      <c r="BH775" s="190" t="s">
        <v>271</v>
      </c>
      <c r="BI775" s="193" t="s">
        <v>271</v>
      </c>
      <c r="BJ775" s="193" t="s">
        <v>271</v>
      </c>
      <c r="BK775" s="190" t="s">
        <v>271</v>
      </c>
      <c r="BL775" s="193" t="s">
        <v>271</v>
      </c>
      <c r="BM775" s="193" t="s">
        <v>271</v>
      </c>
      <c r="BN775" s="190" t="s">
        <v>271</v>
      </c>
      <c r="BO775" s="193" t="s">
        <v>271</v>
      </c>
      <c r="BP775" s="193" t="s">
        <v>271</v>
      </c>
      <c r="BQ775" s="190" t="s">
        <v>271</v>
      </c>
      <c r="BR775" s="193" t="s">
        <v>271</v>
      </c>
      <c r="BS775" s="193" t="s">
        <v>271</v>
      </c>
      <c r="BT775" s="190" t="s">
        <v>271</v>
      </c>
      <c r="BU775" s="193" t="s">
        <v>271</v>
      </c>
      <c r="BV775" s="193" t="s">
        <v>271</v>
      </c>
      <c r="BW775" s="193">
        <v>1400</v>
      </c>
      <c r="BX775" s="193">
        <v>200</v>
      </c>
      <c r="BY775" s="193">
        <v>1600</v>
      </c>
      <c r="BZ775" s="193">
        <v>451</v>
      </c>
      <c r="CA775" s="193">
        <v>59</v>
      </c>
      <c r="CB775" s="193">
        <v>510</v>
      </c>
      <c r="CC775" s="190" t="s">
        <v>271</v>
      </c>
      <c r="CD775" s="193" t="s">
        <v>271</v>
      </c>
      <c r="CE775" s="193" t="s">
        <v>271</v>
      </c>
      <c r="CF775" s="190" t="s">
        <v>271</v>
      </c>
      <c r="CG775" s="193" t="s">
        <v>271</v>
      </c>
      <c r="CH775" s="193" t="s">
        <v>271</v>
      </c>
      <c r="CI775" s="190" t="s">
        <v>271</v>
      </c>
      <c r="CJ775" s="193" t="s">
        <v>271</v>
      </c>
      <c r="CK775" s="193" t="s">
        <v>271</v>
      </c>
      <c r="CL775" s="190" t="s">
        <v>271</v>
      </c>
      <c r="CM775" s="193" t="s">
        <v>271</v>
      </c>
      <c r="CN775" s="193" t="s">
        <v>271</v>
      </c>
      <c r="CO775" s="190" t="s">
        <v>271</v>
      </c>
      <c r="CP775" s="193" t="s">
        <v>271</v>
      </c>
      <c r="CQ775" s="193" t="s">
        <v>271</v>
      </c>
      <c r="CR775" s="190" t="s">
        <v>271</v>
      </c>
      <c r="CS775" s="193" t="s">
        <v>271</v>
      </c>
      <c r="CT775" s="193" t="s">
        <v>271</v>
      </c>
      <c r="CU775" s="190" t="s">
        <v>271</v>
      </c>
      <c r="CV775" s="193" t="s">
        <v>271</v>
      </c>
      <c r="CW775" s="193" t="s">
        <v>271</v>
      </c>
      <c r="CX775" s="190" t="s">
        <v>287</v>
      </c>
      <c r="CY775" s="193">
        <v>240</v>
      </c>
      <c r="CZ775" s="193">
        <v>720</v>
      </c>
      <c r="DA775" s="190" t="s">
        <v>287</v>
      </c>
      <c r="DB775" s="193">
        <v>150</v>
      </c>
      <c r="DC775" s="193">
        <v>450</v>
      </c>
      <c r="DD775" s="190" t="s">
        <v>271</v>
      </c>
      <c r="DE775" s="193" t="s">
        <v>271</v>
      </c>
      <c r="DF775" s="193" t="s">
        <v>271</v>
      </c>
      <c r="DG775" s="190" t="s">
        <v>271</v>
      </c>
      <c r="DH775" s="193" t="s">
        <v>271</v>
      </c>
      <c r="DI775" s="193" t="s">
        <v>271</v>
      </c>
      <c r="DJ775" s="190" t="s">
        <v>271</v>
      </c>
      <c r="DK775" s="193" t="s">
        <v>271</v>
      </c>
      <c r="DL775" s="193" t="s">
        <v>271</v>
      </c>
      <c r="DM775" s="190" t="s">
        <v>287</v>
      </c>
      <c r="DN775" s="193">
        <v>91</v>
      </c>
      <c r="DO775" s="193">
        <v>300</v>
      </c>
      <c r="DP775" s="190" t="s">
        <v>287</v>
      </c>
      <c r="DQ775" s="193">
        <v>29</v>
      </c>
      <c r="DR775" s="193">
        <v>130</v>
      </c>
      <c r="DS775" s="190" t="s">
        <v>271</v>
      </c>
      <c r="DT775" s="193" t="s">
        <v>271</v>
      </c>
      <c r="DU775" s="193" t="s">
        <v>271</v>
      </c>
      <c r="DV775" s="190" t="s">
        <v>271</v>
      </c>
      <c r="DW775" s="193" t="s">
        <v>271</v>
      </c>
      <c r="DX775" s="193" t="s">
        <v>271</v>
      </c>
      <c r="DY775" s="190" t="s">
        <v>356</v>
      </c>
      <c r="DZ775" s="190" t="s">
        <v>297</v>
      </c>
      <c r="EA775" s="190" t="s">
        <v>271</v>
      </c>
      <c r="EB775" s="190" t="s">
        <v>271</v>
      </c>
      <c r="EC775" s="190" t="s">
        <v>272</v>
      </c>
      <c r="ED775" s="190" t="s">
        <v>564</v>
      </c>
      <c r="EE775" s="190" t="s">
        <v>426</v>
      </c>
      <c r="EF775" s="190" t="s">
        <v>6777</v>
      </c>
      <c r="EG775" s="190" t="s">
        <v>352</v>
      </c>
      <c r="EH775" s="190" t="s">
        <v>284</v>
      </c>
      <c r="EI775" s="190" t="s">
        <v>483</v>
      </c>
      <c r="EJ775" s="190" t="s">
        <v>245</v>
      </c>
      <c r="EK775" s="190" t="s">
        <v>351</v>
      </c>
      <c r="EL775" s="190" t="s">
        <v>272</v>
      </c>
      <c r="EM775" s="190" t="s">
        <v>272</v>
      </c>
      <c r="EN775" s="190" t="s">
        <v>272</v>
      </c>
      <c r="EO775" s="190" t="s">
        <v>272</v>
      </c>
      <c r="EP775" s="190" t="s">
        <v>350</v>
      </c>
      <c r="EQ775" s="190">
        <v>4</v>
      </c>
      <c r="ER775" s="190" t="s">
        <v>349</v>
      </c>
      <c r="ES775" s="190" t="s">
        <v>272</v>
      </c>
      <c r="ET775" s="190" t="s">
        <v>272</v>
      </c>
      <c r="EU775" s="190" t="s">
        <v>272</v>
      </c>
      <c r="EV775" s="190" t="s">
        <v>272</v>
      </c>
      <c r="EW775" s="190" t="s">
        <v>303</v>
      </c>
      <c r="EX775" s="190">
        <v>4</v>
      </c>
      <c r="EY775" s="190" t="s">
        <v>318</v>
      </c>
      <c r="EZ775" s="190" t="s">
        <v>268</v>
      </c>
      <c r="FA775" s="190" t="s">
        <v>260</v>
      </c>
      <c r="FB775" s="193">
        <v>3</v>
      </c>
      <c r="FC775" s="190" t="s">
        <v>276</v>
      </c>
      <c r="FD775" s="190" t="s">
        <v>271</v>
      </c>
      <c r="FE775" s="190" t="s">
        <v>271</v>
      </c>
      <c r="FF775" s="190" t="s">
        <v>263</v>
      </c>
      <c r="FG775" s="190" t="s">
        <v>6776</v>
      </c>
      <c r="FH775" s="190" t="s">
        <v>3773</v>
      </c>
      <c r="FI775" s="190" t="s">
        <v>6775</v>
      </c>
      <c r="FJ775" s="190" t="s">
        <v>6774</v>
      </c>
      <c r="FK775" s="190" t="s">
        <v>6773</v>
      </c>
      <c r="FL775" s="190" t="s">
        <v>6772</v>
      </c>
      <c r="FM775" s="190" t="s">
        <v>6771</v>
      </c>
      <c r="FN775" s="190" t="s">
        <v>6770</v>
      </c>
      <c r="FO775" s="190" t="s">
        <v>6769</v>
      </c>
      <c r="FP775" s="190" t="s">
        <v>6768</v>
      </c>
      <c r="FQ775" s="193">
        <v>1600</v>
      </c>
      <c r="FR775" s="193">
        <v>510</v>
      </c>
      <c r="FS775" s="190" t="s">
        <v>271</v>
      </c>
      <c r="FT775" s="190" t="s">
        <v>271</v>
      </c>
      <c r="FU775" s="190" t="s">
        <v>271</v>
      </c>
      <c r="FV775" s="190" t="s">
        <v>271</v>
      </c>
      <c r="FW775" s="190" t="s">
        <v>271</v>
      </c>
      <c r="FX775" s="190" t="s">
        <v>271</v>
      </c>
      <c r="FY775" s="190" t="s">
        <v>272</v>
      </c>
      <c r="FZ775" s="190" t="s">
        <v>271</v>
      </c>
      <c r="GA775" s="190" t="s">
        <v>271</v>
      </c>
      <c r="GB775" s="190" t="s">
        <v>271</v>
      </c>
      <c r="GC775" s="190" t="s">
        <v>271</v>
      </c>
      <c r="GD775" s="190" t="s">
        <v>271</v>
      </c>
      <c r="GE775" s="190" t="s">
        <v>271</v>
      </c>
    </row>
    <row r="776" spans="1:187" x14ac:dyDescent="0.3">
      <c r="A776" s="190" t="s">
        <v>372</v>
      </c>
      <c r="B776" s="190">
        <v>3324</v>
      </c>
      <c r="C776" s="190" t="s">
        <v>160</v>
      </c>
      <c r="D776" s="190" t="s">
        <v>238</v>
      </c>
      <c r="E776" s="190" t="s">
        <v>6767</v>
      </c>
      <c r="F776" s="190" t="s">
        <v>3785</v>
      </c>
      <c r="G776" s="190" t="s">
        <v>6654</v>
      </c>
      <c r="H776" s="190" t="s">
        <v>369</v>
      </c>
      <c r="I776" s="190" t="s">
        <v>3316</v>
      </c>
      <c r="J776" s="190" t="s">
        <v>3873</v>
      </c>
      <c r="K776" s="190" t="s">
        <v>1272</v>
      </c>
      <c r="L776" s="190" t="s">
        <v>271</v>
      </c>
      <c r="M776" s="190" t="s">
        <v>3314</v>
      </c>
      <c r="N776" s="190" t="s">
        <v>271</v>
      </c>
      <c r="O776" s="190" t="s">
        <v>271</v>
      </c>
      <c r="P776" s="190" t="s">
        <v>271</v>
      </c>
      <c r="Q776" s="191">
        <v>41609</v>
      </c>
      <c r="R776" s="191">
        <v>42704</v>
      </c>
      <c r="T776" s="190" t="s">
        <v>471</v>
      </c>
      <c r="U776" s="194">
        <v>1471221</v>
      </c>
      <c r="V776" s="190" t="s">
        <v>3784</v>
      </c>
      <c r="W776" s="190" t="s">
        <v>3783</v>
      </c>
      <c r="X776" s="190" t="s">
        <v>3782</v>
      </c>
      <c r="Y776" s="190" t="s">
        <v>3781</v>
      </c>
      <c r="Z776" s="190" t="s">
        <v>3780</v>
      </c>
      <c r="AA776" s="190" t="s">
        <v>3779</v>
      </c>
      <c r="AB776" s="190" t="s">
        <v>310</v>
      </c>
      <c r="AC776" s="190" t="s">
        <v>3778</v>
      </c>
      <c r="AD776" s="190" t="s">
        <v>674</v>
      </c>
      <c r="AE776" s="190" t="s">
        <v>3777</v>
      </c>
      <c r="AF776" s="190" t="s">
        <v>3776</v>
      </c>
      <c r="AG776" s="193">
        <v>1000</v>
      </c>
      <c r="AH776" s="193">
        <v>4000</v>
      </c>
      <c r="AI776" s="193">
        <v>5000</v>
      </c>
      <c r="AJ776" s="193">
        <v>31</v>
      </c>
      <c r="AK776" s="193">
        <v>123</v>
      </c>
      <c r="AL776" s="193">
        <v>154</v>
      </c>
      <c r="AM776" s="193" t="s">
        <v>271</v>
      </c>
      <c r="AN776" s="193" t="s">
        <v>271</v>
      </c>
      <c r="AO776" s="193">
        <v>0</v>
      </c>
      <c r="AP776" s="193" t="s">
        <v>271</v>
      </c>
      <c r="AQ776" s="193" t="s">
        <v>271</v>
      </c>
      <c r="AR776" s="193">
        <v>0</v>
      </c>
      <c r="AS776" s="190" t="s">
        <v>271</v>
      </c>
      <c r="AT776" s="193" t="s">
        <v>271</v>
      </c>
      <c r="AU776" s="193" t="s">
        <v>271</v>
      </c>
      <c r="AV776" s="190" t="s">
        <v>271</v>
      </c>
      <c r="AW776" s="193" t="s">
        <v>271</v>
      </c>
      <c r="AX776" s="193" t="s">
        <v>271</v>
      </c>
      <c r="AY776" s="190" t="s">
        <v>271</v>
      </c>
      <c r="AZ776" s="193" t="s">
        <v>271</v>
      </c>
      <c r="BA776" s="193" t="s">
        <v>271</v>
      </c>
      <c r="BB776" s="190" t="s">
        <v>271</v>
      </c>
      <c r="BC776" s="193" t="s">
        <v>271</v>
      </c>
      <c r="BD776" s="193" t="s">
        <v>271</v>
      </c>
      <c r="BE776" s="190" t="s">
        <v>271</v>
      </c>
      <c r="BF776" s="193" t="s">
        <v>271</v>
      </c>
      <c r="BG776" s="193" t="s">
        <v>271</v>
      </c>
      <c r="BH776" s="190" t="s">
        <v>271</v>
      </c>
      <c r="BI776" s="193" t="s">
        <v>271</v>
      </c>
      <c r="BJ776" s="193" t="s">
        <v>271</v>
      </c>
      <c r="BK776" s="190" t="s">
        <v>271</v>
      </c>
      <c r="BL776" s="193" t="s">
        <v>271</v>
      </c>
      <c r="BM776" s="193" t="s">
        <v>271</v>
      </c>
      <c r="BN776" s="190" t="s">
        <v>271</v>
      </c>
      <c r="BO776" s="193" t="s">
        <v>271</v>
      </c>
      <c r="BP776" s="193" t="s">
        <v>271</v>
      </c>
      <c r="BQ776" s="190" t="s">
        <v>271</v>
      </c>
      <c r="BR776" s="193" t="s">
        <v>271</v>
      </c>
      <c r="BS776" s="193" t="s">
        <v>271</v>
      </c>
      <c r="BT776" s="190" t="s">
        <v>271</v>
      </c>
      <c r="BU776" s="193" t="s">
        <v>271</v>
      </c>
      <c r="BV776" s="193" t="s">
        <v>271</v>
      </c>
      <c r="BW776" s="193">
        <v>1965</v>
      </c>
      <c r="BX776" s="193">
        <v>2489</v>
      </c>
      <c r="BY776" s="193">
        <v>4454</v>
      </c>
      <c r="BZ776" s="193">
        <v>195</v>
      </c>
      <c r="CA776" s="193">
        <v>363</v>
      </c>
      <c r="CB776" s="193">
        <v>558</v>
      </c>
      <c r="CC776" s="190" t="s">
        <v>271</v>
      </c>
      <c r="CD776" s="193" t="s">
        <v>271</v>
      </c>
      <c r="CE776" s="193" t="s">
        <v>271</v>
      </c>
      <c r="CF776" s="190" t="s">
        <v>271</v>
      </c>
      <c r="CG776" s="193" t="s">
        <v>271</v>
      </c>
      <c r="CH776" s="193" t="s">
        <v>271</v>
      </c>
      <c r="CI776" s="190" t="s">
        <v>271</v>
      </c>
      <c r="CJ776" s="193" t="s">
        <v>271</v>
      </c>
      <c r="CK776" s="193" t="s">
        <v>271</v>
      </c>
      <c r="CL776" s="190" t="s">
        <v>271</v>
      </c>
      <c r="CM776" s="193" t="s">
        <v>271</v>
      </c>
      <c r="CN776" s="193" t="s">
        <v>271</v>
      </c>
      <c r="CO776" s="190" t="s">
        <v>271</v>
      </c>
      <c r="CP776" s="193" t="s">
        <v>271</v>
      </c>
      <c r="CQ776" s="193" t="s">
        <v>271</v>
      </c>
      <c r="CR776" s="190" t="s">
        <v>271</v>
      </c>
      <c r="CS776" s="193" t="s">
        <v>271</v>
      </c>
      <c r="CT776" s="193" t="s">
        <v>271</v>
      </c>
      <c r="CU776" s="190" t="s">
        <v>271</v>
      </c>
      <c r="CV776" s="193" t="s">
        <v>271</v>
      </c>
      <c r="CW776" s="193" t="s">
        <v>271</v>
      </c>
      <c r="CX776" s="190" t="s">
        <v>287</v>
      </c>
      <c r="CY776" s="193">
        <v>300</v>
      </c>
      <c r="CZ776" s="193">
        <v>2454</v>
      </c>
      <c r="DA776" s="190" t="s">
        <v>287</v>
      </c>
      <c r="DB776" s="193">
        <v>258</v>
      </c>
      <c r="DC776" s="193">
        <v>2000</v>
      </c>
      <c r="DD776" s="190" t="s">
        <v>271</v>
      </c>
      <c r="DE776" s="193" t="s">
        <v>271</v>
      </c>
      <c r="DF776" s="193" t="s">
        <v>271</v>
      </c>
      <c r="DG776" s="190" t="s">
        <v>271</v>
      </c>
      <c r="DH776" s="193" t="s">
        <v>271</v>
      </c>
      <c r="DI776" s="193" t="s">
        <v>271</v>
      </c>
      <c r="DJ776" s="190" t="s">
        <v>271</v>
      </c>
      <c r="DK776" s="193" t="s">
        <v>271</v>
      </c>
      <c r="DL776" s="193" t="s">
        <v>271</v>
      </c>
      <c r="DM776" s="190" t="s">
        <v>271</v>
      </c>
      <c r="DN776" s="193" t="s">
        <v>271</v>
      </c>
      <c r="DO776" s="193" t="s">
        <v>271</v>
      </c>
      <c r="DP776" s="190" t="s">
        <v>271</v>
      </c>
      <c r="DQ776" s="193" t="s">
        <v>271</v>
      </c>
      <c r="DR776" s="193" t="s">
        <v>271</v>
      </c>
      <c r="DS776" s="190" t="s">
        <v>271</v>
      </c>
      <c r="DT776" s="193" t="s">
        <v>271</v>
      </c>
      <c r="DU776" s="193" t="s">
        <v>271</v>
      </c>
      <c r="DV776" s="190" t="s">
        <v>271</v>
      </c>
      <c r="DW776" s="193" t="s">
        <v>271</v>
      </c>
      <c r="DX776" s="193" t="s">
        <v>271</v>
      </c>
      <c r="DY776" s="190" t="s">
        <v>356</v>
      </c>
      <c r="DZ776" s="190" t="s">
        <v>297</v>
      </c>
      <c r="EA776" s="190" t="s">
        <v>271</v>
      </c>
      <c r="EB776" s="190" t="s">
        <v>271</v>
      </c>
      <c r="EC776" s="190" t="s">
        <v>272</v>
      </c>
      <c r="ED776" s="190" t="s">
        <v>785</v>
      </c>
      <c r="EE776" s="190" t="s">
        <v>307</v>
      </c>
      <c r="EF776" s="190" t="s">
        <v>3775</v>
      </c>
      <c r="EG776" s="190" t="s">
        <v>285</v>
      </c>
      <c r="EH776" s="190" t="s">
        <v>284</v>
      </c>
      <c r="EI776" s="190" t="s">
        <v>319</v>
      </c>
      <c r="EJ776" s="190" t="s">
        <v>244</v>
      </c>
      <c r="EK776" s="190" t="s">
        <v>351</v>
      </c>
      <c r="EL776" s="190" t="s">
        <v>272</v>
      </c>
      <c r="EM776" s="190" t="s">
        <v>272</v>
      </c>
      <c r="EN776" s="190" t="s">
        <v>272</v>
      </c>
      <c r="EO776" s="190" t="s">
        <v>272</v>
      </c>
      <c r="EP776" s="190" t="s">
        <v>350</v>
      </c>
      <c r="EQ776" s="190">
        <v>4</v>
      </c>
      <c r="ER776" s="190" t="s">
        <v>349</v>
      </c>
      <c r="ES776" s="190" t="s">
        <v>272</v>
      </c>
      <c r="ET776" s="190" t="s">
        <v>272</v>
      </c>
      <c r="EU776" s="190" t="s">
        <v>272</v>
      </c>
      <c r="EV776" s="190" t="s">
        <v>272</v>
      </c>
      <c r="EW776" s="190" t="s">
        <v>303</v>
      </c>
      <c r="EX776" s="190">
        <v>4</v>
      </c>
      <c r="EY776" s="190" t="s">
        <v>278</v>
      </c>
      <c r="EZ776" s="190" t="s">
        <v>268</v>
      </c>
      <c r="FA776" s="190" t="s">
        <v>258</v>
      </c>
      <c r="FB776" s="193">
        <v>2</v>
      </c>
      <c r="FC776" s="190" t="s">
        <v>276</v>
      </c>
      <c r="FD776" s="190" t="s">
        <v>442</v>
      </c>
      <c r="FE776" s="190" t="s">
        <v>348</v>
      </c>
      <c r="FF776" s="190" t="s">
        <v>263</v>
      </c>
      <c r="FG776" s="190" t="s">
        <v>3774</v>
      </c>
      <c r="FH776" s="190" t="s">
        <v>3773</v>
      </c>
      <c r="FI776" s="190" t="s">
        <v>3772</v>
      </c>
      <c r="FJ776" s="190" t="s">
        <v>3771</v>
      </c>
      <c r="FK776" s="190" t="s">
        <v>3770</v>
      </c>
      <c r="FL776" s="190" t="s">
        <v>3769</v>
      </c>
      <c r="FM776" s="190" t="s">
        <v>3768</v>
      </c>
      <c r="FN776" s="190" t="s">
        <v>3767</v>
      </c>
      <c r="FO776" s="190" t="s">
        <v>6766</v>
      </c>
      <c r="FP776" s="190" t="s">
        <v>3765</v>
      </c>
      <c r="FQ776" s="193">
        <v>4454</v>
      </c>
      <c r="FR776" s="193">
        <v>558</v>
      </c>
      <c r="FS776" s="190" t="s">
        <v>297</v>
      </c>
      <c r="FT776" s="190" t="s">
        <v>297</v>
      </c>
      <c r="FU776" s="190" t="s">
        <v>297</v>
      </c>
      <c r="FV776" s="190" t="s">
        <v>297</v>
      </c>
      <c r="FW776" s="190" t="s">
        <v>297</v>
      </c>
      <c r="FX776" s="190" t="s">
        <v>297</v>
      </c>
      <c r="FY776" s="190" t="s">
        <v>272</v>
      </c>
      <c r="FZ776" s="190" t="s">
        <v>297</v>
      </c>
      <c r="GA776" s="190" t="s">
        <v>297</v>
      </c>
      <c r="GB776" s="190" t="s">
        <v>297</v>
      </c>
      <c r="GC776" s="190" t="s">
        <v>297</v>
      </c>
      <c r="GD776" s="190" t="s">
        <v>297</v>
      </c>
      <c r="GE776" s="190" t="s">
        <v>271</v>
      </c>
    </row>
    <row r="777" spans="1:187" x14ac:dyDescent="0.3">
      <c r="A777" s="190" t="s">
        <v>372</v>
      </c>
      <c r="B777" s="190">
        <v>3316</v>
      </c>
      <c r="C777" s="190" t="s">
        <v>160</v>
      </c>
      <c r="D777" s="190" t="s">
        <v>238</v>
      </c>
      <c r="E777" s="190" t="s">
        <v>6446</v>
      </c>
      <c r="F777" s="190" t="s">
        <v>6445</v>
      </c>
      <c r="G777" s="190" t="s">
        <v>6357</v>
      </c>
      <c r="H777" s="190" t="s">
        <v>369</v>
      </c>
      <c r="I777" s="190" t="s">
        <v>6421</v>
      </c>
      <c r="J777" s="190" t="s">
        <v>6444</v>
      </c>
      <c r="K777" s="190" t="s">
        <v>271</v>
      </c>
      <c r="L777" s="190" t="s">
        <v>271</v>
      </c>
      <c r="M777" s="190" t="s">
        <v>271</v>
      </c>
      <c r="N777" s="190" t="s">
        <v>271</v>
      </c>
      <c r="O777" s="190" t="s">
        <v>271</v>
      </c>
      <c r="P777" s="190" t="s">
        <v>271</v>
      </c>
      <c r="Q777" s="191">
        <v>42309</v>
      </c>
      <c r="R777" s="191">
        <v>42490</v>
      </c>
      <c r="S777" s="191">
        <v>42551</v>
      </c>
      <c r="T777" s="190" t="s">
        <v>452</v>
      </c>
      <c r="U777" s="194">
        <v>559711.11</v>
      </c>
      <c r="V777" s="190" t="s">
        <v>2087</v>
      </c>
      <c r="W777" s="190" t="s">
        <v>2086</v>
      </c>
      <c r="X777" s="190" t="s">
        <v>2085</v>
      </c>
      <c r="Y777" s="190" t="s">
        <v>271</v>
      </c>
      <c r="Z777" s="190" t="s">
        <v>271</v>
      </c>
      <c r="AA777" s="190" t="s">
        <v>271</v>
      </c>
      <c r="AB777" s="190" t="s">
        <v>448</v>
      </c>
      <c r="AC777" s="190" t="s">
        <v>3163</v>
      </c>
      <c r="AD777" s="190" t="s">
        <v>289</v>
      </c>
      <c r="AE777" s="190" t="s">
        <v>6443</v>
      </c>
      <c r="AF777" s="190" t="s">
        <v>2082</v>
      </c>
      <c r="AG777" s="193">
        <v>0</v>
      </c>
      <c r="AH777" s="193">
        <v>0</v>
      </c>
      <c r="AI777" s="193">
        <v>0</v>
      </c>
      <c r="AJ777" s="193">
        <v>10000</v>
      </c>
      <c r="AK777" s="193">
        <v>10000</v>
      </c>
      <c r="AL777" s="193">
        <v>20000</v>
      </c>
      <c r="AM777" s="193">
        <v>8458</v>
      </c>
      <c r="AN777" s="193">
        <v>14402</v>
      </c>
      <c r="AO777" s="193">
        <v>22860</v>
      </c>
      <c r="AP777" s="193">
        <v>45854</v>
      </c>
      <c r="AQ777" s="193">
        <v>75678</v>
      </c>
      <c r="AR777" s="193">
        <v>121532</v>
      </c>
      <c r="AS777" s="190" t="s">
        <v>271</v>
      </c>
      <c r="AT777" s="193" t="s">
        <v>271</v>
      </c>
      <c r="AU777" s="193" t="s">
        <v>271</v>
      </c>
      <c r="AV777" s="190" t="s">
        <v>271</v>
      </c>
      <c r="AW777" s="193" t="s">
        <v>271</v>
      </c>
      <c r="AX777" s="193" t="s">
        <v>271</v>
      </c>
      <c r="AY777" s="190" t="s">
        <v>287</v>
      </c>
      <c r="AZ777" s="193">
        <v>40492</v>
      </c>
      <c r="BA777" s="193">
        <v>0</v>
      </c>
      <c r="BB777" s="190" t="s">
        <v>271</v>
      </c>
      <c r="BC777" s="193" t="s">
        <v>271</v>
      </c>
      <c r="BD777" s="193" t="s">
        <v>271</v>
      </c>
      <c r="BE777" s="190" t="s">
        <v>271</v>
      </c>
      <c r="BF777" s="193" t="s">
        <v>271</v>
      </c>
      <c r="BG777" s="193" t="s">
        <v>271</v>
      </c>
      <c r="BH777" s="190" t="s">
        <v>271</v>
      </c>
      <c r="BI777" s="193" t="s">
        <v>271</v>
      </c>
      <c r="BJ777" s="193" t="s">
        <v>271</v>
      </c>
      <c r="BK777" s="190" t="s">
        <v>287</v>
      </c>
      <c r="BL777" s="193">
        <v>0</v>
      </c>
      <c r="BM777" s="193">
        <v>0</v>
      </c>
      <c r="BN777" s="190" t="s">
        <v>271</v>
      </c>
      <c r="BO777" s="193" t="s">
        <v>271</v>
      </c>
      <c r="BP777" s="193" t="s">
        <v>271</v>
      </c>
      <c r="BQ777" s="190" t="s">
        <v>287</v>
      </c>
      <c r="BR777" s="193">
        <v>5040</v>
      </c>
      <c r="BS777" s="193">
        <v>20160</v>
      </c>
      <c r="BT777" s="190" t="s">
        <v>287</v>
      </c>
      <c r="BU777" s="193">
        <v>76000</v>
      </c>
      <c r="BV777" s="193">
        <v>2700</v>
      </c>
      <c r="BW777" s="193" t="s">
        <v>271</v>
      </c>
      <c r="BX777" s="193" t="s">
        <v>271</v>
      </c>
      <c r="BY777" s="193">
        <v>0</v>
      </c>
      <c r="BZ777" s="193" t="s">
        <v>271</v>
      </c>
      <c r="CA777" s="193" t="s">
        <v>271</v>
      </c>
      <c r="CB777" s="193">
        <v>0</v>
      </c>
      <c r="CC777" s="190" t="s">
        <v>271</v>
      </c>
      <c r="CD777" s="193" t="s">
        <v>271</v>
      </c>
      <c r="CE777" s="193" t="s">
        <v>271</v>
      </c>
      <c r="CF777" s="190" t="s">
        <v>271</v>
      </c>
      <c r="CG777" s="193" t="s">
        <v>271</v>
      </c>
      <c r="CH777" s="193" t="s">
        <v>271</v>
      </c>
      <c r="CI777" s="190" t="s">
        <v>271</v>
      </c>
      <c r="CJ777" s="193" t="s">
        <v>271</v>
      </c>
      <c r="CK777" s="193" t="s">
        <v>271</v>
      </c>
      <c r="CL777" s="190" t="s">
        <v>271</v>
      </c>
      <c r="CM777" s="193" t="s">
        <v>271</v>
      </c>
      <c r="CN777" s="193" t="s">
        <v>271</v>
      </c>
      <c r="CO777" s="190" t="s">
        <v>271</v>
      </c>
      <c r="CP777" s="193" t="s">
        <v>271</v>
      </c>
      <c r="CQ777" s="193" t="s">
        <v>271</v>
      </c>
      <c r="CR777" s="190" t="s">
        <v>271</v>
      </c>
      <c r="CS777" s="193" t="s">
        <v>271</v>
      </c>
      <c r="CT777" s="193" t="s">
        <v>271</v>
      </c>
      <c r="CU777" s="190" t="s">
        <v>271</v>
      </c>
      <c r="CV777" s="193" t="s">
        <v>271</v>
      </c>
      <c r="CW777" s="193" t="s">
        <v>271</v>
      </c>
      <c r="CX777" s="190" t="s">
        <v>271</v>
      </c>
      <c r="CY777" s="193" t="s">
        <v>271</v>
      </c>
      <c r="CZ777" s="193" t="s">
        <v>271</v>
      </c>
      <c r="DA777" s="190" t="s">
        <v>271</v>
      </c>
      <c r="DB777" s="193" t="s">
        <v>271</v>
      </c>
      <c r="DC777" s="193" t="s">
        <v>271</v>
      </c>
      <c r="DD777" s="190" t="s">
        <v>271</v>
      </c>
      <c r="DE777" s="193" t="s">
        <v>271</v>
      </c>
      <c r="DF777" s="193" t="s">
        <v>271</v>
      </c>
      <c r="DG777" s="190" t="s">
        <v>271</v>
      </c>
      <c r="DH777" s="193" t="s">
        <v>271</v>
      </c>
      <c r="DI777" s="193" t="s">
        <v>271</v>
      </c>
      <c r="DJ777" s="190" t="s">
        <v>271</v>
      </c>
      <c r="DK777" s="193" t="s">
        <v>271</v>
      </c>
      <c r="DL777" s="193" t="s">
        <v>271</v>
      </c>
      <c r="DM777" s="190" t="s">
        <v>271</v>
      </c>
      <c r="DN777" s="193" t="s">
        <v>271</v>
      </c>
      <c r="DO777" s="193" t="s">
        <v>271</v>
      </c>
      <c r="DP777" s="190" t="s">
        <v>271</v>
      </c>
      <c r="DQ777" s="193" t="s">
        <v>271</v>
      </c>
      <c r="DR777" s="193" t="s">
        <v>271</v>
      </c>
      <c r="DS777" s="190" t="s">
        <v>271</v>
      </c>
      <c r="DT777" s="193" t="s">
        <v>271</v>
      </c>
      <c r="DU777" s="193" t="s">
        <v>271</v>
      </c>
      <c r="DV777" s="190" t="s">
        <v>271</v>
      </c>
      <c r="DW777" s="193" t="s">
        <v>271</v>
      </c>
      <c r="DX777" s="193" t="s">
        <v>271</v>
      </c>
      <c r="DY777" s="190" t="s">
        <v>356</v>
      </c>
      <c r="DZ777" s="190" t="s">
        <v>272</v>
      </c>
      <c r="EA777" s="190" t="s">
        <v>785</v>
      </c>
      <c r="EB777" s="190" t="s">
        <v>286</v>
      </c>
      <c r="EC777" s="190" t="s">
        <v>297</v>
      </c>
      <c r="ED777" s="190" t="s">
        <v>271</v>
      </c>
      <c r="EE777" s="190" t="s">
        <v>271</v>
      </c>
      <c r="EF777" s="190" t="s">
        <v>2081</v>
      </c>
      <c r="EG777" s="190" t="s">
        <v>352</v>
      </c>
      <c r="EH777" s="190" t="s">
        <v>284</v>
      </c>
      <c r="EI777" s="190" t="s">
        <v>319</v>
      </c>
      <c r="EJ777" s="190" t="s">
        <v>245</v>
      </c>
      <c r="EK777" s="190" t="s">
        <v>379</v>
      </c>
      <c r="EL777" s="190" t="s">
        <v>272</v>
      </c>
      <c r="EM777" s="190" t="s">
        <v>272</v>
      </c>
      <c r="EN777" s="190" t="s">
        <v>272</v>
      </c>
      <c r="EO777" s="190" t="s">
        <v>272</v>
      </c>
      <c r="EP777" s="190" t="s">
        <v>378</v>
      </c>
      <c r="EQ777" s="190">
        <v>4</v>
      </c>
      <c r="ER777" s="190" t="s">
        <v>349</v>
      </c>
      <c r="ES777" s="190" t="s">
        <v>272</v>
      </c>
      <c r="ET777" s="190" t="s">
        <v>272</v>
      </c>
      <c r="EU777" s="190" t="s">
        <v>272</v>
      </c>
      <c r="EV777" s="190" t="s">
        <v>272</v>
      </c>
      <c r="EW777" s="190" t="s">
        <v>303</v>
      </c>
      <c r="EX777" s="190">
        <v>4</v>
      </c>
      <c r="EY777" s="190" t="s">
        <v>302</v>
      </c>
      <c r="EZ777" s="190" t="s">
        <v>268</v>
      </c>
      <c r="FA777" s="190" t="s">
        <v>260</v>
      </c>
      <c r="FB777" s="193">
        <v>2</v>
      </c>
      <c r="FC777" s="190" t="s">
        <v>442</v>
      </c>
      <c r="FD777" s="190" t="s">
        <v>271</v>
      </c>
      <c r="FE777" s="190" t="s">
        <v>271</v>
      </c>
      <c r="FF777" s="190" t="s">
        <v>264</v>
      </c>
      <c r="FG777" s="190" t="s">
        <v>2080</v>
      </c>
      <c r="FH777" s="190" t="s">
        <v>271</v>
      </c>
      <c r="FI777" s="190" t="s">
        <v>2079</v>
      </c>
      <c r="FJ777" s="190" t="s">
        <v>271</v>
      </c>
      <c r="FK777" s="190" t="s">
        <v>271</v>
      </c>
      <c r="FL777" s="190" t="s">
        <v>2078</v>
      </c>
      <c r="FM777" s="190" t="s">
        <v>2077</v>
      </c>
      <c r="FN777" s="190" t="s">
        <v>271</v>
      </c>
      <c r="FO777" s="190" t="s">
        <v>271</v>
      </c>
      <c r="FP777" s="190" t="s">
        <v>271</v>
      </c>
      <c r="FQ777" s="193">
        <v>22860</v>
      </c>
      <c r="FR777" s="193">
        <v>121532</v>
      </c>
      <c r="FS777" s="190" t="s">
        <v>271</v>
      </c>
      <c r="FT777" s="190" t="s">
        <v>271</v>
      </c>
      <c r="FU777" s="190" t="s">
        <v>272</v>
      </c>
      <c r="FV777" s="190" t="s">
        <v>271</v>
      </c>
      <c r="FW777" s="190" t="s">
        <v>271</v>
      </c>
      <c r="FX777" s="190" t="s">
        <v>271</v>
      </c>
      <c r="FY777" s="190" t="s">
        <v>271</v>
      </c>
      <c r="FZ777" s="190" t="s">
        <v>271</v>
      </c>
      <c r="GA777" s="190" t="s">
        <v>271</v>
      </c>
      <c r="GB777" s="190" t="s">
        <v>271</v>
      </c>
      <c r="GC777" s="190" t="s">
        <v>271</v>
      </c>
      <c r="GD777" s="190" t="s">
        <v>271</v>
      </c>
      <c r="GE777" s="190" t="s">
        <v>271</v>
      </c>
    </row>
    <row r="778" spans="1:187" x14ac:dyDescent="0.3">
      <c r="A778" s="190" t="s">
        <v>372</v>
      </c>
      <c r="B778" s="190">
        <v>3322</v>
      </c>
      <c r="C778" s="190" t="s">
        <v>160</v>
      </c>
      <c r="D778" s="190" t="s">
        <v>238</v>
      </c>
      <c r="E778" s="190" t="s">
        <v>6442</v>
      </c>
      <c r="F778" s="190" t="s">
        <v>6441</v>
      </c>
      <c r="G778" s="190" t="s">
        <v>6357</v>
      </c>
      <c r="H778" s="190" t="s">
        <v>301</v>
      </c>
      <c r="I778" s="190" t="s">
        <v>301</v>
      </c>
      <c r="J778" s="190" t="s">
        <v>6440</v>
      </c>
      <c r="K778" s="190" t="s">
        <v>271</v>
      </c>
      <c r="L778" s="190" t="s">
        <v>271</v>
      </c>
      <c r="M778" s="190" t="s">
        <v>271</v>
      </c>
      <c r="N778" s="190" t="s">
        <v>271</v>
      </c>
      <c r="O778" s="190" t="s">
        <v>271</v>
      </c>
      <c r="P778" s="190" t="s">
        <v>271</v>
      </c>
      <c r="Q778" s="191">
        <v>42370</v>
      </c>
      <c r="R778" s="191">
        <v>42551</v>
      </c>
      <c r="S778" s="191">
        <v>42582</v>
      </c>
      <c r="T778" s="190" t="s">
        <v>452</v>
      </c>
      <c r="U778" s="194">
        <v>22121</v>
      </c>
      <c r="V778" s="190" t="s">
        <v>2087</v>
      </c>
      <c r="W778" s="190" t="s">
        <v>2086</v>
      </c>
      <c r="X778" s="190" t="s">
        <v>2085</v>
      </c>
      <c r="Y778" s="190" t="s">
        <v>271</v>
      </c>
      <c r="Z778" s="190" t="s">
        <v>271</v>
      </c>
      <c r="AA778" s="190" t="s">
        <v>271</v>
      </c>
      <c r="AB778" s="190" t="s">
        <v>448</v>
      </c>
      <c r="AC778" s="190" t="s">
        <v>6439</v>
      </c>
      <c r="AD778" s="190" t="s">
        <v>325</v>
      </c>
      <c r="AE778" s="190" t="s">
        <v>6438</v>
      </c>
      <c r="AF778" s="190" t="s">
        <v>6437</v>
      </c>
      <c r="AG778" s="193">
        <v>0</v>
      </c>
      <c r="AH778" s="193">
        <v>0</v>
      </c>
      <c r="AI778" s="193">
        <v>0</v>
      </c>
      <c r="AJ778" s="193">
        <v>80</v>
      </c>
      <c r="AK778" s="193">
        <v>1500</v>
      </c>
      <c r="AL778" s="193">
        <v>1580</v>
      </c>
      <c r="AM778" s="193">
        <v>22</v>
      </c>
      <c r="AN778" s="193">
        <v>190</v>
      </c>
      <c r="AO778" s="193">
        <v>212</v>
      </c>
      <c r="AP778" s="193">
        <v>105</v>
      </c>
      <c r="AQ778" s="193">
        <v>1560</v>
      </c>
      <c r="AR778" s="193">
        <v>1665</v>
      </c>
      <c r="AS778" s="190" t="s">
        <v>271</v>
      </c>
      <c r="AT778" s="193" t="s">
        <v>271</v>
      </c>
      <c r="AU778" s="193" t="s">
        <v>271</v>
      </c>
      <c r="AV778" s="190" t="s">
        <v>271</v>
      </c>
      <c r="AW778" s="193" t="s">
        <v>271</v>
      </c>
      <c r="AX778" s="193" t="s">
        <v>271</v>
      </c>
      <c r="AY778" s="190" t="s">
        <v>287</v>
      </c>
      <c r="AZ778" s="193">
        <v>350</v>
      </c>
      <c r="BA778" s="193">
        <v>0</v>
      </c>
      <c r="BB778" s="190" t="s">
        <v>271</v>
      </c>
      <c r="BC778" s="193" t="s">
        <v>271</v>
      </c>
      <c r="BD778" s="193" t="s">
        <v>271</v>
      </c>
      <c r="BE778" s="190" t="s">
        <v>271</v>
      </c>
      <c r="BF778" s="193" t="s">
        <v>271</v>
      </c>
      <c r="BG778" s="193" t="s">
        <v>271</v>
      </c>
      <c r="BH778" s="190" t="s">
        <v>271</v>
      </c>
      <c r="BI778" s="193" t="s">
        <v>271</v>
      </c>
      <c r="BJ778" s="193" t="s">
        <v>271</v>
      </c>
      <c r="BK778" s="190" t="s">
        <v>287</v>
      </c>
      <c r="BL778" s="193">
        <v>40</v>
      </c>
      <c r="BM778" s="193">
        <v>0</v>
      </c>
      <c r="BN778" s="190" t="s">
        <v>271</v>
      </c>
      <c r="BO778" s="193" t="s">
        <v>271</v>
      </c>
      <c r="BP778" s="193" t="s">
        <v>271</v>
      </c>
      <c r="BQ778" s="190" t="s">
        <v>271</v>
      </c>
      <c r="BR778" s="193" t="s">
        <v>271</v>
      </c>
      <c r="BS778" s="193" t="s">
        <v>271</v>
      </c>
      <c r="BT778" s="190" t="s">
        <v>287</v>
      </c>
      <c r="BU778" s="193">
        <v>1275</v>
      </c>
      <c r="BV778" s="193">
        <v>212</v>
      </c>
      <c r="BW778" s="193" t="s">
        <v>271</v>
      </c>
      <c r="BX778" s="193" t="s">
        <v>271</v>
      </c>
      <c r="BY778" s="193">
        <v>0</v>
      </c>
      <c r="BZ778" s="193" t="s">
        <v>271</v>
      </c>
      <c r="CA778" s="193" t="s">
        <v>271</v>
      </c>
      <c r="CB778" s="193">
        <v>0</v>
      </c>
      <c r="CC778" s="190" t="s">
        <v>271</v>
      </c>
      <c r="CD778" s="193" t="s">
        <v>271</v>
      </c>
      <c r="CE778" s="193" t="s">
        <v>271</v>
      </c>
      <c r="CF778" s="190" t="s">
        <v>271</v>
      </c>
      <c r="CG778" s="193" t="s">
        <v>271</v>
      </c>
      <c r="CH778" s="193" t="s">
        <v>271</v>
      </c>
      <c r="CI778" s="190" t="s">
        <v>271</v>
      </c>
      <c r="CJ778" s="193" t="s">
        <v>271</v>
      </c>
      <c r="CK778" s="193" t="s">
        <v>271</v>
      </c>
      <c r="CL778" s="190" t="s">
        <v>271</v>
      </c>
      <c r="CM778" s="193" t="s">
        <v>271</v>
      </c>
      <c r="CN778" s="193" t="s">
        <v>271</v>
      </c>
      <c r="CO778" s="190" t="s">
        <v>271</v>
      </c>
      <c r="CP778" s="193" t="s">
        <v>271</v>
      </c>
      <c r="CQ778" s="193" t="s">
        <v>271</v>
      </c>
      <c r="CR778" s="190" t="s">
        <v>271</v>
      </c>
      <c r="CS778" s="193" t="s">
        <v>271</v>
      </c>
      <c r="CT778" s="193" t="s">
        <v>271</v>
      </c>
      <c r="CU778" s="190" t="s">
        <v>271</v>
      </c>
      <c r="CV778" s="193" t="s">
        <v>271</v>
      </c>
      <c r="CW778" s="193" t="s">
        <v>271</v>
      </c>
      <c r="CX778" s="190" t="s">
        <v>271</v>
      </c>
      <c r="CY778" s="193" t="s">
        <v>271</v>
      </c>
      <c r="CZ778" s="193" t="s">
        <v>271</v>
      </c>
      <c r="DA778" s="190" t="s">
        <v>271</v>
      </c>
      <c r="DB778" s="193" t="s">
        <v>271</v>
      </c>
      <c r="DC778" s="193" t="s">
        <v>271</v>
      </c>
      <c r="DD778" s="190" t="s">
        <v>271</v>
      </c>
      <c r="DE778" s="193" t="s">
        <v>271</v>
      </c>
      <c r="DF778" s="193" t="s">
        <v>271</v>
      </c>
      <c r="DG778" s="190" t="s">
        <v>271</v>
      </c>
      <c r="DH778" s="193" t="s">
        <v>271</v>
      </c>
      <c r="DI778" s="193" t="s">
        <v>271</v>
      </c>
      <c r="DJ778" s="190" t="s">
        <v>271</v>
      </c>
      <c r="DK778" s="193" t="s">
        <v>271</v>
      </c>
      <c r="DL778" s="193" t="s">
        <v>271</v>
      </c>
      <c r="DM778" s="190" t="s">
        <v>271</v>
      </c>
      <c r="DN778" s="193" t="s">
        <v>271</v>
      </c>
      <c r="DO778" s="193" t="s">
        <v>271</v>
      </c>
      <c r="DP778" s="190" t="s">
        <v>271</v>
      </c>
      <c r="DQ778" s="193" t="s">
        <v>271</v>
      </c>
      <c r="DR778" s="193" t="s">
        <v>271</v>
      </c>
      <c r="DS778" s="190" t="s">
        <v>271</v>
      </c>
      <c r="DT778" s="193" t="s">
        <v>271</v>
      </c>
      <c r="DU778" s="193" t="s">
        <v>271</v>
      </c>
      <c r="DV778" s="190" t="s">
        <v>271</v>
      </c>
      <c r="DW778" s="193" t="s">
        <v>271</v>
      </c>
      <c r="DX778" s="193" t="s">
        <v>271</v>
      </c>
      <c r="DY778" s="190" t="s">
        <v>356</v>
      </c>
      <c r="DZ778" s="190" t="s">
        <v>272</v>
      </c>
      <c r="EA778" s="190" t="s">
        <v>323</v>
      </c>
      <c r="EB778" s="190" t="s">
        <v>286</v>
      </c>
      <c r="EC778" s="190" t="s">
        <v>297</v>
      </c>
      <c r="ED778" s="190" t="s">
        <v>271</v>
      </c>
      <c r="EE778" s="190" t="s">
        <v>271</v>
      </c>
      <c r="EF778" s="190" t="s">
        <v>2081</v>
      </c>
      <c r="EG778" s="190" t="s">
        <v>352</v>
      </c>
      <c r="EH778" s="190" t="s">
        <v>284</v>
      </c>
      <c r="EI778" s="190" t="s">
        <v>319</v>
      </c>
      <c r="EJ778" s="190" t="s">
        <v>245</v>
      </c>
      <c r="EK778" s="190" t="s">
        <v>379</v>
      </c>
      <c r="EL778" s="190" t="s">
        <v>272</v>
      </c>
      <c r="EM778" s="190" t="s">
        <v>272</v>
      </c>
      <c r="EN778" s="190" t="s">
        <v>272</v>
      </c>
      <c r="EO778" s="190" t="s">
        <v>272</v>
      </c>
      <c r="EP778" s="190" t="s">
        <v>378</v>
      </c>
      <c r="EQ778" s="190">
        <v>4</v>
      </c>
      <c r="ER778" s="190" t="s">
        <v>349</v>
      </c>
      <c r="ES778" s="190" t="s">
        <v>272</v>
      </c>
      <c r="ET778" s="190" t="s">
        <v>272</v>
      </c>
      <c r="EU778" s="190" t="s">
        <v>272</v>
      </c>
      <c r="EV778" s="190" t="s">
        <v>272</v>
      </c>
      <c r="EW778" s="190" t="s">
        <v>303</v>
      </c>
      <c r="EX778" s="190">
        <v>4</v>
      </c>
      <c r="EY778" s="190" t="s">
        <v>271</v>
      </c>
      <c r="EZ778" s="190" t="s">
        <v>268</v>
      </c>
      <c r="FA778" s="190" t="s">
        <v>260</v>
      </c>
      <c r="FB778" s="193">
        <v>2</v>
      </c>
      <c r="FC778" s="190" t="s">
        <v>442</v>
      </c>
      <c r="FD778" s="190" t="s">
        <v>271</v>
      </c>
      <c r="FE778" s="190" t="s">
        <v>271</v>
      </c>
      <c r="FF778" s="190" t="s">
        <v>264</v>
      </c>
      <c r="FG778" s="190" t="s">
        <v>2080</v>
      </c>
      <c r="FH778" s="190" t="s">
        <v>271</v>
      </c>
      <c r="FI778" s="190" t="s">
        <v>2079</v>
      </c>
      <c r="FJ778" s="190" t="s">
        <v>271</v>
      </c>
      <c r="FK778" s="190" t="s">
        <v>271</v>
      </c>
      <c r="FL778" s="190" t="s">
        <v>2078</v>
      </c>
      <c r="FM778" s="190" t="s">
        <v>2077</v>
      </c>
      <c r="FN778" s="190" t="s">
        <v>271</v>
      </c>
      <c r="FO778" s="190" t="s">
        <v>271</v>
      </c>
      <c r="FP778" s="190" t="s">
        <v>271</v>
      </c>
      <c r="FQ778" s="193">
        <v>212</v>
      </c>
      <c r="FR778" s="193">
        <v>1665</v>
      </c>
      <c r="FS778" s="190" t="s">
        <v>271</v>
      </c>
      <c r="FT778" s="190" t="s">
        <v>271</v>
      </c>
      <c r="FU778" s="190" t="s">
        <v>272</v>
      </c>
      <c r="FV778" s="190" t="s">
        <v>271</v>
      </c>
      <c r="FW778" s="190" t="s">
        <v>271</v>
      </c>
      <c r="FX778" s="190" t="s">
        <v>271</v>
      </c>
      <c r="FY778" s="190" t="s">
        <v>271</v>
      </c>
      <c r="FZ778" s="190" t="s">
        <v>271</v>
      </c>
      <c r="GA778" s="190" t="s">
        <v>271</v>
      </c>
      <c r="GB778" s="190" t="s">
        <v>271</v>
      </c>
      <c r="GC778" s="190" t="s">
        <v>271</v>
      </c>
      <c r="GD778" s="190" t="s">
        <v>271</v>
      </c>
      <c r="GE778" s="190" t="s">
        <v>271</v>
      </c>
    </row>
    <row r="779" spans="1:187" x14ac:dyDescent="0.3">
      <c r="A779" s="190" t="s">
        <v>372</v>
      </c>
      <c r="B779" s="190">
        <v>3318</v>
      </c>
      <c r="C779" s="190" t="s">
        <v>160</v>
      </c>
      <c r="D779" s="190" t="s">
        <v>238</v>
      </c>
      <c r="E779" s="190" t="s">
        <v>3168</v>
      </c>
      <c r="F779" s="190" t="s">
        <v>3167</v>
      </c>
      <c r="G779" s="190" t="s">
        <v>2855</v>
      </c>
      <c r="H779" s="190" t="s">
        <v>369</v>
      </c>
      <c r="I779" s="190" t="s">
        <v>2216</v>
      </c>
      <c r="J779" s="190" t="s">
        <v>3166</v>
      </c>
      <c r="K779" s="190" t="s">
        <v>1104</v>
      </c>
      <c r="L779" s="190" t="s">
        <v>271</v>
      </c>
      <c r="M779" s="190" t="s">
        <v>3165</v>
      </c>
      <c r="N779" s="190" t="s">
        <v>1104</v>
      </c>
      <c r="O779" s="190" t="s">
        <v>271</v>
      </c>
      <c r="P779" s="190" t="s">
        <v>3164</v>
      </c>
      <c r="Q779" s="191">
        <v>42339</v>
      </c>
      <c r="R779" s="191">
        <v>42552</v>
      </c>
      <c r="S779" s="191">
        <v>42597</v>
      </c>
      <c r="T779" s="190" t="s">
        <v>452</v>
      </c>
      <c r="U779" s="194">
        <v>173649.85</v>
      </c>
      <c r="V779" s="190" t="s">
        <v>2087</v>
      </c>
      <c r="W779" s="190" t="s">
        <v>2086</v>
      </c>
      <c r="X779" s="190" t="s">
        <v>2085</v>
      </c>
      <c r="Y779" s="190" t="s">
        <v>271</v>
      </c>
      <c r="Z779" s="190" t="s">
        <v>271</v>
      </c>
      <c r="AA779" s="190" t="s">
        <v>271</v>
      </c>
      <c r="AB779" s="190" t="s">
        <v>448</v>
      </c>
      <c r="AC779" s="190" t="s">
        <v>3163</v>
      </c>
      <c r="AD779" s="190" t="s">
        <v>325</v>
      </c>
      <c r="AE779" s="190" t="s">
        <v>3162</v>
      </c>
      <c r="AF779" s="190" t="s">
        <v>3144</v>
      </c>
      <c r="AG779" s="193">
        <v>0</v>
      </c>
      <c r="AH779" s="193">
        <v>0</v>
      </c>
      <c r="AI779" s="193">
        <v>0</v>
      </c>
      <c r="AJ779" s="193">
        <v>5000</v>
      </c>
      <c r="AK779" s="193">
        <v>5000</v>
      </c>
      <c r="AL779" s="193">
        <v>10000</v>
      </c>
      <c r="AM779" s="193">
        <v>19547</v>
      </c>
      <c r="AN779" s="193">
        <v>23891</v>
      </c>
      <c r="AO779" s="193">
        <v>43438</v>
      </c>
      <c r="AP779" s="193">
        <v>5212</v>
      </c>
      <c r="AQ779" s="193">
        <v>6372</v>
      </c>
      <c r="AR779" s="193">
        <v>11584</v>
      </c>
      <c r="AS779" s="190" t="s">
        <v>271</v>
      </c>
      <c r="AT779" s="193" t="s">
        <v>271</v>
      </c>
      <c r="AU779" s="193" t="s">
        <v>271</v>
      </c>
      <c r="AV779" s="190" t="s">
        <v>271</v>
      </c>
      <c r="AW779" s="193" t="s">
        <v>271</v>
      </c>
      <c r="AX779" s="193" t="s">
        <v>271</v>
      </c>
      <c r="AY779" s="190" t="s">
        <v>287</v>
      </c>
      <c r="AZ779" s="193">
        <v>2217</v>
      </c>
      <c r="BA779" s="193">
        <v>0</v>
      </c>
      <c r="BB779" s="190" t="s">
        <v>271</v>
      </c>
      <c r="BC779" s="193" t="s">
        <v>271</v>
      </c>
      <c r="BD779" s="193" t="s">
        <v>271</v>
      </c>
      <c r="BE779" s="190" t="s">
        <v>271</v>
      </c>
      <c r="BF779" s="193" t="s">
        <v>271</v>
      </c>
      <c r="BG779" s="193" t="s">
        <v>271</v>
      </c>
      <c r="BH779" s="190" t="s">
        <v>271</v>
      </c>
      <c r="BI779" s="193" t="s">
        <v>271</v>
      </c>
      <c r="BJ779" s="193" t="s">
        <v>271</v>
      </c>
      <c r="BK779" s="190" t="s">
        <v>287</v>
      </c>
      <c r="BL779" s="193">
        <v>0</v>
      </c>
      <c r="BM779" s="193">
        <v>0</v>
      </c>
      <c r="BN779" s="190" t="s">
        <v>271</v>
      </c>
      <c r="BO779" s="193" t="s">
        <v>271</v>
      </c>
      <c r="BP779" s="193" t="s">
        <v>271</v>
      </c>
      <c r="BQ779" s="190" t="s">
        <v>287</v>
      </c>
      <c r="BR779" s="193">
        <v>8367</v>
      </c>
      <c r="BS779" s="193">
        <v>33468</v>
      </c>
      <c r="BT779" s="190" t="s">
        <v>287</v>
      </c>
      <c r="BU779" s="193">
        <v>1000</v>
      </c>
      <c r="BV779" s="193">
        <v>9970</v>
      </c>
      <c r="BW779" s="193" t="s">
        <v>271</v>
      </c>
      <c r="BX779" s="193" t="s">
        <v>271</v>
      </c>
      <c r="BY779" s="193">
        <v>0</v>
      </c>
      <c r="BZ779" s="193" t="s">
        <v>271</v>
      </c>
      <c r="CA779" s="193" t="s">
        <v>271</v>
      </c>
      <c r="CB779" s="193">
        <v>0</v>
      </c>
      <c r="CC779" s="190" t="s">
        <v>271</v>
      </c>
      <c r="CD779" s="193" t="s">
        <v>271</v>
      </c>
      <c r="CE779" s="193" t="s">
        <v>271</v>
      </c>
      <c r="CF779" s="190" t="s">
        <v>271</v>
      </c>
      <c r="CG779" s="193" t="s">
        <v>271</v>
      </c>
      <c r="CH779" s="193" t="s">
        <v>271</v>
      </c>
      <c r="CI779" s="190" t="s">
        <v>271</v>
      </c>
      <c r="CJ779" s="193" t="s">
        <v>271</v>
      </c>
      <c r="CK779" s="193" t="s">
        <v>271</v>
      </c>
      <c r="CL779" s="190" t="s">
        <v>271</v>
      </c>
      <c r="CM779" s="193" t="s">
        <v>271</v>
      </c>
      <c r="CN779" s="193" t="s">
        <v>271</v>
      </c>
      <c r="CO779" s="190" t="s">
        <v>271</v>
      </c>
      <c r="CP779" s="193" t="s">
        <v>271</v>
      </c>
      <c r="CQ779" s="193" t="s">
        <v>271</v>
      </c>
      <c r="CR779" s="190" t="s">
        <v>271</v>
      </c>
      <c r="CS779" s="193" t="s">
        <v>271</v>
      </c>
      <c r="CT779" s="193" t="s">
        <v>271</v>
      </c>
      <c r="CU779" s="190" t="s">
        <v>271</v>
      </c>
      <c r="CV779" s="193" t="s">
        <v>271</v>
      </c>
      <c r="CW779" s="193" t="s">
        <v>271</v>
      </c>
      <c r="CX779" s="190" t="s">
        <v>271</v>
      </c>
      <c r="CY779" s="193" t="s">
        <v>271</v>
      </c>
      <c r="CZ779" s="193" t="s">
        <v>271</v>
      </c>
      <c r="DA779" s="190" t="s">
        <v>271</v>
      </c>
      <c r="DB779" s="193" t="s">
        <v>271</v>
      </c>
      <c r="DC779" s="193" t="s">
        <v>271</v>
      </c>
      <c r="DD779" s="190" t="s">
        <v>271</v>
      </c>
      <c r="DE779" s="193" t="s">
        <v>271</v>
      </c>
      <c r="DF779" s="193" t="s">
        <v>271</v>
      </c>
      <c r="DG779" s="190" t="s">
        <v>271</v>
      </c>
      <c r="DH779" s="193" t="s">
        <v>271</v>
      </c>
      <c r="DI779" s="193" t="s">
        <v>271</v>
      </c>
      <c r="DJ779" s="190" t="s">
        <v>271</v>
      </c>
      <c r="DK779" s="193" t="s">
        <v>271</v>
      </c>
      <c r="DL779" s="193" t="s">
        <v>271</v>
      </c>
      <c r="DM779" s="190" t="s">
        <v>271</v>
      </c>
      <c r="DN779" s="193" t="s">
        <v>271</v>
      </c>
      <c r="DO779" s="193" t="s">
        <v>271</v>
      </c>
      <c r="DP779" s="190" t="s">
        <v>271</v>
      </c>
      <c r="DQ779" s="193" t="s">
        <v>271</v>
      </c>
      <c r="DR779" s="193" t="s">
        <v>271</v>
      </c>
      <c r="DS779" s="190" t="s">
        <v>271</v>
      </c>
      <c r="DT779" s="193" t="s">
        <v>271</v>
      </c>
      <c r="DU779" s="193" t="s">
        <v>271</v>
      </c>
      <c r="DV779" s="190" t="s">
        <v>271</v>
      </c>
      <c r="DW779" s="193" t="s">
        <v>271</v>
      </c>
      <c r="DX779" s="193" t="s">
        <v>271</v>
      </c>
      <c r="DY779" s="190" t="s">
        <v>356</v>
      </c>
      <c r="DZ779" s="190" t="s">
        <v>272</v>
      </c>
      <c r="EA779" s="190" t="s">
        <v>381</v>
      </c>
      <c r="EB779" s="190" t="s">
        <v>286</v>
      </c>
      <c r="EC779" s="190" t="s">
        <v>297</v>
      </c>
      <c r="ED779" s="190" t="s">
        <v>271</v>
      </c>
      <c r="EE779" s="190" t="s">
        <v>271</v>
      </c>
      <c r="EF779" s="190" t="s">
        <v>2081</v>
      </c>
      <c r="EG779" s="190" t="s">
        <v>352</v>
      </c>
      <c r="EH779" s="190" t="s">
        <v>284</v>
      </c>
      <c r="EI779" s="190" t="s">
        <v>319</v>
      </c>
      <c r="EJ779" s="190" t="s">
        <v>245</v>
      </c>
      <c r="EK779" s="190" t="s">
        <v>379</v>
      </c>
      <c r="EL779" s="190" t="s">
        <v>272</v>
      </c>
      <c r="EM779" s="190" t="s">
        <v>272</v>
      </c>
      <c r="EN779" s="190" t="s">
        <v>272</v>
      </c>
      <c r="EO779" s="190" t="s">
        <v>272</v>
      </c>
      <c r="EP779" s="190" t="s">
        <v>378</v>
      </c>
      <c r="EQ779" s="190">
        <v>4</v>
      </c>
      <c r="ER779" s="190" t="s">
        <v>349</v>
      </c>
      <c r="ES779" s="190" t="s">
        <v>272</v>
      </c>
      <c r="ET779" s="190" t="s">
        <v>272</v>
      </c>
      <c r="EU779" s="190" t="s">
        <v>272</v>
      </c>
      <c r="EV779" s="190" t="s">
        <v>272</v>
      </c>
      <c r="EW779" s="190" t="s">
        <v>303</v>
      </c>
      <c r="EX779" s="190">
        <v>4</v>
      </c>
      <c r="EY779" s="190" t="s">
        <v>302</v>
      </c>
      <c r="EZ779" s="190" t="s">
        <v>268</v>
      </c>
      <c r="FA779" s="190" t="s">
        <v>260</v>
      </c>
      <c r="FB779" s="193">
        <v>1</v>
      </c>
      <c r="FC779" s="190" t="s">
        <v>442</v>
      </c>
      <c r="FD779" s="190" t="s">
        <v>271</v>
      </c>
      <c r="FE779" s="190" t="s">
        <v>271</v>
      </c>
      <c r="FF779" s="190" t="s">
        <v>264</v>
      </c>
      <c r="FG779" s="190" t="s">
        <v>2080</v>
      </c>
      <c r="FH779" s="190" t="s">
        <v>271</v>
      </c>
      <c r="FI779" s="190" t="s">
        <v>2079</v>
      </c>
      <c r="FJ779" s="190" t="s">
        <v>271</v>
      </c>
      <c r="FK779" s="190" t="s">
        <v>271</v>
      </c>
      <c r="FL779" s="190" t="s">
        <v>2078</v>
      </c>
      <c r="FM779" s="190" t="s">
        <v>2077</v>
      </c>
      <c r="FN779" s="190" t="s">
        <v>271</v>
      </c>
      <c r="FO779" s="190" t="s">
        <v>3161</v>
      </c>
      <c r="FP779" s="190" t="s">
        <v>271</v>
      </c>
      <c r="FQ779" s="193">
        <v>43438</v>
      </c>
      <c r="FR779" s="193">
        <v>11584</v>
      </c>
      <c r="FS779" s="190" t="s">
        <v>271</v>
      </c>
      <c r="FT779" s="190" t="s">
        <v>271</v>
      </c>
      <c r="FU779" s="190" t="s">
        <v>272</v>
      </c>
      <c r="FV779" s="190" t="s">
        <v>271</v>
      </c>
      <c r="FW779" s="190" t="s">
        <v>271</v>
      </c>
      <c r="FX779" s="190" t="s">
        <v>271</v>
      </c>
      <c r="FY779" s="190" t="s">
        <v>271</v>
      </c>
      <c r="FZ779" s="190" t="s">
        <v>271</v>
      </c>
      <c r="GA779" s="190" t="s">
        <v>271</v>
      </c>
      <c r="GB779" s="190" t="s">
        <v>271</v>
      </c>
      <c r="GC779" s="190" t="s">
        <v>271</v>
      </c>
      <c r="GD779" s="190" t="s">
        <v>271</v>
      </c>
      <c r="GE779" s="190" t="s">
        <v>271</v>
      </c>
    </row>
    <row r="780" spans="1:187" x14ac:dyDescent="0.3">
      <c r="A780" s="190" t="s">
        <v>372</v>
      </c>
      <c r="B780" s="190">
        <v>3319</v>
      </c>
      <c r="C780" s="190" t="s">
        <v>160</v>
      </c>
      <c r="D780" s="190" t="s">
        <v>238</v>
      </c>
      <c r="E780" s="190" t="s">
        <v>3160</v>
      </c>
      <c r="F780" s="190" t="s">
        <v>3159</v>
      </c>
      <c r="G780" s="190" t="s">
        <v>2855</v>
      </c>
      <c r="H780" s="190" t="s">
        <v>301</v>
      </c>
      <c r="I780" s="190" t="s">
        <v>301</v>
      </c>
      <c r="J780" s="190" t="s">
        <v>3153</v>
      </c>
      <c r="K780" s="190" t="s">
        <v>271</v>
      </c>
      <c r="L780" s="190" t="s">
        <v>271</v>
      </c>
      <c r="M780" s="190" t="s">
        <v>271</v>
      </c>
      <c r="N780" s="190" t="s">
        <v>271</v>
      </c>
      <c r="O780" s="190" t="s">
        <v>271</v>
      </c>
      <c r="P780" s="190" t="s">
        <v>271</v>
      </c>
      <c r="Q780" s="191">
        <v>42278</v>
      </c>
      <c r="R780" s="191">
        <v>42460</v>
      </c>
      <c r="S780" s="191">
        <v>42582</v>
      </c>
      <c r="T780" s="190" t="s">
        <v>452</v>
      </c>
      <c r="U780" s="194">
        <v>325453</v>
      </c>
      <c r="V780" s="190" t="s">
        <v>2087</v>
      </c>
      <c r="W780" s="190" t="s">
        <v>2086</v>
      </c>
      <c r="X780" s="190" t="s">
        <v>2085</v>
      </c>
      <c r="Y780" s="190" t="s">
        <v>271</v>
      </c>
      <c r="Z780" s="190" t="s">
        <v>271</v>
      </c>
      <c r="AA780" s="190" t="s">
        <v>271</v>
      </c>
      <c r="AB780" s="190" t="s">
        <v>448</v>
      </c>
      <c r="AC780" s="190" t="s">
        <v>3158</v>
      </c>
      <c r="AD780" s="190" t="s">
        <v>325</v>
      </c>
      <c r="AE780" s="190" t="s">
        <v>3157</v>
      </c>
      <c r="AF780" s="190" t="s">
        <v>3144</v>
      </c>
      <c r="AG780" s="193">
        <v>0</v>
      </c>
      <c r="AH780" s="193">
        <v>0</v>
      </c>
      <c r="AI780" s="193">
        <v>0</v>
      </c>
      <c r="AJ780" s="193">
        <v>4000</v>
      </c>
      <c r="AK780" s="193">
        <v>6000</v>
      </c>
      <c r="AL780" s="193">
        <v>10000</v>
      </c>
      <c r="AM780" s="193">
        <v>5166</v>
      </c>
      <c r="AN780" s="193">
        <v>9594</v>
      </c>
      <c r="AO780" s="193">
        <v>14760</v>
      </c>
      <c r="AP780" s="193">
        <v>11726</v>
      </c>
      <c r="AQ780" s="193">
        <v>27658</v>
      </c>
      <c r="AR780" s="193">
        <v>39384</v>
      </c>
      <c r="AS780" s="190" t="s">
        <v>271</v>
      </c>
      <c r="AT780" s="193" t="s">
        <v>271</v>
      </c>
      <c r="AU780" s="193" t="s">
        <v>271</v>
      </c>
      <c r="AV780" s="190" t="s">
        <v>271</v>
      </c>
      <c r="AW780" s="193" t="s">
        <v>271</v>
      </c>
      <c r="AX780" s="193" t="s">
        <v>271</v>
      </c>
      <c r="AY780" s="190" t="s">
        <v>287</v>
      </c>
      <c r="AZ780" s="193">
        <v>31908</v>
      </c>
      <c r="BA780" s="193">
        <v>0</v>
      </c>
      <c r="BB780" s="190" t="s">
        <v>271</v>
      </c>
      <c r="BC780" s="193" t="s">
        <v>271</v>
      </c>
      <c r="BD780" s="193" t="s">
        <v>271</v>
      </c>
      <c r="BE780" s="190" t="s">
        <v>271</v>
      </c>
      <c r="BF780" s="193" t="s">
        <v>271</v>
      </c>
      <c r="BG780" s="193" t="s">
        <v>271</v>
      </c>
      <c r="BH780" s="190" t="s">
        <v>271</v>
      </c>
      <c r="BI780" s="193" t="s">
        <v>271</v>
      </c>
      <c r="BJ780" s="193" t="s">
        <v>271</v>
      </c>
      <c r="BK780" s="190" t="s">
        <v>287</v>
      </c>
      <c r="BL780" s="193">
        <v>0</v>
      </c>
      <c r="BM780" s="193">
        <v>0</v>
      </c>
      <c r="BN780" s="190" t="s">
        <v>271</v>
      </c>
      <c r="BO780" s="193" t="s">
        <v>271</v>
      </c>
      <c r="BP780" s="193" t="s">
        <v>271</v>
      </c>
      <c r="BQ780" s="190" t="s">
        <v>287</v>
      </c>
      <c r="BR780" s="193">
        <v>3315</v>
      </c>
      <c r="BS780" s="193">
        <v>13260</v>
      </c>
      <c r="BT780" s="190" t="s">
        <v>287</v>
      </c>
      <c r="BU780" s="193">
        <v>4161</v>
      </c>
      <c r="BV780" s="193">
        <v>1500</v>
      </c>
      <c r="BW780" s="193" t="s">
        <v>271</v>
      </c>
      <c r="BX780" s="193" t="s">
        <v>271</v>
      </c>
      <c r="BY780" s="193">
        <v>0</v>
      </c>
      <c r="BZ780" s="193" t="s">
        <v>271</v>
      </c>
      <c r="CA780" s="193" t="s">
        <v>271</v>
      </c>
      <c r="CB780" s="193">
        <v>0</v>
      </c>
      <c r="CC780" s="190" t="s">
        <v>271</v>
      </c>
      <c r="CD780" s="193" t="s">
        <v>271</v>
      </c>
      <c r="CE780" s="193" t="s">
        <v>271</v>
      </c>
      <c r="CF780" s="190" t="s">
        <v>271</v>
      </c>
      <c r="CG780" s="193" t="s">
        <v>271</v>
      </c>
      <c r="CH780" s="193" t="s">
        <v>271</v>
      </c>
      <c r="CI780" s="190" t="s">
        <v>271</v>
      </c>
      <c r="CJ780" s="193" t="s">
        <v>271</v>
      </c>
      <c r="CK780" s="193" t="s">
        <v>271</v>
      </c>
      <c r="CL780" s="190" t="s">
        <v>271</v>
      </c>
      <c r="CM780" s="193" t="s">
        <v>271</v>
      </c>
      <c r="CN780" s="193" t="s">
        <v>271</v>
      </c>
      <c r="CO780" s="190" t="s">
        <v>271</v>
      </c>
      <c r="CP780" s="193" t="s">
        <v>271</v>
      </c>
      <c r="CQ780" s="193" t="s">
        <v>271</v>
      </c>
      <c r="CR780" s="190" t="s">
        <v>271</v>
      </c>
      <c r="CS780" s="193" t="s">
        <v>271</v>
      </c>
      <c r="CT780" s="193" t="s">
        <v>271</v>
      </c>
      <c r="CU780" s="190" t="s">
        <v>271</v>
      </c>
      <c r="CV780" s="193" t="s">
        <v>271</v>
      </c>
      <c r="CW780" s="193" t="s">
        <v>271</v>
      </c>
      <c r="CX780" s="190" t="s">
        <v>271</v>
      </c>
      <c r="CY780" s="193" t="s">
        <v>271</v>
      </c>
      <c r="CZ780" s="193" t="s">
        <v>271</v>
      </c>
      <c r="DA780" s="190" t="s">
        <v>271</v>
      </c>
      <c r="DB780" s="193" t="s">
        <v>271</v>
      </c>
      <c r="DC780" s="193" t="s">
        <v>271</v>
      </c>
      <c r="DD780" s="190" t="s">
        <v>271</v>
      </c>
      <c r="DE780" s="193" t="s">
        <v>271</v>
      </c>
      <c r="DF780" s="193" t="s">
        <v>271</v>
      </c>
      <c r="DG780" s="190" t="s">
        <v>271</v>
      </c>
      <c r="DH780" s="193" t="s">
        <v>271</v>
      </c>
      <c r="DI780" s="193" t="s">
        <v>271</v>
      </c>
      <c r="DJ780" s="190" t="s">
        <v>271</v>
      </c>
      <c r="DK780" s="193" t="s">
        <v>271</v>
      </c>
      <c r="DL780" s="193" t="s">
        <v>271</v>
      </c>
      <c r="DM780" s="190" t="s">
        <v>271</v>
      </c>
      <c r="DN780" s="193" t="s">
        <v>271</v>
      </c>
      <c r="DO780" s="193" t="s">
        <v>271</v>
      </c>
      <c r="DP780" s="190" t="s">
        <v>271</v>
      </c>
      <c r="DQ780" s="193" t="s">
        <v>271</v>
      </c>
      <c r="DR780" s="193" t="s">
        <v>271</v>
      </c>
      <c r="DS780" s="190" t="s">
        <v>271</v>
      </c>
      <c r="DT780" s="193" t="s">
        <v>271</v>
      </c>
      <c r="DU780" s="193" t="s">
        <v>271</v>
      </c>
      <c r="DV780" s="190" t="s">
        <v>271</v>
      </c>
      <c r="DW780" s="193" t="s">
        <v>271</v>
      </c>
      <c r="DX780" s="193" t="s">
        <v>271</v>
      </c>
      <c r="DY780" s="190" t="s">
        <v>356</v>
      </c>
      <c r="DZ780" s="190" t="s">
        <v>272</v>
      </c>
      <c r="EA780" s="190" t="s">
        <v>695</v>
      </c>
      <c r="EB780" s="190" t="s">
        <v>286</v>
      </c>
      <c r="EC780" s="190" t="s">
        <v>297</v>
      </c>
      <c r="ED780" s="190" t="s">
        <v>271</v>
      </c>
      <c r="EE780" s="190" t="s">
        <v>271</v>
      </c>
      <c r="EF780" s="190" t="s">
        <v>2081</v>
      </c>
      <c r="EG780" s="190" t="s">
        <v>352</v>
      </c>
      <c r="EH780" s="190" t="s">
        <v>284</v>
      </c>
      <c r="EI780" s="190" t="s">
        <v>319</v>
      </c>
      <c r="EJ780" s="190" t="s">
        <v>245</v>
      </c>
      <c r="EK780" s="190" t="s">
        <v>379</v>
      </c>
      <c r="EL780" s="190" t="s">
        <v>272</v>
      </c>
      <c r="EM780" s="190" t="s">
        <v>272</v>
      </c>
      <c r="EN780" s="190" t="s">
        <v>272</v>
      </c>
      <c r="EO780" s="190" t="s">
        <v>272</v>
      </c>
      <c r="EP780" s="190" t="s">
        <v>378</v>
      </c>
      <c r="EQ780" s="190">
        <v>4</v>
      </c>
      <c r="ER780" s="190" t="s">
        <v>349</v>
      </c>
      <c r="ES780" s="190" t="s">
        <v>272</v>
      </c>
      <c r="ET780" s="190" t="s">
        <v>272</v>
      </c>
      <c r="EU780" s="190" t="s">
        <v>272</v>
      </c>
      <c r="EV780" s="190" t="s">
        <v>272</v>
      </c>
      <c r="EW780" s="190" t="s">
        <v>303</v>
      </c>
      <c r="EX780" s="190">
        <v>4</v>
      </c>
      <c r="EY780" s="190" t="s">
        <v>302</v>
      </c>
      <c r="EZ780" s="190" t="s">
        <v>268</v>
      </c>
      <c r="FA780" s="190" t="s">
        <v>260</v>
      </c>
      <c r="FB780" s="193">
        <v>1</v>
      </c>
      <c r="FC780" s="190" t="s">
        <v>442</v>
      </c>
      <c r="FD780" s="190" t="s">
        <v>271</v>
      </c>
      <c r="FE780" s="190" t="s">
        <v>271</v>
      </c>
      <c r="FF780" s="190" t="s">
        <v>264</v>
      </c>
      <c r="FG780" s="190" t="s">
        <v>2080</v>
      </c>
      <c r="FH780" s="190" t="s">
        <v>271</v>
      </c>
      <c r="FI780" s="190" t="s">
        <v>2079</v>
      </c>
      <c r="FJ780" s="190" t="s">
        <v>271</v>
      </c>
      <c r="FK780" s="190" t="s">
        <v>271</v>
      </c>
      <c r="FL780" s="190" t="s">
        <v>2078</v>
      </c>
      <c r="FM780" s="190" t="s">
        <v>2077</v>
      </c>
      <c r="FN780" s="190" t="s">
        <v>271</v>
      </c>
      <c r="FO780" s="190" t="s">
        <v>3156</v>
      </c>
      <c r="FP780" s="190" t="s">
        <v>271</v>
      </c>
      <c r="FQ780" s="193">
        <v>14760</v>
      </c>
      <c r="FR780" s="193">
        <v>39384</v>
      </c>
      <c r="FS780" s="190" t="s">
        <v>271</v>
      </c>
      <c r="FT780" s="190" t="s">
        <v>271</v>
      </c>
      <c r="FU780" s="190" t="s">
        <v>272</v>
      </c>
      <c r="FV780" s="190" t="s">
        <v>271</v>
      </c>
      <c r="FW780" s="190" t="s">
        <v>271</v>
      </c>
      <c r="FX780" s="190" t="s">
        <v>271</v>
      </c>
      <c r="FY780" s="190" t="s">
        <v>271</v>
      </c>
      <c r="FZ780" s="190" t="s">
        <v>271</v>
      </c>
      <c r="GA780" s="190" t="s">
        <v>271</v>
      </c>
      <c r="GB780" s="190" t="s">
        <v>271</v>
      </c>
      <c r="GC780" s="190" t="s">
        <v>271</v>
      </c>
      <c r="GD780" s="190" t="s">
        <v>271</v>
      </c>
      <c r="GE780" s="190" t="s">
        <v>271</v>
      </c>
    </row>
    <row r="781" spans="1:187" x14ac:dyDescent="0.3">
      <c r="A781" s="190" t="s">
        <v>372</v>
      </c>
      <c r="B781" s="190">
        <v>3320</v>
      </c>
      <c r="C781" s="190" t="s">
        <v>160</v>
      </c>
      <c r="D781" s="190" t="s">
        <v>238</v>
      </c>
      <c r="E781" s="190" t="s">
        <v>3155</v>
      </c>
      <c r="F781" s="190" t="s">
        <v>3154</v>
      </c>
      <c r="G781" s="190" t="s">
        <v>2855</v>
      </c>
      <c r="H781" s="190" t="s">
        <v>301</v>
      </c>
      <c r="I781" s="190" t="s">
        <v>301</v>
      </c>
      <c r="J781" s="190" t="s">
        <v>3153</v>
      </c>
      <c r="K781" s="190" t="s">
        <v>301</v>
      </c>
      <c r="L781" s="190" t="s">
        <v>271</v>
      </c>
      <c r="M781" s="190" t="s">
        <v>3152</v>
      </c>
      <c r="N781" s="190" t="s">
        <v>271</v>
      </c>
      <c r="O781" s="190" t="s">
        <v>271</v>
      </c>
      <c r="P781" s="190" t="s">
        <v>271</v>
      </c>
      <c r="Q781" s="191">
        <v>42236</v>
      </c>
      <c r="R781" s="191">
        <v>42674</v>
      </c>
      <c r="T781" s="190" t="s">
        <v>452</v>
      </c>
      <c r="U781" s="194">
        <v>58840.66</v>
      </c>
      <c r="V781" s="190" t="s">
        <v>2087</v>
      </c>
      <c r="W781" s="190" t="s">
        <v>2086</v>
      </c>
      <c r="X781" s="190" t="s">
        <v>2085</v>
      </c>
      <c r="Y781" s="190" t="s">
        <v>271</v>
      </c>
      <c r="Z781" s="190" t="s">
        <v>271</v>
      </c>
      <c r="AA781" s="190" t="s">
        <v>271</v>
      </c>
      <c r="AB781" s="190" t="s">
        <v>448</v>
      </c>
      <c r="AC781" s="190" t="s">
        <v>3151</v>
      </c>
      <c r="AD781" s="190" t="s">
        <v>325</v>
      </c>
      <c r="AE781" s="190" t="s">
        <v>3145</v>
      </c>
      <c r="AF781" s="190" t="s">
        <v>3144</v>
      </c>
      <c r="AG781" s="193">
        <v>0</v>
      </c>
      <c r="AH781" s="193">
        <v>0</v>
      </c>
      <c r="AI781" s="193">
        <v>0</v>
      </c>
      <c r="AJ781" s="193">
        <v>4000</v>
      </c>
      <c r="AK781" s="193">
        <v>6000</v>
      </c>
      <c r="AL781" s="193">
        <v>10000</v>
      </c>
      <c r="AM781" s="193">
        <v>4240</v>
      </c>
      <c r="AN781" s="193">
        <v>6364</v>
      </c>
      <c r="AO781" s="193">
        <v>10604</v>
      </c>
      <c r="AP781" s="193">
        <v>4113</v>
      </c>
      <c r="AQ781" s="193">
        <v>6085</v>
      </c>
      <c r="AR781" s="193">
        <v>10198</v>
      </c>
      <c r="AS781" s="190" t="s">
        <v>271</v>
      </c>
      <c r="AT781" s="193" t="s">
        <v>271</v>
      </c>
      <c r="AU781" s="193" t="s">
        <v>271</v>
      </c>
      <c r="AV781" s="190" t="s">
        <v>271</v>
      </c>
      <c r="AW781" s="193" t="s">
        <v>271</v>
      </c>
      <c r="AX781" s="193" t="s">
        <v>271</v>
      </c>
      <c r="AY781" s="190" t="s">
        <v>287</v>
      </c>
      <c r="AZ781" s="193">
        <v>7547</v>
      </c>
      <c r="BA781" s="193">
        <v>0</v>
      </c>
      <c r="BB781" s="190" t="s">
        <v>271</v>
      </c>
      <c r="BC781" s="193" t="s">
        <v>271</v>
      </c>
      <c r="BD781" s="193" t="s">
        <v>271</v>
      </c>
      <c r="BE781" s="190" t="s">
        <v>271</v>
      </c>
      <c r="BF781" s="193" t="s">
        <v>271</v>
      </c>
      <c r="BG781" s="193" t="s">
        <v>271</v>
      </c>
      <c r="BH781" s="190" t="s">
        <v>271</v>
      </c>
      <c r="BI781" s="193" t="s">
        <v>271</v>
      </c>
      <c r="BJ781" s="193" t="s">
        <v>271</v>
      </c>
      <c r="BK781" s="190" t="s">
        <v>287</v>
      </c>
      <c r="BL781" s="193">
        <v>0</v>
      </c>
      <c r="BM781" s="193">
        <v>0</v>
      </c>
      <c r="BN781" s="190" t="s">
        <v>271</v>
      </c>
      <c r="BO781" s="193" t="s">
        <v>271</v>
      </c>
      <c r="BP781" s="193" t="s">
        <v>271</v>
      </c>
      <c r="BQ781" s="190" t="s">
        <v>287</v>
      </c>
      <c r="BR781" s="193">
        <v>0</v>
      </c>
      <c r="BS781" s="193">
        <v>0</v>
      </c>
      <c r="BT781" s="190" t="s">
        <v>287</v>
      </c>
      <c r="BU781" s="193">
        <v>2651</v>
      </c>
      <c r="BV781" s="193">
        <v>10604</v>
      </c>
      <c r="BW781" s="193" t="s">
        <v>271</v>
      </c>
      <c r="BX781" s="193" t="s">
        <v>271</v>
      </c>
      <c r="BY781" s="193">
        <v>0</v>
      </c>
      <c r="BZ781" s="193" t="s">
        <v>271</v>
      </c>
      <c r="CA781" s="193" t="s">
        <v>271</v>
      </c>
      <c r="CB781" s="193">
        <v>0</v>
      </c>
      <c r="CC781" s="190" t="s">
        <v>271</v>
      </c>
      <c r="CD781" s="193" t="s">
        <v>271</v>
      </c>
      <c r="CE781" s="193" t="s">
        <v>271</v>
      </c>
      <c r="CF781" s="190" t="s">
        <v>271</v>
      </c>
      <c r="CG781" s="193" t="s">
        <v>271</v>
      </c>
      <c r="CH781" s="193" t="s">
        <v>271</v>
      </c>
      <c r="CI781" s="190" t="s">
        <v>271</v>
      </c>
      <c r="CJ781" s="193" t="s">
        <v>271</v>
      </c>
      <c r="CK781" s="193" t="s">
        <v>271</v>
      </c>
      <c r="CL781" s="190" t="s">
        <v>271</v>
      </c>
      <c r="CM781" s="193" t="s">
        <v>271</v>
      </c>
      <c r="CN781" s="193" t="s">
        <v>271</v>
      </c>
      <c r="CO781" s="190" t="s">
        <v>271</v>
      </c>
      <c r="CP781" s="193" t="s">
        <v>271</v>
      </c>
      <c r="CQ781" s="193" t="s">
        <v>271</v>
      </c>
      <c r="CR781" s="190" t="s">
        <v>271</v>
      </c>
      <c r="CS781" s="193" t="s">
        <v>271</v>
      </c>
      <c r="CT781" s="193" t="s">
        <v>271</v>
      </c>
      <c r="CU781" s="190" t="s">
        <v>271</v>
      </c>
      <c r="CV781" s="193" t="s">
        <v>271</v>
      </c>
      <c r="CW781" s="193" t="s">
        <v>271</v>
      </c>
      <c r="CX781" s="190" t="s">
        <v>271</v>
      </c>
      <c r="CY781" s="193" t="s">
        <v>271</v>
      </c>
      <c r="CZ781" s="193" t="s">
        <v>271</v>
      </c>
      <c r="DA781" s="190" t="s">
        <v>271</v>
      </c>
      <c r="DB781" s="193" t="s">
        <v>271</v>
      </c>
      <c r="DC781" s="193" t="s">
        <v>271</v>
      </c>
      <c r="DD781" s="190" t="s">
        <v>271</v>
      </c>
      <c r="DE781" s="193" t="s">
        <v>271</v>
      </c>
      <c r="DF781" s="193" t="s">
        <v>271</v>
      </c>
      <c r="DG781" s="190" t="s">
        <v>271</v>
      </c>
      <c r="DH781" s="193" t="s">
        <v>271</v>
      </c>
      <c r="DI781" s="193" t="s">
        <v>271</v>
      </c>
      <c r="DJ781" s="190" t="s">
        <v>271</v>
      </c>
      <c r="DK781" s="193" t="s">
        <v>271</v>
      </c>
      <c r="DL781" s="193" t="s">
        <v>271</v>
      </c>
      <c r="DM781" s="190" t="s">
        <v>271</v>
      </c>
      <c r="DN781" s="193" t="s">
        <v>271</v>
      </c>
      <c r="DO781" s="193" t="s">
        <v>271</v>
      </c>
      <c r="DP781" s="190" t="s">
        <v>271</v>
      </c>
      <c r="DQ781" s="193" t="s">
        <v>271</v>
      </c>
      <c r="DR781" s="193" t="s">
        <v>271</v>
      </c>
      <c r="DS781" s="190" t="s">
        <v>271</v>
      </c>
      <c r="DT781" s="193" t="s">
        <v>271</v>
      </c>
      <c r="DU781" s="193" t="s">
        <v>271</v>
      </c>
      <c r="DV781" s="190" t="s">
        <v>271</v>
      </c>
      <c r="DW781" s="193" t="s">
        <v>271</v>
      </c>
      <c r="DX781" s="193" t="s">
        <v>271</v>
      </c>
      <c r="DY781" s="190" t="s">
        <v>356</v>
      </c>
      <c r="DZ781" s="190" t="s">
        <v>272</v>
      </c>
      <c r="EA781" s="190" t="s">
        <v>308</v>
      </c>
      <c r="EB781" s="190" t="s">
        <v>286</v>
      </c>
      <c r="EC781" s="190" t="s">
        <v>297</v>
      </c>
      <c r="ED781" s="190" t="s">
        <v>271</v>
      </c>
      <c r="EE781" s="190" t="s">
        <v>271</v>
      </c>
      <c r="EF781" s="190" t="s">
        <v>2081</v>
      </c>
      <c r="EG781" s="190" t="s">
        <v>352</v>
      </c>
      <c r="EH781" s="190" t="s">
        <v>284</v>
      </c>
      <c r="EI781" s="190" t="s">
        <v>319</v>
      </c>
      <c r="EJ781" s="190" t="s">
        <v>245</v>
      </c>
      <c r="EK781" s="190" t="s">
        <v>379</v>
      </c>
      <c r="EL781" s="190" t="s">
        <v>272</v>
      </c>
      <c r="EM781" s="190" t="s">
        <v>272</v>
      </c>
      <c r="EN781" s="190" t="s">
        <v>272</v>
      </c>
      <c r="EO781" s="190" t="s">
        <v>272</v>
      </c>
      <c r="EP781" s="190" t="s">
        <v>378</v>
      </c>
      <c r="EQ781" s="190">
        <v>4</v>
      </c>
      <c r="ER781" s="190" t="s">
        <v>349</v>
      </c>
      <c r="ES781" s="190" t="s">
        <v>272</v>
      </c>
      <c r="ET781" s="190" t="s">
        <v>272</v>
      </c>
      <c r="EU781" s="190" t="s">
        <v>272</v>
      </c>
      <c r="EV781" s="190" t="s">
        <v>272</v>
      </c>
      <c r="EW781" s="190" t="s">
        <v>303</v>
      </c>
      <c r="EX781" s="190">
        <v>4</v>
      </c>
      <c r="EY781" s="190" t="s">
        <v>271</v>
      </c>
      <c r="EZ781" s="190" t="s">
        <v>268</v>
      </c>
      <c r="FA781" s="190" t="s">
        <v>260</v>
      </c>
      <c r="FB781" s="193">
        <v>1</v>
      </c>
      <c r="FC781" s="190" t="s">
        <v>442</v>
      </c>
      <c r="FD781" s="190" t="s">
        <v>271</v>
      </c>
      <c r="FE781" s="190" t="s">
        <v>271</v>
      </c>
      <c r="FF781" s="190" t="s">
        <v>264</v>
      </c>
      <c r="FG781" s="190" t="s">
        <v>2080</v>
      </c>
      <c r="FH781" s="190" t="s">
        <v>271</v>
      </c>
      <c r="FI781" s="190" t="s">
        <v>2079</v>
      </c>
      <c r="FJ781" s="190" t="s">
        <v>271</v>
      </c>
      <c r="FK781" s="190" t="s">
        <v>271</v>
      </c>
      <c r="FL781" s="190" t="s">
        <v>2078</v>
      </c>
      <c r="FM781" s="190" t="s">
        <v>2077</v>
      </c>
      <c r="FN781" s="190" t="s">
        <v>271</v>
      </c>
      <c r="FO781" s="190" t="s">
        <v>3150</v>
      </c>
      <c r="FP781" s="190" t="s">
        <v>271</v>
      </c>
      <c r="FQ781" s="193">
        <v>10604</v>
      </c>
      <c r="FR781" s="193">
        <v>10198</v>
      </c>
      <c r="FS781" s="190" t="s">
        <v>271</v>
      </c>
      <c r="FT781" s="190" t="s">
        <v>271</v>
      </c>
      <c r="FU781" s="190" t="s">
        <v>272</v>
      </c>
      <c r="FV781" s="190" t="s">
        <v>271</v>
      </c>
      <c r="FW781" s="190" t="s">
        <v>271</v>
      </c>
      <c r="FX781" s="190" t="s">
        <v>271</v>
      </c>
      <c r="FY781" s="190" t="s">
        <v>271</v>
      </c>
      <c r="FZ781" s="190" t="s">
        <v>271</v>
      </c>
      <c r="GA781" s="190" t="s">
        <v>271</v>
      </c>
      <c r="GB781" s="190" t="s">
        <v>271</v>
      </c>
      <c r="GC781" s="190" t="s">
        <v>271</v>
      </c>
      <c r="GD781" s="190" t="s">
        <v>271</v>
      </c>
      <c r="GE781" s="190" t="s">
        <v>271</v>
      </c>
    </row>
    <row r="782" spans="1:187" x14ac:dyDescent="0.3">
      <c r="A782" s="190" t="s">
        <v>372</v>
      </c>
      <c r="B782" s="190">
        <v>3321</v>
      </c>
      <c r="C782" s="190" t="s">
        <v>160</v>
      </c>
      <c r="D782" s="190" t="s">
        <v>238</v>
      </c>
      <c r="E782" s="190" t="s">
        <v>3149</v>
      </c>
      <c r="F782" s="190" t="s">
        <v>3148</v>
      </c>
      <c r="G782" s="190" t="s">
        <v>2855</v>
      </c>
      <c r="H782" s="190" t="s">
        <v>301</v>
      </c>
      <c r="I782" s="190" t="s">
        <v>301</v>
      </c>
      <c r="J782" s="190" t="s">
        <v>3147</v>
      </c>
      <c r="K782" s="190" t="s">
        <v>271</v>
      </c>
      <c r="L782" s="190" t="s">
        <v>271</v>
      </c>
      <c r="M782" s="190" t="s">
        <v>271</v>
      </c>
      <c r="N782" s="190" t="s">
        <v>271</v>
      </c>
      <c r="O782" s="190" t="s">
        <v>271</v>
      </c>
      <c r="P782" s="190" t="s">
        <v>271</v>
      </c>
      <c r="Q782" s="191">
        <v>42306</v>
      </c>
      <c r="R782" s="191">
        <v>42396</v>
      </c>
      <c r="T782" s="190" t="s">
        <v>452</v>
      </c>
      <c r="U782" s="194">
        <v>74839.100000000006</v>
      </c>
      <c r="V782" s="190" t="s">
        <v>2087</v>
      </c>
      <c r="W782" s="190" t="s">
        <v>2086</v>
      </c>
      <c r="X782" s="190" t="s">
        <v>2085</v>
      </c>
      <c r="Y782" s="190" t="s">
        <v>271</v>
      </c>
      <c r="Z782" s="190" t="s">
        <v>271</v>
      </c>
      <c r="AA782" s="190" t="s">
        <v>271</v>
      </c>
      <c r="AB782" s="190" t="s">
        <v>448</v>
      </c>
      <c r="AC782" s="190" t="s">
        <v>3146</v>
      </c>
      <c r="AD782" s="190" t="s">
        <v>325</v>
      </c>
      <c r="AE782" s="190" t="s">
        <v>3145</v>
      </c>
      <c r="AF782" s="190" t="s">
        <v>3144</v>
      </c>
      <c r="AG782" s="193">
        <v>0</v>
      </c>
      <c r="AH782" s="193">
        <v>0</v>
      </c>
      <c r="AI782" s="193">
        <v>0</v>
      </c>
      <c r="AJ782" s="193">
        <v>400</v>
      </c>
      <c r="AK782" s="193">
        <v>350</v>
      </c>
      <c r="AL782" s="193">
        <v>750</v>
      </c>
      <c r="AM782" s="193">
        <v>0</v>
      </c>
      <c r="AN782" s="193">
        <v>0</v>
      </c>
      <c r="AO782" s="193">
        <v>0</v>
      </c>
      <c r="AP782" s="193">
        <v>404</v>
      </c>
      <c r="AQ782" s="193">
        <v>346</v>
      </c>
      <c r="AR782" s="193">
        <v>750</v>
      </c>
      <c r="AS782" s="190" t="s">
        <v>271</v>
      </c>
      <c r="AT782" s="193" t="s">
        <v>271</v>
      </c>
      <c r="AU782" s="193" t="s">
        <v>271</v>
      </c>
      <c r="AV782" s="190" t="s">
        <v>271</v>
      </c>
      <c r="AW782" s="193" t="s">
        <v>271</v>
      </c>
      <c r="AX782" s="193" t="s">
        <v>271</v>
      </c>
      <c r="AY782" s="190" t="s">
        <v>287</v>
      </c>
      <c r="AZ782" s="193">
        <v>750</v>
      </c>
      <c r="BA782" s="193">
        <v>0</v>
      </c>
      <c r="BB782" s="190" t="s">
        <v>271</v>
      </c>
      <c r="BC782" s="193" t="s">
        <v>271</v>
      </c>
      <c r="BD782" s="193" t="s">
        <v>271</v>
      </c>
      <c r="BE782" s="190" t="s">
        <v>271</v>
      </c>
      <c r="BF782" s="193" t="s">
        <v>271</v>
      </c>
      <c r="BG782" s="193" t="s">
        <v>271</v>
      </c>
      <c r="BH782" s="190" t="s">
        <v>271</v>
      </c>
      <c r="BI782" s="193" t="s">
        <v>271</v>
      </c>
      <c r="BJ782" s="193" t="s">
        <v>271</v>
      </c>
      <c r="BK782" s="190" t="s">
        <v>287</v>
      </c>
      <c r="BL782" s="193">
        <v>0</v>
      </c>
      <c r="BM782" s="193">
        <v>0</v>
      </c>
      <c r="BN782" s="190" t="s">
        <v>271</v>
      </c>
      <c r="BO782" s="193" t="s">
        <v>271</v>
      </c>
      <c r="BP782" s="193" t="s">
        <v>271</v>
      </c>
      <c r="BQ782" s="190" t="s">
        <v>287</v>
      </c>
      <c r="BR782" s="193">
        <v>0</v>
      </c>
      <c r="BS782" s="193">
        <v>0</v>
      </c>
      <c r="BT782" s="190" t="s">
        <v>287</v>
      </c>
      <c r="BU782" s="193">
        <v>0</v>
      </c>
      <c r="BV782" s="193">
        <v>0</v>
      </c>
      <c r="BW782" s="193" t="s">
        <v>271</v>
      </c>
      <c r="BX782" s="193" t="s">
        <v>271</v>
      </c>
      <c r="BY782" s="193">
        <v>0</v>
      </c>
      <c r="BZ782" s="193" t="s">
        <v>271</v>
      </c>
      <c r="CA782" s="193" t="s">
        <v>271</v>
      </c>
      <c r="CB782" s="193">
        <v>0</v>
      </c>
      <c r="CC782" s="190" t="s">
        <v>271</v>
      </c>
      <c r="CD782" s="193" t="s">
        <v>271</v>
      </c>
      <c r="CE782" s="193" t="s">
        <v>271</v>
      </c>
      <c r="CF782" s="190" t="s">
        <v>271</v>
      </c>
      <c r="CG782" s="193" t="s">
        <v>271</v>
      </c>
      <c r="CH782" s="193" t="s">
        <v>271</v>
      </c>
      <c r="CI782" s="190" t="s">
        <v>271</v>
      </c>
      <c r="CJ782" s="193" t="s">
        <v>271</v>
      </c>
      <c r="CK782" s="193" t="s">
        <v>271</v>
      </c>
      <c r="CL782" s="190" t="s">
        <v>271</v>
      </c>
      <c r="CM782" s="193" t="s">
        <v>271</v>
      </c>
      <c r="CN782" s="193" t="s">
        <v>271</v>
      </c>
      <c r="CO782" s="190" t="s">
        <v>271</v>
      </c>
      <c r="CP782" s="193" t="s">
        <v>271</v>
      </c>
      <c r="CQ782" s="193" t="s">
        <v>271</v>
      </c>
      <c r="CR782" s="190" t="s">
        <v>271</v>
      </c>
      <c r="CS782" s="193" t="s">
        <v>271</v>
      </c>
      <c r="CT782" s="193" t="s">
        <v>271</v>
      </c>
      <c r="CU782" s="190" t="s">
        <v>271</v>
      </c>
      <c r="CV782" s="193" t="s">
        <v>271</v>
      </c>
      <c r="CW782" s="193" t="s">
        <v>271</v>
      </c>
      <c r="CX782" s="190" t="s">
        <v>271</v>
      </c>
      <c r="CY782" s="193" t="s">
        <v>271</v>
      </c>
      <c r="CZ782" s="193" t="s">
        <v>271</v>
      </c>
      <c r="DA782" s="190" t="s">
        <v>271</v>
      </c>
      <c r="DB782" s="193" t="s">
        <v>271</v>
      </c>
      <c r="DC782" s="193" t="s">
        <v>271</v>
      </c>
      <c r="DD782" s="190" t="s">
        <v>271</v>
      </c>
      <c r="DE782" s="193" t="s">
        <v>271</v>
      </c>
      <c r="DF782" s="193" t="s">
        <v>271</v>
      </c>
      <c r="DG782" s="190" t="s">
        <v>271</v>
      </c>
      <c r="DH782" s="193" t="s">
        <v>271</v>
      </c>
      <c r="DI782" s="193" t="s">
        <v>271</v>
      </c>
      <c r="DJ782" s="190" t="s">
        <v>271</v>
      </c>
      <c r="DK782" s="193" t="s">
        <v>271</v>
      </c>
      <c r="DL782" s="193" t="s">
        <v>271</v>
      </c>
      <c r="DM782" s="190" t="s">
        <v>271</v>
      </c>
      <c r="DN782" s="193" t="s">
        <v>271</v>
      </c>
      <c r="DO782" s="193" t="s">
        <v>271</v>
      </c>
      <c r="DP782" s="190" t="s">
        <v>271</v>
      </c>
      <c r="DQ782" s="193" t="s">
        <v>271</v>
      </c>
      <c r="DR782" s="193" t="s">
        <v>271</v>
      </c>
      <c r="DS782" s="190" t="s">
        <v>271</v>
      </c>
      <c r="DT782" s="193" t="s">
        <v>271</v>
      </c>
      <c r="DU782" s="193" t="s">
        <v>271</v>
      </c>
      <c r="DV782" s="190" t="s">
        <v>271</v>
      </c>
      <c r="DW782" s="193" t="s">
        <v>271</v>
      </c>
      <c r="DX782" s="193" t="s">
        <v>271</v>
      </c>
      <c r="DY782" s="190" t="s">
        <v>356</v>
      </c>
      <c r="DZ782" s="190" t="s">
        <v>272</v>
      </c>
      <c r="EA782" s="190" t="s">
        <v>694</v>
      </c>
      <c r="EB782" s="190" t="s">
        <v>286</v>
      </c>
      <c r="EC782" s="190" t="s">
        <v>297</v>
      </c>
      <c r="ED782" s="190" t="s">
        <v>271</v>
      </c>
      <c r="EE782" s="190" t="s">
        <v>271</v>
      </c>
      <c r="EF782" s="190" t="s">
        <v>2081</v>
      </c>
      <c r="EG782" s="190" t="s">
        <v>352</v>
      </c>
      <c r="EH782" s="190" t="s">
        <v>284</v>
      </c>
      <c r="EI782" s="190" t="s">
        <v>319</v>
      </c>
      <c r="EJ782" s="190" t="s">
        <v>245</v>
      </c>
      <c r="EK782" s="190" t="s">
        <v>379</v>
      </c>
      <c r="EL782" s="190" t="s">
        <v>272</v>
      </c>
      <c r="EM782" s="190" t="s">
        <v>272</v>
      </c>
      <c r="EN782" s="190" t="s">
        <v>272</v>
      </c>
      <c r="EO782" s="190" t="s">
        <v>272</v>
      </c>
      <c r="EP782" s="190" t="s">
        <v>378</v>
      </c>
      <c r="EQ782" s="190">
        <v>4</v>
      </c>
      <c r="ER782" s="190" t="s">
        <v>349</v>
      </c>
      <c r="ES782" s="190" t="s">
        <v>272</v>
      </c>
      <c r="ET782" s="190" t="s">
        <v>272</v>
      </c>
      <c r="EU782" s="190" t="s">
        <v>272</v>
      </c>
      <c r="EV782" s="190" t="s">
        <v>272</v>
      </c>
      <c r="EW782" s="190" t="s">
        <v>303</v>
      </c>
      <c r="EX782" s="190">
        <v>4</v>
      </c>
      <c r="EY782" s="190" t="s">
        <v>271</v>
      </c>
      <c r="EZ782" s="190" t="s">
        <v>268</v>
      </c>
      <c r="FA782" s="190" t="s">
        <v>260</v>
      </c>
      <c r="FB782" s="193">
        <v>1</v>
      </c>
      <c r="FC782" s="190" t="s">
        <v>442</v>
      </c>
      <c r="FD782" s="190" t="s">
        <v>271</v>
      </c>
      <c r="FE782" s="190" t="s">
        <v>271</v>
      </c>
      <c r="FF782" s="190" t="s">
        <v>264</v>
      </c>
      <c r="FG782" s="190" t="s">
        <v>2080</v>
      </c>
      <c r="FH782" s="190" t="s">
        <v>271</v>
      </c>
      <c r="FI782" s="190" t="s">
        <v>2079</v>
      </c>
      <c r="FJ782" s="190" t="s">
        <v>271</v>
      </c>
      <c r="FK782" s="190" t="s">
        <v>271</v>
      </c>
      <c r="FL782" s="190" t="s">
        <v>2078</v>
      </c>
      <c r="FM782" s="190" t="s">
        <v>2077</v>
      </c>
      <c r="FN782" s="190" t="s">
        <v>271</v>
      </c>
      <c r="FO782" s="190" t="s">
        <v>3143</v>
      </c>
      <c r="FP782" s="190" t="s">
        <v>271</v>
      </c>
      <c r="FQ782" s="193">
        <v>0</v>
      </c>
      <c r="FR782" s="193">
        <v>750</v>
      </c>
      <c r="FS782" s="190" t="s">
        <v>271</v>
      </c>
      <c r="FT782" s="190" t="s">
        <v>271</v>
      </c>
      <c r="FU782" s="190" t="s">
        <v>272</v>
      </c>
      <c r="FV782" s="190" t="s">
        <v>271</v>
      </c>
      <c r="FW782" s="190" t="s">
        <v>271</v>
      </c>
      <c r="FX782" s="190" t="s">
        <v>271</v>
      </c>
      <c r="FY782" s="190" t="s">
        <v>271</v>
      </c>
      <c r="FZ782" s="190" t="s">
        <v>271</v>
      </c>
      <c r="GA782" s="190" t="s">
        <v>271</v>
      </c>
      <c r="GB782" s="190" t="s">
        <v>271</v>
      </c>
      <c r="GC782" s="190" t="s">
        <v>271</v>
      </c>
      <c r="GD782" s="190" t="s">
        <v>271</v>
      </c>
      <c r="GE782" s="190" t="s">
        <v>271</v>
      </c>
    </row>
    <row r="783" spans="1:187" x14ac:dyDescent="0.3">
      <c r="A783" s="190" t="s">
        <v>296</v>
      </c>
      <c r="B783" s="190">
        <v>3764</v>
      </c>
      <c r="C783" s="190" t="s">
        <v>160</v>
      </c>
      <c r="D783" s="190" t="s">
        <v>238</v>
      </c>
      <c r="F783" s="190" t="s">
        <v>2868</v>
      </c>
      <c r="G783" s="190" t="s">
        <v>2855</v>
      </c>
      <c r="Q783" s="190"/>
      <c r="R783" s="190"/>
      <c r="S783" s="190"/>
      <c r="U783" s="190"/>
      <c r="V783" s="190" t="s">
        <v>2867</v>
      </c>
      <c r="W783" s="190" t="s">
        <v>2866</v>
      </c>
      <c r="X783" s="190" t="s">
        <v>2865</v>
      </c>
      <c r="Y783" s="190" t="s">
        <v>2864</v>
      </c>
      <c r="Z783" s="190" t="s">
        <v>2863</v>
      </c>
      <c r="AA783" s="190" t="s">
        <v>2862</v>
      </c>
      <c r="AB783" s="190" t="s">
        <v>310</v>
      </c>
      <c r="AC783" s="190" t="s">
        <v>2861</v>
      </c>
      <c r="AD783" s="190" t="s">
        <v>289</v>
      </c>
      <c r="AE783" s="190" t="s">
        <v>2860</v>
      </c>
      <c r="AG783" s="190"/>
      <c r="AH783" s="190"/>
      <c r="AI783" s="190"/>
      <c r="AJ783" s="190"/>
      <c r="AK783" s="190"/>
      <c r="AL783" s="190"/>
      <c r="AM783" s="193">
        <v>0</v>
      </c>
      <c r="AN783" s="193">
        <v>0</v>
      </c>
      <c r="AO783" s="193">
        <v>0</v>
      </c>
      <c r="AP783" s="193">
        <v>0</v>
      </c>
      <c r="AQ783" s="193">
        <v>0</v>
      </c>
      <c r="AR783" s="193">
        <v>0</v>
      </c>
      <c r="AS783" s="190" t="s">
        <v>271</v>
      </c>
      <c r="AT783" s="193" t="s">
        <v>271</v>
      </c>
      <c r="AU783" s="193" t="s">
        <v>271</v>
      </c>
      <c r="AV783" s="190" t="s">
        <v>271</v>
      </c>
      <c r="AW783" s="193" t="s">
        <v>271</v>
      </c>
      <c r="AX783" s="193" t="s">
        <v>271</v>
      </c>
      <c r="AY783" s="190" t="s">
        <v>271</v>
      </c>
      <c r="AZ783" s="193" t="s">
        <v>271</v>
      </c>
      <c r="BA783" s="193" t="s">
        <v>271</v>
      </c>
      <c r="BB783" s="190" t="s">
        <v>271</v>
      </c>
      <c r="BC783" s="193" t="s">
        <v>271</v>
      </c>
      <c r="BD783" s="193" t="s">
        <v>271</v>
      </c>
      <c r="BE783" s="190" t="s">
        <v>271</v>
      </c>
      <c r="BF783" s="193" t="s">
        <v>271</v>
      </c>
      <c r="BG783" s="193" t="s">
        <v>271</v>
      </c>
      <c r="BH783" s="190" t="s">
        <v>271</v>
      </c>
      <c r="BI783" s="193" t="s">
        <v>271</v>
      </c>
      <c r="BJ783" s="193" t="s">
        <v>271</v>
      </c>
      <c r="BK783" s="190" t="s">
        <v>271</v>
      </c>
      <c r="BL783" s="193" t="s">
        <v>271</v>
      </c>
      <c r="BM783" s="193" t="s">
        <v>271</v>
      </c>
      <c r="BN783" s="190" t="s">
        <v>271</v>
      </c>
      <c r="BO783" s="193" t="s">
        <v>271</v>
      </c>
      <c r="BP783" s="193" t="s">
        <v>271</v>
      </c>
      <c r="BQ783" s="190" t="s">
        <v>271</v>
      </c>
      <c r="BR783" s="193" t="s">
        <v>271</v>
      </c>
      <c r="BS783" s="193" t="s">
        <v>271</v>
      </c>
      <c r="BT783" s="190" t="s">
        <v>271</v>
      </c>
      <c r="BU783" s="193" t="s">
        <v>271</v>
      </c>
      <c r="BV783" s="193" t="s">
        <v>271</v>
      </c>
      <c r="BW783" s="193">
        <v>6000</v>
      </c>
      <c r="BX783" s="193">
        <v>6000</v>
      </c>
      <c r="BY783" s="193">
        <v>12000</v>
      </c>
      <c r="BZ783" s="193">
        <v>2000</v>
      </c>
      <c r="CA783" s="193">
        <v>2230</v>
      </c>
      <c r="CB783" s="193">
        <v>4230</v>
      </c>
      <c r="CC783" s="190" t="s">
        <v>271</v>
      </c>
      <c r="CD783" s="193" t="s">
        <v>271</v>
      </c>
      <c r="CE783" s="193" t="s">
        <v>271</v>
      </c>
      <c r="CF783" s="190" t="s">
        <v>271</v>
      </c>
      <c r="CG783" s="193" t="s">
        <v>271</v>
      </c>
      <c r="CH783" s="193" t="s">
        <v>271</v>
      </c>
      <c r="CI783" s="190" t="s">
        <v>271</v>
      </c>
      <c r="CJ783" s="193" t="s">
        <v>271</v>
      </c>
      <c r="CK783" s="193" t="s">
        <v>271</v>
      </c>
      <c r="CL783" s="190" t="s">
        <v>271</v>
      </c>
      <c r="CM783" s="193" t="s">
        <v>271</v>
      </c>
      <c r="CN783" s="193" t="s">
        <v>271</v>
      </c>
      <c r="CO783" s="190" t="s">
        <v>271</v>
      </c>
      <c r="CP783" s="193" t="s">
        <v>271</v>
      </c>
      <c r="CQ783" s="193" t="s">
        <v>271</v>
      </c>
      <c r="CR783" s="190" t="s">
        <v>287</v>
      </c>
      <c r="CS783" s="193">
        <v>4230</v>
      </c>
      <c r="CT783" s="193">
        <v>12000</v>
      </c>
      <c r="CU783" s="190" t="s">
        <v>271</v>
      </c>
      <c r="CV783" s="193" t="s">
        <v>271</v>
      </c>
      <c r="CW783" s="193" t="s">
        <v>271</v>
      </c>
      <c r="CX783" s="190" t="s">
        <v>271</v>
      </c>
      <c r="CY783" s="193" t="s">
        <v>271</v>
      </c>
      <c r="CZ783" s="193" t="s">
        <v>271</v>
      </c>
      <c r="DA783" s="190" t="s">
        <v>271</v>
      </c>
      <c r="DB783" s="193" t="s">
        <v>271</v>
      </c>
      <c r="DC783" s="193" t="s">
        <v>271</v>
      </c>
      <c r="DD783" s="190" t="s">
        <v>271</v>
      </c>
      <c r="DE783" s="193" t="s">
        <v>271</v>
      </c>
      <c r="DF783" s="193" t="s">
        <v>271</v>
      </c>
      <c r="DG783" s="190" t="s">
        <v>271</v>
      </c>
      <c r="DH783" s="193" t="s">
        <v>271</v>
      </c>
      <c r="DI783" s="193" t="s">
        <v>271</v>
      </c>
      <c r="DJ783" s="190" t="s">
        <v>271</v>
      </c>
      <c r="DK783" s="193" t="s">
        <v>271</v>
      </c>
      <c r="DL783" s="193" t="s">
        <v>271</v>
      </c>
      <c r="DM783" s="190" t="s">
        <v>271</v>
      </c>
      <c r="DN783" s="193" t="s">
        <v>271</v>
      </c>
      <c r="DO783" s="193" t="s">
        <v>271</v>
      </c>
      <c r="DP783" s="190" t="s">
        <v>271</v>
      </c>
      <c r="DQ783" s="193" t="s">
        <v>271</v>
      </c>
      <c r="DR783" s="193" t="s">
        <v>271</v>
      </c>
      <c r="DS783" s="190" t="s">
        <v>271</v>
      </c>
      <c r="DT783" s="193" t="s">
        <v>271</v>
      </c>
      <c r="DU783" s="193" t="s">
        <v>271</v>
      </c>
      <c r="DV783" s="190" t="s">
        <v>271</v>
      </c>
      <c r="DW783" s="193" t="s">
        <v>271</v>
      </c>
      <c r="DX783" s="193" t="s">
        <v>271</v>
      </c>
      <c r="DY783" s="193"/>
      <c r="DZ783" s="190" t="s">
        <v>297</v>
      </c>
      <c r="EA783" s="190" t="s">
        <v>271</v>
      </c>
      <c r="EB783" s="190" t="s">
        <v>271</v>
      </c>
      <c r="EC783" s="190" t="s">
        <v>297</v>
      </c>
      <c r="ED783" s="190" t="s">
        <v>271</v>
      </c>
      <c r="EE783" s="190" t="s">
        <v>271</v>
      </c>
      <c r="EF783" s="190" t="s">
        <v>2859</v>
      </c>
      <c r="EG783" s="190" t="s">
        <v>321</v>
      </c>
      <c r="EH783" s="190" t="s">
        <v>320</v>
      </c>
      <c r="EI783" s="190" t="s">
        <v>319</v>
      </c>
      <c r="EJ783" s="190" t="s">
        <v>244</v>
      </c>
      <c r="EK783" s="190" t="s">
        <v>282</v>
      </c>
      <c r="EL783" s="190" t="s">
        <v>272</v>
      </c>
      <c r="EM783" s="190" t="s">
        <v>272</v>
      </c>
      <c r="EN783" s="190" t="s">
        <v>272</v>
      </c>
      <c r="EO783" s="190" t="s">
        <v>297</v>
      </c>
      <c r="EP783" s="190" t="s">
        <v>281</v>
      </c>
      <c r="EQ783" s="190">
        <v>3</v>
      </c>
      <c r="ER783" s="190" t="s">
        <v>304</v>
      </c>
      <c r="ES783" s="190" t="s">
        <v>272</v>
      </c>
      <c r="ET783" s="190" t="s">
        <v>272</v>
      </c>
      <c r="EU783" s="190" t="s">
        <v>272</v>
      </c>
      <c r="EV783" s="190" t="s">
        <v>272</v>
      </c>
      <c r="EW783" s="190" t="s">
        <v>303</v>
      </c>
      <c r="EX783" s="190">
        <v>4</v>
      </c>
      <c r="EY783" s="190" t="s">
        <v>318</v>
      </c>
      <c r="EZ783" s="190" t="s">
        <v>268</v>
      </c>
      <c r="FA783" s="190" t="s">
        <v>260</v>
      </c>
      <c r="FB783" s="190">
        <v>1</v>
      </c>
      <c r="FC783" s="190" t="s">
        <v>482</v>
      </c>
      <c r="FD783" s="190" t="s">
        <v>348</v>
      </c>
      <c r="FE783" s="190" t="s">
        <v>300</v>
      </c>
      <c r="FF783" s="190" t="s">
        <v>263</v>
      </c>
      <c r="FG783" s="190" t="s">
        <v>2858</v>
      </c>
      <c r="FO783" s="190" t="s">
        <v>2857</v>
      </c>
      <c r="FP783" s="190" t="s">
        <v>2856</v>
      </c>
      <c r="FQ783" s="190">
        <v>12000</v>
      </c>
      <c r="FR783" s="190">
        <v>4230</v>
      </c>
      <c r="FS783" s="190" t="s">
        <v>271</v>
      </c>
      <c r="FT783" s="190" t="s">
        <v>271</v>
      </c>
      <c r="FU783" s="190" t="s">
        <v>271</v>
      </c>
      <c r="FV783" s="190" t="s">
        <v>271</v>
      </c>
      <c r="FW783" s="190" t="s">
        <v>271</v>
      </c>
      <c r="FX783" s="190" t="s">
        <v>271</v>
      </c>
      <c r="FY783" s="190" t="s">
        <v>272</v>
      </c>
      <c r="FZ783" s="190" t="s">
        <v>271</v>
      </c>
      <c r="GA783" s="190" t="s">
        <v>271</v>
      </c>
      <c r="GB783" s="190" t="s">
        <v>271</v>
      </c>
      <c r="GC783" s="190" t="s">
        <v>271</v>
      </c>
      <c r="GD783" s="190" t="s">
        <v>271</v>
      </c>
      <c r="GE783" s="190" t="s">
        <v>271</v>
      </c>
    </row>
    <row r="784" spans="1:187" x14ac:dyDescent="0.3">
      <c r="A784" s="190" t="s">
        <v>372</v>
      </c>
      <c r="B784" s="190">
        <v>3700</v>
      </c>
      <c r="C784" s="190" t="s">
        <v>162</v>
      </c>
      <c r="D784" s="190" t="s">
        <v>241</v>
      </c>
      <c r="E784" s="190" t="s">
        <v>12966</v>
      </c>
      <c r="F784" s="190" t="s">
        <v>12965</v>
      </c>
      <c r="G784" s="190" t="s">
        <v>12545</v>
      </c>
      <c r="H784" s="190" t="s">
        <v>369</v>
      </c>
      <c r="I784" s="190" t="s">
        <v>2945</v>
      </c>
      <c r="J784" s="190" t="s">
        <v>12964</v>
      </c>
      <c r="K784" s="190" t="s">
        <v>271</v>
      </c>
      <c r="L784" s="190" t="s">
        <v>271</v>
      </c>
      <c r="M784" s="190" t="s">
        <v>271</v>
      </c>
      <c r="N784" s="190" t="s">
        <v>271</v>
      </c>
      <c r="O784" s="190" t="s">
        <v>271</v>
      </c>
      <c r="P784" s="190" t="s">
        <v>271</v>
      </c>
      <c r="Q784" s="191">
        <v>41275</v>
      </c>
      <c r="R784" s="191">
        <v>42916</v>
      </c>
      <c r="T784" s="190" t="s">
        <v>592</v>
      </c>
      <c r="U784" s="194">
        <v>3377720</v>
      </c>
      <c r="V784" s="190" t="s">
        <v>5833</v>
      </c>
      <c r="W784" s="190" t="s">
        <v>7788</v>
      </c>
      <c r="X784" s="190" t="s">
        <v>12963</v>
      </c>
      <c r="Y784" s="190" t="s">
        <v>271</v>
      </c>
      <c r="Z784" s="190" t="s">
        <v>271</v>
      </c>
      <c r="AA784" s="190" t="s">
        <v>5831</v>
      </c>
      <c r="AB784" s="190" t="s">
        <v>310</v>
      </c>
      <c r="AC784" s="190" t="s">
        <v>12962</v>
      </c>
      <c r="AD784" s="190" t="s">
        <v>289</v>
      </c>
      <c r="AE784" s="190" t="s">
        <v>12961</v>
      </c>
      <c r="AF784" s="190" t="s">
        <v>12960</v>
      </c>
      <c r="AG784" s="193">
        <v>13798</v>
      </c>
      <c r="AH784" s="193">
        <v>5000</v>
      </c>
      <c r="AI784" s="193">
        <v>15000</v>
      </c>
      <c r="AJ784" s="193">
        <v>4000</v>
      </c>
      <c r="AK784" s="193">
        <v>1000</v>
      </c>
      <c r="AL784" s="193">
        <v>5000</v>
      </c>
      <c r="AM784" s="193">
        <v>0</v>
      </c>
      <c r="AN784" s="193">
        <v>0</v>
      </c>
      <c r="AO784" s="193">
        <v>0</v>
      </c>
      <c r="AP784" s="193">
        <v>0</v>
      </c>
      <c r="AQ784" s="193">
        <v>0</v>
      </c>
      <c r="AR784" s="193">
        <v>0</v>
      </c>
      <c r="AS784" s="190" t="s">
        <v>271</v>
      </c>
      <c r="AT784" s="193" t="s">
        <v>271</v>
      </c>
      <c r="AU784" s="193" t="s">
        <v>271</v>
      </c>
      <c r="AV784" s="190" t="s">
        <v>271</v>
      </c>
      <c r="AW784" s="193" t="s">
        <v>271</v>
      </c>
      <c r="AX784" s="193" t="s">
        <v>271</v>
      </c>
      <c r="AY784" s="190" t="s">
        <v>271</v>
      </c>
      <c r="AZ784" s="193" t="s">
        <v>271</v>
      </c>
      <c r="BA784" s="193" t="s">
        <v>271</v>
      </c>
      <c r="BB784" s="190" t="s">
        <v>271</v>
      </c>
      <c r="BC784" s="193" t="s">
        <v>271</v>
      </c>
      <c r="BD784" s="193" t="s">
        <v>271</v>
      </c>
      <c r="BE784" s="190" t="s">
        <v>271</v>
      </c>
      <c r="BF784" s="193" t="s">
        <v>271</v>
      </c>
      <c r="BG784" s="193" t="s">
        <v>271</v>
      </c>
      <c r="BH784" s="190" t="s">
        <v>271</v>
      </c>
      <c r="BI784" s="193" t="s">
        <v>271</v>
      </c>
      <c r="BJ784" s="193" t="s">
        <v>271</v>
      </c>
      <c r="BK784" s="190" t="s">
        <v>271</v>
      </c>
      <c r="BL784" s="193" t="s">
        <v>271</v>
      </c>
      <c r="BM784" s="193" t="s">
        <v>271</v>
      </c>
      <c r="BN784" s="190" t="s">
        <v>271</v>
      </c>
      <c r="BO784" s="193" t="s">
        <v>271</v>
      </c>
      <c r="BP784" s="193" t="s">
        <v>271</v>
      </c>
      <c r="BQ784" s="190" t="s">
        <v>271</v>
      </c>
      <c r="BR784" s="193" t="s">
        <v>271</v>
      </c>
      <c r="BS784" s="193" t="s">
        <v>271</v>
      </c>
      <c r="BT784" s="190" t="s">
        <v>271</v>
      </c>
      <c r="BU784" s="193" t="s">
        <v>271</v>
      </c>
      <c r="BV784" s="193" t="s">
        <v>271</v>
      </c>
      <c r="BW784" s="193">
        <v>13000</v>
      </c>
      <c r="BX784" s="193">
        <v>5000</v>
      </c>
      <c r="BY784" s="193">
        <v>18000</v>
      </c>
      <c r="BZ784" s="193">
        <v>688</v>
      </c>
      <c r="CA784" s="193">
        <v>300</v>
      </c>
      <c r="CB784" s="193">
        <v>988</v>
      </c>
      <c r="CC784" s="190" t="s">
        <v>287</v>
      </c>
      <c r="CD784" s="193">
        <v>150</v>
      </c>
      <c r="CE784" s="193">
        <v>2700</v>
      </c>
      <c r="CF784" s="190" t="s">
        <v>271</v>
      </c>
      <c r="CG784" s="193" t="s">
        <v>271</v>
      </c>
      <c r="CH784" s="193" t="s">
        <v>271</v>
      </c>
      <c r="CI784" s="190" t="s">
        <v>271</v>
      </c>
      <c r="CJ784" s="193" t="s">
        <v>271</v>
      </c>
      <c r="CK784" s="193" t="s">
        <v>271</v>
      </c>
      <c r="CL784" s="190" t="s">
        <v>271</v>
      </c>
      <c r="CM784" s="193" t="s">
        <v>271</v>
      </c>
      <c r="CN784" s="193" t="s">
        <v>271</v>
      </c>
      <c r="CO784" s="190" t="s">
        <v>287</v>
      </c>
      <c r="CP784" s="193">
        <v>150</v>
      </c>
      <c r="CQ784" s="193">
        <v>2700</v>
      </c>
      <c r="CR784" s="190" t="s">
        <v>271</v>
      </c>
      <c r="CS784" s="193" t="s">
        <v>271</v>
      </c>
      <c r="CT784" s="193" t="s">
        <v>271</v>
      </c>
      <c r="CU784" s="190" t="s">
        <v>271</v>
      </c>
      <c r="CV784" s="193" t="s">
        <v>271</v>
      </c>
      <c r="CW784" s="193" t="s">
        <v>271</v>
      </c>
      <c r="CX784" s="190" t="s">
        <v>287</v>
      </c>
      <c r="CY784" s="193">
        <v>1295</v>
      </c>
      <c r="CZ784" s="193">
        <v>14259</v>
      </c>
      <c r="DA784" s="190" t="s">
        <v>271</v>
      </c>
      <c r="DB784" s="193" t="s">
        <v>271</v>
      </c>
      <c r="DC784" s="193" t="s">
        <v>271</v>
      </c>
      <c r="DD784" s="190" t="s">
        <v>271</v>
      </c>
      <c r="DE784" s="193" t="s">
        <v>271</v>
      </c>
      <c r="DF784" s="193" t="s">
        <v>271</v>
      </c>
      <c r="DG784" s="190" t="s">
        <v>271</v>
      </c>
      <c r="DH784" s="193" t="s">
        <v>271</v>
      </c>
      <c r="DI784" s="193" t="s">
        <v>271</v>
      </c>
      <c r="DJ784" s="190" t="s">
        <v>271</v>
      </c>
      <c r="DK784" s="193" t="s">
        <v>271</v>
      </c>
      <c r="DL784" s="193" t="s">
        <v>271</v>
      </c>
      <c r="DM784" s="190" t="s">
        <v>271</v>
      </c>
      <c r="DN784" s="193" t="s">
        <v>271</v>
      </c>
      <c r="DO784" s="193" t="s">
        <v>271</v>
      </c>
      <c r="DP784" s="190" t="s">
        <v>287</v>
      </c>
      <c r="DQ784" s="193">
        <v>688</v>
      </c>
      <c r="DR784" s="193">
        <v>13606</v>
      </c>
      <c r="DS784" s="190" t="s">
        <v>271</v>
      </c>
      <c r="DT784" s="193" t="s">
        <v>271</v>
      </c>
      <c r="DU784" s="193" t="s">
        <v>271</v>
      </c>
      <c r="DV784" s="190" t="s">
        <v>271</v>
      </c>
      <c r="DW784" s="193" t="s">
        <v>271</v>
      </c>
      <c r="DX784" s="193" t="s">
        <v>271</v>
      </c>
      <c r="DY784" s="190" t="s">
        <v>356</v>
      </c>
      <c r="DZ784" s="190" t="s">
        <v>297</v>
      </c>
      <c r="EA784" s="190" t="s">
        <v>271</v>
      </c>
      <c r="EB784" s="190" t="s">
        <v>271</v>
      </c>
      <c r="EC784" s="190" t="s">
        <v>297</v>
      </c>
      <c r="ED784" s="190" t="s">
        <v>271</v>
      </c>
      <c r="EE784" s="190" t="s">
        <v>271</v>
      </c>
      <c r="EF784" s="190" t="s">
        <v>271</v>
      </c>
      <c r="EG784" s="190" t="s">
        <v>321</v>
      </c>
      <c r="EH784" s="190" t="s">
        <v>284</v>
      </c>
      <c r="EI784" s="190" t="s">
        <v>319</v>
      </c>
      <c r="EJ784" s="190" t="s">
        <v>245</v>
      </c>
      <c r="EK784" s="190" t="s">
        <v>351</v>
      </c>
      <c r="EL784" s="190" t="s">
        <v>297</v>
      </c>
      <c r="EM784" s="190" t="s">
        <v>272</v>
      </c>
      <c r="EN784" s="190" t="s">
        <v>272</v>
      </c>
      <c r="EO784" s="190" t="s">
        <v>272</v>
      </c>
      <c r="EP784" s="190" t="s">
        <v>281</v>
      </c>
      <c r="EQ784" s="190">
        <v>3</v>
      </c>
      <c r="ER784" s="190" t="s">
        <v>404</v>
      </c>
      <c r="ES784" s="190" t="s">
        <v>297</v>
      </c>
      <c r="ET784" s="190" t="s">
        <v>272</v>
      </c>
      <c r="EU784" s="190" t="s">
        <v>272</v>
      </c>
      <c r="EV784" s="190" t="s">
        <v>272</v>
      </c>
      <c r="EW784" s="190" t="s">
        <v>281</v>
      </c>
      <c r="EX784" s="190">
        <v>3</v>
      </c>
      <c r="EY784" s="190" t="s">
        <v>318</v>
      </c>
      <c r="EZ784" s="190" t="s">
        <v>268</v>
      </c>
      <c r="FA784" s="190" t="s">
        <v>260</v>
      </c>
      <c r="FB784" s="193">
        <v>45</v>
      </c>
      <c r="FC784" s="190" t="s">
        <v>276</v>
      </c>
      <c r="FD784" s="190" t="s">
        <v>537</v>
      </c>
      <c r="FE784" s="190" t="s">
        <v>348</v>
      </c>
      <c r="FF784" s="190" t="s">
        <v>263</v>
      </c>
      <c r="FG784" s="190" t="s">
        <v>12959</v>
      </c>
      <c r="FH784" s="190" t="s">
        <v>12958</v>
      </c>
      <c r="FI784" s="190" t="s">
        <v>12957</v>
      </c>
      <c r="FJ784" s="190" t="s">
        <v>271</v>
      </c>
      <c r="FK784" s="190" t="s">
        <v>271</v>
      </c>
      <c r="FL784" s="190" t="s">
        <v>12956</v>
      </c>
      <c r="FM784" s="190" t="s">
        <v>12955</v>
      </c>
      <c r="FN784" s="190" t="s">
        <v>12954</v>
      </c>
      <c r="FO784" s="190" t="s">
        <v>12953</v>
      </c>
      <c r="FP784" s="190" t="s">
        <v>12952</v>
      </c>
      <c r="FQ784" s="193">
        <v>18000</v>
      </c>
      <c r="FR784" s="193">
        <v>988</v>
      </c>
      <c r="FS784" s="190" t="s">
        <v>297</v>
      </c>
      <c r="FT784" s="190" t="s">
        <v>297</v>
      </c>
      <c r="FU784" s="190" t="s">
        <v>297</v>
      </c>
      <c r="FV784" s="190" t="s">
        <v>297</v>
      </c>
      <c r="FW784" s="190" t="s">
        <v>272</v>
      </c>
      <c r="FX784" s="190" t="s">
        <v>297</v>
      </c>
      <c r="FY784" s="190" t="s">
        <v>272</v>
      </c>
      <c r="FZ784" s="190" t="s">
        <v>272</v>
      </c>
      <c r="GA784" s="190" t="s">
        <v>297</v>
      </c>
      <c r="GB784" s="190" t="s">
        <v>297</v>
      </c>
      <c r="GC784" s="190" t="s">
        <v>272</v>
      </c>
      <c r="GD784" s="190" t="s">
        <v>272</v>
      </c>
      <c r="GE784" s="190" t="s">
        <v>297</v>
      </c>
    </row>
    <row r="785" spans="1:187" x14ac:dyDescent="0.3">
      <c r="A785" s="190" t="s">
        <v>372</v>
      </c>
      <c r="B785" s="190">
        <v>3696</v>
      </c>
      <c r="C785" s="190" t="s">
        <v>162</v>
      </c>
      <c r="D785" s="190" t="s">
        <v>241</v>
      </c>
      <c r="E785" s="190" t="s">
        <v>9607</v>
      </c>
      <c r="F785" s="190" t="s">
        <v>9606</v>
      </c>
      <c r="G785" s="190" t="s">
        <v>4028</v>
      </c>
      <c r="H785" s="190" t="s">
        <v>369</v>
      </c>
      <c r="I785" s="190" t="s">
        <v>2945</v>
      </c>
      <c r="J785" s="190" t="s">
        <v>9605</v>
      </c>
      <c r="K785" s="190" t="s">
        <v>271</v>
      </c>
      <c r="L785" s="190" t="s">
        <v>271</v>
      </c>
      <c r="M785" s="190" t="s">
        <v>271</v>
      </c>
      <c r="N785" s="190" t="s">
        <v>271</v>
      </c>
      <c r="O785" s="190" t="s">
        <v>271</v>
      </c>
      <c r="P785" s="190" t="s">
        <v>271</v>
      </c>
      <c r="Q785" s="191">
        <v>42309</v>
      </c>
      <c r="R785" s="191">
        <v>42886</v>
      </c>
      <c r="T785" s="190" t="s">
        <v>452</v>
      </c>
      <c r="U785" s="194">
        <v>6097561</v>
      </c>
      <c r="V785" s="190" t="s">
        <v>9604</v>
      </c>
      <c r="W785" s="190" t="s">
        <v>7107</v>
      </c>
      <c r="X785" s="190" t="s">
        <v>9603</v>
      </c>
      <c r="Y785" s="190" t="s">
        <v>5833</v>
      </c>
      <c r="Z785" s="190" t="s">
        <v>7788</v>
      </c>
      <c r="AA785" s="190" t="s">
        <v>9602</v>
      </c>
      <c r="AB785" s="190" t="s">
        <v>291</v>
      </c>
      <c r="AC785" s="190" t="s">
        <v>9601</v>
      </c>
      <c r="AD785" s="190" t="s">
        <v>325</v>
      </c>
      <c r="AE785" s="190" t="s">
        <v>9600</v>
      </c>
      <c r="AF785" s="190" t="s">
        <v>9599</v>
      </c>
      <c r="AG785" s="193">
        <v>727637</v>
      </c>
      <c r="AH785" s="193">
        <v>644955</v>
      </c>
      <c r="AI785" s="193">
        <v>1372592</v>
      </c>
      <c r="AJ785" s="193">
        <v>45760</v>
      </c>
      <c r="AK785" s="193">
        <v>42240</v>
      </c>
      <c r="AL785" s="193">
        <v>88000</v>
      </c>
      <c r="AM785" s="193">
        <v>181909</v>
      </c>
      <c r="AN785" s="193">
        <v>161239</v>
      </c>
      <c r="AO785" s="193">
        <v>343148</v>
      </c>
      <c r="AP785" s="193">
        <v>14316</v>
      </c>
      <c r="AQ785" s="193">
        <v>12684</v>
      </c>
      <c r="AR785" s="193">
        <v>27000</v>
      </c>
      <c r="AS785" s="190" t="s">
        <v>271</v>
      </c>
      <c r="AT785" s="193" t="s">
        <v>271</v>
      </c>
      <c r="AU785" s="193" t="s">
        <v>271</v>
      </c>
      <c r="AV785" s="190" t="s">
        <v>271</v>
      </c>
      <c r="AW785" s="193" t="s">
        <v>271</v>
      </c>
      <c r="AX785" s="193" t="s">
        <v>271</v>
      </c>
      <c r="AY785" s="190" t="s">
        <v>271</v>
      </c>
      <c r="AZ785" s="193" t="s">
        <v>271</v>
      </c>
      <c r="BA785" s="193" t="s">
        <v>271</v>
      </c>
      <c r="BB785" s="190" t="s">
        <v>271</v>
      </c>
      <c r="BC785" s="193" t="s">
        <v>271</v>
      </c>
      <c r="BD785" s="193" t="s">
        <v>271</v>
      </c>
      <c r="BE785" s="190" t="s">
        <v>287</v>
      </c>
      <c r="BF785" s="193">
        <v>0</v>
      </c>
      <c r="BG785" s="193">
        <v>0</v>
      </c>
      <c r="BH785" s="190" t="s">
        <v>287</v>
      </c>
      <c r="BI785" s="193">
        <v>27000</v>
      </c>
      <c r="BJ785" s="193">
        <v>343148</v>
      </c>
      <c r="BK785" s="190" t="s">
        <v>271</v>
      </c>
      <c r="BL785" s="193" t="s">
        <v>271</v>
      </c>
      <c r="BM785" s="193" t="s">
        <v>271</v>
      </c>
      <c r="BN785" s="190" t="s">
        <v>271</v>
      </c>
      <c r="BO785" s="193" t="s">
        <v>271</v>
      </c>
      <c r="BP785" s="193" t="s">
        <v>271</v>
      </c>
      <c r="BQ785" s="190" t="s">
        <v>271</v>
      </c>
      <c r="BR785" s="193" t="s">
        <v>271</v>
      </c>
      <c r="BS785" s="193" t="s">
        <v>271</v>
      </c>
      <c r="BT785" s="190" t="s">
        <v>287</v>
      </c>
      <c r="BU785" s="193">
        <v>0</v>
      </c>
      <c r="BV785" s="193">
        <v>0</v>
      </c>
      <c r="BW785" s="193">
        <v>0</v>
      </c>
      <c r="BX785" s="193">
        <v>0</v>
      </c>
      <c r="BY785" s="193">
        <v>0</v>
      </c>
      <c r="BZ785" s="193">
        <v>0</v>
      </c>
      <c r="CA785" s="193">
        <v>0</v>
      </c>
      <c r="CB785" s="193">
        <v>0</v>
      </c>
      <c r="CC785" s="190" t="s">
        <v>271</v>
      </c>
      <c r="CD785" s="193" t="s">
        <v>271</v>
      </c>
      <c r="CE785" s="193" t="s">
        <v>271</v>
      </c>
      <c r="CF785" s="190" t="s">
        <v>271</v>
      </c>
      <c r="CG785" s="193" t="s">
        <v>271</v>
      </c>
      <c r="CH785" s="193" t="s">
        <v>271</v>
      </c>
      <c r="CI785" s="190" t="s">
        <v>271</v>
      </c>
      <c r="CJ785" s="193" t="s">
        <v>271</v>
      </c>
      <c r="CK785" s="193" t="s">
        <v>271</v>
      </c>
      <c r="CL785" s="190" t="s">
        <v>271</v>
      </c>
      <c r="CM785" s="193" t="s">
        <v>271</v>
      </c>
      <c r="CN785" s="193" t="s">
        <v>271</v>
      </c>
      <c r="CO785" s="190" t="s">
        <v>271</v>
      </c>
      <c r="CP785" s="193" t="s">
        <v>271</v>
      </c>
      <c r="CQ785" s="193" t="s">
        <v>271</v>
      </c>
      <c r="CR785" s="190" t="s">
        <v>271</v>
      </c>
      <c r="CS785" s="193" t="s">
        <v>271</v>
      </c>
      <c r="CT785" s="193" t="s">
        <v>271</v>
      </c>
      <c r="CU785" s="190" t="s">
        <v>271</v>
      </c>
      <c r="CV785" s="193" t="s">
        <v>271</v>
      </c>
      <c r="CW785" s="193" t="s">
        <v>271</v>
      </c>
      <c r="CX785" s="190" t="s">
        <v>271</v>
      </c>
      <c r="CY785" s="193" t="s">
        <v>271</v>
      </c>
      <c r="CZ785" s="193" t="s">
        <v>271</v>
      </c>
      <c r="DA785" s="190" t="s">
        <v>271</v>
      </c>
      <c r="DB785" s="193" t="s">
        <v>271</v>
      </c>
      <c r="DC785" s="193" t="s">
        <v>271</v>
      </c>
      <c r="DD785" s="190" t="s">
        <v>287</v>
      </c>
      <c r="DE785" s="193">
        <v>0</v>
      </c>
      <c r="DF785" s="193">
        <v>0</v>
      </c>
      <c r="DG785" s="190" t="s">
        <v>271</v>
      </c>
      <c r="DH785" s="193" t="s">
        <v>271</v>
      </c>
      <c r="DI785" s="193" t="s">
        <v>271</v>
      </c>
      <c r="DJ785" s="190" t="s">
        <v>271</v>
      </c>
      <c r="DK785" s="193" t="s">
        <v>271</v>
      </c>
      <c r="DL785" s="193" t="s">
        <v>271</v>
      </c>
      <c r="DM785" s="190" t="s">
        <v>271</v>
      </c>
      <c r="DN785" s="193" t="s">
        <v>271</v>
      </c>
      <c r="DO785" s="193" t="s">
        <v>271</v>
      </c>
      <c r="DP785" s="190" t="s">
        <v>271</v>
      </c>
      <c r="DQ785" s="193" t="s">
        <v>271</v>
      </c>
      <c r="DR785" s="193" t="s">
        <v>271</v>
      </c>
      <c r="DS785" s="190" t="s">
        <v>271</v>
      </c>
      <c r="DT785" s="193" t="s">
        <v>271</v>
      </c>
      <c r="DU785" s="193" t="s">
        <v>271</v>
      </c>
      <c r="DV785" s="190" t="s">
        <v>271</v>
      </c>
      <c r="DW785" s="193" t="s">
        <v>271</v>
      </c>
      <c r="DX785" s="193" t="s">
        <v>271</v>
      </c>
      <c r="DY785" s="190" t="s">
        <v>356</v>
      </c>
      <c r="DZ785" s="190" t="s">
        <v>297</v>
      </c>
      <c r="EA785" s="190" t="s">
        <v>271</v>
      </c>
      <c r="EB785" s="190" t="s">
        <v>271</v>
      </c>
      <c r="EC785" s="190" t="s">
        <v>272</v>
      </c>
      <c r="ED785" s="190" t="s">
        <v>868</v>
      </c>
      <c r="EE785" s="190" t="s">
        <v>426</v>
      </c>
      <c r="EF785" s="190" t="s">
        <v>271</v>
      </c>
      <c r="EG785" s="190" t="s">
        <v>321</v>
      </c>
      <c r="EH785" s="190" t="s">
        <v>380</v>
      </c>
      <c r="EI785" s="190" t="s">
        <v>319</v>
      </c>
      <c r="EJ785" s="190" t="s">
        <v>245</v>
      </c>
      <c r="EK785" s="190" t="s">
        <v>351</v>
      </c>
      <c r="EL785" s="190" t="s">
        <v>272</v>
      </c>
      <c r="EM785" s="190" t="s">
        <v>272</v>
      </c>
      <c r="EN785" s="190" t="s">
        <v>272</v>
      </c>
      <c r="EO785" s="190" t="s">
        <v>272</v>
      </c>
      <c r="EP785" s="190" t="s">
        <v>350</v>
      </c>
      <c r="EQ785" s="190">
        <v>4</v>
      </c>
      <c r="ER785" s="190" t="s">
        <v>404</v>
      </c>
      <c r="ES785" s="190" t="s">
        <v>272</v>
      </c>
      <c r="ET785" s="190" t="s">
        <v>272</v>
      </c>
      <c r="EU785" s="190" t="s">
        <v>272</v>
      </c>
      <c r="EV785" s="190" t="s">
        <v>272</v>
      </c>
      <c r="EW785" s="190" t="s">
        <v>279</v>
      </c>
      <c r="EX785" s="190">
        <v>4</v>
      </c>
      <c r="EY785" s="190" t="s">
        <v>278</v>
      </c>
      <c r="EZ785" s="190" t="s">
        <v>268</v>
      </c>
      <c r="FA785" s="190" t="s">
        <v>260</v>
      </c>
      <c r="FB785" s="193">
        <v>6</v>
      </c>
      <c r="FC785" s="190" t="s">
        <v>276</v>
      </c>
      <c r="FD785" s="190" t="s">
        <v>348</v>
      </c>
      <c r="FE785" s="190" t="s">
        <v>537</v>
      </c>
      <c r="FF785" s="190" t="s">
        <v>263</v>
      </c>
      <c r="FG785" s="190" t="s">
        <v>9598</v>
      </c>
      <c r="FH785" s="190" t="s">
        <v>9597</v>
      </c>
      <c r="FI785" s="190" t="s">
        <v>9596</v>
      </c>
      <c r="FJ785" s="190" t="s">
        <v>9595</v>
      </c>
      <c r="FK785" s="190" t="s">
        <v>9594</v>
      </c>
      <c r="FL785" s="190" t="s">
        <v>9593</v>
      </c>
      <c r="FM785" s="190" t="s">
        <v>9592</v>
      </c>
      <c r="FN785" s="190" t="s">
        <v>271</v>
      </c>
      <c r="FO785" s="190" t="s">
        <v>9591</v>
      </c>
      <c r="FP785" s="190" t="s">
        <v>9590</v>
      </c>
      <c r="FQ785" s="193">
        <v>343148</v>
      </c>
      <c r="FR785" s="193">
        <v>27000</v>
      </c>
      <c r="FS785" s="190" t="s">
        <v>272</v>
      </c>
      <c r="FT785" s="190" t="s">
        <v>297</v>
      </c>
      <c r="FU785" s="190" t="s">
        <v>297</v>
      </c>
      <c r="FV785" s="190" t="s">
        <v>297</v>
      </c>
      <c r="FW785" s="190" t="s">
        <v>297</v>
      </c>
      <c r="FX785" s="190" t="s">
        <v>297</v>
      </c>
      <c r="FY785" s="190" t="s">
        <v>297</v>
      </c>
      <c r="FZ785" s="190" t="s">
        <v>297</v>
      </c>
      <c r="GA785" s="190" t="s">
        <v>297</v>
      </c>
      <c r="GB785" s="190" t="s">
        <v>297</v>
      </c>
      <c r="GC785" s="190" t="s">
        <v>297</v>
      </c>
      <c r="GD785" s="190" t="s">
        <v>297</v>
      </c>
      <c r="GE785" s="190" t="s">
        <v>297</v>
      </c>
    </row>
    <row r="786" spans="1:187" x14ac:dyDescent="0.3">
      <c r="A786" s="190" t="s">
        <v>372</v>
      </c>
      <c r="B786" s="190">
        <v>3697</v>
      </c>
      <c r="C786" s="190" t="s">
        <v>162</v>
      </c>
      <c r="D786" s="190" t="s">
        <v>241</v>
      </c>
      <c r="E786" s="190" t="s">
        <v>9589</v>
      </c>
      <c r="F786" s="190" t="s">
        <v>9588</v>
      </c>
      <c r="G786" s="190" t="s">
        <v>4028</v>
      </c>
      <c r="H786" s="190" t="s">
        <v>369</v>
      </c>
      <c r="I786" s="190" t="s">
        <v>523</v>
      </c>
      <c r="J786" s="190" t="s">
        <v>271</v>
      </c>
      <c r="K786" s="190" t="s">
        <v>271</v>
      </c>
      <c r="L786" s="190" t="s">
        <v>271</v>
      </c>
      <c r="M786" s="190" t="s">
        <v>271</v>
      </c>
      <c r="N786" s="190" t="s">
        <v>271</v>
      </c>
      <c r="O786" s="190" t="s">
        <v>271</v>
      </c>
      <c r="P786" s="190" t="s">
        <v>271</v>
      </c>
      <c r="Q786" s="191">
        <v>42231</v>
      </c>
      <c r="R786" s="191">
        <v>42689</v>
      </c>
      <c r="T786" s="190" t="s">
        <v>574</v>
      </c>
      <c r="U786" s="194">
        <v>2763593</v>
      </c>
      <c r="V786" s="190" t="s">
        <v>9560</v>
      </c>
      <c r="W786" s="190" t="s">
        <v>364</v>
      </c>
      <c r="X786" s="190" t="s">
        <v>271</v>
      </c>
      <c r="Y786" s="190" t="s">
        <v>9587</v>
      </c>
      <c r="Z786" s="190" t="s">
        <v>9586</v>
      </c>
      <c r="AA786" s="190" t="s">
        <v>271</v>
      </c>
      <c r="AB786" s="190" t="s">
        <v>448</v>
      </c>
      <c r="AC786" s="190" t="s">
        <v>7787</v>
      </c>
      <c r="AD786" s="190" t="s">
        <v>325</v>
      </c>
      <c r="AE786" s="190" t="s">
        <v>9585</v>
      </c>
      <c r="AF786" s="190" t="s">
        <v>9584</v>
      </c>
      <c r="AG786" s="193">
        <v>16200</v>
      </c>
      <c r="AH786" s="193">
        <v>10800</v>
      </c>
      <c r="AI786" s="193">
        <v>27000</v>
      </c>
      <c r="AJ786" s="193">
        <v>4500</v>
      </c>
      <c r="AK786" s="193">
        <v>0</v>
      </c>
      <c r="AL786" s="193">
        <v>4500</v>
      </c>
      <c r="AM786" s="193">
        <v>16200</v>
      </c>
      <c r="AN786" s="193">
        <v>10800</v>
      </c>
      <c r="AO786" s="193">
        <v>27000</v>
      </c>
      <c r="AP786" s="193">
        <v>3000</v>
      </c>
      <c r="AQ786" s="193">
        <v>1500</v>
      </c>
      <c r="AR786" s="193">
        <v>4500</v>
      </c>
      <c r="AS786" s="190" t="s">
        <v>271</v>
      </c>
      <c r="AT786" s="193" t="s">
        <v>271</v>
      </c>
      <c r="AU786" s="193" t="s">
        <v>271</v>
      </c>
      <c r="AV786" s="190" t="s">
        <v>271</v>
      </c>
      <c r="AW786" s="193" t="s">
        <v>271</v>
      </c>
      <c r="AX786" s="193" t="s">
        <v>271</v>
      </c>
      <c r="AY786" s="190" t="s">
        <v>287</v>
      </c>
      <c r="AZ786" s="193">
        <v>4500</v>
      </c>
      <c r="BA786" s="193">
        <v>27000</v>
      </c>
      <c r="BB786" s="190" t="s">
        <v>271</v>
      </c>
      <c r="BC786" s="193" t="s">
        <v>271</v>
      </c>
      <c r="BD786" s="193" t="s">
        <v>271</v>
      </c>
      <c r="BE786" s="190" t="s">
        <v>271</v>
      </c>
      <c r="BF786" s="193" t="s">
        <v>271</v>
      </c>
      <c r="BG786" s="193" t="s">
        <v>271</v>
      </c>
      <c r="BH786" s="190" t="s">
        <v>271</v>
      </c>
      <c r="BI786" s="193" t="s">
        <v>271</v>
      </c>
      <c r="BJ786" s="193" t="s">
        <v>271</v>
      </c>
      <c r="BK786" s="190" t="s">
        <v>271</v>
      </c>
      <c r="BL786" s="193" t="s">
        <v>271</v>
      </c>
      <c r="BM786" s="193" t="s">
        <v>271</v>
      </c>
      <c r="BN786" s="190" t="s">
        <v>271</v>
      </c>
      <c r="BO786" s="193" t="s">
        <v>271</v>
      </c>
      <c r="BP786" s="193" t="s">
        <v>271</v>
      </c>
      <c r="BQ786" s="190" t="s">
        <v>271</v>
      </c>
      <c r="BR786" s="193" t="s">
        <v>271</v>
      </c>
      <c r="BS786" s="193" t="s">
        <v>271</v>
      </c>
      <c r="BT786" s="190" t="s">
        <v>271</v>
      </c>
      <c r="BU786" s="193" t="s">
        <v>271</v>
      </c>
      <c r="BV786" s="193" t="s">
        <v>271</v>
      </c>
      <c r="BW786" s="193">
        <v>0</v>
      </c>
      <c r="BX786" s="193">
        <v>0</v>
      </c>
      <c r="BY786" s="193">
        <v>0</v>
      </c>
      <c r="BZ786" s="193">
        <v>0</v>
      </c>
      <c r="CA786" s="193">
        <v>0</v>
      </c>
      <c r="CB786" s="193">
        <v>0</v>
      </c>
      <c r="CC786" s="190" t="s">
        <v>271</v>
      </c>
      <c r="CD786" s="193" t="s">
        <v>271</v>
      </c>
      <c r="CE786" s="193" t="s">
        <v>271</v>
      </c>
      <c r="CF786" s="190" t="s">
        <v>271</v>
      </c>
      <c r="CG786" s="193" t="s">
        <v>271</v>
      </c>
      <c r="CH786" s="193" t="s">
        <v>271</v>
      </c>
      <c r="CI786" s="190" t="s">
        <v>271</v>
      </c>
      <c r="CJ786" s="193" t="s">
        <v>271</v>
      </c>
      <c r="CK786" s="193" t="s">
        <v>271</v>
      </c>
      <c r="CL786" s="190" t="s">
        <v>271</v>
      </c>
      <c r="CM786" s="193" t="s">
        <v>271</v>
      </c>
      <c r="CN786" s="193" t="s">
        <v>271</v>
      </c>
      <c r="CO786" s="190" t="s">
        <v>271</v>
      </c>
      <c r="CP786" s="193" t="s">
        <v>271</v>
      </c>
      <c r="CQ786" s="193" t="s">
        <v>271</v>
      </c>
      <c r="CR786" s="190" t="s">
        <v>271</v>
      </c>
      <c r="CS786" s="193" t="s">
        <v>271</v>
      </c>
      <c r="CT786" s="193" t="s">
        <v>271</v>
      </c>
      <c r="CU786" s="190" t="s">
        <v>271</v>
      </c>
      <c r="CV786" s="193" t="s">
        <v>271</v>
      </c>
      <c r="CW786" s="193" t="s">
        <v>271</v>
      </c>
      <c r="CX786" s="190" t="s">
        <v>271</v>
      </c>
      <c r="CY786" s="193" t="s">
        <v>271</v>
      </c>
      <c r="CZ786" s="193" t="s">
        <v>271</v>
      </c>
      <c r="DA786" s="190" t="s">
        <v>271</v>
      </c>
      <c r="DB786" s="193" t="s">
        <v>271</v>
      </c>
      <c r="DC786" s="193" t="s">
        <v>271</v>
      </c>
      <c r="DD786" s="190" t="s">
        <v>271</v>
      </c>
      <c r="DE786" s="193" t="s">
        <v>271</v>
      </c>
      <c r="DF786" s="193" t="s">
        <v>271</v>
      </c>
      <c r="DG786" s="190" t="s">
        <v>271</v>
      </c>
      <c r="DH786" s="193" t="s">
        <v>271</v>
      </c>
      <c r="DI786" s="193" t="s">
        <v>271</v>
      </c>
      <c r="DJ786" s="190" t="s">
        <v>271</v>
      </c>
      <c r="DK786" s="193" t="s">
        <v>271</v>
      </c>
      <c r="DL786" s="193" t="s">
        <v>271</v>
      </c>
      <c r="DM786" s="190" t="s">
        <v>271</v>
      </c>
      <c r="DN786" s="193" t="s">
        <v>271</v>
      </c>
      <c r="DO786" s="193" t="s">
        <v>271</v>
      </c>
      <c r="DP786" s="190" t="s">
        <v>271</v>
      </c>
      <c r="DQ786" s="193" t="s">
        <v>271</v>
      </c>
      <c r="DR786" s="193" t="s">
        <v>271</v>
      </c>
      <c r="DS786" s="190" t="s">
        <v>271</v>
      </c>
      <c r="DT786" s="193" t="s">
        <v>271</v>
      </c>
      <c r="DU786" s="193" t="s">
        <v>271</v>
      </c>
      <c r="DV786" s="190" t="s">
        <v>271</v>
      </c>
      <c r="DW786" s="193" t="s">
        <v>271</v>
      </c>
      <c r="DX786" s="193" t="s">
        <v>271</v>
      </c>
      <c r="DY786" s="190" t="s">
        <v>356</v>
      </c>
      <c r="DZ786" s="190" t="s">
        <v>272</v>
      </c>
      <c r="EA786" s="190" t="s">
        <v>564</v>
      </c>
      <c r="EB786" s="190" t="s">
        <v>307</v>
      </c>
      <c r="EC786" s="190" t="s">
        <v>272</v>
      </c>
      <c r="ED786" s="190" t="s">
        <v>323</v>
      </c>
      <c r="EE786" s="190" t="s">
        <v>307</v>
      </c>
      <c r="EF786" s="190" t="s">
        <v>9583</v>
      </c>
      <c r="EG786" s="190" t="s">
        <v>352</v>
      </c>
      <c r="EH786" s="190" t="s">
        <v>284</v>
      </c>
      <c r="EI786" s="190" t="s">
        <v>283</v>
      </c>
      <c r="EJ786" s="190" t="s">
        <v>246</v>
      </c>
      <c r="EK786" s="190" t="s">
        <v>1765</v>
      </c>
      <c r="EL786" s="190" t="s">
        <v>297</v>
      </c>
      <c r="EM786" s="190" t="s">
        <v>272</v>
      </c>
      <c r="EN786" s="190" t="s">
        <v>297</v>
      </c>
      <c r="EO786" s="190" t="s">
        <v>272</v>
      </c>
      <c r="EP786" s="190" t="s">
        <v>305</v>
      </c>
      <c r="EQ786" s="190">
        <v>2</v>
      </c>
      <c r="ER786" s="190" t="s">
        <v>692</v>
      </c>
      <c r="ES786" s="190" t="s">
        <v>272</v>
      </c>
      <c r="ET786" s="190" t="s">
        <v>272</v>
      </c>
      <c r="EU786" s="190" t="s">
        <v>297</v>
      </c>
      <c r="EV786" s="190" t="s">
        <v>272</v>
      </c>
      <c r="EW786" s="190" t="s">
        <v>691</v>
      </c>
      <c r="EX786" s="190">
        <v>3</v>
      </c>
      <c r="EY786" s="190" t="s">
        <v>278</v>
      </c>
      <c r="EZ786" s="190" t="s">
        <v>268</v>
      </c>
      <c r="FA786" s="190" t="s">
        <v>258</v>
      </c>
      <c r="FB786" s="193">
        <v>3</v>
      </c>
      <c r="FC786" s="190" t="s">
        <v>276</v>
      </c>
      <c r="FD786" s="190" t="s">
        <v>537</v>
      </c>
      <c r="FE786" s="190" t="s">
        <v>271</v>
      </c>
      <c r="FF786" s="190" t="s">
        <v>262</v>
      </c>
      <c r="FG786" s="190" t="s">
        <v>271</v>
      </c>
      <c r="FH786" s="190" t="s">
        <v>271</v>
      </c>
      <c r="FI786" s="190" t="s">
        <v>9582</v>
      </c>
      <c r="FJ786" s="190" t="s">
        <v>9581</v>
      </c>
      <c r="FK786" s="190" t="s">
        <v>9580</v>
      </c>
      <c r="FL786" s="190" t="s">
        <v>9579</v>
      </c>
      <c r="FM786" s="190" t="s">
        <v>9578</v>
      </c>
      <c r="FN786" s="190" t="s">
        <v>271</v>
      </c>
      <c r="FO786" s="190" t="s">
        <v>9577</v>
      </c>
      <c r="FP786" s="190" t="s">
        <v>271</v>
      </c>
      <c r="FQ786" s="193">
        <v>27000</v>
      </c>
      <c r="FR786" s="193">
        <v>4500</v>
      </c>
      <c r="FS786" s="190" t="s">
        <v>271</v>
      </c>
      <c r="FT786" s="190" t="s">
        <v>271</v>
      </c>
      <c r="FU786" s="190" t="s">
        <v>272</v>
      </c>
      <c r="FV786" s="190" t="s">
        <v>272</v>
      </c>
      <c r="FW786" s="190" t="s">
        <v>271</v>
      </c>
      <c r="FX786" s="190" t="s">
        <v>271</v>
      </c>
      <c r="FY786" s="190" t="s">
        <v>271</v>
      </c>
      <c r="FZ786" s="190" t="s">
        <v>271</v>
      </c>
      <c r="GA786" s="190" t="s">
        <v>271</v>
      </c>
      <c r="GB786" s="190" t="s">
        <v>271</v>
      </c>
      <c r="GC786" s="190" t="s">
        <v>271</v>
      </c>
      <c r="GD786" s="190" t="s">
        <v>271</v>
      </c>
      <c r="GE786" s="190" t="s">
        <v>271</v>
      </c>
    </row>
    <row r="787" spans="1:187" x14ac:dyDescent="0.3">
      <c r="A787" s="190" t="s">
        <v>372</v>
      </c>
      <c r="B787" s="190">
        <v>3699</v>
      </c>
      <c r="C787" s="190" t="s">
        <v>162</v>
      </c>
      <c r="D787" s="190" t="s">
        <v>241</v>
      </c>
      <c r="E787" s="190" t="s">
        <v>9576</v>
      </c>
      <c r="F787" s="190" t="s">
        <v>9575</v>
      </c>
      <c r="G787" s="190" t="s">
        <v>4028</v>
      </c>
      <c r="H787" s="190" t="s">
        <v>369</v>
      </c>
      <c r="I787" s="190" t="s">
        <v>523</v>
      </c>
      <c r="J787" s="190" t="s">
        <v>9574</v>
      </c>
      <c r="K787" s="190" t="s">
        <v>271</v>
      </c>
      <c r="L787" s="190" t="s">
        <v>271</v>
      </c>
      <c r="M787" s="190" t="s">
        <v>271</v>
      </c>
      <c r="N787" s="190" t="s">
        <v>271</v>
      </c>
      <c r="O787" s="190" t="s">
        <v>271</v>
      </c>
      <c r="P787" s="190" t="s">
        <v>271</v>
      </c>
      <c r="Q787" s="191">
        <v>42430</v>
      </c>
      <c r="R787" s="191">
        <v>42643</v>
      </c>
      <c r="S787" s="191">
        <v>42735</v>
      </c>
      <c r="T787" s="190" t="s">
        <v>452</v>
      </c>
      <c r="U787" s="194">
        <v>207984</v>
      </c>
      <c r="V787" s="190" t="s">
        <v>7790</v>
      </c>
      <c r="W787" s="190" t="s">
        <v>7789</v>
      </c>
      <c r="X787" s="190" t="s">
        <v>271</v>
      </c>
      <c r="Y787" s="190" t="s">
        <v>5833</v>
      </c>
      <c r="Z787" s="190" t="s">
        <v>7788</v>
      </c>
      <c r="AA787" s="190" t="s">
        <v>271</v>
      </c>
      <c r="AB787" s="190" t="s">
        <v>448</v>
      </c>
      <c r="AC787" s="190" t="s">
        <v>9573</v>
      </c>
      <c r="AD787" s="190" t="s">
        <v>325</v>
      </c>
      <c r="AE787" s="190" t="s">
        <v>9572</v>
      </c>
      <c r="AF787" s="190" t="s">
        <v>9571</v>
      </c>
      <c r="AG787" s="193">
        <v>251643</v>
      </c>
      <c r="AH787" s="193">
        <v>241774</v>
      </c>
      <c r="AI787" s="193">
        <v>493417</v>
      </c>
      <c r="AJ787" s="193">
        <v>251</v>
      </c>
      <c r="AK787" s="193">
        <v>471</v>
      </c>
      <c r="AL787" s="193">
        <v>722</v>
      </c>
      <c r="AM787" s="193">
        <v>753</v>
      </c>
      <c r="AN787" s="193">
        <v>1413</v>
      </c>
      <c r="AO787" s="193">
        <v>493417</v>
      </c>
      <c r="AP787" s="193">
        <v>251</v>
      </c>
      <c r="AQ787" s="193">
        <v>471</v>
      </c>
      <c r="AR787" s="193">
        <v>722</v>
      </c>
      <c r="AS787" s="190" t="s">
        <v>271</v>
      </c>
      <c r="AT787" s="193" t="s">
        <v>271</v>
      </c>
      <c r="AU787" s="193" t="s">
        <v>271</v>
      </c>
      <c r="AV787" s="190" t="s">
        <v>271</v>
      </c>
      <c r="AW787" s="193" t="s">
        <v>271</v>
      </c>
      <c r="AX787" s="193" t="s">
        <v>271</v>
      </c>
      <c r="AY787" s="190" t="s">
        <v>271</v>
      </c>
      <c r="AZ787" s="193" t="s">
        <v>271</v>
      </c>
      <c r="BA787" s="193" t="s">
        <v>271</v>
      </c>
      <c r="BB787" s="190" t="s">
        <v>271</v>
      </c>
      <c r="BC787" s="193" t="s">
        <v>271</v>
      </c>
      <c r="BD787" s="193" t="s">
        <v>271</v>
      </c>
      <c r="BE787" s="190" t="s">
        <v>287</v>
      </c>
      <c r="BF787" s="193">
        <v>722</v>
      </c>
      <c r="BG787" s="193">
        <v>493417</v>
      </c>
      <c r="BH787" s="190" t="s">
        <v>271</v>
      </c>
      <c r="BI787" s="193" t="s">
        <v>271</v>
      </c>
      <c r="BJ787" s="193" t="s">
        <v>271</v>
      </c>
      <c r="BK787" s="190" t="s">
        <v>271</v>
      </c>
      <c r="BL787" s="193" t="s">
        <v>271</v>
      </c>
      <c r="BM787" s="193" t="s">
        <v>271</v>
      </c>
      <c r="BN787" s="190" t="s">
        <v>271</v>
      </c>
      <c r="BO787" s="193" t="s">
        <v>271</v>
      </c>
      <c r="BP787" s="193" t="s">
        <v>271</v>
      </c>
      <c r="BQ787" s="190" t="s">
        <v>271</v>
      </c>
      <c r="BR787" s="193" t="s">
        <v>271</v>
      </c>
      <c r="BS787" s="193" t="s">
        <v>271</v>
      </c>
      <c r="BT787" s="190" t="s">
        <v>271</v>
      </c>
      <c r="BU787" s="193" t="s">
        <v>271</v>
      </c>
      <c r="BV787" s="193" t="s">
        <v>271</v>
      </c>
      <c r="BW787" s="193">
        <v>0</v>
      </c>
      <c r="BX787" s="193">
        <v>0</v>
      </c>
      <c r="BY787" s="193">
        <v>0</v>
      </c>
      <c r="BZ787" s="193">
        <v>0</v>
      </c>
      <c r="CA787" s="193">
        <v>0</v>
      </c>
      <c r="CB787" s="193">
        <v>0</v>
      </c>
      <c r="CC787" s="190" t="s">
        <v>271</v>
      </c>
      <c r="CD787" s="193" t="s">
        <v>271</v>
      </c>
      <c r="CE787" s="193" t="s">
        <v>271</v>
      </c>
      <c r="CF787" s="190" t="s">
        <v>271</v>
      </c>
      <c r="CG787" s="193" t="s">
        <v>271</v>
      </c>
      <c r="CH787" s="193" t="s">
        <v>271</v>
      </c>
      <c r="CI787" s="190" t="s">
        <v>271</v>
      </c>
      <c r="CJ787" s="193" t="s">
        <v>271</v>
      </c>
      <c r="CK787" s="193" t="s">
        <v>271</v>
      </c>
      <c r="CL787" s="190" t="s">
        <v>271</v>
      </c>
      <c r="CM787" s="193" t="s">
        <v>271</v>
      </c>
      <c r="CN787" s="193" t="s">
        <v>271</v>
      </c>
      <c r="CO787" s="190" t="s">
        <v>271</v>
      </c>
      <c r="CP787" s="193" t="s">
        <v>271</v>
      </c>
      <c r="CQ787" s="193" t="s">
        <v>271</v>
      </c>
      <c r="CR787" s="190" t="s">
        <v>271</v>
      </c>
      <c r="CS787" s="193" t="s">
        <v>271</v>
      </c>
      <c r="CT787" s="193" t="s">
        <v>271</v>
      </c>
      <c r="CU787" s="190" t="s">
        <v>271</v>
      </c>
      <c r="CV787" s="193" t="s">
        <v>271</v>
      </c>
      <c r="CW787" s="193" t="s">
        <v>271</v>
      </c>
      <c r="CX787" s="190" t="s">
        <v>271</v>
      </c>
      <c r="CY787" s="193" t="s">
        <v>271</v>
      </c>
      <c r="CZ787" s="193" t="s">
        <v>271</v>
      </c>
      <c r="DA787" s="190" t="s">
        <v>271</v>
      </c>
      <c r="DB787" s="193" t="s">
        <v>271</v>
      </c>
      <c r="DC787" s="193" t="s">
        <v>271</v>
      </c>
      <c r="DD787" s="190" t="s">
        <v>271</v>
      </c>
      <c r="DE787" s="193" t="s">
        <v>271</v>
      </c>
      <c r="DF787" s="193" t="s">
        <v>271</v>
      </c>
      <c r="DG787" s="190" t="s">
        <v>271</v>
      </c>
      <c r="DH787" s="193" t="s">
        <v>271</v>
      </c>
      <c r="DI787" s="193" t="s">
        <v>271</v>
      </c>
      <c r="DJ787" s="190" t="s">
        <v>271</v>
      </c>
      <c r="DK787" s="193" t="s">
        <v>271</v>
      </c>
      <c r="DL787" s="193" t="s">
        <v>271</v>
      </c>
      <c r="DM787" s="190" t="s">
        <v>271</v>
      </c>
      <c r="DN787" s="193" t="s">
        <v>271</v>
      </c>
      <c r="DO787" s="193" t="s">
        <v>271</v>
      </c>
      <c r="DP787" s="190" t="s">
        <v>271</v>
      </c>
      <c r="DQ787" s="193" t="s">
        <v>271</v>
      </c>
      <c r="DR787" s="193" t="s">
        <v>271</v>
      </c>
      <c r="DS787" s="190" t="s">
        <v>271</v>
      </c>
      <c r="DT787" s="193" t="s">
        <v>271</v>
      </c>
      <c r="DU787" s="193" t="s">
        <v>271</v>
      </c>
      <c r="DV787" s="190" t="s">
        <v>271</v>
      </c>
      <c r="DW787" s="193" t="s">
        <v>271</v>
      </c>
      <c r="DX787" s="193" t="s">
        <v>271</v>
      </c>
      <c r="DY787" s="190" t="s">
        <v>356</v>
      </c>
      <c r="DZ787" s="190" t="s">
        <v>297</v>
      </c>
      <c r="EA787" s="190" t="s">
        <v>271</v>
      </c>
      <c r="EB787" s="190" t="s">
        <v>271</v>
      </c>
      <c r="EC787" s="190" t="s">
        <v>297</v>
      </c>
      <c r="ED787" s="190" t="s">
        <v>271</v>
      </c>
      <c r="EE787" s="190" t="s">
        <v>271</v>
      </c>
      <c r="EF787" s="190" t="s">
        <v>271</v>
      </c>
      <c r="EG787" s="190" t="s">
        <v>352</v>
      </c>
      <c r="EH787" s="190" t="s">
        <v>284</v>
      </c>
      <c r="EI787" s="190" t="s">
        <v>319</v>
      </c>
      <c r="EJ787" s="190" t="s">
        <v>246</v>
      </c>
      <c r="EK787" s="190" t="s">
        <v>1765</v>
      </c>
      <c r="EL787" s="190" t="s">
        <v>297</v>
      </c>
      <c r="EM787" s="190" t="s">
        <v>271</v>
      </c>
      <c r="EN787" s="190" t="s">
        <v>297</v>
      </c>
      <c r="EO787" s="190" t="s">
        <v>271</v>
      </c>
      <c r="EP787" s="190" t="s">
        <v>305</v>
      </c>
      <c r="EQ787" s="190" t="s">
        <v>271</v>
      </c>
      <c r="ER787" s="190" t="s">
        <v>692</v>
      </c>
      <c r="ES787" s="190" t="s">
        <v>271</v>
      </c>
      <c r="ET787" s="190" t="s">
        <v>271</v>
      </c>
      <c r="EU787" s="190" t="s">
        <v>271</v>
      </c>
      <c r="EV787" s="190" t="s">
        <v>271</v>
      </c>
      <c r="EW787" s="190" t="s">
        <v>691</v>
      </c>
      <c r="EX787" s="190" t="s">
        <v>271</v>
      </c>
      <c r="EY787" s="190" t="s">
        <v>278</v>
      </c>
      <c r="EZ787" s="190" t="s">
        <v>268</v>
      </c>
      <c r="FA787" s="190" t="s">
        <v>260</v>
      </c>
      <c r="FB787" s="193">
        <v>2</v>
      </c>
      <c r="FC787" s="190" t="s">
        <v>300</v>
      </c>
      <c r="FD787" s="190" t="s">
        <v>442</v>
      </c>
      <c r="FE787" s="190" t="s">
        <v>348</v>
      </c>
      <c r="FF787" s="190" t="s">
        <v>271</v>
      </c>
      <c r="FG787" s="190" t="s">
        <v>271</v>
      </c>
      <c r="FH787" s="190" t="s">
        <v>9570</v>
      </c>
      <c r="FI787" s="190" t="s">
        <v>9569</v>
      </c>
      <c r="FJ787" s="190" t="s">
        <v>9568</v>
      </c>
      <c r="FK787" s="190" t="s">
        <v>9567</v>
      </c>
      <c r="FL787" s="190" t="s">
        <v>9566</v>
      </c>
      <c r="FM787" s="190" t="s">
        <v>9565</v>
      </c>
      <c r="FN787" s="190" t="s">
        <v>9564</v>
      </c>
      <c r="FO787" s="190" t="s">
        <v>9563</v>
      </c>
      <c r="FP787" s="190" t="s">
        <v>271</v>
      </c>
      <c r="FQ787" s="193">
        <v>493417</v>
      </c>
      <c r="FR787" s="193">
        <v>722</v>
      </c>
      <c r="FS787" s="190" t="s">
        <v>271</v>
      </c>
      <c r="FT787" s="190" t="s">
        <v>271</v>
      </c>
      <c r="FU787" s="190" t="s">
        <v>272</v>
      </c>
      <c r="FV787" s="190" t="s">
        <v>271</v>
      </c>
      <c r="FW787" s="190" t="s">
        <v>271</v>
      </c>
      <c r="FX787" s="190" t="s">
        <v>271</v>
      </c>
      <c r="FY787" s="190" t="s">
        <v>271</v>
      </c>
      <c r="FZ787" s="190" t="s">
        <v>271</v>
      </c>
      <c r="GA787" s="190" t="s">
        <v>271</v>
      </c>
      <c r="GB787" s="190" t="s">
        <v>271</v>
      </c>
      <c r="GC787" s="190" t="s">
        <v>271</v>
      </c>
      <c r="GD787" s="190" t="s">
        <v>271</v>
      </c>
      <c r="GE787" s="190" t="s">
        <v>271</v>
      </c>
    </row>
    <row r="788" spans="1:187" x14ac:dyDescent="0.3">
      <c r="A788" s="190" t="s">
        <v>372</v>
      </c>
      <c r="B788" s="190">
        <v>3702</v>
      </c>
      <c r="C788" s="190" t="s">
        <v>162</v>
      </c>
      <c r="D788" s="190" t="s">
        <v>241</v>
      </c>
      <c r="E788" s="190" t="s">
        <v>9562</v>
      </c>
      <c r="F788" s="190" t="s">
        <v>9561</v>
      </c>
      <c r="G788" s="190" t="s">
        <v>4028</v>
      </c>
      <c r="H788" s="190" t="s">
        <v>369</v>
      </c>
      <c r="I788" s="190" t="s">
        <v>523</v>
      </c>
      <c r="J788" s="190" t="s">
        <v>271</v>
      </c>
      <c r="K788" s="190" t="s">
        <v>271</v>
      </c>
      <c r="L788" s="190" t="s">
        <v>271</v>
      </c>
      <c r="M788" s="190" t="s">
        <v>271</v>
      </c>
      <c r="N788" s="190" t="s">
        <v>271</v>
      </c>
      <c r="O788" s="190" t="s">
        <v>271</v>
      </c>
      <c r="P788" s="190" t="s">
        <v>271</v>
      </c>
      <c r="Q788" s="191">
        <v>40909</v>
      </c>
      <c r="R788" s="191">
        <v>42551</v>
      </c>
      <c r="S788" s="191">
        <v>42613</v>
      </c>
      <c r="T788" s="190" t="s">
        <v>366</v>
      </c>
      <c r="U788" s="194">
        <v>2138691</v>
      </c>
      <c r="V788" s="190" t="s">
        <v>9560</v>
      </c>
      <c r="W788" s="190" t="s">
        <v>271</v>
      </c>
      <c r="X788" s="190" t="s">
        <v>9559</v>
      </c>
      <c r="Y788" s="190" t="s">
        <v>5833</v>
      </c>
      <c r="Z788" s="190" t="s">
        <v>271</v>
      </c>
      <c r="AA788" s="190" t="s">
        <v>8720</v>
      </c>
      <c r="AB788" s="190" t="s">
        <v>310</v>
      </c>
      <c r="AC788" s="190" t="s">
        <v>9558</v>
      </c>
      <c r="AD788" s="190" t="s">
        <v>674</v>
      </c>
      <c r="AE788" s="190" t="s">
        <v>9557</v>
      </c>
      <c r="AF788" s="190" t="s">
        <v>9556</v>
      </c>
      <c r="AG788" s="193">
        <v>20000</v>
      </c>
      <c r="AH788" s="193">
        <v>30000</v>
      </c>
      <c r="AI788" s="193">
        <v>50000</v>
      </c>
      <c r="AJ788" s="193">
        <v>10000</v>
      </c>
      <c r="AK788" s="193">
        <v>15000</v>
      </c>
      <c r="AL788" s="193">
        <v>25000</v>
      </c>
      <c r="AM788" s="193">
        <v>0</v>
      </c>
      <c r="AN788" s="193">
        <v>0</v>
      </c>
      <c r="AO788" s="193">
        <v>0</v>
      </c>
      <c r="AP788" s="193">
        <v>0</v>
      </c>
      <c r="AQ788" s="193">
        <v>0</v>
      </c>
      <c r="AR788" s="193">
        <v>0</v>
      </c>
      <c r="AS788" s="190" t="s">
        <v>271</v>
      </c>
      <c r="AT788" s="193" t="s">
        <v>271</v>
      </c>
      <c r="AU788" s="193" t="s">
        <v>271</v>
      </c>
      <c r="AV788" s="190" t="s">
        <v>271</v>
      </c>
      <c r="AW788" s="193" t="s">
        <v>271</v>
      </c>
      <c r="AX788" s="193" t="s">
        <v>271</v>
      </c>
      <c r="AY788" s="190" t="s">
        <v>271</v>
      </c>
      <c r="AZ788" s="193" t="s">
        <v>271</v>
      </c>
      <c r="BA788" s="193" t="s">
        <v>271</v>
      </c>
      <c r="BB788" s="190" t="s">
        <v>271</v>
      </c>
      <c r="BC788" s="193" t="s">
        <v>271</v>
      </c>
      <c r="BD788" s="193" t="s">
        <v>271</v>
      </c>
      <c r="BE788" s="190" t="s">
        <v>271</v>
      </c>
      <c r="BF788" s="193" t="s">
        <v>271</v>
      </c>
      <c r="BG788" s="193" t="s">
        <v>271</v>
      </c>
      <c r="BH788" s="190" t="s">
        <v>271</v>
      </c>
      <c r="BI788" s="193" t="s">
        <v>271</v>
      </c>
      <c r="BJ788" s="193" t="s">
        <v>271</v>
      </c>
      <c r="BK788" s="190" t="s">
        <v>271</v>
      </c>
      <c r="BL788" s="193" t="s">
        <v>271</v>
      </c>
      <c r="BM788" s="193" t="s">
        <v>271</v>
      </c>
      <c r="BN788" s="190" t="s">
        <v>271</v>
      </c>
      <c r="BO788" s="193" t="s">
        <v>271</v>
      </c>
      <c r="BP788" s="193" t="s">
        <v>271</v>
      </c>
      <c r="BQ788" s="190" t="s">
        <v>271</v>
      </c>
      <c r="BR788" s="193" t="s">
        <v>271</v>
      </c>
      <c r="BS788" s="193" t="s">
        <v>271</v>
      </c>
      <c r="BT788" s="190" t="s">
        <v>271</v>
      </c>
      <c r="BU788" s="193" t="s">
        <v>271</v>
      </c>
      <c r="BV788" s="193" t="s">
        <v>271</v>
      </c>
      <c r="BW788" s="193">
        <v>18141</v>
      </c>
      <c r="BX788" s="193">
        <v>17427</v>
      </c>
      <c r="BY788" s="193">
        <v>35568</v>
      </c>
      <c r="BZ788" s="193">
        <v>6047</v>
      </c>
      <c r="CA788" s="193">
        <v>5809</v>
      </c>
      <c r="CB788" s="193">
        <v>11856</v>
      </c>
      <c r="CC788" s="190" t="s">
        <v>271</v>
      </c>
      <c r="CD788" s="193" t="s">
        <v>271</v>
      </c>
      <c r="CE788" s="193" t="s">
        <v>271</v>
      </c>
      <c r="CF788" s="190" t="s">
        <v>287</v>
      </c>
      <c r="CG788" s="193">
        <v>2500</v>
      </c>
      <c r="CH788" s="193">
        <v>7500</v>
      </c>
      <c r="CI788" s="190" t="s">
        <v>287</v>
      </c>
      <c r="CJ788" s="193">
        <v>1000</v>
      </c>
      <c r="CK788" s="193">
        <v>3000</v>
      </c>
      <c r="CL788" s="190" t="s">
        <v>271</v>
      </c>
      <c r="CM788" s="193" t="s">
        <v>271</v>
      </c>
      <c r="CN788" s="193" t="s">
        <v>271</v>
      </c>
      <c r="CO788" s="190" t="s">
        <v>287</v>
      </c>
      <c r="CP788" s="193">
        <v>0</v>
      </c>
      <c r="CQ788" s="193">
        <v>0</v>
      </c>
      <c r="CR788" s="190" t="s">
        <v>271</v>
      </c>
      <c r="CS788" s="193" t="s">
        <v>271</v>
      </c>
      <c r="CT788" s="193" t="s">
        <v>271</v>
      </c>
      <c r="CU788" s="190" t="s">
        <v>271</v>
      </c>
      <c r="CV788" s="193" t="s">
        <v>271</v>
      </c>
      <c r="CW788" s="193" t="s">
        <v>271</v>
      </c>
      <c r="CX788" s="190" t="s">
        <v>271</v>
      </c>
      <c r="CY788" s="193" t="s">
        <v>271</v>
      </c>
      <c r="CZ788" s="193" t="s">
        <v>271</v>
      </c>
      <c r="DA788" s="190" t="s">
        <v>271</v>
      </c>
      <c r="DB788" s="193" t="s">
        <v>271</v>
      </c>
      <c r="DC788" s="193" t="s">
        <v>271</v>
      </c>
      <c r="DD788" s="190" t="s">
        <v>271</v>
      </c>
      <c r="DE788" s="193" t="s">
        <v>271</v>
      </c>
      <c r="DF788" s="193" t="s">
        <v>271</v>
      </c>
      <c r="DG788" s="190" t="s">
        <v>287</v>
      </c>
      <c r="DH788" s="193">
        <v>2500</v>
      </c>
      <c r="DI788" s="193">
        <v>7500</v>
      </c>
      <c r="DJ788" s="190" t="s">
        <v>287</v>
      </c>
      <c r="DK788" s="193">
        <v>0</v>
      </c>
      <c r="DL788" s="193">
        <v>0</v>
      </c>
      <c r="DM788" s="190" t="s">
        <v>271</v>
      </c>
      <c r="DN788" s="193" t="s">
        <v>271</v>
      </c>
      <c r="DO788" s="193" t="s">
        <v>271</v>
      </c>
      <c r="DP788" s="190" t="s">
        <v>271</v>
      </c>
      <c r="DQ788" s="193" t="s">
        <v>271</v>
      </c>
      <c r="DR788" s="193" t="s">
        <v>271</v>
      </c>
      <c r="DS788" s="190" t="s">
        <v>287</v>
      </c>
      <c r="DT788" s="193">
        <v>5856</v>
      </c>
      <c r="DU788" s="193">
        <v>17568</v>
      </c>
      <c r="DV788" s="190" t="s">
        <v>271</v>
      </c>
      <c r="DW788" s="193" t="s">
        <v>271</v>
      </c>
      <c r="DX788" s="193" t="s">
        <v>271</v>
      </c>
      <c r="DY788" s="190" t="s">
        <v>356</v>
      </c>
      <c r="DZ788" s="190" t="s">
        <v>297</v>
      </c>
      <c r="EA788" s="190" t="s">
        <v>271</v>
      </c>
      <c r="EB788" s="190" t="s">
        <v>271</v>
      </c>
      <c r="EC788" s="190" t="s">
        <v>297</v>
      </c>
      <c r="ED788" s="190" t="s">
        <v>271</v>
      </c>
      <c r="EE788" s="190" t="s">
        <v>271</v>
      </c>
      <c r="EF788" s="190" t="s">
        <v>271</v>
      </c>
      <c r="EG788" s="190" t="s">
        <v>321</v>
      </c>
      <c r="EH788" s="190" t="s">
        <v>380</v>
      </c>
      <c r="EI788" s="190" t="s">
        <v>319</v>
      </c>
      <c r="EJ788" s="190" t="s">
        <v>246</v>
      </c>
      <c r="EK788" s="190" t="s">
        <v>379</v>
      </c>
      <c r="EL788" s="190" t="s">
        <v>297</v>
      </c>
      <c r="EM788" s="190" t="s">
        <v>272</v>
      </c>
      <c r="EN788" s="190" t="s">
        <v>272</v>
      </c>
      <c r="EO788" s="190" t="s">
        <v>272</v>
      </c>
      <c r="EP788" s="190" t="s">
        <v>464</v>
      </c>
      <c r="EQ788" s="190">
        <v>3</v>
      </c>
      <c r="ER788" s="190" t="s">
        <v>349</v>
      </c>
      <c r="ES788" s="190" t="s">
        <v>272</v>
      </c>
      <c r="ET788" s="190" t="s">
        <v>272</v>
      </c>
      <c r="EU788" s="190" t="s">
        <v>272</v>
      </c>
      <c r="EV788" s="190" t="s">
        <v>297</v>
      </c>
      <c r="EW788" s="190" t="s">
        <v>303</v>
      </c>
      <c r="EX788" s="190">
        <v>3</v>
      </c>
      <c r="EY788" s="190" t="s">
        <v>318</v>
      </c>
      <c r="EZ788" s="190" t="s">
        <v>267</v>
      </c>
      <c r="FA788" s="190" t="s">
        <v>257</v>
      </c>
      <c r="FB788" s="193">
        <v>2</v>
      </c>
      <c r="FC788" s="190" t="s">
        <v>348</v>
      </c>
      <c r="FD788" s="190" t="s">
        <v>537</v>
      </c>
      <c r="FE788" s="190" t="s">
        <v>377</v>
      </c>
      <c r="FF788" s="190" t="s">
        <v>271</v>
      </c>
      <c r="FG788" s="190" t="s">
        <v>271</v>
      </c>
      <c r="FH788" s="190" t="s">
        <v>271</v>
      </c>
      <c r="FI788" s="190" t="s">
        <v>9555</v>
      </c>
      <c r="FJ788" s="190" t="s">
        <v>271</v>
      </c>
      <c r="FK788" s="190" t="s">
        <v>271</v>
      </c>
      <c r="FL788" s="190" t="s">
        <v>271</v>
      </c>
      <c r="FM788" s="190" t="s">
        <v>271</v>
      </c>
      <c r="FN788" s="190" t="s">
        <v>271</v>
      </c>
      <c r="FO788" s="190" t="s">
        <v>9554</v>
      </c>
      <c r="FP788" s="190" t="s">
        <v>9553</v>
      </c>
      <c r="FQ788" s="193">
        <v>35568</v>
      </c>
      <c r="FR788" s="193">
        <v>11856</v>
      </c>
      <c r="FS788" s="190" t="s">
        <v>272</v>
      </c>
      <c r="FT788" s="190" t="s">
        <v>271</v>
      </c>
      <c r="FU788" s="190" t="s">
        <v>271</v>
      </c>
      <c r="FV788" s="190" t="s">
        <v>271</v>
      </c>
      <c r="FW788" s="190" t="s">
        <v>271</v>
      </c>
      <c r="FX788" s="190" t="s">
        <v>271</v>
      </c>
      <c r="FY788" s="190" t="s">
        <v>271</v>
      </c>
      <c r="FZ788" s="190" t="s">
        <v>271</v>
      </c>
      <c r="GA788" s="190" t="s">
        <v>271</v>
      </c>
      <c r="GB788" s="190" t="s">
        <v>271</v>
      </c>
      <c r="GC788" s="190" t="s">
        <v>271</v>
      </c>
      <c r="GD788" s="190" t="s">
        <v>271</v>
      </c>
      <c r="GE788" s="190" t="s">
        <v>271</v>
      </c>
    </row>
    <row r="789" spans="1:187" x14ac:dyDescent="0.3">
      <c r="A789" s="190" t="s">
        <v>372</v>
      </c>
      <c r="B789" s="190">
        <v>3703</v>
      </c>
      <c r="C789" s="190" t="s">
        <v>162</v>
      </c>
      <c r="D789" s="190" t="s">
        <v>241</v>
      </c>
      <c r="E789" s="190" t="s">
        <v>271</v>
      </c>
      <c r="F789" s="190" t="s">
        <v>9552</v>
      </c>
      <c r="G789" s="190" t="s">
        <v>4028</v>
      </c>
      <c r="H789" s="190" t="s">
        <v>369</v>
      </c>
      <c r="I789" s="190" t="s">
        <v>523</v>
      </c>
      <c r="J789" s="190" t="s">
        <v>271</v>
      </c>
      <c r="K789" s="190" t="s">
        <v>271</v>
      </c>
      <c r="L789" s="190" t="s">
        <v>271</v>
      </c>
      <c r="M789" s="190" t="s">
        <v>271</v>
      </c>
      <c r="N789" s="190" t="s">
        <v>271</v>
      </c>
      <c r="O789" s="190" t="s">
        <v>271</v>
      </c>
      <c r="P789" s="190" t="s">
        <v>271</v>
      </c>
      <c r="Q789" s="191">
        <v>42464</v>
      </c>
      <c r="R789" s="191">
        <v>42628</v>
      </c>
      <c r="T789" s="190" t="s">
        <v>549</v>
      </c>
      <c r="U789" s="194">
        <v>55203</v>
      </c>
      <c r="V789" s="190" t="s">
        <v>9551</v>
      </c>
      <c r="W789" s="190" t="s">
        <v>9550</v>
      </c>
      <c r="X789" s="190" t="s">
        <v>271</v>
      </c>
      <c r="Y789" s="190" t="s">
        <v>5833</v>
      </c>
      <c r="Z789" s="190" t="s">
        <v>9549</v>
      </c>
      <c r="AA789" s="190" t="s">
        <v>271</v>
      </c>
      <c r="AB789" s="190" t="s">
        <v>310</v>
      </c>
      <c r="AC789" s="190" t="s">
        <v>9548</v>
      </c>
      <c r="AD789" s="190" t="s">
        <v>325</v>
      </c>
      <c r="AE789" s="190" t="s">
        <v>9547</v>
      </c>
      <c r="AF789" s="190" t="s">
        <v>9546</v>
      </c>
      <c r="AG789" s="193">
        <v>6300</v>
      </c>
      <c r="AH789" s="193">
        <v>2700</v>
      </c>
      <c r="AI789" s="193">
        <v>9000</v>
      </c>
      <c r="AJ789" s="193">
        <v>1050</v>
      </c>
      <c r="AK789" s="193">
        <v>150</v>
      </c>
      <c r="AL789" s="193">
        <v>1500</v>
      </c>
      <c r="AM789" s="193">
        <v>0</v>
      </c>
      <c r="AN789" s="193">
        <v>0</v>
      </c>
      <c r="AO789" s="193">
        <v>0</v>
      </c>
      <c r="AP789" s="193">
        <v>0</v>
      </c>
      <c r="AQ789" s="193">
        <v>0</v>
      </c>
      <c r="AR789" s="193">
        <v>0</v>
      </c>
      <c r="AS789" s="190" t="s">
        <v>271</v>
      </c>
      <c r="AT789" s="193" t="s">
        <v>271</v>
      </c>
      <c r="AU789" s="193" t="s">
        <v>271</v>
      </c>
      <c r="AV789" s="190" t="s">
        <v>271</v>
      </c>
      <c r="AW789" s="193" t="s">
        <v>271</v>
      </c>
      <c r="AX789" s="193" t="s">
        <v>271</v>
      </c>
      <c r="AY789" s="190" t="s">
        <v>271</v>
      </c>
      <c r="AZ789" s="193" t="s">
        <v>271</v>
      </c>
      <c r="BA789" s="193" t="s">
        <v>271</v>
      </c>
      <c r="BB789" s="190" t="s">
        <v>271</v>
      </c>
      <c r="BC789" s="193" t="s">
        <v>271</v>
      </c>
      <c r="BD789" s="193" t="s">
        <v>271</v>
      </c>
      <c r="BE789" s="190" t="s">
        <v>271</v>
      </c>
      <c r="BF789" s="193" t="s">
        <v>271</v>
      </c>
      <c r="BG789" s="193" t="s">
        <v>271</v>
      </c>
      <c r="BH789" s="190" t="s">
        <v>271</v>
      </c>
      <c r="BI789" s="193" t="s">
        <v>271</v>
      </c>
      <c r="BJ789" s="193" t="s">
        <v>271</v>
      </c>
      <c r="BK789" s="190" t="s">
        <v>271</v>
      </c>
      <c r="BL789" s="193" t="s">
        <v>271</v>
      </c>
      <c r="BM789" s="193" t="s">
        <v>271</v>
      </c>
      <c r="BN789" s="190" t="s">
        <v>271</v>
      </c>
      <c r="BO789" s="193" t="s">
        <v>271</v>
      </c>
      <c r="BP789" s="193" t="s">
        <v>271</v>
      </c>
      <c r="BQ789" s="190" t="s">
        <v>271</v>
      </c>
      <c r="BR789" s="193" t="s">
        <v>271</v>
      </c>
      <c r="BS789" s="193" t="s">
        <v>271</v>
      </c>
      <c r="BT789" s="190" t="s">
        <v>271</v>
      </c>
      <c r="BU789" s="193" t="s">
        <v>271</v>
      </c>
      <c r="BV789" s="193" t="s">
        <v>271</v>
      </c>
      <c r="BW789" s="193">
        <v>6300</v>
      </c>
      <c r="BX789" s="193">
        <v>2700</v>
      </c>
      <c r="BY789" s="193">
        <v>9000</v>
      </c>
      <c r="BZ789" s="193">
        <v>1050</v>
      </c>
      <c r="CA789" s="193">
        <v>450</v>
      </c>
      <c r="CB789" s="193">
        <v>1500</v>
      </c>
      <c r="CC789" s="190" t="s">
        <v>287</v>
      </c>
      <c r="CD789" s="193">
        <v>750</v>
      </c>
      <c r="CE789" s="193">
        <v>4500</v>
      </c>
      <c r="CF789" s="190" t="s">
        <v>271</v>
      </c>
      <c r="CG789" s="193" t="s">
        <v>271</v>
      </c>
      <c r="CH789" s="193" t="s">
        <v>271</v>
      </c>
      <c r="CI789" s="190" t="s">
        <v>271</v>
      </c>
      <c r="CJ789" s="193" t="s">
        <v>271</v>
      </c>
      <c r="CK789" s="193" t="s">
        <v>271</v>
      </c>
      <c r="CL789" s="190" t="s">
        <v>271</v>
      </c>
      <c r="CM789" s="193" t="s">
        <v>271</v>
      </c>
      <c r="CN789" s="193" t="s">
        <v>271</v>
      </c>
      <c r="CO789" s="190" t="s">
        <v>271</v>
      </c>
      <c r="CP789" s="193" t="s">
        <v>271</v>
      </c>
      <c r="CQ789" s="193" t="s">
        <v>271</v>
      </c>
      <c r="CR789" s="190" t="s">
        <v>271</v>
      </c>
      <c r="CS789" s="193" t="s">
        <v>271</v>
      </c>
      <c r="CT789" s="193" t="s">
        <v>271</v>
      </c>
      <c r="CU789" s="190" t="s">
        <v>287</v>
      </c>
      <c r="CV789" s="193">
        <v>750</v>
      </c>
      <c r="CW789" s="193">
        <v>4500</v>
      </c>
      <c r="CX789" s="190" t="s">
        <v>271</v>
      </c>
      <c r="CY789" s="193" t="s">
        <v>271</v>
      </c>
      <c r="CZ789" s="193" t="s">
        <v>271</v>
      </c>
      <c r="DA789" s="190" t="s">
        <v>271</v>
      </c>
      <c r="DB789" s="193" t="s">
        <v>271</v>
      </c>
      <c r="DC789" s="193" t="s">
        <v>271</v>
      </c>
      <c r="DD789" s="190" t="s">
        <v>271</v>
      </c>
      <c r="DE789" s="193" t="s">
        <v>271</v>
      </c>
      <c r="DF789" s="193" t="s">
        <v>271</v>
      </c>
      <c r="DG789" s="190" t="s">
        <v>271</v>
      </c>
      <c r="DH789" s="193" t="s">
        <v>271</v>
      </c>
      <c r="DI789" s="193" t="s">
        <v>271</v>
      </c>
      <c r="DJ789" s="190" t="s">
        <v>271</v>
      </c>
      <c r="DK789" s="193" t="s">
        <v>271</v>
      </c>
      <c r="DL789" s="193" t="s">
        <v>271</v>
      </c>
      <c r="DM789" s="190" t="s">
        <v>271</v>
      </c>
      <c r="DN789" s="193" t="s">
        <v>271</v>
      </c>
      <c r="DO789" s="193" t="s">
        <v>271</v>
      </c>
      <c r="DP789" s="190" t="s">
        <v>271</v>
      </c>
      <c r="DQ789" s="193" t="s">
        <v>271</v>
      </c>
      <c r="DR789" s="193" t="s">
        <v>271</v>
      </c>
      <c r="DS789" s="190" t="s">
        <v>271</v>
      </c>
      <c r="DT789" s="193" t="s">
        <v>271</v>
      </c>
      <c r="DU789" s="193" t="s">
        <v>271</v>
      </c>
      <c r="DV789" s="190" t="s">
        <v>271</v>
      </c>
      <c r="DW789" s="193" t="s">
        <v>271</v>
      </c>
      <c r="DX789" s="193" t="s">
        <v>271</v>
      </c>
      <c r="DY789" s="190" t="s">
        <v>655</v>
      </c>
      <c r="DZ789" s="190" t="s">
        <v>272</v>
      </c>
      <c r="EA789" s="190" t="s">
        <v>427</v>
      </c>
      <c r="EB789" s="190" t="s">
        <v>307</v>
      </c>
      <c r="EC789" s="190" t="s">
        <v>272</v>
      </c>
      <c r="ED789" s="190" t="s">
        <v>323</v>
      </c>
      <c r="EE789" s="190" t="s">
        <v>307</v>
      </c>
      <c r="EF789" s="190" t="s">
        <v>271</v>
      </c>
      <c r="EG789" s="190" t="s">
        <v>352</v>
      </c>
      <c r="EH789" s="190" t="s">
        <v>380</v>
      </c>
      <c r="EI789" s="190" t="s">
        <v>319</v>
      </c>
      <c r="EJ789" s="190" t="s">
        <v>246</v>
      </c>
      <c r="EK789" s="190" t="s">
        <v>379</v>
      </c>
      <c r="EL789" s="190" t="s">
        <v>272</v>
      </c>
      <c r="EM789" s="190" t="s">
        <v>272</v>
      </c>
      <c r="EN789" s="190" t="s">
        <v>272</v>
      </c>
      <c r="EO789" s="190" t="s">
        <v>272</v>
      </c>
      <c r="EP789" s="190" t="s">
        <v>378</v>
      </c>
      <c r="EQ789" s="190">
        <v>4</v>
      </c>
      <c r="ER789" s="190" t="s">
        <v>349</v>
      </c>
      <c r="ES789" s="190" t="s">
        <v>272</v>
      </c>
      <c r="ET789" s="190" t="s">
        <v>272</v>
      </c>
      <c r="EU789" s="190" t="s">
        <v>272</v>
      </c>
      <c r="EV789" s="190" t="s">
        <v>272</v>
      </c>
      <c r="EW789" s="190" t="s">
        <v>303</v>
      </c>
      <c r="EX789" s="190">
        <v>4</v>
      </c>
      <c r="EY789" s="190" t="s">
        <v>318</v>
      </c>
      <c r="EZ789" s="190" t="s">
        <v>266</v>
      </c>
      <c r="FA789" s="190" t="s">
        <v>259</v>
      </c>
      <c r="FB789" s="193">
        <v>1</v>
      </c>
      <c r="FC789" s="190" t="s">
        <v>300</v>
      </c>
      <c r="FD789" s="190" t="s">
        <v>348</v>
      </c>
      <c r="FE789" s="190" t="s">
        <v>271</v>
      </c>
      <c r="FF789" s="190" t="s">
        <v>262</v>
      </c>
      <c r="FG789" s="190" t="s">
        <v>271</v>
      </c>
      <c r="FH789" s="190" t="s">
        <v>271</v>
      </c>
      <c r="FI789" s="190" t="s">
        <v>9545</v>
      </c>
      <c r="FJ789" s="190" t="s">
        <v>9544</v>
      </c>
      <c r="FK789" s="190" t="s">
        <v>9543</v>
      </c>
      <c r="FL789" s="190" t="s">
        <v>9542</v>
      </c>
      <c r="FM789" s="190" t="s">
        <v>271</v>
      </c>
      <c r="FN789" s="190" t="s">
        <v>271</v>
      </c>
      <c r="FO789" s="190" t="s">
        <v>271</v>
      </c>
      <c r="FP789" s="190" t="s">
        <v>271</v>
      </c>
      <c r="FQ789" s="193">
        <v>9000</v>
      </c>
      <c r="FR789" s="193">
        <v>1500</v>
      </c>
      <c r="FS789" s="190" t="s">
        <v>297</v>
      </c>
      <c r="FT789" s="190" t="s">
        <v>297</v>
      </c>
      <c r="FU789" s="190" t="s">
        <v>297</v>
      </c>
      <c r="FV789" s="190" t="s">
        <v>297</v>
      </c>
      <c r="FW789" s="190" t="s">
        <v>297</v>
      </c>
      <c r="FX789" s="190" t="s">
        <v>297</v>
      </c>
      <c r="FY789" s="190" t="s">
        <v>297</v>
      </c>
      <c r="FZ789" s="190" t="s">
        <v>297</v>
      </c>
      <c r="GA789" s="190" t="s">
        <v>272</v>
      </c>
      <c r="GB789" s="190" t="s">
        <v>297</v>
      </c>
      <c r="GC789" s="190" t="s">
        <v>297</v>
      </c>
      <c r="GD789" s="190" t="s">
        <v>297</v>
      </c>
      <c r="GE789" s="190" t="s">
        <v>297</v>
      </c>
    </row>
    <row r="790" spans="1:187" x14ac:dyDescent="0.3">
      <c r="A790" s="190" t="s">
        <v>296</v>
      </c>
      <c r="B790" s="190">
        <v>3765</v>
      </c>
      <c r="C790" s="190" t="s">
        <v>162</v>
      </c>
      <c r="D790" s="190" t="s">
        <v>241</v>
      </c>
      <c r="F790" s="190" t="s">
        <v>8725</v>
      </c>
      <c r="G790" s="190" t="s">
        <v>4028</v>
      </c>
      <c r="Q790" s="190"/>
      <c r="R790" s="190"/>
      <c r="S790" s="190"/>
      <c r="U790" s="190"/>
      <c r="V790" s="190" t="s">
        <v>8724</v>
      </c>
      <c r="W790" s="190" t="s">
        <v>8723</v>
      </c>
      <c r="X790" s="190" t="s">
        <v>8722</v>
      </c>
      <c r="Y790" s="190" t="s">
        <v>5833</v>
      </c>
      <c r="Z790" s="190" t="s">
        <v>8721</v>
      </c>
      <c r="AA790" s="190" t="s">
        <v>8720</v>
      </c>
      <c r="AB790" s="190" t="s">
        <v>291</v>
      </c>
      <c r="AC790" s="190" t="s">
        <v>8719</v>
      </c>
      <c r="AD790" s="190" t="s">
        <v>301</v>
      </c>
      <c r="AE790" s="190" t="s">
        <v>8718</v>
      </c>
      <c r="AG790" s="190"/>
      <c r="AH790" s="190"/>
      <c r="AI790" s="190"/>
      <c r="AJ790" s="190"/>
      <c r="AK790" s="190"/>
      <c r="AL790" s="190"/>
      <c r="AM790" s="193">
        <v>621144</v>
      </c>
      <c r="AN790" s="193">
        <v>579961</v>
      </c>
      <c r="AO790" s="193">
        <v>1201105</v>
      </c>
      <c r="AP790" s="193">
        <v>160151</v>
      </c>
      <c r="AQ790" s="193">
        <v>198658</v>
      </c>
      <c r="AR790" s="193">
        <v>358809</v>
      </c>
      <c r="AS790" s="190" t="s">
        <v>271</v>
      </c>
      <c r="AT790" s="193" t="s">
        <v>271</v>
      </c>
      <c r="AU790" s="193" t="s">
        <v>271</v>
      </c>
      <c r="AV790" s="190" t="s">
        <v>271</v>
      </c>
      <c r="AW790" s="193" t="s">
        <v>271</v>
      </c>
      <c r="AX790" s="193" t="s">
        <v>271</v>
      </c>
      <c r="AY790" s="190" t="s">
        <v>287</v>
      </c>
      <c r="AZ790" s="193">
        <v>4500</v>
      </c>
      <c r="BA790" s="193">
        <v>27000</v>
      </c>
      <c r="BB790" s="190" t="s">
        <v>271</v>
      </c>
      <c r="BC790" s="193" t="s">
        <v>271</v>
      </c>
      <c r="BD790" s="193" t="s">
        <v>271</v>
      </c>
      <c r="BE790" s="190" t="s">
        <v>287</v>
      </c>
      <c r="BF790" s="193">
        <v>277079</v>
      </c>
      <c r="BG790" s="193">
        <v>1323027</v>
      </c>
      <c r="BH790" s="190" t="s">
        <v>287</v>
      </c>
      <c r="BI790" s="193">
        <v>27000</v>
      </c>
      <c r="BJ790" s="193">
        <v>343148</v>
      </c>
      <c r="BK790" s="190" t="s">
        <v>271</v>
      </c>
      <c r="BL790" s="193" t="s">
        <v>271</v>
      </c>
      <c r="BM790" s="193" t="s">
        <v>271</v>
      </c>
      <c r="BN790" s="190" t="s">
        <v>271</v>
      </c>
      <c r="BO790" s="193" t="s">
        <v>271</v>
      </c>
      <c r="BP790" s="193" t="s">
        <v>271</v>
      </c>
      <c r="BQ790" s="190" t="s">
        <v>271</v>
      </c>
      <c r="BR790" s="193" t="s">
        <v>271</v>
      </c>
      <c r="BS790" s="193" t="s">
        <v>271</v>
      </c>
      <c r="BT790" s="190" t="s">
        <v>287</v>
      </c>
      <c r="BU790" s="193">
        <v>0</v>
      </c>
      <c r="BV790" s="193">
        <v>0</v>
      </c>
      <c r="BW790" s="193">
        <v>55441</v>
      </c>
      <c r="BX790" s="193">
        <v>37127</v>
      </c>
      <c r="BY790" s="193">
        <v>92568</v>
      </c>
      <c r="BZ790" s="193">
        <v>16097</v>
      </c>
      <c r="CA790" s="193">
        <v>6759</v>
      </c>
      <c r="CB790" s="193">
        <v>22856</v>
      </c>
      <c r="CC790" s="190" t="s">
        <v>287</v>
      </c>
      <c r="CD790" s="193">
        <v>900</v>
      </c>
      <c r="CE790" s="193">
        <v>7200</v>
      </c>
      <c r="CF790" s="190" t="s">
        <v>287</v>
      </c>
      <c r="CG790" s="193">
        <v>2500</v>
      </c>
      <c r="CH790" s="193">
        <v>750</v>
      </c>
      <c r="CI790" s="190" t="s">
        <v>287</v>
      </c>
      <c r="CJ790" s="193">
        <v>1000</v>
      </c>
      <c r="CK790" s="193">
        <v>3000</v>
      </c>
      <c r="CL790" s="190" t="s">
        <v>271</v>
      </c>
      <c r="CM790" s="193" t="s">
        <v>271</v>
      </c>
      <c r="CN790" s="193" t="s">
        <v>271</v>
      </c>
      <c r="CO790" s="190" t="s">
        <v>287</v>
      </c>
      <c r="CP790" s="193">
        <v>150</v>
      </c>
      <c r="CQ790" s="193">
        <v>2700</v>
      </c>
      <c r="CR790" s="190" t="s">
        <v>271</v>
      </c>
      <c r="CS790" s="193" t="s">
        <v>271</v>
      </c>
      <c r="CT790" s="193" t="s">
        <v>271</v>
      </c>
      <c r="CU790" s="190" t="s">
        <v>287</v>
      </c>
      <c r="CV790" s="193">
        <v>750</v>
      </c>
      <c r="CW790" s="193">
        <v>4500</v>
      </c>
      <c r="CX790" s="190" t="s">
        <v>271</v>
      </c>
      <c r="CY790" s="193" t="s">
        <v>271</v>
      </c>
      <c r="CZ790" s="193" t="s">
        <v>271</v>
      </c>
      <c r="DA790" s="190" t="s">
        <v>271</v>
      </c>
      <c r="DB790" s="193" t="s">
        <v>271</v>
      </c>
      <c r="DC790" s="193" t="s">
        <v>271</v>
      </c>
      <c r="DD790" s="190" t="s">
        <v>287</v>
      </c>
      <c r="DE790" s="193">
        <v>0</v>
      </c>
      <c r="DF790" s="193">
        <v>0</v>
      </c>
      <c r="DG790" s="190" t="s">
        <v>287</v>
      </c>
      <c r="DH790" s="193">
        <v>2500</v>
      </c>
      <c r="DI790" s="193">
        <v>7500</v>
      </c>
      <c r="DJ790" s="190" t="s">
        <v>271</v>
      </c>
      <c r="DK790" s="193" t="s">
        <v>271</v>
      </c>
      <c r="DL790" s="193" t="s">
        <v>271</v>
      </c>
      <c r="DM790" s="190" t="s">
        <v>271</v>
      </c>
      <c r="DN790" s="193" t="s">
        <v>271</v>
      </c>
      <c r="DO790" s="193" t="s">
        <v>271</v>
      </c>
      <c r="DP790" s="190" t="s">
        <v>287</v>
      </c>
      <c r="DQ790" s="193">
        <v>688</v>
      </c>
      <c r="DR790" s="193">
        <v>13606</v>
      </c>
      <c r="DS790" s="190" t="s">
        <v>287</v>
      </c>
      <c r="DT790" s="193">
        <v>5856</v>
      </c>
      <c r="DU790" s="193">
        <v>17568</v>
      </c>
      <c r="DV790" s="190" t="s">
        <v>287</v>
      </c>
      <c r="DW790" s="193">
        <v>5000</v>
      </c>
      <c r="DX790" s="193">
        <v>30000</v>
      </c>
      <c r="DY790" s="193"/>
      <c r="DZ790" s="190" t="s">
        <v>297</v>
      </c>
      <c r="EA790" s="190" t="s">
        <v>271</v>
      </c>
      <c r="EB790" s="190" t="s">
        <v>271</v>
      </c>
      <c r="EC790" s="190" t="s">
        <v>297</v>
      </c>
      <c r="ED790" s="190" t="s">
        <v>271</v>
      </c>
      <c r="EE790" s="190" t="s">
        <v>271</v>
      </c>
      <c r="EF790" s="190" t="s">
        <v>271</v>
      </c>
      <c r="EG790" s="190" t="s">
        <v>321</v>
      </c>
      <c r="EH790" s="190" t="s">
        <v>380</v>
      </c>
      <c r="EI790" s="190" t="s">
        <v>283</v>
      </c>
      <c r="EJ790" s="190" t="s">
        <v>245</v>
      </c>
      <c r="EK790" s="190" t="s">
        <v>282</v>
      </c>
      <c r="EL790" s="190" t="s">
        <v>297</v>
      </c>
      <c r="EM790" s="190" t="s">
        <v>272</v>
      </c>
      <c r="EN790" s="190" t="s">
        <v>272</v>
      </c>
      <c r="EO790" s="190" t="s">
        <v>297</v>
      </c>
      <c r="EP790" s="190" t="s">
        <v>281</v>
      </c>
      <c r="EQ790" s="190">
        <v>2</v>
      </c>
      <c r="ER790" s="190" t="s">
        <v>280</v>
      </c>
      <c r="ES790" s="190" t="s">
        <v>272</v>
      </c>
      <c r="ET790" s="190" t="s">
        <v>297</v>
      </c>
      <c r="EU790" s="190" t="s">
        <v>272</v>
      </c>
      <c r="EV790" s="190" t="s">
        <v>297</v>
      </c>
      <c r="EW790" s="190" t="s">
        <v>281</v>
      </c>
      <c r="EX790" s="190">
        <v>2</v>
      </c>
      <c r="EY790" s="190" t="s">
        <v>318</v>
      </c>
      <c r="EZ790" s="190" t="s">
        <v>271</v>
      </c>
      <c r="FA790" s="190" t="s">
        <v>260</v>
      </c>
      <c r="FB790" s="190" t="s">
        <v>271</v>
      </c>
      <c r="FC790" s="190" t="s">
        <v>276</v>
      </c>
      <c r="FD790" s="190" t="s">
        <v>348</v>
      </c>
      <c r="FE790" s="190" t="s">
        <v>537</v>
      </c>
      <c r="FF790" s="190" t="s">
        <v>263</v>
      </c>
      <c r="FG790" s="190" t="s">
        <v>271</v>
      </c>
      <c r="FO790" s="190" t="s">
        <v>8717</v>
      </c>
      <c r="FP790" s="190" t="s">
        <v>8716</v>
      </c>
      <c r="FQ790" s="190">
        <v>1201105</v>
      </c>
      <c r="FR790" s="190">
        <v>358809</v>
      </c>
      <c r="FS790" s="190" t="s">
        <v>297</v>
      </c>
      <c r="FT790" s="190" t="s">
        <v>297</v>
      </c>
      <c r="FU790" s="190" t="s">
        <v>297</v>
      </c>
      <c r="FV790" s="190" t="s">
        <v>297</v>
      </c>
      <c r="FW790" s="190" t="s">
        <v>272</v>
      </c>
      <c r="FX790" s="190" t="s">
        <v>297</v>
      </c>
      <c r="FY790" s="190" t="s">
        <v>297</v>
      </c>
      <c r="FZ790" s="190" t="s">
        <v>297</v>
      </c>
      <c r="GA790" s="190" t="s">
        <v>272</v>
      </c>
      <c r="GB790" s="190" t="s">
        <v>297</v>
      </c>
      <c r="GC790" s="190" t="s">
        <v>271</v>
      </c>
      <c r="GD790" s="190" t="s">
        <v>297</v>
      </c>
      <c r="GE790" s="190" t="s">
        <v>297</v>
      </c>
    </row>
    <row r="791" spans="1:187" x14ac:dyDescent="0.3">
      <c r="A791" s="190" t="s">
        <v>372</v>
      </c>
      <c r="B791" s="190">
        <v>3698</v>
      </c>
      <c r="C791" s="190" t="s">
        <v>162</v>
      </c>
      <c r="D791" s="190" t="s">
        <v>241</v>
      </c>
      <c r="E791" s="190" t="s">
        <v>7792</v>
      </c>
      <c r="F791" s="190" t="s">
        <v>7791</v>
      </c>
      <c r="G791" s="190" t="s">
        <v>4001</v>
      </c>
      <c r="H791" s="190" t="s">
        <v>369</v>
      </c>
      <c r="I791" s="190" t="s">
        <v>1514</v>
      </c>
      <c r="J791" s="190" t="s">
        <v>1513</v>
      </c>
      <c r="K791" s="190" t="s">
        <v>271</v>
      </c>
      <c r="L791" s="190" t="s">
        <v>271</v>
      </c>
      <c r="M791" s="190" t="s">
        <v>271</v>
      </c>
      <c r="N791" s="190" t="s">
        <v>271</v>
      </c>
      <c r="O791" s="190" t="s">
        <v>271</v>
      </c>
      <c r="P791" s="190" t="s">
        <v>271</v>
      </c>
      <c r="Q791" s="191">
        <v>42461</v>
      </c>
      <c r="R791" s="191">
        <v>42735</v>
      </c>
      <c r="T791" s="190" t="s">
        <v>452</v>
      </c>
      <c r="U791" s="194">
        <v>355649</v>
      </c>
      <c r="V791" s="190" t="s">
        <v>7790</v>
      </c>
      <c r="W791" s="190" t="s">
        <v>7789</v>
      </c>
      <c r="X791" s="190" t="s">
        <v>271</v>
      </c>
      <c r="Y791" s="190" t="s">
        <v>5833</v>
      </c>
      <c r="Z791" s="190" t="s">
        <v>7788</v>
      </c>
      <c r="AA791" s="190" t="s">
        <v>271</v>
      </c>
      <c r="AB791" s="190" t="s">
        <v>448</v>
      </c>
      <c r="AC791" s="190" t="s">
        <v>7787</v>
      </c>
      <c r="AD791" s="190" t="s">
        <v>325</v>
      </c>
      <c r="AE791" s="190" t="s">
        <v>7786</v>
      </c>
      <c r="AF791" s="190" t="s">
        <v>7785</v>
      </c>
      <c r="AG791" s="193">
        <v>423101</v>
      </c>
      <c r="AH791" s="193">
        <v>406509</v>
      </c>
      <c r="AI791" s="193">
        <v>829610</v>
      </c>
      <c r="AJ791" s="193">
        <v>141084</v>
      </c>
      <c r="AK791" s="193">
        <v>185503</v>
      </c>
      <c r="AL791" s="193">
        <v>276537</v>
      </c>
      <c r="AM791" s="193">
        <v>423101</v>
      </c>
      <c r="AN791" s="193">
        <v>406509</v>
      </c>
      <c r="AO791" s="193">
        <v>829610</v>
      </c>
      <c r="AP791" s="193">
        <v>141034</v>
      </c>
      <c r="AQ791" s="193">
        <v>135503</v>
      </c>
      <c r="AR791" s="193">
        <v>276537</v>
      </c>
      <c r="AS791" s="190" t="s">
        <v>271</v>
      </c>
      <c r="AT791" s="193" t="s">
        <v>271</v>
      </c>
      <c r="AU791" s="193" t="s">
        <v>271</v>
      </c>
      <c r="AV791" s="190" t="s">
        <v>271</v>
      </c>
      <c r="AW791" s="193" t="s">
        <v>271</v>
      </c>
      <c r="AX791" s="193" t="s">
        <v>271</v>
      </c>
      <c r="AY791" s="190" t="s">
        <v>271</v>
      </c>
      <c r="AZ791" s="193" t="s">
        <v>271</v>
      </c>
      <c r="BA791" s="193" t="s">
        <v>271</v>
      </c>
      <c r="BB791" s="190" t="s">
        <v>271</v>
      </c>
      <c r="BC791" s="193" t="s">
        <v>271</v>
      </c>
      <c r="BD791" s="193" t="s">
        <v>271</v>
      </c>
      <c r="BE791" s="190" t="s">
        <v>287</v>
      </c>
      <c r="BF791" s="193">
        <v>276357</v>
      </c>
      <c r="BG791" s="193">
        <v>829610</v>
      </c>
      <c r="BH791" s="190" t="s">
        <v>271</v>
      </c>
      <c r="BI791" s="193" t="s">
        <v>271</v>
      </c>
      <c r="BJ791" s="193" t="s">
        <v>271</v>
      </c>
      <c r="BK791" s="190" t="s">
        <v>271</v>
      </c>
      <c r="BL791" s="193" t="s">
        <v>271</v>
      </c>
      <c r="BM791" s="193" t="s">
        <v>271</v>
      </c>
      <c r="BN791" s="190" t="s">
        <v>271</v>
      </c>
      <c r="BO791" s="193" t="s">
        <v>271</v>
      </c>
      <c r="BP791" s="193" t="s">
        <v>271</v>
      </c>
      <c r="BQ791" s="190" t="s">
        <v>271</v>
      </c>
      <c r="BR791" s="193" t="s">
        <v>271</v>
      </c>
      <c r="BS791" s="193" t="s">
        <v>271</v>
      </c>
      <c r="BT791" s="190" t="s">
        <v>271</v>
      </c>
      <c r="BU791" s="193" t="s">
        <v>271</v>
      </c>
      <c r="BV791" s="193" t="s">
        <v>271</v>
      </c>
      <c r="BW791" s="193">
        <v>0</v>
      </c>
      <c r="BX791" s="193">
        <v>0</v>
      </c>
      <c r="BY791" s="193">
        <v>0</v>
      </c>
      <c r="BZ791" s="193">
        <v>0</v>
      </c>
      <c r="CA791" s="193">
        <v>0</v>
      </c>
      <c r="CB791" s="193">
        <v>0</v>
      </c>
      <c r="CC791" s="190" t="s">
        <v>271</v>
      </c>
      <c r="CD791" s="193" t="s">
        <v>271</v>
      </c>
      <c r="CE791" s="193" t="s">
        <v>271</v>
      </c>
      <c r="CF791" s="190" t="s">
        <v>271</v>
      </c>
      <c r="CG791" s="193" t="s">
        <v>271</v>
      </c>
      <c r="CH791" s="193" t="s">
        <v>271</v>
      </c>
      <c r="CI791" s="190" t="s">
        <v>271</v>
      </c>
      <c r="CJ791" s="193" t="s">
        <v>271</v>
      </c>
      <c r="CK791" s="193" t="s">
        <v>271</v>
      </c>
      <c r="CL791" s="190" t="s">
        <v>271</v>
      </c>
      <c r="CM791" s="193" t="s">
        <v>271</v>
      </c>
      <c r="CN791" s="193" t="s">
        <v>271</v>
      </c>
      <c r="CO791" s="190" t="s">
        <v>271</v>
      </c>
      <c r="CP791" s="193" t="s">
        <v>271</v>
      </c>
      <c r="CQ791" s="193" t="s">
        <v>271</v>
      </c>
      <c r="CR791" s="190" t="s">
        <v>271</v>
      </c>
      <c r="CS791" s="193" t="s">
        <v>271</v>
      </c>
      <c r="CT791" s="193" t="s">
        <v>271</v>
      </c>
      <c r="CU791" s="190" t="s">
        <v>271</v>
      </c>
      <c r="CV791" s="193" t="s">
        <v>271</v>
      </c>
      <c r="CW791" s="193" t="s">
        <v>271</v>
      </c>
      <c r="CX791" s="190" t="s">
        <v>271</v>
      </c>
      <c r="CY791" s="193" t="s">
        <v>271</v>
      </c>
      <c r="CZ791" s="193" t="s">
        <v>271</v>
      </c>
      <c r="DA791" s="190" t="s">
        <v>271</v>
      </c>
      <c r="DB791" s="193" t="s">
        <v>271</v>
      </c>
      <c r="DC791" s="193" t="s">
        <v>271</v>
      </c>
      <c r="DD791" s="190" t="s">
        <v>271</v>
      </c>
      <c r="DE791" s="193" t="s">
        <v>271</v>
      </c>
      <c r="DF791" s="193" t="s">
        <v>271</v>
      </c>
      <c r="DG791" s="190" t="s">
        <v>271</v>
      </c>
      <c r="DH791" s="193" t="s">
        <v>271</v>
      </c>
      <c r="DI791" s="193" t="s">
        <v>271</v>
      </c>
      <c r="DJ791" s="190" t="s">
        <v>271</v>
      </c>
      <c r="DK791" s="193" t="s">
        <v>271</v>
      </c>
      <c r="DL791" s="193" t="s">
        <v>271</v>
      </c>
      <c r="DM791" s="190" t="s">
        <v>271</v>
      </c>
      <c r="DN791" s="193" t="s">
        <v>271</v>
      </c>
      <c r="DO791" s="193" t="s">
        <v>271</v>
      </c>
      <c r="DP791" s="190" t="s">
        <v>271</v>
      </c>
      <c r="DQ791" s="193" t="s">
        <v>271</v>
      </c>
      <c r="DR791" s="193" t="s">
        <v>271</v>
      </c>
      <c r="DS791" s="190" t="s">
        <v>271</v>
      </c>
      <c r="DT791" s="193" t="s">
        <v>271</v>
      </c>
      <c r="DU791" s="193" t="s">
        <v>271</v>
      </c>
      <c r="DV791" s="190" t="s">
        <v>271</v>
      </c>
      <c r="DW791" s="193" t="s">
        <v>271</v>
      </c>
      <c r="DX791" s="193" t="s">
        <v>271</v>
      </c>
      <c r="DY791" s="190" t="s">
        <v>356</v>
      </c>
      <c r="DZ791" s="190" t="s">
        <v>297</v>
      </c>
      <c r="EA791" s="190" t="s">
        <v>271</v>
      </c>
      <c r="EB791" s="190" t="s">
        <v>271</v>
      </c>
      <c r="EC791" s="190" t="s">
        <v>297</v>
      </c>
      <c r="ED791" s="190" t="s">
        <v>271</v>
      </c>
      <c r="EE791" s="190" t="s">
        <v>271</v>
      </c>
      <c r="EF791" s="190" t="s">
        <v>7784</v>
      </c>
      <c r="EG791" s="190" t="s">
        <v>352</v>
      </c>
      <c r="EH791" s="190" t="s">
        <v>284</v>
      </c>
      <c r="EI791" s="190" t="s">
        <v>283</v>
      </c>
      <c r="EJ791" s="190" t="s">
        <v>246</v>
      </c>
      <c r="EK791" s="190" t="s">
        <v>1765</v>
      </c>
      <c r="EL791" s="190" t="s">
        <v>271</v>
      </c>
      <c r="EM791" s="190" t="s">
        <v>271</v>
      </c>
      <c r="EN791" s="190" t="s">
        <v>271</v>
      </c>
      <c r="EO791" s="190" t="s">
        <v>271</v>
      </c>
      <c r="EP791" s="190" t="s">
        <v>305</v>
      </c>
      <c r="EQ791" s="190" t="s">
        <v>271</v>
      </c>
      <c r="ER791" s="190" t="s">
        <v>692</v>
      </c>
      <c r="ES791" s="190" t="s">
        <v>271</v>
      </c>
      <c r="ET791" s="190" t="s">
        <v>271</v>
      </c>
      <c r="EU791" s="190" t="s">
        <v>271</v>
      </c>
      <c r="EV791" s="190" t="s">
        <v>271</v>
      </c>
      <c r="EW791" s="190" t="s">
        <v>691</v>
      </c>
      <c r="EX791" s="190" t="s">
        <v>271</v>
      </c>
      <c r="EY791" s="190" t="s">
        <v>278</v>
      </c>
      <c r="EZ791" s="190" t="s">
        <v>268</v>
      </c>
      <c r="FA791" s="190" t="s">
        <v>258</v>
      </c>
      <c r="FB791" s="193">
        <v>12</v>
      </c>
      <c r="FC791" s="190" t="s">
        <v>300</v>
      </c>
      <c r="FD791" s="190" t="s">
        <v>537</v>
      </c>
      <c r="FE791" s="190" t="s">
        <v>271</v>
      </c>
      <c r="FF791" s="190" t="s">
        <v>262</v>
      </c>
      <c r="FG791" s="190" t="s">
        <v>271</v>
      </c>
      <c r="FH791" s="190" t="s">
        <v>7783</v>
      </c>
      <c r="FI791" s="190" t="s">
        <v>7782</v>
      </c>
      <c r="FJ791" s="190" t="s">
        <v>7781</v>
      </c>
      <c r="FK791" s="190" t="s">
        <v>7780</v>
      </c>
      <c r="FL791" s="190" t="s">
        <v>7779</v>
      </c>
      <c r="FM791" s="190" t="s">
        <v>7778</v>
      </c>
      <c r="FN791" s="190" t="s">
        <v>271</v>
      </c>
      <c r="FO791" s="190" t="s">
        <v>7777</v>
      </c>
      <c r="FP791" s="190" t="s">
        <v>271</v>
      </c>
      <c r="FQ791" s="193">
        <v>829610</v>
      </c>
      <c r="FR791" s="193">
        <v>276537</v>
      </c>
      <c r="FS791" s="190" t="s">
        <v>271</v>
      </c>
      <c r="FT791" s="190" t="s">
        <v>271</v>
      </c>
      <c r="FU791" s="190" t="s">
        <v>272</v>
      </c>
      <c r="FV791" s="190" t="s">
        <v>272</v>
      </c>
      <c r="FW791" s="190" t="s">
        <v>271</v>
      </c>
      <c r="FX791" s="190" t="s">
        <v>271</v>
      </c>
      <c r="FY791" s="190" t="s">
        <v>271</v>
      </c>
      <c r="FZ791" s="190" t="s">
        <v>271</v>
      </c>
      <c r="GA791" s="190" t="s">
        <v>271</v>
      </c>
      <c r="GB791" s="190" t="s">
        <v>271</v>
      </c>
      <c r="GC791" s="190" t="s">
        <v>271</v>
      </c>
      <c r="GD791" s="190" t="s">
        <v>271</v>
      </c>
      <c r="GE791" s="190" t="s">
        <v>271</v>
      </c>
    </row>
    <row r="792" spans="1:187" x14ac:dyDescent="0.3">
      <c r="A792" s="190" t="s">
        <v>372</v>
      </c>
      <c r="B792" s="190">
        <v>3701</v>
      </c>
      <c r="C792" s="190" t="s">
        <v>162</v>
      </c>
      <c r="D792" s="190" t="s">
        <v>241</v>
      </c>
      <c r="E792" s="190" t="s">
        <v>5838</v>
      </c>
      <c r="F792" s="190" t="s">
        <v>5837</v>
      </c>
      <c r="G792" s="190" t="s">
        <v>5395</v>
      </c>
      <c r="H792" s="190" t="s">
        <v>1272</v>
      </c>
      <c r="I792" s="190" t="s">
        <v>301</v>
      </c>
      <c r="J792" s="190" t="s">
        <v>5836</v>
      </c>
      <c r="K792" s="190" t="s">
        <v>271</v>
      </c>
      <c r="L792" s="190" t="s">
        <v>271</v>
      </c>
      <c r="M792" s="190" t="s">
        <v>271</v>
      </c>
      <c r="N792" s="190" t="s">
        <v>271</v>
      </c>
      <c r="O792" s="190" t="s">
        <v>271</v>
      </c>
      <c r="P792" s="190" t="s">
        <v>271</v>
      </c>
      <c r="Q792" s="191">
        <v>42156</v>
      </c>
      <c r="R792" s="191">
        <v>42766</v>
      </c>
      <c r="T792" s="190" t="s">
        <v>391</v>
      </c>
      <c r="U792" s="194" t="s">
        <v>271</v>
      </c>
      <c r="V792" s="190" t="s">
        <v>5835</v>
      </c>
      <c r="W792" s="190" t="s">
        <v>364</v>
      </c>
      <c r="X792" s="190" t="s">
        <v>5834</v>
      </c>
      <c r="Y792" s="190" t="s">
        <v>5833</v>
      </c>
      <c r="Z792" s="190" t="s">
        <v>5832</v>
      </c>
      <c r="AA792" s="190" t="s">
        <v>5831</v>
      </c>
      <c r="AB792" s="190" t="s">
        <v>310</v>
      </c>
      <c r="AC792" s="190" t="s">
        <v>5830</v>
      </c>
      <c r="AD792" s="190" t="s">
        <v>674</v>
      </c>
      <c r="AE792" s="190" t="s">
        <v>5829</v>
      </c>
      <c r="AF792" s="190" t="s">
        <v>5828</v>
      </c>
      <c r="AG792" s="193">
        <v>30000</v>
      </c>
      <c r="AH792" s="193">
        <v>30000</v>
      </c>
      <c r="AI792" s="193">
        <v>60000</v>
      </c>
      <c r="AJ792" s="193">
        <v>10000</v>
      </c>
      <c r="AK792" s="193">
        <v>10000</v>
      </c>
      <c r="AL792" s="193">
        <v>20000</v>
      </c>
      <c r="AM792" s="193">
        <v>0</v>
      </c>
      <c r="AN792" s="193">
        <v>0</v>
      </c>
      <c r="AO792" s="193">
        <v>0</v>
      </c>
      <c r="AP792" s="193">
        <v>0</v>
      </c>
      <c r="AQ792" s="193">
        <v>0</v>
      </c>
      <c r="AR792" s="193">
        <v>0</v>
      </c>
      <c r="AS792" s="190" t="s">
        <v>271</v>
      </c>
      <c r="AT792" s="193" t="s">
        <v>271</v>
      </c>
      <c r="AU792" s="193" t="s">
        <v>271</v>
      </c>
      <c r="AV792" s="190" t="s">
        <v>271</v>
      </c>
      <c r="AW792" s="193" t="s">
        <v>271</v>
      </c>
      <c r="AX792" s="193" t="s">
        <v>271</v>
      </c>
      <c r="AY792" s="190" t="s">
        <v>271</v>
      </c>
      <c r="AZ792" s="193" t="s">
        <v>271</v>
      </c>
      <c r="BA792" s="193" t="s">
        <v>271</v>
      </c>
      <c r="BB792" s="190" t="s">
        <v>271</v>
      </c>
      <c r="BC792" s="193" t="s">
        <v>271</v>
      </c>
      <c r="BD792" s="193" t="s">
        <v>271</v>
      </c>
      <c r="BE792" s="190" t="s">
        <v>271</v>
      </c>
      <c r="BF792" s="193" t="s">
        <v>271</v>
      </c>
      <c r="BG792" s="193" t="s">
        <v>271</v>
      </c>
      <c r="BH792" s="190" t="s">
        <v>271</v>
      </c>
      <c r="BI792" s="193" t="s">
        <v>271</v>
      </c>
      <c r="BJ792" s="193" t="s">
        <v>271</v>
      </c>
      <c r="BK792" s="190" t="s">
        <v>271</v>
      </c>
      <c r="BL792" s="193" t="s">
        <v>271</v>
      </c>
      <c r="BM792" s="193" t="s">
        <v>271</v>
      </c>
      <c r="BN792" s="190" t="s">
        <v>271</v>
      </c>
      <c r="BO792" s="193" t="s">
        <v>271</v>
      </c>
      <c r="BP792" s="193" t="s">
        <v>271</v>
      </c>
      <c r="BQ792" s="190" t="s">
        <v>271</v>
      </c>
      <c r="BR792" s="193" t="s">
        <v>271</v>
      </c>
      <c r="BS792" s="193" t="s">
        <v>271</v>
      </c>
      <c r="BT792" s="190" t="s">
        <v>271</v>
      </c>
      <c r="BU792" s="193" t="s">
        <v>271</v>
      </c>
      <c r="BV792" s="193" t="s">
        <v>271</v>
      </c>
      <c r="BW792" s="193">
        <v>18000</v>
      </c>
      <c r="BX792" s="193">
        <v>12000</v>
      </c>
      <c r="BY792" s="193">
        <v>30000</v>
      </c>
      <c r="BZ792" s="193">
        <v>5000</v>
      </c>
      <c r="CA792" s="193">
        <v>0</v>
      </c>
      <c r="CB792" s="193">
        <v>5000</v>
      </c>
      <c r="CC792" s="190" t="s">
        <v>271</v>
      </c>
      <c r="CD792" s="193" t="s">
        <v>271</v>
      </c>
      <c r="CE792" s="193" t="s">
        <v>271</v>
      </c>
      <c r="CF792" s="190" t="s">
        <v>271</v>
      </c>
      <c r="CG792" s="193" t="s">
        <v>271</v>
      </c>
      <c r="CH792" s="193" t="s">
        <v>271</v>
      </c>
      <c r="CI792" s="190" t="s">
        <v>271</v>
      </c>
      <c r="CJ792" s="193" t="s">
        <v>271</v>
      </c>
      <c r="CK792" s="193" t="s">
        <v>271</v>
      </c>
      <c r="CL792" s="190" t="s">
        <v>271</v>
      </c>
      <c r="CM792" s="193" t="s">
        <v>271</v>
      </c>
      <c r="CN792" s="193" t="s">
        <v>271</v>
      </c>
      <c r="CO792" s="190" t="s">
        <v>271</v>
      </c>
      <c r="CP792" s="193" t="s">
        <v>271</v>
      </c>
      <c r="CQ792" s="193" t="s">
        <v>271</v>
      </c>
      <c r="CR792" s="190" t="s">
        <v>271</v>
      </c>
      <c r="CS792" s="193" t="s">
        <v>271</v>
      </c>
      <c r="CT792" s="193" t="s">
        <v>271</v>
      </c>
      <c r="CU792" s="190" t="s">
        <v>271</v>
      </c>
      <c r="CV792" s="193" t="s">
        <v>271</v>
      </c>
      <c r="CW792" s="193" t="s">
        <v>271</v>
      </c>
      <c r="CX792" s="190" t="s">
        <v>271</v>
      </c>
      <c r="CY792" s="193" t="s">
        <v>271</v>
      </c>
      <c r="CZ792" s="193" t="s">
        <v>271</v>
      </c>
      <c r="DA792" s="190" t="s">
        <v>271</v>
      </c>
      <c r="DB792" s="193" t="s">
        <v>271</v>
      </c>
      <c r="DC792" s="193" t="s">
        <v>271</v>
      </c>
      <c r="DD792" s="190" t="s">
        <v>271</v>
      </c>
      <c r="DE792" s="193" t="s">
        <v>271</v>
      </c>
      <c r="DF792" s="193" t="s">
        <v>271</v>
      </c>
      <c r="DG792" s="190" t="s">
        <v>271</v>
      </c>
      <c r="DH792" s="193" t="s">
        <v>271</v>
      </c>
      <c r="DI792" s="193" t="s">
        <v>271</v>
      </c>
      <c r="DJ792" s="190" t="s">
        <v>271</v>
      </c>
      <c r="DK792" s="193" t="s">
        <v>271</v>
      </c>
      <c r="DL792" s="193" t="s">
        <v>271</v>
      </c>
      <c r="DM792" s="190" t="s">
        <v>271</v>
      </c>
      <c r="DN792" s="193" t="s">
        <v>271</v>
      </c>
      <c r="DO792" s="193" t="s">
        <v>271</v>
      </c>
      <c r="DP792" s="190" t="s">
        <v>271</v>
      </c>
      <c r="DQ792" s="193" t="s">
        <v>271</v>
      </c>
      <c r="DR792" s="193" t="s">
        <v>271</v>
      </c>
      <c r="DS792" s="190" t="s">
        <v>271</v>
      </c>
      <c r="DT792" s="193" t="s">
        <v>271</v>
      </c>
      <c r="DU792" s="193" t="s">
        <v>271</v>
      </c>
      <c r="DV792" s="190" t="s">
        <v>287</v>
      </c>
      <c r="DW792" s="193">
        <v>5000</v>
      </c>
      <c r="DX792" s="193">
        <v>30000</v>
      </c>
      <c r="DY792" s="190" t="s">
        <v>356</v>
      </c>
      <c r="DZ792" s="190" t="s">
        <v>272</v>
      </c>
      <c r="EA792" s="190" t="s">
        <v>868</v>
      </c>
      <c r="EB792" s="190" t="s">
        <v>307</v>
      </c>
      <c r="EC792" s="190" t="s">
        <v>272</v>
      </c>
      <c r="ED792" s="190" t="s">
        <v>539</v>
      </c>
      <c r="EE792" s="190" t="s">
        <v>426</v>
      </c>
      <c r="EF792" s="190" t="s">
        <v>5827</v>
      </c>
      <c r="EG792" s="190" t="s">
        <v>352</v>
      </c>
      <c r="EH792" s="190" t="s">
        <v>380</v>
      </c>
      <c r="EI792" s="190" t="s">
        <v>319</v>
      </c>
      <c r="EJ792" s="190" t="s">
        <v>245</v>
      </c>
      <c r="EK792" s="190" t="s">
        <v>351</v>
      </c>
      <c r="EL792" s="190" t="s">
        <v>272</v>
      </c>
      <c r="EM792" s="190" t="s">
        <v>272</v>
      </c>
      <c r="EN792" s="190" t="s">
        <v>272</v>
      </c>
      <c r="EO792" s="190" t="s">
        <v>272</v>
      </c>
      <c r="EP792" s="190" t="s">
        <v>350</v>
      </c>
      <c r="EQ792" s="190">
        <v>4</v>
      </c>
      <c r="ER792" s="190" t="s">
        <v>349</v>
      </c>
      <c r="ES792" s="190" t="s">
        <v>297</v>
      </c>
      <c r="ET792" s="190" t="s">
        <v>272</v>
      </c>
      <c r="EU792" s="190" t="s">
        <v>272</v>
      </c>
      <c r="EV792" s="190" t="s">
        <v>272</v>
      </c>
      <c r="EW792" s="190" t="s">
        <v>303</v>
      </c>
      <c r="EX792" s="190">
        <v>3</v>
      </c>
      <c r="EY792" s="190" t="s">
        <v>318</v>
      </c>
      <c r="EZ792" s="190" t="s">
        <v>268</v>
      </c>
      <c r="FA792" s="190" t="s">
        <v>260</v>
      </c>
      <c r="FB792" s="193">
        <v>1</v>
      </c>
      <c r="FC792" s="190" t="s">
        <v>276</v>
      </c>
      <c r="FD792" s="190" t="s">
        <v>348</v>
      </c>
      <c r="FE792" s="190" t="s">
        <v>537</v>
      </c>
      <c r="FF792" s="190" t="s">
        <v>264</v>
      </c>
      <c r="FG792" s="190" t="s">
        <v>271</v>
      </c>
      <c r="FH792" s="190" t="s">
        <v>5826</v>
      </c>
      <c r="FI792" s="190" t="s">
        <v>5825</v>
      </c>
      <c r="FJ792" s="190" t="s">
        <v>5824</v>
      </c>
      <c r="FK792" s="190" t="s">
        <v>5823</v>
      </c>
      <c r="FL792" s="190" t="s">
        <v>5822</v>
      </c>
      <c r="FM792" s="190" t="s">
        <v>5821</v>
      </c>
      <c r="FN792" s="190" t="s">
        <v>5820</v>
      </c>
      <c r="FO792" s="190" t="s">
        <v>5819</v>
      </c>
      <c r="FP792" s="190" t="s">
        <v>271</v>
      </c>
      <c r="FQ792" s="193">
        <v>30000</v>
      </c>
      <c r="FR792" s="193">
        <v>5000</v>
      </c>
      <c r="FS792" s="190" t="s">
        <v>271</v>
      </c>
      <c r="FT792" s="190" t="s">
        <v>271</v>
      </c>
      <c r="FU792" s="190" t="s">
        <v>271</v>
      </c>
      <c r="FV792" s="190" t="s">
        <v>271</v>
      </c>
      <c r="FW792" s="190" t="s">
        <v>271</v>
      </c>
      <c r="FX792" s="190" t="s">
        <v>271</v>
      </c>
      <c r="FY792" s="190" t="s">
        <v>271</v>
      </c>
      <c r="FZ792" s="190" t="s">
        <v>271</v>
      </c>
      <c r="GA792" s="190" t="s">
        <v>271</v>
      </c>
      <c r="GB792" s="190" t="s">
        <v>271</v>
      </c>
      <c r="GC792" s="190" t="s">
        <v>272</v>
      </c>
      <c r="GD792" s="190" t="s">
        <v>271</v>
      </c>
      <c r="GE792" s="190" t="s">
        <v>271</v>
      </c>
    </row>
    <row r="793" spans="1:187" x14ac:dyDescent="0.3">
      <c r="A793" s="190" t="s">
        <v>372</v>
      </c>
      <c r="B793" s="190">
        <v>3325</v>
      </c>
      <c r="C793" s="190" t="s">
        <v>168</v>
      </c>
      <c r="D793" s="190" t="s">
        <v>243</v>
      </c>
      <c r="E793" s="190" t="s">
        <v>12951</v>
      </c>
      <c r="F793" s="190" t="s">
        <v>12950</v>
      </c>
      <c r="G793" s="190" t="s">
        <v>12545</v>
      </c>
      <c r="H793" s="190" t="s">
        <v>514</v>
      </c>
      <c r="I793" s="190" t="s">
        <v>513</v>
      </c>
      <c r="J793" s="190" t="s">
        <v>12918</v>
      </c>
      <c r="K793" s="190" t="s">
        <v>271</v>
      </c>
      <c r="L793" s="190" t="s">
        <v>271</v>
      </c>
      <c r="M793" s="190" t="s">
        <v>271</v>
      </c>
      <c r="N793" s="190" t="s">
        <v>271</v>
      </c>
      <c r="O793" s="190" t="s">
        <v>271</v>
      </c>
      <c r="P793" s="190" t="s">
        <v>271</v>
      </c>
      <c r="Q793" s="191">
        <v>42491</v>
      </c>
      <c r="R793" s="191">
        <v>42582</v>
      </c>
      <c r="T793" s="190" t="s">
        <v>452</v>
      </c>
      <c r="U793" s="194">
        <v>250000</v>
      </c>
      <c r="V793" s="190" t="s">
        <v>1609</v>
      </c>
      <c r="W793" s="190" t="s">
        <v>1608</v>
      </c>
      <c r="X793" s="190" t="s">
        <v>1607</v>
      </c>
      <c r="Y793" s="190" t="s">
        <v>12949</v>
      </c>
      <c r="Z793" s="190" t="s">
        <v>12948</v>
      </c>
      <c r="AA793" s="190" t="s">
        <v>12915</v>
      </c>
      <c r="AB793" s="190" t="s">
        <v>448</v>
      </c>
      <c r="AC793" s="190" t="s">
        <v>12947</v>
      </c>
      <c r="AD793" s="190" t="s">
        <v>325</v>
      </c>
      <c r="AE793" s="190" t="s">
        <v>12946</v>
      </c>
      <c r="AF793" s="190" t="s">
        <v>12945</v>
      </c>
      <c r="AG793" s="193">
        <v>0</v>
      </c>
      <c r="AH793" s="193">
        <v>0</v>
      </c>
      <c r="AI793" s="193">
        <v>0</v>
      </c>
      <c r="AJ793" s="193">
        <v>3189</v>
      </c>
      <c r="AK793" s="193">
        <v>2997</v>
      </c>
      <c r="AL793" s="193">
        <v>6186</v>
      </c>
      <c r="AM793" s="193">
        <v>0</v>
      </c>
      <c r="AN793" s="193">
        <v>0</v>
      </c>
      <c r="AO793" s="193">
        <v>0</v>
      </c>
      <c r="AP793" s="193">
        <v>3189</v>
      </c>
      <c r="AQ793" s="193">
        <v>2997</v>
      </c>
      <c r="AR793" s="193">
        <v>6186</v>
      </c>
      <c r="AS793" s="190" t="s">
        <v>271</v>
      </c>
      <c r="AT793" s="193" t="s">
        <v>271</v>
      </c>
      <c r="AU793" s="193" t="s">
        <v>271</v>
      </c>
      <c r="AV793" s="190" t="s">
        <v>271</v>
      </c>
      <c r="AW793" s="193" t="s">
        <v>271</v>
      </c>
      <c r="AX793" s="193" t="s">
        <v>271</v>
      </c>
      <c r="AY793" s="190" t="s">
        <v>287</v>
      </c>
      <c r="AZ793" s="193">
        <v>6186</v>
      </c>
      <c r="BA793" s="193">
        <v>0</v>
      </c>
      <c r="BB793" s="190" t="s">
        <v>271</v>
      </c>
      <c r="BC793" s="193" t="s">
        <v>271</v>
      </c>
      <c r="BD793" s="193" t="s">
        <v>271</v>
      </c>
      <c r="BE793" s="190" t="s">
        <v>271</v>
      </c>
      <c r="BF793" s="193" t="s">
        <v>271</v>
      </c>
      <c r="BG793" s="193" t="s">
        <v>271</v>
      </c>
      <c r="BH793" s="190" t="s">
        <v>271</v>
      </c>
      <c r="BI793" s="193" t="s">
        <v>271</v>
      </c>
      <c r="BJ793" s="193" t="s">
        <v>271</v>
      </c>
      <c r="BK793" s="190" t="s">
        <v>271</v>
      </c>
      <c r="BL793" s="193" t="s">
        <v>271</v>
      </c>
      <c r="BM793" s="193" t="s">
        <v>271</v>
      </c>
      <c r="BN793" s="190" t="s">
        <v>271</v>
      </c>
      <c r="BO793" s="193" t="s">
        <v>271</v>
      </c>
      <c r="BP793" s="193" t="s">
        <v>271</v>
      </c>
      <c r="BQ793" s="190" t="s">
        <v>271</v>
      </c>
      <c r="BR793" s="193" t="s">
        <v>271</v>
      </c>
      <c r="BS793" s="193" t="s">
        <v>271</v>
      </c>
      <c r="BT793" s="190" t="s">
        <v>271</v>
      </c>
      <c r="BU793" s="193" t="s">
        <v>271</v>
      </c>
      <c r="BV793" s="193" t="s">
        <v>271</v>
      </c>
      <c r="BW793" s="193" t="s">
        <v>271</v>
      </c>
      <c r="BX793" s="193" t="s">
        <v>271</v>
      </c>
      <c r="BY793" s="193">
        <v>0</v>
      </c>
      <c r="BZ793" s="193" t="s">
        <v>271</v>
      </c>
      <c r="CA793" s="193" t="s">
        <v>271</v>
      </c>
      <c r="CB793" s="193">
        <v>0</v>
      </c>
      <c r="CC793" s="190" t="s">
        <v>271</v>
      </c>
      <c r="CD793" s="193" t="s">
        <v>271</v>
      </c>
      <c r="CE793" s="193" t="s">
        <v>271</v>
      </c>
      <c r="CF793" s="190" t="s">
        <v>271</v>
      </c>
      <c r="CG793" s="193" t="s">
        <v>271</v>
      </c>
      <c r="CH793" s="193" t="s">
        <v>271</v>
      </c>
      <c r="CI793" s="190" t="s">
        <v>271</v>
      </c>
      <c r="CJ793" s="193" t="s">
        <v>271</v>
      </c>
      <c r="CK793" s="193" t="s">
        <v>271</v>
      </c>
      <c r="CL793" s="190" t="s">
        <v>271</v>
      </c>
      <c r="CM793" s="193" t="s">
        <v>271</v>
      </c>
      <c r="CN793" s="193" t="s">
        <v>271</v>
      </c>
      <c r="CO793" s="190" t="s">
        <v>271</v>
      </c>
      <c r="CP793" s="193" t="s">
        <v>271</v>
      </c>
      <c r="CQ793" s="193" t="s">
        <v>271</v>
      </c>
      <c r="CR793" s="190" t="s">
        <v>271</v>
      </c>
      <c r="CS793" s="193" t="s">
        <v>271</v>
      </c>
      <c r="CT793" s="193" t="s">
        <v>271</v>
      </c>
      <c r="CU793" s="190" t="s">
        <v>271</v>
      </c>
      <c r="CV793" s="193" t="s">
        <v>271</v>
      </c>
      <c r="CW793" s="193" t="s">
        <v>271</v>
      </c>
      <c r="CX793" s="190" t="s">
        <v>271</v>
      </c>
      <c r="CY793" s="193" t="s">
        <v>271</v>
      </c>
      <c r="CZ793" s="193" t="s">
        <v>271</v>
      </c>
      <c r="DA793" s="190" t="s">
        <v>271</v>
      </c>
      <c r="DB793" s="193" t="s">
        <v>271</v>
      </c>
      <c r="DC793" s="193" t="s">
        <v>271</v>
      </c>
      <c r="DD793" s="190" t="s">
        <v>271</v>
      </c>
      <c r="DE793" s="193" t="s">
        <v>271</v>
      </c>
      <c r="DF793" s="193" t="s">
        <v>271</v>
      </c>
      <c r="DG793" s="190" t="s">
        <v>271</v>
      </c>
      <c r="DH793" s="193" t="s">
        <v>271</v>
      </c>
      <c r="DI793" s="193" t="s">
        <v>271</v>
      </c>
      <c r="DJ793" s="190" t="s">
        <v>271</v>
      </c>
      <c r="DK793" s="193" t="s">
        <v>271</v>
      </c>
      <c r="DL793" s="193" t="s">
        <v>271</v>
      </c>
      <c r="DM793" s="190" t="s">
        <v>271</v>
      </c>
      <c r="DN793" s="193" t="s">
        <v>271</v>
      </c>
      <c r="DO793" s="193" t="s">
        <v>271</v>
      </c>
      <c r="DP793" s="190" t="s">
        <v>271</v>
      </c>
      <c r="DQ793" s="193" t="s">
        <v>271</v>
      </c>
      <c r="DR793" s="193" t="s">
        <v>271</v>
      </c>
      <c r="DS793" s="190" t="s">
        <v>271</v>
      </c>
      <c r="DT793" s="193" t="s">
        <v>271</v>
      </c>
      <c r="DU793" s="193" t="s">
        <v>271</v>
      </c>
      <c r="DV793" s="190" t="s">
        <v>271</v>
      </c>
      <c r="DW793" s="193" t="s">
        <v>271</v>
      </c>
      <c r="DX793" s="193" t="s">
        <v>271</v>
      </c>
      <c r="DY793" s="190" t="s">
        <v>1295</v>
      </c>
      <c r="DZ793" s="190" t="s">
        <v>297</v>
      </c>
      <c r="EA793" s="190" t="s">
        <v>271</v>
      </c>
      <c r="EB793" s="190" t="s">
        <v>271</v>
      </c>
      <c r="EC793" s="190" t="s">
        <v>297</v>
      </c>
      <c r="ED793" s="190" t="s">
        <v>271</v>
      </c>
      <c r="EE793" s="190" t="s">
        <v>271</v>
      </c>
      <c r="EF793" s="190" t="s">
        <v>271</v>
      </c>
      <c r="EG793" s="190" t="s">
        <v>352</v>
      </c>
      <c r="EH793" s="190" t="s">
        <v>284</v>
      </c>
      <c r="EI793" s="190" t="s">
        <v>483</v>
      </c>
      <c r="EJ793" s="190" t="s">
        <v>246</v>
      </c>
      <c r="EK793" s="190" t="s">
        <v>379</v>
      </c>
      <c r="EL793" s="190" t="s">
        <v>272</v>
      </c>
      <c r="EM793" s="190" t="s">
        <v>272</v>
      </c>
      <c r="EN793" s="190" t="s">
        <v>272</v>
      </c>
      <c r="EO793" s="190" t="s">
        <v>272</v>
      </c>
      <c r="EP793" s="190" t="s">
        <v>378</v>
      </c>
      <c r="EQ793" s="190">
        <v>4</v>
      </c>
      <c r="ER793" s="190" t="s">
        <v>349</v>
      </c>
      <c r="ES793" s="190" t="s">
        <v>272</v>
      </c>
      <c r="ET793" s="190" t="s">
        <v>272</v>
      </c>
      <c r="EU793" s="190" t="s">
        <v>272</v>
      </c>
      <c r="EV793" s="190" t="s">
        <v>272</v>
      </c>
      <c r="EW793" s="190" t="s">
        <v>303</v>
      </c>
      <c r="EX793" s="190">
        <v>4</v>
      </c>
      <c r="EY793" s="190" t="s">
        <v>318</v>
      </c>
      <c r="EZ793" s="190" t="s">
        <v>268</v>
      </c>
      <c r="FA793" s="190" t="s">
        <v>259</v>
      </c>
      <c r="FB793" s="193">
        <v>0</v>
      </c>
      <c r="FC793" s="190" t="s">
        <v>271</v>
      </c>
      <c r="FD793" s="190" t="s">
        <v>271</v>
      </c>
      <c r="FE793" s="190" t="s">
        <v>271</v>
      </c>
      <c r="FF793" s="190" t="s">
        <v>262</v>
      </c>
      <c r="FG793" s="190" t="s">
        <v>271</v>
      </c>
      <c r="FH793" s="190" t="s">
        <v>12944</v>
      </c>
      <c r="FI793" s="190" t="s">
        <v>12943</v>
      </c>
      <c r="FJ793" s="190" t="s">
        <v>12942</v>
      </c>
      <c r="FK793" s="190" t="s">
        <v>12941</v>
      </c>
      <c r="FL793" s="190" t="s">
        <v>12940</v>
      </c>
      <c r="FM793" s="190" t="s">
        <v>12939</v>
      </c>
      <c r="FN793" s="190" t="s">
        <v>12938</v>
      </c>
      <c r="FO793" s="190" t="s">
        <v>271</v>
      </c>
      <c r="FP793" s="190" t="s">
        <v>12937</v>
      </c>
      <c r="FQ793" s="193">
        <v>0</v>
      </c>
      <c r="FR793" s="193">
        <v>6186</v>
      </c>
      <c r="FS793" s="190" t="s">
        <v>271</v>
      </c>
      <c r="FT793" s="190" t="s">
        <v>271</v>
      </c>
      <c r="FU793" s="190" t="s">
        <v>272</v>
      </c>
      <c r="FV793" s="190" t="s">
        <v>271</v>
      </c>
      <c r="FW793" s="190" t="s">
        <v>271</v>
      </c>
      <c r="FX793" s="190" t="s">
        <v>271</v>
      </c>
      <c r="FY793" s="190" t="s">
        <v>271</v>
      </c>
      <c r="FZ793" s="190" t="s">
        <v>271</v>
      </c>
      <c r="GA793" s="190" t="s">
        <v>271</v>
      </c>
      <c r="GB793" s="190" t="s">
        <v>271</v>
      </c>
      <c r="GC793" s="190" t="s">
        <v>271</v>
      </c>
      <c r="GD793" s="190" t="s">
        <v>271</v>
      </c>
      <c r="GE793" s="190" t="s">
        <v>271</v>
      </c>
    </row>
    <row r="794" spans="1:187" x14ac:dyDescent="0.3">
      <c r="A794" s="190" t="s">
        <v>372</v>
      </c>
      <c r="B794" s="190">
        <v>3326</v>
      </c>
      <c r="C794" s="190" t="s">
        <v>168</v>
      </c>
      <c r="D794" s="190" t="s">
        <v>243</v>
      </c>
      <c r="E794" s="190" t="s">
        <v>12936</v>
      </c>
      <c r="F794" s="190" t="s">
        <v>12935</v>
      </c>
      <c r="G794" s="190" t="s">
        <v>12545</v>
      </c>
      <c r="H794" s="190" t="s">
        <v>514</v>
      </c>
      <c r="I794" s="190" t="s">
        <v>513</v>
      </c>
      <c r="J794" s="190" t="s">
        <v>12918</v>
      </c>
      <c r="K794" s="190" t="s">
        <v>271</v>
      </c>
      <c r="L794" s="190" t="s">
        <v>271</v>
      </c>
      <c r="M794" s="190" t="s">
        <v>271</v>
      </c>
      <c r="N794" s="190" t="s">
        <v>271</v>
      </c>
      <c r="O794" s="190" t="s">
        <v>271</v>
      </c>
      <c r="P794" s="190" t="s">
        <v>271</v>
      </c>
      <c r="Q794" s="191">
        <v>42430</v>
      </c>
      <c r="R794" s="191">
        <v>42735</v>
      </c>
      <c r="T794" s="190" t="s">
        <v>452</v>
      </c>
      <c r="U794" s="194">
        <v>215895</v>
      </c>
      <c r="V794" s="190" t="s">
        <v>5787</v>
      </c>
      <c r="W794" s="190" t="s">
        <v>5786</v>
      </c>
      <c r="X794" s="190" t="s">
        <v>1607</v>
      </c>
      <c r="Y794" s="190" t="s">
        <v>12934</v>
      </c>
      <c r="Z794" s="190" t="s">
        <v>12933</v>
      </c>
      <c r="AA794" s="190" t="s">
        <v>12932</v>
      </c>
      <c r="AB794" s="190" t="s">
        <v>448</v>
      </c>
      <c r="AC794" s="190" t="s">
        <v>12931</v>
      </c>
      <c r="AD794" s="190" t="s">
        <v>325</v>
      </c>
      <c r="AE794" s="190" t="s">
        <v>12930</v>
      </c>
      <c r="AF794" s="190" t="s">
        <v>12929</v>
      </c>
      <c r="AG794" s="193">
        <v>0</v>
      </c>
      <c r="AH794" s="193">
        <v>0</v>
      </c>
      <c r="AI794" s="193">
        <v>0</v>
      </c>
      <c r="AJ794" s="193">
        <v>1750</v>
      </c>
      <c r="AK794" s="193">
        <v>1250</v>
      </c>
      <c r="AL794" s="193">
        <v>3000</v>
      </c>
      <c r="AM794" s="193">
        <v>0</v>
      </c>
      <c r="AN794" s="193">
        <v>0</v>
      </c>
      <c r="AO794" s="193">
        <v>0</v>
      </c>
      <c r="AP794" s="193">
        <v>1750</v>
      </c>
      <c r="AQ794" s="193">
        <v>1250</v>
      </c>
      <c r="AR794" s="193">
        <v>3000</v>
      </c>
      <c r="AS794" s="190" t="s">
        <v>271</v>
      </c>
      <c r="AT794" s="193" t="s">
        <v>271</v>
      </c>
      <c r="AU794" s="193" t="s">
        <v>271</v>
      </c>
      <c r="AV794" s="190" t="s">
        <v>271</v>
      </c>
      <c r="AW794" s="193" t="s">
        <v>271</v>
      </c>
      <c r="AX794" s="193" t="s">
        <v>271</v>
      </c>
      <c r="AY794" s="190" t="s">
        <v>287</v>
      </c>
      <c r="AZ794" s="193">
        <v>3000</v>
      </c>
      <c r="BA794" s="193">
        <v>0</v>
      </c>
      <c r="BB794" s="190" t="s">
        <v>271</v>
      </c>
      <c r="BC794" s="193" t="s">
        <v>271</v>
      </c>
      <c r="BD794" s="193" t="s">
        <v>271</v>
      </c>
      <c r="BE794" s="190" t="s">
        <v>271</v>
      </c>
      <c r="BF794" s="193" t="s">
        <v>271</v>
      </c>
      <c r="BG794" s="193" t="s">
        <v>271</v>
      </c>
      <c r="BH794" s="190" t="s">
        <v>271</v>
      </c>
      <c r="BI794" s="193" t="s">
        <v>271</v>
      </c>
      <c r="BJ794" s="193" t="s">
        <v>271</v>
      </c>
      <c r="BK794" s="190" t="s">
        <v>271</v>
      </c>
      <c r="BL794" s="193" t="s">
        <v>271</v>
      </c>
      <c r="BM794" s="193" t="s">
        <v>271</v>
      </c>
      <c r="BN794" s="190" t="s">
        <v>271</v>
      </c>
      <c r="BO794" s="193" t="s">
        <v>271</v>
      </c>
      <c r="BP794" s="193" t="s">
        <v>271</v>
      </c>
      <c r="BQ794" s="190" t="s">
        <v>271</v>
      </c>
      <c r="BR794" s="193" t="s">
        <v>271</v>
      </c>
      <c r="BS794" s="193" t="s">
        <v>271</v>
      </c>
      <c r="BT794" s="190" t="s">
        <v>271</v>
      </c>
      <c r="BU794" s="193" t="s">
        <v>271</v>
      </c>
      <c r="BV794" s="193" t="s">
        <v>271</v>
      </c>
      <c r="BW794" s="193" t="s">
        <v>271</v>
      </c>
      <c r="BX794" s="193" t="s">
        <v>271</v>
      </c>
      <c r="BY794" s="193">
        <v>0</v>
      </c>
      <c r="BZ794" s="193" t="s">
        <v>271</v>
      </c>
      <c r="CA794" s="193" t="s">
        <v>271</v>
      </c>
      <c r="CB794" s="193">
        <v>0</v>
      </c>
      <c r="CC794" s="190" t="s">
        <v>271</v>
      </c>
      <c r="CD794" s="193" t="s">
        <v>271</v>
      </c>
      <c r="CE794" s="193" t="s">
        <v>271</v>
      </c>
      <c r="CF794" s="190" t="s">
        <v>271</v>
      </c>
      <c r="CG794" s="193" t="s">
        <v>271</v>
      </c>
      <c r="CH794" s="193" t="s">
        <v>271</v>
      </c>
      <c r="CI794" s="190" t="s">
        <v>271</v>
      </c>
      <c r="CJ794" s="193" t="s">
        <v>271</v>
      </c>
      <c r="CK794" s="193" t="s">
        <v>271</v>
      </c>
      <c r="CL794" s="190" t="s">
        <v>271</v>
      </c>
      <c r="CM794" s="193" t="s">
        <v>271</v>
      </c>
      <c r="CN794" s="193" t="s">
        <v>271</v>
      </c>
      <c r="CO794" s="190" t="s">
        <v>271</v>
      </c>
      <c r="CP794" s="193" t="s">
        <v>271</v>
      </c>
      <c r="CQ794" s="193" t="s">
        <v>271</v>
      </c>
      <c r="CR794" s="190" t="s">
        <v>271</v>
      </c>
      <c r="CS794" s="193" t="s">
        <v>271</v>
      </c>
      <c r="CT794" s="193" t="s">
        <v>271</v>
      </c>
      <c r="CU794" s="190" t="s">
        <v>271</v>
      </c>
      <c r="CV794" s="193" t="s">
        <v>271</v>
      </c>
      <c r="CW794" s="193" t="s">
        <v>271</v>
      </c>
      <c r="CX794" s="190" t="s">
        <v>271</v>
      </c>
      <c r="CY794" s="193" t="s">
        <v>271</v>
      </c>
      <c r="CZ794" s="193" t="s">
        <v>271</v>
      </c>
      <c r="DA794" s="190" t="s">
        <v>271</v>
      </c>
      <c r="DB794" s="193" t="s">
        <v>271</v>
      </c>
      <c r="DC794" s="193" t="s">
        <v>271</v>
      </c>
      <c r="DD794" s="190" t="s">
        <v>271</v>
      </c>
      <c r="DE794" s="193" t="s">
        <v>271</v>
      </c>
      <c r="DF794" s="193" t="s">
        <v>271</v>
      </c>
      <c r="DG794" s="190" t="s">
        <v>271</v>
      </c>
      <c r="DH794" s="193" t="s">
        <v>271</v>
      </c>
      <c r="DI794" s="193" t="s">
        <v>271</v>
      </c>
      <c r="DJ794" s="190" t="s">
        <v>271</v>
      </c>
      <c r="DK794" s="193" t="s">
        <v>271</v>
      </c>
      <c r="DL794" s="193" t="s">
        <v>271</v>
      </c>
      <c r="DM794" s="190" t="s">
        <v>271</v>
      </c>
      <c r="DN794" s="193" t="s">
        <v>271</v>
      </c>
      <c r="DO794" s="193" t="s">
        <v>271</v>
      </c>
      <c r="DP794" s="190" t="s">
        <v>271</v>
      </c>
      <c r="DQ794" s="193" t="s">
        <v>271</v>
      </c>
      <c r="DR794" s="193" t="s">
        <v>271</v>
      </c>
      <c r="DS794" s="190" t="s">
        <v>271</v>
      </c>
      <c r="DT794" s="193" t="s">
        <v>271</v>
      </c>
      <c r="DU794" s="193" t="s">
        <v>271</v>
      </c>
      <c r="DV794" s="190" t="s">
        <v>271</v>
      </c>
      <c r="DW794" s="193" t="s">
        <v>271</v>
      </c>
      <c r="DX794" s="193" t="s">
        <v>271</v>
      </c>
      <c r="DY794" s="190" t="s">
        <v>356</v>
      </c>
      <c r="DZ794" s="190" t="s">
        <v>297</v>
      </c>
      <c r="EA794" s="190" t="s">
        <v>271</v>
      </c>
      <c r="EB794" s="190" t="s">
        <v>271</v>
      </c>
      <c r="EC794" s="190" t="s">
        <v>272</v>
      </c>
      <c r="ED794" s="190" t="s">
        <v>323</v>
      </c>
      <c r="EE794" s="190" t="s">
        <v>307</v>
      </c>
      <c r="EF794" s="190" t="s">
        <v>271</v>
      </c>
      <c r="EG794" s="190" t="s">
        <v>352</v>
      </c>
      <c r="EH794" s="190" t="s">
        <v>284</v>
      </c>
      <c r="EI794" s="190" t="s">
        <v>483</v>
      </c>
      <c r="EJ794" s="190" t="s">
        <v>246</v>
      </c>
      <c r="EK794" s="190" t="s">
        <v>379</v>
      </c>
      <c r="EL794" s="190" t="s">
        <v>272</v>
      </c>
      <c r="EM794" s="190" t="s">
        <v>272</v>
      </c>
      <c r="EN794" s="190" t="s">
        <v>272</v>
      </c>
      <c r="EO794" s="190" t="s">
        <v>272</v>
      </c>
      <c r="EP794" s="190" t="s">
        <v>378</v>
      </c>
      <c r="EQ794" s="190">
        <v>4</v>
      </c>
      <c r="ER794" s="190" t="s">
        <v>349</v>
      </c>
      <c r="ES794" s="190" t="s">
        <v>272</v>
      </c>
      <c r="ET794" s="190" t="s">
        <v>272</v>
      </c>
      <c r="EU794" s="190" t="s">
        <v>272</v>
      </c>
      <c r="EV794" s="190" t="s">
        <v>272</v>
      </c>
      <c r="EW794" s="190" t="s">
        <v>303</v>
      </c>
      <c r="EX794" s="190">
        <v>4</v>
      </c>
      <c r="EY794" s="190" t="s">
        <v>318</v>
      </c>
      <c r="EZ794" s="190" t="s">
        <v>268</v>
      </c>
      <c r="FA794" s="190" t="s">
        <v>259</v>
      </c>
      <c r="FB794" s="193">
        <v>0</v>
      </c>
      <c r="FC794" s="190" t="s">
        <v>271</v>
      </c>
      <c r="FD794" s="190" t="s">
        <v>271</v>
      </c>
      <c r="FE794" s="190" t="s">
        <v>271</v>
      </c>
      <c r="FF794" s="190" t="s">
        <v>262</v>
      </c>
      <c r="FG794" s="190" t="s">
        <v>271</v>
      </c>
      <c r="FH794" s="190" t="s">
        <v>12928</v>
      </c>
      <c r="FI794" s="190" t="s">
        <v>12927</v>
      </c>
      <c r="FJ794" s="190" t="s">
        <v>12926</v>
      </c>
      <c r="FK794" s="190" t="s">
        <v>12925</v>
      </c>
      <c r="FL794" s="190" t="s">
        <v>12924</v>
      </c>
      <c r="FM794" s="190" t="s">
        <v>12923</v>
      </c>
      <c r="FN794" s="190" t="s">
        <v>12922</v>
      </c>
      <c r="FO794" s="190" t="s">
        <v>271</v>
      </c>
      <c r="FP794" s="190" t="s">
        <v>12921</v>
      </c>
      <c r="FQ794" s="193">
        <v>0</v>
      </c>
      <c r="FR794" s="193">
        <v>3000</v>
      </c>
      <c r="FS794" s="190" t="s">
        <v>271</v>
      </c>
      <c r="FT794" s="190" t="s">
        <v>271</v>
      </c>
      <c r="FU794" s="190" t="s">
        <v>272</v>
      </c>
      <c r="FV794" s="190" t="s">
        <v>271</v>
      </c>
      <c r="FW794" s="190" t="s">
        <v>271</v>
      </c>
      <c r="FX794" s="190" t="s">
        <v>271</v>
      </c>
      <c r="FY794" s="190" t="s">
        <v>271</v>
      </c>
      <c r="FZ794" s="190" t="s">
        <v>271</v>
      </c>
      <c r="GA794" s="190" t="s">
        <v>271</v>
      </c>
      <c r="GB794" s="190" t="s">
        <v>271</v>
      </c>
      <c r="GC794" s="190" t="s">
        <v>271</v>
      </c>
      <c r="GD794" s="190" t="s">
        <v>271</v>
      </c>
      <c r="GE794" s="190" t="s">
        <v>271</v>
      </c>
    </row>
    <row r="795" spans="1:187" x14ac:dyDescent="0.3">
      <c r="A795" s="190" t="s">
        <v>372</v>
      </c>
      <c r="B795" s="190">
        <v>3327</v>
      </c>
      <c r="C795" s="190" t="s">
        <v>168</v>
      </c>
      <c r="D795" s="190" t="s">
        <v>243</v>
      </c>
      <c r="E795" s="190" t="s">
        <v>12920</v>
      </c>
      <c r="F795" s="190" t="s">
        <v>12919</v>
      </c>
      <c r="G795" s="190" t="s">
        <v>12545</v>
      </c>
      <c r="H795" s="190" t="s">
        <v>514</v>
      </c>
      <c r="I795" s="190" t="s">
        <v>513</v>
      </c>
      <c r="J795" s="190" t="s">
        <v>12918</v>
      </c>
      <c r="K795" s="190" t="s">
        <v>271</v>
      </c>
      <c r="L795" s="190" t="s">
        <v>271</v>
      </c>
      <c r="M795" s="190" t="s">
        <v>271</v>
      </c>
      <c r="N795" s="190" t="s">
        <v>271</v>
      </c>
      <c r="O795" s="190" t="s">
        <v>271</v>
      </c>
      <c r="P795" s="190" t="s">
        <v>271</v>
      </c>
      <c r="Q795" s="191">
        <v>42449</v>
      </c>
      <c r="R795" s="191">
        <v>42509</v>
      </c>
      <c r="T795" s="190" t="s">
        <v>452</v>
      </c>
      <c r="U795" s="194">
        <v>245330</v>
      </c>
      <c r="V795" s="190" t="s">
        <v>12917</v>
      </c>
      <c r="W795" s="190" t="s">
        <v>5786</v>
      </c>
      <c r="X795" s="190" t="s">
        <v>1607</v>
      </c>
      <c r="Y795" s="190" t="s">
        <v>12916</v>
      </c>
      <c r="Z795" s="190" t="s">
        <v>9430</v>
      </c>
      <c r="AA795" s="190" t="s">
        <v>12915</v>
      </c>
      <c r="AB795" s="190" t="s">
        <v>448</v>
      </c>
      <c r="AC795" s="190" t="s">
        <v>12914</v>
      </c>
      <c r="AD795" s="190" t="s">
        <v>325</v>
      </c>
      <c r="AE795" s="190" t="s">
        <v>12913</v>
      </c>
      <c r="AF795" s="190" t="s">
        <v>12912</v>
      </c>
      <c r="AG795" s="193">
        <v>0</v>
      </c>
      <c r="AH795" s="193">
        <v>0</v>
      </c>
      <c r="AI795" s="193">
        <v>0</v>
      </c>
      <c r="AJ795" s="193">
        <v>13759</v>
      </c>
      <c r="AK795" s="193">
        <v>9174</v>
      </c>
      <c r="AL795" s="193">
        <v>22933</v>
      </c>
      <c r="AM795" s="193">
        <v>0</v>
      </c>
      <c r="AN795" s="193">
        <v>0</v>
      </c>
      <c r="AO795" s="193">
        <v>0</v>
      </c>
      <c r="AP795" s="193">
        <v>13759</v>
      </c>
      <c r="AQ795" s="193">
        <v>9174</v>
      </c>
      <c r="AR795" s="193">
        <v>22933</v>
      </c>
      <c r="AS795" s="190" t="s">
        <v>271</v>
      </c>
      <c r="AT795" s="193" t="s">
        <v>271</v>
      </c>
      <c r="AU795" s="193" t="s">
        <v>271</v>
      </c>
      <c r="AV795" s="190" t="s">
        <v>271</v>
      </c>
      <c r="AW795" s="193" t="s">
        <v>271</v>
      </c>
      <c r="AX795" s="193" t="s">
        <v>271</v>
      </c>
      <c r="AY795" s="190" t="s">
        <v>271</v>
      </c>
      <c r="AZ795" s="193" t="s">
        <v>271</v>
      </c>
      <c r="BA795" s="193" t="s">
        <v>271</v>
      </c>
      <c r="BB795" s="190" t="s">
        <v>271</v>
      </c>
      <c r="BC795" s="193" t="s">
        <v>271</v>
      </c>
      <c r="BD795" s="193" t="s">
        <v>271</v>
      </c>
      <c r="BE795" s="190" t="s">
        <v>271</v>
      </c>
      <c r="BF795" s="193" t="s">
        <v>271</v>
      </c>
      <c r="BG795" s="193" t="s">
        <v>271</v>
      </c>
      <c r="BH795" s="190" t="s">
        <v>271</v>
      </c>
      <c r="BI795" s="193" t="s">
        <v>271</v>
      </c>
      <c r="BJ795" s="193" t="s">
        <v>271</v>
      </c>
      <c r="BK795" s="190" t="s">
        <v>271</v>
      </c>
      <c r="BL795" s="193" t="s">
        <v>271</v>
      </c>
      <c r="BM795" s="193" t="s">
        <v>271</v>
      </c>
      <c r="BN795" s="190" t="s">
        <v>271</v>
      </c>
      <c r="BO795" s="193" t="s">
        <v>271</v>
      </c>
      <c r="BP795" s="193" t="s">
        <v>271</v>
      </c>
      <c r="BQ795" s="190" t="s">
        <v>271</v>
      </c>
      <c r="BR795" s="193" t="s">
        <v>271</v>
      </c>
      <c r="BS795" s="193" t="s">
        <v>271</v>
      </c>
      <c r="BT795" s="190" t="s">
        <v>287</v>
      </c>
      <c r="BU795" s="193">
        <v>22933</v>
      </c>
      <c r="BV795" s="193">
        <v>0</v>
      </c>
      <c r="BW795" s="193" t="s">
        <v>271</v>
      </c>
      <c r="BX795" s="193" t="s">
        <v>271</v>
      </c>
      <c r="BY795" s="193">
        <v>0</v>
      </c>
      <c r="BZ795" s="193" t="s">
        <v>271</v>
      </c>
      <c r="CA795" s="193" t="s">
        <v>271</v>
      </c>
      <c r="CB795" s="193">
        <v>0</v>
      </c>
      <c r="CC795" s="190" t="s">
        <v>271</v>
      </c>
      <c r="CD795" s="193" t="s">
        <v>271</v>
      </c>
      <c r="CE795" s="193" t="s">
        <v>271</v>
      </c>
      <c r="CF795" s="190" t="s">
        <v>271</v>
      </c>
      <c r="CG795" s="193" t="s">
        <v>271</v>
      </c>
      <c r="CH795" s="193" t="s">
        <v>271</v>
      </c>
      <c r="CI795" s="190" t="s">
        <v>271</v>
      </c>
      <c r="CJ795" s="193" t="s">
        <v>271</v>
      </c>
      <c r="CK795" s="193" t="s">
        <v>271</v>
      </c>
      <c r="CL795" s="190" t="s">
        <v>271</v>
      </c>
      <c r="CM795" s="193" t="s">
        <v>271</v>
      </c>
      <c r="CN795" s="193" t="s">
        <v>271</v>
      </c>
      <c r="CO795" s="190" t="s">
        <v>271</v>
      </c>
      <c r="CP795" s="193" t="s">
        <v>271</v>
      </c>
      <c r="CQ795" s="193" t="s">
        <v>271</v>
      </c>
      <c r="CR795" s="190" t="s">
        <v>271</v>
      </c>
      <c r="CS795" s="193" t="s">
        <v>271</v>
      </c>
      <c r="CT795" s="193" t="s">
        <v>271</v>
      </c>
      <c r="CU795" s="190" t="s">
        <v>271</v>
      </c>
      <c r="CV795" s="193" t="s">
        <v>271</v>
      </c>
      <c r="CW795" s="193" t="s">
        <v>271</v>
      </c>
      <c r="CX795" s="190" t="s">
        <v>271</v>
      </c>
      <c r="CY795" s="193" t="s">
        <v>271</v>
      </c>
      <c r="CZ795" s="193" t="s">
        <v>271</v>
      </c>
      <c r="DA795" s="190" t="s">
        <v>271</v>
      </c>
      <c r="DB795" s="193" t="s">
        <v>271</v>
      </c>
      <c r="DC795" s="193" t="s">
        <v>271</v>
      </c>
      <c r="DD795" s="190" t="s">
        <v>271</v>
      </c>
      <c r="DE795" s="193" t="s">
        <v>271</v>
      </c>
      <c r="DF795" s="193" t="s">
        <v>271</v>
      </c>
      <c r="DG795" s="190" t="s">
        <v>271</v>
      </c>
      <c r="DH795" s="193" t="s">
        <v>271</v>
      </c>
      <c r="DI795" s="193" t="s">
        <v>271</v>
      </c>
      <c r="DJ795" s="190" t="s">
        <v>271</v>
      </c>
      <c r="DK795" s="193" t="s">
        <v>271</v>
      </c>
      <c r="DL795" s="193" t="s">
        <v>271</v>
      </c>
      <c r="DM795" s="190" t="s">
        <v>271</v>
      </c>
      <c r="DN795" s="193" t="s">
        <v>271</v>
      </c>
      <c r="DO795" s="193" t="s">
        <v>271</v>
      </c>
      <c r="DP795" s="190" t="s">
        <v>271</v>
      </c>
      <c r="DQ795" s="193" t="s">
        <v>271</v>
      </c>
      <c r="DR795" s="193" t="s">
        <v>271</v>
      </c>
      <c r="DS795" s="190" t="s">
        <v>271</v>
      </c>
      <c r="DT795" s="193" t="s">
        <v>271</v>
      </c>
      <c r="DU795" s="193" t="s">
        <v>271</v>
      </c>
      <c r="DV795" s="190" t="s">
        <v>271</v>
      </c>
      <c r="DW795" s="193" t="s">
        <v>271</v>
      </c>
      <c r="DX795" s="193" t="s">
        <v>271</v>
      </c>
      <c r="DY795" s="190" t="s">
        <v>356</v>
      </c>
      <c r="DZ795" s="190" t="s">
        <v>297</v>
      </c>
      <c r="EA795" s="190" t="s">
        <v>271</v>
      </c>
      <c r="EB795" s="190" t="s">
        <v>271</v>
      </c>
      <c r="EC795" s="190" t="s">
        <v>297</v>
      </c>
      <c r="ED795" s="190" t="s">
        <v>271</v>
      </c>
      <c r="EE795" s="190" t="s">
        <v>271</v>
      </c>
      <c r="EF795" s="190" t="s">
        <v>271</v>
      </c>
      <c r="EG795" s="190" t="s">
        <v>352</v>
      </c>
      <c r="EH795" s="190" t="s">
        <v>284</v>
      </c>
      <c r="EI795" s="190" t="s">
        <v>483</v>
      </c>
      <c r="EJ795" s="190" t="s">
        <v>246</v>
      </c>
      <c r="EK795" s="190" t="s">
        <v>379</v>
      </c>
      <c r="EL795" s="190" t="s">
        <v>272</v>
      </c>
      <c r="EM795" s="190" t="s">
        <v>272</v>
      </c>
      <c r="EN795" s="190" t="s">
        <v>272</v>
      </c>
      <c r="EO795" s="190" t="s">
        <v>272</v>
      </c>
      <c r="EP795" s="190" t="s">
        <v>378</v>
      </c>
      <c r="EQ795" s="190">
        <v>4</v>
      </c>
      <c r="ER795" s="190" t="s">
        <v>349</v>
      </c>
      <c r="ES795" s="190" t="s">
        <v>272</v>
      </c>
      <c r="ET795" s="190" t="s">
        <v>272</v>
      </c>
      <c r="EU795" s="190" t="s">
        <v>272</v>
      </c>
      <c r="EV795" s="190" t="s">
        <v>272</v>
      </c>
      <c r="EW795" s="190" t="s">
        <v>303</v>
      </c>
      <c r="EX795" s="190">
        <v>4</v>
      </c>
      <c r="EY795" s="190" t="s">
        <v>318</v>
      </c>
      <c r="EZ795" s="190" t="s">
        <v>268</v>
      </c>
      <c r="FA795" s="190" t="s">
        <v>259</v>
      </c>
      <c r="FB795" s="193">
        <v>0</v>
      </c>
      <c r="FC795" s="190" t="s">
        <v>271</v>
      </c>
      <c r="FD795" s="190" t="s">
        <v>271</v>
      </c>
      <c r="FE795" s="190" t="s">
        <v>271</v>
      </c>
      <c r="FF795" s="190" t="s">
        <v>262</v>
      </c>
      <c r="FG795" s="190" t="s">
        <v>271</v>
      </c>
      <c r="FH795" s="190" t="s">
        <v>12911</v>
      </c>
      <c r="FI795" s="190" t="s">
        <v>12910</v>
      </c>
      <c r="FJ795" s="190" t="s">
        <v>12909</v>
      </c>
      <c r="FK795" s="190" t="s">
        <v>12908</v>
      </c>
      <c r="FL795" s="190" t="s">
        <v>12907</v>
      </c>
      <c r="FM795" s="190" t="s">
        <v>12906</v>
      </c>
      <c r="FN795" s="190" t="s">
        <v>12905</v>
      </c>
      <c r="FO795" s="190" t="s">
        <v>271</v>
      </c>
      <c r="FP795" s="190" t="s">
        <v>5771</v>
      </c>
      <c r="FQ795" s="193">
        <v>0</v>
      </c>
      <c r="FR795" s="193">
        <v>22933</v>
      </c>
      <c r="FS795" s="190" t="s">
        <v>271</v>
      </c>
      <c r="FT795" s="190" t="s">
        <v>271</v>
      </c>
      <c r="FU795" s="190" t="s">
        <v>272</v>
      </c>
      <c r="FV795" s="190" t="s">
        <v>271</v>
      </c>
      <c r="FW795" s="190" t="s">
        <v>271</v>
      </c>
      <c r="FX795" s="190" t="s">
        <v>271</v>
      </c>
      <c r="FY795" s="190" t="s">
        <v>271</v>
      </c>
      <c r="FZ795" s="190" t="s">
        <v>271</v>
      </c>
      <c r="GA795" s="190" t="s">
        <v>271</v>
      </c>
      <c r="GB795" s="190" t="s">
        <v>271</v>
      </c>
      <c r="GC795" s="190" t="s">
        <v>271</v>
      </c>
      <c r="GD795" s="190" t="s">
        <v>271</v>
      </c>
      <c r="GE795" s="190" t="s">
        <v>271</v>
      </c>
    </row>
    <row r="796" spans="1:187" x14ac:dyDescent="0.3">
      <c r="A796" s="190" t="s">
        <v>372</v>
      </c>
      <c r="B796" s="190">
        <v>3328</v>
      </c>
      <c r="C796" s="190" t="s">
        <v>168</v>
      </c>
      <c r="D796" s="190" t="s">
        <v>243</v>
      </c>
      <c r="E796" s="190" t="s">
        <v>9541</v>
      </c>
      <c r="F796" s="190" t="s">
        <v>9540</v>
      </c>
      <c r="G796" s="190" t="s">
        <v>4028</v>
      </c>
      <c r="H796" s="190" t="s">
        <v>369</v>
      </c>
      <c r="I796" s="190" t="s">
        <v>523</v>
      </c>
      <c r="J796" s="190" t="s">
        <v>9525</v>
      </c>
      <c r="K796" s="190" t="s">
        <v>271</v>
      </c>
      <c r="L796" s="190" t="s">
        <v>271</v>
      </c>
      <c r="M796" s="190" t="s">
        <v>271</v>
      </c>
      <c r="N796" s="190" t="s">
        <v>271</v>
      </c>
      <c r="O796" s="190" t="s">
        <v>271</v>
      </c>
      <c r="P796" s="190" t="s">
        <v>271</v>
      </c>
      <c r="Q796" s="191">
        <v>42278</v>
      </c>
      <c r="R796" s="191">
        <v>42643</v>
      </c>
      <c r="S796" s="191">
        <v>42704</v>
      </c>
      <c r="T796" s="190" t="s">
        <v>452</v>
      </c>
      <c r="U796" s="194">
        <v>3485091</v>
      </c>
      <c r="V796" s="190" t="s">
        <v>5787</v>
      </c>
      <c r="W796" s="190" t="s">
        <v>5786</v>
      </c>
      <c r="X796" s="190" t="s">
        <v>1607</v>
      </c>
      <c r="Y796" s="190" t="s">
        <v>5802</v>
      </c>
      <c r="Z796" s="190" t="s">
        <v>9539</v>
      </c>
      <c r="AA796" s="190" t="s">
        <v>9538</v>
      </c>
      <c r="AB796" s="190" t="s">
        <v>448</v>
      </c>
      <c r="AC796" s="190" t="s">
        <v>9537</v>
      </c>
      <c r="AD796" s="190" t="s">
        <v>325</v>
      </c>
      <c r="AE796" s="190" t="s">
        <v>9536</v>
      </c>
      <c r="AF796" s="190" t="s">
        <v>9535</v>
      </c>
      <c r="AG796" s="193">
        <v>0</v>
      </c>
      <c r="AH796" s="193">
        <v>0</v>
      </c>
      <c r="AI796" s="193">
        <v>0</v>
      </c>
      <c r="AJ796" s="193">
        <v>51570</v>
      </c>
      <c r="AK796" s="193">
        <v>55967</v>
      </c>
      <c r="AL796" s="193">
        <v>107537</v>
      </c>
      <c r="AM796" s="193">
        <v>0</v>
      </c>
      <c r="AN796" s="193">
        <v>0</v>
      </c>
      <c r="AO796" s="193">
        <v>0</v>
      </c>
      <c r="AP796" s="193">
        <v>53500</v>
      </c>
      <c r="AQ796" s="193">
        <v>60000</v>
      </c>
      <c r="AR796" s="193">
        <v>113500</v>
      </c>
      <c r="AS796" s="190" t="s">
        <v>271</v>
      </c>
      <c r="AT796" s="193" t="s">
        <v>271</v>
      </c>
      <c r="AU796" s="193" t="s">
        <v>271</v>
      </c>
      <c r="AV796" s="190" t="s">
        <v>271</v>
      </c>
      <c r="AW796" s="193" t="s">
        <v>271</v>
      </c>
      <c r="AX796" s="193" t="s">
        <v>271</v>
      </c>
      <c r="AY796" s="190" t="s">
        <v>287</v>
      </c>
      <c r="AZ796" s="193">
        <v>6492</v>
      </c>
      <c r="BA796" s="193">
        <v>0</v>
      </c>
      <c r="BB796" s="190" t="s">
        <v>271</v>
      </c>
      <c r="BC796" s="193" t="s">
        <v>271</v>
      </c>
      <c r="BD796" s="193" t="s">
        <v>271</v>
      </c>
      <c r="BE796" s="190" t="s">
        <v>271</v>
      </c>
      <c r="BF796" s="193" t="s">
        <v>271</v>
      </c>
      <c r="BG796" s="193" t="s">
        <v>271</v>
      </c>
      <c r="BH796" s="190" t="s">
        <v>287</v>
      </c>
      <c r="BI796" s="193">
        <v>8225</v>
      </c>
      <c r="BJ796" s="193">
        <v>0</v>
      </c>
      <c r="BK796" s="190" t="s">
        <v>287</v>
      </c>
      <c r="BL796" s="193">
        <v>2500</v>
      </c>
      <c r="BM796" s="193">
        <v>0</v>
      </c>
      <c r="BN796" s="190" t="s">
        <v>271</v>
      </c>
      <c r="BO796" s="193" t="s">
        <v>271</v>
      </c>
      <c r="BP796" s="193" t="s">
        <v>271</v>
      </c>
      <c r="BQ796" s="190" t="s">
        <v>271</v>
      </c>
      <c r="BR796" s="193" t="s">
        <v>271</v>
      </c>
      <c r="BS796" s="193" t="s">
        <v>271</v>
      </c>
      <c r="BT796" s="190" t="s">
        <v>287</v>
      </c>
      <c r="BU796" s="193">
        <v>88722</v>
      </c>
      <c r="BV796" s="193">
        <v>0</v>
      </c>
      <c r="BW796" s="193" t="s">
        <v>271</v>
      </c>
      <c r="BX796" s="193" t="s">
        <v>271</v>
      </c>
      <c r="BY796" s="193">
        <v>0</v>
      </c>
      <c r="BZ796" s="193" t="s">
        <v>271</v>
      </c>
      <c r="CA796" s="193" t="s">
        <v>271</v>
      </c>
      <c r="CB796" s="193">
        <v>0</v>
      </c>
      <c r="CC796" s="190" t="s">
        <v>271</v>
      </c>
      <c r="CD796" s="193" t="s">
        <v>271</v>
      </c>
      <c r="CE796" s="193" t="s">
        <v>271</v>
      </c>
      <c r="CF796" s="190" t="s">
        <v>271</v>
      </c>
      <c r="CG796" s="193" t="s">
        <v>271</v>
      </c>
      <c r="CH796" s="193" t="s">
        <v>271</v>
      </c>
      <c r="CI796" s="190" t="s">
        <v>271</v>
      </c>
      <c r="CJ796" s="193" t="s">
        <v>271</v>
      </c>
      <c r="CK796" s="193" t="s">
        <v>271</v>
      </c>
      <c r="CL796" s="190" t="s">
        <v>271</v>
      </c>
      <c r="CM796" s="193" t="s">
        <v>271</v>
      </c>
      <c r="CN796" s="193" t="s">
        <v>271</v>
      </c>
      <c r="CO796" s="190" t="s">
        <v>271</v>
      </c>
      <c r="CP796" s="193" t="s">
        <v>271</v>
      </c>
      <c r="CQ796" s="193" t="s">
        <v>271</v>
      </c>
      <c r="CR796" s="190" t="s">
        <v>271</v>
      </c>
      <c r="CS796" s="193" t="s">
        <v>271</v>
      </c>
      <c r="CT796" s="193" t="s">
        <v>271</v>
      </c>
      <c r="CU796" s="190" t="s">
        <v>271</v>
      </c>
      <c r="CV796" s="193" t="s">
        <v>271</v>
      </c>
      <c r="CW796" s="193" t="s">
        <v>271</v>
      </c>
      <c r="CX796" s="190" t="s">
        <v>271</v>
      </c>
      <c r="CY796" s="193" t="s">
        <v>271</v>
      </c>
      <c r="CZ796" s="193" t="s">
        <v>271</v>
      </c>
      <c r="DA796" s="190" t="s">
        <v>271</v>
      </c>
      <c r="DB796" s="193" t="s">
        <v>271</v>
      </c>
      <c r="DC796" s="193" t="s">
        <v>271</v>
      </c>
      <c r="DD796" s="190" t="s">
        <v>271</v>
      </c>
      <c r="DE796" s="193" t="s">
        <v>271</v>
      </c>
      <c r="DF796" s="193" t="s">
        <v>271</v>
      </c>
      <c r="DG796" s="190" t="s">
        <v>271</v>
      </c>
      <c r="DH796" s="193" t="s">
        <v>271</v>
      </c>
      <c r="DI796" s="193" t="s">
        <v>271</v>
      </c>
      <c r="DJ796" s="190" t="s">
        <v>271</v>
      </c>
      <c r="DK796" s="193" t="s">
        <v>271</v>
      </c>
      <c r="DL796" s="193" t="s">
        <v>271</v>
      </c>
      <c r="DM796" s="190" t="s">
        <v>271</v>
      </c>
      <c r="DN796" s="193" t="s">
        <v>271</v>
      </c>
      <c r="DO796" s="193" t="s">
        <v>271</v>
      </c>
      <c r="DP796" s="190" t="s">
        <v>271</v>
      </c>
      <c r="DQ796" s="193" t="s">
        <v>271</v>
      </c>
      <c r="DR796" s="193" t="s">
        <v>271</v>
      </c>
      <c r="DS796" s="190" t="s">
        <v>271</v>
      </c>
      <c r="DT796" s="193" t="s">
        <v>271</v>
      </c>
      <c r="DU796" s="193" t="s">
        <v>271</v>
      </c>
      <c r="DV796" s="190" t="s">
        <v>271</v>
      </c>
      <c r="DW796" s="193" t="s">
        <v>271</v>
      </c>
      <c r="DX796" s="193" t="s">
        <v>271</v>
      </c>
      <c r="DY796" s="190" t="s">
        <v>655</v>
      </c>
      <c r="DZ796" s="190" t="s">
        <v>272</v>
      </c>
      <c r="EA796" s="190" t="s">
        <v>695</v>
      </c>
      <c r="EB796" s="190" t="s">
        <v>286</v>
      </c>
      <c r="EC796" s="190" t="s">
        <v>272</v>
      </c>
      <c r="ED796" s="190" t="s">
        <v>381</v>
      </c>
      <c r="EE796" s="190" t="s">
        <v>307</v>
      </c>
      <c r="EF796" s="190" t="s">
        <v>271</v>
      </c>
      <c r="EG796" s="190" t="s">
        <v>352</v>
      </c>
      <c r="EH796" s="190" t="s">
        <v>380</v>
      </c>
      <c r="EI796" s="190" t="s">
        <v>483</v>
      </c>
      <c r="EJ796" s="190" t="s">
        <v>245</v>
      </c>
      <c r="EK796" s="190" t="s">
        <v>379</v>
      </c>
      <c r="EL796" s="190" t="s">
        <v>272</v>
      </c>
      <c r="EM796" s="190" t="s">
        <v>272</v>
      </c>
      <c r="EN796" s="190" t="s">
        <v>272</v>
      </c>
      <c r="EO796" s="190" t="s">
        <v>272</v>
      </c>
      <c r="EP796" s="190" t="s">
        <v>378</v>
      </c>
      <c r="EQ796" s="190">
        <v>4</v>
      </c>
      <c r="ER796" s="190" t="s">
        <v>349</v>
      </c>
      <c r="ES796" s="190" t="s">
        <v>272</v>
      </c>
      <c r="ET796" s="190" t="s">
        <v>272</v>
      </c>
      <c r="EU796" s="190" t="s">
        <v>272</v>
      </c>
      <c r="EV796" s="190" t="s">
        <v>272</v>
      </c>
      <c r="EW796" s="190" t="s">
        <v>303</v>
      </c>
      <c r="EX796" s="190">
        <v>4</v>
      </c>
      <c r="EY796" s="190" t="s">
        <v>318</v>
      </c>
      <c r="EZ796" s="190" t="s">
        <v>266</v>
      </c>
      <c r="FA796" s="190" t="s">
        <v>257</v>
      </c>
      <c r="FB796" s="193">
        <v>1</v>
      </c>
      <c r="FC796" s="190" t="s">
        <v>276</v>
      </c>
      <c r="FD796" s="190" t="s">
        <v>271</v>
      </c>
      <c r="FE796" s="190" t="s">
        <v>271</v>
      </c>
      <c r="FF796" s="190" t="s">
        <v>262</v>
      </c>
      <c r="FG796" s="190" t="s">
        <v>271</v>
      </c>
      <c r="FH796" s="190" t="s">
        <v>9534</v>
      </c>
      <c r="FI796" s="190" t="s">
        <v>9533</v>
      </c>
      <c r="FJ796" s="190" t="s">
        <v>9532</v>
      </c>
      <c r="FK796" s="190" t="s">
        <v>9531</v>
      </c>
      <c r="FL796" s="190" t="s">
        <v>9530</v>
      </c>
      <c r="FM796" s="190" t="s">
        <v>9529</v>
      </c>
      <c r="FN796" s="190" t="s">
        <v>271</v>
      </c>
      <c r="FO796" s="190" t="s">
        <v>271</v>
      </c>
      <c r="FP796" s="190" t="s">
        <v>9528</v>
      </c>
      <c r="FQ796" s="193">
        <v>0</v>
      </c>
      <c r="FR796" s="193">
        <v>113500</v>
      </c>
      <c r="FS796" s="190" t="s">
        <v>271</v>
      </c>
      <c r="FT796" s="190" t="s">
        <v>271</v>
      </c>
      <c r="FU796" s="190" t="s">
        <v>272</v>
      </c>
      <c r="FV796" s="190" t="s">
        <v>271</v>
      </c>
      <c r="FW796" s="190" t="s">
        <v>271</v>
      </c>
      <c r="FX796" s="190" t="s">
        <v>271</v>
      </c>
      <c r="FY796" s="190" t="s">
        <v>271</v>
      </c>
      <c r="FZ796" s="190" t="s">
        <v>271</v>
      </c>
      <c r="GA796" s="190" t="s">
        <v>271</v>
      </c>
      <c r="GB796" s="190" t="s">
        <v>271</v>
      </c>
      <c r="GC796" s="190" t="s">
        <v>271</v>
      </c>
      <c r="GD796" s="190" t="s">
        <v>271</v>
      </c>
      <c r="GE796" s="190" t="s">
        <v>271</v>
      </c>
    </row>
    <row r="797" spans="1:187" x14ac:dyDescent="0.3">
      <c r="A797" s="190" t="s">
        <v>372</v>
      </c>
      <c r="B797" s="190">
        <v>3329</v>
      </c>
      <c r="C797" s="190" t="s">
        <v>168</v>
      </c>
      <c r="D797" s="190" t="s">
        <v>243</v>
      </c>
      <c r="E797" s="190" t="s">
        <v>9527</v>
      </c>
      <c r="F797" s="190" t="s">
        <v>9526</v>
      </c>
      <c r="G797" s="190" t="s">
        <v>4028</v>
      </c>
      <c r="H797" s="190" t="s">
        <v>369</v>
      </c>
      <c r="I797" s="190" t="s">
        <v>523</v>
      </c>
      <c r="J797" s="190" t="s">
        <v>9525</v>
      </c>
      <c r="K797" s="190" t="s">
        <v>271</v>
      </c>
      <c r="L797" s="190" t="s">
        <v>271</v>
      </c>
      <c r="M797" s="190" t="s">
        <v>271</v>
      </c>
      <c r="N797" s="190" t="s">
        <v>271</v>
      </c>
      <c r="O797" s="190" t="s">
        <v>271</v>
      </c>
      <c r="P797" s="190" t="s">
        <v>271</v>
      </c>
      <c r="Q797" s="191">
        <v>42220</v>
      </c>
      <c r="R797" s="191">
        <v>42613</v>
      </c>
      <c r="T797" s="190" t="s">
        <v>452</v>
      </c>
      <c r="U797" s="194">
        <v>3345704</v>
      </c>
      <c r="V797" s="190" t="s">
        <v>5787</v>
      </c>
      <c r="W797" s="190" t="s">
        <v>5786</v>
      </c>
      <c r="X797" s="190" t="s">
        <v>1607</v>
      </c>
      <c r="Y797" s="190" t="s">
        <v>9524</v>
      </c>
      <c r="Z797" s="190" t="s">
        <v>9523</v>
      </c>
      <c r="AA797" s="190" t="s">
        <v>9522</v>
      </c>
      <c r="AB797" s="190" t="s">
        <v>448</v>
      </c>
      <c r="AC797" s="190" t="s">
        <v>9521</v>
      </c>
      <c r="AD797" s="190" t="s">
        <v>325</v>
      </c>
      <c r="AE797" s="190" t="s">
        <v>9520</v>
      </c>
      <c r="AF797" s="190" t="s">
        <v>9519</v>
      </c>
      <c r="AG797" s="193">
        <v>0</v>
      </c>
      <c r="AH797" s="193">
        <v>0</v>
      </c>
      <c r="AI797" s="193">
        <v>0</v>
      </c>
      <c r="AJ797" s="193">
        <v>14063</v>
      </c>
      <c r="AK797" s="193">
        <v>14712</v>
      </c>
      <c r="AL797" s="193">
        <v>28775</v>
      </c>
      <c r="AM797" s="193">
        <v>0</v>
      </c>
      <c r="AN797" s="193">
        <v>0</v>
      </c>
      <c r="AO797" s="193">
        <v>0</v>
      </c>
      <c r="AP797" s="193">
        <v>14063</v>
      </c>
      <c r="AQ797" s="193">
        <v>14712</v>
      </c>
      <c r="AR797" s="193">
        <v>28775</v>
      </c>
      <c r="AS797" s="190" t="s">
        <v>271</v>
      </c>
      <c r="AT797" s="193" t="s">
        <v>271</v>
      </c>
      <c r="AU797" s="193" t="s">
        <v>271</v>
      </c>
      <c r="AV797" s="190" t="s">
        <v>271</v>
      </c>
      <c r="AW797" s="193" t="s">
        <v>271</v>
      </c>
      <c r="AX797" s="193" t="s">
        <v>271</v>
      </c>
      <c r="AY797" s="190" t="s">
        <v>287</v>
      </c>
      <c r="AZ797" s="193">
        <v>28775</v>
      </c>
      <c r="BA797" s="193">
        <v>0</v>
      </c>
      <c r="BB797" s="190" t="s">
        <v>271</v>
      </c>
      <c r="BC797" s="193" t="s">
        <v>271</v>
      </c>
      <c r="BD797" s="193" t="s">
        <v>271</v>
      </c>
      <c r="BE797" s="190" t="s">
        <v>271</v>
      </c>
      <c r="BF797" s="193" t="s">
        <v>271</v>
      </c>
      <c r="BG797" s="193" t="s">
        <v>271</v>
      </c>
      <c r="BH797" s="190" t="s">
        <v>271</v>
      </c>
      <c r="BI797" s="193" t="s">
        <v>271</v>
      </c>
      <c r="BJ797" s="193" t="s">
        <v>271</v>
      </c>
      <c r="BK797" s="190" t="s">
        <v>271</v>
      </c>
      <c r="BL797" s="193" t="s">
        <v>271</v>
      </c>
      <c r="BM797" s="193" t="s">
        <v>271</v>
      </c>
      <c r="BN797" s="190" t="s">
        <v>271</v>
      </c>
      <c r="BO797" s="193" t="s">
        <v>271</v>
      </c>
      <c r="BP797" s="193" t="s">
        <v>271</v>
      </c>
      <c r="BQ797" s="190" t="s">
        <v>271</v>
      </c>
      <c r="BR797" s="193" t="s">
        <v>271</v>
      </c>
      <c r="BS797" s="193" t="s">
        <v>271</v>
      </c>
      <c r="BT797" s="190" t="s">
        <v>271</v>
      </c>
      <c r="BU797" s="193" t="s">
        <v>271</v>
      </c>
      <c r="BV797" s="193" t="s">
        <v>271</v>
      </c>
      <c r="BW797" s="193">
        <v>0</v>
      </c>
      <c r="BX797" s="193">
        <v>0</v>
      </c>
      <c r="BY797" s="193">
        <v>0</v>
      </c>
      <c r="BZ797" s="193">
        <v>0</v>
      </c>
      <c r="CA797" s="193">
        <v>0</v>
      </c>
      <c r="CB797" s="193">
        <v>0</v>
      </c>
      <c r="CC797" s="190" t="s">
        <v>271</v>
      </c>
      <c r="CD797" s="193" t="s">
        <v>271</v>
      </c>
      <c r="CE797" s="193" t="s">
        <v>271</v>
      </c>
      <c r="CF797" s="190" t="s">
        <v>271</v>
      </c>
      <c r="CG797" s="193" t="s">
        <v>271</v>
      </c>
      <c r="CH797" s="193" t="s">
        <v>271</v>
      </c>
      <c r="CI797" s="190" t="s">
        <v>271</v>
      </c>
      <c r="CJ797" s="193" t="s">
        <v>271</v>
      </c>
      <c r="CK797" s="193" t="s">
        <v>271</v>
      </c>
      <c r="CL797" s="190" t="s">
        <v>271</v>
      </c>
      <c r="CM797" s="193" t="s">
        <v>271</v>
      </c>
      <c r="CN797" s="193" t="s">
        <v>271</v>
      </c>
      <c r="CO797" s="190" t="s">
        <v>271</v>
      </c>
      <c r="CP797" s="193" t="s">
        <v>271</v>
      </c>
      <c r="CQ797" s="193" t="s">
        <v>271</v>
      </c>
      <c r="CR797" s="190" t="s">
        <v>271</v>
      </c>
      <c r="CS797" s="193" t="s">
        <v>271</v>
      </c>
      <c r="CT797" s="193" t="s">
        <v>271</v>
      </c>
      <c r="CU797" s="190" t="s">
        <v>271</v>
      </c>
      <c r="CV797" s="193" t="s">
        <v>271</v>
      </c>
      <c r="CW797" s="193" t="s">
        <v>271</v>
      </c>
      <c r="CX797" s="190" t="s">
        <v>271</v>
      </c>
      <c r="CY797" s="193" t="s">
        <v>271</v>
      </c>
      <c r="CZ797" s="193" t="s">
        <v>271</v>
      </c>
      <c r="DA797" s="190" t="s">
        <v>271</v>
      </c>
      <c r="DB797" s="193" t="s">
        <v>271</v>
      </c>
      <c r="DC797" s="193" t="s">
        <v>271</v>
      </c>
      <c r="DD797" s="190" t="s">
        <v>271</v>
      </c>
      <c r="DE797" s="193" t="s">
        <v>271</v>
      </c>
      <c r="DF797" s="193" t="s">
        <v>271</v>
      </c>
      <c r="DG797" s="190" t="s">
        <v>271</v>
      </c>
      <c r="DH797" s="193" t="s">
        <v>271</v>
      </c>
      <c r="DI797" s="193" t="s">
        <v>271</v>
      </c>
      <c r="DJ797" s="190" t="s">
        <v>271</v>
      </c>
      <c r="DK797" s="193" t="s">
        <v>271</v>
      </c>
      <c r="DL797" s="193" t="s">
        <v>271</v>
      </c>
      <c r="DM797" s="190" t="s">
        <v>271</v>
      </c>
      <c r="DN797" s="193" t="s">
        <v>271</v>
      </c>
      <c r="DO797" s="193" t="s">
        <v>271</v>
      </c>
      <c r="DP797" s="190" t="s">
        <v>271</v>
      </c>
      <c r="DQ797" s="193" t="s">
        <v>271</v>
      </c>
      <c r="DR797" s="193" t="s">
        <v>271</v>
      </c>
      <c r="DS797" s="190" t="s">
        <v>271</v>
      </c>
      <c r="DT797" s="193" t="s">
        <v>271</v>
      </c>
      <c r="DU797" s="193" t="s">
        <v>271</v>
      </c>
      <c r="DV797" s="190" t="s">
        <v>271</v>
      </c>
      <c r="DW797" s="193" t="s">
        <v>271</v>
      </c>
      <c r="DX797" s="193" t="s">
        <v>271</v>
      </c>
      <c r="DY797" s="190" t="s">
        <v>356</v>
      </c>
      <c r="DZ797" s="190" t="s">
        <v>272</v>
      </c>
      <c r="EA797" s="190" t="s">
        <v>695</v>
      </c>
      <c r="EB797" s="190" t="s">
        <v>286</v>
      </c>
      <c r="EC797" s="190" t="s">
        <v>272</v>
      </c>
      <c r="ED797" s="190" t="s">
        <v>695</v>
      </c>
      <c r="EE797" s="190" t="s">
        <v>307</v>
      </c>
      <c r="EF797" s="190" t="s">
        <v>271</v>
      </c>
      <c r="EG797" s="190" t="s">
        <v>321</v>
      </c>
      <c r="EH797" s="190" t="s">
        <v>320</v>
      </c>
      <c r="EI797" s="190" t="s">
        <v>483</v>
      </c>
      <c r="EJ797" s="190" t="s">
        <v>246</v>
      </c>
      <c r="EK797" s="190" t="s">
        <v>379</v>
      </c>
      <c r="EL797" s="190" t="s">
        <v>272</v>
      </c>
      <c r="EM797" s="190" t="s">
        <v>272</v>
      </c>
      <c r="EN797" s="190" t="s">
        <v>272</v>
      </c>
      <c r="EO797" s="190" t="s">
        <v>272</v>
      </c>
      <c r="EP797" s="190" t="s">
        <v>378</v>
      </c>
      <c r="EQ797" s="190">
        <v>4</v>
      </c>
      <c r="ER797" s="190" t="s">
        <v>349</v>
      </c>
      <c r="ES797" s="190" t="s">
        <v>272</v>
      </c>
      <c r="ET797" s="190" t="s">
        <v>271</v>
      </c>
      <c r="EU797" s="190" t="s">
        <v>272</v>
      </c>
      <c r="EV797" s="190" t="s">
        <v>272</v>
      </c>
      <c r="EW797" s="190" t="s">
        <v>303</v>
      </c>
      <c r="EX797" s="190">
        <v>3</v>
      </c>
      <c r="EY797" s="190" t="s">
        <v>318</v>
      </c>
      <c r="EZ797" s="190" t="s">
        <v>268</v>
      </c>
      <c r="FA797" s="190" t="s">
        <v>257</v>
      </c>
      <c r="FB797" s="193">
        <v>1</v>
      </c>
      <c r="FC797" s="190" t="s">
        <v>276</v>
      </c>
      <c r="FD797" s="190" t="s">
        <v>271</v>
      </c>
      <c r="FE797" s="190" t="s">
        <v>271</v>
      </c>
      <c r="FF797" s="190" t="s">
        <v>262</v>
      </c>
      <c r="FG797" s="190" t="s">
        <v>271</v>
      </c>
      <c r="FH797" s="190" t="s">
        <v>9518</v>
      </c>
      <c r="FI797" s="190" t="s">
        <v>9517</v>
      </c>
      <c r="FJ797" s="190" t="s">
        <v>9516</v>
      </c>
      <c r="FK797" s="190" t="s">
        <v>9515</v>
      </c>
      <c r="FL797" s="190" t="s">
        <v>9514</v>
      </c>
      <c r="FM797" s="190" t="s">
        <v>9513</v>
      </c>
      <c r="FN797" s="190" t="s">
        <v>9512</v>
      </c>
      <c r="FO797" s="190" t="s">
        <v>1613</v>
      </c>
      <c r="FP797" s="190" t="s">
        <v>271</v>
      </c>
      <c r="FQ797" s="193">
        <v>0</v>
      </c>
      <c r="FR797" s="193">
        <v>28775</v>
      </c>
      <c r="FS797" s="190" t="s">
        <v>271</v>
      </c>
      <c r="FT797" s="190" t="s">
        <v>271</v>
      </c>
      <c r="FU797" s="190" t="s">
        <v>272</v>
      </c>
      <c r="FV797" s="190" t="s">
        <v>271</v>
      </c>
      <c r="FW797" s="190" t="s">
        <v>271</v>
      </c>
      <c r="FX797" s="190" t="s">
        <v>271</v>
      </c>
      <c r="FY797" s="190" t="s">
        <v>271</v>
      </c>
      <c r="FZ797" s="190" t="s">
        <v>271</v>
      </c>
      <c r="GA797" s="190" t="s">
        <v>271</v>
      </c>
      <c r="GB797" s="190" t="s">
        <v>271</v>
      </c>
      <c r="GC797" s="190" t="s">
        <v>271</v>
      </c>
      <c r="GD797" s="190" t="s">
        <v>271</v>
      </c>
      <c r="GE797" s="190" t="s">
        <v>271</v>
      </c>
    </row>
    <row r="798" spans="1:187" x14ac:dyDescent="0.3">
      <c r="A798" s="190" t="s">
        <v>372</v>
      </c>
      <c r="B798" s="190">
        <v>3339</v>
      </c>
      <c r="C798" s="190" t="s">
        <v>168</v>
      </c>
      <c r="D798" s="190" t="s">
        <v>243</v>
      </c>
      <c r="E798" s="190" t="s">
        <v>9511</v>
      </c>
      <c r="F798" s="190" t="s">
        <v>9510</v>
      </c>
      <c r="G798" s="190" t="s">
        <v>4028</v>
      </c>
      <c r="H798" s="190" t="s">
        <v>369</v>
      </c>
      <c r="I798" s="190" t="s">
        <v>523</v>
      </c>
      <c r="J798" s="190" t="s">
        <v>4967</v>
      </c>
      <c r="K798" s="190" t="s">
        <v>271</v>
      </c>
      <c r="L798" s="190" t="s">
        <v>271</v>
      </c>
      <c r="M798" s="190" t="s">
        <v>271</v>
      </c>
      <c r="N798" s="190" t="s">
        <v>271</v>
      </c>
      <c r="O798" s="190" t="s">
        <v>271</v>
      </c>
      <c r="P798" s="190" t="s">
        <v>271</v>
      </c>
      <c r="Q798" s="191">
        <v>41912</v>
      </c>
      <c r="R798" s="191">
        <v>43007</v>
      </c>
      <c r="T798" s="190" t="s">
        <v>549</v>
      </c>
      <c r="U798" s="194">
        <v>3500000</v>
      </c>
      <c r="V798" s="190" t="s">
        <v>9509</v>
      </c>
      <c r="W798" s="190" t="s">
        <v>1120</v>
      </c>
      <c r="X798" s="190" t="s">
        <v>9508</v>
      </c>
      <c r="Y798" s="190" t="s">
        <v>9507</v>
      </c>
      <c r="Z798" s="190" t="s">
        <v>1771</v>
      </c>
      <c r="AA798" s="190" t="s">
        <v>9506</v>
      </c>
      <c r="AB798" s="190" t="s">
        <v>310</v>
      </c>
      <c r="AC798" s="190" t="s">
        <v>9505</v>
      </c>
      <c r="AD798" s="190" t="s">
        <v>325</v>
      </c>
      <c r="AE798" s="190" t="s">
        <v>9504</v>
      </c>
      <c r="AF798" s="190" t="s">
        <v>9503</v>
      </c>
      <c r="AG798" s="193">
        <v>0</v>
      </c>
      <c r="AH798" s="193">
        <v>0</v>
      </c>
      <c r="AI798" s="193">
        <v>0</v>
      </c>
      <c r="AJ798" s="193">
        <v>5587</v>
      </c>
      <c r="AK798" s="193">
        <v>2953</v>
      </c>
      <c r="AL798" s="193">
        <v>8540</v>
      </c>
      <c r="AM798" s="193" t="s">
        <v>271</v>
      </c>
      <c r="AN798" s="193" t="s">
        <v>271</v>
      </c>
      <c r="AO798" s="193">
        <v>0</v>
      </c>
      <c r="AP798" s="193" t="s">
        <v>271</v>
      </c>
      <c r="AQ798" s="193" t="s">
        <v>271</v>
      </c>
      <c r="AR798" s="193">
        <v>0</v>
      </c>
      <c r="AS798" s="190" t="s">
        <v>271</v>
      </c>
      <c r="AT798" s="193" t="s">
        <v>271</v>
      </c>
      <c r="AU798" s="193" t="s">
        <v>271</v>
      </c>
      <c r="AV798" s="190" t="s">
        <v>271</v>
      </c>
      <c r="AW798" s="193" t="s">
        <v>271</v>
      </c>
      <c r="AX798" s="193" t="s">
        <v>271</v>
      </c>
      <c r="AY798" s="190" t="s">
        <v>271</v>
      </c>
      <c r="AZ798" s="193" t="s">
        <v>271</v>
      </c>
      <c r="BA798" s="193" t="s">
        <v>271</v>
      </c>
      <c r="BB798" s="190" t="s">
        <v>271</v>
      </c>
      <c r="BC798" s="193" t="s">
        <v>271</v>
      </c>
      <c r="BD798" s="193" t="s">
        <v>271</v>
      </c>
      <c r="BE798" s="190" t="s">
        <v>271</v>
      </c>
      <c r="BF798" s="193" t="s">
        <v>271</v>
      </c>
      <c r="BG798" s="193" t="s">
        <v>271</v>
      </c>
      <c r="BH798" s="190" t="s">
        <v>271</v>
      </c>
      <c r="BI798" s="193" t="s">
        <v>271</v>
      </c>
      <c r="BJ798" s="193" t="s">
        <v>271</v>
      </c>
      <c r="BK798" s="190" t="s">
        <v>271</v>
      </c>
      <c r="BL798" s="193" t="s">
        <v>271</v>
      </c>
      <c r="BM798" s="193" t="s">
        <v>271</v>
      </c>
      <c r="BN798" s="190" t="s">
        <v>271</v>
      </c>
      <c r="BO798" s="193" t="s">
        <v>271</v>
      </c>
      <c r="BP798" s="193" t="s">
        <v>271</v>
      </c>
      <c r="BQ798" s="190" t="s">
        <v>271</v>
      </c>
      <c r="BR798" s="193" t="s">
        <v>271</v>
      </c>
      <c r="BS798" s="193" t="s">
        <v>271</v>
      </c>
      <c r="BT798" s="190" t="s">
        <v>271</v>
      </c>
      <c r="BU798" s="193" t="s">
        <v>271</v>
      </c>
      <c r="BV798" s="193" t="s">
        <v>271</v>
      </c>
      <c r="BW798" s="193">
        <v>0</v>
      </c>
      <c r="BX798" s="193">
        <v>0</v>
      </c>
      <c r="BY798" s="193">
        <v>0</v>
      </c>
      <c r="BZ798" s="193">
        <v>5587</v>
      </c>
      <c r="CA798" s="193">
        <v>2953</v>
      </c>
      <c r="CB798" s="193">
        <v>8540</v>
      </c>
      <c r="CC798" s="190" t="s">
        <v>287</v>
      </c>
      <c r="CD798" s="193">
        <v>0</v>
      </c>
      <c r="CE798" s="193">
        <v>0</v>
      </c>
      <c r="CF798" s="190" t="s">
        <v>287</v>
      </c>
      <c r="CG798" s="193">
        <v>8540</v>
      </c>
      <c r="CH798" s="193">
        <v>0</v>
      </c>
      <c r="CI798" s="190" t="s">
        <v>271</v>
      </c>
      <c r="CJ798" s="193" t="s">
        <v>271</v>
      </c>
      <c r="CK798" s="193" t="s">
        <v>271</v>
      </c>
      <c r="CL798" s="190" t="s">
        <v>287</v>
      </c>
      <c r="CM798" s="193">
        <v>0</v>
      </c>
      <c r="CN798" s="193">
        <v>0</v>
      </c>
      <c r="CO798" s="190" t="s">
        <v>287</v>
      </c>
      <c r="CP798" s="193">
        <v>0</v>
      </c>
      <c r="CQ798" s="193">
        <v>0</v>
      </c>
      <c r="CR798" s="190" t="s">
        <v>271</v>
      </c>
      <c r="CS798" s="193" t="s">
        <v>271</v>
      </c>
      <c r="CT798" s="193" t="s">
        <v>271</v>
      </c>
      <c r="CU798" s="190" t="s">
        <v>287</v>
      </c>
      <c r="CV798" s="193">
        <v>0</v>
      </c>
      <c r="CW798" s="193">
        <v>0</v>
      </c>
      <c r="CX798" s="190" t="s">
        <v>287</v>
      </c>
      <c r="CY798" s="193">
        <v>0</v>
      </c>
      <c r="CZ798" s="193">
        <v>0</v>
      </c>
      <c r="DA798" s="190" t="s">
        <v>271</v>
      </c>
      <c r="DB798" s="193" t="s">
        <v>271</v>
      </c>
      <c r="DC798" s="193" t="s">
        <v>271</v>
      </c>
      <c r="DD798" s="190" t="s">
        <v>271</v>
      </c>
      <c r="DE798" s="193" t="s">
        <v>271</v>
      </c>
      <c r="DF798" s="193" t="s">
        <v>271</v>
      </c>
      <c r="DG798" s="190" t="s">
        <v>271</v>
      </c>
      <c r="DH798" s="193" t="s">
        <v>271</v>
      </c>
      <c r="DI798" s="193" t="s">
        <v>271</v>
      </c>
      <c r="DJ798" s="190" t="s">
        <v>287</v>
      </c>
      <c r="DK798" s="193">
        <v>0</v>
      </c>
      <c r="DL798" s="193">
        <v>0</v>
      </c>
      <c r="DM798" s="190" t="s">
        <v>287</v>
      </c>
      <c r="DN798" s="193">
        <v>0</v>
      </c>
      <c r="DO798" s="193">
        <v>0</v>
      </c>
      <c r="DP798" s="190" t="s">
        <v>271</v>
      </c>
      <c r="DQ798" s="193" t="s">
        <v>271</v>
      </c>
      <c r="DR798" s="193" t="s">
        <v>271</v>
      </c>
      <c r="DS798" s="190" t="s">
        <v>271</v>
      </c>
      <c r="DT798" s="193" t="s">
        <v>271</v>
      </c>
      <c r="DU798" s="193" t="s">
        <v>271</v>
      </c>
      <c r="DV798" s="190" t="s">
        <v>287</v>
      </c>
      <c r="DW798" s="193">
        <v>0</v>
      </c>
      <c r="DX798" s="193">
        <v>0</v>
      </c>
      <c r="DY798" s="190" t="s">
        <v>356</v>
      </c>
      <c r="DZ798" s="190" t="s">
        <v>272</v>
      </c>
      <c r="EA798" s="190" t="s">
        <v>427</v>
      </c>
      <c r="EB798" s="190" t="s">
        <v>307</v>
      </c>
      <c r="EC798" s="190" t="s">
        <v>271</v>
      </c>
      <c r="ED798" s="190" t="s">
        <v>271</v>
      </c>
      <c r="EE798" s="190" t="s">
        <v>271</v>
      </c>
      <c r="EF798" s="190" t="s">
        <v>9502</v>
      </c>
      <c r="EG798" s="190" t="s">
        <v>321</v>
      </c>
      <c r="EH798" s="190" t="s">
        <v>320</v>
      </c>
      <c r="EI798" s="190" t="s">
        <v>319</v>
      </c>
      <c r="EJ798" s="190" t="s">
        <v>246</v>
      </c>
      <c r="EK798" s="190" t="s">
        <v>379</v>
      </c>
      <c r="EL798" s="190" t="s">
        <v>272</v>
      </c>
      <c r="EM798" s="190" t="s">
        <v>272</v>
      </c>
      <c r="EN798" s="190" t="s">
        <v>272</v>
      </c>
      <c r="EO798" s="190" t="s">
        <v>272</v>
      </c>
      <c r="EP798" s="190" t="s">
        <v>378</v>
      </c>
      <c r="EQ798" s="190">
        <v>4</v>
      </c>
      <c r="ER798" s="190" t="s">
        <v>349</v>
      </c>
      <c r="ES798" s="190" t="s">
        <v>272</v>
      </c>
      <c r="ET798" s="190" t="s">
        <v>272</v>
      </c>
      <c r="EU798" s="190" t="s">
        <v>272</v>
      </c>
      <c r="EV798" s="190" t="s">
        <v>297</v>
      </c>
      <c r="EW798" s="190" t="s">
        <v>303</v>
      </c>
      <c r="EX798" s="190">
        <v>3</v>
      </c>
      <c r="EY798" s="190" t="s">
        <v>278</v>
      </c>
      <c r="EZ798" s="190" t="s">
        <v>267</v>
      </c>
      <c r="FA798" s="190" t="s">
        <v>257</v>
      </c>
      <c r="FB798" s="193">
        <v>1</v>
      </c>
      <c r="FC798" s="190" t="s">
        <v>376</v>
      </c>
      <c r="FD798" s="190" t="s">
        <v>271</v>
      </c>
      <c r="FE798" s="190" t="s">
        <v>271</v>
      </c>
      <c r="FF798" s="190" t="s">
        <v>271</v>
      </c>
      <c r="FG798" s="190" t="s">
        <v>271</v>
      </c>
      <c r="FH798" s="190" t="s">
        <v>271</v>
      </c>
      <c r="FI798" s="190" t="s">
        <v>271</v>
      </c>
      <c r="FJ798" s="190" t="s">
        <v>271</v>
      </c>
      <c r="FK798" s="190" t="s">
        <v>271</v>
      </c>
      <c r="FL798" s="190" t="s">
        <v>271</v>
      </c>
      <c r="FM798" s="190" t="s">
        <v>271</v>
      </c>
      <c r="FN798" s="190" t="s">
        <v>271</v>
      </c>
      <c r="FO798" s="190" t="s">
        <v>9501</v>
      </c>
      <c r="FP798" s="190" t="s">
        <v>271</v>
      </c>
      <c r="FQ798" s="193">
        <v>0</v>
      </c>
      <c r="FR798" s="193">
        <v>8540</v>
      </c>
      <c r="FS798" s="190" t="s">
        <v>271</v>
      </c>
      <c r="FT798" s="190" t="s">
        <v>271</v>
      </c>
      <c r="FU798" s="190" t="s">
        <v>271</v>
      </c>
      <c r="FV798" s="190" t="s">
        <v>271</v>
      </c>
      <c r="FW798" s="190" t="s">
        <v>271</v>
      </c>
      <c r="FX798" s="190" t="s">
        <v>271</v>
      </c>
      <c r="FY798" s="190" t="s">
        <v>271</v>
      </c>
      <c r="FZ798" s="190" t="s">
        <v>271</v>
      </c>
      <c r="GA798" s="190" t="s">
        <v>272</v>
      </c>
      <c r="GB798" s="190" t="s">
        <v>271</v>
      </c>
      <c r="GC798" s="190" t="s">
        <v>271</v>
      </c>
      <c r="GD798" s="190" t="s">
        <v>271</v>
      </c>
      <c r="GE798" s="190" t="s">
        <v>271</v>
      </c>
    </row>
    <row r="799" spans="1:187" x14ac:dyDescent="0.3">
      <c r="A799" s="190" t="s">
        <v>372</v>
      </c>
      <c r="B799" s="190">
        <v>3340</v>
      </c>
      <c r="C799" s="190" t="s">
        <v>168</v>
      </c>
      <c r="D799" s="190" t="s">
        <v>243</v>
      </c>
      <c r="E799" s="190" t="s">
        <v>9500</v>
      </c>
      <c r="F799" s="190" t="s">
        <v>9499</v>
      </c>
      <c r="G799" s="190" t="s">
        <v>4028</v>
      </c>
      <c r="H799" s="190" t="s">
        <v>1104</v>
      </c>
      <c r="I799" s="190" t="s">
        <v>301</v>
      </c>
      <c r="J799" s="190" t="s">
        <v>9498</v>
      </c>
      <c r="K799" s="190" t="s">
        <v>271</v>
      </c>
      <c r="L799" s="190" t="s">
        <v>271</v>
      </c>
      <c r="M799" s="190" t="s">
        <v>271</v>
      </c>
      <c r="N799" s="190" t="s">
        <v>271</v>
      </c>
      <c r="O799" s="190" t="s">
        <v>271</v>
      </c>
      <c r="P799" s="190" t="s">
        <v>271</v>
      </c>
      <c r="Q799" s="191">
        <v>41562</v>
      </c>
      <c r="R799" s="191">
        <v>42657</v>
      </c>
      <c r="T799" s="190" t="s">
        <v>549</v>
      </c>
      <c r="U799" s="194">
        <v>1795189</v>
      </c>
      <c r="V799" s="190" t="s">
        <v>9493</v>
      </c>
      <c r="W799" s="190" t="s">
        <v>2912</v>
      </c>
      <c r="X799" s="190" t="s">
        <v>9492</v>
      </c>
      <c r="Y799" s="190" t="s">
        <v>723</v>
      </c>
      <c r="Z799" s="190" t="s">
        <v>722</v>
      </c>
      <c r="AA799" s="190" t="s">
        <v>721</v>
      </c>
      <c r="AB799" s="190" t="s">
        <v>310</v>
      </c>
      <c r="AC799" s="190" t="s">
        <v>720</v>
      </c>
      <c r="AD799" s="190" t="s">
        <v>325</v>
      </c>
      <c r="AE799" s="190" t="s">
        <v>9497</v>
      </c>
      <c r="AF799" s="190" t="s">
        <v>718</v>
      </c>
      <c r="AG799" s="193">
        <v>47088</v>
      </c>
      <c r="AH799" s="193">
        <v>70632</v>
      </c>
      <c r="AI799" s="193">
        <v>117720</v>
      </c>
      <c r="AJ799" s="193">
        <v>7848</v>
      </c>
      <c r="AK799" s="193">
        <v>11772</v>
      </c>
      <c r="AL799" s="193">
        <v>19620</v>
      </c>
      <c r="AM799" s="193" t="s">
        <v>271</v>
      </c>
      <c r="AN799" s="193" t="s">
        <v>271</v>
      </c>
      <c r="AO799" s="193">
        <v>0</v>
      </c>
      <c r="AP799" s="193" t="s">
        <v>271</v>
      </c>
      <c r="AQ799" s="193" t="s">
        <v>271</v>
      </c>
      <c r="AR799" s="193">
        <v>0</v>
      </c>
      <c r="AS799" s="190" t="s">
        <v>271</v>
      </c>
      <c r="AT799" s="193" t="s">
        <v>271</v>
      </c>
      <c r="AU799" s="193" t="s">
        <v>271</v>
      </c>
      <c r="AV799" s="190" t="s">
        <v>271</v>
      </c>
      <c r="AW799" s="193" t="s">
        <v>271</v>
      </c>
      <c r="AX799" s="193" t="s">
        <v>271</v>
      </c>
      <c r="AY799" s="190" t="s">
        <v>271</v>
      </c>
      <c r="AZ799" s="193" t="s">
        <v>271</v>
      </c>
      <c r="BA799" s="193" t="s">
        <v>271</v>
      </c>
      <c r="BB799" s="190" t="s">
        <v>271</v>
      </c>
      <c r="BC799" s="193" t="s">
        <v>271</v>
      </c>
      <c r="BD799" s="193" t="s">
        <v>271</v>
      </c>
      <c r="BE799" s="190" t="s">
        <v>271</v>
      </c>
      <c r="BF799" s="193" t="s">
        <v>271</v>
      </c>
      <c r="BG799" s="193" t="s">
        <v>271</v>
      </c>
      <c r="BH799" s="190" t="s">
        <v>271</v>
      </c>
      <c r="BI799" s="193" t="s">
        <v>271</v>
      </c>
      <c r="BJ799" s="193" t="s">
        <v>271</v>
      </c>
      <c r="BK799" s="190" t="s">
        <v>271</v>
      </c>
      <c r="BL799" s="193" t="s">
        <v>271</v>
      </c>
      <c r="BM799" s="193" t="s">
        <v>271</v>
      </c>
      <c r="BN799" s="190" t="s">
        <v>271</v>
      </c>
      <c r="BO799" s="193" t="s">
        <v>271</v>
      </c>
      <c r="BP799" s="193" t="s">
        <v>271</v>
      </c>
      <c r="BQ799" s="190" t="s">
        <v>271</v>
      </c>
      <c r="BR799" s="193" t="s">
        <v>271</v>
      </c>
      <c r="BS799" s="193" t="s">
        <v>271</v>
      </c>
      <c r="BT799" s="190" t="s">
        <v>271</v>
      </c>
      <c r="BU799" s="193" t="s">
        <v>271</v>
      </c>
      <c r="BV799" s="193" t="s">
        <v>271</v>
      </c>
      <c r="BW799" s="193">
        <v>47088</v>
      </c>
      <c r="BX799" s="193">
        <v>70632</v>
      </c>
      <c r="BY799" s="193">
        <v>117720</v>
      </c>
      <c r="BZ799" s="193">
        <v>7848</v>
      </c>
      <c r="CA799" s="193">
        <v>11772</v>
      </c>
      <c r="CB799" s="193">
        <v>19620</v>
      </c>
      <c r="CC799" s="190" t="s">
        <v>271</v>
      </c>
      <c r="CD799" s="193" t="s">
        <v>271</v>
      </c>
      <c r="CE799" s="193" t="s">
        <v>271</v>
      </c>
      <c r="CF799" s="190" t="s">
        <v>287</v>
      </c>
      <c r="CG799" s="193">
        <v>100</v>
      </c>
      <c r="CH799" s="193">
        <v>600</v>
      </c>
      <c r="CI799" s="190" t="s">
        <v>287</v>
      </c>
      <c r="CJ799" s="193">
        <v>1500</v>
      </c>
      <c r="CK799" s="193">
        <v>9000</v>
      </c>
      <c r="CL799" s="190" t="s">
        <v>287</v>
      </c>
      <c r="CM799" s="193">
        <v>1000</v>
      </c>
      <c r="CN799" s="193">
        <v>6000</v>
      </c>
      <c r="CO799" s="190" t="s">
        <v>271</v>
      </c>
      <c r="CP799" s="193" t="s">
        <v>271</v>
      </c>
      <c r="CQ799" s="193" t="s">
        <v>271</v>
      </c>
      <c r="CR799" s="190" t="s">
        <v>271</v>
      </c>
      <c r="CS799" s="193" t="s">
        <v>271</v>
      </c>
      <c r="CT799" s="193" t="s">
        <v>271</v>
      </c>
      <c r="CU799" s="190" t="s">
        <v>271</v>
      </c>
      <c r="CV799" s="193" t="s">
        <v>271</v>
      </c>
      <c r="CW799" s="193" t="s">
        <v>271</v>
      </c>
      <c r="CX799" s="190" t="s">
        <v>271</v>
      </c>
      <c r="CY799" s="193" t="s">
        <v>271</v>
      </c>
      <c r="CZ799" s="193" t="s">
        <v>271</v>
      </c>
      <c r="DA799" s="190" t="s">
        <v>271</v>
      </c>
      <c r="DB799" s="193" t="s">
        <v>271</v>
      </c>
      <c r="DC799" s="193" t="s">
        <v>271</v>
      </c>
      <c r="DD799" s="190" t="s">
        <v>271</v>
      </c>
      <c r="DE799" s="193" t="s">
        <v>271</v>
      </c>
      <c r="DF799" s="193" t="s">
        <v>271</v>
      </c>
      <c r="DG799" s="190" t="s">
        <v>271</v>
      </c>
      <c r="DH799" s="193" t="s">
        <v>271</v>
      </c>
      <c r="DI799" s="193" t="s">
        <v>271</v>
      </c>
      <c r="DJ799" s="190" t="s">
        <v>287</v>
      </c>
      <c r="DK799" s="193">
        <v>11820</v>
      </c>
      <c r="DL799" s="193">
        <v>70920</v>
      </c>
      <c r="DM799" s="190" t="s">
        <v>287</v>
      </c>
      <c r="DN799" s="193">
        <v>1000</v>
      </c>
      <c r="DO799" s="193">
        <v>6000</v>
      </c>
      <c r="DP799" s="190" t="s">
        <v>271</v>
      </c>
      <c r="DQ799" s="193" t="s">
        <v>271</v>
      </c>
      <c r="DR799" s="193" t="s">
        <v>271</v>
      </c>
      <c r="DS799" s="190" t="s">
        <v>287</v>
      </c>
      <c r="DT799" s="193">
        <v>4200</v>
      </c>
      <c r="DU799" s="193">
        <v>25200</v>
      </c>
      <c r="DV799" s="190" t="s">
        <v>287</v>
      </c>
      <c r="DW799" s="193">
        <v>0</v>
      </c>
      <c r="DX799" s="193">
        <v>0</v>
      </c>
      <c r="DY799" s="190" t="s">
        <v>356</v>
      </c>
      <c r="DZ799" s="190" t="s">
        <v>297</v>
      </c>
      <c r="EA799" s="190" t="s">
        <v>271</v>
      </c>
      <c r="EB799" s="190" t="s">
        <v>271</v>
      </c>
      <c r="EC799" s="190" t="s">
        <v>272</v>
      </c>
      <c r="ED799" s="190" t="s">
        <v>381</v>
      </c>
      <c r="EE799" s="190" t="s">
        <v>307</v>
      </c>
      <c r="EF799" s="190" t="s">
        <v>717</v>
      </c>
      <c r="EG799" s="190" t="s">
        <v>321</v>
      </c>
      <c r="EH799" s="190" t="s">
        <v>284</v>
      </c>
      <c r="EI799" s="190" t="s">
        <v>283</v>
      </c>
      <c r="EJ799" s="190" t="s">
        <v>245</v>
      </c>
      <c r="EK799" s="190" t="s">
        <v>379</v>
      </c>
      <c r="EL799" s="190" t="s">
        <v>272</v>
      </c>
      <c r="EM799" s="190" t="s">
        <v>272</v>
      </c>
      <c r="EN799" s="190" t="s">
        <v>272</v>
      </c>
      <c r="EO799" s="190" t="s">
        <v>272</v>
      </c>
      <c r="EP799" s="190" t="s">
        <v>378</v>
      </c>
      <c r="EQ799" s="190">
        <v>4</v>
      </c>
      <c r="ER799" s="190" t="s">
        <v>349</v>
      </c>
      <c r="ES799" s="190" t="s">
        <v>272</v>
      </c>
      <c r="ET799" s="190" t="s">
        <v>272</v>
      </c>
      <c r="EU799" s="190" t="s">
        <v>272</v>
      </c>
      <c r="EV799" s="190" t="s">
        <v>272</v>
      </c>
      <c r="EW799" s="190" t="s">
        <v>303</v>
      </c>
      <c r="EX799" s="190">
        <v>4</v>
      </c>
      <c r="EY799" s="190" t="s">
        <v>278</v>
      </c>
      <c r="EZ799" s="190" t="s">
        <v>266</v>
      </c>
      <c r="FA799" s="190" t="s">
        <v>259</v>
      </c>
      <c r="FB799" s="193">
        <v>0</v>
      </c>
      <c r="FC799" s="190" t="s">
        <v>271</v>
      </c>
      <c r="FD799" s="190" t="s">
        <v>271</v>
      </c>
      <c r="FE799" s="190" t="s">
        <v>271</v>
      </c>
      <c r="FF799" s="190" t="s">
        <v>263</v>
      </c>
      <c r="FG799" s="190" t="s">
        <v>716</v>
      </c>
      <c r="FH799" s="190" t="s">
        <v>715</v>
      </c>
      <c r="FI799" s="190" t="s">
        <v>714</v>
      </c>
      <c r="FJ799" s="190" t="s">
        <v>713</v>
      </c>
      <c r="FK799" s="190" t="s">
        <v>712</v>
      </c>
      <c r="FL799" s="190" t="s">
        <v>711</v>
      </c>
      <c r="FM799" s="190" t="s">
        <v>710</v>
      </c>
      <c r="FN799" s="190" t="s">
        <v>709</v>
      </c>
      <c r="FO799" s="190" t="s">
        <v>271</v>
      </c>
      <c r="FP799" s="190" t="s">
        <v>708</v>
      </c>
      <c r="FQ799" s="193">
        <v>117720</v>
      </c>
      <c r="FR799" s="193">
        <v>19620</v>
      </c>
      <c r="FS799" s="190" t="s">
        <v>271</v>
      </c>
      <c r="FT799" s="190" t="s">
        <v>271</v>
      </c>
      <c r="FU799" s="190" t="s">
        <v>271</v>
      </c>
      <c r="FV799" s="190" t="s">
        <v>271</v>
      </c>
      <c r="FW799" s="190" t="s">
        <v>271</v>
      </c>
      <c r="FX799" s="190" t="s">
        <v>271</v>
      </c>
      <c r="FY799" s="190" t="s">
        <v>271</v>
      </c>
      <c r="FZ799" s="190" t="s">
        <v>271</v>
      </c>
      <c r="GA799" s="190" t="s">
        <v>272</v>
      </c>
      <c r="GB799" s="190" t="s">
        <v>271</v>
      </c>
      <c r="GC799" s="190" t="s">
        <v>271</v>
      </c>
      <c r="GD799" s="190" t="s">
        <v>271</v>
      </c>
      <c r="GE799" s="190" t="s">
        <v>272</v>
      </c>
    </row>
    <row r="800" spans="1:187" x14ac:dyDescent="0.3">
      <c r="A800" s="190" t="s">
        <v>372</v>
      </c>
      <c r="B800" s="190">
        <v>3342</v>
      </c>
      <c r="C800" s="190" t="s">
        <v>168</v>
      </c>
      <c r="D800" s="190" t="s">
        <v>243</v>
      </c>
      <c r="E800" s="190" t="s">
        <v>9496</v>
      </c>
      <c r="F800" s="190" t="s">
        <v>9495</v>
      </c>
      <c r="G800" s="190" t="s">
        <v>4028</v>
      </c>
      <c r="H800" s="190" t="s">
        <v>301</v>
      </c>
      <c r="I800" s="190" t="s">
        <v>301</v>
      </c>
      <c r="J800" s="190" t="s">
        <v>9494</v>
      </c>
      <c r="K800" s="190" t="s">
        <v>271</v>
      </c>
      <c r="L800" s="190" t="s">
        <v>271</v>
      </c>
      <c r="M800" s="190" t="s">
        <v>271</v>
      </c>
      <c r="N800" s="190" t="s">
        <v>271</v>
      </c>
      <c r="O800" s="190" t="s">
        <v>271</v>
      </c>
      <c r="P800" s="190" t="s">
        <v>271</v>
      </c>
      <c r="Q800" s="191">
        <v>42047</v>
      </c>
      <c r="R800" s="191">
        <v>42735</v>
      </c>
      <c r="T800" s="190" t="s">
        <v>366</v>
      </c>
      <c r="U800" s="194">
        <v>800000</v>
      </c>
      <c r="V800" s="190" t="s">
        <v>9493</v>
      </c>
      <c r="W800" s="190" t="s">
        <v>2912</v>
      </c>
      <c r="X800" s="190" t="s">
        <v>9492</v>
      </c>
      <c r="Y800" s="190" t="s">
        <v>723</v>
      </c>
      <c r="Z800" s="190" t="s">
        <v>722</v>
      </c>
      <c r="AA800" s="190" t="s">
        <v>721</v>
      </c>
      <c r="AB800" s="190" t="s">
        <v>310</v>
      </c>
      <c r="AC800" s="190" t="s">
        <v>9491</v>
      </c>
      <c r="AD800" s="190" t="s">
        <v>325</v>
      </c>
      <c r="AE800" s="190" t="s">
        <v>9490</v>
      </c>
      <c r="AF800" s="190" t="s">
        <v>9489</v>
      </c>
      <c r="AG800" s="193">
        <v>112884</v>
      </c>
      <c r="AH800" s="193">
        <v>76332</v>
      </c>
      <c r="AI800" s="193">
        <v>189216</v>
      </c>
      <c r="AJ800" s="193">
        <v>56442</v>
      </c>
      <c r="AK800" s="193">
        <v>38166</v>
      </c>
      <c r="AL800" s="193">
        <v>94608</v>
      </c>
      <c r="AM800" s="193" t="s">
        <v>271</v>
      </c>
      <c r="AN800" s="193" t="s">
        <v>271</v>
      </c>
      <c r="AO800" s="193">
        <v>0</v>
      </c>
      <c r="AP800" s="193" t="s">
        <v>271</v>
      </c>
      <c r="AQ800" s="193" t="s">
        <v>271</v>
      </c>
      <c r="AR800" s="193">
        <v>0</v>
      </c>
      <c r="AS800" s="190" t="s">
        <v>271</v>
      </c>
      <c r="AT800" s="193" t="s">
        <v>271</v>
      </c>
      <c r="AU800" s="193" t="s">
        <v>271</v>
      </c>
      <c r="AV800" s="190" t="s">
        <v>271</v>
      </c>
      <c r="AW800" s="193" t="s">
        <v>271</v>
      </c>
      <c r="AX800" s="193" t="s">
        <v>271</v>
      </c>
      <c r="AY800" s="190" t="s">
        <v>271</v>
      </c>
      <c r="AZ800" s="193" t="s">
        <v>271</v>
      </c>
      <c r="BA800" s="193" t="s">
        <v>271</v>
      </c>
      <c r="BB800" s="190" t="s">
        <v>271</v>
      </c>
      <c r="BC800" s="193" t="s">
        <v>271</v>
      </c>
      <c r="BD800" s="193" t="s">
        <v>271</v>
      </c>
      <c r="BE800" s="190" t="s">
        <v>271</v>
      </c>
      <c r="BF800" s="193" t="s">
        <v>271</v>
      </c>
      <c r="BG800" s="193" t="s">
        <v>271</v>
      </c>
      <c r="BH800" s="190" t="s">
        <v>271</v>
      </c>
      <c r="BI800" s="193" t="s">
        <v>271</v>
      </c>
      <c r="BJ800" s="193" t="s">
        <v>271</v>
      </c>
      <c r="BK800" s="190" t="s">
        <v>271</v>
      </c>
      <c r="BL800" s="193" t="s">
        <v>271</v>
      </c>
      <c r="BM800" s="193" t="s">
        <v>271</v>
      </c>
      <c r="BN800" s="190" t="s">
        <v>271</v>
      </c>
      <c r="BO800" s="193" t="s">
        <v>271</v>
      </c>
      <c r="BP800" s="193" t="s">
        <v>271</v>
      </c>
      <c r="BQ800" s="190" t="s">
        <v>271</v>
      </c>
      <c r="BR800" s="193" t="s">
        <v>271</v>
      </c>
      <c r="BS800" s="193" t="s">
        <v>271</v>
      </c>
      <c r="BT800" s="190" t="s">
        <v>271</v>
      </c>
      <c r="BU800" s="193" t="s">
        <v>271</v>
      </c>
      <c r="BV800" s="193" t="s">
        <v>271</v>
      </c>
      <c r="BW800" s="193">
        <v>112884</v>
      </c>
      <c r="BX800" s="193">
        <v>76332</v>
      </c>
      <c r="BY800" s="193">
        <v>189216</v>
      </c>
      <c r="BZ800" s="193">
        <v>56442</v>
      </c>
      <c r="CA800" s="193">
        <v>38166</v>
      </c>
      <c r="CB800" s="193">
        <v>94608</v>
      </c>
      <c r="CC800" s="190" t="s">
        <v>271</v>
      </c>
      <c r="CD800" s="193" t="s">
        <v>271</v>
      </c>
      <c r="CE800" s="193" t="s">
        <v>271</v>
      </c>
      <c r="CF800" s="190" t="s">
        <v>271</v>
      </c>
      <c r="CG800" s="193" t="s">
        <v>271</v>
      </c>
      <c r="CH800" s="193" t="s">
        <v>271</v>
      </c>
      <c r="CI800" s="190" t="s">
        <v>287</v>
      </c>
      <c r="CJ800" s="193">
        <v>0</v>
      </c>
      <c r="CK800" s="193">
        <v>0</v>
      </c>
      <c r="CL800" s="190" t="s">
        <v>271</v>
      </c>
      <c r="CM800" s="193" t="s">
        <v>271</v>
      </c>
      <c r="CN800" s="193" t="s">
        <v>271</v>
      </c>
      <c r="CO800" s="190" t="s">
        <v>287</v>
      </c>
      <c r="CP800" s="193">
        <v>0</v>
      </c>
      <c r="CQ800" s="193">
        <v>0</v>
      </c>
      <c r="CR800" s="190" t="s">
        <v>271</v>
      </c>
      <c r="CS800" s="193" t="s">
        <v>271</v>
      </c>
      <c r="CT800" s="193" t="s">
        <v>271</v>
      </c>
      <c r="CU800" s="190" t="s">
        <v>271</v>
      </c>
      <c r="CV800" s="193" t="s">
        <v>271</v>
      </c>
      <c r="CW800" s="193" t="s">
        <v>271</v>
      </c>
      <c r="CX800" s="190" t="s">
        <v>271</v>
      </c>
      <c r="CY800" s="193" t="s">
        <v>271</v>
      </c>
      <c r="CZ800" s="193" t="s">
        <v>271</v>
      </c>
      <c r="DA800" s="190" t="s">
        <v>271</v>
      </c>
      <c r="DB800" s="193" t="s">
        <v>271</v>
      </c>
      <c r="DC800" s="193" t="s">
        <v>271</v>
      </c>
      <c r="DD800" s="190" t="s">
        <v>271</v>
      </c>
      <c r="DE800" s="193" t="s">
        <v>271</v>
      </c>
      <c r="DF800" s="193" t="s">
        <v>271</v>
      </c>
      <c r="DG800" s="190" t="s">
        <v>287</v>
      </c>
      <c r="DH800" s="193">
        <v>0</v>
      </c>
      <c r="DI800" s="193">
        <v>0</v>
      </c>
      <c r="DJ800" s="190" t="s">
        <v>271</v>
      </c>
      <c r="DK800" s="193" t="s">
        <v>271</v>
      </c>
      <c r="DL800" s="193" t="s">
        <v>271</v>
      </c>
      <c r="DM800" s="190" t="s">
        <v>287</v>
      </c>
      <c r="DN800" s="193">
        <v>0</v>
      </c>
      <c r="DO800" s="193">
        <v>0</v>
      </c>
      <c r="DP800" s="190" t="s">
        <v>271</v>
      </c>
      <c r="DQ800" s="193" t="s">
        <v>271</v>
      </c>
      <c r="DR800" s="193" t="s">
        <v>271</v>
      </c>
      <c r="DS800" s="190" t="s">
        <v>271</v>
      </c>
      <c r="DT800" s="193" t="s">
        <v>271</v>
      </c>
      <c r="DU800" s="193" t="s">
        <v>271</v>
      </c>
      <c r="DV800" s="190" t="s">
        <v>271</v>
      </c>
      <c r="DW800" s="193" t="s">
        <v>271</v>
      </c>
      <c r="DX800" s="193" t="s">
        <v>271</v>
      </c>
      <c r="DY800" s="190" t="s">
        <v>356</v>
      </c>
      <c r="DZ800" s="190" t="s">
        <v>297</v>
      </c>
      <c r="EA800" s="190" t="s">
        <v>271</v>
      </c>
      <c r="EB800" s="190" t="s">
        <v>271</v>
      </c>
      <c r="EC800" s="190" t="s">
        <v>297</v>
      </c>
      <c r="ED800" s="190" t="s">
        <v>271</v>
      </c>
      <c r="EE800" s="190" t="s">
        <v>271</v>
      </c>
      <c r="EF800" s="190" t="s">
        <v>271</v>
      </c>
      <c r="EG800" s="190" t="s">
        <v>321</v>
      </c>
      <c r="EH800" s="190" t="s">
        <v>320</v>
      </c>
      <c r="EI800" s="190" t="s">
        <v>319</v>
      </c>
      <c r="EJ800" s="190" t="s">
        <v>246</v>
      </c>
      <c r="EK800" s="190" t="s">
        <v>379</v>
      </c>
      <c r="EL800" s="190" t="s">
        <v>272</v>
      </c>
      <c r="EM800" s="190" t="s">
        <v>272</v>
      </c>
      <c r="EN800" s="190" t="s">
        <v>272</v>
      </c>
      <c r="EO800" s="190" t="s">
        <v>272</v>
      </c>
      <c r="EP800" s="190" t="s">
        <v>378</v>
      </c>
      <c r="EQ800" s="190">
        <v>4</v>
      </c>
      <c r="ER800" s="190" t="s">
        <v>349</v>
      </c>
      <c r="ES800" s="190" t="s">
        <v>272</v>
      </c>
      <c r="ET800" s="190" t="s">
        <v>272</v>
      </c>
      <c r="EU800" s="190" t="s">
        <v>272</v>
      </c>
      <c r="EV800" s="190" t="s">
        <v>272</v>
      </c>
      <c r="EW800" s="190" t="s">
        <v>303</v>
      </c>
      <c r="EX800" s="190">
        <v>4</v>
      </c>
      <c r="EY800" s="190" t="s">
        <v>318</v>
      </c>
      <c r="EZ800" s="190" t="s">
        <v>268</v>
      </c>
      <c r="FA800" s="190" t="s">
        <v>259</v>
      </c>
      <c r="FB800" s="193">
        <v>0</v>
      </c>
      <c r="FC800" s="190" t="s">
        <v>271</v>
      </c>
      <c r="FD800" s="190" t="s">
        <v>271</v>
      </c>
      <c r="FE800" s="190" t="s">
        <v>271</v>
      </c>
      <c r="FF800" s="190" t="s">
        <v>262</v>
      </c>
      <c r="FG800" s="190" t="s">
        <v>271</v>
      </c>
      <c r="FH800" s="190" t="s">
        <v>271</v>
      </c>
      <c r="FI800" s="190" t="s">
        <v>271</v>
      </c>
      <c r="FJ800" s="190" t="s">
        <v>271</v>
      </c>
      <c r="FK800" s="190" t="s">
        <v>271</v>
      </c>
      <c r="FL800" s="190" t="s">
        <v>9488</v>
      </c>
      <c r="FM800" s="190" t="s">
        <v>9487</v>
      </c>
      <c r="FN800" s="190" t="s">
        <v>9486</v>
      </c>
      <c r="FO800" s="190" t="s">
        <v>271</v>
      </c>
      <c r="FP800" s="190" t="s">
        <v>271</v>
      </c>
      <c r="FQ800" s="193">
        <v>189216</v>
      </c>
      <c r="FR800" s="193">
        <v>94608</v>
      </c>
      <c r="FS800" s="190" t="s">
        <v>271</v>
      </c>
      <c r="FT800" s="190" t="s">
        <v>271</v>
      </c>
      <c r="FU800" s="190" t="s">
        <v>271</v>
      </c>
      <c r="FV800" s="190" t="s">
        <v>271</v>
      </c>
      <c r="FW800" s="190" t="s">
        <v>271</v>
      </c>
      <c r="FX800" s="190" t="s">
        <v>271</v>
      </c>
      <c r="FY800" s="190" t="s">
        <v>271</v>
      </c>
      <c r="FZ800" s="190" t="s">
        <v>271</v>
      </c>
      <c r="GA800" s="190" t="s">
        <v>271</v>
      </c>
      <c r="GB800" s="190" t="s">
        <v>271</v>
      </c>
      <c r="GC800" s="190" t="s">
        <v>271</v>
      </c>
      <c r="GD800" s="190" t="s">
        <v>271</v>
      </c>
      <c r="GE800" s="190" t="s">
        <v>271</v>
      </c>
    </row>
    <row r="801" spans="1:187" x14ac:dyDescent="0.3">
      <c r="A801" s="190" t="s">
        <v>372</v>
      </c>
      <c r="B801" s="190">
        <v>3347</v>
      </c>
      <c r="C801" s="190" t="s">
        <v>168</v>
      </c>
      <c r="D801" s="190" t="s">
        <v>243</v>
      </c>
      <c r="E801" s="190" t="s">
        <v>9485</v>
      </c>
      <c r="F801" s="190" t="s">
        <v>9484</v>
      </c>
      <c r="G801" s="190" t="s">
        <v>4028</v>
      </c>
      <c r="H801" s="190" t="s">
        <v>1272</v>
      </c>
      <c r="I801" s="190" t="s">
        <v>301</v>
      </c>
      <c r="J801" s="190" t="s">
        <v>9483</v>
      </c>
      <c r="K801" s="190" t="s">
        <v>271</v>
      </c>
      <c r="L801" s="190" t="s">
        <v>271</v>
      </c>
      <c r="M801" s="190" t="s">
        <v>271</v>
      </c>
      <c r="N801" s="190" t="s">
        <v>271</v>
      </c>
      <c r="O801" s="190" t="s">
        <v>271</v>
      </c>
      <c r="P801" s="190" t="s">
        <v>271</v>
      </c>
      <c r="Q801" s="191">
        <v>41579</v>
      </c>
      <c r="R801" s="191">
        <v>42735</v>
      </c>
      <c r="T801" s="190" t="s">
        <v>366</v>
      </c>
      <c r="U801" s="194">
        <v>8946181</v>
      </c>
      <c r="V801" s="190" t="s">
        <v>5687</v>
      </c>
      <c r="W801" s="190" t="s">
        <v>680</v>
      </c>
      <c r="X801" s="190" t="s">
        <v>5686</v>
      </c>
      <c r="Y801" s="190" t="s">
        <v>9482</v>
      </c>
      <c r="Z801" s="190" t="s">
        <v>1120</v>
      </c>
      <c r="AA801" s="190" t="s">
        <v>9481</v>
      </c>
      <c r="AB801" s="190" t="s">
        <v>310</v>
      </c>
      <c r="AC801" s="190" t="s">
        <v>9480</v>
      </c>
      <c r="AD801" s="190" t="s">
        <v>289</v>
      </c>
      <c r="AE801" s="190" t="s">
        <v>9479</v>
      </c>
      <c r="AF801" s="190" t="s">
        <v>9478</v>
      </c>
      <c r="AG801" s="193">
        <v>0</v>
      </c>
      <c r="AH801" s="193">
        <v>0</v>
      </c>
      <c r="AI801" s="193">
        <v>0</v>
      </c>
      <c r="AJ801" s="193">
        <v>12763</v>
      </c>
      <c r="AK801" s="193">
        <v>19144</v>
      </c>
      <c r="AL801" s="193">
        <v>31907</v>
      </c>
      <c r="AM801" s="193" t="s">
        <v>271</v>
      </c>
      <c r="AN801" s="193" t="s">
        <v>271</v>
      </c>
      <c r="AO801" s="193">
        <v>0</v>
      </c>
      <c r="AP801" s="193" t="s">
        <v>271</v>
      </c>
      <c r="AQ801" s="193" t="s">
        <v>271</v>
      </c>
      <c r="AR801" s="193">
        <v>0</v>
      </c>
      <c r="AS801" s="190" t="s">
        <v>271</v>
      </c>
      <c r="AT801" s="193" t="s">
        <v>271</v>
      </c>
      <c r="AU801" s="193" t="s">
        <v>271</v>
      </c>
      <c r="AV801" s="190" t="s">
        <v>271</v>
      </c>
      <c r="AW801" s="193" t="s">
        <v>271</v>
      </c>
      <c r="AX801" s="193" t="s">
        <v>271</v>
      </c>
      <c r="AY801" s="190" t="s">
        <v>271</v>
      </c>
      <c r="AZ801" s="193" t="s">
        <v>271</v>
      </c>
      <c r="BA801" s="193" t="s">
        <v>271</v>
      </c>
      <c r="BB801" s="190" t="s">
        <v>271</v>
      </c>
      <c r="BC801" s="193" t="s">
        <v>271</v>
      </c>
      <c r="BD801" s="193" t="s">
        <v>271</v>
      </c>
      <c r="BE801" s="190" t="s">
        <v>271</v>
      </c>
      <c r="BF801" s="193" t="s">
        <v>271</v>
      </c>
      <c r="BG801" s="193" t="s">
        <v>271</v>
      </c>
      <c r="BH801" s="190" t="s">
        <v>271</v>
      </c>
      <c r="BI801" s="193" t="s">
        <v>271</v>
      </c>
      <c r="BJ801" s="193" t="s">
        <v>271</v>
      </c>
      <c r="BK801" s="190" t="s">
        <v>271</v>
      </c>
      <c r="BL801" s="193" t="s">
        <v>271</v>
      </c>
      <c r="BM801" s="193" t="s">
        <v>271</v>
      </c>
      <c r="BN801" s="190" t="s">
        <v>271</v>
      </c>
      <c r="BO801" s="193" t="s">
        <v>271</v>
      </c>
      <c r="BP801" s="193" t="s">
        <v>271</v>
      </c>
      <c r="BQ801" s="190" t="s">
        <v>271</v>
      </c>
      <c r="BR801" s="193" t="s">
        <v>271</v>
      </c>
      <c r="BS801" s="193" t="s">
        <v>271</v>
      </c>
      <c r="BT801" s="190" t="s">
        <v>271</v>
      </c>
      <c r="BU801" s="193" t="s">
        <v>271</v>
      </c>
      <c r="BV801" s="193" t="s">
        <v>271</v>
      </c>
      <c r="BW801" s="193">
        <v>0</v>
      </c>
      <c r="BX801" s="193">
        <v>0</v>
      </c>
      <c r="BY801" s="193">
        <v>0</v>
      </c>
      <c r="BZ801" s="193">
        <v>4048</v>
      </c>
      <c r="CA801" s="193">
        <v>4741</v>
      </c>
      <c r="CB801" s="193">
        <v>8789</v>
      </c>
      <c r="CC801" s="190" t="s">
        <v>271</v>
      </c>
      <c r="CD801" s="193" t="s">
        <v>271</v>
      </c>
      <c r="CE801" s="193" t="s">
        <v>271</v>
      </c>
      <c r="CF801" s="190" t="s">
        <v>271</v>
      </c>
      <c r="CG801" s="193" t="s">
        <v>271</v>
      </c>
      <c r="CH801" s="193" t="s">
        <v>271</v>
      </c>
      <c r="CI801" s="190" t="s">
        <v>271</v>
      </c>
      <c r="CJ801" s="193" t="s">
        <v>271</v>
      </c>
      <c r="CK801" s="193" t="s">
        <v>271</v>
      </c>
      <c r="CL801" s="190" t="s">
        <v>271</v>
      </c>
      <c r="CM801" s="193" t="s">
        <v>271</v>
      </c>
      <c r="CN801" s="193" t="s">
        <v>271</v>
      </c>
      <c r="CO801" s="190" t="s">
        <v>271</v>
      </c>
      <c r="CP801" s="193" t="s">
        <v>271</v>
      </c>
      <c r="CQ801" s="193" t="s">
        <v>271</v>
      </c>
      <c r="CR801" s="190" t="s">
        <v>287</v>
      </c>
      <c r="CS801" s="193">
        <v>8789</v>
      </c>
      <c r="CT801" s="193">
        <v>0</v>
      </c>
      <c r="CU801" s="190" t="s">
        <v>271</v>
      </c>
      <c r="CV801" s="193" t="s">
        <v>271</v>
      </c>
      <c r="CW801" s="193" t="s">
        <v>271</v>
      </c>
      <c r="CX801" s="190" t="s">
        <v>271</v>
      </c>
      <c r="CY801" s="193" t="s">
        <v>271</v>
      </c>
      <c r="CZ801" s="193" t="s">
        <v>271</v>
      </c>
      <c r="DA801" s="190" t="s">
        <v>287</v>
      </c>
      <c r="DB801" s="193">
        <v>0</v>
      </c>
      <c r="DC801" s="193">
        <v>0</v>
      </c>
      <c r="DD801" s="190" t="s">
        <v>271</v>
      </c>
      <c r="DE801" s="193" t="s">
        <v>271</v>
      </c>
      <c r="DF801" s="193" t="s">
        <v>271</v>
      </c>
      <c r="DG801" s="190" t="s">
        <v>287</v>
      </c>
      <c r="DH801" s="193">
        <v>8474</v>
      </c>
      <c r="DI801" s="193">
        <v>0</v>
      </c>
      <c r="DJ801" s="190" t="s">
        <v>271</v>
      </c>
      <c r="DK801" s="193" t="s">
        <v>271</v>
      </c>
      <c r="DL801" s="193" t="s">
        <v>271</v>
      </c>
      <c r="DM801" s="190" t="s">
        <v>271</v>
      </c>
      <c r="DN801" s="193" t="s">
        <v>271</v>
      </c>
      <c r="DO801" s="193" t="s">
        <v>271</v>
      </c>
      <c r="DP801" s="190" t="s">
        <v>271</v>
      </c>
      <c r="DQ801" s="193" t="s">
        <v>271</v>
      </c>
      <c r="DR801" s="193" t="s">
        <v>271</v>
      </c>
      <c r="DS801" s="190" t="s">
        <v>271</v>
      </c>
      <c r="DT801" s="193" t="s">
        <v>271</v>
      </c>
      <c r="DU801" s="193" t="s">
        <v>271</v>
      </c>
      <c r="DV801" s="190" t="s">
        <v>271</v>
      </c>
      <c r="DW801" s="193" t="s">
        <v>271</v>
      </c>
      <c r="DX801" s="193" t="s">
        <v>271</v>
      </c>
      <c r="DY801" s="190" t="s">
        <v>356</v>
      </c>
      <c r="DZ801" s="190" t="s">
        <v>272</v>
      </c>
      <c r="EA801" s="190" t="s">
        <v>323</v>
      </c>
      <c r="EB801" s="190" t="s">
        <v>286</v>
      </c>
      <c r="EC801" s="190" t="s">
        <v>272</v>
      </c>
      <c r="ED801" s="190" t="s">
        <v>785</v>
      </c>
      <c r="EE801" s="190" t="s">
        <v>307</v>
      </c>
      <c r="EF801" s="190" t="s">
        <v>271</v>
      </c>
      <c r="EG801" s="190" t="s">
        <v>285</v>
      </c>
      <c r="EH801" s="190" t="s">
        <v>284</v>
      </c>
      <c r="EI801" s="190" t="s">
        <v>483</v>
      </c>
      <c r="EJ801" s="190" t="s">
        <v>246</v>
      </c>
      <c r="EK801" s="190" t="s">
        <v>351</v>
      </c>
      <c r="EL801" s="190" t="s">
        <v>272</v>
      </c>
      <c r="EM801" s="190" t="s">
        <v>272</v>
      </c>
      <c r="EN801" s="190" t="s">
        <v>272</v>
      </c>
      <c r="EO801" s="190" t="s">
        <v>272</v>
      </c>
      <c r="EP801" s="190" t="s">
        <v>350</v>
      </c>
      <c r="EQ801" s="190">
        <v>4</v>
      </c>
      <c r="ER801" s="190" t="s">
        <v>349</v>
      </c>
      <c r="ES801" s="190" t="s">
        <v>272</v>
      </c>
      <c r="ET801" s="190" t="s">
        <v>272</v>
      </c>
      <c r="EU801" s="190" t="s">
        <v>297</v>
      </c>
      <c r="EV801" s="190" t="s">
        <v>272</v>
      </c>
      <c r="EW801" s="190" t="s">
        <v>303</v>
      </c>
      <c r="EX801" s="190">
        <v>3</v>
      </c>
      <c r="EY801" s="190" t="s">
        <v>318</v>
      </c>
      <c r="EZ801" s="190" t="s">
        <v>268</v>
      </c>
      <c r="FA801" s="190" t="s">
        <v>257</v>
      </c>
      <c r="FB801" s="193">
        <v>2</v>
      </c>
      <c r="FC801" s="190" t="s">
        <v>537</v>
      </c>
      <c r="FD801" s="190" t="s">
        <v>300</v>
      </c>
      <c r="FE801" s="190" t="s">
        <v>271</v>
      </c>
      <c r="FF801" s="190" t="s">
        <v>262</v>
      </c>
      <c r="FG801" s="190" t="s">
        <v>271</v>
      </c>
      <c r="FH801" s="190" t="s">
        <v>271</v>
      </c>
      <c r="FI801" s="190" t="s">
        <v>9477</v>
      </c>
      <c r="FJ801" s="190" t="s">
        <v>9476</v>
      </c>
      <c r="FK801" s="190" t="s">
        <v>9475</v>
      </c>
      <c r="FL801" s="190" t="s">
        <v>9474</v>
      </c>
      <c r="FM801" s="190" t="s">
        <v>271</v>
      </c>
      <c r="FN801" s="190" t="s">
        <v>271</v>
      </c>
      <c r="FO801" s="190" t="s">
        <v>9473</v>
      </c>
      <c r="FP801" s="190" t="s">
        <v>9472</v>
      </c>
      <c r="FQ801" s="193">
        <v>0</v>
      </c>
      <c r="FR801" s="193">
        <v>8789</v>
      </c>
      <c r="FS801" s="190" t="s">
        <v>271</v>
      </c>
      <c r="FT801" s="190" t="s">
        <v>271</v>
      </c>
      <c r="FU801" s="190" t="s">
        <v>271</v>
      </c>
      <c r="FV801" s="190" t="s">
        <v>271</v>
      </c>
      <c r="FW801" s="190" t="s">
        <v>271</v>
      </c>
      <c r="FX801" s="190" t="s">
        <v>271</v>
      </c>
      <c r="FY801" s="190" t="s">
        <v>271</v>
      </c>
      <c r="FZ801" s="190" t="s">
        <v>271</v>
      </c>
      <c r="GA801" s="190" t="s">
        <v>271</v>
      </c>
      <c r="GB801" s="190" t="s">
        <v>271</v>
      </c>
      <c r="GC801" s="190" t="s">
        <v>271</v>
      </c>
      <c r="GD801" s="190" t="s">
        <v>271</v>
      </c>
      <c r="GE801" s="190" t="s">
        <v>271</v>
      </c>
    </row>
    <row r="802" spans="1:187" x14ac:dyDescent="0.3">
      <c r="A802" s="190" t="s">
        <v>372</v>
      </c>
      <c r="B802" s="190">
        <v>3348</v>
      </c>
      <c r="C802" s="190" t="s">
        <v>168</v>
      </c>
      <c r="D802" s="190" t="s">
        <v>243</v>
      </c>
      <c r="E802" s="190" t="s">
        <v>9471</v>
      </c>
      <c r="F802" s="190" t="s">
        <v>9470</v>
      </c>
      <c r="G802" s="190" t="s">
        <v>4028</v>
      </c>
      <c r="H802" s="190" t="s">
        <v>369</v>
      </c>
      <c r="I802" s="190" t="s">
        <v>523</v>
      </c>
      <c r="J802" s="190" t="s">
        <v>9469</v>
      </c>
      <c r="K802" s="190" t="s">
        <v>271</v>
      </c>
      <c r="L802" s="190" t="s">
        <v>271</v>
      </c>
      <c r="M802" s="190" t="s">
        <v>271</v>
      </c>
      <c r="N802" s="190" t="s">
        <v>271</v>
      </c>
      <c r="O802" s="190" t="s">
        <v>271</v>
      </c>
      <c r="P802" s="190" t="s">
        <v>271</v>
      </c>
      <c r="Q802" s="191">
        <v>40816</v>
      </c>
      <c r="R802" s="191">
        <v>42582</v>
      </c>
      <c r="T802" s="190" t="s">
        <v>366</v>
      </c>
      <c r="U802" s="194">
        <v>8300000</v>
      </c>
      <c r="V802" s="190" t="s">
        <v>5687</v>
      </c>
      <c r="W802" s="190" t="s">
        <v>5686</v>
      </c>
      <c r="X802" s="190" t="s">
        <v>9468</v>
      </c>
      <c r="Y802" s="190" t="s">
        <v>9467</v>
      </c>
      <c r="Z802" s="190" t="s">
        <v>9466</v>
      </c>
      <c r="AA802" s="190" t="s">
        <v>9465</v>
      </c>
      <c r="AB802" s="190" t="s">
        <v>310</v>
      </c>
      <c r="AC802" s="190" t="s">
        <v>9464</v>
      </c>
      <c r="AD802" s="190" t="s">
        <v>289</v>
      </c>
      <c r="AE802" s="190" t="s">
        <v>9463</v>
      </c>
      <c r="AF802" s="190" t="s">
        <v>9462</v>
      </c>
      <c r="AG802" s="193">
        <v>0</v>
      </c>
      <c r="AH802" s="193">
        <v>0</v>
      </c>
      <c r="AI802" s="193">
        <v>0</v>
      </c>
      <c r="AJ802" s="193">
        <v>20400</v>
      </c>
      <c r="AK802" s="193">
        <v>19600</v>
      </c>
      <c r="AL802" s="193">
        <v>40000</v>
      </c>
      <c r="AM802" s="193">
        <v>0</v>
      </c>
      <c r="AN802" s="193">
        <v>0</v>
      </c>
      <c r="AO802" s="193">
        <v>0</v>
      </c>
      <c r="AP802" s="193">
        <v>0</v>
      </c>
      <c r="AQ802" s="193">
        <v>0</v>
      </c>
      <c r="AR802" s="193">
        <v>0</v>
      </c>
      <c r="AS802" s="190" t="s">
        <v>271</v>
      </c>
      <c r="AT802" s="193" t="s">
        <v>271</v>
      </c>
      <c r="AU802" s="193" t="s">
        <v>271</v>
      </c>
      <c r="AV802" s="190" t="s">
        <v>271</v>
      </c>
      <c r="AW802" s="193" t="s">
        <v>271</v>
      </c>
      <c r="AX802" s="193" t="s">
        <v>271</v>
      </c>
      <c r="AY802" s="190" t="s">
        <v>271</v>
      </c>
      <c r="AZ802" s="193" t="s">
        <v>271</v>
      </c>
      <c r="BA802" s="193" t="s">
        <v>271</v>
      </c>
      <c r="BB802" s="190" t="s">
        <v>271</v>
      </c>
      <c r="BC802" s="193" t="s">
        <v>271</v>
      </c>
      <c r="BD802" s="193" t="s">
        <v>271</v>
      </c>
      <c r="BE802" s="190" t="s">
        <v>271</v>
      </c>
      <c r="BF802" s="193" t="s">
        <v>271</v>
      </c>
      <c r="BG802" s="193" t="s">
        <v>271</v>
      </c>
      <c r="BH802" s="190" t="s">
        <v>271</v>
      </c>
      <c r="BI802" s="193" t="s">
        <v>271</v>
      </c>
      <c r="BJ802" s="193" t="s">
        <v>271</v>
      </c>
      <c r="BK802" s="190" t="s">
        <v>271</v>
      </c>
      <c r="BL802" s="193" t="s">
        <v>271</v>
      </c>
      <c r="BM802" s="193" t="s">
        <v>271</v>
      </c>
      <c r="BN802" s="190" t="s">
        <v>271</v>
      </c>
      <c r="BO802" s="193" t="s">
        <v>271</v>
      </c>
      <c r="BP802" s="193" t="s">
        <v>271</v>
      </c>
      <c r="BQ802" s="190" t="s">
        <v>271</v>
      </c>
      <c r="BR802" s="193" t="s">
        <v>271</v>
      </c>
      <c r="BS802" s="193" t="s">
        <v>271</v>
      </c>
      <c r="BT802" s="190" t="s">
        <v>271</v>
      </c>
      <c r="BU802" s="193" t="s">
        <v>271</v>
      </c>
      <c r="BV802" s="193" t="s">
        <v>271</v>
      </c>
      <c r="BW802" s="193">
        <v>0</v>
      </c>
      <c r="BX802" s="193">
        <v>0</v>
      </c>
      <c r="BY802" s="193">
        <v>0</v>
      </c>
      <c r="BZ802" s="193">
        <v>3006</v>
      </c>
      <c r="CA802" s="193">
        <v>4025</v>
      </c>
      <c r="CB802" s="193">
        <v>7031</v>
      </c>
      <c r="CC802" s="190" t="s">
        <v>271</v>
      </c>
      <c r="CD802" s="193" t="s">
        <v>271</v>
      </c>
      <c r="CE802" s="193" t="s">
        <v>271</v>
      </c>
      <c r="CF802" s="190" t="s">
        <v>271</v>
      </c>
      <c r="CG802" s="193" t="s">
        <v>271</v>
      </c>
      <c r="CH802" s="193" t="s">
        <v>271</v>
      </c>
      <c r="CI802" s="190" t="s">
        <v>271</v>
      </c>
      <c r="CJ802" s="193" t="s">
        <v>271</v>
      </c>
      <c r="CK802" s="193" t="s">
        <v>271</v>
      </c>
      <c r="CL802" s="190" t="s">
        <v>271</v>
      </c>
      <c r="CM802" s="193" t="s">
        <v>271</v>
      </c>
      <c r="CN802" s="193" t="s">
        <v>271</v>
      </c>
      <c r="CO802" s="190" t="s">
        <v>287</v>
      </c>
      <c r="CP802" s="193">
        <v>0</v>
      </c>
      <c r="CQ802" s="193">
        <v>0</v>
      </c>
      <c r="CR802" s="190" t="s">
        <v>287</v>
      </c>
      <c r="CS802" s="193">
        <v>7031</v>
      </c>
      <c r="CT802" s="193">
        <v>0</v>
      </c>
      <c r="CU802" s="190" t="s">
        <v>271</v>
      </c>
      <c r="CV802" s="193" t="s">
        <v>271</v>
      </c>
      <c r="CW802" s="193" t="s">
        <v>271</v>
      </c>
      <c r="CX802" s="190" t="s">
        <v>271</v>
      </c>
      <c r="CY802" s="193" t="s">
        <v>271</v>
      </c>
      <c r="CZ802" s="193" t="s">
        <v>271</v>
      </c>
      <c r="DA802" s="190" t="s">
        <v>287</v>
      </c>
      <c r="DB802" s="193">
        <v>0</v>
      </c>
      <c r="DC802" s="193">
        <v>0</v>
      </c>
      <c r="DD802" s="190" t="s">
        <v>271</v>
      </c>
      <c r="DE802" s="193" t="s">
        <v>271</v>
      </c>
      <c r="DF802" s="193" t="s">
        <v>271</v>
      </c>
      <c r="DG802" s="190" t="s">
        <v>287</v>
      </c>
      <c r="DH802" s="193">
        <v>0</v>
      </c>
      <c r="DI802" s="193">
        <v>0</v>
      </c>
      <c r="DJ802" s="190" t="s">
        <v>271</v>
      </c>
      <c r="DK802" s="193" t="s">
        <v>271</v>
      </c>
      <c r="DL802" s="193" t="s">
        <v>271</v>
      </c>
      <c r="DM802" s="190" t="s">
        <v>271</v>
      </c>
      <c r="DN802" s="193" t="s">
        <v>271</v>
      </c>
      <c r="DO802" s="193" t="s">
        <v>271</v>
      </c>
      <c r="DP802" s="190" t="s">
        <v>271</v>
      </c>
      <c r="DQ802" s="193" t="s">
        <v>271</v>
      </c>
      <c r="DR802" s="193" t="s">
        <v>271</v>
      </c>
      <c r="DS802" s="190" t="s">
        <v>271</v>
      </c>
      <c r="DT802" s="193" t="s">
        <v>271</v>
      </c>
      <c r="DU802" s="193" t="s">
        <v>271</v>
      </c>
      <c r="DV802" s="190" t="s">
        <v>271</v>
      </c>
      <c r="DW802" s="193" t="s">
        <v>271</v>
      </c>
      <c r="DX802" s="193" t="s">
        <v>271</v>
      </c>
      <c r="DY802" s="190" t="s">
        <v>356</v>
      </c>
      <c r="DZ802" s="190" t="s">
        <v>297</v>
      </c>
      <c r="EA802" s="190" t="s">
        <v>271</v>
      </c>
      <c r="EB802" s="190" t="s">
        <v>271</v>
      </c>
      <c r="EC802" s="190" t="s">
        <v>272</v>
      </c>
      <c r="ED802" s="190" t="s">
        <v>539</v>
      </c>
      <c r="EE802" s="190" t="s">
        <v>426</v>
      </c>
      <c r="EF802" s="190" t="s">
        <v>271</v>
      </c>
      <c r="EG802" s="190" t="s">
        <v>321</v>
      </c>
      <c r="EH802" s="190" t="s">
        <v>284</v>
      </c>
      <c r="EI802" s="190" t="s">
        <v>483</v>
      </c>
      <c r="EJ802" s="190" t="s">
        <v>245</v>
      </c>
      <c r="EK802" s="190" t="s">
        <v>379</v>
      </c>
      <c r="EL802" s="190" t="s">
        <v>272</v>
      </c>
      <c r="EM802" s="190" t="s">
        <v>271</v>
      </c>
      <c r="EN802" s="190" t="s">
        <v>272</v>
      </c>
      <c r="EO802" s="190" t="s">
        <v>271</v>
      </c>
      <c r="EP802" s="190" t="s">
        <v>464</v>
      </c>
      <c r="EQ802" s="190">
        <v>2</v>
      </c>
      <c r="ER802" s="190" t="s">
        <v>349</v>
      </c>
      <c r="ES802" s="190" t="s">
        <v>272</v>
      </c>
      <c r="ET802" s="190" t="s">
        <v>271</v>
      </c>
      <c r="EU802" s="190" t="s">
        <v>272</v>
      </c>
      <c r="EV802" s="190" t="s">
        <v>271</v>
      </c>
      <c r="EW802" s="190" t="s">
        <v>601</v>
      </c>
      <c r="EX802" s="190">
        <v>2</v>
      </c>
      <c r="EY802" s="190" t="s">
        <v>318</v>
      </c>
      <c r="EZ802" s="190" t="s">
        <v>268</v>
      </c>
      <c r="FA802" s="190" t="s">
        <v>257</v>
      </c>
      <c r="FB802" s="193">
        <v>8</v>
      </c>
      <c r="FC802" s="190" t="s">
        <v>348</v>
      </c>
      <c r="FD802" s="190" t="s">
        <v>276</v>
      </c>
      <c r="FE802" s="190" t="s">
        <v>442</v>
      </c>
      <c r="FF802" s="190" t="s">
        <v>262</v>
      </c>
      <c r="FG802" s="190" t="s">
        <v>271</v>
      </c>
      <c r="FH802" s="190" t="s">
        <v>271</v>
      </c>
      <c r="FI802" s="190" t="s">
        <v>9461</v>
      </c>
      <c r="FJ802" s="190" t="s">
        <v>9460</v>
      </c>
      <c r="FK802" s="190" t="s">
        <v>271</v>
      </c>
      <c r="FL802" s="190" t="s">
        <v>271</v>
      </c>
      <c r="FM802" s="190" t="s">
        <v>271</v>
      </c>
      <c r="FN802" s="190" t="s">
        <v>271</v>
      </c>
      <c r="FO802" s="190" t="s">
        <v>9459</v>
      </c>
      <c r="FP802" s="190" t="s">
        <v>271</v>
      </c>
      <c r="FQ802" s="193">
        <v>0</v>
      </c>
      <c r="FR802" s="193">
        <v>7031</v>
      </c>
      <c r="FS802" s="190" t="s">
        <v>271</v>
      </c>
      <c r="FT802" s="190" t="s">
        <v>271</v>
      </c>
      <c r="FU802" s="190" t="s">
        <v>271</v>
      </c>
      <c r="FV802" s="190" t="s">
        <v>271</v>
      </c>
      <c r="FW802" s="190" t="s">
        <v>271</v>
      </c>
      <c r="FX802" s="190" t="s">
        <v>271</v>
      </c>
      <c r="FY802" s="190" t="s">
        <v>271</v>
      </c>
      <c r="FZ802" s="190" t="s">
        <v>271</v>
      </c>
      <c r="GA802" s="190" t="s">
        <v>271</v>
      </c>
      <c r="GB802" s="190" t="s">
        <v>271</v>
      </c>
      <c r="GC802" s="190" t="s">
        <v>271</v>
      </c>
      <c r="GD802" s="190" t="s">
        <v>271</v>
      </c>
      <c r="GE802" s="190" t="s">
        <v>271</v>
      </c>
    </row>
    <row r="803" spans="1:187" x14ac:dyDescent="0.3">
      <c r="A803" s="190" t="s">
        <v>372</v>
      </c>
      <c r="B803" s="190">
        <v>3335</v>
      </c>
      <c r="C803" s="190" t="s">
        <v>168</v>
      </c>
      <c r="D803" s="190" t="s">
        <v>243</v>
      </c>
      <c r="E803" s="190" t="s">
        <v>7776</v>
      </c>
      <c r="F803" s="190" t="s">
        <v>7775</v>
      </c>
      <c r="G803" s="190" t="s">
        <v>4001</v>
      </c>
      <c r="H803" s="190" t="s">
        <v>301</v>
      </c>
      <c r="I803" s="190" t="s">
        <v>301</v>
      </c>
      <c r="J803" s="190" t="s">
        <v>7774</v>
      </c>
      <c r="K803" s="190" t="s">
        <v>271</v>
      </c>
      <c r="L803" s="190" t="s">
        <v>271</v>
      </c>
      <c r="M803" s="190" t="s">
        <v>271</v>
      </c>
      <c r="N803" s="190" t="s">
        <v>271</v>
      </c>
      <c r="O803" s="190" t="s">
        <v>271</v>
      </c>
      <c r="P803" s="190" t="s">
        <v>271</v>
      </c>
      <c r="Q803" s="191">
        <v>42453</v>
      </c>
      <c r="R803" s="191">
        <v>42498</v>
      </c>
      <c r="T803" s="190" t="s">
        <v>452</v>
      </c>
      <c r="U803" s="194">
        <v>197014</v>
      </c>
      <c r="V803" s="190" t="s">
        <v>1609</v>
      </c>
      <c r="W803" s="190" t="s">
        <v>1608</v>
      </c>
      <c r="X803" s="190" t="s">
        <v>1607</v>
      </c>
      <c r="Y803" s="190" t="s">
        <v>7773</v>
      </c>
      <c r="Z803" s="190" t="s">
        <v>7772</v>
      </c>
      <c r="AA803" s="190" t="s">
        <v>7771</v>
      </c>
      <c r="AB803" s="190" t="s">
        <v>448</v>
      </c>
      <c r="AC803" s="190" t="s">
        <v>7770</v>
      </c>
      <c r="AD803" s="190" t="s">
        <v>325</v>
      </c>
      <c r="AE803" s="190" t="s">
        <v>7769</v>
      </c>
      <c r="AF803" s="190" t="s">
        <v>7768</v>
      </c>
      <c r="AG803" s="193">
        <v>0</v>
      </c>
      <c r="AH803" s="193">
        <v>0</v>
      </c>
      <c r="AI803" s="193">
        <v>0</v>
      </c>
      <c r="AJ803" s="193">
        <v>13938</v>
      </c>
      <c r="AK803" s="193">
        <v>14508</v>
      </c>
      <c r="AL803" s="193">
        <v>28446</v>
      </c>
      <c r="AM803" s="193">
        <v>0</v>
      </c>
      <c r="AN803" s="193">
        <v>0</v>
      </c>
      <c r="AO803" s="193">
        <v>0</v>
      </c>
      <c r="AP803" s="193">
        <v>18446</v>
      </c>
      <c r="AQ803" s="193">
        <v>10000</v>
      </c>
      <c r="AR803" s="193">
        <v>28446</v>
      </c>
      <c r="AS803" s="190" t="s">
        <v>271</v>
      </c>
      <c r="AT803" s="193" t="s">
        <v>271</v>
      </c>
      <c r="AU803" s="193" t="s">
        <v>271</v>
      </c>
      <c r="AV803" s="190" t="s">
        <v>271</v>
      </c>
      <c r="AW803" s="193" t="s">
        <v>271</v>
      </c>
      <c r="AX803" s="193" t="s">
        <v>271</v>
      </c>
      <c r="AY803" s="190" t="s">
        <v>271</v>
      </c>
      <c r="AZ803" s="193" t="s">
        <v>271</v>
      </c>
      <c r="BA803" s="193" t="s">
        <v>271</v>
      </c>
      <c r="BB803" s="190" t="s">
        <v>271</v>
      </c>
      <c r="BC803" s="193" t="s">
        <v>271</v>
      </c>
      <c r="BD803" s="193" t="s">
        <v>271</v>
      </c>
      <c r="BE803" s="190" t="s">
        <v>271</v>
      </c>
      <c r="BF803" s="193" t="s">
        <v>271</v>
      </c>
      <c r="BG803" s="193" t="s">
        <v>271</v>
      </c>
      <c r="BH803" s="190" t="s">
        <v>271</v>
      </c>
      <c r="BI803" s="193" t="s">
        <v>271</v>
      </c>
      <c r="BJ803" s="193" t="s">
        <v>271</v>
      </c>
      <c r="BK803" s="190" t="s">
        <v>271</v>
      </c>
      <c r="BL803" s="193" t="s">
        <v>271</v>
      </c>
      <c r="BM803" s="193" t="s">
        <v>271</v>
      </c>
      <c r="BN803" s="190" t="s">
        <v>271</v>
      </c>
      <c r="BO803" s="193" t="s">
        <v>271</v>
      </c>
      <c r="BP803" s="193" t="s">
        <v>271</v>
      </c>
      <c r="BQ803" s="190" t="s">
        <v>271</v>
      </c>
      <c r="BR803" s="193" t="s">
        <v>271</v>
      </c>
      <c r="BS803" s="193" t="s">
        <v>271</v>
      </c>
      <c r="BT803" s="190" t="s">
        <v>287</v>
      </c>
      <c r="BU803" s="193">
        <v>28446</v>
      </c>
      <c r="BV803" s="193">
        <v>0</v>
      </c>
      <c r="BW803" s="193" t="s">
        <v>271</v>
      </c>
      <c r="BX803" s="193" t="s">
        <v>271</v>
      </c>
      <c r="BY803" s="193">
        <v>0</v>
      </c>
      <c r="BZ803" s="193" t="s">
        <v>271</v>
      </c>
      <c r="CA803" s="193" t="s">
        <v>271</v>
      </c>
      <c r="CB803" s="193">
        <v>0</v>
      </c>
      <c r="CC803" s="190" t="s">
        <v>271</v>
      </c>
      <c r="CD803" s="193" t="s">
        <v>271</v>
      </c>
      <c r="CE803" s="193" t="s">
        <v>271</v>
      </c>
      <c r="CF803" s="190" t="s">
        <v>271</v>
      </c>
      <c r="CG803" s="193" t="s">
        <v>271</v>
      </c>
      <c r="CH803" s="193" t="s">
        <v>271</v>
      </c>
      <c r="CI803" s="190" t="s">
        <v>271</v>
      </c>
      <c r="CJ803" s="193" t="s">
        <v>271</v>
      </c>
      <c r="CK803" s="193" t="s">
        <v>271</v>
      </c>
      <c r="CL803" s="190" t="s">
        <v>271</v>
      </c>
      <c r="CM803" s="193" t="s">
        <v>271</v>
      </c>
      <c r="CN803" s="193" t="s">
        <v>271</v>
      </c>
      <c r="CO803" s="190" t="s">
        <v>271</v>
      </c>
      <c r="CP803" s="193" t="s">
        <v>271</v>
      </c>
      <c r="CQ803" s="193" t="s">
        <v>271</v>
      </c>
      <c r="CR803" s="190" t="s">
        <v>271</v>
      </c>
      <c r="CS803" s="193" t="s">
        <v>271</v>
      </c>
      <c r="CT803" s="193" t="s">
        <v>271</v>
      </c>
      <c r="CU803" s="190" t="s">
        <v>271</v>
      </c>
      <c r="CV803" s="193" t="s">
        <v>271</v>
      </c>
      <c r="CW803" s="193" t="s">
        <v>271</v>
      </c>
      <c r="CX803" s="190" t="s">
        <v>271</v>
      </c>
      <c r="CY803" s="193" t="s">
        <v>271</v>
      </c>
      <c r="CZ803" s="193" t="s">
        <v>271</v>
      </c>
      <c r="DA803" s="190" t="s">
        <v>271</v>
      </c>
      <c r="DB803" s="193" t="s">
        <v>271</v>
      </c>
      <c r="DC803" s="193" t="s">
        <v>271</v>
      </c>
      <c r="DD803" s="190" t="s">
        <v>271</v>
      </c>
      <c r="DE803" s="193" t="s">
        <v>271</v>
      </c>
      <c r="DF803" s="193" t="s">
        <v>271</v>
      </c>
      <c r="DG803" s="190" t="s">
        <v>271</v>
      </c>
      <c r="DH803" s="193" t="s">
        <v>271</v>
      </c>
      <c r="DI803" s="193" t="s">
        <v>271</v>
      </c>
      <c r="DJ803" s="190" t="s">
        <v>271</v>
      </c>
      <c r="DK803" s="193" t="s">
        <v>271</v>
      </c>
      <c r="DL803" s="193" t="s">
        <v>271</v>
      </c>
      <c r="DM803" s="190" t="s">
        <v>271</v>
      </c>
      <c r="DN803" s="193" t="s">
        <v>271</v>
      </c>
      <c r="DO803" s="193" t="s">
        <v>271</v>
      </c>
      <c r="DP803" s="190" t="s">
        <v>271</v>
      </c>
      <c r="DQ803" s="193" t="s">
        <v>271</v>
      </c>
      <c r="DR803" s="193" t="s">
        <v>271</v>
      </c>
      <c r="DS803" s="190" t="s">
        <v>271</v>
      </c>
      <c r="DT803" s="193" t="s">
        <v>271</v>
      </c>
      <c r="DU803" s="193" t="s">
        <v>271</v>
      </c>
      <c r="DV803" s="190" t="s">
        <v>271</v>
      </c>
      <c r="DW803" s="193" t="s">
        <v>271</v>
      </c>
      <c r="DX803" s="193" t="s">
        <v>271</v>
      </c>
      <c r="DY803" s="190" t="s">
        <v>356</v>
      </c>
      <c r="DZ803" s="190" t="s">
        <v>297</v>
      </c>
      <c r="EA803" s="190" t="s">
        <v>271</v>
      </c>
      <c r="EB803" s="190" t="s">
        <v>271</v>
      </c>
      <c r="EC803" s="190" t="s">
        <v>297</v>
      </c>
      <c r="ED803" s="190" t="s">
        <v>271</v>
      </c>
      <c r="EE803" s="190" t="s">
        <v>271</v>
      </c>
      <c r="EF803" s="190" t="s">
        <v>271</v>
      </c>
      <c r="EG803" s="190" t="s">
        <v>321</v>
      </c>
      <c r="EH803" s="190" t="s">
        <v>284</v>
      </c>
      <c r="EI803" s="190" t="s">
        <v>483</v>
      </c>
      <c r="EJ803" s="190" t="s">
        <v>246</v>
      </c>
      <c r="EK803" s="190" t="s">
        <v>379</v>
      </c>
      <c r="EL803" s="190" t="s">
        <v>272</v>
      </c>
      <c r="EM803" s="190" t="s">
        <v>272</v>
      </c>
      <c r="EN803" s="190" t="s">
        <v>272</v>
      </c>
      <c r="EO803" s="190" t="s">
        <v>272</v>
      </c>
      <c r="EP803" s="190" t="s">
        <v>378</v>
      </c>
      <c r="EQ803" s="190">
        <v>4</v>
      </c>
      <c r="ER803" s="190" t="s">
        <v>349</v>
      </c>
      <c r="ES803" s="190" t="s">
        <v>272</v>
      </c>
      <c r="ET803" s="190" t="s">
        <v>272</v>
      </c>
      <c r="EU803" s="190" t="s">
        <v>272</v>
      </c>
      <c r="EV803" s="190" t="s">
        <v>272</v>
      </c>
      <c r="EW803" s="190" t="s">
        <v>303</v>
      </c>
      <c r="EX803" s="190">
        <v>4</v>
      </c>
      <c r="EY803" s="190" t="s">
        <v>318</v>
      </c>
      <c r="EZ803" s="190" t="s">
        <v>268</v>
      </c>
      <c r="FA803" s="190" t="s">
        <v>259</v>
      </c>
      <c r="FB803" s="193">
        <v>0</v>
      </c>
      <c r="FC803" s="190" t="s">
        <v>271</v>
      </c>
      <c r="FD803" s="190" t="s">
        <v>271</v>
      </c>
      <c r="FE803" s="190" t="s">
        <v>271</v>
      </c>
      <c r="FF803" s="190" t="s">
        <v>262</v>
      </c>
      <c r="FG803" s="190" t="s">
        <v>271</v>
      </c>
      <c r="FH803" s="190" t="s">
        <v>7767</v>
      </c>
      <c r="FI803" s="190" t="s">
        <v>7766</v>
      </c>
      <c r="FJ803" s="190" t="s">
        <v>7765</v>
      </c>
      <c r="FK803" s="190" t="s">
        <v>7764</v>
      </c>
      <c r="FL803" s="190" t="s">
        <v>7763</v>
      </c>
      <c r="FM803" s="190" t="s">
        <v>7762</v>
      </c>
      <c r="FN803" s="190" t="s">
        <v>7761</v>
      </c>
      <c r="FO803" s="190" t="s">
        <v>271</v>
      </c>
      <c r="FP803" s="190" t="s">
        <v>7760</v>
      </c>
      <c r="FQ803" s="193">
        <v>0</v>
      </c>
      <c r="FR803" s="193">
        <v>28446</v>
      </c>
      <c r="FS803" s="190" t="s">
        <v>297</v>
      </c>
      <c r="FT803" s="190" t="s">
        <v>297</v>
      </c>
      <c r="FU803" s="190" t="s">
        <v>272</v>
      </c>
      <c r="FV803" s="190" t="s">
        <v>297</v>
      </c>
      <c r="FW803" s="190" t="s">
        <v>297</v>
      </c>
      <c r="FX803" s="190" t="s">
        <v>297</v>
      </c>
      <c r="FY803" s="190" t="s">
        <v>297</v>
      </c>
      <c r="FZ803" s="190" t="s">
        <v>297</v>
      </c>
      <c r="GA803" s="190" t="s">
        <v>297</v>
      </c>
      <c r="GB803" s="190" t="s">
        <v>297</v>
      </c>
      <c r="GC803" s="190" t="s">
        <v>297</v>
      </c>
      <c r="GD803" s="190" t="s">
        <v>297</v>
      </c>
      <c r="GE803" s="190" t="s">
        <v>271</v>
      </c>
    </row>
    <row r="804" spans="1:187" x14ac:dyDescent="0.3">
      <c r="A804" s="190" t="s">
        <v>372</v>
      </c>
      <c r="B804" s="190">
        <v>3345</v>
      </c>
      <c r="C804" s="190" t="s">
        <v>168</v>
      </c>
      <c r="D804" s="190" t="s">
        <v>243</v>
      </c>
      <c r="E804" s="190" t="s">
        <v>7759</v>
      </c>
      <c r="F804" s="190" t="s">
        <v>7758</v>
      </c>
      <c r="G804" s="190" t="s">
        <v>4001</v>
      </c>
      <c r="H804" s="190" t="s">
        <v>369</v>
      </c>
      <c r="I804" s="190" t="s">
        <v>1514</v>
      </c>
      <c r="J804" s="190" t="s">
        <v>7757</v>
      </c>
      <c r="K804" s="190" t="s">
        <v>271</v>
      </c>
      <c r="L804" s="190" t="s">
        <v>271</v>
      </c>
      <c r="M804" s="190" t="s">
        <v>271</v>
      </c>
      <c r="N804" s="190" t="s">
        <v>271</v>
      </c>
      <c r="O804" s="190" t="s">
        <v>271</v>
      </c>
      <c r="P804" s="190" t="s">
        <v>271</v>
      </c>
      <c r="Q804" s="191">
        <v>41334</v>
      </c>
      <c r="R804" s="191">
        <v>42822</v>
      </c>
      <c r="T804" s="190" t="s">
        <v>366</v>
      </c>
      <c r="U804" s="194">
        <v>17000000</v>
      </c>
      <c r="V804" s="190" t="s">
        <v>7756</v>
      </c>
      <c r="W804" s="190" t="s">
        <v>7755</v>
      </c>
      <c r="X804" s="190" t="s">
        <v>7754</v>
      </c>
      <c r="Y804" s="190" t="s">
        <v>7753</v>
      </c>
      <c r="Z804" s="190" t="s">
        <v>7752</v>
      </c>
      <c r="AA804" s="190" t="s">
        <v>7751</v>
      </c>
      <c r="AB804" s="190" t="s">
        <v>310</v>
      </c>
      <c r="AC804" s="190" t="s">
        <v>7750</v>
      </c>
      <c r="AD804" s="190" t="s">
        <v>289</v>
      </c>
      <c r="AE804" s="190" t="s">
        <v>7749</v>
      </c>
      <c r="AF804" s="190" t="s">
        <v>7748</v>
      </c>
      <c r="AG804" s="193">
        <v>0</v>
      </c>
      <c r="AH804" s="193">
        <v>0</v>
      </c>
      <c r="AI804" s="193">
        <v>0</v>
      </c>
      <c r="AJ804" s="193">
        <v>26242</v>
      </c>
      <c r="AK804" s="193">
        <v>8709</v>
      </c>
      <c r="AL804" s="193">
        <v>34951</v>
      </c>
      <c r="AM804" s="193">
        <v>0</v>
      </c>
      <c r="AN804" s="193">
        <v>0</v>
      </c>
      <c r="AO804" s="193">
        <v>0</v>
      </c>
      <c r="AP804" s="193">
        <v>0</v>
      </c>
      <c r="AQ804" s="193">
        <v>0</v>
      </c>
      <c r="AR804" s="193">
        <v>0</v>
      </c>
      <c r="AS804" s="190" t="s">
        <v>271</v>
      </c>
      <c r="AT804" s="193" t="s">
        <v>271</v>
      </c>
      <c r="AU804" s="193" t="s">
        <v>271</v>
      </c>
      <c r="AV804" s="190" t="s">
        <v>271</v>
      </c>
      <c r="AW804" s="193" t="s">
        <v>271</v>
      </c>
      <c r="AX804" s="193" t="s">
        <v>271</v>
      </c>
      <c r="AY804" s="190" t="s">
        <v>271</v>
      </c>
      <c r="AZ804" s="193" t="s">
        <v>271</v>
      </c>
      <c r="BA804" s="193" t="s">
        <v>271</v>
      </c>
      <c r="BB804" s="190" t="s">
        <v>271</v>
      </c>
      <c r="BC804" s="193" t="s">
        <v>271</v>
      </c>
      <c r="BD804" s="193" t="s">
        <v>271</v>
      </c>
      <c r="BE804" s="190" t="s">
        <v>271</v>
      </c>
      <c r="BF804" s="193" t="s">
        <v>271</v>
      </c>
      <c r="BG804" s="193" t="s">
        <v>271</v>
      </c>
      <c r="BH804" s="190" t="s">
        <v>271</v>
      </c>
      <c r="BI804" s="193" t="s">
        <v>271</v>
      </c>
      <c r="BJ804" s="193" t="s">
        <v>271</v>
      </c>
      <c r="BK804" s="190" t="s">
        <v>271</v>
      </c>
      <c r="BL804" s="193" t="s">
        <v>271</v>
      </c>
      <c r="BM804" s="193" t="s">
        <v>271</v>
      </c>
      <c r="BN804" s="190" t="s">
        <v>271</v>
      </c>
      <c r="BO804" s="193" t="s">
        <v>271</v>
      </c>
      <c r="BP804" s="193" t="s">
        <v>271</v>
      </c>
      <c r="BQ804" s="190" t="s">
        <v>271</v>
      </c>
      <c r="BR804" s="193" t="s">
        <v>271</v>
      </c>
      <c r="BS804" s="193" t="s">
        <v>271</v>
      </c>
      <c r="BT804" s="190" t="s">
        <v>271</v>
      </c>
      <c r="BU804" s="193" t="s">
        <v>271</v>
      </c>
      <c r="BV804" s="193" t="s">
        <v>271</v>
      </c>
      <c r="BW804" s="193">
        <v>0</v>
      </c>
      <c r="BX804" s="193">
        <v>0</v>
      </c>
      <c r="BY804" s="193">
        <v>0</v>
      </c>
      <c r="BZ804" s="193">
        <v>0</v>
      </c>
      <c r="CA804" s="193">
        <v>0</v>
      </c>
      <c r="CB804" s="193">
        <v>34951</v>
      </c>
      <c r="CC804" s="190" t="s">
        <v>271</v>
      </c>
      <c r="CD804" s="193" t="s">
        <v>271</v>
      </c>
      <c r="CE804" s="193" t="s">
        <v>271</v>
      </c>
      <c r="CF804" s="190" t="s">
        <v>287</v>
      </c>
      <c r="CG804" s="193">
        <v>0</v>
      </c>
      <c r="CH804" s="193">
        <v>0</v>
      </c>
      <c r="CI804" s="190" t="s">
        <v>271</v>
      </c>
      <c r="CJ804" s="193" t="s">
        <v>271</v>
      </c>
      <c r="CK804" s="193" t="s">
        <v>271</v>
      </c>
      <c r="CL804" s="190" t="s">
        <v>271</v>
      </c>
      <c r="CM804" s="193" t="s">
        <v>271</v>
      </c>
      <c r="CN804" s="193" t="s">
        <v>271</v>
      </c>
      <c r="CO804" s="190" t="s">
        <v>271</v>
      </c>
      <c r="CP804" s="193" t="s">
        <v>271</v>
      </c>
      <c r="CQ804" s="193" t="s">
        <v>271</v>
      </c>
      <c r="CR804" s="190" t="s">
        <v>287</v>
      </c>
      <c r="CS804" s="193">
        <v>34951</v>
      </c>
      <c r="CT804" s="193">
        <v>0</v>
      </c>
      <c r="CU804" s="190" t="s">
        <v>271</v>
      </c>
      <c r="CV804" s="193" t="s">
        <v>271</v>
      </c>
      <c r="CW804" s="193" t="s">
        <v>271</v>
      </c>
      <c r="CX804" s="190" t="s">
        <v>271</v>
      </c>
      <c r="CY804" s="193" t="s">
        <v>271</v>
      </c>
      <c r="CZ804" s="193" t="s">
        <v>271</v>
      </c>
      <c r="DA804" s="190" t="s">
        <v>271</v>
      </c>
      <c r="DB804" s="193" t="s">
        <v>271</v>
      </c>
      <c r="DC804" s="193" t="s">
        <v>271</v>
      </c>
      <c r="DD804" s="190" t="s">
        <v>271</v>
      </c>
      <c r="DE804" s="193" t="s">
        <v>271</v>
      </c>
      <c r="DF804" s="193" t="s">
        <v>271</v>
      </c>
      <c r="DG804" s="190" t="s">
        <v>271</v>
      </c>
      <c r="DH804" s="193" t="s">
        <v>271</v>
      </c>
      <c r="DI804" s="193" t="s">
        <v>271</v>
      </c>
      <c r="DJ804" s="190" t="s">
        <v>271</v>
      </c>
      <c r="DK804" s="193" t="s">
        <v>271</v>
      </c>
      <c r="DL804" s="193" t="s">
        <v>271</v>
      </c>
      <c r="DM804" s="190" t="s">
        <v>271</v>
      </c>
      <c r="DN804" s="193" t="s">
        <v>271</v>
      </c>
      <c r="DO804" s="193" t="s">
        <v>271</v>
      </c>
      <c r="DP804" s="190" t="s">
        <v>271</v>
      </c>
      <c r="DQ804" s="193" t="s">
        <v>271</v>
      </c>
      <c r="DR804" s="193" t="s">
        <v>271</v>
      </c>
      <c r="DS804" s="190" t="s">
        <v>287</v>
      </c>
      <c r="DT804" s="193">
        <v>0</v>
      </c>
      <c r="DU804" s="193">
        <v>0</v>
      </c>
      <c r="DV804" s="190" t="s">
        <v>271</v>
      </c>
      <c r="DW804" s="193" t="s">
        <v>271</v>
      </c>
      <c r="DX804" s="193" t="s">
        <v>271</v>
      </c>
      <c r="DY804" s="190" t="s">
        <v>356</v>
      </c>
      <c r="DZ804" s="190" t="s">
        <v>272</v>
      </c>
      <c r="EA804" s="190" t="s">
        <v>323</v>
      </c>
      <c r="EB804" s="190" t="s">
        <v>286</v>
      </c>
      <c r="EC804" s="190" t="s">
        <v>272</v>
      </c>
      <c r="ED804" s="190" t="s">
        <v>381</v>
      </c>
      <c r="EE804" s="190" t="s">
        <v>307</v>
      </c>
      <c r="EF804" s="190" t="s">
        <v>7747</v>
      </c>
      <c r="EG804" s="190" t="s">
        <v>321</v>
      </c>
      <c r="EH804" s="190" t="s">
        <v>284</v>
      </c>
      <c r="EI804" s="190" t="s">
        <v>283</v>
      </c>
      <c r="EJ804" s="190" t="s">
        <v>246</v>
      </c>
      <c r="EK804" s="190" t="s">
        <v>351</v>
      </c>
      <c r="EL804" s="190" t="s">
        <v>272</v>
      </c>
      <c r="EM804" s="190" t="s">
        <v>272</v>
      </c>
      <c r="EN804" s="190" t="s">
        <v>272</v>
      </c>
      <c r="EO804" s="190" t="s">
        <v>272</v>
      </c>
      <c r="EP804" s="190" t="s">
        <v>350</v>
      </c>
      <c r="EQ804" s="190">
        <v>4</v>
      </c>
      <c r="ER804" s="190" t="s">
        <v>349</v>
      </c>
      <c r="ES804" s="190" t="s">
        <v>272</v>
      </c>
      <c r="ET804" s="190" t="s">
        <v>272</v>
      </c>
      <c r="EU804" s="190" t="s">
        <v>272</v>
      </c>
      <c r="EV804" s="190" t="s">
        <v>272</v>
      </c>
      <c r="EW804" s="190" t="s">
        <v>303</v>
      </c>
      <c r="EX804" s="190">
        <v>4</v>
      </c>
      <c r="EY804" s="190" t="s">
        <v>302</v>
      </c>
      <c r="EZ804" s="190" t="s">
        <v>268</v>
      </c>
      <c r="FA804" s="190" t="s">
        <v>258</v>
      </c>
      <c r="FB804" s="193">
        <v>0</v>
      </c>
      <c r="FC804" s="190" t="s">
        <v>276</v>
      </c>
      <c r="FD804" s="190" t="s">
        <v>537</v>
      </c>
      <c r="FE804" s="190" t="s">
        <v>377</v>
      </c>
      <c r="FF804" s="190" t="s">
        <v>262</v>
      </c>
      <c r="FG804" s="190" t="s">
        <v>271</v>
      </c>
      <c r="FH804" s="190" t="s">
        <v>271</v>
      </c>
      <c r="FI804" s="190" t="s">
        <v>7746</v>
      </c>
      <c r="FJ804" s="190" t="s">
        <v>7745</v>
      </c>
      <c r="FK804" s="190" t="s">
        <v>7744</v>
      </c>
      <c r="FL804" s="190" t="s">
        <v>7743</v>
      </c>
      <c r="FM804" s="190" t="s">
        <v>7742</v>
      </c>
      <c r="FN804" s="190" t="s">
        <v>7741</v>
      </c>
      <c r="FO804" s="190" t="s">
        <v>271</v>
      </c>
      <c r="FP804" s="190" t="s">
        <v>7740</v>
      </c>
      <c r="FQ804" s="193">
        <v>0</v>
      </c>
      <c r="FR804" s="193">
        <v>34951</v>
      </c>
      <c r="FS804" s="190" t="s">
        <v>271</v>
      </c>
      <c r="FT804" s="190" t="s">
        <v>271</v>
      </c>
      <c r="FU804" s="190" t="s">
        <v>271</v>
      </c>
      <c r="FV804" s="190" t="s">
        <v>271</v>
      </c>
      <c r="FW804" s="190" t="s">
        <v>271</v>
      </c>
      <c r="FX804" s="190" t="s">
        <v>271</v>
      </c>
      <c r="FY804" s="190" t="s">
        <v>271</v>
      </c>
      <c r="FZ804" s="190" t="s">
        <v>271</v>
      </c>
      <c r="GA804" s="190" t="s">
        <v>271</v>
      </c>
      <c r="GB804" s="190" t="s">
        <v>271</v>
      </c>
      <c r="GC804" s="190" t="s">
        <v>271</v>
      </c>
      <c r="GD804" s="190" t="s">
        <v>271</v>
      </c>
      <c r="GE804" s="190" t="s">
        <v>271</v>
      </c>
    </row>
    <row r="805" spans="1:187" x14ac:dyDescent="0.3">
      <c r="A805" s="190" t="s">
        <v>372</v>
      </c>
      <c r="B805" s="190">
        <v>3330</v>
      </c>
      <c r="C805" s="190" t="s">
        <v>168</v>
      </c>
      <c r="D805" s="190" t="s">
        <v>243</v>
      </c>
      <c r="E805" s="190" t="s">
        <v>5818</v>
      </c>
      <c r="F805" s="190" t="s">
        <v>5817</v>
      </c>
      <c r="G805" s="190" t="s">
        <v>5395</v>
      </c>
      <c r="H805" s="190" t="s">
        <v>369</v>
      </c>
      <c r="I805" s="190" t="s">
        <v>3695</v>
      </c>
      <c r="J805" s="190" t="s">
        <v>5816</v>
      </c>
      <c r="K805" s="190" t="s">
        <v>271</v>
      </c>
      <c r="L805" s="190" t="s">
        <v>271</v>
      </c>
      <c r="M805" s="190" t="s">
        <v>271</v>
      </c>
      <c r="N805" s="190" t="s">
        <v>271</v>
      </c>
      <c r="O805" s="190" t="s">
        <v>271</v>
      </c>
      <c r="P805" s="190" t="s">
        <v>271</v>
      </c>
      <c r="Q805" s="191">
        <v>41277</v>
      </c>
      <c r="R805" s="191">
        <v>42735</v>
      </c>
      <c r="T805" s="190" t="s">
        <v>452</v>
      </c>
      <c r="U805" s="194">
        <v>1649568</v>
      </c>
      <c r="V805" s="190" t="s">
        <v>5787</v>
      </c>
      <c r="W805" s="190" t="s">
        <v>5786</v>
      </c>
      <c r="X805" s="190" t="s">
        <v>1607</v>
      </c>
      <c r="Y805" s="190" t="s">
        <v>1606</v>
      </c>
      <c r="Z805" s="190" t="s">
        <v>1559</v>
      </c>
      <c r="AA805" s="190" t="s">
        <v>1605</v>
      </c>
      <c r="AB805" s="190" t="s">
        <v>448</v>
      </c>
      <c r="AC805" s="190" t="s">
        <v>5815</v>
      </c>
      <c r="AD805" s="190" t="s">
        <v>325</v>
      </c>
      <c r="AE805" s="190" t="s">
        <v>5814</v>
      </c>
      <c r="AF805" s="190" t="s">
        <v>5813</v>
      </c>
      <c r="AG805" s="193">
        <v>0</v>
      </c>
      <c r="AH805" s="193">
        <v>0</v>
      </c>
      <c r="AI805" s="193">
        <v>0</v>
      </c>
      <c r="AJ805" s="193">
        <v>17800</v>
      </c>
      <c r="AK805" s="193">
        <v>12765</v>
      </c>
      <c r="AL805" s="193">
        <v>30565</v>
      </c>
      <c r="AM805" s="193">
        <v>0</v>
      </c>
      <c r="AN805" s="193">
        <v>0</v>
      </c>
      <c r="AO805" s="193">
        <v>0</v>
      </c>
      <c r="AP805" s="193">
        <v>5790</v>
      </c>
      <c r="AQ805" s="193">
        <v>4100</v>
      </c>
      <c r="AR805" s="193">
        <v>9890</v>
      </c>
      <c r="AS805" s="190" t="s">
        <v>271</v>
      </c>
      <c r="AT805" s="193" t="s">
        <v>271</v>
      </c>
      <c r="AU805" s="193" t="s">
        <v>271</v>
      </c>
      <c r="AV805" s="190" t="s">
        <v>271</v>
      </c>
      <c r="AW805" s="193" t="s">
        <v>271</v>
      </c>
      <c r="AX805" s="193" t="s">
        <v>271</v>
      </c>
      <c r="AY805" s="190" t="s">
        <v>271</v>
      </c>
      <c r="AZ805" s="193" t="s">
        <v>271</v>
      </c>
      <c r="BA805" s="193" t="s">
        <v>271</v>
      </c>
      <c r="BB805" s="190" t="s">
        <v>271</v>
      </c>
      <c r="BC805" s="193" t="s">
        <v>271</v>
      </c>
      <c r="BD805" s="193" t="s">
        <v>271</v>
      </c>
      <c r="BE805" s="190" t="s">
        <v>271</v>
      </c>
      <c r="BF805" s="193" t="s">
        <v>271</v>
      </c>
      <c r="BG805" s="193" t="s">
        <v>271</v>
      </c>
      <c r="BH805" s="190" t="s">
        <v>287</v>
      </c>
      <c r="BI805" s="193">
        <v>4210</v>
      </c>
      <c r="BJ805" s="193">
        <v>0</v>
      </c>
      <c r="BK805" s="190" t="s">
        <v>271</v>
      </c>
      <c r="BL805" s="193" t="s">
        <v>271</v>
      </c>
      <c r="BM805" s="193" t="s">
        <v>271</v>
      </c>
      <c r="BN805" s="190" t="s">
        <v>271</v>
      </c>
      <c r="BO805" s="193" t="s">
        <v>271</v>
      </c>
      <c r="BP805" s="193" t="s">
        <v>271</v>
      </c>
      <c r="BQ805" s="190" t="s">
        <v>271</v>
      </c>
      <c r="BR805" s="193" t="s">
        <v>271</v>
      </c>
      <c r="BS805" s="193" t="s">
        <v>271</v>
      </c>
      <c r="BT805" s="190" t="s">
        <v>287</v>
      </c>
      <c r="BU805" s="193">
        <v>5680</v>
      </c>
      <c r="BV805" s="193">
        <v>0</v>
      </c>
      <c r="BW805" s="193" t="s">
        <v>271</v>
      </c>
      <c r="BX805" s="193" t="s">
        <v>271</v>
      </c>
      <c r="BY805" s="193">
        <v>0</v>
      </c>
      <c r="BZ805" s="193" t="s">
        <v>271</v>
      </c>
      <c r="CA805" s="193" t="s">
        <v>271</v>
      </c>
      <c r="CB805" s="193">
        <v>0</v>
      </c>
      <c r="CC805" s="190" t="s">
        <v>271</v>
      </c>
      <c r="CD805" s="193" t="s">
        <v>271</v>
      </c>
      <c r="CE805" s="193" t="s">
        <v>271</v>
      </c>
      <c r="CF805" s="190" t="s">
        <v>271</v>
      </c>
      <c r="CG805" s="193" t="s">
        <v>271</v>
      </c>
      <c r="CH805" s="193" t="s">
        <v>271</v>
      </c>
      <c r="CI805" s="190" t="s">
        <v>271</v>
      </c>
      <c r="CJ805" s="193" t="s">
        <v>271</v>
      </c>
      <c r="CK805" s="193" t="s">
        <v>271</v>
      </c>
      <c r="CL805" s="190" t="s">
        <v>271</v>
      </c>
      <c r="CM805" s="193" t="s">
        <v>271</v>
      </c>
      <c r="CN805" s="193" t="s">
        <v>271</v>
      </c>
      <c r="CO805" s="190" t="s">
        <v>271</v>
      </c>
      <c r="CP805" s="193" t="s">
        <v>271</v>
      </c>
      <c r="CQ805" s="193" t="s">
        <v>271</v>
      </c>
      <c r="CR805" s="190" t="s">
        <v>271</v>
      </c>
      <c r="CS805" s="193" t="s">
        <v>271</v>
      </c>
      <c r="CT805" s="193" t="s">
        <v>271</v>
      </c>
      <c r="CU805" s="190" t="s">
        <v>271</v>
      </c>
      <c r="CV805" s="193" t="s">
        <v>271</v>
      </c>
      <c r="CW805" s="193" t="s">
        <v>271</v>
      </c>
      <c r="CX805" s="190" t="s">
        <v>271</v>
      </c>
      <c r="CY805" s="193" t="s">
        <v>271</v>
      </c>
      <c r="CZ805" s="193" t="s">
        <v>271</v>
      </c>
      <c r="DA805" s="190" t="s">
        <v>271</v>
      </c>
      <c r="DB805" s="193" t="s">
        <v>271</v>
      </c>
      <c r="DC805" s="193" t="s">
        <v>271</v>
      </c>
      <c r="DD805" s="190" t="s">
        <v>271</v>
      </c>
      <c r="DE805" s="193" t="s">
        <v>271</v>
      </c>
      <c r="DF805" s="193" t="s">
        <v>271</v>
      </c>
      <c r="DG805" s="190" t="s">
        <v>271</v>
      </c>
      <c r="DH805" s="193" t="s">
        <v>271</v>
      </c>
      <c r="DI805" s="193" t="s">
        <v>271</v>
      </c>
      <c r="DJ805" s="190" t="s">
        <v>271</v>
      </c>
      <c r="DK805" s="193" t="s">
        <v>271</v>
      </c>
      <c r="DL805" s="193" t="s">
        <v>271</v>
      </c>
      <c r="DM805" s="190" t="s">
        <v>271</v>
      </c>
      <c r="DN805" s="193" t="s">
        <v>271</v>
      </c>
      <c r="DO805" s="193" t="s">
        <v>271</v>
      </c>
      <c r="DP805" s="190" t="s">
        <v>271</v>
      </c>
      <c r="DQ805" s="193" t="s">
        <v>271</v>
      </c>
      <c r="DR805" s="193" t="s">
        <v>271</v>
      </c>
      <c r="DS805" s="190" t="s">
        <v>271</v>
      </c>
      <c r="DT805" s="193" t="s">
        <v>271</v>
      </c>
      <c r="DU805" s="193" t="s">
        <v>271</v>
      </c>
      <c r="DV805" s="190" t="s">
        <v>271</v>
      </c>
      <c r="DW805" s="193" t="s">
        <v>271</v>
      </c>
      <c r="DX805" s="193" t="s">
        <v>271</v>
      </c>
      <c r="DY805" s="190" t="s">
        <v>356</v>
      </c>
      <c r="DZ805" s="190" t="s">
        <v>272</v>
      </c>
      <c r="EA805" s="190" t="s">
        <v>539</v>
      </c>
      <c r="EB805" s="190" t="s">
        <v>354</v>
      </c>
      <c r="EC805" s="190" t="s">
        <v>272</v>
      </c>
      <c r="ED805" s="190" t="s">
        <v>539</v>
      </c>
      <c r="EE805" s="190" t="s">
        <v>426</v>
      </c>
      <c r="EF805" s="190" t="s">
        <v>271</v>
      </c>
      <c r="EG805" s="190" t="s">
        <v>321</v>
      </c>
      <c r="EH805" s="190" t="s">
        <v>380</v>
      </c>
      <c r="EI805" s="190" t="s">
        <v>483</v>
      </c>
      <c r="EJ805" s="190" t="s">
        <v>245</v>
      </c>
      <c r="EK805" s="190" t="s">
        <v>379</v>
      </c>
      <c r="EL805" s="190" t="s">
        <v>272</v>
      </c>
      <c r="EM805" s="190" t="s">
        <v>272</v>
      </c>
      <c r="EN805" s="190" t="s">
        <v>272</v>
      </c>
      <c r="EO805" s="190" t="s">
        <v>272</v>
      </c>
      <c r="EP805" s="190" t="s">
        <v>378</v>
      </c>
      <c r="EQ805" s="190">
        <v>4</v>
      </c>
      <c r="ER805" s="190" t="s">
        <v>349</v>
      </c>
      <c r="ES805" s="190" t="s">
        <v>272</v>
      </c>
      <c r="ET805" s="190" t="s">
        <v>272</v>
      </c>
      <c r="EU805" s="190" t="s">
        <v>272</v>
      </c>
      <c r="EV805" s="190" t="s">
        <v>272</v>
      </c>
      <c r="EW805" s="190" t="s">
        <v>303</v>
      </c>
      <c r="EX805" s="190">
        <v>4</v>
      </c>
      <c r="EY805" s="190" t="s">
        <v>278</v>
      </c>
      <c r="EZ805" s="190" t="s">
        <v>266</v>
      </c>
      <c r="FA805" s="190" t="s">
        <v>257</v>
      </c>
      <c r="FB805" s="193">
        <v>1</v>
      </c>
      <c r="FC805" s="190" t="s">
        <v>276</v>
      </c>
      <c r="FD805" s="190" t="s">
        <v>271</v>
      </c>
      <c r="FE805" s="190" t="s">
        <v>271</v>
      </c>
      <c r="FF805" s="190" t="s">
        <v>262</v>
      </c>
      <c r="FG805" s="190" t="s">
        <v>271</v>
      </c>
      <c r="FH805" s="190" t="s">
        <v>5812</v>
      </c>
      <c r="FI805" s="190" t="s">
        <v>5811</v>
      </c>
      <c r="FJ805" s="190" t="s">
        <v>5810</v>
      </c>
      <c r="FK805" s="190" t="s">
        <v>5809</v>
      </c>
      <c r="FL805" s="190" t="s">
        <v>5808</v>
      </c>
      <c r="FM805" s="190" t="s">
        <v>5807</v>
      </c>
      <c r="FN805" s="190" t="s">
        <v>5806</v>
      </c>
      <c r="FO805" s="190" t="s">
        <v>5805</v>
      </c>
      <c r="FP805" s="190" t="s">
        <v>5771</v>
      </c>
      <c r="FQ805" s="193">
        <v>0</v>
      </c>
      <c r="FR805" s="193">
        <v>9890</v>
      </c>
      <c r="FS805" s="190" t="s">
        <v>297</v>
      </c>
      <c r="FT805" s="190" t="s">
        <v>297</v>
      </c>
      <c r="FU805" s="190" t="s">
        <v>272</v>
      </c>
      <c r="FV805" s="190" t="s">
        <v>272</v>
      </c>
      <c r="FW805" s="190" t="s">
        <v>297</v>
      </c>
      <c r="FX805" s="190" t="s">
        <v>297</v>
      </c>
      <c r="FY805" s="190" t="s">
        <v>297</v>
      </c>
      <c r="FZ805" s="190" t="s">
        <v>297</v>
      </c>
      <c r="GA805" s="190" t="s">
        <v>297</v>
      </c>
      <c r="GB805" s="190" t="s">
        <v>297</v>
      </c>
      <c r="GC805" s="190" t="s">
        <v>297</v>
      </c>
      <c r="GD805" s="190" t="s">
        <v>297</v>
      </c>
      <c r="GE805" s="190" t="s">
        <v>297</v>
      </c>
    </row>
    <row r="806" spans="1:187" x14ac:dyDescent="0.3">
      <c r="A806" s="190" t="s">
        <v>372</v>
      </c>
      <c r="B806" s="190">
        <v>3331</v>
      </c>
      <c r="C806" s="190" t="s">
        <v>168</v>
      </c>
      <c r="D806" s="190" t="s">
        <v>243</v>
      </c>
      <c r="E806" s="190" t="s">
        <v>5804</v>
      </c>
      <c r="F806" s="190" t="s">
        <v>5803</v>
      </c>
      <c r="G806" s="190" t="s">
        <v>5395</v>
      </c>
      <c r="H806" s="190" t="s">
        <v>369</v>
      </c>
      <c r="I806" s="190" t="s">
        <v>544</v>
      </c>
      <c r="J806" s="190" t="s">
        <v>544</v>
      </c>
      <c r="K806" s="190" t="s">
        <v>271</v>
      </c>
      <c r="L806" s="190" t="s">
        <v>271</v>
      </c>
      <c r="M806" s="190" t="s">
        <v>271</v>
      </c>
      <c r="N806" s="190" t="s">
        <v>271</v>
      </c>
      <c r="O806" s="190" t="s">
        <v>271</v>
      </c>
      <c r="P806" s="190" t="s">
        <v>271</v>
      </c>
      <c r="Q806" s="191">
        <v>42491</v>
      </c>
      <c r="R806" s="191">
        <v>42794</v>
      </c>
      <c r="T806" s="190" t="s">
        <v>452</v>
      </c>
      <c r="U806" s="194">
        <v>831171</v>
      </c>
      <c r="V806" s="190" t="s">
        <v>5787</v>
      </c>
      <c r="W806" s="190" t="s">
        <v>5786</v>
      </c>
      <c r="X806" s="190" t="s">
        <v>1607</v>
      </c>
      <c r="Y806" s="190" t="s">
        <v>5802</v>
      </c>
      <c r="Z806" s="190" t="s">
        <v>5801</v>
      </c>
      <c r="AA806" s="190" t="s">
        <v>5800</v>
      </c>
      <c r="AB806" s="190" t="s">
        <v>448</v>
      </c>
      <c r="AC806" s="190" t="s">
        <v>5799</v>
      </c>
      <c r="AD806" s="190" t="s">
        <v>325</v>
      </c>
      <c r="AE806" s="190" t="s">
        <v>5798</v>
      </c>
      <c r="AF806" s="190" t="s">
        <v>5797</v>
      </c>
      <c r="AG806" s="193">
        <v>0</v>
      </c>
      <c r="AH806" s="193">
        <v>0</v>
      </c>
      <c r="AI806" s="193">
        <v>0</v>
      </c>
      <c r="AJ806" s="193">
        <v>35990</v>
      </c>
      <c r="AK806" s="193">
        <v>35840</v>
      </c>
      <c r="AL806" s="193">
        <v>71830</v>
      </c>
      <c r="AM806" s="193">
        <v>0</v>
      </c>
      <c r="AN806" s="193">
        <v>0</v>
      </c>
      <c r="AO806" s="193">
        <v>0</v>
      </c>
      <c r="AP806" s="193">
        <v>20000</v>
      </c>
      <c r="AQ806" s="193">
        <v>15150</v>
      </c>
      <c r="AR806" s="193">
        <v>35150</v>
      </c>
      <c r="AS806" s="190" t="s">
        <v>271</v>
      </c>
      <c r="AT806" s="193" t="s">
        <v>271</v>
      </c>
      <c r="AU806" s="193" t="s">
        <v>271</v>
      </c>
      <c r="AV806" s="190" t="s">
        <v>271</v>
      </c>
      <c r="AW806" s="193" t="s">
        <v>271</v>
      </c>
      <c r="AX806" s="193" t="s">
        <v>271</v>
      </c>
      <c r="AY806" s="190" t="s">
        <v>287</v>
      </c>
      <c r="AZ806" s="193">
        <v>15000</v>
      </c>
      <c r="BA806" s="193">
        <v>0</v>
      </c>
      <c r="BB806" s="190" t="s">
        <v>271</v>
      </c>
      <c r="BC806" s="193" t="s">
        <v>271</v>
      </c>
      <c r="BD806" s="193" t="s">
        <v>271</v>
      </c>
      <c r="BE806" s="190" t="s">
        <v>271</v>
      </c>
      <c r="BF806" s="193" t="s">
        <v>271</v>
      </c>
      <c r="BG806" s="193" t="s">
        <v>271</v>
      </c>
      <c r="BH806" s="190" t="s">
        <v>287</v>
      </c>
      <c r="BI806" s="193">
        <v>10000</v>
      </c>
      <c r="BJ806" s="193">
        <v>0</v>
      </c>
      <c r="BK806" s="190" t="s">
        <v>271</v>
      </c>
      <c r="BL806" s="193" t="s">
        <v>271</v>
      </c>
      <c r="BM806" s="193" t="s">
        <v>271</v>
      </c>
      <c r="BN806" s="190" t="s">
        <v>271</v>
      </c>
      <c r="BO806" s="193" t="s">
        <v>271</v>
      </c>
      <c r="BP806" s="193" t="s">
        <v>271</v>
      </c>
      <c r="BQ806" s="190" t="s">
        <v>271</v>
      </c>
      <c r="BR806" s="193" t="s">
        <v>271</v>
      </c>
      <c r="BS806" s="193" t="s">
        <v>271</v>
      </c>
      <c r="BT806" s="190" t="s">
        <v>287</v>
      </c>
      <c r="BU806" s="193">
        <v>10150</v>
      </c>
      <c r="BV806" s="193">
        <v>0</v>
      </c>
      <c r="BW806" s="193" t="s">
        <v>271</v>
      </c>
      <c r="BX806" s="193" t="s">
        <v>271</v>
      </c>
      <c r="BY806" s="193">
        <v>0</v>
      </c>
      <c r="BZ806" s="193" t="s">
        <v>271</v>
      </c>
      <c r="CA806" s="193" t="s">
        <v>271</v>
      </c>
      <c r="CB806" s="193">
        <v>0</v>
      </c>
      <c r="CC806" s="190" t="s">
        <v>271</v>
      </c>
      <c r="CD806" s="193" t="s">
        <v>271</v>
      </c>
      <c r="CE806" s="193" t="s">
        <v>271</v>
      </c>
      <c r="CF806" s="190" t="s">
        <v>271</v>
      </c>
      <c r="CG806" s="193" t="s">
        <v>271</v>
      </c>
      <c r="CH806" s="193" t="s">
        <v>271</v>
      </c>
      <c r="CI806" s="190" t="s">
        <v>271</v>
      </c>
      <c r="CJ806" s="193" t="s">
        <v>271</v>
      </c>
      <c r="CK806" s="193" t="s">
        <v>271</v>
      </c>
      <c r="CL806" s="190" t="s">
        <v>271</v>
      </c>
      <c r="CM806" s="193" t="s">
        <v>271</v>
      </c>
      <c r="CN806" s="193" t="s">
        <v>271</v>
      </c>
      <c r="CO806" s="190" t="s">
        <v>271</v>
      </c>
      <c r="CP806" s="193" t="s">
        <v>271</v>
      </c>
      <c r="CQ806" s="193" t="s">
        <v>271</v>
      </c>
      <c r="CR806" s="190" t="s">
        <v>271</v>
      </c>
      <c r="CS806" s="193" t="s">
        <v>271</v>
      </c>
      <c r="CT806" s="193" t="s">
        <v>271</v>
      </c>
      <c r="CU806" s="190" t="s">
        <v>271</v>
      </c>
      <c r="CV806" s="193" t="s">
        <v>271</v>
      </c>
      <c r="CW806" s="193" t="s">
        <v>271</v>
      </c>
      <c r="CX806" s="190" t="s">
        <v>271</v>
      </c>
      <c r="CY806" s="193" t="s">
        <v>271</v>
      </c>
      <c r="CZ806" s="193" t="s">
        <v>271</v>
      </c>
      <c r="DA806" s="190" t="s">
        <v>271</v>
      </c>
      <c r="DB806" s="193" t="s">
        <v>271</v>
      </c>
      <c r="DC806" s="193" t="s">
        <v>271</v>
      </c>
      <c r="DD806" s="190" t="s">
        <v>271</v>
      </c>
      <c r="DE806" s="193" t="s">
        <v>271</v>
      </c>
      <c r="DF806" s="193" t="s">
        <v>271</v>
      </c>
      <c r="DG806" s="190" t="s">
        <v>271</v>
      </c>
      <c r="DH806" s="193" t="s">
        <v>271</v>
      </c>
      <c r="DI806" s="193" t="s">
        <v>271</v>
      </c>
      <c r="DJ806" s="190" t="s">
        <v>271</v>
      </c>
      <c r="DK806" s="193" t="s">
        <v>271</v>
      </c>
      <c r="DL806" s="193" t="s">
        <v>271</v>
      </c>
      <c r="DM806" s="190" t="s">
        <v>271</v>
      </c>
      <c r="DN806" s="193" t="s">
        <v>271</v>
      </c>
      <c r="DO806" s="193" t="s">
        <v>271</v>
      </c>
      <c r="DP806" s="190" t="s">
        <v>271</v>
      </c>
      <c r="DQ806" s="193" t="s">
        <v>271</v>
      </c>
      <c r="DR806" s="193" t="s">
        <v>271</v>
      </c>
      <c r="DS806" s="190" t="s">
        <v>271</v>
      </c>
      <c r="DT806" s="193" t="s">
        <v>271</v>
      </c>
      <c r="DU806" s="193" t="s">
        <v>271</v>
      </c>
      <c r="DV806" s="190" t="s">
        <v>271</v>
      </c>
      <c r="DW806" s="193" t="s">
        <v>271</v>
      </c>
      <c r="DX806" s="193" t="s">
        <v>271</v>
      </c>
      <c r="DY806" s="190" t="s">
        <v>356</v>
      </c>
      <c r="DZ806" s="190" t="s">
        <v>272</v>
      </c>
      <c r="EA806" s="190" t="s">
        <v>868</v>
      </c>
      <c r="EB806" s="190" t="s">
        <v>307</v>
      </c>
      <c r="EC806" s="190" t="s">
        <v>272</v>
      </c>
      <c r="ED806" s="190" t="s">
        <v>750</v>
      </c>
      <c r="EE806" s="190" t="s">
        <v>426</v>
      </c>
      <c r="EF806" s="190" t="s">
        <v>271</v>
      </c>
      <c r="EG806" s="190" t="s">
        <v>352</v>
      </c>
      <c r="EH806" s="190" t="s">
        <v>284</v>
      </c>
      <c r="EI806" s="190" t="s">
        <v>483</v>
      </c>
      <c r="EJ806" s="190" t="s">
        <v>246</v>
      </c>
      <c r="EK806" s="190" t="s">
        <v>379</v>
      </c>
      <c r="EL806" s="190" t="s">
        <v>272</v>
      </c>
      <c r="EM806" s="190" t="s">
        <v>272</v>
      </c>
      <c r="EN806" s="190" t="s">
        <v>272</v>
      </c>
      <c r="EO806" s="190" t="s">
        <v>272</v>
      </c>
      <c r="EP806" s="190" t="s">
        <v>378</v>
      </c>
      <c r="EQ806" s="190">
        <v>4</v>
      </c>
      <c r="ER806" s="190" t="s">
        <v>349</v>
      </c>
      <c r="ES806" s="190" t="s">
        <v>272</v>
      </c>
      <c r="ET806" s="190" t="s">
        <v>272</v>
      </c>
      <c r="EU806" s="190" t="s">
        <v>272</v>
      </c>
      <c r="EV806" s="190" t="s">
        <v>272</v>
      </c>
      <c r="EW806" s="190" t="s">
        <v>303</v>
      </c>
      <c r="EX806" s="190">
        <v>4</v>
      </c>
      <c r="EY806" s="190" t="s">
        <v>318</v>
      </c>
      <c r="EZ806" s="190" t="s">
        <v>268</v>
      </c>
      <c r="FA806" s="190" t="s">
        <v>259</v>
      </c>
      <c r="FB806" s="193">
        <v>0</v>
      </c>
      <c r="FC806" s="190" t="s">
        <v>271</v>
      </c>
      <c r="FD806" s="190" t="s">
        <v>271</v>
      </c>
      <c r="FE806" s="190" t="s">
        <v>271</v>
      </c>
      <c r="FF806" s="190" t="s">
        <v>262</v>
      </c>
      <c r="FG806" s="190" t="s">
        <v>271</v>
      </c>
      <c r="FH806" s="190" t="s">
        <v>271</v>
      </c>
      <c r="FI806" s="190" t="s">
        <v>5796</v>
      </c>
      <c r="FJ806" s="190" t="s">
        <v>5795</v>
      </c>
      <c r="FK806" s="190" t="s">
        <v>5794</v>
      </c>
      <c r="FL806" s="190" t="s">
        <v>5793</v>
      </c>
      <c r="FM806" s="190" t="s">
        <v>5792</v>
      </c>
      <c r="FN806" s="190" t="s">
        <v>5791</v>
      </c>
      <c r="FO806" s="190" t="s">
        <v>271</v>
      </c>
      <c r="FP806" s="190" t="s">
        <v>5771</v>
      </c>
      <c r="FQ806" s="193">
        <v>0</v>
      </c>
      <c r="FR806" s="193">
        <v>35150</v>
      </c>
      <c r="FS806" s="190" t="s">
        <v>271</v>
      </c>
      <c r="FT806" s="190" t="s">
        <v>271</v>
      </c>
      <c r="FU806" s="190" t="s">
        <v>272</v>
      </c>
      <c r="FV806" s="190" t="s">
        <v>271</v>
      </c>
      <c r="FW806" s="190" t="s">
        <v>271</v>
      </c>
      <c r="FX806" s="190" t="s">
        <v>271</v>
      </c>
      <c r="FY806" s="190" t="s">
        <v>271</v>
      </c>
      <c r="FZ806" s="190" t="s">
        <v>271</v>
      </c>
      <c r="GA806" s="190" t="s">
        <v>271</v>
      </c>
      <c r="GB806" s="190" t="s">
        <v>271</v>
      </c>
      <c r="GC806" s="190" t="s">
        <v>271</v>
      </c>
      <c r="GD806" s="190" t="s">
        <v>271</v>
      </c>
      <c r="GE806" s="190" t="s">
        <v>271</v>
      </c>
    </row>
    <row r="807" spans="1:187" x14ac:dyDescent="0.3">
      <c r="A807" s="190" t="s">
        <v>372</v>
      </c>
      <c r="B807" s="190">
        <v>3332</v>
      </c>
      <c r="C807" s="190" t="s">
        <v>168</v>
      </c>
      <c r="D807" s="190" t="s">
        <v>243</v>
      </c>
      <c r="E807" s="190" t="s">
        <v>5790</v>
      </c>
      <c r="F807" s="190" t="s">
        <v>5789</v>
      </c>
      <c r="G807" s="190" t="s">
        <v>5395</v>
      </c>
      <c r="H807" s="190" t="s">
        <v>369</v>
      </c>
      <c r="I807" s="190" t="s">
        <v>3695</v>
      </c>
      <c r="J807" s="190" t="s">
        <v>5788</v>
      </c>
      <c r="K807" s="190" t="s">
        <v>271</v>
      </c>
      <c r="L807" s="190" t="s">
        <v>271</v>
      </c>
      <c r="M807" s="190" t="s">
        <v>271</v>
      </c>
      <c r="N807" s="190" t="s">
        <v>271</v>
      </c>
      <c r="O807" s="190" t="s">
        <v>271</v>
      </c>
      <c r="P807" s="190" t="s">
        <v>271</v>
      </c>
      <c r="Q807" s="191">
        <v>42551</v>
      </c>
      <c r="R807" s="191">
        <v>42735</v>
      </c>
      <c r="T807" s="190" t="s">
        <v>452</v>
      </c>
      <c r="U807" s="194">
        <v>640199</v>
      </c>
      <c r="V807" s="190" t="s">
        <v>5787</v>
      </c>
      <c r="W807" s="190" t="s">
        <v>5786</v>
      </c>
      <c r="X807" s="190" t="s">
        <v>1607</v>
      </c>
      <c r="Y807" s="190" t="s">
        <v>5785</v>
      </c>
      <c r="Z807" s="190" t="s">
        <v>5784</v>
      </c>
      <c r="AA807" s="190" t="s">
        <v>5783</v>
      </c>
      <c r="AB807" s="190" t="s">
        <v>448</v>
      </c>
      <c r="AC807" s="190" t="s">
        <v>5782</v>
      </c>
      <c r="AD807" s="190" t="s">
        <v>325</v>
      </c>
      <c r="AE807" s="190" t="s">
        <v>5781</v>
      </c>
      <c r="AF807" s="190" t="s">
        <v>5780</v>
      </c>
      <c r="AG807" s="193">
        <v>0</v>
      </c>
      <c r="AH807" s="193">
        <v>0</v>
      </c>
      <c r="AI807" s="193">
        <v>0</v>
      </c>
      <c r="AJ807" s="193">
        <v>10700</v>
      </c>
      <c r="AK807" s="193">
        <v>10000</v>
      </c>
      <c r="AL807" s="193">
        <v>20700</v>
      </c>
      <c r="AM807" s="193">
        <v>0</v>
      </c>
      <c r="AN807" s="193">
        <v>0</v>
      </c>
      <c r="AO807" s="193">
        <v>0</v>
      </c>
      <c r="AP807" s="193">
        <v>5000</v>
      </c>
      <c r="AQ807" s="193">
        <v>6400</v>
      </c>
      <c r="AR807" s="193">
        <v>11400</v>
      </c>
      <c r="AS807" s="190" t="s">
        <v>271</v>
      </c>
      <c r="AT807" s="193" t="s">
        <v>271</v>
      </c>
      <c r="AU807" s="193" t="s">
        <v>271</v>
      </c>
      <c r="AV807" s="190" t="s">
        <v>271</v>
      </c>
      <c r="AW807" s="193" t="s">
        <v>271</v>
      </c>
      <c r="AX807" s="193" t="s">
        <v>271</v>
      </c>
      <c r="AY807" s="190" t="s">
        <v>271</v>
      </c>
      <c r="AZ807" s="193" t="s">
        <v>271</v>
      </c>
      <c r="BA807" s="193" t="s">
        <v>271</v>
      </c>
      <c r="BB807" s="190" t="s">
        <v>271</v>
      </c>
      <c r="BC807" s="193" t="s">
        <v>271</v>
      </c>
      <c r="BD807" s="193" t="s">
        <v>271</v>
      </c>
      <c r="BE807" s="190" t="s">
        <v>271</v>
      </c>
      <c r="BF807" s="193" t="s">
        <v>271</v>
      </c>
      <c r="BG807" s="193" t="s">
        <v>271</v>
      </c>
      <c r="BH807" s="190" t="s">
        <v>287</v>
      </c>
      <c r="BI807" s="193">
        <v>4600</v>
      </c>
      <c r="BJ807" s="193">
        <v>0</v>
      </c>
      <c r="BK807" s="190" t="s">
        <v>271</v>
      </c>
      <c r="BL807" s="193" t="s">
        <v>271</v>
      </c>
      <c r="BM807" s="193" t="s">
        <v>271</v>
      </c>
      <c r="BN807" s="190" t="s">
        <v>271</v>
      </c>
      <c r="BO807" s="193" t="s">
        <v>271</v>
      </c>
      <c r="BP807" s="193" t="s">
        <v>271</v>
      </c>
      <c r="BQ807" s="190" t="s">
        <v>271</v>
      </c>
      <c r="BR807" s="193" t="s">
        <v>271</v>
      </c>
      <c r="BS807" s="193" t="s">
        <v>271</v>
      </c>
      <c r="BT807" s="190" t="s">
        <v>271</v>
      </c>
      <c r="BU807" s="193" t="s">
        <v>271</v>
      </c>
      <c r="BV807" s="193" t="s">
        <v>271</v>
      </c>
      <c r="BW807" s="193" t="s">
        <v>271</v>
      </c>
      <c r="BX807" s="193" t="s">
        <v>271</v>
      </c>
      <c r="BY807" s="193">
        <v>0</v>
      </c>
      <c r="BZ807" s="193" t="s">
        <v>271</v>
      </c>
      <c r="CA807" s="193" t="s">
        <v>271</v>
      </c>
      <c r="CB807" s="193">
        <v>0</v>
      </c>
      <c r="CC807" s="190" t="s">
        <v>271</v>
      </c>
      <c r="CD807" s="193" t="s">
        <v>271</v>
      </c>
      <c r="CE807" s="193" t="s">
        <v>271</v>
      </c>
      <c r="CF807" s="190" t="s">
        <v>271</v>
      </c>
      <c r="CG807" s="193" t="s">
        <v>271</v>
      </c>
      <c r="CH807" s="193" t="s">
        <v>271</v>
      </c>
      <c r="CI807" s="190" t="s">
        <v>271</v>
      </c>
      <c r="CJ807" s="193" t="s">
        <v>271</v>
      </c>
      <c r="CK807" s="193" t="s">
        <v>271</v>
      </c>
      <c r="CL807" s="190" t="s">
        <v>271</v>
      </c>
      <c r="CM807" s="193" t="s">
        <v>271</v>
      </c>
      <c r="CN807" s="193" t="s">
        <v>271</v>
      </c>
      <c r="CO807" s="190" t="s">
        <v>271</v>
      </c>
      <c r="CP807" s="193" t="s">
        <v>271</v>
      </c>
      <c r="CQ807" s="193" t="s">
        <v>271</v>
      </c>
      <c r="CR807" s="190" t="s">
        <v>271</v>
      </c>
      <c r="CS807" s="193" t="s">
        <v>271</v>
      </c>
      <c r="CT807" s="193" t="s">
        <v>271</v>
      </c>
      <c r="CU807" s="190" t="s">
        <v>271</v>
      </c>
      <c r="CV807" s="193" t="s">
        <v>271</v>
      </c>
      <c r="CW807" s="193" t="s">
        <v>271</v>
      </c>
      <c r="CX807" s="190" t="s">
        <v>271</v>
      </c>
      <c r="CY807" s="193" t="s">
        <v>271</v>
      </c>
      <c r="CZ807" s="193" t="s">
        <v>271</v>
      </c>
      <c r="DA807" s="190" t="s">
        <v>271</v>
      </c>
      <c r="DB807" s="193" t="s">
        <v>271</v>
      </c>
      <c r="DC807" s="193" t="s">
        <v>271</v>
      </c>
      <c r="DD807" s="190" t="s">
        <v>271</v>
      </c>
      <c r="DE807" s="193" t="s">
        <v>271</v>
      </c>
      <c r="DF807" s="193" t="s">
        <v>271</v>
      </c>
      <c r="DG807" s="190" t="s">
        <v>271</v>
      </c>
      <c r="DH807" s="193" t="s">
        <v>271</v>
      </c>
      <c r="DI807" s="193" t="s">
        <v>271</v>
      </c>
      <c r="DJ807" s="190" t="s">
        <v>271</v>
      </c>
      <c r="DK807" s="193" t="s">
        <v>271</v>
      </c>
      <c r="DL807" s="193" t="s">
        <v>271</v>
      </c>
      <c r="DM807" s="190" t="s">
        <v>271</v>
      </c>
      <c r="DN807" s="193" t="s">
        <v>271</v>
      </c>
      <c r="DO807" s="193" t="s">
        <v>271</v>
      </c>
      <c r="DP807" s="190" t="s">
        <v>271</v>
      </c>
      <c r="DQ807" s="193" t="s">
        <v>271</v>
      </c>
      <c r="DR807" s="193" t="s">
        <v>271</v>
      </c>
      <c r="DS807" s="190" t="s">
        <v>271</v>
      </c>
      <c r="DT807" s="193" t="s">
        <v>271</v>
      </c>
      <c r="DU807" s="193" t="s">
        <v>271</v>
      </c>
      <c r="DV807" s="190" t="s">
        <v>271</v>
      </c>
      <c r="DW807" s="193" t="s">
        <v>271</v>
      </c>
      <c r="DX807" s="193" t="s">
        <v>271</v>
      </c>
      <c r="DY807" s="190" t="s">
        <v>356</v>
      </c>
      <c r="DZ807" s="190" t="s">
        <v>297</v>
      </c>
      <c r="EA807" s="190" t="s">
        <v>271</v>
      </c>
      <c r="EB807" s="190" t="s">
        <v>271</v>
      </c>
      <c r="EC807" s="190" t="s">
        <v>272</v>
      </c>
      <c r="ED807" s="190" t="s">
        <v>323</v>
      </c>
      <c r="EE807" s="190" t="s">
        <v>307</v>
      </c>
      <c r="EF807" s="190" t="s">
        <v>271</v>
      </c>
      <c r="EG807" s="190" t="s">
        <v>352</v>
      </c>
      <c r="EH807" s="190" t="s">
        <v>284</v>
      </c>
      <c r="EI807" s="190" t="s">
        <v>483</v>
      </c>
      <c r="EJ807" s="190" t="s">
        <v>246</v>
      </c>
      <c r="EK807" s="190" t="s">
        <v>379</v>
      </c>
      <c r="EL807" s="190" t="s">
        <v>272</v>
      </c>
      <c r="EM807" s="190" t="s">
        <v>272</v>
      </c>
      <c r="EN807" s="190" t="s">
        <v>272</v>
      </c>
      <c r="EO807" s="190" t="s">
        <v>272</v>
      </c>
      <c r="EP807" s="190" t="s">
        <v>378</v>
      </c>
      <c r="EQ807" s="190">
        <v>4</v>
      </c>
      <c r="ER807" s="190" t="s">
        <v>349</v>
      </c>
      <c r="ES807" s="190" t="s">
        <v>272</v>
      </c>
      <c r="ET807" s="190" t="s">
        <v>272</v>
      </c>
      <c r="EU807" s="190" t="s">
        <v>272</v>
      </c>
      <c r="EV807" s="190" t="s">
        <v>272</v>
      </c>
      <c r="EW807" s="190" t="s">
        <v>303</v>
      </c>
      <c r="EX807" s="190">
        <v>4</v>
      </c>
      <c r="EY807" s="190" t="s">
        <v>318</v>
      </c>
      <c r="EZ807" s="190" t="s">
        <v>266</v>
      </c>
      <c r="FA807" s="190" t="s">
        <v>259</v>
      </c>
      <c r="FB807" s="193">
        <v>0</v>
      </c>
      <c r="FC807" s="190" t="s">
        <v>271</v>
      </c>
      <c r="FD807" s="190" t="s">
        <v>271</v>
      </c>
      <c r="FE807" s="190" t="s">
        <v>271</v>
      </c>
      <c r="FF807" s="190" t="s">
        <v>262</v>
      </c>
      <c r="FG807" s="190" t="s">
        <v>271</v>
      </c>
      <c r="FH807" s="190" t="s">
        <v>5779</v>
      </c>
      <c r="FI807" s="190" t="s">
        <v>5778</v>
      </c>
      <c r="FJ807" s="190" t="s">
        <v>5777</v>
      </c>
      <c r="FK807" s="190" t="s">
        <v>5776</v>
      </c>
      <c r="FL807" s="190" t="s">
        <v>5775</v>
      </c>
      <c r="FM807" s="190" t="s">
        <v>5774</v>
      </c>
      <c r="FN807" s="190" t="s">
        <v>5773</v>
      </c>
      <c r="FO807" s="190" t="s">
        <v>271</v>
      </c>
      <c r="FP807" s="190" t="s">
        <v>5772</v>
      </c>
      <c r="FQ807" s="193">
        <v>0</v>
      </c>
      <c r="FR807" s="193">
        <v>11400</v>
      </c>
      <c r="FS807" s="190" t="s">
        <v>271</v>
      </c>
      <c r="FT807" s="190" t="s">
        <v>271</v>
      </c>
      <c r="FU807" s="190" t="s">
        <v>272</v>
      </c>
      <c r="FV807" s="190" t="s">
        <v>271</v>
      </c>
      <c r="FW807" s="190" t="s">
        <v>271</v>
      </c>
      <c r="FX807" s="190" t="s">
        <v>271</v>
      </c>
      <c r="FY807" s="190" t="s">
        <v>271</v>
      </c>
      <c r="FZ807" s="190" t="s">
        <v>271</v>
      </c>
      <c r="GA807" s="190" t="s">
        <v>271</v>
      </c>
      <c r="GB807" s="190" t="s">
        <v>271</v>
      </c>
      <c r="GC807" s="190" t="s">
        <v>271</v>
      </c>
      <c r="GD807" s="190" t="s">
        <v>271</v>
      </c>
      <c r="GE807" s="190" t="s">
        <v>271</v>
      </c>
    </row>
    <row r="808" spans="1:187" x14ac:dyDescent="0.3">
      <c r="A808" s="190" t="s">
        <v>372</v>
      </c>
      <c r="B808" s="190">
        <v>3336</v>
      </c>
      <c r="C808" s="190" t="s">
        <v>168</v>
      </c>
      <c r="D808" s="190" t="s">
        <v>243</v>
      </c>
      <c r="E808" s="190" t="s">
        <v>5770</v>
      </c>
      <c r="F808" s="190" t="s">
        <v>5769</v>
      </c>
      <c r="G808" s="190" t="s">
        <v>5395</v>
      </c>
      <c r="H808" s="190" t="s">
        <v>369</v>
      </c>
      <c r="I808" s="190" t="s">
        <v>2128</v>
      </c>
      <c r="J808" s="190" t="s">
        <v>5768</v>
      </c>
      <c r="K808" s="190" t="s">
        <v>271</v>
      </c>
      <c r="L808" s="190" t="s">
        <v>271</v>
      </c>
      <c r="M808" s="190" t="s">
        <v>271</v>
      </c>
      <c r="N808" s="190" t="s">
        <v>271</v>
      </c>
      <c r="O808" s="190" t="s">
        <v>271</v>
      </c>
      <c r="P808" s="190" t="s">
        <v>271</v>
      </c>
      <c r="Q808" s="191">
        <v>41606</v>
      </c>
      <c r="R808" s="191">
        <v>42517</v>
      </c>
      <c r="S808" s="191">
        <v>42609</v>
      </c>
      <c r="T808" s="190" t="s">
        <v>391</v>
      </c>
      <c r="U808" s="194">
        <v>2821000</v>
      </c>
      <c r="V808" s="190" t="s">
        <v>3139</v>
      </c>
      <c r="W808" s="190" t="s">
        <v>3137</v>
      </c>
      <c r="X808" s="190" t="s">
        <v>5767</v>
      </c>
      <c r="Y808" s="190" t="s">
        <v>5766</v>
      </c>
      <c r="Z808" s="190" t="s">
        <v>5765</v>
      </c>
      <c r="AA808" s="190" t="s">
        <v>5764</v>
      </c>
      <c r="AB808" s="190" t="s">
        <v>310</v>
      </c>
      <c r="AC808" s="190" t="s">
        <v>5763</v>
      </c>
      <c r="AD808" s="190" t="s">
        <v>325</v>
      </c>
      <c r="AE808" s="190" t="s">
        <v>5762</v>
      </c>
      <c r="AF808" s="190" t="s">
        <v>5761</v>
      </c>
      <c r="AG808" s="193">
        <v>202696</v>
      </c>
      <c r="AH808" s="193">
        <v>86870</v>
      </c>
      <c r="AI808" s="193">
        <v>289566</v>
      </c>
      <c r="AJ808" s="193">
        <v>19853</v>
      </c>
      <c r="AK808" s="193">
        <v>8509</v>
      </c>
      <c r="AL808" s="193">
        <v>28362</v>
      </c>
      <c r="AM808" s="193">
        <v>0</v>
      </c>
      <c r="AN808" s="193">
        <v>0</v>
      </c>
      <c r="AO808" s="193">
        <v>0</v>
      </c>
      <c r="AP808" s="193">
        <v>0</v>
      </c>
      <c r="AQ808" s="193">
        <v>0</v>
      </c>
      <c r="AR808" s="193">
        <v>0</v>
      </c>
      <c r="AS808" s="190" t="s">
        <v>271</v>
      </c>
      <c r="AT808" s="193" t="s">
        <v>271</v>
      </c>
      <c r="AU808" s="193" t="s">
        <v>271</v>
      </c>
      <c r="AV808" s="190" t="s">
        <v>271</v>
      </c>
      <c r="AW808" s="193" t="s">
        <v>271</v>
      </c>
      <c r="AX808" s="193" t="s">
        <v>271</v>
      </c>
      <c r="AY808" s="190" t="s">
        <v>271</v>
      </c>
      <c r="AZ808" s="193" t="s">
        <v>271</v>
      </c>
      <c r="BA808" s="193" t="s">
        <v>271</v>
      </c>
      <c r="BB808" s="190" t="s">
        <v>271</v>
      </c>
      <c r="BC808" s="193" t="s">
        <v>271</v>
      </c>
      <c r="BD808" s="193" t="s">
        <v>271</v>
      </c>
      <c r="BE808" s="190" t="s">
        <v>271</v>
      </c>
      <c r="BF808" s="193" t="s">
        <v>271</v>
      </c>
      <c r="BG808" s="193" t="s">
        <v>271</v>
      </c>
      <c r="BH808" s="190" t="s">
        <v>271</v>
      </c>
      <c r="BI808" s="193" t="s">
        <v>271</v>
      </c>
      <c r="BJ808" s="193" t="s">
        <v>271</v>
      </c>
      <c r="BK808" s="190" t="s">
        <v>271</v>
      </c>
      <c r="BL808" s="193" t="s">
        <v>271</v>
      </c>
      <c r="BM808" s="193" t="s">
        <v>271</v>
      </c>
      <c r="BN808" s="190" t="s">
        <v>271</v>
      </c>
      <c r="BO808" s="193" t="s">
        <v>271</v>
      </c>
      <c r="BP808" s="193" t="s">
        <v>271</v>
      </c>
      <c r="BQ808" s="190" t="s">
        <v>271</v>
      </c>
      <c r="BR808" s="193" t="s">
        <v>271</v>
      </c>
      <c r="BS808" s="193" t="s">
        <v>271</v>
      </c>
      <c r="BT808" s="190" t="s">
        <v>271</v>
      </c>
      <c r="BU808" s="193" t="s">
        <v>271</v>
      </c>
      <c r="BV808" s="193" t="s">
        <v>271</v>
      </c>
      <c r="BW808" s="193">
        <v>202696</v>
      </c>
      <c r="BX808" s="193">
        <v>86870</v>
      </c>
      <c r="BY808" s="193">
        <v>289566</v>
      </c>
      <c r="BZ808" s="193">
        <v>19853</v>
      </c>
      <c r="CA808" s="193">
        <v>8509</v>
      </c>
      <c r="CB808" s="193">
        <v>28362</v>
      </c>
      <c r="CC808" s="190" t="s">
        <v>271</v>
      </c>
      <c r="CD808" s="193" t="s">
        <v>271</v>
      </c>
      <c r="CE808" s="193" t="s">
        <v>271</v>
      </c>
      <c r="CF808" s="190" t="s">
        <v>287</v>
      </c>
      <c r="CG808" s="193">
        <v>0</v>
      </c>
      <c r="CH808" s="193">
        <v>0</v>
      </c>
      <c r="CI808" s="190" t="s">
        <v>271</v>
      </c>
      <c r="CJ808" s="193" t="s">
        <v>271</v>
      </c>
      <c r="CK808" s="193" t="s">
        <v>271</v>
      </c>
      <c r="CL808" s="190" t="s">
        <v>287</v>
      </c>
      <c r="CM808" s="193">
        <v>0</v>
      </c>
      <c r="CN808" s="193">
        <v>0</v>
      </c>
      <c r="CO808" s="190" t="s">
        <v>287</v>
      </c>
      <c r="CP808" s="193">
        <v>0</v>
      </c>
      <c r="CQ808" s="193">
        <v>0</v>
      </c>
      <c r="CR808" s="190" t="s">
        <v>271</v>
      </c>
      <c r="CS808" s="193" t="s">
        <v>271</v>
      </c>
      <c r="CT808" s="193" t="s">
        <v>271</v>
      </c>
      <c r="CU808" s="190" t="s">
        <v>271</v>
      </c>
      <c r="CV808" s="193" t="s">
        <v>271</v>
      </c>
      <c r="CW808" s="193" t="s">
        <v>271</v>
      </c>
      <c r="CX808" s="190" t="s">
        <v>271</v>
      </c>
      <c r="CY808" s="193" t="s">
        <v>271</v>
      </c>
      <c r="CZ808" s="193" t="s">
        <v>271</v>
      </c>
      <c r="DA808" s="190" t="s">
        <v>271</v>
      </c>
      <c r="DB808" s="193" t="s">
        <v>271</v>
      </c>
      <c r="DC808" s="193" t="s">
        <v>271</v>
      </c>
      <c r="DD808" s="190" t="s">
        <v>271</v>
      </c>
      <c r="DE808" s="193" t="s">
        <v>271</v>
      </c>
      <c r="DF808" s="193" t="s">
        <v>271</v>
      </c>
      <c r="DG808" s="190" t="s">
        <v>287</v>
      </c>
      <c r="DH808" s="193">
        <v>0</v>
      </c>
      <c r="DI808" s="193">
        <v>0</v>
      </c>
      <c r="DJ808" s="190" t="s">
        <v>271</v>
      </c>
      <c r="DK808" s="193" t="s">
        <v>271</v>
      </c>
      <c r="DL808" s="193" t="s">
        <v>271</v>
      </c>
      <c r="DM808" s="190" t="s">
        <v>271</v>
      </c>
      <c r="DN808" s="193" t="s">
        <v>271</v>
      </c>
      <c r="DO808" s="193" t="s">
        <v>271</v>
      </c>
      <c r="DP808" s="190" t="s">
        <v>271</v>
      </c>
      <c r="DQ808" s="193" t="s">
        <v>271</v>
      </c>
      <c r="DR808" s="193" t="s">
        <v>271</v>
      </c>
      <c r="DS808" s="190" t="s">
        <v>271</v>
      </c>
      <c r="DT808" s="193" t="s">
        <v>271</v>
      </c>
      <c r="DU808" s="193" t="s">
        <v>271</v>
      </c>
      <c r="DV808" s="190" t="s">
        <v>287</v>
      </c>
      <c r="DW808" s="193">
        <v>28362</v>
      </c>
      <c r="DX808" s="193">
        <v>289566</v>
      </c>
      <c r="DY808" s="190" t="s">
        <v>356</v>
      </c>
      <c r="DZ808" s="190" t="s">
        <v>297</v>
      </c>
      <c r="EA808" s="190" t="s">
        <v>271</v>
      </c>
      <c r="EB808" s="190" t="s">
        <v>271</v>
      </c>
      <c r="EC808" s="190" t="s">
        <v>272</v>
      </c>
      <c r="ED808" s="190" t="s">
        <v>694</v>
      </c>
      <c r="EE808" s="190" t="s">
        <v>271</v>
      </c>
      <c r="EF808" s="190" t="s">
        <v>5760</v>
      </c>
      <c r="EG808" s="190" t="s">
        <v>321</v>
      </c>
      <c r="EH808" s="190" t="s">
        <v>320</v>
      </c>
      <c r="EI808" s="190" t="s">
        <v>283</v>
      </c>
      <c r="EJ808" s="190" t="s">
        <v>246</v>
      </c>
      <c r="EK808" s="190" t="s">
        <v>379</v>
      </c>
      <c r="EL808" s="190" t="s">
        <v>272</v>
      </c>
      <c r="EM808" s="190" t="s">
        <v>272</v>
      </c>
      <c r="EN808" s="190" t="s">
        <v>272</v>
      </c>
      <c r="EO808" s="190" t="s">
        <v>272</v>
      </c>
      <c r="EP808" s="190" t="s">
        <v>378</v>
      </c>
      <c r="EQ808" s="190">
        <v>4</v>
      </c>
      <c r="ER808" s="190" t="s">
        <v>349</v>
      </c>
      <c r="ES808" s="190" t="s">
        <v>272</v>
      </c>
      <c r="ET808" s="190" t="s">
        <v>272</v>
      </c>
      <c r="EU808" s="190" t="s">
        <v>272</v>
      </c>
      <c r="EV808" s="190" t="s">
        <v>272</v>
      </c>
      <c r="EW808" s="190" t="s">
        <v>303</v>
      </c>
      <c r="EX808" s="190">
        <v>4</v>
      </c>
      <c r="EY808" s="190" t="s">
        <v>278</v>
      </c>
      <c r="EZ808" s="190" t="s">
        <v>266</v>
      </c>
      <c r="FA808" s="190" t="s">
        <v>258</v>
      </c>
      <c r="FB808" s="193">
        <v>1</v>
      </c>
      <c r="FC808" s="190" t="s">
        <v>276</v>
      </c>
      <c r="FD808" s="190" t="s">
        <v>276</v>
      </c>
      <c r="FE808" s="190" t="s">
        <v>276</v>
      </c>
      <c r="FF808" s="190" t="s">
        <v>264</v>
      </c>
      <c r="FG808" s="190" t="s">
        <v>271</v>
      </c>
      <c r="FH808" s="190" t="s">
        <v>271</v>
      </c>
      <c r="FI808" s="190" t="s">
        <v>271</v>
      </c>
      <c r="FJ808" s="190" t="s">
        <v>271</v>
      </c>
      <c r="FK808" s="190" t="s">
        <v>271</v>
      </c>
      <c r="FL808" s="190" t="s">
        <v>271</v>
      </c>
      <c r="FM808" s="190" t="s">
        <v>271</v>
      </c>
      <c r="FN808" s="190" t="s">
        <v>271</v>
      </c>
      <c r="FO808" s="190" t="s">
        <v>271</v>
      </c>
      <c r="FP808" s="190" t="s">
        <v>271</v>
      </c>
      <c r="FQ808" s="193">
        <v>289566</v>
      </c>
      <c r="FR808" s="193">
        <v>28362</v>
      </c>
      <c r="FS808" s="190" t="s">
        <v>271</v>
      </c>
      <c r="FT808" s="190" t="s">
        <v>271</v>
      </c>
      <c r="FU808" s="190" t="s">
        <v>271</v>
      </c>
      <c r="FV808" s="190" t="s">
        <v>271</v>
      </c>
      <c r="FW808" s="190" t="s">
        <v>271</v>
      </c>
      <c r="FX808" s="190" t="s">
        <v>271</v>
      </c>
      <c r="FY808" s="190" t="s">
        <v>271</v>
      </c>
      <c r="FZ808" s="190" t="s">
        <v>271</v>
      </c>
      <c r="GA808" s="190" t="s">
        <v>271</v>
      </c>
      <c r="GB808" s="190" t="s">
        <v>271</v>
      </c>
      <c r="GC808" s="190" t="s">
        <v>272</v>
      </c>
      <c r="GD808" s="190" t="s">
        <v>272</v>
      </c>
      <c r="GE808" s="190" t="s">
        <v>271</v>
      </c>
    </row>
    <row r="809" spans="1:187" x14ac:dyDescent="0.3">
      <c r="A809" s="190" t="s">
        <v>372</v>
      </c>
      <c r="B809" s="190">
        <v>3337</v>
      </c>
      <c r="C809" s="190" t="s">
        <v>168</v>
      </c>
      <c r="D809" s="190" t="s">
        <v>243</v>
      </c>
      <c r="E809" s="190" t="s">
        <v>5759</v>
      </c>
      <c r="F809" s="190" t="s">
        <v>5758</v>
      </c>
      <c r="G809" s="190" t="s">
        <v>5395</v>
      </c>
      <c r="H809" s="190" t="s">
        <v>514</v>
      </c>
      <c r="I809" s="190" t="s">
        <v>2128</v>
      </c>
      <c r="J809" s="190" t="s">
        <v>5757</v>
      </c>
      <c r="K809" s="190" t="s">
        <v>1272</v>
      </c>
      <c r="L809" s="190" t="s">
        <v>271</v>
      </c>
      <c r="M809" s="190" t="s">
        <v>5756</v>
      </c>
      <c r="N809" s="190" t="s">
        <v>271</v>
      </c>
      <c r="O809" s="190" t="s">
        <v>271</v>
      </c>
      <c r="P809" s="190" t="s">
        <v>271</v>
      </c>
      <c r="Q809" s="191">
        <v>42248</v>
      </c>
      <c r="R809" s="191">
        <v>43343</v>
      </c>
      <c r="T809" s="190" t="s">
        <v>366</v>
      </c>
      <c r="U809" s="194">
        <v>3359991</v>
      </c>
      <c r="V809" s="190" t="s">
        <v>5755</v>
      </c>
      <c r="W809" s="190" t="s">
        <v>5754</v>
      </c>
      <c r="X809" s="190" t="s">
        <v>5753</v>
      </c>
      <c r="Y809" s="190" t="s">
        <v>723</v>
      </c>
      <c r="Z809" s="190" t="s">
        <v>722</v>
      </c>
      <c r="AA809" s="190" t="s">
        <v>721</v>
      </c>
      <c r="AB809" s="190" t="s">
        <v>310</v>
      </c>
      <c r="AC809" s="190" t="s">
        <v>5752</v>
      </c>
      <c r="AD809" s="190" t="s">
        <v>289</v>
      </c>
      <c r="AE809" s="190" t="s">
        <v>5751</v>
      </c>
      <c r="AF809" s="190" t="s">
        <v>5750</v>
      </c>
      <c r="AG809" s="193">
        <v>0</v>
      </c>
      <c r="AH809" s="193">
        <v>0</v>
      </c>
      <c r="AI809" s="193">
        <v>0</v>
      </c>
      <c r="AJ809" s="193">
        <v>8917</v>
      </c>
      <c r="AK809" s="193">
        <v>9858</v>
      </c>
      <c r="AL809" s="193">
        <v>18775</v>
      </c>
      <c r="AM809" s="193">
        <v>0</v>
      </c>
      <c r="AN809" s="193">
        <v>0</v>
      </c>
      <c r="AO809" s="193">
        <v>0</v>
      </c>
      <c r="AP809" s="193">
        <v>0</v>
      </c>
      <c r="AQ809" s="193">
        <v>0</v>
      </c>
      <c r="AR809" s="193">
        <v>0</v>
      </c>
      <c r="AS809" s="190" t="s">
        <v>271</v>
      </c>
      <c r="AT809" s="193" t="s">
        <v>271</v>
      </c>
      <c r="AU809" s="193" t="s">
        <v>271</v>
      </c>
      <c r="AV809" s="190" t="s">
        <v>271</v>
      </c>
      <c r="AW809" s="193" t="s">
        <v>271</v>
      </c>
      <c r="AX809" s="193" t="s">
        <v>271</v>
      </c>
      <c r="AY809" s="190" t="s">
        <v>271</v>
      </c>
      <c r="AZ809" s="193" t="s">
        <v>271</v>
      </c>
      <c r="BA809" s="193" t="s">
        <v>271</v>
      </c>
      <c r="BB809" s="190" t="s">
        <v>271</v>
      </c>
      <c r="BC809" s="193" t="s">
        <v>271</v>
      </c>
      <c r="BD809" s="193" t="s">
        <v>271</v>
      </c>
      <c r="BE809" s="190" t="s">
        <v>271</v>
      </c>
      <c r="BF809" s="193" t="s">
        <v>271</v>
      </c>
      <c r="BG809" s="193" t="s">
        <v>271</v>
      </c>
      <c r="BH809" s="190" t="s">
        <v>271</v>
      </c>
      <c r="BI809" s="193" t="s">
        <v>271</v>
      </c>
      <c r="BJ809" s="193" t="s">
        <v>271</v>
      </c>
      <c r="BK809" s="190" t="s">
        <v>271</v>
      </c>
      <c r="BL809" s="193" t="s">
        <v>271</v>
      </c>
      <c r="BM809" s="193" t="s">
        <v>271</v>
      </c>
      <c r="BN809" s="190" t="s">
        <v>271</v>
      </c>
      <c r="BO809" s="193" t="s">
        <v>271</v>
      </c>
      <c r="BP809" s="193" t="s">
        <v>271</v>
      </c>
      <c r="BQ809" s="190" t="s">
        <v>271</v>
      </c>
      <c r="BR809" s="193" t="s">
        <v>271</v>
      </c>
      <c r="BS809" s="193" t="s">
        <v>271</v>
      </c>
      <c r="BT809" s="190" t="s">
        <v>271</v>
      </c>
      <c r="BU809" s="193" t="s">
        <v>271</v>
      </c>
      <c r="BV809" s="193" t="s">
        <v>271</v>
      </c>
      <c r="BW809" s="193">
        <v>0</v>
      </c>
      <c r="BX809" s="193">
        <v>0</v>
      </c>
      <c r="BY809" s="193">
        <v>0</v>
      </c>
      <c r="BZ809" s="193">
        <v>8917</v>
      </c>
      <c r="CA809" s="193">
        <v>9858</v>
      </c>
      <c r="CB809" s="193">
        <v>18775</v>
      </c>
      <c r="CC809" s="190" t="s">
        <v>271</v>
      </c>
      <c r="CD809" s="193" t="s">
        <v>271</v>
      </c>
      <c r="CE809" s="193" t="s">
        <v>271</v>
      </c>
      <c r="CF809" s="190" t="s">
        <v>271</v>
      </c>
      <c r="CG809" s="193" t="s">
        <v>271</v>
      </c>
      <c r="CH809" s="193" t="s">
        <v>271</v>
      </c>
      <c r="CI809" s="190" t="s">
        <v>271</v>
      </c>
      <c r="CJ809" s="193" t="s">
        <v>271</v>
      </c>
      <c r="CK809" s="193" t="s">
        <v>271</v>
      </c>
      <c r="CL809" s="190" t="s">
        <v>271</v>
      </c>
      <c r="CM809" s="193" t="s">
        <v>271</v>
      </c>
      <c r="CN809" s="193" t="s">
        <v>271</v>
      </c>
      <c r="CO809" s="190" t="s">
        <v>271</v>
      </c>
      <c r="CP809" s="193" t="s">
        <v>271</v>
      </c>
      <c r="CQ809" s="193" t="s">
        <v>271</v>
      </c>
      <c r="CR809" s="190" t="s">
        <v>287</v>
      </c>
      <c r="CS809" s="193">
        <v>18775</v>
      </c>
      <c r="CT809" s="193">
        <v>0</v>
      </c>
      <c r="CU809" s="190" t="s">
        <v>271</v>
      </c>
      <c r="CV809" s="193" t="s">
        <v>271</v>
      </c>
      <c r="CW809" s="193" t="s">
        <v>271</v>
      </c>
      <c r="CX809" s="190" t="s">
        <v>271</v>
      </c>
      <c r="CY809" s="193" t="s">
        <v>271</v>
      </c>
      <c r="CZ809" s="193" t="s">
        <v>271</v>
      </c>
      <c r="DA809" s="190" t="s">
        <v>287</v>
      </c>
      <c r="DB809" s="193">
        <v>0</v>
      </c>
      <c r="DC809" s="193">
        <v>0</v>
      </c>
      <c r="DD809" s="190" t="s">
        <v>271</v>
      </c>
      <c r="DE809" s="193" t="s">
        <v>271</v>
      </c>
      <c r="DF809" s="193" t="s">
        <v>271</v>
      </c>
      <c r="DG809" s="190" t="s">
        <v>287</v>
      </c>
      <c r="DH809" s="193">
        <v>0</v>
      </c>
      <c r="DI809" s="193">
        <v>0</v>
      </c>
      <c r="DJ809" s="190" t="s">
        <v>271</v>
      </c>
      <c r="DK809" s="193" t="s">
        <v>271</v>
      </c>
      <c r="DL809" s="193" t="s">
        <v>271</v>
      </c>
      <c r="DM809" s="190" t="s">
        <v>271</v>
      </c>
      <c r="DN809" s="193" t="s">
        <v>271</v>
      </c>
      <c r="DO809" s="193" t="s">
        <v>271</v>
      </c>
      <c r="DP809" s="190" t="s">
        <v>271</v>
      </c>
      <c r="DQ809" s="193" t="s">
        <v>271</v>
      </c>
      <c r="DR809" s="193" t="s">
        <v>271</v>
      </c>
      <c r="DS809" s="190" t="s">
        <v>271</v>
      </c>
      <c r="DT809" s="193" t="s">
        <v>271</v>
      </c>
      <c r="DU809" s="193" t="s">
        <v>271</v>
      </c>
      <c r="DV809" s="190" t="s">
        <v>271</v>
      </c>
      <c r="DW809" s="193" t="s">
        <v>271</v>
      </c>
      <c r="DX809" s="193" t="s">
        <v>271</v>
      </c>
      <c r="DY809" s="190" t="s">
        <v>655</v>
      </c>
      <c r="DZ809" s="190" t="s">
        <v>297</v>
      </c>
      <c r="EA809" s="190" t="s">
        <v>271</v>
      </c>
      <c r="EB809" s="190" t="s">
        <v>271</v>
      </c>
      <c r="EC809" s="190" t="s">
        <v>271</v>
      </c>
      <c r="ED809" s="190" t="s">
        <v>271</v>
      </c>
      <c r="EE809" s="190" t="s">
        <v>271</v>
      </c>
      <c r="EF809" s="190" t="s">
        <v>271</v>
      </c>
      <c r="EG809" s="190" t="s">
        <v>321</v>
      </c>
      <c r="EH809" s="190" t="s">
        <v>380</v>
      </c>
      <c r="EI809" s="190" t="s">
        <v>483</v>
      </c>
      <c r="EJ809" s="190" t="s">
        <v>246</v>
      </c>
      <c r="EK809" s="190" t="s">
        <v>379</v>
      </c>
      <c r="EL809" s="190" t="s">
        <v>272</v>
      </c>
      <c r="EM809" s="190" t="s">
        <v>272</v>
      </c>
      <c r="EN809" s="190" t="s">
        <v>272</v>
      </c>
      <c r="EO809" s="190" t="s">
        <v>272</v>
      </c>
      <c r="EP809" s="190" t="s">
        <v>378</v>
      </c>
      <c r="EQ809" s="190">
        <v>4</v>
      </c>
      <c r="ER809" s="190" t="s">
        <v>404</v>
      </c>
      <c r="ES809" s="190" t="s">
        <v>272</v>
      </c>
      <c r="ET809" s="190" t="s">
        <v>272</v>
      </c>
      <c r="EU809" s="190" t="s">
        <v>272</v>
      </c>
      <c r="EV809" s="190" t="s">
        <v>272</v>
      </c>
      <c r="EW809" s="190" t="s">
        <v>279</v>
      </c>
      <c r="EX809" s="190">
        <v>4</v>
      </c>
      <c r="EY809" s="190" t="s">
        <v>302</v>
      </c>
      <c r="EZ809" s="190" t="s">
        <v>268</v>
      </c>
      <c r="FA809" s="190" t="s">
        <v>259</v>
      </c>
      <c r="FB809" s="193">
        <v>0</v>
      </c>
      <c r="FC809" s="190" t="s">
        <v>271</v>
      </c>
      <c r="FD809" s="190" t="s">
        <v>271</v>
      </c>
      <c r="FE809" s="190" t="s">
        <v>271</v>
      </c>
      <c r="FF809" s="190" t="s">
        <v>271</v>
      </c>
      <c r="FG809" s="190" t="s">
        <v>271</v>
      </c>
      <c r="FH809" s="190" t="s">
        <v>271</v>
      </c>
      <c r="FI809" s="190" t="s">
        <v>271</v>
      </c>
      <c r="FJ809" s="190" t="s">
        <v>271</v>
      </c>
      <c r="FK809" s="190" t="s">
        <v>271</v>
      </c>
      <c r="FL809" s="190" t="s">
        <v>271</v>
      </c>
      <c r="FM809" s="190" t="s">
        <v>271</v>
      </c>
      <c r="FN809" s="190" t="s">
        <v>271</v>
      </c>
      <c r="FO809" s="190" t="s">
        <v>271</v>
      </c>
      <c r="FP809" s="190" t="s">
        <v>271</v>
      </c>
      <c r="FQ809" s="193">
        <v>0</v>
      </c>
      <c r="FR809" s="193">
        <v>18775</v>
      </c>
      <c r="FS809" s="190" t="s">
        <v>272</v>
      </c>
      <c r="FT809" s="190" t="s">
        <v>271</v>
      </c>
      <c r="FU809" s="190" t="s">
        <v>271</v>
      </c>
      <c r="FV809" s="190" t="s">
        <v>271</v>
      </c>
      <c r="FW809" s="190" t="s">
        <v>271</v>
      </c>
      <c r="FX809" s="190" t="s">
        <v>271</v>
      </c>
      <c r="FY809" s="190" t="s">
        <v>271</v>
      </c>
      <c r="FZ809" s="190" t="s">
        <v>271</v>
      </c>
      <c r="GA809" s="190" t="s">
        <v>271</v>
      </c>
      <c r="GB809" s="190" t="s">
        <v>271</v>
      </c>
      <c r="GC809" s="190" t="s">
        <v>271</v>
      </c>
      <c r="GD809" s="190" t="s">
        <v>271</v>
      </c>
      <c r="GE809" s="190" t="s">
        <v>271</v>
      </c>
    </row>
    <row r="810" spans="1:187" x14ac:dyDescent="0.3">
      <c r="A810" s="190" t="s">
        <v>372</v>
      </c>
      <c r="B810" s="190">
        <v>3338</v>
      </c>
      <c r="C810" s="190" t="s">
        <v>168</v>
      </c>
      <c r="D810" s="190" t="s">
        <v>243</v>
      </c>
      <c r="E810" s="190" t="s">
        <v>5749</v>
      </c>
      <c r="F810" s="190" t="s">
        <v>5748</v>
      </c>
      <c r="G810" s="190" t="s">
        <v>5395</v>
      </c>
      <c r="H810" s="190" t="s">
        <v>369</v>
      </c>
      <c r="I810" s="190" t="s">
        <v>2128</v>
      </c>
      <c r="J810" s="190" t="s">
        <v>2650</v>
      </c>
      <c r="K810" s="190" t="s">
        <v>271</v>
      </c>
      <c r="L810" s="190" t="s">
        <v>271</v>
      </c>
      <c r="M810" s="190" t="s">
        <v>271</v>
      </c>
      <c r="N810" s="190" t="s">
        <v>271</v>
      </c>
      <c r="O810" s="190" t="s">
        <v>271</v>
      </c>
      <c r="P810" s="190" t="s">
        <v>271</v>
      </c>
      <c r="Q810" s="191">
        <v>41320</v>
      </c>
      <c r="R810" s="191">
        <v>42716</v>
      </c>
      <c r="S810" s="191">
        <v>42916</v>
      </c>
      <c r="T810" s="190" t="s">
        <v>366</v>
      </c>
      <c r="U810" s="194">
        <v>10400000</v>
      </c>
      <c r="V810" s="190" t="s">
        <v>3139</v>
      </c>
      <c r="W810" s="190" t="s">
        <v>2296</v>
      </c>
      <c r="X810" s="190" t="s">
        <v>3137</v>
      </c>
      <c r="Y810" s="190" t="s">
        <v>5747</v>
      </c>
      <c r="Z810" s="190" t="s">
        <v>834</v>
      </c>
      <c r="AA810" s="190" t="s">
        <v>5746</v>
      </c>
      <c r="AB810" s="190" t="s">
        <v>310</v>
      </c>
      <c r="AC810" s="190" t="s">
        <v>5745</v>
      </c>
      <c r="AD810" s="190" t="s">
        <v>325</v>
      </c>
      <c r="AE810" s="190" t="s">
        <v>5744</v>
      </c>
      <c r="AF810" s="190" t="s">
        <v>5743</v>
      </c>
      <c r="AG810" s="193" t="s">
        <v>271</v>
      </c>
      <c r="AH810" s="193" t="s">
        <v>271</v>
      </c>
      <c r="AI810" s="193">
        <v>216000</v>
      </c>
      <c r="AJ810" s="193" t="s">
        <v>271</v>
      </c>
      <c r="AK810" s="193" t="s">
        <v>271</v>
      </c>
      <c r="AL810" s="193">
        <v>36000</v>
      </c>
      <c r="AM810" s="193">
        <v>0</v>
      </c>
      <c r="AN810" s="193">
        <v>0</v>
      </c>
      <c r="AO810" s="193">
        <v>0</v>
      </c>
      <c r="AP810" s="193">
        <v>0</v>
      </c>
      <c r="AQ810" s="193">
        <v>0</v>
      </c>
      <c r="AR810" s="193">
        <v>0</v>
      </c>
      <c r="AS810" s="190" t="s">
        <v>271</v>
      </c>
      <c r="AT810" s="193" t="s">
        <v>271</v>
      </c>
      <c r="AU810" s="193" t="s">
        <v>271</v>
      </c>
      <c r="AV810" s="190" t="s">
        <v>271</v>
      </c>
      <c r="AW810" s="193" t="s">
        <v>271</v>
      </c>
      <c r="AX810" s="193" t="s">
        <v>271</v>
      </c>
      <c r="AY810" s="190" t="s">
        <v>271</v>
      </c>
      <c r="AZ810" s="193" t="s">
        <v>271</v>
      </c>
      <c r="BA810" s="193" t="s">
        <v>271</v>
      </c>
      <c r="BB810" s="190" t="s">
        <v>271</v>
      </c>
      <c r="BC810" s="193" t="s">
        <v>271</v>
      </c>
      <c r="BD810" s="193" t="s">
        <v>271</v>
      </c>
      <c r="BE810" s="190" t="s">
        <v>271</v>
      </c>
      <c r="BF810" s="193" t="s">
        <v>271</v>
      </c>
      <c r="BG810" s="193" t="s">
        <v>271</v>
      </c>
      <c r="BH810" s="190" t="s">
        <v>271</v>
      </c>
      <c r="BI810" s="193" t="s">
        <v>271</v>
      </c>
      <c r="BJ810" s="193" t="s">
        <v>271</v>
      </c>
      <c r="BK810" s="190" t="s">
        <v>271</v>
      </c>
      <c r="BL810" s="193" t="s">
        <v>271</v>
      </c>
      <c r="BM810" s="193" t="s">
        <v>271</v>
      </c>
      <c r="BN810" s="190" t="s">
        <v>271</v>
      </c>
      <c r="BO810" s="193" t="s">
        <v>271</v>
      </c>
      <c r="BP810" s="193" t="s">
        <v>271</v>
      </c>
      <c r="BQ810" s="190" t="s">
        <v>271</v>
      </c>
      <c r="BR810" s="193" t="s">
        <v>271</v>
      </c>
      <c r="BS810" s="193" t="s">
        <v>271</v>
      </c>
      <c r="BT810" s="190" t="s">
        <v>271</v>
      </c>
      <c r="BU810" s="193" t="s">
        <v>271</v>
      </c>
      <c r="BV810" s="193" t="s">
        <v>271</v>
      </c>
      <c r="BW810" s="193">
        <v>292</v>
      </c>
      <c r="BX810" s="193">
        <v>508</v>
      </c>
      <c r="BY810" s="193">
        <v>800</v>
      </c>
      <c r="BZ810" s="193">
        <v>1550</v>
      </c>
      <c r="CA810" s="193">
        <v>736</v>
      </c>
      <c r="CB810" s="193">
        <v>2286</v>
      </c>
      <c r="CC810" s="190" t="s">
        <v>271</v>
      </c>
      <c r="CD810" s="193" t="s">
        <v>271</v>
      </c>
      <c r="CE810" s="193" t="s">
        <v>271</v>
      </c>
      <c r="CF810" s="190" t="s">
        <v>271</v>
      </c>
      <c r="CG810" s="193" t="s">
        <v>271</v>
      </c>
      <c r="CH810" s="193" t="s">
        <v>271</v>
      </c>
      <c r="CI810" s="190" t="s">
        <v>287</v>
      </c>
      <c r="CJ810" s="193">
        <v>0</v>
      </c>
      <c r="CK810" s="193">
        <v>0</v>
      </c>
      <c r="CL810" s="190" t="s">
        <v>271</v>
      </c>
      <c r="CM810" s="193" t="s">
        <v>271</v>
      </c>
      <c r="CN810" s="193" t="s">
        <v>271</v>
      </c>
      <c r="CO810" s="190" t="s">
        <v>271</v>
      </c>
      <c r="CP810" s="193" t="s">
        <v>271</v>
      </c>
      <c r="CQ810" s="193" t="s">
        <v>271</v>
      </c>
      <c r="CR810" s="190" t="s">
        <v>287</v>
      </c>
      <c r="CS810" s="193">
        <v>982</v>
      </c>
      <c r="CT810" s="193">
        <v>5892</v>
      </c>
      <c r="CU810" s="190" t="s">
        <v>271</v>
      </c>
      <c r="CV810" s="193" t="s">
        <v>271</v>
      </c>
      <c r="CW810" s="193" t="s">
        <v>271</v>
      </c>
      <c r="CX810" s="190" t="s">
        <v>271</v>
      </c>
      <c r="CY810" s="193" t="s">
        <v>271</v>
      </c>
      <c r="CZ810" s="193" t="s">
        <v>271</v>
      </c>
      <c r="DA810" s="190" t="s">
        <v>271</v>
      </c>
      <c r="DB810" s="193" t="s">
        <v>271</v>
      </c>
      <c r="DC810" s="193" t="s">
        <v>271</v>
      </c>
      <c r="DD810" s="190" t="s">
        <v>271</v>
      </c>
      <c r="DE810" s="193" t="s">
        <v>271</v>
      </c>
      <c r="DF810" s="193" t="s">
        <v>271</v>
      </c>
      <c r="DG810" s="190" t="s">
        <v>287</v>
      </c>
      <c r="DH810" s="193">
        <v>0</v>
      </c>
      <c r="DI810" s="193">
        <v>0</v>
      </c>
      <c r="DJ810" s="190" t="s">
        <v>287</v>
      </c>
      <c r="DK810" s="193">
        <v>2286</v>
      </c>
      <c r="DL810" s="193">
        <v>13716</v>
      </c>
      <c r="DM810" s="190" t="s">
        <v>271</v>
      </c>
      <c r="DN810" s="193" t="s">
        <v>271</v>
      </c>
      <c r="DO810" s="193" t="s">
        <v>271</v>
      </c>
      <c r="DP810" s="190" t="s">
        <v>271</v>
      </c>
      <c r="DQ810" s="193" t="s">
        <v>271</v>
      </c>
      <c r="DR810" s="193" t="s">
        <v>271</v>
      </c>
      <c r="DS810" s="190" t="s">
        <v>271</v>
      </c>
      <c r="DT810" s="193" t="s">
        <v>271</v>
      </c>
      <c r="DU810" s="193" t="s">
        <v>271</v>
      </c>
      <c r="DV810" s="190" t="s">
        <v>271</v>
      </c>
      <c r="DW810" s="193" t="s">
        <v>271</v>
      </c>
      <c r="DX810" s="193" t="s">
        <v>271</v>
      </c>
      <c r="DY810" s="190" t="s">
        <v>356</v>
      </c>
      <c r="DZ810" s="190" t="s">
        <v>272</v>
      </c>
      <c r="EA810" s="190" t="s">
        <v>868</v>
      </c>
      <c r="EB810" s="190" t="s">
        <v>307</v>
      </c>
      <c r="EC810" s="190" t="s">
        <v>272</v>
      </c>
      <c r="ED810" s="190" t="s">
        <v>564</v>
      </c>
      <c r="EE810" s="190" t="s">
        <v>426</v>
      </c>
      <c r="EF810" s="190" t="s">
        <v>5742</v>
      </c>
      <c r="EG810" s="190" t="s">
        <v>321</v>
      </c>
      <c r="EH810" s="190" t="s">
        <v>284</v>
      </c>
      <c r="EI810" s="190" t="s">
        <v>319</v>
      </c>
      <c r="EJ810" s="190" t="s">
        <v>246</v>
      </c>
      <c r="EK810" s="190" t="s">
        <v>379</v>
      </c>
      <c r="EL810" s="190" t="s">
        <v>272</v>
      </c>
      <c r="EM810" s="190" t="s">
        <v>272</v>
      </c>
      <c r="EN810" s="190" t="s">
        <v>272</v>
      </c>
      <c r="EO810" s="190" t="s">
        <v>272</v>
      </c>
      <c r="EP810" s="190" t="s">
        <v>378</v>
      </c>
      <c r="EQ810" s="190">
        <v>4</v>
      </c>
      <c r="ER810" s="190" t="s">
        <v>349</v>
      </c>
      <c r="ES810" s="190" t="s">
        <v>272</v>
      </c>
      <c r="ET810" s="190" t="s">
        <v>272</v>
      </c>
      <c r="EU810" s="190" t="s">
        <v>272</v>
      </c>
      <c r="EV810" s="190" t="s">
        <v>272</v>
      </c>
      <c r="EW810" s="190" t="s">
        <v>303</v>
      </c>
      <c r="EX810" s="190">
        <v>4</v>
      </c>
      <c r="EY810" s="190" t="s">
        <v>278</v>
      </c>
      <c r="EZ810" s="190" t="s">
        <v>267</v>
      </c>
      <c r="FA810" s="190" t="s">
        <v>257</v>
      </c>
      <c r="FB810" s="193">
        <v>4</v>
      </c>
      <c r="FC810" s="190" t="s">
        <v>348</v>
      </c>
      <c r="FD810" s="190" t="s">
        <v>376</v>
      </c>
      <c r="FE810" s="190" t="s">
        <v>442</v>
      </c>
      <c r="FF810" s="190" t="s">
        <v>262</v>
      </c>
      <c r="FG810" s="190" t="s">
        <v>271</v>
      </c>
      <c r="FH810" s="190" t="s">
        <v>5741</v>
      </c>
      <c r="FI810" s="190" t="s">
        <v>5740</v>
      </c>
      <c r="FJ810" s="190" t="s">
        <v>5739</v>
      </c>
      <c r="FK810" s="190" t="s">
        <v>5738</v>
      </c>
      <c r="FL810" s="190" t="s">
        <v>5737</v>
      </c>
      <c r="FM810" s="190" t="s">
        <v>5736</v>
      </c>
      <c r="FN810" s="190" t="s">
        <v>5735</v>
      </c>
      <c r="FO810" s="190" t="s">
        <v>5734</v>
      </c>
      <c r="FP810" s="190" t="s">
        <v>271</v>
      </c>
      <c r="FQ810" s="193">
        <v>800</v>
      </c>
      <c r="FR810" s="193">
        <v>2286</v>
      </c>
      <c r="FS810" s="190" t="s">
        <v>271</v>
      </c>
      <c r="FT810" s="190" t="s">
        <v>271</v>
      </c>
      <c r="FU810" s="190" t="s">
        <v>271</v>
      </c>
      <c r="FV810" s="190" t="s">
        <v>271</v>
      </c>
      <c r="FW810" s="190" t="s">
        <v>271</v>
      </c>
      <c r="FX810" s="190" t="s">
        <v>271</v>
      </c>
      <c r="FY810" s="190" t="s">
        <v>271</v>
      </c>
      <c r="FZ810" s="190" t="s">
        <v>271</v>
      </c>
      <c r="GA810" s="190" t="s">
        <v>271</v>
      </c>
      <c r="GB810" s="190" t="s">
        <v>271</v>
      </c>
      <c r="GC810" s="190" t="s">
        <v>271</v>
      </c>
      <c r="GD810" s="190" t="s">
        <v>271</v>
      </c>
      <c r="GE810" s="190" t="s">
        <v>271</v>
      </c>
    </row>
    <row r="811" spans="1:187" x14ac:dyDescent="0.3">
      <c r="A811" s="190" t="s">
        <v>372</v>
      </c>
      <c r="B811" s="190">
        <v>3343</v>
      </c>
      <c r="C811" s="190" t="s">
        <v>168</v>
      </c>
      <c r="D811" s="190" t="s">
        <v>243</v>
      </c>
      <c r="E811" s="190" t="s">
        <v>5733</v>
      </c>
      <c r="F811" s="190" t="s">
        <v>5732</v>
      </c>
      <c r="G811" s="190" t="s">
        <v>5395</v>
      </c>
      <c r="H811" s="190" t="s">
        <v>369</v>
      </c>
      <c r="I811" s="190" t="s">
        <v>3695</v>
      </c>
      <c r="J811" s="190" t="s">
        <v>5731</v>
      </c>
      <c r="K811" s="190" t="s">
        <v>271</v>
      </c>
      <c r="L811" s="190" t="s">
        <v>271</v>
      </c>
      <c r="M811" s="190" t="s">
        <v>271</v>
      </c>
      <c r="N811" s="190" t="s">
        <v>271</v>
      </c>
      <c r="O811" s="190" t="s">
        <v>271</v>
      </c>
      <c r="P811" s="190" t="s">
        <v>271</v>
      </c>
      <c r="Q811" s="191">
        <v>41091</v>
      </c>
      <c r="R811" s="191">
        <v>42185</v>
      </c>
      <c r="S811" s="191">
        <v>42551</v>
      </c>
      <c r="T811" s="190" t="s">
        <v>366</v>
      </c>
      <c r="U811" s="194">
        <v>2616130</v>
      </c>
      <c r="V811" s="190" t="s">
        <v>271</v>
      </c>
      <c r="W811" s="190" t="s">
        <v>271</v>
      </c>
      <c r="X811" s="190" t="s">
        <v>271</v>
      </c>
      <c r="Y811" s="190" t="s">
        <v>271</v>
      </c>
      <c r="Z811" s="190" t="s">
        <v>271</v>
      </c>
      <c r="AA811" s="190" t="s">
        <v>271</v>
      </c>
      <c r="AB811" s="190" t="s">
        <v>291</v>
      </c>
      <c r="AC811" s="190" t="s">
        <v>5730</v>
      </c>
      <c r="AD811" s="190" t="s">
        <v>325</v>
      </c>
      <c r="AE811" s="190" t="s">
        <v>5729</v>
      </c>
      <c r="AF811" s="190" t="s">
        <v>5728</v>
      </c>
      <c r="AG811" s="193">
        <v>31707</v>
      </c>
      <c r="AH811" s="193">
        <v>13588</v>
      </c>
      <c r="AI811" s="193">
        <v>45295</v>
      </c>
      <c r="AJ811" s="193">
        <v>20860</v>
      </c>
      <c r="AK811" s="193">
        <v>8940</v>
      </c>
      <c r="AL811" s="193">
        <v>29800</v>
      </c>
      <c r="AM811" s="193">
        <v>0</v>
      </c>
      <c r="AN811" s="193">
        <v>0</v>
      </c>
      <c r="AO811" s="193">
        <v>5988</v>
      </c>
      <c r="AP811" s="193">
        <v>0</v>
      </c>
      <c r="AQ811" s="193">
        <v>0</v>
      </c>
      <c r="AR811" s="193">
        <v>998</v>
      </c>
      <c r="AS811" s="190" t="s">
        <v>271</v>
      </c>
      <c r="AT811" s="193" t="s">
        <v>271</v>
      </c>
      <c r="AU811" s="193" t="s">
        <v>271</v>
      </c>
      <c r="AV811" s="190" t="s">
        <v>287</v>
      </c>
      <c r="AW811" s="193">
        <v>179</v>
      </c>
      <c r="AX811" s="193">
        <v>974</v>
      </c>
      <c r="AY811" s="190" t="s">
        <v>271</v>
      </c>
      <c r="AZ811" s="193" t="s">
        <v>271</v>
      </c>
      <c r="BA811" s="193" t="s">
        <v>271</v>
      </c>
      <c r="BB811" s="190" t="s">
        <v>287</v>
      </c>
      <c r="BC811" s="193">
        <v>900</v>
      </c>
      <c r="BD811" s="193">
        <v>5400</v>
      </c>
      <c r="BE811" s="190" t="s">
        <v>271</v>
      </c>
      <c r="BF811" s="193" t="s">
        <v>271</v>
      </c>
      <c r="BG811" s="193" t="s">
        <v>271</v>
      </c>
      <c r="BH811" s="190" t="s">
        <v>287</v>
      </c>
      <c r="BI811" s="193">
        <v>998</v>
      </c>
      <c r="BJ811" s="193">
        <v>5988</v>
      </c>
      <c r="BK811" s="190" t="s">
        <v>287</v>
      </c>
      <c r="BL811" s="193">
        <v>840</v>
      </c>
      <c r="BM811" s="193">
        <v>5040</v>
      </c>
      <c r="BN811" s="190" t="s">
        <v>271</v>
      </c>
      <c r="BO811" s="193" t="s">
        <v>271</v>
      </c>
      <c r="BP811" s="193" t="s">
        <v>271</v>
      </c>
      <c r="BQ811" s="190" t="s">
        <v>271</v>
      </c>
      <c r="BR811" s="193" t="s">
        <v>271</v>
      </c>
      <c r="BS811" s="193" t="s">
        <v>271</v>
      </c>
      <c r="BT811" s="190" t="s">
        <v>271</v>
      </c>
      <c r="BU811" s="193" t="s">
        <v>271</v>
      </c>
      <c r="BV811" s="193" t="s">
        <v>271</v>
      </c>
      <c r="BW811" s="193">
        <v>31707</v>
      </c>
      <c r="BX811" s="193">
        <v>13588</v>
      </c>
      <c r="BY811" s="193">
        <v>45295</v>
      </c>
      <c r="BZ811" s="193">
        <v>20860</v>
      </c>
      <c r="CA811" s="193">
        <v>8940</v>
      </c>
      <c r="CB811" s="193">
        <v>29800</v>
      </c>
      <c r="CC811" s="190" t="s">
        <v>271</v>
      </c>
      <c r="CD811" s="193" t="s">
        <v>271</v>
      </c>
      <c r="CE811" s="193" t="s">
        <v>271</v>
      </c>
      <c r="CF811" s="190" t="s">
        <v>271</v>
      </c>
      <c r="CG811" s="193" t="s">
        <v>271</v>
      </c>
      <c r="CH811" s="193" t="s">
        <v>271</v>
      </c>
      <c r="CI811" s="190" t="s">
        <v>287</v>
      </c>
      <c r="CJ811" s="193">
        <v>1840</v>
      </c>
      <c r="CK811" s="193">
        <v>11040</v>
      </c>
      <c r="CL811" s="190" t="s">
        <v>287</v>
      </c>
      <c r="CM811" s="193">
        <v>0</v>
      </c>
      <c r="CN811" s="193">
        <v>0</v>
      </c>
      <c r="CO811" s="190" t="s">
        <v>271</v>
      </c>
      <c r="CP811" s="193" t="s">
        <v>271</v>
      </c>
      <c r="CQ811" s="193" t="s">
        <v>271</v>
      </c>
      <c r="CR811" s="190" t="s">
        <v>287</v>
      </c>
      <c r="CS811" s="193">
        <v>179</v>
      </c>
      <c r="CT811" s="193">
        <v>974</v>
      </c>
      <c r="CU811" s="190" t="s">
        <v>271</v>
      </c>
      <c r="CV811" s="193" t="s">
        <v>271</v>
      </c>
      <c r="CW811" s="193" t="s">
        <v>271</v>
      </c>
      <c r="CX811" s="190" t="s">
        <v>271</v>
      </c>
      <c r="CY811" s="193" t="s">
        <v>271</v>
      </c>
      <c r="CZ811" s="193" t="s">
        <v>271</v>
      </c>
      <c r="DA811" s="190" t="s">
        <v>287</v>
      </c>
      <c r="DB811" s="193">
        <v>2764</v>
      </c>
      <c r="DC811" s="193">
        <v>16585</v>
      </c>
      <c r="DD811" s="190" t="s">
        <v>271</v>
      </c>
      <c r="DE811" s="193" t="s">
        <v>271</v>
      </c>
      <c r="DF811" s="193" t="s">
        <v>271</v>
      </c>
      <c r="DG811" s="190" t="s">
        <v>287</v>
      </c>
      <c r="DH811" s="193">
        <v>1080</v>
      </c>
      <c r="DI811" s="193">
        <v>6480</v>
      </c>
      <c r="DJ811" s="190" t="s">
        <v>287</v>
      </c>
      <c r="DK811" s="193">
        <v>240</v>
      </c>
      <c r="DL811" s="193">
        <v>1440</v>
      </c>
      <c r="DM811" s="190" t="s">
        <v>287</v>
      </c>
      <c r="DN811" s="193">
        <v>2033</v>
      </c>
      <c r="DO811" s="193">
        <v>12198</v>
      </c>
      <c r="DP811" s="190" t="s">
        <v>271</v>
      </c>
      <c r="DQ811" s="193" t="s">
        <v>271</v>
      </c>
      <c r="DR811" s="193" t="s">
        <v>271</v>
      </c>
      <c r="DS811" s="190" t="s">
        <v>271</v>
      </c>
      <c r="DT811" s="193" t="s">
        <v>271</v>
      </c>
      <c r="DU811" s="193" t="s">
        <v>271</v>
      </c>
      <c r="DV811" s="190" t="s">
        <v>271</v>
      </c>
      <c r="DW811" s="193" t="s">
        <v>271</v>
      </c>
      <c r="DX811" s="193" t="s">
        <v>271</v>
      </c>
      <c r="DY811" s="190" t="s">
        <v>271</v>
      </c>
      <c r="DZ811" s="190" t="s">
        <v>272</v>
      </c>
      <c r="EA811" s="190" t="s">
        <v>323</v>
      </c>
      <c r="EB811" s="190" t="s">
        <v>271</v>
      </c>
      <c r="EC811" s="190" t="s">
        <v>271</v>
      </c>
      <c r="ED811" s="190" t="s">
        <v>271</v>
      </c>
      <c r="EE811" s="190" t="s">
        <v>271</v>
      </c>
      <c r="EF811" s="190" t="s">
        <v>271</v>
      </c>
      <c r="EG811" s="190" t="s">
        <v>285</v>
      </c>
      <c r="EH811" s="190" t="s">
        <v>320</v>
      </c>
      <c r="EI811" s="190" t="s">
        <v>319</v>
      </c>
      <c r="EJ811" s="190" t="s">
        <v>245</v>
      </c>
      <c r="EK811" s="190" t="s">
        <v>351</v>
      </c>
      <c r="EL811" s="190" t="s">
        <v>272</v>
      </c>
      <c r="EM811" s="190" t="s">
        <v>272</v>
      </c>
      <c r="EN811" s="190" t="s">
        <v>272</v>
      </c>
      <c r="EO811" s="190" t="s">
        <v>272</v>
      </c>
      <c r="EP811" s="190" t="s">
        <v>350</v>
      </c>
      <c r="EQ811" s="190">
        <v>4</v>
      </c>
      <c r="ER811" s="190" t="s">
        <v>404</v>
      </c>
      <c r="ES811" s="190" t="s">
        <v>272</v>
      </c>
      <c r="ET811" s="190" t="s">
        <v>272</v>
      </c>
      <c r="EU811" s="190" t="s">
        <v>272</v>
      </c>
      <c r="EV811" s="190" t="s">
        <v>272</v>
      </c>
      <c r="EW811" s="190" t="s">
        <v>279</v>
      </c>
      <c r="EX811" s="190">
        <v>4</v>
      </c>
      <c r="EY811" s="190" t="s">
        <v>278</v>
      </c>
      <c r="EZ811" s="190" t="s">
        <v>267</v>
      </c>
      <c r="FA811" s="190" t="s">
        <v>260</v>
      </c>
      <c r="FB811" s="193">
        <v>40</v>
      </c>
      <c r="FC811" s="190" t="s">
        <v>442</v>
      </c>
      <c r="FD811" s="190" t="s">
        <v>276</v>
      </c>
      <c r="FE811" s="190" t="s">
        <v>348</v>
      </c>
      <c r="FF811" s="190" t="s">
        <v>263</v>
      </c>
      <c r="FG811" s="190" t="s">
        <v>5727</v>
      </c>
      <c r="FH811" s="190" t="s">
        <v>271</v>
      </c>
      <c r="FI811" s="190" t="s">
        <v>5726</v>
      </c>
      <c r="FJ811" s="190" t="s">
        <v>5725</v>
      </c>
      <c r="FK811" s="190" t="s">
        <v>5724</v>
      </c>
      <c r="FL811" s="190" t="s">
        <v>5723</v>
      </c>
      <c r="FM811" s="190" t="s">
        <v>5722</v>
      </c>
      <c r="FN811" s="190" t="s">
        <v>5721</v>
      </c>
      <c r="FO811" s="190" t="s">
        <v>5720</v>
      </c>
      <c r="FP811" s="190" t="s">
        <v>271</v>
      </c>
      <c r="FQ811" s="193">
        <v>45295</v>
      </c>
      <c r="FR811" s="193">
        <v>29800</v>
      </c>
      <c r="FS811" s="190" t="s">
        <v>271</v>
      </c>
      <c r="FT811" s="190" t="s">
        <v>271</v>
      </c>
      <c r="FU811" s="190" t="s">
        <v>271</v>
      </c>
      <c r="FV811" s="190" t="s">
        <v>271</v>
      </c>
      <c r="FW811" s="190" t="s">
        <v>271</v>
      </c>
      <c r="FX811" s="190" t="s">
        <v>271</v>
      </c>
      <c r="FY811" s="190" t="s">
        <v>271</v>
      </c>
      <c r="FZ811" s="190" t="s">
        <v>271</v>
      </c>
      <c r="GA811" s="190" t="s">
        <v>271</v>
      </c>
      <c r="GB811" s="190" t="s">
        <v>271</v>
      </c>
      <c r="GC811" s="190" t="s">
        <v>271</v>
      </c>
      <c r="GD811" s="190" t="s">
        <v>271</v>
      </c>
      <c r="GE811" s="190" t="s">
        <v>271</v>
      </c>
    </row>
    <row r="812" spans="1:187" x14ac:dyDescent="0.3">
      <c r="A812" s="190" t="s">
        <v>372</v>
      </c>
      <c r="B812" s="190">
        <v>3346</v>
      </c>
      <c r="C812" s="190" t="s">
        <v>168</v>
      </c>
      <c r="D812" s="190" t="s">
        <v>243</v>
      </c>
      <c r="E812" s="190" t="s">
        <v>5719</v>
      </c>
      <c r="F812" s="190" t="s">
        <v>5718</v>
      </c>
      <c r="G812" s="190" t="s">
        <v>5395</v>
      </c>
      <c r="H812" s="190" t="s">
        <v>369</v>
      </c>
      <c r="I812" s="190" t="s">
        <v>2128</v>
      </c>
      <c r="J812" s="190" t="s">
        <v>5717</v>
      </c>
      <c r="K812" s="190" t="s">
        <v>271</v>
      </c>
      <c r="L812" s="190" t="s">
        <v>271</v>
      </c>
      <c r="M812" s="190" t="s">
        <v>271</v>
      </c>
      <c r="N812" s="190" t="s">
        <v>271</v>
      </c>
      <c r="O812" s="190" t="s">
        <v>271</v>
      </c>
      <c r="P812" s="190" t="s">
        <v>271</v>
      </c>
      <c r="Q812" s="191">
        <v>41242</v>
      </c>
      <c r="R812" s="191">
        <v>42338</v>
      </c>
      <c r="S812" s="191">
        <v>43169</v>
      </c>
      <c r="T812" s="190" t="s">
        <v>366</v>
      </c>
      <c r="U812" s="194">
        <v>0</v>
      </c>
      <c r="V812" s="190" t="s">
        <v>5716</v>
      </c>
      <c r="W812" s="190" t="s">
        <v>5715</v>
      </c>
      <c r="X812" s="190" t="s">
        <v>5714</v>
      </c>
      <c r="Y812" s="190" t="s">
        <v>5713</v>
      </c>
      <c r="Z812" s="190" t="s">
        <v>5712</v>
      </c>
      <c r="AA812" s="190" t="s">
        <v>5686</v>
      </c>
      <c r="AB812" s="190" t="s">
        <v>310</v>
      </c>
      <c r="AC812" s="190" t="s">
        <v>5711</v>
      </c>
      <c r="AD812" s="190" t="s">
        <v>325</v>
      </c>
      <c r="AE812" s="190" t="s">
        <v>5710</v>
      </c>
      <c r="AF812" s="190" t="s">
        <v>271</v>
      </c>
      <c r="AG812" s="193">
        <v>12966</v>
      </c>
      <c r="AH812" s="193">
        <v>19449</v>
      </c>
      <c r="AI812" s="193">
        <v>32415</v>
      </c>
      <c r="AJ812" s="193">
        <v>4322</v>
      </c>
      <c r="AK812" s="193">
        <v>6483</v>
      </c>
      <c r="AL812" s="193">
        <v>10805</v>
      </c>
      <c r="AM812" s="193" t="s">
        <v>271</v>
      </c>
      <c r="AN812" s="193" t="s">
        <v>271</v>
      </c>
      <c r="AO812" s="193">
        <v>0</v>
      </c>
      <c r="AP812" s="193" t="s">
        <v>271</v>
      </c>
      <c r="AQ812" s="193" t="s">
        <v>271</v>
      </c>
      <c r="AR812" s="193">
        <v>0</v>
      </c>
      <c r="AS812" s="190" t="s">
        <v>271</v>
      </c>
      <c r="AT812" s="193" t="s">
        <v>271</v>
      </c>
      <c r="AU812" s="193" t="s">
        <v>271</v>
      </c>
      <c r="AV812" s="190" t="s">
        <v>271</v>
      </c>
      <c r="AW812" s="193" t="s">
        <v>271</v>
      </c>
      <c r="AX812" s="193" t="s">
        <v>271</v>
      </c>
      <c r="AY812" s="190" t="s">
        <v>271</v>
      </c>
      <c r="AZ812" s="193" t="s">
        <v>271</v>
      </c>
      <c r="BA812" s="193" t="s">
        <v>271</v>
      </c>
      <c r="BB812" s="190" t="s">
        <v>271</v>
      </c>
      <c r="BC812" s="193" t="s">
        <v>271</v>
      </c>
      <c r="BD812" s="193" t="s">
        <v>271</v>
      </c>
      <c r="BE812" s="190" t="s">
        <v>271</v>
      </c>
      <c r="BF812" s="193" t="s">
        <v>271</v>
      </c>
      <c r="BG812" s="193" t="s">
        <v>271</v>
      </c>
      <c r="BH812" s="190" t="s">
        <v>271</v>
      </c>
      <c r="BI812" s="193" t="s">
        <v>271</v>
      </c>
      <c r="BJ812" s="193" t="s">
        <v>271</v>
      </c>
      <c r="BK812" s="190" t="s">
        <v>271</v>
      </c>
      <c r="BL812" s="193" t="s">
        <v>271</v>
      </c>
      <c r="BM812" s="193" t="s">
        <v>271</v>
      </c>
      <c r="BN812" s="190" t="s">
        <v>271</v>
      </c>
      <c r="BO812" s="193" t="s">
        <v>271</v>
      </c>
      <c r="BP812" s="193" t="s">
        <v>271</v>
      </c>
      <c r="BQ812" s="190" t="s">
        <v>271</v>
      </c>
      <c r="BR812" s="193" t="s">
        <v>271</v>
      </c>
      <c r="BS812" s="193" t="s">
        <v>271</v>
      </c>
      <c r="BT812" s="190" t="s">
        <v>271</v>
      </c>
      <c r="BU812" s="193" t="s">
        <v>271</v>
      </c>
      <c r="BV812" s="193" t="s">
        <v>271</v>
      </c>
      <c r="BW812" s="193">
        <v>12966</v>
      </c>
      <c r="BX812" s="193">
        <v>19449</v>
      </c>
      <c r="BY812" s="193">
        <v>32415</v>
      </c>
      <c r="BZ812" s="193">
        <v>4322</v>
      </c>
      <c r="CA812" s="193">
        <v>6483</v>
      </c>
      <c r="CB812" s="193">
        <v>10805</v>
      </c>
      <c r="CC812" s="190" t="s">
        <v>271</v>
      </c>
      <c r="CD812" s="193" t="s">
        <v>271</v>
      </c>
      <c r="CE812" s="193" t="s">
        <v>271</v>
      </c>
      <c r="CF812" s="190" t="s">
        <v>271</v>
      </c>
      <c r="CG812" s="193" t="s">
        <v>271</v>
      </c>
      <c r="CH812" s="193" t="s">
        <v>271</v>
      </c>
      <c r="CI812" s="190" t="s">
        <v>271</v>
      </c>
      <c r="CJ812" s="193" t="s">
        <v>271</v>
      </c>
      <c r="CK812" s="193" t="s">
        <v>271</v>
      </c>
      <c r="CL812" s="190" t="s">
        <v>271</v>
      </c>
      <c r="CM812" s="193" t="s">
        <v>271</v>
      </c>
      <c r="CN812" s="193" t="s">
        <v>271</v>
      </c>
      <c r="CO812" s="190" t="s">
        <v>271</v>
      </c>
      <c r="CP812" s="193" t="s">
        <v>271</v>
      </c>
      <c r="CQ812" s="193" t="s">
        <v>271</v>
      </c>
      <c r="CR812" s="190" t="s">
        <v>287</v>
      </c>
      <c r="CS812" s="193">
        <v>1085</v>
      </c>
      <c r="CT812" s="193">
        <v>32415</v>
      </c>
      <c r="CU812" s="190" t="s">
        <v>271</v>
      </c>
      <c r="CV812" s="193" t="s">
        <v>271</v>
      </c>
      <c r="CW812" s="193" t="s">
        <v>271</v>
      </c>
      <c r="CX812" s="190" t="s">
        <v>271</v>
      </c>
      <c r="CY812" s="193" t="s">
        <v>271</v>
      </c>
      <c r="CZ812" s="193" t="s">
        <v>271</v>
      </c>
      <c r="DA812" s="190" t="s">
        <v>271</v>
      </c>
      <c r="DB812" s="193" t="s">
        <v>271</v>
      </c>
      <c r="DC812" s="193" t="s">
        <v>271</v>
      </c>
      <c r="DD812" s="190" t="s">
        <v>271</v>
      </c>
      <c r="DE812" s="193" t="s">
        <v>271</v>
      </c>
      <c r="DF812" s="193" t="s">
        <v>271</v>
      </c>
      <c r="DG812" s="190" t="s">
        <v>287</v>
      </c>
      <c r="DH812" s="193">
        <v>0</v>
      </c>
      <c r="DI812" s="193">
        <v>0</v>
      </c>
      <c r="DJ812" s="190" t="s">
        <v>271</v>
      </c>
      <c r="DK812" s="193" t="s">
        <v>271</v>
      </c>
      <c r="DL812" s="193" t="s">
        <v>271</v>
      </c>
      <c r="DM812" s="190" t="s">
        <v>287</v>
      </c>
      <c r="DN812" s="193">
        <v>120</v>
      </c>
      <c r="DO812" s="193">
        <v>300</v>
      </c>
      <c r="DP812" s="190" t="s">
        <v>271</v>
      </c>
      <c r="DQ812" s="193" t="s">
        <v>271</v>
      </c>
      <c r="DR812" s="193" t="s">
        <v>271</v>
      </c>
      <c r="DS812" s="190" t="s">
        <v>271</v>
      </c>
      <c r="DT812" s="193" t="s">
        <v>271</v>
      </c>
      <c r="DU812" s="193" t="s">
        <v>271</v>
      </c>
      <c r="DV812" s="190" t="s">
        <v>271</v>
      </c>
      <c r="DW812" s="193" t="s">
        <v>271</v>
      </c>
      <c r="DX812" s="193" t="s">
        <v>271</v>
      </c>
      <c r="DY812" s="190" t="s">
        <v>356</v>
      </c>
      <c r="DZ812" s="190" t="s">
        <v>272</v>
      </c>
      <c r="EA812" s="190" t="s">
        <v>694</v>
      </c>
      <c r="EB812" s="190" t="s">
        <v>286</v>
      </c>
      <c r="EC812" s="190" t="s">
        <v>272</v>
      </c>
      <c r="ED812" s="190" t="s">
        <v>381</v>
      </c>
      <c r="EE812" s="190" t="s">
        <v>307</v>
      </c>
      <c r="EF812" s="190" t="s">
        <v>271</v>
      </c>
      <c r="EG812" s="190" t="s">
        <v>321</v>
      </c>
      <c r="EH812" s="190" t="s">
        <v>380</v>
      </c>
      <c r="EI812" s="190" t="s">
        <v>483</v>
      </c>
      <c r="EJ812" s="190" t="s">
        <v>246</v>
      </c>
      <c r="EK812" s="190" t="s">
        <v>351</v>
      </c>
      <c r="EL812" s="190" t="s">
        <v>272</v>
      </c>
      <c r="EM812" s="190" t="s">
        <v>272</v>
      </c>
      <c r="EN812" s="190" t="s">
        <v>272</v>
      </c>
      <c r="EO812" s="190" t="s">
        <v>272</v>
      </c>
      <c r="EP812" s="190" t="s">
        <v>350</v>
      </c>
      <c r="EQ812" s="190">
        <v>4</v>
      </c>
      <c r="ER812" s="190" t="s">
        <v>404</v>
      </c>
      <c r="ES812" s="190" t="s">
        <v>297</v>
      </c>
      <c r="ET812" s="190" t="s">
        <v>272</v>
      </c>
      <c r="EU812" s="190" t="s">
        <v>297</v>
      </c>
      <c r="EV812" s="190" t="s">
        <v>272</v>
      </c>
      <c r="EW812" s="190" t="s">
        <v>281</v>
      </c>
      <c r="EX812" s="190">
        <v>2</v>
      </c>
      <c r="EY812" s="190" t="s">
        <v>318</v>
      </c>
      <c r="EZ812" s="190" t="s">
        <v>271</v>
      </c>
      <c r="FA812" s="190" t="s">
        <v>258</v>
      </c>
      <c r="FB812" s="193">
        <v>4</v>
      </c>
      <c r="FC812" s="190" t="s">
        <v>300</v>
      </c>
      <c r="FD812" s="190" t="s">
        <v>348</v>
      </c>
      <c r="FE812" s="190" t="s">
        <v>271</v>
      </c>
      <c r="FF812" s="190" t="s">
        <v>262</v>
      </c>
      <c r="FG812" s="190" t="s">
        <v>271</v>
      </c>
      <c r="FH812" s="190" t="s">
        <v>271</v>
      </c>
      <c r="FI812" s="190" t="s">
        <v>5709</v>
      </c>
      <c r="FJ812" s="190" t="s">
        <v>5708</v>
      </c>
      <c r="FK812" s="190" t="s">
        <v>5707</v>
      </c>
      <c r="FL812" s="190" t="s">
        <v>5706</v>
      </c>
      <c r="FM812" s="190" t="s">
        <v>5705</v>
      </c>
      <c r="FN812" s="190" t="s">
        <v>5704</v>
      </c>
      <c r="FO812" s="190" t="s">
        <v>5703</v>
      </c>
      <c r="FP812" s="190" t="s">
        <v>5702</v>
      </c>
      <c r="FQ812" s="193">
        <v>32415</v>
      </c>
      <c r="FR812" s="193">
        <v>10805</v>
      </c>
      <c r="FS812" s="190" t="s">
        <v>297</v>
      </c>
      <c r="FT812" s="190" t="s">
        <v>297</v>
      </c>
      <c r="FU812" s="190" t="s">
        <v>297</v>
      </c>
      <c r="FV812" s="190" t="s">
        <v>297</v>
      </c>
      <c r="FW812" s="190" t="s">
        <v>297</v>
      </c>
      <c r="FX812" s="190" t="s">
        <v>297</v>
      </c>
      <c r="FY812" s="190" t="s">
        <v>297</v>
      </c>
      <c r="FZ812" s="190" t="s">
        <v>271</v>
      </c>
      <c r="GA812" s="190" t="s">
        <v>297</v>
      </c>
      <c r="GB812" s="190" t="s">
        <v>297</v>
      </c>
      <c r="GC812" s="190" t="s">
        <v>271</v>
      </c>
      <c r="GD812" s="190" t="s">
        <v>297</v>
      </c>
      <c r="GE812" s="190" t="s">
        <v>271</v>
      </c>
    </row>
    <row r="813" spans="1:187" x14ac:dyDescent="0.3">
      <c r="A813" s="190" t="s">
        <v>372</v>
      </c>
      <c r="B813" s="190">
        <v>3349</v>
      </c>
      <c r="C813" s="190" t="s">
        <v>168</v>
      </c>
      <c r="D813" s="190" t="s">
        <v>243</v>
      </c>
      <c r="E813" s="190" t="s">
        <v>5701</v>
      </c>
      <c r="F813" s="190" t="s">
        <v>5700</v>
      </c>
      <c r="G813" s="190" t="s">
        <v>5395</v>
      </c>
      <c r="H813" s="190" t="s">
        <v>369</v>
      </c>
      <c r="I813" s="190" t="s">
        <v>2128</v>
      </c>
      <c r="J813" s="190" t="s">
        <v>5699</v>
      </c>
      <c r="K813" s="190" t="s">
        <v>271</v>
      </c>
      <c r="L813" s="190" t="s">
        <v>271</v>
      </c>
      <c r="M813" s="190" t="s">
        <v>271</v>
      </c>
      <c r="N813" s="190" t="s">
        <v>271</v>
      </c>
      <c r="O813" s="190" t="s">
        <v>271</v>
      </c>
      <c r="P813" s="190" t="s">
        <v>271</v>
      </c>
      <c r="Q813" s="191">
        <v>42370</v>
      </c>
      <c r="R813" s="191">
        <v>43099</v>
      </c>
      <c r="T813" s="190" t="s">
        <v>366</v>
      </c>
      <c r="U813" s="194">
        <v>800000</v>
      </c>
      <c r="V813" s="190" t="s">
        <v>5687</v>
      </c>
      <c r="W813" s="190" t="s">
        <v>680</v>
      </c>
      <c r="X813" s="190" t="s">
        <v>5686</v>
      </c>
      <c r="Y813" s="190" t="s">
        <v>5685</v>
      </c>
      <c r="Z813" s="190" t="s">
        <v>1559</v>
      </c>
      <c r="AA813" s="190" t="s">
        <v>5684</v>
      </c>
      <c r="AB813" s="190" t="s">
        <v>310</v>
      </c>
      <c r="AC813" s="190" t="s">
        <v>5698</v>
      </c>
      <c r="AD813" s="190" t="s">
        <v>289</v>
      </c>
      <c r="AE813" s="190" t="s">
        <v>5697</v>
      </c>
      <c r="AF813" s="190" t="s">
        <v>5696</v>
      </c>
      <c r="AG813" s="193">
        <v>0</v>
      </c>
      <c r="AH813" s="193">
        <v>0</v>
      </c>
      <c r="AI813" s="193">
        <v>0</v>
      </c>
      <c r="AJ813" s="193">
        <v>5500</v>
      </c>
      <c r="AK813" s="193">
        <v>8250</v>
      </c>
      <c r="AL813" s="193">
        <v>13750</v>
      </c>
      <c r="AM813" s="193" t="s">
        <v>271</v>
      </c>
      <c r="AN813" s="193" t="s">
        <v>271</v>
      </c>
      <c r="AO813" s="193">
        <v>0</v>
      </c>
      <c r="AP813" s="193" t="s">
        <v>271</v>
      </c>
      <c r="AQ813" s="193" t="s">
        <v>271</v>
      </c>
      <c r="AR813" s="193">
        <v>0</v>
      </c>
      <c r="AS813" s="190" t="s">
        <v>271</v>
      </c>
      <c r="AT813" s="193" t="s">
        <v>271</v>
      </c>
      <c r="AU813" s="193" t="s">
        <v>271</v>
      </c>
      <c r="AV813" s="190" t="s">
        <v>271</v>
      </c>
      <c r="AW813" s="193" t="s">
        <v>271</v>
      </c>
      <c r="AX813" s="193" t="s">
        <v>271</v>
      </c>
      <c r="AY813" s="190" t="s">
        <v>271</v>
      </c>
      <c r="AZ813" s="193" t="s">
        <v>271</v>
      </c>
      <c r="BA813" s="193" t="s">
        <v>271</v>
      </c>
      <c r="BB813" s="190" t="s">
        <v>271</v>
      </c>
      <c r="BC813" s="193" t="s">
        <v>271</v>
      </c>
      <c r="BD813" s="193" t="s">
        <v>271</v>
      </c>
      <c r="BE813" s="190" t="s">
        <v>271</v>
      </c>
      <c r="BF813" s="193" t="s">
        <v>271</v>
      </c>
      <c r="BG813" s="193" t="s">
        <v>271</v>
      </c>
      <c r="BH813" s="190" t="s">
        <v>271</v>
      </c>
      <c r="BI813" s="193" t="s">
        <v>271</v>
      </c>
      <c r="BJ813" s="193" t="s">
        <v>271</v>
      </c>
      <c r="BK813" s="190" t="s">
        <v>271</v>
      </c>
      <c r="BL813" s="193" t="s">
        <v>271</v>
      </c>
      <c r="BM813" s="193" t="s">
        <v>271</v>
      </c>
      <c r="BN813" s="190" t="s">
        <v>271</v>
      </c>
      <c r="BO813" s="193" t="s">
        <v>271</v>
      </c>
      <c r="BP813" s="193" t="s">
        <v>271</v>
      </c>
      <c r="BQ813" s="190" t="s">
        <v>271</v>
      </c>
      <c r="BR813" s="193" t="s">
        <v>271</v>
      </c>
      <c r="BS813" s="193" t="s">
        <v>271</v>
      </c>
      <c r="BT813" s="190" t="s">
        <v>271</v>
      </c>
      <c r="BU813" s="193" t="s">
        <v>271</v>
      </c>
      <c r="BV813" s="193" t="s">
        <v>271</v>
      </c>
      <c r="BW813" s="193" t="s">
        <v>271</v>
      </c>
      <c r="BX813" s="193" t="s">
        <v>271</v>
      </c>
      <c r="BY813" s="193">
        <v>0</v>
      </c>
      <c r="BZ813" s="193" t="s">
        <v>271</v>
      </c>
      <c r="CA813" s="193" t="s">
        <v>271</v>
      </c>
      <c r="CB813" s="193">
        <v>0</v>
      </c>
      <c r="CC813" s="190" t="s">
        <v>271</v>
      </c>
      <c r="CD813" s="193" t="s">
        <v>271</v>
      </c>
      <c r="CE813" s="193" t="s">
        <v>271</v>
      </c>
      <c r="CF813" s="190" t="s">
        <v>271</v>
      </c>
      <c r="CG813" s="193" t="s">
        <v>271</v>
      </c>
      <c r="CH813" s="193" t="s">
        <v>271</v>
      </c>
      <c r="CI813" s="190" t="s">
        <v>271</v>
      </c>
      <c r="CJ813" s="193" t="s">
        <v>271</v>
      </c>
      <c r="CK813" s="193" t="s">
        <v>271</v>
      </c>
      <c r="CL813" s="190" t="s">
        <v>271</v>
      </c>
      <c r="CM813" s="193" t="s">
        <v>271</v>
      </c>
      <c r="CN813" s="193" t="s">
        <v>271</v>
      </c>
      <c r="CO813" s="190" t="s">
        <v>271</v>
      </c>
      <c r="CP813" s="193" t="s">
        <v>271</v>
      </c>
      <c r="CQ813" s="193" t="s">
        <v>271</v>
      </c>
      <c r="CR813" s="190" t="s">
        <v>271</v>
      </c>
      <c r="CS813" s="193" t="s">
        <v>271</v>
      </c>
      <c r="CT813" s="193" t="s">
        <v>271</v>
      </c>
      <c r="CU813" s="190" t="s">
        <v>271</v>
      </c>
      <c r="CV813" s="193" t="s">
        <v>271</v>
      </c>
      <c r="CW813" s="193" t="s">
        <v>271</v>
      </c>
      <c r="CX813" s="190" t="s">
        <v>271</v>
      </c>
      <c r="CY813" s="193" t="s">
        <v>271</v>
      </c>
      <c r="CZ813" s="193" t="s">
        <v>271</v>
      </c>
      <c r="DA813" s="190" t="s">
        <v>271</v>
      </c>
      <c r="DB813" s="193" t="s">
        <v>271</v>
      </c>
      <c r="DC813" s="193" t="s">
        <v>271</v>
      </c>
      <c r="DD813" s="190" t="s">
        <v>271</v>
      </c>
      <c r="DE813" s="193" t="s">
        <v>271</v>
      </c>
      <c r="DF813" s="193" t="s">
        <v>271</v>
      </c>
      <c r="DG813" s="190" t="s">
        <v>271</v>
      </c>
      <c r="DH813" s="193" t="s">
        <v>271</v>
      </c>
      <c r="DI813" s="193" t="s">
        <v>271</v>
      </c>
      <c r="DJ813" s="190" t="s">
        <v>271</v>
      </c>
      <c r="DK813" s="193" t="s">
        <v>271</v>
      </c>
      <c r="DL813" s="193" t="s">
        <v>271</v>
      </c>
      <c r="DM813" s="190" t="s">
        <v>287</v>
      </c>
      <c r="DN813" s="193">
        <v>0</v>
      </c>
      <c r="DO813" s="193">
        <v>0</v>
      </c>
      <c r="DP813" s="190" t="s">
        <v>271</v>
      </c>
      <c r="DQ813" s="193" t="s">
        <v>271</v>
      </c>
      <c r="DR813" s="193" t="s">
        <v>271</v>
      </c>
      <c r="DS813" s="190" t="s">
        <v>271</v>
      </c>
      <c r="DT813" s="193" t="s">
        <v>271</v>
      </c>
      <c r="DU813" s="193" t="s">
        <v>271</v>
      </c>
      <c r="DV813" s="190" t="s">
        <v>271</v>
      </c>
      <c r="DW813" s="193" t="s">
        <v>271</v>
      </c>
      <c r="DX813" s="193" t="s">
        <v>271</v>
      </c>
      <c r="DY813" s="190" t="s">
        <v>356</v>
      </c>
      <c r="DZ813" s="190" t="s">
        <v>297</v>
      </c>
      <c r="EA813" s="190" t="s">
        <v>271</v>
      </c>
      <c r="EB813" s="190" t="s">
        <v>271</v>
      </c>
      <c r="EC813" s="190" t="s">
        <v>272</v>
      </c>
      <c r="ED813" s="190" t="s">
        <v>539</v>
      </c>
      <c r="EE813" s="190" t="s">
        <v>426</v>
      </c>
      <c r="EF813" s="190" t="s">
        <v>271</v>
      </c>
      <c r="EG813" s="190" t="s">
        <v>285</v>
      </c>
      <c r="EH813" s="190" t="s">
        <v>284</v>
      </c>
      <c r="EI813" s="190" t="s">
        <v>283</v>
      </c>
      <c r="EJ813" s="190" t="s">
        <v>246</v>
      </c>
      <c r="EK813" s="190" t="s">
        <v>351</v>
      </c>
      <c r="EL813" s="190" t="s">
        <v>272</v>
      </c>
      <c r="EM813" s="190" t="s">
        <v>272</v>
      </c>
      <c r="EN813" s="190" t="s">
        <v>272</v>
      </c>
      <c r="EO813" s="190" t="s">
        <v>272</v>
      </c>
      <c r="EP813" s="190" t="s">
        <v>350</v>
      </c>
      <c r="EQ813" s="190">
        <v>4</v>
      </c>
      <c r="ER813" s="190" t="s">
        <v>349</v>
      </c>
      <c r="ES813" s="190" t="s">
        <v>272</v>
      </c>
      <c r="ET813" s="190" t="s">
        <v>272</v>
      </c>
      <c r="EU813" s="190" t="s">
        <v>272</v>
      </c>
      <c r="EV813" s="190" t="s">
        <v>272</v>
      </c>
      <c r="EW813" s="190" t="s">
        <v>303</v>
      </c>
      <c r="EX813" s="190">
        <v>4</v>
      </c>
      <c r="EY813" s="190" t="s">
        <v>302</v>
      </c>
      <c r="EZ813" s="190" t="s">
        <v>268</v>
      </c>
      <c r="FA813" s="190" t="s">
        <v>260</v>
      </c>
      <c r="FB813" s="193">
        <v>3</v>
      </c>
      <c r="FC813" s="190" t="s">
        <v>276</v>
      </c>
      <c r="FD813" s="190" t="s">
        <v>537</v>
      </c>
      <c r="FE813" s="190" t="s">
        <v>271</v>
      </c>
      <c r="FF813" s="190" t="s">
        <v>263</v>
      </c>
      <c r="FG813" s="190" t="s">
        <v>5695</v>
      </c>
      <c r="FH813" s="190" t="s">
        <v>2660</v>
      </c>
      <c r="FI813" s="190" t="s">
        <v>5694</v>
      </c>
      <c r="FJ813" s="190" t="s">
        <v>5693</v>
      </c>
      <c r="FK813" s="190" t="s">
        <v>5692</v>
      </c>
      <c r="FL813" s="190" t="s">
        <v>5691</v>
      </c>
      <c r="FM813" s="190" t="s">
        <v>271</v>
      </c>
      <c r="FN813" s="190" t="s">
        <v>271</v>
      </c>
      <c r="FO813" s="190" t="s">
        <v>5690</v>
      </c>
      <c r="FP813" s="190" t="s">
        <v>5689</v>
      </c>
      <c r="FQ813" s="193">
        <v>0</v>
      </c>
      <c r="FR813" s="193">
        <v>0</v>
      </c>
      <c r="FS813" s="190" t="s">
        <v>271</v>
      </c>
      <c r="FT813" s="190" t="s">
        <v>271</v>
      </c>
      <c r="FU813" s="190" t="s">
        <v>271</v>
      </c>
      <c r="FV813" s="190" t="s">
        <v>271</v>
      </c>
      <c r="FW813" s="190" t="s">
        <v>271</v>
      </c>
      <c r="FX813" s="190" t="s">
        <v>271</v>
      </c>
      <c r="FY813" s="190" t="s">
        <v>271</v>
      </c>
      <c r="FZ813" s="190" t="s">
        <v>271</v>
      </c>
      <c r="GA813" s="190" t="s">
        <v>271</v>
      </c>
      <c r="GB813" s="190" t="s">
        <v>271</v>
      </c>
      <c r="GC813" s="190" t="s">
        <v>271</v>
      </c>
      <c r="GD813" s="190" t="s">
        <v>271</v>
      </c>
      <c r="GE813" s="190" t="s">
        <v>297</v>
      </c>
    </row>
    <row r="814" spans="1:187" x14ac:dyDescent="0.3">
      <c r="A814" s="190" t="s">
        <v>372</v>
      </c>
      <c r="B814" s="190">
        <v>3350</v>
      </c>
      <c r="C814" s="190" t="s">
        <v>168</v>
      </c>
      <c r="D814" s="190" t="s">
        <v>243</v>
      </c>
      <c r="E814" s="190" t="s">
        <v>271</v>
      </c>
      <c r="F814" s="190" t="s">
        <v>5688</v>
      </c>
      <c r="G814" s="190" t="s">
        <v>5395</v>
      </c>
      <c r="H814" s="190" t="s">
        <v>369</v>
      </c>
      <c r="I814" s="190" t="s">
        <v>2128</v>
      </c>
      <c r="J814" s="190" t="s">
        <v>2650</v>
      </c>
      <c r="K814" s="190" t="s">
        <v>271</v>
      </c>
      <c r="L814" s="190" t="s">
        <v>271</v>
      </c>
      <c r="M814" s="190" t="s">
        <v>271</v>
      </c>
      <c r="N814" s="190" t="s">
        <v>271</v>
      </c>
      <c r="O814" s="190" t="s">
        <v>271</v>
      </c>
      <c r="P814" s="190" t="s">
        <v>271</v>
      </c>
      <c r="Q814" s="191">
        <v>42370</v>
      </c>
      <c r="R814" s="191">
        <v>44195</v>
      </c>
      <c r="T814" s="190" t="s">
        <v>366</v>
      </c>
      <c r="U814" s="194">
        <v>2180357</v>
      </c>
      <c r="V814" s="190" t="s">
        <v>5687</v>
      </c>
      <c r="W814" s="190" t="s">
        <v>680</v>
      </c>
      <c r="X814" s="190" t="s">
        <v>5686</v>
      </c>
      <c r="Y814" s="190" t="s">
        <v>5685</v>
      </c>
      <c r="Z814" s="190" t="s">
        <v>1559</v>
      </c>
      <c r="AA814" s="190" t="s">
        <v>5684</v>
      </c>
      <c r="AB814" s="190" t="s">
        <v>310</v>
      </c>
      <c r="AC814" s="190" t="s">
        <v>5683</v>
      </c>
      <c r="AD814" s="190" t="s">
        <v>289</v>
      </c>
      <c r="AE814" s="190" t="s">
        <v>5682</v>
      </c>
      <c r="AF814" s="190" t="s">
        <v>5681</v>
      </c>
      <c r="AG814" s="193">
        <v>0</v>
      </c>
      <c r="AH814" s="193">
        <v>0</v>
      </c>
      <c r="AI814" s="193">
        <v>0</v>
      </c>
      <c r="AJ814" s="193">
        <v>5500</v>
      </c>
      <c r="AK814" s="193">
        <v>8250</v>
      </c>
      <c r="AL814" s="193">
        <v>13750</v>
      </c>
      <c r="AM814" s="193" t="s">
        <v>271</v>
      </c>
      <c r="AN814" s="193" t="s">
        <v>271</v>
      </c>
      <c r="AO814" s="193">
        <v>0</v>
      </c>
      <c r="AP814" s="193" t="s">
        <v>271</v>
      </c>
      <c r="AQ814" s="193" t="s">
        <v>271</v>
      </c>
      <c r="AR814" s="193">
        <v>0</v>
      </c>
      <c r="AS814" s="190" t="s">
        <v>271</v>
      </c>
      <c r="AT814" s="193" t="s">
        <v>271</v>
      </c>
      <c r="AU814" s="193" t="s">
        <v>271</v>
      </c>
      <c r="AV814" s="190" t="s">
        <v>271</v>
      </c>
      <c r="AW814" s="193" t="s">
        <v>271</v>
      </c>
      <c r="AX814" s="193" t="s">
        <v>271</v>
      </c>
      <c r="AY814" s="190" t="s">
        <v>271</v>
      </c>
      <c r="AZ814" s="193" t="s">
        <v>271</v>
      </c>
      <c r="BA814" s="193" t="s">
        <v>271</v>
      </c>
      <c r="BB814" s="190" t="s">
        <v>271</v>
      </c>
      <c r="BC814" s="193" t="s">
        <v>271</v>
      </c>
      <c r="BD814" s="193" t="s">
        <v>271</v>
      </c>
      <c r="BE814" s="190" t="s">
        <v>271</v>
      </c>
      <c r="BF814" s="193" t="s">
        <v>271</v>
      </c>
      <c r="BG814" s="193" t="s">
        <v>271</v>
      </c>
      <c r="BH814" s="190" t="s">
        <v>271</v>
      </c>
      <c r="BI814" s="193" t="s">
        <v>271</v>
      </c>
      <c r="BJ814" s="193" t="s">
        <v>271</v>
      </c>
      <c r="BK814" s="190" t="s">
        <v>271</v>
      </c>
      <c r="BL814" s="193" t="s">
        <v>271</v>
      </c>
      <c r="BM814" s="193" t="s">
        <v>271</v>
      </c>
      <c r="BN814" s="190" t="s">
        <v>271</v>
      </c>
      <c r="BO814" s="193" t="s">
        <v>271</v>
      </c>
      <c r="BP814" s="193" t="s">
        <v>271</v>
      </c>
      <c r="BQ814" s="190" t="s">
        <v>271</v>
      </c>
      <c r="BR814" s="193" t="s">
        <v>271</v>
      </c>
      <c r="BS814" s="193" t="s">
        <v>271</v>
      </c>
      <c r="BT814" s="190" t="s">
        <v>271</v>
      </c>
      <c r="BU814" s="193" t="s">
        <v>271</v>
      </c>
      <c r="BV814" s="193" t="s">
        <v>271</v>
      </c>
      <c r="BW814" s="193">
        <v>0</v>
      </c>
      <c r="BX814" s="193">
        <v>0</v>
      </c>
      <c r="BY814" s="193">
        <v>0</v>
      </c>
      <c r="BZ814" s="193">
        <v>5500</v>
      </c>
      <c r="CA814" s="193">
        <v>8250</v>
      </c>
      <c r="CB814" s="193">
        <v>13750</v>
      </c>
      <c r="CC814" s="190" t="s">
        <v>271</v>
      </c>
      <c r="CD814" s="193" t="s">
        <v>271</v>
      </c>
      <c r="CE814" s="193" t="s">
        <v>271</v>
      </c>
      <c r="CF814" s="190" t="s">
        <v>271</v>
      </c>
      <c r="CG814" s="193" t="s">
        <v>271</v>
      </c>
      <c r="CH814" s="193" t="s">
        <v>271</v>
      </c>
      <c r="CI814" s="190" t="s">
        <v>271</v>
      </c>
      <c r="CJ814" s="193" t="s">
        <v>271</v>
      </c>
      <c r="CK814" s="193" t="s">
        <v>271</v>
      </c>
      <c r="CL814" s="190" t="s">
        <v>271</v>
      </c>
      <c r="CM814" s="193" t="s">
        <v>271</v>
      </c>
      <c r="CN814" s="193" t="s">
        <v>271</v>
      </c>
      <c r="CO814" s="190" t="s">
        <v>271</v>
      </c>
      <c r="CP814" s="193" t="s">
        <v>271</v>
      </c>
      <c r="CQ814" s="193" t="s">
        <v>271</v>
      </c>
      <c r="CR814" s="190" t="s">
        <v>271</v>
      </c>
      <c r="CS814" s="193" t="s">
        <v>271</v>
      </c>
      <c r="CT814" s="193" t="s">
        <v>271</v>
      </c>
      <c r="CU814" s="190" t="s">
        <v>271</v>
      </c>
      <c r="CV814" s="193" t="s">
        <v>271</v>
      </c>
      <c r="CW814" s="193" t="s">
        <v>271</v>
      </c>
      <c r="CX814" s="190" t="s">
        <v>271</v>
      </c>
      <c r="CY814" s="193" t="s">
        <v>271</v>
      </c>
      <c r="CZ814" s="193" t="s">
        <v>271</v>
      </c>
      <c r="DA814" s="190" t="s">
        <v>271</v>
      </c>
      <c r="DB814" s="193" t="s">
        <v>271</v>
      </c>
      <c r="DC814" s="193" t="s">
        <v>271</v>
      </c>
      <c r="DD814" s="190" t="s">
        <v>271</v>
      </c>
      <c r="DE814" s="193" t="s">
        <v>271</v>
      </c>
      <c r="DF814" s="193" t="s">
        <v>271</v>
      </c>
      <c r="DG814" s="190" t="s">
        <v>271</v>
      </c>
      <c r="DH814" s="193" t="s">
        <v>271</v>
      </c>
      <c r="DI814" s="193" t="s">
        <v>271</v>
      </c>
      <c r="DJ814" s="190" t="s">
        <v>271</v>
      </c>
      <c r="DK814" s="193" t="s">
        <v>271</v>
      </c>
      <c r="DL814" s="193" t="s">
        <v>271</v>
      </c>
      <c r="DM814" s="190" t="s">
        <v>287</v>
      </c>
      <c r="DN814" s="193">
        <v>100</v>
      </c>
      <c r="DO814" s="193">
        <v>0</v>
      </c>
      <c r="DP814" s="190" t="s">
        <v>271</v>
      </c>
      <c r="DQ814" s="193" t="s">
        <v>271</v>
      </c>
      <c r="DR814" s="193" t="s">
        <v>271</v>
      </c>
      <c r="DS814" s="190" t="s">
        <v>271</v>
      </c>
      <c r="DT814" s="193" t="s">
        <v>271</v>
      </c>
      <c r="DU814" s="193" t="s">
        <v>271</v>
      </c>
      <c r="DV814" s="190" t="s">
        <v>271</v>
      </c>
      <c r="DW814" s="193" t="s">
        <v>271</v>
      </c>
      <c r="DX814" s="193" t="s">
        <v>271</v>
      </c>
      <c r="DY814" s="190" t="s">
        <v>356</v>
      </c>
      <c r="DZ814" s="190" t="s">
        <v>297</v>
      </c>
      <c r="EA814" s="190" t="s">
        <v>271</v>
      </c>
      <c r="EB814" s="190" t="s">
        <v>271</v>
      </c>
      <c r="EC814" s="190" t="s">
        <v>272</v>
      </c>
      <c r="ED814" s="190" t="s">
        <v>695</v>
      </c>
      <c r="EE814" s="190" t="s">
        <v>307</v>
      </c>
      <c r="EF814" s="190" t="s">
        <v>271</v>
      </c>
      <c r="EG814" s="190" t="s">
        <v>285</v>
      </c>
      <c r="EH814" s="190" t="s">
        <v>284</v>
      </c>
      <c r="EI814" s="190" t="s">
        <v>283</v>
      </c>
      <c r="EJ814" s="190" t="s">
        <v>271</v>
      </c>
      <c r="EK814" s="190" t="s">
        <v>379</v>
      </c>
      <c r="EL814" s="190" t="s">
        <v>272</v>
      </c>
      <c r="EM814" s="190" t="s">
        <v>272</v>
      </c>
      <c r="EN814" s="190" t="s">
        <v>272</v>
      </c>
      <c r="EO814" s="190" t="s">
        <v>272</v>
      </c>
      <c r="EP814" s="190" t="s">
        <v>378</v>
      </c>
      <c r="EQ814" s="190">
        <v>4</v>
      </c>
      <c r="ER814" s="190" t="s">
        <v>404</v>
      </c>
      <c r="ES814" s="190" t="s">
        <v>272</v>
      </c>
      <c r="ET814" s="190" t="s">
        <v>272</v>
      </c>
      <c r="EU814" s="190" t="s">
        <v>272</v>
      </c>
      <c r="EV814" s="190" t="s">
        <v>272</v>
      </c>
      <c r="EW814" s="190" t="s">
        <v>279</v>
      </c>
      <c r="EX814" s="190">
        <v>4</v>
      </c>
      <c r="EY814" s="190" t="s">
        <v>302</v>
      </c>
      <c r="EZ814" s="190" t="s">
        <v>268</v>
      </c>
      <c r="FA814" s="190" t="s">
        <v>260</v>
      </c>
      <c r="FB814" s="193">
        <v>3</v>
      </c>
      <c r="FC814" s="190" t="s">
        <v>276</v>
      </c>
      <c r="FD814" s="190" t="s">
        <v>537</v>
      </c>
      <c r="FE814" s="190" t="s">
        <v>271</v>
      </c>
      <c r="FF814" s="190" t="s">
        <v>263</v>
      </c>
      <c r="FG814" s="190" t="s">
        <v>5680</v>
      </c>
      <c r="FH814" s="190" t="s">
        <v>271</v>
      </c>
      <c r="FI814" s="190" t="s">
        <v>5679</v>
      </c>
      <c r="FJ814" s="190" t="s">
        <v>5678</v>
      </c>
      <c r="FK814" s="190" t="s">
        <v>271</v>
      </c>
      <c r="FL814" s="190" t="s">
        <v>5677</v>
      </c>
      <c r="FM814" s="190" t="s">
        <v>271</v>
      </c>
      <c r="FN814" s="190" t="s">
        <v>271</v>
      </c>
      <c r="FO814" s="190" t="s">
        <v>5676</v>
      </c>
      <c r="FP814" s="190" t="s">
        <v>5675</v>
      </c>
      <c r="FQ814" s="193">
        <v>0</v>
      </c>
      <c r="FR814" s="193">
        <v>13750</v>
      </c>
      <c r="FS814" s="190" t="s">
        <v>271</v>
      </c>
      <c r="FT814" s="190" t="s">
        <v>271</v>
      </c>
      <c r="FU814" s="190" t="s">
        <v>271</v>
      </c>
      <c r="FV814" s="190" t="s">
        <v>271</v>
      </c>
      <c r="FW814" s="190" t="s">
        <v>271</v>
      </c>
      <c r="FX814" s="190" t="s">
        <v>271</v>
      </c>
      <c r="FY814" s="190" t="s">
        <v>271</v>
      </c>
      <c r="FZ814" s="190" t="s">
        <v>271</v>
      </c>
      <c r="GA814" s="190" t="s">
        <v>271</v>
      </c>
      <c r="GB814" s="190" t="s">
        <v>271</v>
      </c>
      <c r="GC814" s="190" t="s">
        <v>271</v>
      </c>
      <c r="GD814" s="190" t="s">
        <v>271</v>
      </c>
      <c r="GE814" s="190" t="s">
        <v>271</v>
      </c>
    </row>
    <row r="815" spans="1:187" x14ac:dyDescent="0.3">
      <c r="A815" s="190" t="s">
        <v>372</v>
      </c>
      <c r="B815" s="190">
        <v>3344</v>
      </c>
      <c r="C815" s="190" t="s">
        <v>168</v>
      </c>
      <c r="D815" s="190" t="s">
        <v>243</v>
      </c>
      <c r="E815" s="190" t="s">
        <v>3142</v>
      </c>
      <c r="F815" s="190" t="s">
        <v>3141</v>
      </c>
      <c r="G815" s="190" t="s">
        <v>2855</v>
      </c>
      <c r="H815" s="190" t="s">
        <v>369</v>
      </c>
      <c r="I815" s="190" t="s">
        <v>2945</v>
      </c>
      <c r="J815" s="190" t="s">
        <v>3140</v>
      </c>
      <c r="K815" s="190" t="s">
        <v>271</v>
      </c>
      <c r="L815" s="190" t="s">
        <v>271</v>
      </c>
      <c r="M815" s="190" t="s">
        <v>271</v>
      </c>
      <c r="N815" s="190" t="s">
        <v>271</v>
      </c>
      <c r="O815" s="190" t="s">
        <v>271</v>
      </c>
      <c r="P815" s="190" t="s">
        <v>271</v>
      </c>
      <c r="Q815" s="191">
        <v>41548</v>
      </c>
      <c r="R815" s="191">
        <v>42461</v>
      </c>
      <c r="T815" s="190" t="s">
        <v>366</v>
      </c>
      <c r="U815" s="194">
        <v>1193980</v>
      </c>
      <c r="V815" s="190" t="s">
        <v>3139</v>
      </c>
      <c r="W815" s="190" t="s">
        <v>3138</v>
      </c>
      <c r="X815" s="190" t="s">
        <v>3137</v>
      </c>
      <c r="Y815" s="190" t="s">
        <v>3136</v>
      </c>
      <c r="Z815" s="190" t="s">
        <v>1559</v>
      </c>
      <c r="AA815" s="190" t="s">
        <v>3135</v>
      </c>
      <c r="AB815" s="190" t="s">
        <v>291</v>
      </c>
      <c r="AC815" s="190" t="s">
        <v>3134</v>
      </c>
      <c r="AD815" s="190" t="s">
        <v>325</v>
      </c>
      <c r="AE815" s="190" t="s">
        <v>3133</v>
      </c>
      <c r="AF815" s="190" t="s">
        <v>3132</v>
      </c>
      <c r="AG815" s="193">
        <v>136080</v>
      </c>
      <c r="AH815" s="193">
        <v>58320</v>
      </c>
      <c r="AI815" s="193">
        <v>194400</v>
      </c>
      <c r="AJ815" s="193">
        <v>22680</v>
      </c>
      <c r="AK815" s="193">
        <v>9720</v>
      </c>
      <c r="AL815" s="193">
        <v>32400</v>
      </c>
      <c r="AM815" s="193">
        <v>0</v>
      </c>
      <c r="AN815" s="193">
        <v>0</v>
      </c>
      <c r="AO815" s="193">
        <v>0</v>
      </c>
      <c r="AP815" s="193">
        <v>0</v>
      </c>
      <c r="AQ815" s="193">
        <v>0</v>
      </c>
      <c r="AR815" s="193">
        <v>0</v>
      </c>
      <c r="AS815" s="190" t="s">
        <v>271</v>
      </c>
      <c r="AT815" s="193" t="s">
        <v>271</v>
      </c>
      <c r="AU815" s="193" t="s">
        <v>271</v>
      </c>
      <c r="AV815" s="190" t="s">
        <v>271</v>
      </c>
      <c r="AW815" s="193" t="s">
        <v>271</v>
      </c>
      <c r="AX815" s="193" t="s">
        <v>271</v>
      </c>
      <c r="AY815" s="190" t="s">
        <v>271</v>
      </c>
      <c r="AZ815" s="193" t="s">
        <v>271</v>
      </c>
      <c r="BA815" s="193" t="s">
        <v>271</v>
      </c>
      <c r="BB815" s="190" t="s">
        <v>271</v>
      </c>
      <c r="BC815" s="193" t="s">
        <v>271</v>
      </c>
      <c r="BD815" s="193" t="s">
        <v>271</v>
      </c>
      <c r="BE815" s="190" t="s">
        <v>271</v>
      </c>
      <c r="BF815" s="193" t="s">
        <v>271</v>
      </c>
      <c r="BG815" s="193" t="s">
        <v>271</v>
      </c>
      <c r="BH815" s="190" t="s">
        <v>271</v>
      </c>
      <c r="BI815" s="193" t="s">
        <v>271</v>
      </c>
      <c r="BJ815" s="193" t="s">
        <v>271</v>
      </c>
      <c r="BK815" s="190" t="s">
        <v>271</v>
      </c>
      <c r="BL815" s="193" t="s">
        <v>271</v>
      </c>
      <c r="BM815" s="193" t="s">
        <v>271</v>
      </c>
      <c r="BN815" s="190" t="s">
        <v>271</v>
      </c>
      <c r="BO815" s="193" t="s">
        <v>271</v>
      </c>
      <c r="BP815" s="193" t="s">
        <v>271</v>
      </c>
      <c r="BQ815" s="190" t="s">
        <v>271</v>
      </c>
      <c r="BR815" s="193" t="s">
        <v>271</v>
      </c>
      <c r="BS815" s="193" t="s">
        <v>271</v>
      </c>
      <c r="BT815" s="190" t="s">
        <v>287</v>
      </c>
      <c r="BU815" s="193">
        <v>0</v>
      </c>
      <c r="BV815" s="193">
        <v>0</v>
      </c>
      <c r="BW815" s="193">
        <v>45360</v>
      </c>
      <c r="BX815" s="193">
        <v>19440</v>
      </c>
      <c r="BY815" s="193">
        <v>64800</v>
      </c>
      <c r="BZ815" s="193">
        <v>7560</v>
      </c>
      <c r="CA815" s="193">
        <v>323</v>
      </c>
      <c r="CB815" s="193">
        <v>7883</v>
      </c>
      <c r="CC815" s="190" t="s">
        <v>271</v>
      </c>
      <c r="CD815" s="193" t="s">
        <v>271</v>
      </c>
      <c r="CE815" s="193" t="s">
        <v>271</v>
      </c>
      <c r="CF815" s="190" t="s">
        <v>287</v>
      </c>
      <c r="CG815" s="193">
        <v>0</v>
      </c>
      <c r="CH815" s="193">
        <v>0</v>
      </c>
      <c r="CI815" s="190" t="s">
        <v>271</v>
      </c>
      <c r="CJ815" s="193" t="s">
        <v>271</v>
      </c>
      <c r="CK815" s="193" t="s">
        <v>271</v>
      </c>
      <c r="CL815" s="190" t="s">
        <v>271</v>
      </c>
      <c r="CM815" s="193" t="s">
        <v>271</v>
      </c>
      <c r="CN815" s="193" t="s">
        <v>271</v>
      </c>
      <c r="CO815" s="190" t="s">
        <v>271</v>
      </c>
      <c r="CP815" s="193" t="s">
        <v>271</v>
      </c>
      <c r="CQ815" s="193" t="s">
        <v>271</v>
      </c>
      <c r="CR815" s="190" t="s">
        <v>271</v>
      </c>
      <c r="CS815" s="193" t="s">
        <v>271</v>
      </c>
      <c r="CT815" s="193" t="s">
        <v>271</v>
      </c>
      <c r="CU815" s="190" t="s">
        <v>271</v>
      </c>
      <c r="CV815" s="193" t="s">
        <v>271</v>
      </c>
      <c r="CW815" s="193" t="s">
        <v>271</v>
      </c>
      <c r="CX815" s="190" t="s">
        <v>271</v>
      </c>
      <c r="CY815" s="193" t="s">
        <v>271</v>
      </c>
      <c r="CZ815" s="193" t="s">
        <v>271</v>
      </c>
      <c r="DA815" s="190" t="s">
        <v>271</v>
      </c>
      <c r="DB815" s="193" t="s">
        <v>271</v>
      </c>
      <c r="DC815" s="193" t="s">
        <v>271</v>
      </c>
      <c r="DD815" s="190" t="s">
        <v>271</v>
      </c>
      <c r="DE815" s="193" t="s">
        <v>271</v>
      </c>
      <c r="DF815" s="193" t="s">
        <v>271</v>
      </c>
      <c r="DG815" s="190" t="s">
        <v>271</v>
      </c>
      <c r="DH815" s="193" t="s">
        <v>271</v>
      </c>
      <c r="DI815" s="193" t="s">
        <v>271</v>
      </c>
      <c r="DJ815" s="190" t="s">
        <v>271</v>
      </c>
      <c r="DK815" s="193" t="s">
        <v>271</v>
      </c>
      <c r="DL815" s="193" t="s">
        <v>271</v>
      </c>
      <c r="DM815" s="190" t="s">
        <v>271</v>
      </c>
      <c r="DN815" s="193" t="s">
        <v>271</v>
      </c>
      <c r="DO815" s="193" t="s">
        <v>271</v>
      </c>
      <c r="DP815" s="190" t="s">
        <v>271</v>
      </c>
      <c r="DQ815" s="193" t="s">
        <v>271</v>
      </c>
      <c r="DR815" s="193" t="s">
        <v>271</v>
      </c>
      <c r="DS815" s="190" t="s">
        <v>287</v>
      </c>
      <c r="DT815" s="193">
        <v>7883</v>
      </c>
      <c r="DU815" s="193">
        <v>64800</v>
      </c>
      <c r="DV815" s="190" t="s">
        <v>271</v>
      </c>
      <c r="DW815" s="193" t="s">
        <v>271</v>
      </c>
      <c r="DX815" s="193" t="s">
        <v>271</v>
      </c>
      <c r="DY815" s="190" t="s">
        <v>356</v>
      </c>
      <c r="DZ815" s="190" t="s">
        <v>272</v>
      </c>
      <c r="EA815" s="190" t="s">
        <v>427</v>
      </c>
      <c r="EB815" s="190" t="s">
        <v>271</v>
      </c>
      <c r="EC815" s="190" t="s">
        <v>271</v>
      </c>
      <c r="ED815" s="190" t="s">
        <v>271</v>
      </c>
      <c r="EE815" s="190" t="s">
        <v>271</v>
      </c>
      <c r="EF815" s="190" t="s">
        <v>3131</v>
      </c>
      <c r="EG815" s="190" t="s">
        <v>321</v>
      </c>
      <c r="EH815" s="190" t="s">
        <v>380</v>
      </c>
      <c r="EI815" s="190" t="s">
        <v>283</v>
      </c>
      <c r="EJ815" s="190" t="s">
        <v>246</v>
      </c>
      <c r="EK815" s="190" t="s">
        <v>351</v>
      </c>
      <c r="EL815" s="190" t="s">
        <v>272</v>
      </c>
      <c r="EM815" s="190" t="s">
        <v>272</v>
      </c>
      <c r="EN815" s="190" t="s">
        <v>272</v>
      </c>
      <c r="EO815" s="190" t="s">
        <v>272</v>
      </c>
      <c r="EP815" s="190" t="s">
        <v>350</v>
      </c>
      <c r="EQ815" s="190">
        <v>4</v>
      </c>
      <c r="ER815" s="190" t="s">
        <v>349</v>
      </c>
      <c r="ES815" s="190" t="s">
        <v>272</v>
      </c>
      <c r="ET815" s="190" t="s">
        <v>272</v>
      </c>
      <c r="EU815" s="190" t="s">
        <v>272</v>
      </c>
      <c r="EV815" s="190" t="s">
        <v>272</v>
      </c>
      <c r="EW815" s="190" t="s">
        <v>303</v>
      </c>
      <c r="EX815" s="190">
        <v>4</v>
      </c>
      <c r="EY815" s="190" t="s">
        <v>318</v>
      </c>
      <c r="EZ815" s="190" t="s">
        <v>266</v>
      </c>
      <c r="FA815" s="190" t="s">
        <v>257</v>
      </c>
      <c r="FB815" s="193">
        <v>1</v>
      </c>
      <c r="FC815" s="190" t="s">
        <v>442</v>
      </c>
      <c r="FD815" s="190" t="s">
        <v>537</v>
      </c>
      <c r="FE815" s="190" t="s">
        <v>377</v>
      </c>
      <c r="FF815" s="190" t="s">
        <v>262</v>
      </c>
      <c r="FG815" s="190" t="s">
        <v>271</v>
      </c>
      <c r="FH815" s="190" t="s">
        <v>271</v>
      </c>
      <c r="FI815" s="190" t="s">
        <v>3130</v>
      </c>
      <c r="FJ815" s="190" t="s">
        <v>3129</v>
      </c>
      <c r="FK815" s="190" t="s">
        <v>3128</v>
      </c>
      <c r="FL815" s="190" t="s">
        <v>3127</v>
      </c>
      <c r="FM815" s="190" t="s">
        <v>3126</v>
      </c>
      <c r="FN815" s="190" t="s">
        <v>3125</v>
      </c>
      <c r="FO815" s="190" t="s">
        <v>3124</v>
      </c>
      <c r="FP815" s="190" t="s">
        <v>3123</v>
      </c>
      <c r="FQ815" s="193">
        <v>64800</v>
      </c>
      <c r="FR815" s="193">
        <v>7883</v>
      </c>
      <c r="FS815" s="190" t="s">
        <v>272</v>
      </c>
      <c r="FT815" s="190" t="s">
        <v>271</v>
      </c>
      <c r="FU815" s="190" t="s">
        <v>271</v>
      </c>
      <c r="FV815" s="190" t="s">
        <v>271</v>
      </c>
      <c r="FW815" s="190" t="s">
        <v>271</v>
      </c>
      <c r="FX815" s="190" t="s">
        <v>271</v>
      </c>
      <c r="FY815" s="190" t="s">
        <v>271</v>
      </c>
      <c r="FZ815" s="190" t="s">
        <v>271</v>
      </c>
      <c r="GA815" s="190" t="s">
        <v>271</v>
      </c>
      <c r="GB815" s="190" t="s">
        <v>271</v>
      </c>
      <c r="GC815" s="190" t="s">
        <v>271</v>
      </c>
      <c r="GD815" s="190" t="s">
        <v>271</v>
      </c>
      <c r="GE815" s="190" t="s">
        <v>272</v>
      </c>
    </row>
    <row r="816" spans="1:187" x14ac:dyDescent="0.3">
      <c r="A816" s="190" t="s">
        <v>372</v>
      </c>
      <c r="B816" s="190">
        <v>3333</v>
      </c>
      <c r="C816" s="190" t="s">
        <v>168</v>
      </c>
      <c r="D816" s="190" t="s">
        <v>243</v>
      </c>
      <c r="E816" s="190" t="s">
        <v>1611</v>
      </c>
      <c r="F816" s="190" t="s">
        <v>1627</v>
      </c>
      <c r="G816" s="190" t="s">
        <v>1337</v>
      </c>
      <c r="H816" s="190" t="s">
        <v>369</v>
      </c>
      <c r="I816" s="190" t="s">
        <v>1543</v>
      </c>
      <c r="J816" s="190" t="s">
        <v>1578</v>
      </c>
      <c r="K816" s="190" t="s">
        <v>271</v>
      </c>
      <c r="L816" s="190" t="s">
        <v>271</v>
      </c>
      <c r="M816" s="190" t="s">
        <v>271</v>
      </c>
      <c r="N816" s="190" t="s">
        <v>271</v>
      </c>
      <c r="O816" s="190" t="s">
        <v>271</v>
      </c>
      <c r="P816" s="190" t="s">
        <v>271</v>
      </c>
      <c r="Q816" s="191">
        <v>42444</v>
      </c>
      <c r="R816" s="191">
        <v>42916</v>
      </c>
      <c r="T816" s="190" t="s">
        <v>452</v>
      </c>
      <c r="U816" s="194">
        <v>1652334</v>
      </c>
      <c r="V816" s="190" t="s">
        <v>1609</v>
      </c>
      <c r="W816" s="190" t="s">
        <v>1608</v>
      </c>
      <c r="X816" s="190" t="s">
        <v>1607</v>
      </c>
      <c r="Y816" s="190" t="s">
        <v>1626</v>
      </c>
      <c r="Z816" s="190" t="s">
        <v>1559</v>
      </c>
      <c r="AA816" s="190" t="s">
        <v>1625</v>
      </c>
      <c r="AB816" s="190" t="s">
        <v>448</v>
      </c>
      <c r="AC816" s="190" t="s">
        <v>1624</v>
      </c>
      <c r="AD816" s="190" t="s">
        <v>325</v>
      </c>
      <c r="AE816" s="190" t="s">
        <v>1623</v>
      </c>
      <c r="AF816" s="190" t="s">
        <v>1622</v>
      </c>
      <c r="AG816" s="193">
        <v>0</v>
      </c>
      <c r="AH816" s="193">
        <v>0</v>
      </c>
      <c r="AI816" s="193">
        <v>0</v>
      </c>
      <c r="AJ816" s="193">
        <v>8976</v>
      </c>
      <c r="AK816" s="193">
        <v>8624</v>
      </c>
      <c r="AL816" s="193">
        <v>17600</v>
      </c>
      <c r="AM816" s="193">
        <v>0</v>
      </c>
      <c r="AN816" s="193">
        <v>0</v>
      </c>
      <c r="AO816" s="193">
        <v>0</v>
      </c>
      <c r="AP816" s="193">
        <v>5600</v>
      </c>
      <c r="AQ816" s="193">
        <v>4700</v>
      </c>
      <c r="AR816" s="193">
        <v>10300</v>
      </c>
      <c r="AS816" s="190" t="s">
        <v>271</v>
      </c>
      <c r="AT816" s="193" t="s">
        <v>271</v>
      </c>
      <c r="AU816" s="193" t="s">
        <v>271</v>
      </c>
      <c r="AV816" s="190" t="s">
        <v>271</v>
      </c>
      <c r="AW816" s="193" t="s">
        <v>271</v>
      </c>
      <c r="AX816" s="193" t="s">
        <v>271</v>
      </c>
      <c r="AY816" s="190" t="s">
        <v>271</v>
      </c>
      <c r="AZ816" s="193" t="s">
        <v>271</v>
      </c>
      <c r="BA816" s="193" t="s">
        <v>271</v>
      </c>
      <c r="BB816" s="190" t="s">
        <v>271</v>
      </c>
      <c r="BC816" s="193" t="s">
        <v>271</v>
      </c>
      <c r="BD816" s="193" t="s">
        <v>271</v>
      </c>
      <c r="BE816" s="190" t="s">
        <v>271</v>
      </c>
      <c r="BF816" s="193" t="s">
        <v>271</v>
      </c>
      <c r="BG816" s="193" t="s">
        <v>271</v>
      </c>
      <c r="BH816" s="190" t="s">
        <v>287</v>
      </c>
      <c r="BI816" s="193">
        <v>4300</v>
      </c>
      <c r="BJ816" s="193">
        <v>0</v>
      </c>
      <c r="BK816" s="190" t="s">
        <v>271</v>
      </c>
      <c r="BL816" s="193" t="s">
        <v>271</v>
      </c>
      <c r="BM816" s="193" t="s">
        <v>271</v>
      </c>
      <c r="BN816" s="190" t="s">
        <v>271</v>
      </c>
      <c r="BO816" s="193" t="s">
        <v>271</v>
      </c>
      <c r="BP816" s="193" t="s">
        <v>271</v>
      </c>
      <c r="BQ816" s="190" t="s">
        <v>271</v>
      </c>
      <c r="BR816" s="193" t="s">
        <v>271</v>
      </c>
      <c r="BS816" s="193" t="s">
        <v>271</v>
      </c>
      <c r="BT816" s="190" t="s">
        <v>287</v>
      </c>
      <c r="BU816" s="193">
        <v>6000</v>
      </c>
      <c r="BV816" s="193">
        <v>0</v>
      </c>
      <c r="BW816" s="193" t="s">
        <v>271</v>
      </c>
      <c r="BX816" s="193" t="s">
        <v>271</v>
      </c>
      <c r="BY816" s="193">
        <v>0</v>
      </c>
      <c r="BZ816" s="193" t="s">
        <v>271</v>
      </c>
      <c r="CA816" s="193" t="s">
        <v>271</v>
      </c>
      <c r="CB816" s="193">
        <v>0</v>
      </c>
      <c r="CC816" s="190" t="s">
        <v>271</v>
      </c>
      <c r="CD816" s="193" t="s">
        <v>271</v>
      </c>
      <c r="CE816" s="193" t="s">
        <v>271</v>
      </c>
      <c r="CF816" s="190" t="s">
        <v>271</v>
      </c>
      <c r="CG816" s="193" t="s">
        <v>271</v>
      </c>
      <c r="CH816" s="193" t="s">
        <v>271</v>
      </c>
      <c r="CI816" s="190" t="s">
        <v>271</v>
      </c>
      <c r="CJ816" s="193" t="s">
        <v>271</v>
      </c>
      <c r="CK816" s="193" t="s">
        <v>271</v>
      </c>
      <c r="CL816" s="190" t="s">
        <v>271</v>
      </c>
      <c r="CM816" s="193" t="s">
        <v>271</v>
      </c>
      <c r="CN816" s="193" t="s">
        <v>271</v>
      </c>
      <c r="CO816" s="190" t="s">
        <v>271</v>
      </c>
      <c r="CP816" s="193" t="s">
        <v>271</v>
      </c>
      <c r="CQ816" s="193" t="s">
        <v>271</v>
      </c>
      <c r="CR816" s="190" t="s">
        <v>271</v>
      </c>
      <c r="CS816" s="193" t="s">
        <v>271</v>
      </c>
      <c r="CT816" s="193" t="s">
        <v>271</v>
      </c>
      <c r="CU816" s="190" t="s">
        <v>271</v>
      </c>
      <c r="CV816" s="193" t="s">
        <v>271</v>
      </c>
      <c r="CW816" s="193" t="s">
        <v>271</v>
      </c>
      <c r="CX816" s="190" t="s">
        <v>271</v>
      </c>
      <c r="CY816" s="193" t="s">
        <v>271</v>
      </c>
      <c r="CZ816" s="193" t="s">
        <v>271</v>
      </c>
      <c r="DA816" s="190" t="s">
        <v>271</v>
      </c>
      <c r="DB816" s="193" t="s">
        <v>271</v>
      </c>
      <c r="DC816" s="193" t="s">
        <v>271</v>
      </c>
      <c r="DD816" s="190" t="s">
        <v>271</v>
      </c>
      <c r="DE816" s="193" t="s">
        <v>271</v>
      </c>
      <c r="DF816" s="193" t="s">
        <v>271</v>
      </c>
      <c r="DG816" s="190" t="s">
        <v>271</v>
      </c>
      <c r="DH816" s="193" t="s">
        <v>271</v>
      </c>
      <c r="DI816" s="193" t="s">
        <v>271</v>
      </c>
      <c r="DJ816" s="190" t="s">
        <v>271</v>
      </c>
      <c r="DK816" s="193" t="s">
        <v>271</v>
      </c>
      <c r="DL816" s="193" t="s">
        <v>271</v>
      </c>
      <c r="DM816" s="190" t="s">
        <v>271</v>
      </c>
      <c r="DN816" s="193" t="s">
        <v>271</v>
      </c>
      <c r="DO816" s="193" t="s">
        <v>271</v>
      </c>
      <c r="DP816" s="190" t="s">
        <v>271</v>
      </c>
      <c r="DQ816" s="193" t="s">
        <v>271</v>
      </c>
      <c r="DR816" s="193" t="s">
        <v>271</v>
      </c>
      <c r="DS816" s="190" t="s">
        <v>271</v>
      </c>
      <c r="DT816" s="193" t="s">
        <v>271</v>
      </c>
      <c r="DU816" s="193" t="s">
        <v>271</v>
      </c>
      <c r="DV816" s="190" t="s">
        <v>271</v>
      </c>
      <c r="DW816" s="193" t="s">
        <v>271</v>
      </c>
      <c r="DX816" s="193" t="s">
        <v>271</v>
      </c>
      <c r="DY816" s="190" t="s">
        <v>271</v>
      </c>
      <c r="DZ816" s="190" t="s">
        <v>272</v>
      </c>
      <c r="EA816" s="190" t="s">
        <v>564</v>
      </c>
      <c r="EB816" s="190" t="s">
        <v>307</v>
      </c>
      <c r="EC816" s="190" t="s">
        <v>272</v>
      </c>
      <c r="ED816" s="190" t="s">
        <v>564</v>
      </c>
      <c r="EE816" s="190" t="s">
        <v>426</v>
      </c>
      <c r="EF816" s="190" t="s">
        <v>1621</v>
      </c>
      <c r="EG816" s="190" t="s">
        <v>352</v>
      </c>
      <c r="EH816" s="190" t="s">
        <v>380</v>
      </c>
      <c r="EI816" s="190" t="s">
        <v>483</v>
      </c>
      <c r="EJ816" s="190" t="s">
        <v>245</v>
      </c>
      <c r="EK816" s="190" t="s">
        <v>379</v>
      </c>
      <c r="EL816" s="190" t="s">
        <v>272</v>
      </c>
      <c r="EM816" s="190" t="s">
        <v>272</v>
      </c>
      <c r="EN816" s="190" t="s">
        <v>272</v>
      </c>
      <c r="EO816" s="190" t="s">
        <v>272</v>
      </c>
      <c r="EP816" s="190" t="s">
        <v>378</v>
      </c>
      <c r="EQ816" s="190">
        <v>4</v>
      </c>
      <c r="ER816" s="190" t="s">
        <v>349</v>
      </c>
      <c r="ES816" s="190" t="s">
        <v>272</v>
      </c>
      <c r="ET816" s="190" t="s">
        <v>272</v>
      </c>
      <c r="EU816" s="190" t="s">
        <v>272</v>
      </c>
      <c r="EV816" s="190" t="s">
        <v>272</v>
      </c>
      <c r="EW816" s="190" t="s">
        <v>303</v>
      </c>
      <c r="EX816" s="190">
        <v>4</v>
      </c>
      <c r="EY816" s="190" t="s">
        <v>318</v>
      </c>
      <c r="EZ816" s="190" t="s">
        <v>268</v>
      </c>
      <c r="FA816" s="190" t="s">
        <v>258</v>
      </c>
      <c r="FB816" s="193">
        <v>1</v>
      </c>
      <c r="FC816" s="190" t="s">
        <v>276</v>
      </c>
      <c r="FD816" s="190" t="s">
        <v>271</v>
      </c>
      <c r="FE816" s="190" t="s">
        <v>271</v>
      </c>
      <c r="FF816" s="190" t="s">
        <v>262</v>
      </c>
      <c r="FG816" s="190" t="s">
        <v>271</v>
      </c>
      <c r="FH816" s="190" t="s">
        <v>1620</v>
      </c>
      <c r="FI816" s="190" t="s">
        <v>1619</v>
      </c>
      <c r="FJ816" s="190" t="s">
        <v>1618</v>
      </c>
      <c r="FK816" s="190" t="s">
        <v>1617</v>
      </c>
      <c r="FL816" s="190" t="s">
        <v>1616</v>
      </c>
      <c r="FM816" s="190" t="s">
        <v>1615</v>
      </c>
      <c r="FN816" s="190" t="s">
        <v>1614</v>
      </c>
      <c r="FO816" s="190" t="s">
        <v>1613</v>
      </c>
      <c r="FP816" s="190" t="s">
        <v>1612</v>
      </c>
      <c r="FQ816" s="193">
        <v>0</v>
      </c>
      <c r="FR816" s="193">
        <v>10300</v>
      </c>
      <c r="FS816" s="190" t="s">
        <v>271</v>
      </c>
      <c r="FT816" s="190" t="s">
        <v>271</v>
      </c>
      <c r="FU816" s="190" t="s">
        <v>272</v>
      </c>
      <c r="FV816" s="190" t="s">
        <v>271</v>
      </c>
      <c r="FW816" s="190" t="s">
        <v>271</v>
      </c>
      <c r="FX816" s="190" t="s">
        <v>271</v>
      </c>
      <c r="FY816" s="190" t="s">
        <v>271</v>
      </c>
      <c r="FZ816" s="190" t="s">
        <v>271</v>
      </c>
      <c r="GA816" s="190" t="s">
        <v>271</v>
      </c>
      <c r="GB816" s="190" t="s">
        <v>271</v>
      </c>
      <c r="GC816" s="190" t="s">
        <v>271</v>
      </c>
      <c r="GD816" s="190" t="s">
        <v>271</v>
      </c>
      <c r="GE816" s="190" t="s">
        <v>271</v>
      </c>
    </row>
    <row r="817" spans="1:187" x14ac:dyDescent="0.3">
      <c r="A817" s="190" t="s">
        <v>372</v>
      </c>
      <c r="B817" s="190">
        <v>3334</v>
      </c>
      <c r="C817" s="190" t="s">
        <v>168</v>
      </c>
      <c r="D817" s="190" t="s">
        <v>243</v>
      </c>
      <c r="E817" s="190" t="s">
        <v>1611</v>
      </c>
      <c r="F817" s="190" t="s">
        <v>1610</v>
      </c>
      <c r="G817" s="190" t="s">
        <v>1337</v>
      </c>
      <c r="H817" s="190" t="s">
        <v>369</v>
      </c>
      <c r="I817" s="190" t="s">
        <v>1543</v>
      </c>
      <c r="J817" s="190" t="s">
        <v>609</v>
      </c>
      <c r="K817" s="190" t="s">
        <v>271</v>
      </c>
      <c r="L817" s="190" t="s">
        <v>271</v>
      </c>
      <c r="M817" s="190" t="s">
        <v>271</v>
      </c>
      <c r="N817" s="190" t="s">
        <v>271</v>
      </c>
      <c r="O817" s="190" t="s">
        <v>271</v>
      </c>
      <c r="P817" s="190" t="s">
        <v>271</v>
      </c>
      <c r="Q817" s="191">
        <v>42341</v>
      </c>
      <c r="R817" s="191">
        <v>42521</v>
      </c>
      <c r="T817" s="190" t="s">
        <v>452</v>
      </c>
      <c r="U817" s="194">
        <v>232621</v>
      </c>
      <c r="V817" s="190" t="s">
        <v>1609</v>
      </c>
      <c r="W817" s="190" t="s">
        <v>1608</v>
      </c>
      <c r="X817" s="190" t="s">
        <v>1607</v>
      </c>
      <c r="Y817" s="190" t="s">
        <v>1606</v>
      </c>
      <c r="Z817" s="190" t="s">
        <v>1559</v>
      </c>
      <c r="AA817" s="190" t="s">
        <v>1605</v>
      </c>
      <c r="AB817" s="190" t="s">
        <v>448</v>
      </c>
      <c r="AC817" s="190" t="s">
        <v>1604</v>
      </c>
      <c r="AD817" s="190" t="s">
        <v>325</v>
      </c>
      <c r="AE817" s="190" t="s">
        <v>1603</v>
      </c>
      <c r="AF817" s="190" t="s">
        <v>1602</v>
      </c>
      <c r="AG817" s="193">
        <v>0</v>
      </c>
      <c r="AH817" s="193">
        <v>0</v>
      </c>
      <c r="AI817" s="193">
        <v>0</v>
      </c>
      <c r="AJ817" s="193">
        <v>6732</v>
      </c>
      <c r="AK817" s="193">
        <v>6468</v>
      </c>
      <c r="AL817" s="193">
        <v>13200</v>
      </c>
      <c r="AM817" s="193">
        <v>0</v>
      </c>
      <c r="AN817" s="193">
        <v>0</v>
      </c>
      <c r="AO817" s="193">
        <v>0</v>
      </c>
      <c r="AP817" s="193">
        <v>5600</v>
      </c>
      <c r="AQ817" s="193">
        <v>4700</v>
      </c>
      <c r="AR817" s="193">
        <v>10300</v>
      </c>
      <c r="AS817" s="190" t="s">
        <v>271</v>
      </c>
      <c r="AT817" s="193" t="s">
        <v>271</v>
      </c>
      <c r="AU817" s="193" t="s">
        <v>271</v>
      </c>
      <c r="AV817" s="190" t="s">
        <v>271</v>
      </c>
      <c r="AW817" s="193" t="s">
        <v>271</v>
      </c>
      <c r="AX817" s="193" t="s">
        <v>271</v>
      </c>
      <c r="AY817" s="190" t="s">
        <v>271</v>
      </c>
      <c r="AZ817" s="193" t="s">
        <v>271</v>
      </c>
      <c r="BA817" s="193" t="s">
        <v>271</v>
      </c>
      <c r="BB817" s="190" t="s">
        <v>271</v>
      </c>
      <c r="BC817" s="193" t="s">
        <v>271</v>
      </c>
      <c r="BD817" s="193" t="s">
        <v>271</v>
      </c>
      <c r="BE817" s="190" t="s">
        <v>271</v>
      </c>
      <c r="BF817" s="193" t="s">
        <v>271</v>
      </c>
      <c r="BG817" s="193" t="s">
        <v>271</v>
      </c>
      <c r="BH817" s="190" t="s">
        <v>271</v>
      </c>
      <c r="BI817" s="193" t="s">
        <v>271</v>
      </c>
      <c r="BJ817" s="193" t="s">
        <v>271</v>
      </c>
      <c r="BK817" s="190" t="s">
        <v>271</v>
      </c>
      <c r="BL817" s="193" t="s">
        <v>271</v>
      </c>
      <c r="BM817" s="193" t="s">
        <v>271</v>
      </c>
      <c r="BN817" s="190" t="s">
        <v>271</v>
      </c>
      <c r="BO817" s="193" t="s">
        <v>271</v>
      </c>
      <c r="BP817" s="193" t="s">
        <v>271</v>
      </c>
      <c r="BQ817" s="190" t="s">
        <v>271</v>
      </c>
      <c r="BR817" s="193" t="s">
        <v>271</v>
      </c>
      <c r="BS817" s="193" t="s">
        <v>271</v>
      </c>
      <c r="BT817" s="190" t="s">
        <v>287</v>
      </c>
      <c r="BU817" s="193">
        <v>10300</v>
      </c>
      <c r="BV817" s="193">
        <v>0</v>
      </c>
      <c r="BW817" s="193" t="s">
        <v>271</v>
      </c>
      <c r="BX817" s="193" t="s">
        <v>271</v>
      </c>
      <c r="BY817" s="193">
        <v>0</v>
      </c>
      <c r="BZ817" s="193" t="s">
        <v>271</v>
      </c>
      <c r="CA817" s="193" t="s">
        <v>271</v>
      </c>
      <c r="CB817" s="193">
        <v>0</v>
      </c>
      <c r="CC817" s="190" t="s">
        <v>271</v>
      </c>
      <c r="CD817" s="193" t="s">
        <v>271</v>
      </c>
      <c r="CE817" s="193" t="s">
        <v>271</v>
      </c>
      <c r="CF817" s="190" t="s">
        <v>271</v>
      </c>
      <c r="CG817" s="193" t="s">
        <v>271</v>
      </c>
      <c r="CH817" s="193" t="s">
        <v>271</v>
      </c>
      <c r="CI817" s="190" t="s">
        <v>271</v>
      </c>
      <c r="CJ817" s="193" t="s">
        <v>271</v>
      </c>
      <c r="CK817" s="193" t="s">
        <v>271</v>
      </c>
      <c r="CL817" s="190" t="s">
        <v>271</v>
      </c>
      <c r="CM817" s="193" t="s">
        <v>271</v>
      </c>
      <c r="CN817" s="193" t="s">
        <v>271</v>
      </c>
      <c r="CO817" s="190" t="s">
        <v>271</v>
      </c>
      <c r="CP817" s="193" t="s">
        <v>271</v>
      </c>
      <c r="CQ817" s="193" t="s">
        <v>271</v>
      </c>
      <c r="CR817" s="190" t="s">
        <v>271</v>
      </c>
      <c r="CS817" s="193" t="s">
        <v>271</v>
      </c>
      <c r="CT817" s="193" t="s">
        <v>271</v>
      </c>
      <c r="CU817" s="190" t="s">
        <v>271</v>
      </c>
      <c r="CV817" s="193" t="s">
        <v>271</v>
      </c>
      <c r="CW817" s="193" t="s">
        <v>271</v>
      </c>
      <c r="CX817" s="190" t="s">
        <v>271</v>
      </c>
      <c r="CY817" s="193" t="s">
        <v>271</v>
      </c>
      <c r="CZ817" s="193" t="s">
        <v>271</v>
      </c>
      <c r="DA817" s="190" t="s">
        <v>271</v>
      </c>
      <c r="DB817" s="193" t="s">
        <v>271</v>
      </c>
      <c r="DC817" s="193" t="s">
        <v>271</v>
      </c>
      <c r="DD817" s="190" t="s">
        <v>271</v>
      </c>
      <c r="DE817" s="193" t="s">
        <v>271</v>
      </c>
      <c r="DF817" s="193" t="s">
        <v>271</v>
      </c>
      <c r="DG817" s="190" t="s">
        <v>271</v>
      </c>
      <c r="DH817" s="193" t="s">
        <v>271</v>
      </c>
      <c r="DI817" s="193" t="s">
        <v>271</v>
      </c>
      <c r="DJ817" s="190" t="s">
        <v>271</v>
      </c>
      <c r="DK817" s="193" t="s">
        <v>271</v>
      </c>
      <c r="DL817" s="193" t="s">
        <v>271</v>
      </c>
      <c r="DM817" s="190" t="s">
        <v>271</v>
      </c>
      <c r="DN817" s="193" t="s">
        <v>271</v>
      </c>
      <c r="DO817" s="193" t="s">
        <v>271</v>
      </c>
      <c r="DP817" s="190" t="s">
        <v>271</v>
      </c>
      <c r="DQ817" s="193" t="s">
        <v>271</v>
      </c>
      <c r="DR817" s="193" t="s">
        <v>271</v>
      </c>
      <c r="DS817" s="190" t="s">
        <v>271</v>
      </c>
      <c r="DT817" s="193" t="s">
        <v>271</v>
      </c>
      <c r="DU817" s="193" t="s">
        <v>271</v>
      </c>
      <c r="DV817" s="190" t="s">
        <v>271</v>
      </c>
      <c r="DW817" s="193" t="s">
        <v>271</v>
      </c>
      <c r="DX817" s="193" t="s">
        <v>271</v>
      </c>
      <c r="DY817" s="190" t="s">
        <v>271</v>
      </c>
      <c r="DZ817" s="190" t="s">
        <v>297</v>
      </c>
      <c r="EA817" s="190" t="s">
        <v>271</v>
      </c>
      <c r="EB817" s="190" t="s">
        <v>271</v>
      </c>
      <c r="EC817" s="190" t="s">
        <v>272</v>
      </c>
      <c r="ED817" s="190" t="s">
        <v>564</v>
      </c>
      <c r="EE817" s="190" t="s">
        <v>307</v>
      </c>
      <c r="EF817" s="190" t="s">
        <v>271</v>
      </c>
      <c r="EG817" s="190" t="s">
        <v>352</v>
      </c>
      <c r="EH817" s="190" t="s">
        <v>380</v>
      </c>
      <c r="EI817" s="190" t="s">
        <v>483</v>
      </c>
      <c r="EJ817" s="190" t="s">
        <v>245</v>
      </c>
      <c r="EK817" s="190" t="s">
        <v>379</v>
      </c>
      <c r="EL817" s="190" t="s">
        <v>272</v>
      </c>
      <c r="EM817" s="190" t="s">
        <v>272</v>
      </c>
      <c r="EN817" s="190" t="s">
        <v>272</v>
      </c>
      <c r="EO817" s="190" t="s">
        <v>272</v>
      </c>
      <c r="EP817" s="190" t="s">
        <v>378</v>
      </c>
      <c r="EQ817" s="190">
        <v>4</v>
      </c>
      <c r="ER817" s="190" t="s">
        <v>349</v>
      </c>
      <c r="ES817" s="190" t="s">
        <v>272</v>
      </c>
      <c r="ET817" s="190" t="s">
        <v>272</v>
      </c>
      <c r="EU817" s="190" t="s">
        <v>272</v>
      </c>
      <c r="EV817" s="190" t="s">
        <v>272</v>
      </c>
      <c r="EW817" s="190" t="s">
        <v>303</v>
      </c>
      <c r="EX817" s="190">
        <v>4</v>
      </c>
      <c r="EY817" s="190" t="s">
        <v>318</v>
      </c>
      <c r="EZ817" s="190" t="s">
        <v>268</v>
      </c>
      <c r="FA817" s="190" t="s">
        <v>259</v>
      </c>
      <c r="FB817" s="193">
        <v>0</v>
      </c>
      <c r="FC817" s="190" t="s">
        <v>271</v>
      </c>
      <c r="FD817" s="190" t="s">
        <v>271</v>
      </c>
      <c r="FE817" s="190" t="s">
        <v>271</v>
      </c>
      <c r="FF817" s="190" t="s">
        <v>262</v>
      </c>
      <c r="FG817" s="190" t="s">
        <v>271</v>
      </c>
      <c r="FH817" s="190" t="s">
        <v>1601</v>
      </c>
      <c r="FI817" s="190" t="s">
        <v>1600</v>
      </c>
      <c r="FJ817" s="190" t="s">
        <v>1599</v>
      </c>
      <c r="FK817" s="190" t="s">
        <v>1598</v>
      </c>
      <c r="FL817" s="190" t="s">
        <v>1597</v>
      </c>
      <c r="FM817" s="190" t="s">
        <v>1596</v>
      </c>
      <c r="FN817" s="190" t="s">
        <v>1595</v>
      </c>
      <c r="FO817" s="190" t="s">
        <v>271</v>
      </c>
      <c r="FP817" s="190" t="s">
        <v>1594</v>
      </c>
      <c r="FQ817" s="193">
        <v>0</v>
      </c>
      <c r="FR817" s="193">
        <v>10300</v>
      </c>
      <c r="FS817" s="190" t="s">
        <v>271</v>
      </c>
      <c r="FT817" s="190" t="s">
        <v>271</v>
      </c>
      <c r="FU817" s="190" t="s">
        <v>272</v>
      </c>
      <c r="FV817" s="190" t="s">
        <v>271</v>
      </c>
      <c r="FW817" s="190" t="s">
        <v>271</v>
      </c>
      <c r="FX817" s="190" t="s">
        <v>271</v>
      </c>
      <c r="FY817" s="190" t="s">
        <v>271</v>
      </c>
      <c r="FZ817" s="190" t="s">
        <v>271</v>
      </c>
      <c r="GA817" s="190" t="s">
        <v>271</v>
      </c>
      <c r="GB817" s="190" t="s">
        <v>271</v>
      </c>
      <c r="GC817" s="190" t="s">
        <v>271</v>
      </c>
      <c r="GD817" s="190" t="s">
        <v>271</v>
      </c>
      <c r="GE817" s="190" t="s">
        <v>271</v>
      </c>
    </row>
    <row r="818" spans="1:187" x14ac:dyDescent="0.3">
      <c r="A818" s="190" t="s">
        <v>372</v>
      </c>
      <c r="B818" s="190">
        <v>3341</v>
      </c>
      <c r="C818" s="190" t="s">
        <v>168</v>
      </c>
      <c r="D818" s="190" t="s">
        <v>243</v>
      </c>
      <c r="E818" s="190" t="s">
        <v>729</v>
      </c>
      <c r="F818" s="190" t="s">
        <v>728</v>
      </c>
      <c r="G818" s="190" t="s">
        <v>270</v>
      </c>
      <c r="H818" s="190" t="s">
        <v>369</v>
      </c>
      <c r="I818" s="190" t="s">
        <v>368</v>
      </c>
      <c r="J818" s="190" t="s">
        <v>727</v>
      </c>
      <c r="K818" s="190" t="s">
        <v>301</v>
      </c>
      <c r="L818" s="190" t="s">
        <v>271</v>
      </c>
      <c r="M818" s="190" t="s">
        <v>726</v>
      </c>
      <c r="N818" s="190" t="s">
        <v>271</v>
      </c>
      <c r="O818" s="190" t="s">
        <v>271</v>
      </c>
      <c r="P818" s="190" t="s">
        <v>271</v>
      </c>
      <c r="Q818" s="191">
        <v>42297</v>
      </c>
      <c r="R818" s="191">
        <v>42582</v>
      </c>
      <c r="T818" s="190" t="s">
        <v>549</v>
      </c>
      <c r="U818" s="194">
        <v>433043</v>
      </c>
      <c r="V818" s="190" t="s">
        <v>725</v>
      </c>
      <c r="W818" s="190" t="s">
        <v>364</v>
      </c>
      <c r="X818" s="190" t="s">
        <v>724</v>
      </c>
      <c r="Y818" s="190" t="s">
        <v>723</v>
      </c>
      <c r="Z818" s="190" t="s">
        <v>722</v>
      </c>
      <c r="AA818" s="190" t="s">
        <v>721</v>
      </c>
      <c r="AB818" s="190" t="s">
        <v>310</v>
      </c>
      <c r="AC818" s="190" t="s">
        <v>720</v>
      </c>
      <c r="AD818" s="190" t="s">
        <v>325</v>
      </c>
      <c r="AE818" s="190" t="s">
        <v>719</v>
      </c>
      <c r="AF818" s="190" t="s">
        <v>718</v>
      </c>
      <c r="AG818" s="193">
        <v>14074</v>
      </c>
      <c r="AH818" s="193">
        <v>21110</v>
      </c>
      <c r="AI818" s="193">
        <v>35184</v>
      </c>
      <c r="AJ818" s="193">
        <v>2346</v>
      </c>
      <c r="AK818" s="193">
        <v>3518</v>
      </c>
      <c r="AL818" s="193">
        <v>5864</v>
      </c>
      <c r="AM818" s="193" t="s">
        <v>271</v>
      </c>
      <c r="AN818" s="193" t="s">
        <v>271</v>
      </c>
      <c r="AO818" s="193">
        <v>0</v>
      </c>
      <c r="AP818" s="193" t="s">
        <v>271</v>
      </c>
      <c r="AQ818" s="193" t="s">
        <v>271</v>
      </c>
      <c r="AR818" s="193">
        <v>0</v>
      </c>
      <c r="AS818" s="190" t="s">
        <v>271</v>
      </c>
      <c r="AT818" s="193" t="s">
        <v>271</v>
      </c>
      <c r="AU818" s="193" t="s">
        <v>271</v>
      </c>
      <c r="AV818" s="190" t="s">
        <v>271</v>
      </c>
      <c r="AW818" s="193" t="s">
        <v>271</v>
      </c>
      <c r="AX818" s="193" t="s">
        <v>271</v>
      </c>
      <c r="AY818" s="190" t="s">
        <v>271</v>
      </c>
      <c r="AZ818" s="193" t="s">
        <v>271</v>
      </c>
      <c r="BA818" s="193" t="s">
        <v>271</v>
      </c>
      <c r="BB818" s="190" t="s">
        <v>271</v>
      </c>
      <c r="BC818" s="193" t="s">
        <v>271</v>
      </c>
      <c r="BD818" s="193" t="s">
        <v>271</v>
      </c>
      <c r="BE818" s="190" t="s">
        <v>271</v>
      </c>
      <c r="BF818" s="193" t="s">
        <v>271</v>
      </c>
      <c r="BG818" s="193" t="s">
        <v>271</v>
      </c>
      <c r="BH818" s="190" t="s">
        <v>271</v>
      </c>
      <c r="BI818" s="193" t="s">
        <v>271</v>
      </c>
      <c r="BJ818" s="193" t="s">
        <v>271</v>
      </c>
      <c r="BK818" s="190" t="s">
        <v>271</v>
      </c>
      <c r="BL818" s="193" t="s">
        <v>271</v>
      </c>
      <c r="BM818" s="193" t="s">
        <v>271</v>
      </c>
      <c r="BN818" s="190" t="s">
        <v>271</v>
      </c>
      <c r="BO818" s="193" t="s">
        <v>271</v>
      </c>
      <c r="BP818" s="193" t="s">
        <v>271</v>
      </c>
      <c r="BQ818" s="190" t="s">
        <v>271</v>
      </c>
      <c r="BR818" s="193" t="s">
        <v>271</v>
      </c>
      <c r="BS818" s="193" t="s">
        <v>271</v>
      </c>
      <c r="BT818" s="190" t="s">
        <v>271</v>
      </c>
      <c r="BU818" s="193" t="s">
        <v>271</v>
      </c>
      <c r="BV818" s="193" t="s">
        <v>271</v>
      </c>
      <c r="BW818" s="193">
        <v>14074</v>
      </c>
      <c r="BX818" s="193">
        <v>21110</v>
      </c>
      <c r="BY818" s="193">
        <v>35184</v>
      </c>
      <c r="BZ818" s="193">
        <v>2346</v>
      </c>
      <c r="CA818" s="193">
        <v>3518</v>
      </c>
      <c r="CB818" s="193">
        <v>5864</v>
      </c>
      <c r="CC818" s="190" t="s">
        <v>271</v>
      </c>
      <c r="CD818" s="193" t="s">
        <v>271</v>
      </c>
      <c r="CE818" s="193" t="s">
        <v>271</v>
      </c>
      <c r="CF818" s="190" t="s">
        <v>287</v>
      </c>
      <c r="CG818" s="193">
        <v>0</v>
      </c>
      <c r="CH818" s="193">
        <v>0</v>
      </c>
      <c r="CI818" s="190" t="s">
        <v>287</v>
      </c>
      <c r="CJ818" s="193">
        <v>0</v>
      </c>
      <c r="CK818" s="193">
        <v>0</v>
      </c>
      <c r="CL818" s="190" t="s">
        <v>287</v>
      </c>
      <c r="CM818" s="193">
        <v>0</v>
      </c>
      <c r="CN818" s="193">
        <v>0</v>
      </c>
      <c r="CO818" s="190" t="s">
        <v>287</v>
      </c>
      <c r="CP818" s="193">
        <v>0</v>
      </c>
      <c r="CQ818" s="193">
        <v>0</v>
      </c>
      <c r="CR818" s="190" t="s">
        <v>271</v>
      </c>
      <c r="CS818" s="193" t="s">
        <v>271</v>
      </c>
      <c r="CT818" s="193" t="s">
        <v>271</v>
      </c>
      <c r="CU818" s="190" t="s">
        <v>271</v>
      </c>
      <c r="CV818" s="193" t="s">
        <v>271</v>
      </c>
      <c r="CW818" s="193" t="s">
        <v>271</v>
      </c>
      <c r="CX818" s="190" t="s">
        <v>271</v>
      </c>
      <c r="CY818" s="193" t="s">
        <v>271</v>
      </c>
      <c r="CZ818" s="193" t="s">
        <v>271</v>
      </c>
      <c r="DA818" s="190" t="s">
        <v>287</v>
      </c>
      <c r="DB818" s="193">
        <v>0</v>
      </c>
      <c r="DC818" s="193">
        <v>0</v>
      </c>
      <c r="DD818" s="190" t="s">
        <v>271</v>
      </c>
      <c r="DE818" s="193" t="s">
        <v>271</v>
      </c>
      <c r="DF818" s="193" t="s">
        <v>271</v>
      </c>
      <c r="DG818" s="190" t="s">
        <v>287</v>
      </c>
      <c r="DH818" s="193">
        <v>0</v>
      </c>
      <c r="DI818" s="193">
        <v>0</v>
      </c>
      <c r="DJ818" s="190" t="s">
        <v>287</v>
      </c>
      <c r="DK818" s="193">
        <v>0</v>
      </c>
      <c r="DL818" s="193">
        <v>0</v>
      </c>
      <c r="DM818" s="190" t="s">
        <v>287</v>
      </c>
      <c r="DN818" s="193">
        <v>0</v>
      </c>
      <c r="DO818" s="193">
        <v>0</v>
      </c>
      <c r="DP818" s="190" t="s">
        <v>271</v>
      </c>
      <c r="DQ818" s="193" t="s">
        <v>271</v>
      </c>
      <c r="DR818" s="193" t="s">
        <v>271</v>
      </c>
      <c r="DS818" s="190" t="s">
        <v>287</v>
      </c>
      <c r="DT818" s="193">
        <v>0</v>
      </c>
      <c r="DU818" s="193">
        <v>0</v>
      </c>
      <c r="DV818" s="190" t="s">
        <v>287</v>
      </c>
      <c r="DW818" s="193">
        <v>0</v>
      </c>
      <c r="DX818" s="193">
        <v>0</v>
      </c>
      <c r="DY818" s="190" t="s">
        <v>356</v>
      </c>
      <c r="DZ818" s="190" t="s">
        <v>297</v>
      </c>
      <c r="EA818" s="190" t="s">
        <v>271</v>
      </c>
      <c r="EB818" s="190" t="s">
        <v>271</v>
      </c>
      <c r="EC818" s="190" t="s">
        <v>272</v>
      </c>
      <c r="ED818" s="190" t="s">
        <v>381</v>
      </c>
      <c r="EE818" s="190" t="s">
        <v>307</v>
      </c>
      <c r="EF818" s="190" t="s">
        <v>717</v>
      </c>
      <c r="EG818" s="190" t="s">
        <v>321</v>
      </c>
      <c r="EH818" s="190" t="s">
        <v>284</v>
      </c>
      <c r="EI818" s="190" t="s">
        <v>283</v>
      </c>
      <c r="EJ818" s="190" t="s">
        <v>245</v>
      </c>
      <c r="EK818" s="190" t="s">
        <v>379</v>
      </c>
      <c r="EL818" s="190" t="s">
        <v>272</v>
      </c>
      <c r="EM818" s="190" t="s">
        <v>272</v>
      </c>
      <c r="EN818" s="190" t="s">
        <v>272</v>
      </c>
      <c r="EO818" s="190" t="s">
        <v>272</v>
      </c>
      <c r="EP818" s="190" t="s">
        <v>378</v>
      </c>
      <c r="EQ818" s="190">
        <v>4</v>
      </c>
      <c r="ER818" s="190" t="s">
        <v>349</v>
      </c>
      <c r="ES818" s="190" t="s">
        <v>272</v>
      </c>
      <c r="ET818" s="190" t="s">
        <v>272</v>
      </c>
      <c r="EU818" s="190" t="s">
        <v>272</v>
      </c>
      <c r="EV818" s="190" t="s">
        <v>272</v>
      </c>
      <c r="EW818" s="190" t="s">
        <v>303</v>
      </c>
      <c r="EX818" s="190">
        <v>4</v>
      </c>
      <c r="EY818" s="190" t="s">
        <v>278</v>
      </c>
      <c r="EZ818" s="190" t="s">
        <v>266</v>
      </c>
      <c r="FA818" s="190" t="s">
        <v>257</v>
      </c>
      <c r="FB818" s="193">
        <v>2</v>
      </c>
      <c r="FC818" s="190" t="s">
        <v>276</v>
      </c>
      <c r="FD818" s="190" t="s">
        <v>276</v>
      </c>
      <c r="FE818" s="190" t="s">
        <v>271</v>
      </c>
      <c r="FF818" s="190" t="s">
        <v>263</v>
      </c>
      <c r="FG818" s="190" t="s">
        <v>716</v>
      </c>
      <c r="FH818" s="190" t="s">
        <v>715</v>
      </c>
      <c r="FI818" s="190" t="s">
        <v>714</v>
      </c>
      <c r="FJ818" s="190" t="s">
        <v>713</v>
      </c>
      <c r="FK818" s="190" t="s">
        <v>712</v>
      </c>
      <c r="FL818" s="190" t="s">
        <v>711</v>
      </c>
      <c r="FM818" s="190" t="s">
        <v>710</v>
      </c>
      <c r="FN818" s="190" t="s">
        <v>709</v>
      </c>
      <c r="FO818" s="190" t="s">
        <v>396</v>
      </c>
      <c r="FP818" s="190" t="s">
        <v>708</v>
      </c>
      <c r="FQ818" s="193">
        <v>35184</v>
      </c>
      <c r="FR818" s="193">
        <v>5864</v>
      </c>
      <c r="FS818" s="190" t="s">
        <v>271</v>
      </c>
      <c r="FT818" s="190" t="s">
        <v>271</v>
      </c>
      <c r="FU818" s="190" t="s">
        <v>271</v>
      </c>
      <c r="FV818" s="190" t="s">
        <v>271</v>
      </c>
      <c r="FW818" s="190" t="s">
        <v>271</v>
      </c>
      <c r="FX818" s="190" t="s">
        <v>271</v>
      </c>
      <c r="FY818" s="190" t="s">
        <v>271</v>
      </c>
      <c r="FZ818" s="190" t="s">
        <v>271</v>
      </c>
      <c r="GA818" s="190" t="s">
        <v>272</v>
      </c>
      <c r="GB818" s="190" t="s">
        <v>271</v>
      </c>
      <c r="GC818" s="190" t="s">
        <v>271</v>
      </c>
      <c r="GD818" s="190" t="s">
        <v>271</v>
      </c>
      <c r="GE818" s="190" t="s">
        <v>271</v>
      </c>
    </row>
    <row r="819" spans="1:187" x14ac:dyDescent="0.3">
      <c r="A819" s="190" t="s">
        <v>372</v>
      </c>
      <c r="B819" s="190">
        <v>3361</v>
      </c>
      <c r="C819" s="190" t="s">
        <v>170</v>
      </c>
      <c r="D819" s="190" t="s">
        <v>243</v>
      </c>
      <c r="E819" s="190" t="s">
        <v>1593</v>
      </c>
      <c r="F819" s="190" t="s">
        <v>12904</v>
      </c>
      <c r="G819" s="190" t="s">
        <v>12545</v>
      </c>
      <c r="H819" s="190" t="s">
        <v>1104</v>
      </c>
      <c r="I819" s="190" t="s">
        <v>1432</v>
      </c>
      <c r="J819" s="190" t="s">
        <v>12903</v>
      </c>
      <c r="K819" s="190" t="s">
        <v>271</v>
      </c>
      <c r="L819" s="190" t="s">
        <v>271</v>
      </c>
      <c r="M819" s="190" t="s">
        <v>271</v>
      </c>
      <c r="N819" s="190" t="s">
        <v>271</v>
      </c>
      <c r="O819" s="190" t="s">
        <v>271</v>
      </c>
      <c r="P819" s="190" t="s">
        <v>271</v>
      </c>
      <c r="Q819" s="191">
        <v>42461</v>
      </c>
      <c r="R819" s="191">
        <v>42825</v>
      </c>
      <c r="T819" s="190" t="s">
        <v>391</v>
      </c>
      <c r="U819" s="194">
        <v>643963</v>
      </c>
      <c r="V819" s="190" t="s">
        <v>12902</v>
      </c>
      <c r="W819" s="190" t="s">
        <v>12901</v>
      </c>
      <c r="X819" s="190" t="s">
        <v>12900</v>
      </c>
      <c r="Y819" s="190" t="s">
        <v>271</v>
      </c>
      <c r="Z819" s="190" t="s">
        <v>271</v>
      </c>
      <c r="AA819" s="190" t="s">
        <v>271</v>
      </c>
      <c r="AB819" s="190" t="s">
        <v>310</v>
      </c>
      <c r="AC819" s="190" t="s">
        <v>12899</v>
      </c>
      <c r="AD819" s="190" t="s">
        <v>325</v>
      </c>
      <c r="AE819" s="190" t="s">
        <v>12898</v>
      </c>
      <c r="AF819" s="190" t="s">
        <v>12897</v>
      </c>
      <c r="AG819" s="193">
        <v>0</v>
      </c>
      <c r="AH819" s="193">
        <v>0</v>
      </c>
      <c r="AI819" s="193">
        <v>0</v>
      </c>
      <c r="AJ819" s="193">
        <v>987</v>
      </c>
      <c r="AK819" s="193">
        <v>423</v>
      </c>
      <c r="AL819" s="193">
        <v>1410</v>
      </c>
      <c r="AM819" s="193">
        <v>0</v>
      </c>
      <c r="AN819" s="193">
        <v>0</v>
      </c>
      <c r="AO819" s="193">
        <v>0</v>
      </c>
      <c r="AP819" s="193">
        <v>0</v>
      </c>
      <c r="AQ819" s="193">
        <v>0</v>
      </c>
      <c r="AR819" s="193">
        <v>0</v>
      </c>
      <c r="AS819" s="190" t="s">
        <v>271</v>
      </c>
      <c r="AT819" s="193" t="s">
        <v>271</v>
      </c>
      <c r="AU819" s="193" t="s">
        <v>271</v>
      </c>
      <c r="AV819" s="190" t="s">
        <v>271</v>
      </c>
      <c r="AW819" s="193" t="s">
        <v>271</v>
      </c>
      <c r="AX819" s="193" t="s">
        <v>271</v>
      </c>
      <c r="AY819" s="190" t="s">
        <v>271</v>
      </c>
      <c r="AZ819" s="193" t="s">
        <v>271</v>
      </c>
      <c r="BA819" s="193" t="s">
        <v>271</v>
      </c>
      <c r="BB819" s="190" t="s">
        <v>271</v>
      </c>
      <c r="BC819" s="193" t="s">
        <v>271</v>
      </c>
      <c r="BD819" s="193" t="s">
        <v>271</v>
      </c>
      <c r="BE819" s="190" t="s">
        <v>271</v>
      </c>
      <c r="BF819" s="193" t="s">
        <v>271</v>
      </c>
      <c r="BG819" s="193" t="s">
        <v>271</v>
      </c>
      <c r="BH819" s="190" t="s">
        <v>271</v>
      </c>
      <c r="BI819" s="193" t="s">
        <v>271</v>
      </c>
      <c r="BJ819" s="193" t="s">
        <v>271</v>
      </c>
      <c r="BK819" s="190" t="s">
        <v>271</v>
      </c>
      <c r="BL819" s="193" t="s">
        <v>271</v>
      </c>
      <c r="BM819" s="193" t="s">
        <v>271</v>
      </c>
      <c r="BN819" s="190" t="s">
        <v>271</v>
      </c>
      <c r="BO819" s="193" t="s">
        <v>271</v>
      </c>
      <c r="BP819" s="193" t="s">
        <v>271</v>
      </c>
      <c r="BQ819" s="190" t="s">
        <v>271</v>
      </c>
      <c r="BR819" s="193" t="s">
        <v>271</v>
      </c>
      <c r="BS819" s="193" t="s">
        <v>271</v>
      </c>
      <c r="BT819" s="190" t="s">
        <v>271</v>
      </c>
      <c r="BU819" s="193" t="s">
        <v>271</v>
      </c>
      <c r="BV819" s="193" t="s">
        <v>271</v>
      </c>
      <c r="BW819" s="193">
        <v>0</v>
      </c>
      <c r="BX819" s="193">
        <v>0</v>
      </c>
      <c r="BY819" s="193">
        <v>0</v>
      </c>
      <c r="BZ819" s="193">
        <v>987</v>
      </c>
      <c r="CA819" s="193">
        <v>423</v>
      </c>
      <c r="CB819" s="193">
        <v>1410</v>
      </c>
      <c r="CC819" s="190" t="s">
        <v>271</v>
      </c>
      <c r="CD819" s="193" t="s">
        <v>271</v>
      </c>
      <c r="CE819" s="193" t="s">
        <v>271</v>
      </c>
      <c r="CF819" s="190" t="s">
        <v>271</v>
      </c>
      <c r="CG819" s="193" t="s">
        <v>271</v>
      </c>
      <c r="CH819" s="193" t="s">
        <v>271</v>
      </c>
      <c r="CI819" s="190" t="s">
        <v>271</v>
      </c>
      <c r="CJ819" s="193" t="s">
        <v>271</v>
      </c>
      <c r="CK819" s="193" t="s">
        <v>271</v>
      </c>
      <c r="CL819" s="190" t="s">
        <v>271</v>
      </c>
      <c r="CM819" s="193" t="s">
        <v>271</v>
      </c>
      <c r="CN819" s="193" t="s">
        <v>271</v>
      </c>
      <c r="CO819" s="190" t="s">
        <v>287</v>
      </c>
      <c r="CP819" s="193">
        <v>0</v>
      </c>
      <c r="CQ819" s="193">
        <v>0</v>
      </c>
      <c r="CR819" s="190" t="s">
        <v>271</v>
      </c>
      <c r="CS819" s="193" t="s">
        <v>271</v>
      </c>
      <c r="CT819" s="193" t="s">
        <v>271</v>
      </c>
      <c r="CU819" s="190" t="s">
        <v>271</v>
      </c>
      <c r="CV819" s="193" t="s">
        <v>271</v>
      </c>
      <c r="CW819" s="193" t="s">
        <v>271</v>
      </c>
      <c r="CX819" s="190" t="s">
        <v>271</v>
      </c>
      <c r="CY819" s="193" t="s">
        <v>271</v>
      </c>
      <c r="CZ819" s="193" t="s">
        <v>271</v>
      </c>
      <c r="DA819" s="190" t="s">
        <v>271</v>
      </c>
      <c r="DB819" s="193" t="s">
        <v>271</v>
      </c>
      <c r="DC819" s="193" t="s">
        <v>271</v>
      </c>
      <c r="DD819" s="190" t="s">
        <v>271</v>
      </c>
      <c r="DE819" s="193" t="s">
        <v>271</v>
      </c>
      <c r="DF819" s="193" t="s">
        <v>271</v>
      </c>
      <c r="DG819" s="190" t="s">
        <v>271</v>
      </c>
      <c r="DH819" s="193" t="s">
        <v>271</v>
      </c>
      <c r="DI819" s="193" t="s">
        <v>271</v>
      </c>
      <c r="DJ819" s="190" t="s">
        <v>271</v>
      </c>
      <c r="DK819" s="193" t="s">
        <v>271</v>
      </c>
      <c r="DL819" s="193" t="s">
        <v>271</v>
      </c>
      <c r="DM819" s="190" t="s">
        <v>271</v>
      </c>
      <c r="DN819" s="193" t="s">
        <v>271</v>
      </c>
      <c r="DO819" s="193" t="s">
        <v>271</v>
      </c>
      <c r="DP819" s="190" t="s">
        <v>271</v>
      </c>
      <c r="DQ819" s="193" t="s">
        <v>271</v>
      </c>
      <c r="DR819" s="193" t="s">
        <v>271</v>
      </c>
      <c r="DS819" s="190" t="s">
        <v>271</v>
      </c>
      <c r="DT819" s="193" t="s">
        <v>271</v>
      </c>
      <c r="DU819" s="193" t="s">
        <v>271</v>
      </c>
      <c r="DV819" s="190" t="s">
        <v>287</v>
      </c>
      <c r="DW819" s="193">
        <v>180</v>
      </c>
      <c r="DX819" s="193">
        <v>0</v>
      </c>
      <c r="DY819" s="190" t="s">
        <v>655</v>
      </c>
      <c r="DZ819" s="190" t="s">
        <v>272</v>
      </c>
      <c r="EA819" s="190" t="s">
        <v>564</v>
      </c>
      <c r="EB819" s="190" t="s">
        <v>307</v>
      </c>
      <c r="EC819" s="190" t="s">
        <v>272</v>
      </c>
      <c r="ED819" s="190" t="s">
        <v>539</v>
      </c>
      <c r="EE819" s="190" t="s">
        <v>426</v>
      </c>
      <c r="EF819" s="190" t="s">
        <v>271</v>
      </c>
      <c r="EG819" s="190" t="s">
        <v>352</v>
      </c>
      <c r="EH819" s="190" t="s">
        <v>380</v>
      </c>
      <c r="EI819" s="190" t="s">
        <v>319</v>
      </c>
      <c r="EJ819" s="190" t="s">
        <v>245</v>
      </c>
      <c r="EK819" s="190" t="s">
        <v>379</v>
      </c>
      <c r="EL819" s="190" t="s">
        <v>272</v>
      </c>
      <c r="EM819" s="190" t="s">
        <v>272</v>
      </c>
      <c r="EN819" s="190" t="s">
        <v>272</v>
      </c>
      <c r="EO819" s="190" t="s">
        <v>272</v>
      </c>
      <c r="EP819" s="190" t="s">
        <v>378</v>
      </c>
      <c r="EQ819" s="190">
        <v>4</v>
      </c>
      <c r="ER819" s="190" t="s">
        <v>349</v>
      </c>
      <c r="ES819" s="190" t="s">
        <v>272</v>
      </c>
      <c r="ET819" s="190" t="s">
        <v>272</v>
      </c>
      <c r="EU819" s="190" t="s">
        <v>272</v>
      </c>
      <c r="EV819" s="190" t="s">
        <v>272</v>
      </c>
      <c r="EW819" s="190" t="s">
        <v>303</v>
      </c>
      <c r="EX819" s="190">
        <v>4</v>
      </c>
      <c r="EY819" s="190" t="s">
        <v>278</v>
      </c>
      <c r="EZ819" s="190" t="s">
        <v>266</v>
      </c>
      <c r="FA819" s="190" t="s">
        <v>259</v>
      </c>
      <c r="FB819" s="193">
        <v>0</v>
      </c>
      <c r="FC819" s="190" t="s">
        <v>271</v>
      </c>
      <c r="FD819" s="190" t="s">
        <v>271</v>
      </c>
      <c r="FE819" s="190" t="s">
        <v>271</v>
      </c>
      <c r="FF819" s="190" t="s">
        <v>262</v>
      </c>
      <c r="FG819" s="190" t="s">
        <v>271</v>
      </c>
      <c r="FH819" s="190" t="s">
        <v>12896</v>
      </c>
      <c r="FI819" s="190" t="s">
        <v>12895</v>
      </c>
      <c r="FJ819" s="190" t="s">
        <v>12894</v>
      </c>
      <c r="FK819" s="190" t="s">
        <v>271</v>
      </c>
      <c r="FL819" s="190" t="s">
        <v>12893</v>
      </c>
      <c r="FM819" s="190" t="s">
        <v>271</v>
      </c>
      <c r="FN819" s="190" t="s">
        <v>271</v>
      </c>
      <c r="FO819" s="190" t="s">
        <v>271</v>
      </c>
      <c r="FP819" s="190" t="s">
        <v>271</v>
      </c>
      <c r="FQ819" s="193">
        <v>0</v>
      </c>
      <c r="FR819" s="193">
        <v>1410</v>
      </c>
      <c r="FS819" s="190" t="s">
        <v>271</v>
      </c>
      <c r="FT819" s="190" t="s">
        <v>271</v>
      </c>
      <c r="FU819" s="190" t="s">
        <v>271</v>
      </c>
      <c r="FV819" s="190" t="s">
        <v>271</v>
      </c>
      <c r="FW819" s="190" t="s">
        <v>271</v>
      </c>
      <c r="FX819" s="190" t="s">
        <v>271</v>
      </c>
      <c r="FY819" s="190" t="s">
        <v>271</v>
      </c>
      <c r="FZ819" s="190" t="s">
        <v>271</v>
      </c>
      <c r="GA819" s="190" t="s">
        <v>271</v>
      </c>
      <c r="GB819" s="190" t="s">
        <v>271</v>
      </c>
      <c r="GC819" s="190" t="s">
        <v>272</v>
      </c>
      <c r="GD819" s="190" t="s">
        <v>272</v>
      </c>
      <c r="GE819" s="190" t="s">
        <v>272</v>
      </c>
    </row>
    <row r="820" spans="1:187" x14ac:dyDescent="0.3">
      <c r="A820" s="190" t="s">
        <v>372</v>
      </c>
      <c r="B820" s="190">
        <v>3351</v>
      </c>
      <c r="C820" s="190" t="s">
        <v>170</v>
      </c>
      <c r="D820" s="190" t="s">
        <v>243</v>
      </c>
      <c r="E820" s="190" t="s">
        <v>1593</v>
      </c>
      <c r="F820" s="190" t="s">
        <v>9458</v>
      </c>
      <c r="G820" s="190" t="s">
        <v>4028</v>
      </c>
      <c r="H820" s="190" t="s">
        <v>1104</v>
      </c>
      <c r="I820" s="190" t="s">
        <v>301</v>
      </c>
      <c r="J820" s="190" t="s">
        <v>9458</v>
      </c>
      <c r="K820" s="190" t="s">
        <v>271</v>
      </c>
      <c r="L820" s="190" t="s">
        <v>271</v>
      </c>
      <c r="M820" s="190" t="s">
        <v>271</v>
      </c>
      <c r="N820" s="190" t="s">
        <v>271</v>
      </c>
      <c r="O820" s="190" t="s">
        <v>271</v>
      </c>
      <c r="P820" s="190" t="s">
        <v>271</v>
      </c>
      <c r="Q820" s="191">
        <v>42370</v>
      </c>
      <c r="R820" s="191">
        <v>42735</v>
      </c>
      <c r="T820" s="190" t="s">
        <v>1679</v>
      </c>
      <c r="U820" s="194">
        <v>1000000</v>
      </c>
      <c r="V820" s="190" t="s">
        <v>5659</v>
      </c>
      <c r="W820" s="190" t="s">
        <v>9457</v>
      </c>
      <c r="X820" s="190" t="s">
        <v>9378</v>
      </c>
      <c r="Y820" s="190" t="s">
        <v>271</v>
      </c>
      <c r="Z820" s="190" t="s">
        <v>271</v>
      </c>
      <c r="AA820" s="190" t="s">
        <v>271</v>
      </c>
      <c r="AB820" s="190" t="s">
        <v>448</v>
      </c>
      <c r="AC820" s="190" t="s">
        <v>9456</v>
      </c>
      <c r="AD820" s="190" t="s">
        <v>325</v>
      </c>
      <c r="AE820" s="190" t="s">
        <v>9455</v>
      </c>
      <c r="AF820" s="190" t="s">
        <v>9454</v>
      </c>
      <c r="AG820" s="193">
        <v>50153</v>
      </c>
      <c r="AH820" s="193">
        <v>32500</v>
      </c>
      <c r="AI820" s="193">
        <v>83013</v>
      </c>
      <c r="AJ820" s="193">
        <v>26014</v>
      </c>
      <c r="AK820" s="193">
        <v>19981</v>
      </c>
      <c r="AL820" s="193">
        <v>45995</v>
      </c>
      <c r="AM820" s="193" t="s">
        <v>271</v>
      </c>
      <c r="AN820" s="193" t="s">
        <v>271</v>
      </c>
      <c r="AO820" s="193">
        <v>0</v>
      </c>
      <c r="AP820" s="193" t="s">
        <v>271</v>
      </c>
      <c r="AQ820" s="193" t="s">
        <v>271</v>
      </c>
      <c r="AR820" s="193">
        <v>0</v>
      </c>
      <c r="AS820" s="190" t="s">
        <v>271</v>
      </c>
      <c r="AT820" s="193" t="s">
        <v>271</v>
      </c>
      <c r="AU820" s="193" t="s">
        <v>271</v>
      </c>
      <c r="AV820" s="190" t="s">
        <v>271</v>
      </c>
      <c r="AW820" s="193" t="s">
        <v>271</v>
      </c>
      <c r="AX820" s="193" t="s">
        <v>271</v>
      </c>
      <c r="AY820" s="190" t="s">
        <v>271</v>
      </c>
      <c r="AZ820" s="193" t="s">
        <v>271</v>
      </c>
      <c r="BA820" s="193" t="s">
        <v>271</v>
      </c>
      <c r="BB820" s="190" t="s">
        <v>271</v>
      </c>
      <c r="BC820" s="193" t="s">
        <v>271</v>
      </c>
      <c r="BD820" s="193" t="s">
        <v>271</v>
      </c>
      <c r="BE820" s="190" t="s">
        <v>287</v>
      </c>
      <c r="BF820" s="193">
        <v>40800</v>
      </c>
      <c r="BG820" s="193">
        <v>33790</v>
      </c>
      <c r="BH820" s="190" t="s">
        <v>271</v>
      </c>
      <c r="BI820" s="193" t="s">
        <v>271</v>
      </c>
      <c r="BJ820" s="193" t="s">
        <v>271</v>
      </c>
      <c r="BK820" s="190" t="s">
        <v>271</v>
      </c>
      <c r="BL820" s="193" t="s">
        <v>271</v>
      </c>
      <c r="BM820" s="193" t="s">
        <v>271</v>
      </c>
      <c r="BN820" s="190" t="s">
        <v>287</v>
      </c>
      <c r="BO820" s="193">
        <v>0</v>
      </c>
      <c r="BP820" s="193">
        <v>0</v>
      </c>
      <c r="BQ820" s="190" t="s">
        <v>271</v>
      </c>
      <c r="BR820" s="193" t="s">
        <v>271</v>
      </c>
      <c r="BS820" s="193" t="s">
        <v>271</v>
      </c>
      <c r="BT820" s="190" t="s">
        <v>271</v>
      </c>
      <c r="BU820" s="193" t="s">
        <v>271</v>
      </c>
      <c r="BV820" s="193" t="s">
        <v>271</v>
      </c>
      <c r="BW820" s="193" t="s">
        <v>271</v>
      </c>
      <c r="BX820" s="193" t="s">
        <v>271</v>
      </c>
      <c r="BY820" s="193">
        <v>0</v>
      </c>
      <c r="BZ820" s="193" t="s">
        <v>271</v>
      </c>
      <c r="CA820" s="193" t="s">
        <v>271</v>
      </c>
      <c r="CB820" s="193">
        <v>0</v>
      </c>
      <c r="CC820" s="190" t="s">
        <v>271</v>
      </c>
      <c r="CD820" s="193" t="s">
        <v>271</v>
      </c>
      <c r="CE820" s="193" t="s">
        <v>271</v>
      </c>
      <c r="CF820" s="190" t="s">
        <v>271</v>
      </c>
      <c r="CG820" s="193" t="s">
        <v>271</v>
      </c>
      <c r="CH820" s="193" t="s">
        <v>271</v>
      </c>
      <c r="CI820" s="190" t="s">
        <v>271</v>
      </c>
      <c r="CJ820" s="193" t="s">
        <v>271</v>
      </c>
      <c r="CK820" s="193" t="s">
        <v>271</v>
      </c>
      <c r="CL820" s="190" t="s">
        <v>271</v>
      </c>
      <c r="CM820" s="193" t="s">
        <v>271</v>
      </c>
      <c r="CN820" s="193" t="s">
        <v>271</v>
      </c>
      <c r="CO820" s="190" t="s">
        <v>271</v>
      </c>
      <c r="CP820" s="193" t="s">
        <v>271</v>
      </c>
      <c r="CQ820" s="193" t="s">
        <v>271</v>
      </c>
      <c r="CR820" s="190" t="s">
        <v>271</v>
      </c>
      <c r="CS820" s="193" t="s">
        <v>271</v>
      </c>
      <c r="CT820" s="193" t="s">
        <v>271</v>
      </c>
      <c r="CU820" s="190" t="s">
        <v>271</v>
      </c>
      <c r="CV820" s="193" t="s">
        <v>271</v>
      </c>
      <c r="CW820" s="193" t="s">
        <v>271</v>
      </c>
      <c r="CX820" s="190" t="s">
        <v>271</v>
      </c>
      <c r="CY820" s="193" t="s">
        <v>271</v>
      </c>
      <c r="CZ820" s="193" t="s">
        <v>271</v>
      </c>
      <c r="DA820" s="190" t="s">
        <v>271</v>
      </c>
      <c r="DB820" s="193" t="s">
        <v>271</v>
      </c>
      <c r="DC820" s="193" t="s">
        <v>271</v>
      </c>
      <c r="DD820" s="190" t="s">
        <v>271</v>
      </c>
      <c r="DE820" s="193" t="s">
        <v>271</v>
      </c>
      <c r="DF820" s="193" t="s">
        <v>271</v>
      </c>
      <c r="DG820" s="190" t="s">
        <v>271</v>
      </c>
      <c r="DH820" s="193" t="s">
        <v>271</v>
      </c>
      <c r="DI820" s="193" t="s">
        <v>271</v>
      </c>
      <c r="DJ820" s="190" t="s">
        <v>271</v>
      </c>
      <c r="DK820" s="193" t="s">
        <v>271</v>
      </c>
      <c r="DL820" s="193" t="s">
        <v>271</v>
      </c>
      <c r="DM820" s="190" t="s">
        <v>271</v>
      </c>
      <c r="DN820" s="193" t="s">
        <v>271</v>
      </c>
      <c r="DO820" s="193" t="s">
        <v>271</v>
      </c>
      <c r="DP820" s="190" t="s">
        <v>271</v>
      </c>
      <c r="DQ820" s="193" t="s">
        <v>271</v>
      </c>
      <c r="DR820" s="193" t="s">
        <v>271</v>
      </c>
      <c r="DS820" s="190" t="s">
        <v>271</v>
      </c>
      <c r="DT820" s="193" t="s">
        <v>271</v>
      </c>
      <c r="DU820" s="193" t="s">
        <v>271</v>
      </c>
      <c r="DV820" s="190" t="s">
        <v>271</v>
      </c>
      <c r="DW820" s="193" t="s">
        <v>271</v>
      </c>
      <c r="DX820" s="193" t="s">
        <v>271</v>
      </c>
      <c r="DY820" s="190" t="s">
        <v>356</v>
      </c>
      <c r="DZ820" s="190" t="s">
        <v>297</v>
      </c>
      <c r="EA820" s="190" t="s">
        <v>271</v>
      </c>
      <c r="EB820" s="190" t="s">
        <v>271</v>
      </c>
      <c r="EC820" s="190" t="s">
        <v>272</v>
      </c>
      <c r="ED820" s="190" t="s">
        <v>323</v>
      </c>
      <c r="EE820" s="190" t="s">
        <v>271</v>
      </c>
      <c r="EF820" s="190" t="s">
        <v>271</v>
      </c>
      <c r="EG820" s="190" t="s">
        <v>285</v>
      </c>
      <c r="EH820" s="190" t="s">
        <v>380</v>
      </c>
      <c r="EI820" s="190" t="s">
        <v>483</v>
      </c>
      <c r="EJ820" s="190" t="s">
        <v>245</v>
      </c>
      <c r="EK820" s="190" t="s">
        <v>379</v>
      </c>
      <c r="EL820" s="190" t="s">
        <v>272</v>
      </c>
      <c r="EM820" s="190" t="s">
        <v>272</v>
      </c>
      <c r="EN820" s="190" t="s">
        <v>272</v>
      </c>
      <c r="EO820" s="190" t="s">
        <v>272</v>
      </c>
      <c r="EP820" s="190" t="s">
        <v>378</v>
      </c>
      <c r="EQ820" s="190">
        <v>4</v>
      </c>
      <c r="ER820" s="190" t="s">
        <v>349</v>
      </c>
      <c r="ES820" s="190" t="s">
        <v>272</v>
      </c>
      <c r="ET820" s="190" t="s">
        <v>272</v>
      </c>
      <c r="EU820" s="190" t="s">
        <v>272</v>
      </c>
      <c r="EV820" s="190" t="s">
        <v>272</v>
      </c>
      <c r="EW820" s="190" t="s">
        <v>303</v>
      </c>
      <c r="EX820" s="190">
        <v>4</v>
      </c>
      <c r="EY820" s="190" t="s">
        <v>302</v>
      </c>
      <c r="EZ820" s="190" t="s">
        <v>268</v>
      </c>
      <c r="FA820" s="190" t="s">
        <v>260</v>
      </c>
      <c r="FB820" s="193">
        <v>1</v>
      </c>
      <c r="FC820" s="190" t="s">
        <v>348</v>
      </c>
      <c r="FD820" s="190" t="s">
        <v>271</v>
      </c>
      <c r="FE820" s="190" t="s">
        <v>271</v>
      </c>
      <c r="FF820" s="190" t="s">
        <v>264</v>
      </c>
      <c r="FG820" s="190" t="s">
        <v>9453</v>
      </c>
      <c r="FH820" s="190" t="s">
        <v>271</v>
      </c>
      <c r="FI820" s="190" t="s">
        <v>9452</v>
      </c>
      <c r="FJ820" s="190" t="s">
        <v>9451</v>
      </c>
      <c r="FK820" s="190" t="s">
        <v>9450</v>
      </c>
      <c r="FL820" s="190" t="s">
        <v>9452</v>
      </c>
      <c r="FM820" s="190" t="s">
        <v>9451</v>
      </c>
      <c r="FN820" s="190" t="s">
        <v>9450</v>
      </c>
      <c r="FO820" s="190" t="s">
        <v>271</v>
      </c>
      <c r="FP820" s="190" t="s">
        <v>271</v>
      </c>
      <c r="FQ820" s="193">
        <v>0</v>
      </c>
      <c r="FR820" s="193">
        <v>0</v>
      </c>
      <c r="FS820" s="190" t="s">
        <v>297</v>
      </c>
      <c r="FT820" s="190" t="s">
        <v>297</v>
      </c>
      <c r="FU820" s="190" t="s">
        <v>272</v>
      </c>
      <c r="FV820" s="190" t="s">
        <v>297</v>
      </c>
      <c r="FW820" s="190" t="s">
        <v>272</v>
      </c>
      <c r="FX820" s="190" t="s">
        <v>297</v>
      </c>
      <c r="FY820" s="190" t="s">
        <v>297</v>
      </c>
      <c r="FZ820" s="190" t="s">
        <v>297</v>
      </c>
      <c r="GA820" s="190" t="s">
        <v>297</v>
      </c>
      <c r="GB820" s="190" t="s">
        <v>297</v>
      </c>
      <c r="GC820" s="190" t="s">
        <v>297</v>
      </c>
      <c r="GD820" s="190" t="s">
        <v>297</v>
      </c>
      <c r="GE820" s="190" t="s">
        <v>297</v>
      </c>
    </row>
    <row r="821" spans="1:187" x14ac:dyDescent="0.3">
      <c r="A821" s="190" t="s">
        <v>372</v>
      </c>
      <c r="B821" s="190">
        <v>3352</v>
      </c>
      <c r="C821" s="190" t="s">
        <v>170</v>
      </c>
      <c r="D821" s="190" t="s">
        <v>243</v>
      </c>
      <c r="E821" s="190" t="s">
        <v>9449</v>
      </c>
      <c r="F821" s="190" t="s">
        <v>9448</v>
      </c>
      <c r="G821" s="190" t="s">
        <v>4028</v>
      </c>
      <c r="H821" s="190" t="s">
        <v>514</v>
      </c>
      <c r="I821" s="190" t="s">
        <v>513</v>
      </c>
      <c r="J821" s="190" t="s">
        <v>9447</v>
      </c>
      <c r="K821" s="190" t="s">
        <v>271</v>
      </c>
      <c r="L821" s="190" t="s">
        <v>271</v>
      </c>
      <c r="M821" s="190" t="s">
        <v>271</v>
      </c>
      <c r="N821" s="190" t="s">
        <v>271</v>
      </c>
      <c r="O821" s="190" t="s">
        <v>271</v>
      </c>
      <c r="P821" s="190" t="s">
        <v>271</v>
      </c>
      <c r="Q821" s="191">
        <v>42370</v>
      </c>
      <c r="R821" s="191">
        <v>42735</v>
      </c>
      <c r="T821" s="190" t="s">
        <v>1679</v>
      </c>
      <c r="U821" s="194">
        <v>1052057</v>
      </c>
      <c r="V821" s="190" t="s">
        <v>9431</v>
      </c>
      <c r="W821" s="190" t="s">
        <v>9430</v>
      </c>
      <c r="X821" s="190" t="s">
        <v>9429</v>
      </c>
      <c r="Y821" s="190" t="s">
        <v>9428</v>
      </c>
      <c r="Z821" s="190" t="s">
        <v>9427</v>
      </c>
      <c r="AA821" s="190" t="s">
        <v>9426</v>
      </c>
      <c r="AB821" s="190" t="s">
        <v>291</v>
      </c>
      <c r="AC821" s="190" t="s">
        <v>9446</v>
      </c>
      <c r="AD821" s="190" t="s">
        <v>325</v>
      </c>
      <c r="AE821" s="190" t="s">
        <v>9445</v>
      </c>
      <c r="AF821" s="190" t="s">
        <v>9444</v>
      </c>
      <c r="AG821" s="193">
        <v>87655</v>
      </c>
      <c r="AH821" s="193">
        <v>98844</v>
      </c>
      <c r="AI821" s="193">
        <v>186499</v>
      </c>
      <c r="AJ821" s="193">
        <v>0</v>
      </c>
      <c r="AK821" s="193">
        <v>0</v>
      </c>
      <c r="AL821" s="193">
        <v>0</v>
      </c>
      <c r="AM821" s="193">
        <v>70243</v>
      </c>
      <c r="AN821" s="193">
        <v>79210</v>
      </c>
      <c r="AO821" s="193">
        <v>149453</v>
      </c>
      <c r="AP821" s="193">
        <v>0</v>
      </c>
      <c r="AQ821" s="193">
        <v>0</v>
      </c>
      <c r="AR821" s="193">
        <v>25015</v>
      </c>
      <c r="AS821" s="190" t="s">
        <v>271</v>
      </c>
      <c r="AT821" s="193" t="s">
        <v>271</v>
      </c>
      <c r="AU821" s="193" t="s">
        <v>271</v>
      </c>
      <c r="AV821" s="190" t="s">
        <v>271</v>
      </c>
      <c r="AW821" s="193" t="s">
        <v>271</v>
      </c>
      <c r="AX821" s="193" t="s">
        <v>271</v>
      </c>
      <c r="AY821" s="190" t="s">
        <v>271</v>
      </c>
      <c r="AZ821" s="193" t="s">
        <v>271</v>
      </c>
      <c r="BA821" s="193" t="s">
        <v>271</v>
      </c>
      <c r="BB821" s="190" t="s">
        <v>271</v>
      </c>
      <c r="BC821" s="193" t="s">
        <v>271</v>
      </c>
      <c r="BD821" s="193" t="s">
        <v>271</v>
      </c>
      <c r="BE821" s="190" t="s">
        <v>287</v>
      </c>
      <c r="BF821" s="193">
        <v>25015</v>
      </c>
      <c r="BG821" s="193">
        <v>0</v>
      </c>
      <c r="BH821" s="190" t="s">
        <v>271</v>
      </c>
      <c r="BI821" s="193" t="s">
        <v>271</v>
      </c>
      <c r="BJ821" s="193" t="s">
        <v>271</v>
      </c>
      <c r="BK821" s="190" t="s">
        <v>271</v>
      </c>
      <c r="BL821" s="193" t="s">
        <v>271</v>
      </c>
      <c r="BM821" s="193" t="s">
        <v>271</v>
      </c>
      <c r="BN821" s="190" t="s">
        <v>287</v>
      </c>
      <c r="BO821" s="193">
        <v>0</v>
      </c>
      <c r="BP821" s="193">
        <v>0</v>
      </c>
      <c r="BQ821" s="190" t="s">
        <v>271</v>
      </c>
      <c r="BR821" s="193" t="s">
        <v>271</v>
      </c>
      <c r="BS821" s="193" t="s">
        <v>271</v>
      </c>
      <c r="BT821" s="190" t="s">
        <v>271</v>
      </c>
      <c r="BU821" s="193" t="s">
        <v>271</v>
      </c>
      <c r="BV821" s="193" t="s">
        <v>271</v>
      </c>
      <c r="BW821" s="193">
        <v>70243</v>
      </c>
      <c r="BX821" s="193">
        <v>79210</v>
      </c>
      <c r="BY821" s="193">
        <v>149453</v>
      </c>
      <c r="BZ821" s="193">
        <v>0</v>
      </c>
      <c r="CA821" s="193">
        <v>0</v>
      </c>
      <c r="CB821" s="193">
        <v>25015</v>
      </c>
      <c r="CC821" s="190" t="s">
        <v>271</v>
      </c>
      <c r="CD821" s="193" t="s">
        <v>271</v>
      </c>
      <c r="CE821" s="193" t="s">
        <v>271</v>
      </c>
      <c r="CF821" s="190" t="s">
        <v>271</v>
      </c>
      <c r="CG821" s="193" t="s">
        <v>271</v>
      </c>
      <c r="CH821" s="193" t="s">
        <v>271</v>
      </c>
      <c r="CI821" s="190" t="s">
        <v>271</v>
      </c>
      <c r="CJ821" s="193" t="s">
        <v>271</v>
      </c>
      <c r="CK821" s="193" t="s">
        <v>271</v>
      </c>
      <c r="CL821" s="190" t="s">
        <v>271</v>
      </c>
      <c r="CM821" s="193" t="s">
        <v>271</v>
      </c>
      <c r="CN821" s="193" t="s">
        <v>271</v>
      </c>
      <c r="CO821" s="190" t="s">
        <v>271</v>
      </c>
      <c r="CP821" s="193" t="s">
        <v>271</v>
      </c>
      <c r="CQ821" s="193" t="s">
        <v>271</v>
      </c>
      <c r="CR821" s="190" t="s">
        <v>271</v>
      </c>
      <c r="CS821" s="193" t="s">
        <v>271</v>
      </c>
      <c r="CT821" s="193" t="s">
        <v>271</v>
      </c>
      <c r="CU821" s="195" t="s">
        <v>287</v>
      </c>
      <c r="CV821" s="196">
        <v>23202</v>
      </c>
      <c r="CW821" s="196" t="s">
        <v>271</v>
      </c>
      <c r="CX821" s="190" t="s">
        <v>271</v>
      </c>
      <c r="CY821" s="193" t="s">
        <v>271</v>
      </c>
      <c r="CZ821" s="193" t="s">
        <v>271</v>
      </c>
      <c r="DA821" s="190" t="s">
        <v>271</v>
      </c>
      <c r="DB821" s="193" t="s">
        <v>271</v>
      </c>
      <c r="DC821" s="193" t="s">
        <v>271</v>
      </c>
      <c r="DD821" s="190" t="s">
        <v>287</v>
      </c>
      <c r="DE821" s="193">
        <v>25015</v>
      </c>
      <c r="DF821" s="193">
        <v>0</v>
      </c>
      <c r="DG821" s="190" t="s">
        <v>271</v>
      </c>
      <c r="DH821" s="193" t="s">
        <v>271</v>
      </c>
      <c r="DI821" s="193" t="s">
        <v>271</v>
      </c>
      <c r="DJ821" s="190" t="s">
        <v>271</v>
      </c>
      <c r="DK821" s="193" t="s">
        <v>271</v>
      </c>
      <c r="DL821" s="193" t="s">
        <v>271</v>
      </c>
      <c r="DM821" s="190" t="s">
        <v>271</v>
      </c>
      <c r="DN821" s="193" t="s">
        <v>271</v>
      </c>
      <c r="DO821" s="193" t="s">
        <v>271</v>
      </c>
      <c r="DP821" s="190" t="s">
        <v>287</v>
      </c>
      <c r="DQ821" s="193">
        <v>8498</v>
      </c>
      <c r="DR821" s="193">
        <v>0</v>
      </c>
      <c r="DS821" s="190" t="s">
        <v>271</v>
      </c>
      <c r="DT821" s="193" t="s">
        <v>271</v>
      </c>
      <c r="DU821" s="193" t="s">
        <v>271</v>
      </c>
      <c r="DV821" s="190" t="s">
        <v>271</v>
      </c>
      <c r="DW821" s="193" t="s">
        <v>271</v>
      </c>
      <c r="DX821" s="193" t="s">
        <v>271</v>
      </c>
      <c r="DY821" s="190" t="s">
        <v>655</v>
      </c>
      <c r="DZ821" s="190" t="s">
        <v>297</v>
      </c>
      <c r="EA821" s="190" t="s">
        <v>271</v>
      </c>
      <c r="EB821" s="190" t="s">
        <v>271</v>
      </c>
      <c r="EC821" s="190" t="s">
        <v>297</v>
      </c>
      <c r="ED821" s="190" t="s">
        <v>271</v>
      </c>
      <c r="EE821" s="190" t="s">
        <v>271</v>
      </c>
      <c r="EF821" s="190" t="s">
        <v>9443</v>
      </c>
      <c r="EG821" s="190" t="s">
        <v>321</v>
      </c>
      <c r="EH821" s="190" t="s">
        <v>380</v>
      </c>
      <c r="EI821" s="190" t="s">
        <v>319</v>
      </c>
      <c r="EJ821" s="190" t="s">
        <v>245</v>
      </c>
      <c r="EK821" s="190" t="s">
        <v>379</v>
      </c>
      <c r="EL821" s="190" t="s">
        <v>272</v>
      </c>
      <c r="EM821" s="190" t="s">
        <v>272</v>
      </c>
      <c r="EN821" s="190" t="s">
        <v>272</v>
      </c>
      <c r="EO821" s="190" t="s">
        <v>272</v>
      </c>
      <c r="EP821" s="190" t="s">
        <v>378</v>
      </c>
      <c r="EQ821" s="190">
        <v>4</v>
      </c>
      <c r="ER821" s="190" t="s">
        <v>349</v>
      </c>
      <c r="ES821" s="190" t="s">
        <v>272</v>
      </c>
      <c r="ET821" s="190" t="s">
        <v>272</v>
      </c>
      <c r="EU821" s="190" t="s">
        <v>272</v>
      </c>
      <c r="EV821" s="190" t="s">
        <v>272</v>
      </c>
      <c r="EW821" s="190" t="s">
        <v>303</v>
      </c>
      <c r="EX821" s="190">
        <v>4</v>
      </c>
      <c r="EY821" s="190" t="s">
        <v>318</v>
      </c>
      <c r="EZ821" s="190" t="s">
        <v>268</v>
      </c>
      <c r="FA821" s="190" t="s">
        <v>259</v>
      </c>
      <c r="FB821" s="193">
        <v>0</v>
      </c>
      <c r="FC821" s="190" t="s">
        <v>348</v>
      </c>
      <c r="FD821" s="190" t="s">
        <v>271</v>
      </c>
      <c r="FE821" s="190" t="s">
        <v>271</v>
      </c>
      <c r="FF821" s="190" t="s">
        <v>262</v>
      </c>
      <c r="FG821" s="190" t="s">
        <v>271</v>
      </c>
      <c r="FH821" s="190" t="s">
        <v>9442</v>
      </c>
      <c r="FI821" s="190" t="s">
        <v>9441</v>
      </c>
      <c r="FJ821" s="190" t="s">
        <v>9440</v>
      </c>
      <c r="FK821" s="190" t="s">
        <v>271</v>
      </c>
      <c r="FL821" s="190" t="s">
        <v>9439</v>
      </c>
      <c r="FM821" s="190" t="s">
        <v>9438</v>
      </c>
      <c r="FN821" s="190" t="s">
        <v>9437</v>
      </c>
      <c r="FO821" s="190" t="s">
        <v>9436</v>
      </c>
      <c r="FP821" s="190" t="s">
        <v>9435</v>
      </c>
      <c r="FQ821" s="193">
        <v>149453</v>
      </c>
      <c r="FR821" s="193">
        <v>25015</v>
      </c>
      <c r="FS821" s="190" t="s">
        <v>271</v>
      </c>
      <c r="FT821" s="190" t="s">
        <v>271</v>
      </c>
      <c r="FU821" s="190" t="s">
        <v>272</v>
      </c>
      <c r="FV821" s="190" t="s">
        <v>272</v>
      </c>
      <c r="FW821" s="190" t="s">
        <v>272</v>
      </c>
      <c r="FX821" s="190" t="s">
        <v>272</v>
      </c>
      <c r="FY821" s="190" t="s">
        <v>271</v>
      </c>
      <c r="FZ821" s="190" t="s">
        <v>271</v>
      </c>
      <c r="GA821" s="190" t="s">
        <v>271</v>
      </c>
      <c r="GB821" s="190" t="s">
        <v>271</v>
      </c>
      <c r="GC821" s="190" t="s">
        <v>271</v>
      </c>
      <c r="GD821" s="190" t="s">
        <v>271</v>
      </c>
      <c r="GE821" s="190" t="s">
        <v>271</v>
      </c>
    </row>
    <row r="822" spans="1:187" x14ac:dyDescent="0.3">
      <c r="A822" s="190" t="s">
        <v>372</v>
      </c>
      <c r="B822" s="190">
        <v>3354</v>
      </c>
      <c r="C822" s="190" t="s">
        <v>170</v>
      </c>
      <c r="D822" s="190" t="s">
        <v>243</v>
      </c>
      <c r="E822" s="190" t="s">
        <v>9434</v>
      </c>
      <c r="F822" s="190" t="s">
        <v>9433</v>
      </c>
      <c r="G822" s="190" t="s">
        <v>4028</v>
      </c>
      <c r="H822" s="190" t="s">
        <v>514</v>
      </c>
      <c r="I822" s="190" t="s">
        <v>513</v>
      </c>
      <c r="J822" s="190" t="s">
        <v>9432</v>
      </c>
      <c r="K822" s="190" t="s">
        <v>271</v>
      </c>
      <c r="L822" s="190" t="s">
        <v>271</v>
      </c>
      <c r="M822" s="190" t="s">
        <v>271</v>
      </c>
      <c r="N822" s="190" t="s">
        <v>271</v>
      </c>
      <c r="O822" s="190" t="s">
        <v>271</v>
      </c>
      <c r="P822" s="190" t="s">
        <v>271</v>
      </c>
      <c r="Q822" s="191">
        <v>42461</v>
      </c>
      <c r="R822" s="191">
        <v>42643</v>
      </c>
      <c r="T822" s="190" t="s">
        <v>452</v>
      </c>
      <c r="U822" s="194">
        <v>381010.8</v>
      </c>
      <c r="V822" s="190" t="s">
        <v>9431</v>
      </c>
      <c r="W822" s="190" t="s">
        <v>9430</v>
      </c>
      <c r="X822" s="190" t="s">
        <v>9429</v>
      </c>
      <c r="Y822" s="190" t="s">
        <v>9428</v>
      </c>
      <c r="Z822" s="190" t="s">
        <v>9427</v>
      </c>
      <c r="AA822" s="190" t="s">
        <v>9426</v>
      </c>
      <c r="AB822" s="190" t="s">
        <v>448</v>
      </c>
      <c r="AC822" s="190" t="s">
        <v>9425</v>
      </c>
      <c r="AD822" s="190" t="s">
        <v>325</v>
      </c>
      <c r="AE822" s="190" t="s">
        <v>9424</v>
      </c>
      <c r="AF822" s="190" t="s">
        <v>9423</v>
      </c>
      <c r="AG822" s="193">
        <v>39335</v>
      </c>
      <c r="AH822" s="193">
        <v>43108</v>
      </c>
      <c r="AI822" s="193">
        <v>82443</v>
      </c>
      <c r="AJ822" s="193">
        <v>20000</v>
      </c>
      <c r="AK822" s="193">
        <v>26800</v>
      </c>
      <c r="AL822" s="193">
        <v>46800</v>
      </c>
      <c r="AM822" s="193">
        <v>39335</v>
      </c>
      <c r="AN822" s="193">
        <v>43108</v>
      </c>
      <c r="AO822" s="193">
        <v>72443</v>
      </c>
      <c r="AP822" s="193">
        <v>20000</v>
      </c>
      <c r="AQ822" s="193">
        <v>26800</v>
      </c>
      <c r="AR822" s="193">
        <v>46800</v>
      </c>
      <c r="AS822" s="190" t="s">
        <v>271</v>
      </c>
      <c r="AT822" s="193" t="s">
        <v>271</v>
      </c>
      <c r="AU822" s="193" t="s">
        <v>271</v>
      </c>
      <c r="AV822" s="190" t="s">
        <v>271</v>
      </c>
      <c r="AW822" s="193" t="s">
        <v>271</v>
      </c>
      <c r="AX822" s="193" t="s">
        <v>271</v>
      </c>
      <c r="AY822" s="190" t="s">
        <v>271</v>
      </c>
      <c r="AZ822" s="193" t="s">
        <v>271</v>
      </c>
      <c r="BA822" s="193" t="s">
        <v>271</v>
      </c>
      <c r="BB822" s="190" t="s">
        <v>271</v>
      </c>
      <c r="BC822" s="193" t="s">
        <v>271</v>
      </c>
      <c r="BD822" s="193" t="s">
        <v>271</v>
      </c>
      <c r="BE822" s="190" t="s">
        <v>271</v>
      </c>
      <c r="BF822" s="193" t="s">
        <v>271</v>
      </c>
      <c r="BG822" s="193" t="s">
        <v>271</v>
      </c>
      <c r="BH822" s="190" t="s">
        <v>287</v>
      </c>
      <c r="BI822" s="193">
        <v>48600</v>
      </c>
      <c r="BJ822" s="193">
        <v>82443</v>
      </c>
      <c r="BK822" s="190" t="s">
        <v>271</v>
      </c>
      <c r="BL822" s="193" t="s">
        <v>271</v>
      </c>
      <c r="BM822" s="193" t="s">
        <v>271</v>
      </c>
      <c r="BN822" s="190" t="s">
        <v>271</v>
      </c>
      <c r="BO822" s="193" t="s">
        <v>271</v>
      </c>
      <c r="BP822" s="193" t="s">
        <v>271</v>
      </c>
      <c r="BQ822" s="190" t="s">
        <v>271</v>
      </c>
      <c r="BR822" s="193" t="s">
        <v>271</v>
      </c>
      <c r="BS822" s="193" t="s">
        <v>271</v>
      </c>
      <c r="BT822" s="190" t="s">
        <v>271</v>
      </c>
      <c r="BU822" s="193" t="s">
        <v>271</v>
      </c>
      <c r="BV822" s="193" t="s">
        <v>271</v>
      </c>
      <c r="BW822" s="193">
        <v>0</v>
      </c>
      <c r="BX822" s="193">
        <v>0</v>
      </c>
      <c r="BY822" s="193">
        <v>0</v>
      </c>
      <c r="BZ822" s="193">
        <v>0</v>
      </c>
      <c r="CA822" s="193">
        <v>0</v>
      </c>
      <c r="CB822" s="193">
        <v>0</v>
      </c>
      <c r="CC822" s="190" t="s">
        <v>271</v>
      </c>
      <c r="CD822" s="193" t="s">
        <v>271</v>
      </c>
      <c r="CE822" s="193" t="s">
        <v>271</v>
      </c>
      <c r="CF822" s="190" t="s">
        <v>271</v>
      </c>
      <c r="CG822" s="193" t="s">
        <v>271</v>
      </c>
      <c r="CH822" s="193" t="s">
        <v>271</v>
      </c>
      <c r="CI822" s="190" t="s">
        <v>271</v>
      </c>
      <c r="CJ822" s="193" t="s">
        <v>271</v>
      </c>
      <c r="CK822" s="193" t="s">
        <v>271</v>
      </c>
      <c r="CL822" s="190" t="s">
        <v>271</v>
      </c>
      <c r="CM822" s="193" t="s">
        <v>271</v>
      </c>
      <c r="CN822" s="193" t="s">
        <v>271</v>
      </c>
      <c r="CO822" s="190" t="s">
        <v>271</v>
      </c>
      <c r="CP822" s="193" t="s">
        <v>271</v>
      </c>
      <c r="CQ822" s="193" t="s">
        <v>271</v>
      </c>
      <c r="CR822" s="190" t="s">
        <v>271</v>
      </c>
      <c r="CS822" s="193" t="s">
        <v>271</v>
      </c>
      <c r="CT822" s="193" t="s">
        <v>271</v>
      </c>
      <c r="CU822" s="190" t="s">
        <v>271</v>
      </c>
      <c r="CV822" s="193" t="s">
        <v>271</v>
      </c>
      <c r="CW822" s="193" t="s">
        <v>271</v>
      </c>
      <c r="CX822" s="190" t="s">
        <v>271</v>
      </c>
      <c r="CY822" s="193" t="s">
        <v>271</v>
      </c>
      <c r="CZ822" s="193" t="s">
        <v>271</v>
      </c>
      <c r="DA822" s="190" t="s">
        <v>271</v>
      </c>
      <c r="DB822" s="193" t="s">
        <v>271</v>
      </c>
      <c r="DC822" s="193" t="s">
        <v>271</v>
      </c>
      <c r="DD822" s="190" t="s">
        <v>271</v>
      </c>
      <c r="DE822" s="193" t="s">
        <v>271</v>
      </c>
      <c r="DF822" s="193" t="s">
        <v>271</v>
      </c>
      <c r="DG822" s="190" t="s">
        <v>271</v>
      </c>
      <c r="DH822" s="193" t="s">
        <v>271</v>
      </c>
      <c r="DI822" s="193" t="s">
        <v>271</v>
      </c>
      <c r="DJ822" s="190" t="s">
        <v>271</v>
      </c>
      <c r="DK822" s="193" t="s">
        <v>271</v>
      </c>
      <c r="DL822" s="193" t="s">
        <v>271</v>
      </c>
      <c r="DM822" s="190" t="s">
        <v>271</v>
      </c>
      <c r="DN822" s="193" t="s">
        <v>271</v>
      </c>
      <c r="DO822" s="193" t="s">
        <v>271</v>
      </c>
      <c r="DP822" s="190" t="s">
        <v>271</v>
      </c>
      <c r="DQ822" s="193" t="s">
        <v>271</v>
      </c>
      <c r="DR822" s="193" t="s">
        <v>271</v>
      </c>
      <c r="DS822" s="190" t="s">
        <v>271</v>
      </c>
      <c r="DT822" s="193" t="s">
        <v>271</v>
      </c>
      <c r="DU822" s="193" t="s">
        <v>271</v>
      </c>
      <c r="DV822" s="190" t="s">
        <v>271</v>
      </c>
      <c r="DW822" s="193" t="s">
        <v>271</v>
      </c>
      <c r="DX822" s="193" t="s">
        <v>271</v>
      </c>
      <c r="DY822" s="190" t="s">
        <v>356</v>
      </c>
      <c r="DZ822" s="190" t="s">
        <v>297</v>
      </c>
      <c r="EA822" s="190" t="s">
        <v>271</v>
      </c>
      <c r="EB822" s="190" t="s">
        <v>271</v>
      </c>
      <c r="EC822" s="190" t="s">
        <v>297</v>
      </c>
      <c r="ED822" s="190" t="s">
        <v>271</v>
      </c>
      <c r="EE822" s="190" t="s">
        <v>271</v>
      </c>
      <c r="EF822" s="190" t="s">
        <v>9422</v>
      </c>
      <c r="EG822" s="190" t="s">
        <v>352</v>
      </c>
      <c r="EH822" s="190" t="s">
        <v>380</v>
      </c>
      <c r="EI822" s="190" t="s">
        <v>483</v>
      </c>
      <c r="EJ822" s="190" t="s">
        <v>245</v>
      </c>
      <c r="EK822" s="190" t="s">
        <v>379</v>
      </c>
      <c r="EL822" s="190" t="s">
        <v>272</v>
      </c>
      <c r="EM822" s="190" t="s">
        <v>272</v>
      </c>
      <c r="EN822" s="190" t="s">
        <v>272</v>
      </c>
      <c r="EO822" s="190" t="s">
        <v>272</v>
      </c>
      <c r="EP822" s="190" t="s">
        <v>378</v>
      </c>
      <c r="EQ822" s="190">
        <v>4</v>
      </c>
      <c r="ER822" s="190" t="s">
        <v>349</v>
      </c>
      <c r="ES822" s="190" t="s">
        <v>272</v>
      </c>
      <c r="ET822" s="190" t="s">
        <v>271</v>
      </c>
      <c r="EU822" s="190" t="s">
        <v>272</v>
      </c>
      <c r="EV822" s="190" t="s">
        <v>271</v>
      </c>
      <c r="EW822" s="190" t="s">
        <v>601</v>
      </c>
      <c r="EX822" s="190">
        <v>2</v>
      </c>
      <c r="EY822" s="190" t="s">
        <v>318</v>
      </c>
      <c r="EZ822" s="190" t="s">
        <v>266</v>
      </c>
      <c r="FA822" s="190" t="s">
        <v>259</v>
      </c>
      <c r="FB822" s="193">
        <v>0</v>
      </c>
      <c r="FC822" s="190" t="s">
        <v>348</v>
      </c>
      <c r="FD822" s="190" t="s">
        <v>271</v>
      </c>
      <c r="FE822" s="190" t="s">
        <v>271</v>
      </c>
      <c r="FF822" s="190" t="s">
        <v>262</v>
      </c>
      <c r="FG822" s="190" t="s">
        <v>271</v>
      </c>
      <c r="FH822" s="190" t="s">
        <v>9421</v>
      </c>
      <c r="FI822" s="190" t="s">
        <v>9420</v>
      </c>
      <c r="FJ822" s="190" t="s">
        <v>9419</v>
      </c>
      <c r="FK822" s="190" t="s">
        <v>271</v>
      </c>
      <c r="FL822" s="190" t="s">
        <v>9418</v>
      </c>
      <c r="FM822" s="190" t="s">
        <v>9417</v>
      </c>
      <c r="FN822" s="190" t="s">
        <v>9416</v>
      </c>
      <c r="FO822" s="190" t="s">
        <v>271</v>
      </c>
      <c r="FP822" s="190" t="s">
        <v>9415</v>
      </c>
      <c r="FQ822" s="193">
        <v>72443</v>
      </c>
      <c r="FR822" s="193">
        <v>46800</v>
      </c>
      <c r="FS822" s="190" t="s">
        <v>271</v>
      </c>
      <c r="FT822" s="190" t="s">
        <v>271</v>
      </c>
      <c r="FU822" s="190" t="s">
        <v>272</v>
      </c>
      <c r="FV822" s="190" t="s">
        <v>297</v>
      </c>
      <c r="FW822" s="190" t="s">
        <v>271</v>
      </c>
      <c r="FX822" s="190" t="s">
        <v>271</v>
      </c>
      <c r="FY822" s="190" t="s">
        <v>271</v>
      </c>
      <c r="FZ822" s="190" t="s">
        <v>271</v>
      </c>
      <c r="GA822" s="190" t="s">
        <v>272</v>
      </c>
      <c r="GB822" s="190" t="s">
        <v>297</v>
      </c>
      <c r="GC822" s="190" t="s">
        <v>271</v>
      </c>
      <c r="GD822" s="190" t="s">
        <v>271</v>
      </c>
      <c r="GE822" s="190" t="s">
        <v>271</v>
      </c>
    </row>
    <row r="823" spans="1:187" x14ac:dyDescent="0.3">
      <c r="A823" s="190" t="s">
        <v>372</v>
      </c>
      <c r="B823" s="190">
        <v>3355</v>
      </c>
      <c r="C823" s="190" t="s">
        <v>170</v>
      </c>
      <c r="D823" s="190" t="s">
        <v>243</v>
      </c>
      <c r="E823" s="190" t="s">
        <v>9414</v>
      </c>
      <c r="F823" s="190" t="s">
        <v>9413</v>
      </c>
      <c r="G823" s="190" t="s">
        <v>4028</v>
      </c>
      <c r="H823" s="190" t="s">
        <v>514</v>
      </c>
      <c r="I823" s="190" t="s">
        <v>513</v>
      </c>
      <c r="J823" s="190" t="s">
        <v>9412</v>
      </c>
      <c r="K823" s="190" t="s">
        <v>271</v>
      </c>
      <c r="L823" s="190" t="s">
        <v>271</v>
      </c>
      <c r="M823" s="190" t="s">
        <v>271</v>
      </c>
      <c r="N823" s="190" t="s">
        <v>271</v>
      </c>
      <c r="O823" s="190" t="s">
        <v>271</v>
      </c>
      <c r="P823" s="190" t="s">
        <v>271</v>
      </c>
      <c r="Q823" s="191">
        <v>42401</v>
      </c>
      <c r="R823" s="191">
        <v>42643</v>
      </c>
      <c r="S823" s="191">
        <v>42766</v>
      </c>
      <c r="T823" s="190" t="s">
        <v>574</v>
      </c>
      <c r="U823" s="194">
        <v>721582</v>
      </c>
      <c r="V823" s="190" t="s">
        <v>5659</v>
      </c>
      <c r="W823" s="190" t="s">
        <v>9411</v>
      </c>
      <c r="X823" s="190" t="s">
        <v>9378</v>
      </c>
      <c r="Y823" s="190" t="s">
        <v>9410</v>
      </c>
      <c r="Z823" s="190" t="s">
        <v>9409</v>
      </c>
      <c r="AA823" s="190" t="s">
        <v>9408</v>
      </c>
      <c r="AB823" s="190" t="s">
        <v>448</v>
      </c>
      <c r="AC823" s="190" t="s">
        <v>9407</v>
      </c>
      <c r="AD823" s="190" t="s">
        <v>325</v>
      </c>
      <c r="AE823" s="190" t="s">
        <v>9406</v>
      </c>
      <c r="AF823" s="190" t="s">
        <v>9405</v>
      </c>
      <c r="AG823" s="193">
        <v>60000</v>
      </c>
      <c r="AH823" s="193">
        <v>45000</v>
      </c>
      <c r="AI823" s="193">
        <v>105000</v>
      </c>
      <c r="AJ823" s="193">
        <v>10551</v>
      </c>
      <c r="AK823" s="193">
        <v>10726</v>
      </c>
      <c r="AL823" s="193">
        <v>21277</v>
      </c>
      <c r="AM823" s="193">
        <v>60000</v>
      </c>
      <c r="AN823" s="193">
        <v>40000</v>
      </c>
      <c r="AO823" s="193">
        <v>100000</v>
      </c>
      <c r="AP823" s="193">
        <v>30571</v>
      </c>
      <c r="AQ823" s="193">
        <v>10016</v>
      </c>
      <c r="AR823" s="193">
        <v>40587</v>
      </c>
      <c r="AS823" s="190" t="s">
        <v>271</v>
      </c>
      <c r="AT823" s="193" t="s">
        <v>271</v>
      </c>
      <c r="AU823" s="193" t="s">
        <v>271</v>
      </c>
      <c r="AV823" s="190" t="s">
        <v>271</v>
      </c>
      <c r="AW823" s="193" t="s">
        <v>271</v>
      </c>
      <c r="AX823" s="193" t="s">
        <v>271</v>
      </c>
      <c r="AY823" s="190" t="s">
        <v>287</v>
      </c>
      <c r="AZ823" s="193">
        <v>40587</v>
      </c>
      <c r="BA823" s="193">
        <v>100000</v>
      </c>
      <c r="BB823" s="190" t="s">
        <v>271</v>
      </c>
      <c r="BC823" s="193" t="s">
        <v>271</v>
      </c>
      <c r="BD823" s="193" t="s">
        <v>271</v>
      </c>
      <c r="BE823" s="190" t="s">
        <v>271</v>
      </c>
      <c r="BF823" s="193" t="s">
        <v>271</v>
      </c>
      <c r="BG823" s="193" t="s">
        <v>271</v>
      </c>
      <c r="BH823" s="190" t="s">
        <v>271</v>
      </c>
      <c r="BI823" s="193" t="s">
        <v>271</v>
      </c>
      <c r="BJ823" s="193" t="s">
        <v>271</v>
      </c>
      <c r="BK823" s="190" t="s">
        <v>271</v>
      </c>
      <c r="BL823" s="193" t="s">
        <v>271</v>
      </c>
      <c r="BM823" s="193" t="s">
        <v>271</v>
      </c>
      <c r="BN823" s="190" t="s">
        <v>271</v>
      </c>
      <c r="BO823" s="193" t="s">
        <v>271</v>
      </c>
      <c r="BP823" s="193" t="s">
        <v>271</v>
      </c>
      <c r="BQ823" s="190" t="s">
        <v>271</v>
      </c>
      <c r="BR823" s="193" t="s">
        <v>271</v>
      </c>
      <c r="BS823" s="193" t="s">
        <v>271</v>
      </c>
      <c r="BT823" s="190" t="s">
        <v>271</v>
      </c>
      <c r="BU823" s="193" t="s">
        <v>271</v>
      </c>
      <c r="BV823" s="193" t="s">
        <v>271</v>
      </c>
      <c r="BW823" s="193">
        <v>0</v>
      </c>
      <c r="BX823" s="193">
        <v>0</v>
      </c>
      <c r="BY823" s="193">
        <v>0</v>
      </c>
      <c r="BZ823" s="193">
        <v>0</v>
      </c>
      <c r="CA823" s="193">
        <v>0</v>
      </c>
      <c r="CB823" s="193">
        <v>0</v>
      </c>
      <c r="CC823" s="190" t="s">
        <v>271</v>
      </c>
      <c r="CD823" s="193" t="s">
        <v>271</v>
      </c>
      <c r="CE823" s="193" t="s">
        <v>271</v>
      </c>
      <c r="CF823" s="190" t="s">
        <v>271</v>
      </c>
      <c r="CG823" s="193" t="s">
        <v>271</v>
      </c>
      <c r="CH823" s="193" t="s">
        <v>271</v>
      </c>
      <c r="CI823" s="190" t="s">
        <v>271</v>
      </c>
      <c r="CJ823" s="193" t="s">
        <v>271</v>
      </c>
      <c r="CK823" s="193" t="s">
        <v>271</v>
      </c>
      <c r="CL823" s="190" t="s">
        <v>271</v>
      </c>
      <c r="CM823" s="193" t="s">
        <v>271</v>
      </c>
      <c r="CN823" s="193" t="s">
        <v>271</v>
      </c>
      <c r="CO823" s="190" t="s">
        <v>271</v>
      </c>
      <c r="CP823" s="193" t="s">
        <v>271</v>
      </c>
      <c r="CQ823" s="193" t="s">
        <v>271</v>
      </c>
      <c r="CR823" s="190" t="s">
        <v>271</v>
      </c>
      <c r="CS823" s="193" t="s">
        <v>271</v>
      </c>
      <c r="CT823" s="193" t="s">
        <v>271</v>
      </c>
      <c r="CU823" s="190" t="s">
        <v>271</v>
      </c>
      <c r="CV823" s="193" t="s">
        <v>271</v>
      </c>
      <c r="CW823" s="193" t="s">
        <v>271</v>
      </c>
      <c r="CX823" s="190" t="s">
        <v>271</v>
      </c>
      <c r="CY823" s="193" t="s">
        <v>271</v>
      </c>
      <c r="CZ823" s="193" t="s">
        <v>271</v>
      </c>
      <c r="DA823" s="190" t="s">
        <v>271</v>
      </c>
      <c r="DB823" s="193" t="s">
        <v>271</v>
      </c>
      <c r="DC823" s="193" t="s">
        <v>271</v>
      </c>
      <c r="DD823" s="190" t="s">
        <v>271</v>
      </c>
      <c r="DE823" s="193" t="s">
        <v>271</v>
      </c>
      <c r="DF823" s="193" t="s">
        <v>271</v>
      </c>
      <c r="DG823" s="190" t="s">
        <v>271</v>
      </c>
      <c r="DH823" s="193" t="s">
        <v>271</v>
      </c>
      <c r="DI823" s="193" t="s">
        <v>271</v>
      </c>
      <c r="DJ823" s="190" t="s">
        <v>271</v>
      </c>
      <c r="DK823" s="193" t="s">
        <v>271</v>
      </c>
      <c r="DL823" s="193" t="s">
        <v>271</v>
      </c>
      <c r="DM823" s="190" t="s">
        <v>271</v>
      </c>
      <c r="DN823" s="193" t="s">
        <v>271</v>
      </c>
      <c r="DO823" s="193" t="s">
        <v>271</v>
      </c>
      <c r="DP823" s="190" t="s">
        <v>271</v>
      </c>
      <c r="DQ823" s="193" t="s">
        <v>271</v>
      </c>
      <c r="DR823" s="193" t="s">
        <v>271</v>
      </c>
      <c r="DS823" s="190" t="s">
        <v>271</v>
      </c>
      <c r="DT823" s="193" t="s">
        <v>271</v>
      </c>
      <c r="DU823" s="193" t="s">
        <v>271</v>
      </c>
      <c r="DV823" s="190" t="s">
        <v>271</v>
      </c>
      <c r="DW823" s="193" t="s">
        <v>271</v>
      </c>
      <c r="DX823" s="193" t="s">
        <v>271</v>
      </c>
      <c r="DY823" s="190" t="s">
        <v>356</v>
      </c>
      <c r="DZ823" s="190" t="s">
        <v>272</v>
      </c>
      <c r="EA823" s="190" t="s">
        <v>868</v>
      </c>
      <c r="EB823" s="190" t="s">
        <v>307</v>
      </c>
      <c r="EC823" s="190" t="s">
        <v>272</v>
      </c>
      <c r="ED823" s="190" t="s">
        <v>539</v>
      </c>
      <c r="EE823" s="190" t="s">
        <v>426</v>
      </c>
      <c r="EF823" s="190" t="s">
        <v>271</v>
      </c>
      <c r="EG823" s="190" t="s">
        <v>285</v>
      </c>
      <c r="EH823" s="190" t="s">
        <v>284</v>
      </c>
      <c r="EI823" s="190" t="s">
        <v>319</v>
      </c>
      <c r="EJ823" s="190" t="s">
        <v>246</v>
      </c>
      <c r="EK823" s="190" t="s">
        <v>351</v>
      </c>
      <c r="EL823" s="190" t="s">
        <v>297</v>
      </c>
      <c r="EM823" s="190" t="s">
        <v>272</v>
      </c>
      <c r="EN823" s="190" t="s">
        <v>272</v>
      </c>
      <c r="EO823" s="190" t="s">
        <v>272</v>
      </c>
      <c r="EP823" s="190" t="s">
        <v>281</v>
      </c>
      <c r="EQ823" s="190">
        <v>3</v>
      </c>
      <c r="ER823" s="190" t="s">
        <v>349</v>
      </c>
      <c r="ES823" s="190" t="s">
        <v>272</v>
      </c>
      <c r="ET823" s="190" t="s">
        <v>272</v>
      </c>
      <c r="EU823" s="190" t="s">
        <v>272</v>
      </c>
      <c r="EV823" s="190" t="s">
        <v>272</v>
      </c>
      <c r="EW823" s="190" t="s">
        <v>303</v>
      </c>
      <c r="EX823" s="190">
        <v>4</v>
      </c>
      <c r="EY823" s="190" t="s">
        <v>278</v>
      </c>
      <c r="EZ823" s="190" t="s">
        <v>268</v>
      </c>
      <c r="FA823" s="190" t="s">
        <v>260</v>
      </c>
      <c r="FB823" s="193">
        <v>0</v>
      </c>
      <c r="FC823" s="190" t="s">
        <v>277</v>
      </c>
      <c r="FD823" s="190" t="s">
        <v>348</v>
      </c>
      <c r="FE823" s="190" t="s">
        <v>300</v>
      </c>
      <c r="FF823" s="190" t="s">
        <v>262</v>
      </c>
      <c r="FG823" s="190" t="s">
        <v>271</v>
      </c>
      <c r="FH823" s="190" t="s">
        <v>271</v>
      </c>
      <c r="FI823" s="190" t="s">
        <v>9404</v>
      </c>
      <c r="FJ823" s="190" t="s">
        <v>9403</v>
      </c>
      <c r="FK823" s="190" t="s">
        <v>9402</v>
      </c>
      <c r="FL823" s="190" t="s">
        <v>9401</v>
      </c>
      <c r="FM823" s="190" t="s">
        <v>9400</v>
      </c>
      <c r="FN823" s="190" t="s">
        <v>9399</v>
      </c>
      <c r="FO823" s="190" t="s">
        <v>9398</v>
      </c>
      <c r="FP823" s="190" t="s">
        <v>271</v>
      </c>
      <c r="FQ823" s="193">
        <v>100000</v>
      </c>
      <c r="FR823" s="193">
        <v>40587</v>
      </c>
      <c r="FS823" s="190" t="s">
        <v>297</v>
      </c>
      <c r="FT823" s="190" t="s">
        <v>297</v>
      </c>
      <c r="FU823" s="190" t="s">
        <v>272</v>
      </c>
      <c r="FV823" s="190" t="s">
        <v>272</v>
      </c>
      <c r="FW823" s="190" t="s">
        <v>297</v>
      </c>
      <c r="FX823" s="190" t="s">
        <v>297</v>
      </c>
      <c r="FY823" s="190" t="s">
        <v>271</v>
      </c>
      <c r="FZ823" s="190" t="s">
        <v>271</v>
      </c>
      <c r="GA823" s="190" t="s">
        <v>297</v>
      </c>
      <c r="GB823" s="190" t="s">
        <v>297</v>
      </c>
      <c r="GC823" s="190" t="s">
        <v>297</v>
      </c>
      <c r="GD823" s="190" t="s">
        <v>297</v>
      </c>
      <c r="GE823" s="190" t="s">
        <v>297</v>
      </c>
    </row>
    <row r="824" spans="1:187" x14ac:dyDescent="0.3">
      <c r="A824" s="190" t="s">
        <v>372</v>
      </c>
      <c r="B824" s="190">
        <v>3356</v>
      </c>
      <c r="C824" s="190" t="s">
        <v>170</v>
      </c>
      <c r="D824" s="190" t="s">
        <v>243</v>
      </c>
      <c r="E824" s="190" t="s">
        <v>1593</v>
      </c>
      <c r="F824" s="190" t="s">
        <v>9397</v>
      </c>
      <c r="G824" s="190" t="s">
        <v>4028</v>
      </c>
      <c r="H824" s="190" t="s">
        <v>301</v>
      </c>
      <c r="I824" s="190" t="s">
        <v>513</v>
      </c>
      <c r="J824" s="190" t="s">
        <v>9396</v>
      </c>
      <c r="K824" s="190" t="s">
        <v>271</v>
      </c>
      <c r="L824" s="190" t="s">
        <v>271</v>
      </c>
      <c r="M824" s="190" t="s">
        <v>271</v>
      </c>
      <c r="N824" s="190" t="s">
        <v>271</v>
      </c>
      <c r="O824" s="190" t="s">
        <v>271</v>
      </c>
      <c r="P824" s="190" t="s">
        <v>271</v>
      </c>
      <c r="Q824" s="191">
        <v>42430</v>
      </c>
      <c r="R824" s="191">
        <v>42583</v>
      </c>
      <c r="S824" s="191">
        <v>42614</v>
      </c>
      <c r="T824" s="190" t="s">
        <v>574</v>
      </c>
      <c r="U824" s="194">
        <v>1007780.74</v>
      </c>
      <c r="V824" s="190" t="s">
        <v>9395</v>
      </c>
      <c r="W824" s="190" t="s">
        <v>9394</v>
      </c>
      <c r="X824" s="190" t="s">
        <v>9393</v>
      </c>
      <c r="Y824" s="190" t="s">
        <v>271</v>
      </c>
      <c r="Z824" s="190" t="s">
        <v>271</v>
      </c>
      <c r="AA824" s="190" t="s">
        <v>271</v>
      </c>
      <c r="AB824" s="190" t="s">
        <v>448</v>
      </c>
      <c r="AC824" s="190" t="s">
        <v>9392</v>
      </c>
      <c r="AD824" s="190" t="s">
        <v>325</v>
      </c>
      <c r="AE824" s="190" t="s">
        <v>9391</v>
      </c>
      <c r="AF824" s="190" t="s">
        <v>9390</v>
      </c>
      <c r="AG824" s="193">
        <v>0</v>
      </c>
      <c r="AH824" s="193">
        <v>0</v>
      </c>
      <c r="AI824" s="193">
        <v>0</v>
      </c>
      <c r="AJ824" s="193">
        <v>1571</v>
      </c>
      <c r="AK824" s="193">
        <v>1509</v>
      </c>
      <c r="AL824" s="193">
        <v>3080</v>
      </c>
      <c r="AM824" s="193">
        <v>0</v>
      </c>
      <c r="AN824" s="193">
        <v>0</v>
      </c>
      <c r="AO824" s="193">
        <v>0</v>
      </c>
      <c r="AP824" s="193">
        <v>3239</v>
      </c>
      <c r="AQ824" s="193">
        <v>3319</v>
      </c>
      <c r="AR824" s="193">
        <v>6558</v>
      </c>
      <c r="AS824" s="190" t="s">
        <v>271</v>
      </c>
      <c r="AT824" s="193" t="s">
        <v>271</v>
      </c>
      <c r="AU824" s="193" t="s">
        <v>271</v>
      </c>
      <c r="AV824" s="190" t="s">
        <v>271</v>
      </c>
      <c r="AW824" s="193" t="s">
        <v>271</v>
      </c>
      <c r="AX824" s="193" t="s">
        <v>271</v>
      </c>
      <c r="AY824" s="190" t="s">
        <v>287</v>
      </c>
      <c r="AZ824" s="193">
        <v>3319</v>
      </c>
      <c r="BA824" s="193">
        <v>21998</v>
      </c>
      <c r="BB824" s="190" t="s">
        <v>271</v>
      </c>
      <c r="BC824" s="193" t="s">
        <v>271</v>
      </c>
      <c r="BD824" s="193" t="s">
        <v>271</v>
      </c>
      <c r="BE824" s="190" t="s">
        <v>271</v>
      </c>
      <c r="BF824" s="193" t="s">
        <v>271</v>
      </c>
      <c r="BG824" s="193" t="s">
        <v>271</v>
      </c>
      <c r="BH824" s="190" t="s">
        <v>271</v>
      </c>
      <c r="BI824" s="193" t="s">
        <v>271</v>
      </c>
      <c r="BJ824" s="193" t="s">
        <v>271</v>
      </c>
      <c r="BK824" s="190" t="s">
        <v>271</v>
      </c>
      <c r="BL824" s="193" t="s">
        <v>271</v>
      </c>
      <c r="BM824" s="193" t="s">
        <v>271</v>
      </c>
      <c r="BN824" s="190" t="s">
        <v>271</v>
      </c>
      <c r="BO824" s="193" t="s">
        <v>271</v>
      </c>
      <c r="BP824" s="193" t="s">
        <v>271</v>
      </c>
      <c r="BQ824" s="190" t="s">
        <v>271</v>
      </c>
      <c r="BR824" s="193" t="s">
        <v>271</v>
      </c>
      <c r="BS824" s="193" t="s">
        <v>271</v>
      </c>
      <c r="BT824" s="190" t="s">
        <v>271</v>
      </c>
      <c r="BU824" s="193" t="s">
        <v>271</v>
      </c>
      <c r="BV824" s="193" t="s">
        <v>271</v>
      </c>
      <c r="BW824" s="193" t="s">
        <v>271</v>
      </c>
      <c r="BX824" s="193" t="s">
        <v>271</v>
      </c>
      <c r="BY824" s="193">
        <v>0</v>
      </c>
      <c r="BZ824" s="193" t="s">
        <v>271</v>
      </c>
      <c r="CA824" s="193" t="s">
        <v>271</v>
      </c>
      <c r="CB824" s="193">
        <v>0</v>
      </c>
      <c r="CC824" s="190" t="s">
        <v>271</v>
      </c>
      <c r="CD824" s="193" t="s">
        <v>271</v>
      </c>
      <c r="CE824" s="193" t="s">
        <v>271</v>
      </c>
      <c r="CF824" s="190" t="s">
        <v>271</v>
      </c>
      <c r="CG824" s="193" t="s">
        <v>271</v>
      </c>
      <c r="CH824" s="193" t="s">
        <v>271</v>
      </c>
      <c r="CI824" s="190" t="s">
        <v>271</v>
      </c>
      <c r="CJ824" s="193" t="s">
        <v>271</v>
      </c>
      <c r="CK824" s="193" t="s">
        <v>271</v>
      </c>
      <c r="CL824" s="190" t="s">
        <v>271</v>
      </c>
      <c r="CM824" s="193" t="s">
        <v>271</v>
      </c>
      <c r="CN824" s="193" t="s">
        <v>271</v>
      </c>
      <c r="CO824" s="190" t="s">
        <v>271</v>
      </c>
      <c r="CP824" s="193" t="s">
        <v>271</v>
      </c>
      <c r="CQ824" s="193" t="s">
        <v>271</v>
      </c>
      <c r="CR824" s="190" t="s">
        <v>271</v>
      </c>
      <c r="CS824" s="193" t="s">
        <v>271</v>
      </c>
      <c r="CT824" s="193" t="s">
        <v>271</v>
      </c>
      <c r="CU824" s="190" t="s">
        <v>271</v>
      </c>
      <c r="CV824" s="193" t="s">
        <v>271</v>
      </c>
      <c r="CW824" s="193" t="s">
        <v>271</v>
      </c>
      <c r="CX824" s="190" t="s">
        <v>271</v>
      </c>
      <c r="CY824" s="193" t="s">
        <v>271</v>
      </c>
      <c r="CZ824" s="193" t="s">
        <v>271</v>
      </c>
      <c r="DA824" s="190" t="s">
        <v>271</v>
      </c>
      <c r="DB824" s="193" t="s">
        <v>271</v>
      </c>
      <c r="DC824" s="193" t="s">
        <v>271</v>
      </c>
      <c r="DD824" s="190" t="s">
        <v>271</v>
      </c>
      <c r="DE824" s="193" t="s">
        <v>271</v>
      </c>
      <c r="DF824" s="193" t="s">
        <v>271</v>
      </c>
      <c r="DG824" s="190" t="s">
        <v>271</v>
      </c>
      <c r="DH824" s="193" t="s">
        <v>271</v>
      </c>
      <c r="DI824" s="193" t="s">
        <v>271</v>
      </c>
      <c r="DJ824" s="190" t="s">
        <v>271</v>
      </c>
      <c r="DK824" s="193" t="s">
        <v>271</v>
      </c>
      <c r="DL824" s="193" t="s">
        <v>271</v>
      </c>
      <c r="DM824" s="190" t="s">
        <v>271</v>
      </c>
      <c r="DN824" s="193" t="s">
        <v>271</v>
      </c>
      <c r="DO824" s="193" t="s">
        <v>271</v>
      </c>
      <c r="DP824" s="190" t="s">
        <v>271</v>
      </c>
      <c r="DQ824" s="193" t="s">
        <v>271</v>
      </c>
      <c r="DR824" s="193" t="s">
        <v>271</v>
      </c>
      <c r="DS824" s="190" t="s">
        <v>271</v>
      </c>
      <c r="DT824" s="193" t="s">
        <v>271</v>
      </c>
      <c r="DU824" s="193" t="s">
        <v>271</v>
      </c>
      <c r="DV824" s="190" t="s">
        <v>271</v>
      </c>
      <c r="DW824" s="193" t="s">
        <v>271</v>
      </c>
      <c r="DX824" s="193" t="s">
        <v>271</v>
      </c>
      <c r="DY824" s="190" t="s">
        <v>356</v>
      </c>
      <c r="DZ824" s="190" t="s">
        <v>272</v>
      </c>
      <c r="EA824" s="190" t="s">
        <v>868</v>
      </c>
      <c r="EB824" s="190" t="s">
        <v>271</v>
      </c>
      <c r="EC824" s="190" t="s">
        <v>272</v>
      </c>
      <c r="ED824" s="190" t="s">
        <v>868</v>
      </c>
      <c r="EE824" s="190" t="s">
        <v>271</v>
      </c>
      <c r="EF824" s="190" t="s">
        <v>9389</v>
      </c>
      <c r="EG824" s="190" t="s">
        <v>321</v>
      </c>
      <c r="EH824" s="190" t="s">
        <v>380</v>
      </c>
      <c r="EI824" s="190" t="s">
        <v>319</v>
      </c>
      <c r="EJ824" s="190" t="s">
        <v>244</v>
      </c>
      <c r="EK824" s="190" t="s">
        <v>379</v>
      </c>
      <c r="EL824" s="190" t="s">
        <v>272</v>
      </c>
      <c r="EM824" s="190" t="s">
        <v>272</v>
      </c>
      <c r="EN824" s="190" t="s">
        <v>272</v>
      </c>
      <c r="EO824" s="190" t="s">
        <v>272</v>
      </c>
      <c r="EP824" s="190" t="s">
        <v>378</v>
      </c>
      <c r="EQ824" s="190">
        <v>4</v>
      </c>
      <c r="ER824" s="190" t="s">
        <v>349</v>
      </c>
      <c r="ES824" s="190" t="s">
        <v>272</v>
      </c>
      <c r="ET824" s="190" t="s">
        <v>272</v>
      </c>
      <c r="EU824" s="190" t="s">
        <v>272</v>
      </c>
      <c r="EV824" s="190" t="s">
        <v>272</v>
      </c>
      <c r="EW824" s="190" t="s">
        <v>303</v>
      </c>
      <c r="EX824" s="190">
        <v>4</v>
      </c>
      <c r="EY824" s="190" t="s">
        <v>278</v>
      </c>
      <c r="EZ824" s="190" t="s">
        <v>266</v>
      </c>
      <c r="FA824" s="190" t="s">
        <v>260</v>
      </c>
      <c r="FB824" s="193">
        <v>5</v>
      </c>
      <c r="FC824" s="190" t="s">
        <v>348</v>
      </c>
      <c r="FD824" s="190" t="s">
        <v>300</v>
      </c>
      <c r="FE824" s="190" t="s">
        <v>7213</v>
      </c>
      <c r="FF824" s="190" t="s">
        <v>262</v>
      </c>
      <c r="FG824" s="190" t="s">
        <v>271</v>
      </c>
      <c r="FH824" s="190" t="s">
        <v>9388</v>
      </c>
      <c r="FI824" s="190" t="s">
        <v>9387</v>
      </c>
      <c r="FJ824" s="190" t="s">
        <v>9386</v>
      </c>
      <c r="FK824" s="190" t="s">
        <v>271</v>
      </c>
      <c r="FL824" s="190" t="s">
        <v>9385</v>
      </c>
      <c r="FM824" s="190" t="s">
        <v>9384</v>
      </c>
      <c r="FN824" s="190" t="s">
        <v>9383</v>
      </c>
      <c r="FO824" s="190" t="s">
        <v>271</v>
      </c>
      <c r="FP824" s="190" t="s">
        <v>9382</v>
      </c>
      <c r="FQ824" s="193">
        <v>0</v>
      </c>
      <c r="FR824" s="193">
        <v>6558</v>
      </c>
      <c r="FS824" s="190" t="s">
        <v>271</v>
      </c>
      <c r="FT824" s="190" t="s">
        <v>271</v>
      </c>
      <c r="FU824" s="190" t="s">
        <v>272</v>
      </c>
      <c r="FV824" s="190" t="s">
        <v>271</v>
      </c>
      <c r="FW824" s="190" t="s">
        <v>271</v>
      </c>
      <c r="FX824" s="190" t="s">
        <v>271</v>
      </c>
      <c r="FY824" s="190" t="s">
        <v>271</v>
      </c>
      <c r="FZ824" s="190" t="s">
        <v>271</v>
      </c>
      <c r="GA824" s="190" t="s">
        <v>271</v>
      </c>
      <c r="GB824" s="190" t="s">
        <v>271</v>
      </c>
      <c r="GC824" s="190" t="s">
        <v>271</v>
      </c>
      <c r="GD824" s="190" t="s">
        <v>271</v>
      </c>
      <c r="GE824" s="190" t="s">
        <v>271</v>
      </c>
    </row>
    <row r="825" spans="1:187" x14ac:dyDescent="0.3">
      <c r="A825" s="190" t="s">
        <v>372</v>
      </c>
      <c r="B825" s="190">
        <v>3357</v>
      </c>
      <c r="C825" s="190" t="s">
        <v>170</v>
      </c>
      <c r="D825" s="190" t="s">
        <v>243</v>
      </c>
      <c r="E825" s="190" t="s">
        <v>1593</v>
      </c>
      <c r="F825" s="190" t="s">
        <v>9381</v>
      </c>
      <c r="G825" s="190" t="s">
        <v>4028</v>
      </c>
      <c r="H825" s="190" t="s">
        <v>514</v>
      </c>
      <c r="I825" s="190" t="s">
        <v>513</v>
      </c>
      <c r="J825" s="190" t="s">
        <v>9380</v>
      </c>
      <c r="K825" s="190" t="s">
        <v>271</v>
      </c>
      <c r="L825" s="190" t="s">
        <v>271</v>
      </c>
      <c r="M825" s="190" t="s">
        <v>271</v>
      </c>
      <c r="N825" s="190" t="s">
        <v>271</v>
      </c>
      <c r="O825" s="190" t="s">
        <v>271</v>
      </c>
      <c r="P825" s="190" t="s">
        <v>271</v>
      </c>
      <c r="Q825" s="191">
        <v>42278</v>
      </c>
      <c r="R825" s="191">
        <v>43008</v>
      </c>
      <c r="T825" s="190" t="s">
        <v>574</v>
      </c>
      <c r="U825" s="194">
        <v>0</v>
      </c>
      <c r="V825" s="190" t="s">
        <v>5659</v>
      </c>
      <c r="W825" s="190" t="s">
        <v>9379</v>
      </c>
      <c r="X825" s="190" t="s">
        <v>9378</v>
      </c>
      <c r="Y825" s="190" t="s">
        <v>271</v>
      </c>
      <c r="Z825" s="190" t="s">
        <v>271</v>
      </c>
      <c r="AA825" s="190" t="s">
        <v>271</v>
      </c>
      <c r="AB825" s="190" t="s">
        <v>448</v>
      </c>
      <c r="AC825" s="190" t="s">
        <v>9377</v>
      </c>
      <c r="AD825" s="190" t="s">
        <v>325</v>
      </c>
      <c r="AE825" s="190" t="s">
        <v>9376</v>
      </c>
      <c r="AF825" s="190" t="s">
        <v>9375</v>
      </c>
      <c r="AG825" s="193">
        <v>600</v>
      </c>
      <c r="AH825" s="193">
        <v>47</v>
      </c>
      <c r="AI825" s="193">
        <v>647</v>
      </c>
      <c r="AJ825" s="193">
        <v>7740</v>
      </c>
      <c r="AK825" s="193">
        <v>5048</v>
      </c>
      <c r="AL825" s="193">
        <v>12788</v>
      </c>
      <c r="AM825" s="193">
        <v>600</v>
      </c>
      <c r="AN825" s="193">
        <v>47</v>
      </c>
      <c r="AO825" s="193">
        <v>647</v>
      </c>
      <c r="AP825" s="193">
        <v>7740</v>
      </c>
      <c r="AQ825" s="193">
        <v>5048</v>
      </c>
      <c r="AR825" s="193">
        <v>12788</v>
      </c>
      <c r="AS825" s="190" t="s">
        <v>271</v>
      </c>
      <c r="AT825" s="193" t="s">
        <v>271</v>
      </c>
      <c r="AU825" s="193" t="s">
        <v>271</v>
      </c>
      <c r="AV825" s="190" t="s">
        <v>271</v>
      </c>
      <c r="AW825" s="193" t="s">
        <v>271</v>
      </c>
      <c r="AX825" s="193" t="s">
        <v>271</v>
      </c>
      <c r="AY825" s="190" t="s">
        <v>287</v>
      </c>
      <c r="AZ825" s="193">
        <v>9335</v>
      </c>
      <c r="BA825" s="193">
        <v>1110</v>
      </c>
      <c r="BB825" s="190" t="s">
        <v>271</v>
      </c>
      <c r="BC825" s="193" t="s">
        <v>271</v>
      </c>
      <c r="BD825" s="193" t="s">
        <v>271</v>
      </c>
      <c r="BE825" s="190" t="s">
        <v>271</v>
      </c>
      <c r="BF825" s="193" t="s">
        <v>271</v>
      </c>
      <c r="BG825" s="193" t="s">
        <v>271</v>
      </c>
      <c r="BH825" s="190" t="s">
        <v>271</v>
      </c>
      <c r="BI825" s="193" t="s">
        <v>271</v>
      </c>
      <c r="BJ825" s="193" t="s">
        <v>271</v>
      </c>
      <c r="BK825" s="190" t="s">
        <v>271</v>
      </c>
      <c r="BL825" s="193" t="s">
        <v>271</v>
      </c>
      <c r="BM825" s="193" t="s">
        <v>271</v>
      </c>
      <c r="BN825" s="190" t="s">
        <v>271</v>
      </c>
      <c r="BO825" s="193" t="s">
        <v>271</v>
      </c>
      <c r="BP825" s="193" t="s">
        <v>271</v>
      </c>
      <c r="BQ825" s="190" t="s">
        <v>271</v>
      </c>
      <c r="BR825" s="193" t="s">
        <v>271</v>
      </c>
      <c r="BS825" s="193" t="s">
        <v>271</v>
      </c>
      <c r="BT825" s="190" t="s">
        <v>271</v>
      </c>
      <c r="BU825" s="193" t="s">
        <v>271</v>
      </c>
      <c r="BV825" s="193" t="s">
        <v>271</v>
      </c>
      <c r="BW825" s="193" t="s">
        <v>271</v>
      </c>
      <c r="BX825" s="193" t="s">
        <v>271</v>
      </c>
      <c r="BY825" s="193">
        <v>0</v>
      </c>
      <c r="BZ825" s="193" t="s">
        <v>271</v>
      </c>
      <c r="CA825" s="193" t="s">
        <v>271</v>
      </c>
      <c r="CB825" s="193">
        <v>0</v>
      </c>
      <c r="CC825" s="190" t="s">
        <v>271</v>
      </c>
      <c r="CD825" s="193" t="s">
        <v>271</v>
      </c>
      <c r="CE825" s="193" t="s">
        <v>271</v>
      </c>
      <c r="CF825" s="190" t="s">
        <v>271</v>
      </c>
      <c r="CG825" s="193" t="s">
        <v>271</v>
      </c>
      <c r="CH825" s="193" t="s">
        <v>271</v>
      </c>
      <c r="CI825" s="190" t="s">
        <v>271</v>
      </c>
      <c r="CJ825" s="193" t="s">
        <v>271</v>
      </c>
      <c r="CK825" s="193" t="s">
        <v>271</v>
      </c>
      <c r="CL825" s="190" t="s">
        <v>271</v>
      </c>
      <c r="CM825" s="193" t="s">
        <v>271</v>
      </c>
      <c r="CN825" s="193" t="s">
        <v>271</v>
      </c>
      <c r="CO825" s="190" t="s">
        <v>271</v>
      </c>
      <c r="CP825" s="193" t="s">
        <v>271</v>
      </c>
      <c r="CQ825" s="193" t="s">
        <v>271</v>
      </c>
      <c r="CR825" s="190" t="s">
        <v>271</v>
      </c>
      <c r="CS825" s="193" t="s">
        <v>271</v>
      </c>
      <c r="CT825" s="193" t="s">
        <v>271</v>
      </c>
      <c r="CU825" s="190" t="s">
        <v>271</v>
      </c>
      <c r="CV825" s="193" t="s">
        <v>271</v>
      </c>
      <c r="CW825" s="193" t="s">
        <v>271</v>
      </c>
      <c r="CX825" s="190" t="s">
        <v>271</v>
      </c>
      <c r="CY825" s="193" t="s">
        <v>271</v>
      </c>
      <c r="CZ825" s="193" t="s">
        <v>271</v>
      </c>
      <c r="DA825" s="190" t="s">
        <v>271</v>
      </c>
      <c r="DB825" s="193" t="s">
        <v>271</v>
      </c>
      <c r="DC825" s="193" t="s">
        <v>271</v>
      </c>
      <c r="DD825" s="190" t="s">
        <v>271</v>
      </c>
      <c r="DE825" s="193" t="s">
        <v>271</v>
      </c>
      <c r="DF825" s="193" t="s">
        <v>271</v>
      </c>
      <c r="DG825" s="190" t="s">
        <v>271</v>
      </c>
      <c r="DH825" s="193" t="s">
        <v>271</v>
      </c>
      <c r="DI825" s="193" t="s">
        <v>271</v>
      </c>
      <c r="DJ825" s="190" t="s">
        <v>271</v>
      </c>
      <c r="DK825" s="193" t="s">
        <v>271</v>
      </c>
      <c r="DL825" s="193" t="s">
        <v>271</v>
      </c>
      <c r="DM825" s="190" t="s">
        <v>271</v>
      </c>
      <c r="DN825" s="193" t="s">
        <v>271</v>
      </c>
      <c r="DO825" s="193" t="s">
        <v>271</v>
      </c>
      <c r="DP825" s="190" t="s">
        <v>271</v>
      </c>
      <c r="DQ825" s="193" t="s">
        <v>271</v>
      </c>
      <c r="DR825" s="193" t="s">
        <v>271</v>
      </c>
      <c r="DS825" s="190" t="s">
        <v>271</v>
      </c>
      <c r="DT825" s="193" t="s">
        <v>271</v>
      </c>
      <c r="DU825" s="193" t="s">
        <v>271</v>
      </c>
      <c r="DV825" s="190" t="s">
        <v>271</v>
      </c>
      <c r="DW825" s="193" t="s">
        <v>271</v>
      </c>
      <c r="DX825" s="193" t="s">
        <v>271</v>
      </c>
      <c r="DY825" s="190" t="s">
        <v>655</v>
      </c>
      <c r="DZ825" s="190" t="s">
        <v>297</v>
      </c>
      <c r="EA825" s="190" t="s">
        <v>271</v>
      </c>
      <c r="EB825" s="190" t="s">
        <v>271</v>
      </c>
      <c r="EC825" s="190" t="s">
        <v>297</v>
      </c>
      <c r="ED825" s="190" t="s">
        <v>271</v>
      </c>
      <c r="EE825" s="190" t="s">
        <v>271</v>
      </c>
      <c r="EF825" s="190" t="s">
        <v>271</v>
      </c>
      <c r="EG825" s="190" t="s">
        <v>352</v>
      </c>
      <c r="EH825" s="190" t="s">
        <v>284</v>
      </c>
      <c r="EI825" s="190" t="s">
        <v>283</v>
      </c>
      <c r="EJ825" s="190" t="s">
        <v>246</v>
      </c>
      <c r="EK825" s="190" t="s">
        <v>379</v>
      </c>
      <c r="EL825" s="190" t="s">
        <v>272</v>
      </c>
      <c r="EM825" s="190" t="s">
        <v>272</v>
      </c>
      <c r="EN825" s="190" t="s">
        <v>272</v>
      </c>
      <c r="EO825" s="190" t="s">
        <v>272</v>
      </c>
      <c r="EP825" s="190" t="s">
        <v>378</v>
      </c>
      <c r="EQ825" s="190">
        <v>4</v>
      </c>
      <c r="ER825" s="190" t="s">
        <v>349</v>
      </c>
      <c r="ES825" s="190" t="s">
        <v>272</v>
      </c>
      <c r="ET825" s="190" t="s">
        <v>272</v>
      </c>
      <c r="EU825" s="190" t="s">
        <v>272</v>
      </c>
      <c r="EV825" s="190" t="s">
        <v>272</v>
      </c>
      <c r="EW825" s="190" t="s">
        <v>303</v>
      </c>
      <c r="EX825" s="190">
        <v>4</v>
      </c>
      <c r="EY825" s="190" t="s">
        <v>302</v>
      </c>
      <c r="EZ825" s="190" t="s">
        <v>268</v>
      </c>
      <c r="FA825" s="190" t="s">
        <v>259</v>
      </c>
      <c r="FB825" s="193">
        <v>0</v>
      </c>
      <c r="FC825" s="190" t="s">
        <v>271</v>
      </c>
      <c r="FD825" s="190" t="s">
        <v>271</v>
      </c>
      <c r="FE825" s="190" t="s">
        <v>271</v>
      </c>
      <c r="FF825" s="190" t="s">
        <v>271</v>
      </c>
      <c r="FG825" s="190" t="s">
        <v>271</v>
      </c>
      <c r="FH825" s="190" t="s">
        <v>271</v>
      </c>
      <c r="FI825" s="190" t="s">
        <v>271</v>
      </c>
      <c r="FJ825" s="190" t="s">
        <v>271</v>
      </c>
      <c r="FK825" s="190" t="s">
        <v>271</v>
      </c>
      <c r="FL825" s="190" t="s">
        <v>271</v>
      </c>
      <c r="FM825" s="190" t="s">
        <v>271</v>
      </c>
      <c r="FN825" s="190" t="s">
        <v>271</v>
      </c>
      <c r="FO825" s="190" t="s">
        <v>271</v>
      </c>
      <c r="FP825" s="190" t="s">
        <v>271</v>
      </c>
      <c r="FQ825" s="193">
        <v>647</v>
      </c>
      <c r="FR825" s="193">
        <v>12788</v>
      </c>
      <c r="FS825" s="190" t="s">
        <v>271</v>
      </c>
      <c r="FT825" s="190" t="s">
        <v>271</v>
      </c>
      <c r="FU825" s="190" t="s">
        <v>272</v>
      </c>
      <c r="FV825" s="190" t="s">
        <v>271</v>
      </c>
      <c r="FW825" s="190" t="s">
        <v>271</v>
      </c>
      <c r="FX825" s="190" t="s">
        <v>271</v>
      </c>
      <c r="FY825" s="190" t="s">
        <v>271</v>
      </c>
      <c r="FZ825" s="190" t="s">
        <v>271</v>
      </c>
      <c r="GA825" s="190" t="s">
        <v>271</v>
      </c>
      <c r="GB825" s="190" t="s">
        <v>271</v>
      </c>
      <c r="GC825" s="190" t="s">
        <v>271</v>
      </c>
      <c r="GD825" s="190" t="s">
        <v>271</v>
      </c>
      <c r="GE825" s="190" t="s">
        <v>271</v>
      </c>
    </row>
    <row r="826" spans="1:187" x14ac:dyDescent="0.3">
      <c r="A826" s="190" t="s">
        <v>372</v>
      </c>
      <c r="B826" s="190">
        <v>3360</v>
      </c>
      <c r="C826" s="190" t="s">
        <v>170</v>
      </c>
      <c r="D826" s="190" t="s">
        <v>243</v>
      </c>
      <c r="E826" s="190" t="s">
        <v>1593</v>
      </c>
      <c r="F826" s="190" t="s">
        <v>9374</v>
      </c>
      <c r="G826" s="190" t="s">
        <v>4028</v>
      </c>
      <c r="H826" s="190" t="s">
        <v>2239</v>
      </c>
      <c r="I826" s="190" t="s">
        <v>301</v>
      </c>
      <c r="J826" s="190" t="s">
        <v>9373</v>
      </c>
      <c r="K826" s="190" t="s">
        <v>271</v>
      </c>
      <c r="L826" s="190" t="s">
        <v>271</v>
      </c>
      <c r="M826" s="190" t="s">
        <v>271</v>
      </c>
      <c r="N826" s="190" t="s">
        <v>271</v>
      </c>
      <c r="O826" s="190" t="s">
        <v>271</v>
      </c>
      <c r="P826" s="190" t="s">
        <v>271</v>
      </c>
      <c r="Q826" s="191">
        <v>42370</v>
      </c>
      <c r="R826" s="191">
        <v>42735</v>
      </c>
      <c r="T826" s="190" t="s">
        <v>391</v>
      </c>
      <c r="U826" s="194">
        <v>43500</v>
      </c>
      <c r="V826" s="190" t="s">
        <v>9372</v>
      </c>
      <c r="W826" s="190" t="s">
        <v>680</v>
      </c>
      <c r="X826" s="190" t="s">
        <v>1589</v>
      </c>
      <c r="Y826" s="190" t="s">
        <v>271</v>
      </c>
      <c r="Z826" s="190" t="s">
        <v>271</v>
      </c>
      <c r="AA826" s="190" t="s">
        <v>271</v>
      </c>
      <c r="AB826" s="190" t="s">
        <v>310</v>
      </c>
      <c r="AC826" s="190" t="s">
        <v>9371</v>
      </c>
      <c r="AD826" s="190" t="s">
        <v>325</v>
      </c>
      <c r="AE826" s="190" t="s">
        <v>9370</v>
      </c>
      <c r="AF826" s="190" t="s">
        <v>9369</v>
      </c>
      <c r="AG826" s="193">
        <v>0</v>
      </c>
      <c r="AH826" s="193">
        <v>0</v>
      </c>
      <c r="AI826" s="193">
        <v>0</v>
      </c>
      <c r="AJ826" s="193">
        <v>1522</v>
      </c>
      <c r="AK826" s="193">
        <v>652</v>
      </c>
      <c r="AL826" s="193">
        <v>2175</v>
      </c>
      <c r="AM826" s="193">
        <v>0</v>
      </c>
      <c r="AN826" s="193">
        <v>0</v>
      </c>
      <c r="AO826" s="193">
        <v>0</v>
      </c>
      <c r="AP826" s="193">
        <v>0</v>
      </c>
      <c r="AQ826" s="193">
        <v>0</v>
      </c>
      <c r="AR826" s="193">
        <v>0</v>
      </c>
      <c r="AS826" s="190" t="s">
        <v>271</v>
      </c>
      <c r="AT826" s="193" t="s">
        <v>271</v>
      </c>
      <c r="AU826" s="193" t="s">
        <v>271</v>
      </c>
      <c r="AV826" s="190" t="s">
        <v>271</v>
      </c>
      <c r="AW826" s="193" t="s">
        <v>271</v>
      </c>
      <c r="AX826" s="193" t="s">
        <v>271</v>
      </c>
      <c r="AY826" s="190" t="s">
        <v>271</v>
      </c>
      <c r="AZ826" s="193" t="s">
        <v>271</v>
      </c>
      <c r="BA826" s="193" t="s">
        <v>271</v>
      </c>
      <c r="BB826" s="190" t="s">
        <v>271</v>
      </c>
      <c r="BC826" s="193" t="s">
        <v>271</v>
      </c>
      <c r="BD826" s="193" t="s">
        <v>271</v>
      </c>
      <c r="BE826" s="190" t="s">
        <v>271</v>
      </c>
      <c r="BF826" s="193" t="s">
        <v>271</v>
      </c>
      <c r="BG826" s="193" t="s">
        <v>271</v>
      </c>
      <c r="BH826" s="190" t="s">
        <v>271</v>
      </c>
      <c r="BI826" s="193" t="s">
        <v>271</v>
      </c>
      <c r="BJ826" s="193" t="s">
        <v>271</v>
      </c>
      <c r="BK826" s="190" t="s">
        <v>271</v>
      </c>
      <c r="BL826" s="193" t="s">
        <v>271</v>
      </c>
      <c r="BM826" s="193" t="s">
        <v>271</v>
      </c>
      <c r="BN826" s="190" t="s">
        <v>271</v>
      </c>
      <c r="BO826" s="193" t="s">
        <v>271</v>
      </c>
      <c r="BP826" s="193" t="s">
        <v>271</v>
      </c>
      <c r="BQ826" s="190" t="s">
        <v>271</v>
      </c>
      <c r="BR826" s="193" t="s">
        <v>271</v>
      </c>
      <c r="BS826" s="193" t="s">
        <v>271</v>
      </c>
      <c r="BT826" s="190" t="s">
        <v>271</v>
      </c>
      <c r="BU826" s="193" t="s">
        <v>271</v>
      </c>
      <c r="BV826" s="193" t="s">
        <v>271</v>
      </c>
      <c r="BW826" s="193">
        <v>0</v>
      </c>
      <c r="BX826" s="193">
        <v>0</v>
      </c>
      <c r="BY826" s="193">
        <v>0</v>
      </c>
      <c r="BZ826" s="193">
        <v>170</v>
      </c>
      <c r="CA826" s="193">
        <v>10</v>
      </c>
      <c r="CB826" s="193">
        <v>180</v>
      </c>
      <c r="CC826" s="190" t="s">
        <v>271</v>
      </c>
      <c r="CD826" s="193" t="s">
        <v>271</v>
      </c>
      <c r="CE826" s="193" t="s">
        <v>271</v>
      </c>
      <c r="CF826" s="190" t="s">
        <v>271</v>
      </c>
      <c r="CG826" s="193" t="s">
        <v>271</v>
      </c>
      <c r="CH826" s="193" t="s">
        <v>271</v>
      </c>
      <c r="CI826" s="190" t="s">
        <v>271</v>
      </c>
      <c r="CJ826" s="193" t="s">
        <v>271</v>
      </c>
      <c r="CK826" s="193" t="s">
        <v>271</v>
      </c>
      <c r="CL826" s="190" t="s">
        <v>271</v>
      </c>
      <c r="CM826" s="193" t="s">
        <v>271</v>
      </c>
      <c r="CN826" s="193" t="s">
        <v>271</v>
      </c>
      <c r="CO826" s="190" t="s">
        <v>287</v>
      </c>
      <c r="CP826" s="193">
        <v>0</v>
      </c>
      <c r="CQ826" s="193">
        <v>0</v>
      </c>
      <c r="CR826" s="190" t="s">
        <v>271</v>
      </c>
      <c r="CS826" s="193" t="s">
        <v>271</v>
      </c>
      <c r="CT826" s="193" t="s">
        <v>271</v>
      </c>
      <c r="CU826" s="190" t="s">
        <v>271</v>
      </c>
      <c r="CV826" s="193" t="s">
        <v>271</v>
      </c>
      <c r="CW826" s="193" t="s">
        <v>271</v>
      </c>
      <c r="CX826" s="190" t="s">
        <v>271</v>
      </c>
      <c r="CY826" s="193" t="s">
        <v>271</v>
      </c>
      <c r="CZ826" s="193" t="s">
        <v>271</v>
      </c>
      <c r="DA826" s="190" t="s">
        <v>271</v>
      </c>
      <c r="DB826" s="193" t="s">
        <v>271</v>
      </c>
      <c r="DC826" s="193" t="s">
        <v>271</v>
      </c>
      <c r="DD826" s="190" t="s">
        <v>271</v>
      </c>
      <c r="DE826" s="193" t="s">
        <v>271</v>
      </c>
      <c r="DF826" s="193" t="s">
        <v>271</v>
      </c>
      <c r="DG826" s="190" t="s">
        <v>271</v>
      </c>
      <c r="DH826" s="193" t="s">
        <v>271</v>
      </c>
      <c r="DI826" s="193" t="s">
        <v>271</v>
      </c>
      <c r="DJ826" s="190" t="s">
        <v>271</v>
      </c>
      <c r="DK826" s="193" t="s">
        <v>271</v>
      </c>
      <c r="DL826" s="193" t="s">
        <v>271</v>
      </c>
      <c r="DM826" s="190" t="s">
        <v>271</v>
      </c>
      <c r="DN826" s="193" t="s">
        <v>271</v>
      </c>
      <c r="DO826" s="193" t="s">
        <v>271</v>
      </c>
      <c r="DP826" s="190" t="s">
        <v>271</v>
      </c>
      <c r="DQ826" s="193" t="s">
        <v>271</v>
      </c>
      <c r="DR826" s="193" t="s">
        <v>271</v>
      </c>
      <c r="DS826" s="190" t="s">
        <v>271</v>
      </c>
      <c r="DT826" s="193" t="s">
        <v>271</v>
      </c>
      <c r="DU826" s="193" t="s">
        <v>271</v>
      </c>
      <c r="DV826" s="190" t="s">
        <v>287</v>
      </c>
      <c r="DW826" s="193">
        <v>180</v>
      </c>
      <c r="DX826" s="193">
        <v>0</v>
      </c>
      <c r="DY826" s="190" t="s">
        <v>812</v>
      </c>
      <c r="DZ826" s="190" t="s">
        <v>297</v>
      </c>
      <c r="EA826" s="190" t="s">
        <v>271</v>
      </c>
      <c r="EB826" s="190" t="s">
        <v>271</v>
      </c>
      <c r="EC826" s="190" t="s">
        <v>297</v>
      </c>
      <c r="ED826" s="190" t="s">
        <v>271</v>
      </c>
      <c r="EE826" s="190" t="s">
        <v>271</v>
      </c>
      <c r="EF826" s="190" t="s">
        <v>9368</v>
      </c>
      <c r="EG826" s="190" t="s">
        <v>285</v>
      </c>
      <c r="EH826" s="190" t="s">
        <v>320</v>
      </c>
      <c r="EI826" s="190" t="s">
        <v>483</v>
      </c>
      <c r="EJ826" s="190" t="s">
        <v>245</v>
      </c>
      <c r="EK826" s="190" t="s">
        <v>379</v>
      </c>
      <c r="EL826" s="190" t="s">
        <v>272</v>
      </c>
      <c r="EM826" s="190" t="s">
        <v>272</v>
      </c>
      <c r="EN826" s="190" t="s">
        <v>272</v>
      </c>
      <c r="EO826" s="190" t="s">
        <v>272</v>
      </c>
      <c r="EP826" s="190" t="s">
        <v>378</v>
      </c>
      <c r="EQ826" s="190">
        <v>4</v>
      </c>
      <c r="ER826" s="190" t="s">
        <v>349</v>
      </c>
      <c r="ES826" s="190" t="s">
        <v>272</v>
      </c>
      <c r="ET826" s="190" t="s">
        <v>272</v>
      </c>
      <c r="EU826" s="190" t="s">
        <v>272</v>
      </c>
      <c r="EV826" s="190" t="s">
        <v>272</v>
      </c>
      <c r="EW826" s="190" t="s">
        <v>303</v>
      </c>
      <c r="EX826" s="190">
        <v>4</v>
      </c>
      <c r="EY826" s="190" t="s">
        <v>318</v>
      </c>
      <c r="EZ826" s="190" t="s">
        <v>266</v>
      </c>
      <c r="FA826" s="190" t="s">
        <v>259</v>
      </c>
      <c r="FB826" s="193">
        <v>0</v>
      </c>
      <c r="FC826" s="190" t="s">
        <v>271</v>
      </c>
      <c r="FD826" s="190" t="s">
        <v>271</v>
      </c>
      <c r="FE826" s="190" t="s">
        <v>271</v>
      </c>
      <c r="FF826" s="190" t="s">
        <v>271</v>
      </c>
      <c r="FG826" s="190" t="s">
        <v>271</v>
      </c>
      <c r="FH826" s="190" t="s">
        <v>9367</v>
      </c>
      <c r="FI826" s="190" t="s">
        <v>9366</v>
      </c>
      <c r="FJ826" s="190" t="s">
        <v>271</v>
      </c>
      <c r="FK826" s="190" t="s">
        <v>271</v>
      </c>
      <c r="FL826" s="190" t="s">
        <v>9365</v>
      </c>
      <c r="FM826" s="190" t="s">
        <v>271</v>
      </c>
      <c r="FN826" s="190" t="s">
        <v>271</v>
      </c>
      <c r="FO826" s="190" t="s">
        <v>271</v>
      </c>
      <c r="FP826" s="190" t="s">
        <v>271</v>
      </c>
      <c r="FQ826" s="193">
        <v>0</v>
      </c>
      <c r="FR826" s="193">
        <v>180</v>
      </c>
      <c r="FS826" s="190" t="s">
        <v>271</v>
      </c>
      <c r="FT826" s="190" t="s">
        <v>271</v>
      </c>
      <c r="FU826" s="190" t="s">
        <v>271</v>
      </c>
      <c r="FV826" s="190" t="s">
        <v>271</v>
      </c>
      <c r="FW826" s="190" t="s">
        <v>271</v>
      </c>
      <c r="FX826" s="190" t="s">
        <v>271</v>
      </c>
      <c r="FY826" s="190" t="s">
        <v>271</v>
      </c>
      <c r="FZ826" s="190" t="s">
        <v>271</v>
      </c>
      <c r="GA826" s="190" t="s">
        <v>271</v>
      </c>
      <c r="GB826" s="190" t="s">
        <v>271</v>
      </c>
      <c r="GC826" s="190" t="s">
        <v>272</v>
      </c>
      <c r="GD826" s="190" t="s">
        <v>271</v>
      </c>
      <c r="GE826" s="190" t="s">
        <v>271</v>
      </c>
    </row>
    <row r="827" spans="1:187" x14ac:dyDescent="0.3">
      <c r="A827" s="190" t="s">
        <v>372</v>
      </c>
      <c r="B827" s="190">
        <v>3358</v>
      </c>
      <c r="C827" s="190" t="s">
        <v>170</v>
      </c>
      <c r="D827" s="190" t="s">
        <v>243</v>
      </c>
      <c r="E827" s="190" t="s">
        <v>1593</v>
      </c>
      <c r="F827" s="190" t="s">
        <v>5674</v>
      </c>
      <c r="G827" s="190" t="s">
        <v>5395</v>
      </c>
      <c r="H827" s="190" t="s">
        <v>369</v>
      </c>
      <c r="I827" s="190" t="s">
        <v>3695</v>
      </c>
      <c r="J827" s="190" t="s">
        <v>5673</v>
      </c>
      <c r="K827" s="190" t="s">
        <v>271</v>
      </c>
      <c r="L827" s="190" t="s">
        <v>271</v>
      </c>
      <c r="M827" s="190" t="s">
        <v>271</v>
      </c>
      <c r="N827" s="190" t="s">
        <v>271</v>
      </c>
      <c r="O827" s="190" t="s">
        <v>271</v>
      </c>
      <c r="P827" s="190" t="s">
        <v>271</v>
      </c>
      <c r="Q827" s="191">
        <v>42370</v>
      </c>
      <c r="R827" s="191">
        <v>42735</v>
      </c>
      <c r="T827" s="190" t="s">
        <v>574</v>
      </c>
      <c r="U827" s="194">
        <v>938757</v>
      </c>
      <c r="V827" s="190" t="s">
        <v>5672</v>
      </c>
      <c r="W827" s="190" t="s">
        <v>5671</v>
      </c>
      <c r="X827" s="190" t="s">
        <v>5670</v>
      </c>
      <c r="Y827" s="190" t="s">
        <v>271</v>
      </c>
      <c r="Z827" s="190" t="s">
        <v>271</v>
      </c>
      <c r="AA827" s="190" t="s">
        <v>271</v>
      </c>
      <c r="AB827" s="190" t="s">
        <v>448</v>
      </c>
      <c r="AC827" s="190" t="s">
        <v>5669</v>
      </c>
      <c r="AD827" s="190" t="s">
        <v>325</v>
      </c>
      <c r="AE827" s="190" t="s">
        <v>5668</v>
      </c>
      <c r="AF827" s="190" t="s">
        <v>5667</v>
      </c>
      <c r="AG827" s="193" t="s">
        <v>271</v>
      </c>
      <c r="AH827" s="193" t="s">
        <v>271</v>
      </c>
      <c r="AI827" s="193" t="s">
        <v>271</v>
      </c>
      <c r="AJ827" s="193" t="s">
        <v>271</v>
      </c>
      <c r="AK827" s="193" t="s">
        <v>271</v>
      </c>
      <c r="AL827" s="193" t="s">
        <v>271</v>
      </c>
      <c r="AM827" s="193">
        <v>0</v>
      </c>
      <c r="AN827" s="193">
        <v>0</v>
      </c>
      <c r="AO827" s="193">
        <v>0</v>
      </c>
      <c r="AP827" s="193">
        <v>5580</v>
      </c>
      <c r="AQ827" s="193">
        <v>5220</v>
      </c>
      <c r="AR827" s="193">
        <v>10800</v>
      </c>
      <c r="AS827" s="190" t="s">
        <v>271</v>
      </c>
      <c r="AT827" s="193" t="s">
        <v>271</v>
      </c>
      <c r="AU827" s="193" t="s">
        <v>271</v>
      </c>
      <c r="AV827" s="190" t="s">
        <v>271</v>
      </c>
      <c r="AW827" s="193" t="s">
        <v>271</v>
      </c>
      <c r="AX827" s="193" t="s">
        <v>271</v>
      </c>
      <c r="AY827" s="190" t="s">
        <v>287</v>
      </c>
      <c r="AZ827" s="193">
        <v>10800</v>
      </c>
      <c r="BA827" s="193">
        <v>0</v>
      </c>
      <c r="BB827" s="190" t="s">
        <v>271</v>
      </c>
      <c r="BC827" s="193" t="s">
        <v>271</v>
      </c>
      <c r="BD827" s="193" t="s">
        <v>271</v>
      </c>
      <c r="BE827" s="190" t="s">
        <v>271</v>
      </c>
      <c r="BF827" s="193" t="s">
        <v>271</v>
      </c>
      <c r="BG827" s="193" t="s">
        <v>271</v>
      </c>
      <c r="BH827" s="190" t="s">
        <v>271</v>
      </c>
      <c r="BI827" s="193" t="s">
        <v>271</v>
      </c>
      <c r="BJ827" s="193" t="s">
        <v>271</v>
      </c>
      <c r="BK827" s="190" t="s">
        <v>271</v>
      </c>
      <c r="BL827" s="193" t="s">
        <v>271</v>
      </c>
      <c r="BM827" s="193" t="s">
        <v>271</v>
      </c>
      <c r="BN827" s="190" t="s">
        <v>271</v>
      </c>
      <c r="BO827" s="193" t="s">
        <v>271</v>
      </c>
      <c r="BP827" s="193" t="s">
        <v>271</v>
      </c>
      <c r="BQ827" s="190" t="s">
        <v>271</v>
      </c>
      <c r="BR827" s="193" t="s">
        <v>271</v>
      </c>
      <c r="BS827" s="193" t="s">
        <v>271</v>
      </c>
      <c r="BT827" s="190" t="s">
        <v>271</v>
      </c>
      <c r="BU827" s="193" t="s">
        <v>271</v>
      </c>
      <c r="BV827" s="193" t="s">
        <v>271</v>
      </c>
      <c r="BW827" s="193" t="s">
        <v>271</v>
      </c>
      <c r="BX827" s="193" t="s">
        <v>271</v>
      </c>
      <c r="BY827" s="193">
        <v>0</v>
      </c>
      <c r="BZ827" s="193" t="s">
        <v>271</v>
      </c>
      <c r="CA827" s="193" t="s">
        <v>271</v>
      </c>
      <c r="CB827" s="193">
        <v>0</v>
      </c>
      <c r="CC827" s="190" t="s">
        <v>271</v>
      </c>
      <c r="CD827" s="193" t="s">
        <v>271</v>
      </c>
      <c r="CE827" s="193" t="s">
        <v>271</v>
      </c>
      <c r="CF827" s="190" t="s">
        <v>271</v>
      </c>
      <c r="CG827" s="193" t="s">
        <v>271</v>
      </c>
      <c r="CH827" s="193" t="s">
        <v>271</v>
      </c>
      <c r="CI827" s="190" t="s">
        <v>271</v>
      </c>
      <c r="CJ827" s="193" t="s">
        <v>271</v>
      </c>
      <c r="CK827" s="193" t="s">
        <v>271</v>
      </c>
      <c r="CL827" s="190" t="s">
        <v>271</v>
      </c>
      <c r="CM827" s="193" t="s">
        <v>271</v>
      </c>
      <c r="CN827" s="193" t="s">
        <v>271</v>
      </c>
      <c r="CO827" s="190" t="s">
        <v>271</v>
      </c>
      <c r="CP827" s="193" t="s">
        <v>271</v>
      </c>
      <c r="CQ827" s="193" t="s">
        <v>271</v>
      </c>
      <c r="CR827" s="190" t="s">
        <v>271</v>
      </c>
      <c r="CS827" s="193" t="s">
        <v>271</v>
      </c>
      <c r="CT827" s="193" t="s">
        <v>271</v>
      </c>
      <c r="CU827" s="190" t="s">
        <v>271</v>
      </c>
      <c r="CV827" s="193" t="s">
        <v>271</v>
      </c>
      <c r="CW827" s="193" t="s">
        <v>271</v>
      </c>
      <c r="CX827" s="190" t="s">
        <v>271</v>
      </c>
      <c r="CY827" s="193" t="s">
        <v>271</v>
      </c>
      <c r="CZ827" s="193" t="s">
        <v>271</v>
      </c>
      <c r="DA827" s="190" t="s">
        <v>271</v>
      </c>
      <c r="DB827" s="193" t="s">
        <v>271</v>
      </c>
      <c r="DC827" s="193" t="s">
        <v>271</v>
      </c>
      <c r="DD827" s="190" t="s">
        <v>271</v>
      </c>
      <c r="DE827" s="193" t="s">
        <v>271</v>
      </c>
      <c r="DF827" s="193" t="s">
        <v>271</v>
      </c>
      <c r="DG827" s="190" t="s">
        <v>271</v>
      </c>
      <c r="DH827" s="193" t="s">
        <v>271</v>
      </c>
      <c r="DI827" s="193" t="s">
        <v>271</v>
      </c>
      <c r="DJ827" s="190" t="s">
        <v>271</v>
      </c>
      <c r="DK827" s="193" t="s">
        <v>271</v>
      </c>
      <c r="DL827" s="193" t="s">
        <v>271</v>
      </c>
      <c r="DM827" s="190" t="s">
        <v>271</v>
      </c>
      <c r="DN827" s="193" t="s">
        <v>271</v>
      </c>
      <c r="DO827" s="193" t="s">
        <v>271</v>
      </c>
      <c r="DP827" s="190" t="s">
        <v>271</v>
      </c>
      <c r="DQ827" s="193" t="s">
        <v>271</v>
      </c>
      <c r="DR827" s="193" t="s">
        <v>271</v>
      </c>
      <c r="DS827" s="190" t="s">
        <v>271</v>
      </c>
      <c r="DT827" s="193" t="s">
        <v>271</v>
      </c>
      <c r="DU827" s="193" t="s">
        <v>271</v>
      </c>
      <c r="DV827" s="190" t="s">
        <v>271</v>
      </c>
      <c r="DW827" s="193" t="s">
        <v>271</v>
      </c>
      <c r="DX827" s="193" t="s">
        <v>271</v>
      </c>
      <c r="DY827" s="190" t="s">
        <v>655</v>
      </c>
      <c r="DZ827" s="190" t="s">
        <v>297</v>
      </c>
      <c r="EA827" s="190" t="s">
        <v>271</v>
      </c>
      <c r="EB827" s="190" t="s">
        <v>271</v>
      </c>
      <c r="EC827" s="190" t="s">
        <v>297</v>
      </c>
      <c r="ED827" s="190" t="s">
        <v>271</v>
      </c>
      <c r="EE827" s="190" t="s">
        <v>271</v>
      </c>
      <c r="EF827" s="190" t="s">
        <v>5666</v>
      </c>
      <c r="EG827" s="190" t="s">
        <v>285</v>
      </c>
      <c r="EH827" s="190" t="s">
        <v>380</v>
      </c>
      <c r="EI827" s="190" t="s">
        <v>319</v>
      </c>
      <c r="EJ827" s="190" t="s">
        <v>244</v>
      </c>
      <c r="EK827" s="190" t="s">
        <v>379</v>
      </c>
      <c r="EL827" s="190" t="s">
        <v>272</v>
      </c>
      <c r="EM827" s="190" t="s">
        <v>272</v>
      </c>
      <c r="EN827" s="190" t="s">
        <v>272</v>
      </c>
      <c r="EO827" s="190" t="s">
        <v>272</v>
      </c>
      <c r="EP827" s="190" t="s">
        <v>378</v>
      </c>
      <c r="EQ827" s="190">
        <v>4</v>
      </c>
      <c r="ER827" s="190" t="s">
        <v>349</v>
      </c>
      <c r="ES827" s="190" t="s">
        <v>272</v>
      </c>
      <c r="ET827" s="190" t="s">
        <v>272</v>
      </c>
      <c r="EU827" s="190" t="s">
        <v>272</v>
      </c>
      <c r="EV827" s="190" t="s">
        <v>272</v>
      </c>
      <c r="EW827" s="190" t="s">
        <v>303</v>
      </c>
      <c r="EX827" s="190">
        <v>4</v>
      </c>
      <c r="EY827" s="190" t="s">
        <v>318</v>
      </c>
      <c r="EZ827" s="190" t="s">
        <v>268</v>
      </c>
      <c r="FA827" s="190" t="s">
        <v>259</v>
      </c>
      <c r="FB827" s="193">
        <v>0</v>
      </c>
      <c r="FC827" s="190" t="s">
        <v>271</v>
      </c>
      <c r="FD827" s="190" t="s">
        <v>271</v>
      </c>
      <c r="FE827" s="190" t="s">
        <v>271</v>
      </c>
      <c r="FF827" s="190" t="s">
        <v>263</v>
      </c>
      <c r="FG827" s="190" t="s">
        <v>5665</v>
      </c>
      <c r="FH827" s="190" t="s">
        <v>5664</v>
      </c>
      <c r="FI827" s="190" t="s">
        <v>5663</v>
      </c>
      <c r="FJ827" s="190" t="s">
        <v>5662</v>
      </c>
      <c r="FK827" s="190" t="s">
        <v>5661</v>
      </c>
      <c r="FL827" s="190" t="s">
        <v>271</v>
      </c>
      <c r="FM827" s="190" t="s">
        <v>271</v>
      </c>
      <c r="FN827" s="190" t="s">
        <v>271</v>
      </c>
      <c r="FO827" s="190" t="s">
        <v>271</v>
      </c>
      <c r="FP827" s="190" t="s">
        <v>271</v>
      </c>
      <c r="FQ827" s="193">
        <v>0</v>
      </c>
      <c r="FR827" s="193">
        <v>10800</v>
      </c>
      <c r="FS827" s="190" t="s">
        <v>297</v>
      </c>
      <c r="FT827" s="190" t="s">
        <v>297</v>
      </c>
      <c r="FU827" s="190" t="s">
        <v>272</v>
      </c>
      <c r="FV827" s="190" t="s">
        <v>271</v>
      </c>
      <c r="FW827" s="190" t="s">
        <v>271</v>
      </c>
      <c r="FX827" s="190" t="s">
        <v>271</v>
      </c>
      <c r="FY827" s="190" t="s">
        <v>297</v>
      </c>
      <c r="FZ827" s="190" t="s">
        <v>297</v>
      </c>
      <c r="GA827" s="190" t="s">
        <v>297</v>
      </c>
      <c r="GB827" s="190" t="s">
        <v>297</v>
      </c>
      <c r="GC827" s="190" t="s">
        <v>297</v>
      </c>
      <c r="GD827" s="190" t="s">
        <v>297</v>
      </c>
      <c r="GE827" s="190" t="s">
        <v>297</v>
      </c>
    </row>
    <row r="828" spans="1:187" x14ac:dyDescent="0.3">
      <c r="A828" s="190" t="s">
        <v>372</v>
      </c>
      <c r="B828" s="190">
        <v>3359</v>
      </c>
      <c r="C828" s="190" t="s">
        <v>170</v>
      </c>
      <c r="D828" s="190" t="s">
        <v>243</v>
      </c>
      <c r="E828" s="190" t="s">
        <v>1593</v>
      </c>
      <c r="F828" s="190" t="s">
        <v>5660</v>
      </c>
      <c r="G828" s="190" t="s">
        <v>5395</v>
      </c>
      <c r="H828" s="190" t="s">
        <v>369</v>
      </c>
      <c r="I828" s="190" t="s">
        <v>3695</v>
      </c>
      <c r="J828" s="190" t="s">
        <v>271</v>
      </c>
      <c r="K828" s="190" t="s">
        <v>271</v>
      </c>
      <c r="L828" s="190" t="s">
        <v>271</v>
      </c>
      <c r="M828" s="190" t="s">
        <v>271</v>
      </c>
      <c r="N828" s="190" t="s">
        <v>271</v>
      </c>
      <c r="O828" s="190" t="s">
        <v>271</v>
      </c>
      <c r="P828" s="190" t="s">
        <v>271</v>
      </c>
      <c r="Q828" s="191">
        <v>41091</v>
      </c>
      <c r="R828" s="191">
        <v>42551</v>
      </c>
      <c r="T828" s="190" t="s">
        <v>471</v>
      </c>
      <c r="U828" s="194">
        <v>0</v>
      </c>
      <c r="V828" s="190" t="s">
        <v>5659</v>
      </c>
      <c r="W828" s="190" t="s">
        <v>5658</v>
      </c>
      <c r="X828" s="190" t="s">
        <v>5657</v>
      </c>
      <c r="Y828" s="190" t="s">
        <v>271</v>
      </c>
      <c r="Z828" s="190" t="s">
        <v>271</v>
      </c>
      <c r="AA828" s="190" t="s">
        <v>271</v>
      </c>
      <c r="AB828" s="190" t="s">
        <v>310</v>
      </c>
      <c r="AC828" s="190" t="s">
        <v>5656</v>
      </c>
      <c r="AD828" s="190" t="s">
        <v>325</v>
      </c>
      <c r="AE828" s="190" t="s">
        <v>5655</v>
      </c>
      <c r="AF828" s="190" t="s">
        <v>5654</v>
      </c>
      <c r="AG828" s="193" t="s">
        <v>271</v>
      </c>
      <c r="AH828" s="193" t="s">
        <v>271</v>
      </c>
      <c r="AI828" s="193" t="s">
        <v>271</v>
      </c>
      <c r="AJ828" s="193" t="s">
        <v>271</v>
      </c>
      <c r="AK828" s="193" t="s">
        <v>271</v>
      </c>
      <c r="AL828" s="193" t="s">
        <v>271</v>
      </c>
      <c r="AM828" s="193">
        <v>0</v>
      </c>
      <c r="AN828" s="193">
        <v>0</v>
      </c>
      <c r="AO828" s="193">
        <v>0</v>
      </c>
      <c r="AP828" s="193">
        <v>0</v>
      </c>
      <c r="AQ828" s="193">
        <v>0</v>
      </c>
      <c r="AR828" s="193">
        <v>0</v>
      </c>
      <c r="AS828" s="190" t="s">
        <v>271</v>
      </c>
      <c r="AT828" s="193" t="s">
        <v>271</v>
      </c>
      <c r="AU828" s="193" t="s">
        <v>271</v>
      </c>
      <c r="AV828" s="190" t="s">
        <v>271</v>
      </c>
      <c r="AW828" s="193" t="s">
        <v>271</v>
      </c>
      <c r="AX828" s="193" t="s">
        <v>271</v>
      </c>
      <c r="AY828" s="190" t="s">
        <v>271</v>
      </c>
      <c r="AZ828" s="193" t="s">
        <v>271</v>
      </c>
      <c r="BA828" s="193" t="s">
        <v>271</v>
      </c>
      <c r="BB828" s="190" t="s">
        <v>271</v>
      </c>
      <c r="BC828" s="193" t="s">
        <v>271</v>
      </c>
      <c r="BD828" s="193" t="s">
        <v>271</v>
      </c>
      <c r="BE828" s="190" t="s">
        <v>271</v>
      </c>
      <c r="BF828" s="193" t="s">
        <v>271</v>
      </c>
      <c r="BG828" s="193" t="s">
        <v>271</v>
      </c>
      <c r="BH828" s="190" t="s">
        <v>271</v>
      </c>
      <c r="BI828" s="193" t="s">
        <v>271</v>
      </c>
      <c r="BJ828" s="193" t="s">
        <v>271</v>
      </c>
      <c r="BK828" s="190" t="s">
        <v>271</v>
      </c>
      <c r="BL828" s="193" t="s">
        <v>271</v>
      </c>
      <c r="BM828" s="193" t="s">
        <v>271</v>
      </c>
      <c r="BN828" s="190" t="s">
        <v>271</v>
      </c>
      <c r="BO828" s="193" t="s">
        <v>271</v>
      </c>
      <c r="BP828" s="193" t="s">
        <v>271</v>
      </c>
      <c r="BQ828" s="190" t="s">
        <v>271</v>
      </c>
      <c r="BR828" s="193" t="s">
        <v>271</v>
      </c>
      <c r="BS828" s="193" t="s">
        <v>271</v>
      </c>
      <c r="BT828" s="190" t="s">
        <v>271</v>
      </c>
      <c r="BU828" s="193" t="s">
        <v>271</v>
      </c>
      <c r="BV828" s="193" t="s">
        <v>271</v>
      </c>
      <c r="BW828" s="193">
        <v>0</v>
      </c>
      <c r="BX828" s="193">
        <v>0</v>
      </c>
      <c r="BY828" s="193">
        <v>0</v>
      </c>
      <c r="BZ828" s="193">
        <v>1850</v>
      </c>
      <c r="CA828" s="193">
        <v>500</v>
      </c>
      <c r="CB828" s="193">
        <v>2350</v>
      </c>
      <c r="CC828" s="190" t="s">
        <v>271</v>
      </c>
      <c r="CD828" s="193" t="s">
        <v>271</v>
      </c>
      <c r="CE828" s="193" t="s">
        <v>271</v>
      </c>
      <c r="CF828" s="190" t="s">
        <v>271</v>
      </c>
      <c r="CG828" s="193" t="s">
        <v>271</v>
      </c>
      <c r="CH828" s="193" t="s">
        <v>271</v>
      </c>
      <c r="CI828" s="190" t="s">
        <v>271</v>
      </c>
      <c r="CJ828" s="193" t="s">
        <v>271</v>
      </c>
      <c r="CK828" s="193" t="s">
        <v>271</v>
      </c>
      <c r="CL828" s="190" t="s">
        <v>271</v>
      </c>
      <c r="CM828" s="193" t="s">
        <v>271</v>
      </c>
      <c r="CN828" s="193" t="s">
        <v>271</v>
      </c>
      <c r="CO828" s="190" t="s">
        <v>271</v>
      </c>
      <c r="CP828" s="193" t="s">
        <v>271</v>
      </c>
      <c r="CQ828" s="193" t="s">
        <v>271</v>
      </c>
      <c r="CR828" s="190" t="s">
        <v>271</v>
      </c>
      <c r="CS828" s="193" t="s">
        <v>271</v>
      </c>
      <c r="CT828" s="193" t="s">
        <v>271</v>
      </c>
      <c r="CU828" s="190" t="s">
        <v>271</v>
      </c>
      <c r="CV828" s="193" t="s">
        <v>271</v>
      </c>
      <c r="CW828" s="193" t="s">
        <v>271</v>
      </c>
      <c r="CX828" s="190" t="s">
        <v>287</v>
      </c>
      <c r="CY828" s="193">
        <v>2350</v>
      </c>
      <c r="CZ828" s="193">
        <v>0</v>
      </c>
      <c r="DA828" s="190" t="s">
        <v>271</v>
      </c>
      <c r="DB828" s="193" t="s">
        <v>271</v>
      </c>
      <c r="DC828" s="193" t="s">
        <v>271</v>
      </c>
      <c r="DD828" s="190" t="s">
        <v>271</v>
      </c>
      <c r="DE828" s="193" t="s">
        <v>271</v>
      </c>
      <c r="DF828" s="193" t="s">
        <v>271</v>
      </c>
      <c r="DG828" s="190" t="s">
        <v>271</v>
      </c>
      <c r="DH828" s="193" t="s">
        <v>271</v>
      </c>
      <c r="DI828" s="193" t="s">
        <v>271</v>
      </c>
      <c r="DJ828" s="190" t="s">
        <v>271</v>
      </c>
      <c r="DK828" s="193" t="s">
        <v>271</v>
      </c>
      <c r="DL828" s="193" t="s">
        <v>271</v>
      </c>
      <c r="DM828" s="190" t="s">
        <v>271</v>
      </c>
      <c r="DN828" s="193" t="s">
        <v>271</v>
      </c>
      <c r="DO828" s="193" t="s">
        <v>271</v>
      </c>
      <c r="DP828" s="190" t="s">
        <v>271</v>
      </c>
      <c r="DQ828" s="193" t="s">
        <v>271</v>
      </c>
      <c r="DR828" s="193" t="s">
        <v>271</v>
      </c>
      <c r="DS828" s="190" t="s">
        <v>271</v>
      </c>
      <c r="DT828" s="193" t="s">
        <v>271</v>
      </c>
      <c r="DU828" s="193" t="s">
        <v>271</v>
      </c>
      <c r="DV828" s="190" t="s">
        <v>271</v>
      </c>
      <c r="DW828" s="193" t="s">
        <v>271</v>
      </c>
      <c r="DX828" s="193" t="s">
        <v>271</v>
      </c>
      <c r="DY828" s="190" t="s">
        <v>271</v>
      </c>
      <c r="DZ828" s="190" t="s">
        <v>271</v>
      </c>
      <c r="EA828" s="190" t="s">
        <v>271</v>
      </c>
      <c r="EB828" s="190" t="s">
        <v>271</v>
      </c>
      <c r="EC828" s="190" t="s">
        <v>271</v>
      </c>
      <c r="ED828" s="190" t="s">
        <v>271</v>
      </c>
      <c r="EE828" s="190" t="s">
        <v>271</v>
      </c>
      <c r="EF828" s="190" t="s">
        <v>271</v>
      </c>
      <c r="EG828" s="190" t="s">
        <v>271</v>
      </c>
      <c r="EH828" s="190" t="s">
        <v>271</v>
      </c>
      <c r="EI828" s="190" t="s">
        <v>319</v>
      </c>
      <c r="EJ828" s="190" t="s">
        <v>245</v>
      </c>
      <c r="EK828" s="190" t="s">
        <v>271</v>
      </c>
      <c r="EL828" s="190" t="s">
        <v>271</v>
      </c>
      <c r="EM828" s="190" t="s">
        <v>271</v>
      </c>
      <c r="EN828" s="190" t="s">
        <v>271</v>
      </c>
      <c r="EO828" s="190" t="s">
        <v>271</v>
      </c>
      <c r="EP828" s="190" t="s">
        <v>271</v>
      </c>
      <c r="EQ828" s="190" t="s">
        <v>271</v>
      </c>
      <c r="ER828" s="190" t="s">
        <v>271</v>
      </c>
      <c r="ES828" s="190" t="s">
        <v>271</v>
      </c>
      <c r="ET828" s="190" t="s">
        <v>271</v>
      </c>
      <c r="EU828" s="190" t="s">
        <v>271</v>
      </c>
      <c r="EV828" s="190" t="s">
        <v>271</v>
      </c>
      <c r="EW828" s="190" t="s">
        <v>271</v>
      </c>
      <c r="EX828" s="190" t="s">
        <v>271</v>
      </c>
      <c r="EY828" s="190" t="s">
        <v>271</v>
      </c>
      <c r="EZ828" s="190" t="s">
        <v>271</v>
      </c>
      <c r="FA828" s="190" t="s">
        <v>271</v>
      </c>
      <c r="FB828" s="193">
        <v>0</v>
      </c>
      <c r="FC828" s="190" t="s">
        <v>271</v>
      </c>
      <c r="FD828" s="190" t="s">
        <v>271</v>
      </c>
      <c r="FE828" s="190" t="s">
        <v>271</v>
      </c>
      <c r="FF828" s="190" t="s">
        <v>271</v>
      </c>
      <c r="FG828" s="190" t="s">
        <v>271</v>
      </c>
      <c r="FH828" s="190" t="s">
        <v>271</v>
      </c>
      <c r="FI828" s="190" t="s">
        <v>271</v>
      </c>
      <c r="FJ828" s="190" t="s">
        <v>271</v>
      </c>
      <c r="FK828" s="190" t="s">
        <v>271</v>
      </c>
      <c r="FL828" s="190" t="s">
        <v>271</v>
      </c>
      <c r="FM828" s="190" t="s">
        <v>271</v>
      </c>
      <c r="FN828" s="190" t="s">
        <v>271</v>
      </c>
      <c r="FO828" s="190" t="s">
        <v>5653</v>
      </c>
      <c r="FP828" s="190" t="s">
        <v>271</v>
      </c>
      <c r="FQ828" s="193">
        <v>0</v>
      </c>
      <c r="FR828" s="193">
        <v>2350</v>
      </c>
      <c r="FS828" s="190" t="s">
        <v>271</v>
      </c>
      <c r="FT828" s="190" t="s">
        <v>271</v>
      </c>
      <c r="FU828" s="190" t="s">
        <v>271</v>
      </c>
      <c r="FV828" s="190" t="s">
        <v>271</v>
      </c>
      <c r="FW828" s="190" t="s">
        <v>271</v>
      </c>
      <c r="FX828" s="190" t="s">
        <v>271</v>
      </c>
      <c r="FY828" s="190" t="s">
        <v>272</v>
      </c>
      <c r="FZ828" s="190" t="s">
        <v>271</v>
      </c>
      <c r="GA828" s="190" t="s">
        <v>271</v>
      </c>
      <c r="GB828" s="190" t="s">
        <v>271</v>
      </c>
      <c r="GC828" s="190" t="s">
        <v>271</v>
      </c>
      <c r="GD828" s="190" t="s">
        <v>271</v>
      </c>
      <c r="GE828" s="190" t="s">
        <v>271</v>
      </c>
    </row>
    <row r="829" spans="1:187" x14ac:dyDescent="0.3">
      <c r="A829" s="190" t="s">
        <v>372</v>
      </c>
      <c r="B829" s="190">
        <v>3353</v>
      </c>
      <c r="C829" s="190" t="s">
        <v>170</v>
      </c>
      <c r="D829" s="190" t="s">
        <v>243</v>
      </c>
      <c r="E829" s="190" t="s">
        <v>1593</v>
      </c>
      <c r="F829" s="190" t="s">
        <v>1592</v>
      </c>
      <c r="G829" s="190" t="s">
        <v>1337</v>
      </c>
      <c r="H829" s="190" t="s">
        <v>369</v>
      </c>
      <c r="I829" s="190" t="s">
        <v>1543</v>
      </c>
      <c r="J829" s="190" t="s">
        <v>1591</v>
      </c>
      <c r="K829" s="190" t="s">
        <v>271</v>
      </c>
      <c r="L829" s="190" t="s">
        <v>271</v>
      </c>
      <c r="M829" s="190" t="s">
        <v>271</v>
      </c>
      <c r="N829" s="190" t="s">
        <v>271</v>
      </c>
      <c r="O829" s="190" t="s">
        <v>271</v>
      </c>
      <c r="P829" s="190" t="s">
        <v>271</v>
      </c>
      <c r="Q829" s="191">
        <v>42095</v>
      </c>
      <c r="R829" s="191">
        <v>43190</v>
      </c>
      <c r="T829" s="190" t="s">
        <v>549</v>
      </c>
      <c r="U829" s="194">
        <v>3629143</v>
      </c>
      <c r="V829" s="190" t="s">
        <v>1590</v>
      </c>
      <c r="W829" s="190" t="s">
        <v>680</v>
      </c>
      <c r="X829" s="190" t="s">
        <v>1589</v>
      </c>
      <c r="Y829" s="190" t="s">
        <v>271</v>
      </c>
      <c r="Z829" s="190" t="s">
        <v>271</v>
      </c>
      <c r="AA829" s="190" t="s">
        <v>271</v>
      </c>
      <c r="AB829" s="190" t="s">
        <v>310</v>
      </c>
      <c r="AC829" s="190" t="s">
        <v>1588</v>
      </c>
      <c r="AD829" s="190" t="s">
        <v>325</v>
      </c>
      <c r="AE829" s="190" t="s">
        <v>1587</v>
      </c>
      <c r="AF829" s="190" t="s">
        <v>1586</v>
      </c>
      <c r="AG829" s="193">
        <v>0</v>
      </c>
      <c r="AH829" s="193">
        <v>0</v>
      </c>
      <c r="AI829" s="193">
        <v>0</v>
      </c>
      <c r="AJ829" s="193">
        <v>21000</v>
      </c>
      <c r="AK829" s="193">
        <v>9000</v>
      </c>
      <c r="AL829" s="193">
        <v>30000</v>
      </c>
      <c r="AM829" s="193" t="s">
        <v>271</v>
      </c>
      <c r="AN829" s="193" t="s">
        <v>271</v>
      </c>
      <c r="AO829" s="193">
        <v>0</v>
      </c>
      <c r="AP829" s="193" t="s">
        <v>271</v>
      </c>
      <c r="AQ829" s="193" t="s">
        <v>271</v>
      </c>
      <c r="AR829" s="193">
        <v>0</v>
      </c>
      <c r="AS829" s="190" t="s">
        <v>271</v>
      </c>
      <c r="AT829" s="193" t="s">
        <v>271</v>
      </c>
      <c r="AU829" s="193" t="s">
        <v>271</v>
      </c>
      <c r="AV829" s="190" t="s">
        <v>271</v>
      </c>
      <c r="AW829" s="193" t="s">
        <v>271</v>
      </c>
      <c r="AX829" s="193" t="s">
        <v>271</v>
      </c>
      <c r="AY829" s="190" t="s">
        <v>271</v>
      </c>
      <c r="AZ829" s="193" t="s">
        <v>271</v>
      </c>
      <c r="BA829" s="193" t="s">
        <v>271</v>
      </c>
      <c r="BB829" s="190" t="s">
        <v>271</v>
      </c>
      <c r="BC829" s="193" t="s">
        <v>271</v>
      </c>
      <c r="BD829" s="193" t="s">
        <v>271</v>
      </c>
      <c r="BE829" s="190" t="s">
        <v>271</v>
      </c>
      <c r="BF829" s="193" t="s">
        <v>271</v>
      </c>
      <c r="BG829" s="193" t="s">
        <v>271</v>
      </c>
      <c r="BH829" s="190" t="s">
        <v>271</v>
      </c>
      <c r="BI829" s="193" t="s">
        <v>271</v>
      </c>
      <c r="BJ829" s="193" t="s">
        <v>271</v>
      </c>
      <c r="BK829" s="190" t="s">
        <v>271</v>
      </c>
      <c r="BL829" s="193" t="s">
        <v>271</v>
      </c>
      <c r="BM829" s="193" t="s">
        <v>271</v>
      </c>
      <c r="BN829" s="190" t="s">
        <v>271</v>
      </c>
      <c r="BO829" s="193" t="s">
        <v>271</v>
      </c>
      <c r="BP829" s="193" t="s">
        <v>271</v>
      </c>
      <c r="BQ829" s="190" t="s">
        <v>271</v>
      </c>
      <c r="BR829" s="193" t="s">
        <v>271</v>
      </c>
      <c r="BS829" s="193" t="s">
        <v>271</v>
      </c>
      <c r="BT829" s="190" t="s">
        <v>271</v>
      </c>
      <c r="BU829" s="193" t="s">
        <v>271</v>
      </c>
      <c r="BV829" s="193" t="s">
        <v>271</v>
      </c>
      <c r="BW829" s="193">
        <v>0</v>
      </c>
      <c r="BX829" s="193">
        <v>0</v>
      </c>
      <c r="BY829" s="193">
        <v>0</v>
      </c>
      <c r="BZ829" s="193">
        <v>4602</v>
      </c>
      <c r="CA829" s="193">
        <v>4470</v>
      </c>
      <c r="CB829" s="193">
        <v>9072</v>
      </c>
      <c r="CC829" s="190" t="s">
        <v>287</v>
      </c>
      <c r="CD829" s="193">
        <v>9072</v>
      </c>
      <c r="CE829" s="193">
        <v>0</v>
      </c>
      <c r="CF829" s="190" t="s">
        <v>271</v>
      </c>
      <c r="CG829" s="193" t="s">
        <v>271</v>
      </c>
      <c r="CH829" s="193" t="s">
        <v>271</v>
      </c>
      <c r="CI829" s="190" t="s">
        <v>271</v>
      </c>
      <c r="CJ829" s="193" t="s">
        <v>271</v>
      </c>
      <c r="CK829" s="193" t="s">
        <v>271</v>
      </c>
      <c r="CL829" s="190" t="s">
        <v>271</v>
      </c>
      <c r="CM829" s="193" t="s">
        <v>271</v>
      </c>
      <c r="CN829" s="193" t="s">
        <v>271</v>
      </c>
      <c r="CO829" s="190" t="s">
        <v>271</v>
      </c>
      <c r="CP829" s="193" t="s">
        <v>271</v>
      </c>
      <c r="CQ829" s="193" t="s">
        <v>271</v>
      </c>
      <c r="CR829" s="190" t="s">
        <v>271</v>
      </c>
      <c r="CS829" s="193" t="s">
        <v>271</v>
      </c>
      <c r="CT829" s="193" t="s">
        <v>271</v>
      </c>
      <c r="CU829" s="190" t="s">
        <v>271</v>
      </c>
      <c r="CV829" s="193" t="s">
        <v>271</v>
      </c>
      <c r="CW829" s="193" t="s">
        <v>271</v>
      </c>
      <c r="CX829" s="190" t="s">
        <v>287</v>
      </c>
      <c r="CY829" s="193">
        <v>390</v>
      </c>
      <c r="CZ829" s="193">
        <v>0</v>
      </c>
      <c r="DA829" s="190" t="s">
        <v>271</v>
      </c>
      <c r="DB829" s="193" t="s">
        <v>271</v>
      </c>
      <c r="DC829" s="193" t="s">
        <v>271</v>
      </c>
      <c r="DD829" s="190" t="s">
        <v>271</v>
      </c>
      <c r="DE829" s="193" t="s">
        <v>271</v>
      </c>
      <c r="DF829" s="193" t="s">
        <v>271</v>
      </c>
      <c r="DG829" s="190" t="s">
        <v>271</v>
      </c>
      <c r="DH829" s="193" t="s">
        <v>271</v>
      </c>
      <c r="DI829" s="193" t="s">
        <v>271</v>
      </c>
      <c r="DJ829" s="190" t="s">
        <v>271</v>
      </c>
      <c r="DK829" s="193" t="s">
        <v>271</v>
      </c>
      <c r="DL829" s="193" t="s">
        <v>271</v>
      </c>
      <c r="DM829" s="190" t="s">
        <v>271</v>
      </c>
      <c r="DN829" s="193" t="s">
        <v>271</v>
      </c>
      <c r="DO829" s="193" t="s">
        <v>271</v>
      </c>
      <c r="DP829" s="190" t="s">
        <v>271</v>
      </c>
      <c r="DQ829" s="193" t="s">
        <v>271</v>
      </c>
      <c r="DR829" s="193" t="s">
        <v>271</v>
      </c>
      <c r="DS829" s="190" t="s">
        <v>271</v>
      </c>
      <c r="DT829" s="193" t="s">
        <v>271</v>
      </c>
      <c r="DU829" s="193" t="s">
        <v>271</v>
      </c>
      <c r="DV829" s="190" t="s">
        <v>271</v>
      </c>
      <c r="DW829" s="193" t="s">
        <v>271</v>
      </c>
      <c r="DX829" s="193" t="s">
        <v>271</v>
      </c>
      <c r="DY829" s="190" t="s">
        <v>655</v>
      </c>
      <c r="DZ829" s="190" t="s">
        <v>272</v>
      </c>
      <c r="EA829" s="190" t="s">
        <v>308</v>
      </c>
      <c r="EB829" s="190" t="s">
        <v>286</v>
      </c>
      <c r="EC829" s="190" t="s">
        <v>272</v>
      </c>
      <c r="ED829" s="190" t="s">
        <v>539</v>
      </c>
      <c r="EE829" s="190" t="s">
        <v>602</v>
      </c>
      <c r="EF829" s="190" t="s">
        <v>271</v>
      </c>
      <c r="EG829" s="190" t="s">
        <v>321</v>
      </c>
      <c r="EH829" s="190" t="s">
        <v>320</v>
      </c>
      <c r="EI829" s="190" t="s">
        <v>319</v>
      </c>
      <c r="EJ829" s="190" t="s">
        <v>244</v>
      </c>
      <c r="EK829" s="190" t="s">
        <v>379</v>
      </c>
      <c r="EL829" s="190" t="s">
        <v>272</v>
      </c>
      <c r="EM829" s="190" t="s">
        <v>272</v>
      </c>
      <c r="EN829" s="190" t="s">
        <v>272</v>
      </c>
      <c r="EO829" s="190" t="s">
        <v>272</v>
      </c>
      <c r="EP829" s="190" t="s">
        <v>378</v>
      </c>
      <c r="EQ829" s="190">
        <v>4</v>
      </c>
      <c r="ER829" s="190" t="s">
        <v>349</v>
      </c>
      <c r="ES829" s="190" t="s">
        <v>272</v>
      </c>
      <c r="ET829" s="190" t="s">
        <v>272</v>
      </c>
      <c r="EU829" s="190" t="s">
        <v>272</v>
      </c>
      <c r="EV829" s="190" t="s">
        <v>272</v>
      </c>
      <c r="EW829" s="190" t="s">
        <v>303</v>
      </c>
      <c r="EX829" s="190">
        <v>4</v>
      </c>
      <c r="EY829" s="190" t="s">
        <v>278</v>
      </c>
      <c r="EZ829" s="190" t="s">
        <v>267</v>
      </c>
      <c r="FA829" s="190" t="s">
        <v>259</v>
      </c>
      <c r="FB829" s="193">
        <v>0</v>
      </c>
      <c r="FC829" s="190" t="s">
        <v>271</v>
      </c>
      <c r="FD829" s="190" t="s">
        <v>271</v>
      </c>
      <c r="FE829" s="190" t="s">
        <v>271</v>
      </c>
      <c r="FF829" s="190" t="s">
        <v>264</v>
      </c>
      <c r="FG829" s="190" t="s">
        <v>1585</v>
      </c>
      <c r="FH829" s="190" t="s">
        <v>1584</v>
      </c>
      <c r="FI829" s="190" t="s">
        <v>1583</v>
      </c>
      <c r="FJ829" s="190" t="s">
        <v>1582</v>
      </c>
      <c r="FK829" s="190" t="s">
        <v>271</v>
      </c>
      <c r="FL829" s="190" t="s">
        <v>1581</v>
      </c>
      <c r="FM829" s="190" t="s">
        <v>271</v>
      </c>
      <c r="FN829" s="190" t="s">
        <v>271</v>
      </c>
      <c r="FO829" s="190" t="s">
        <v>271</v>
      </c>
      <c r="FP829" s="190" t="s">
        <v>271</v>
      </c>
      <c r="FQ829" s="193">
        <v>0</v>
      </c>
      <c r="FR829" s="193">
        <v>9072</v>
      </c>
      <c r="FS829" s="190" t="s">
        <v>271</v>
      </c>
      <c r="FT829" s="190" t="s">
        <v>271</v>
      </c>
      <c r="FU829" s="190" t="s">
        <v>271</v>
      </c>
      <c r="FV829" s="190" t="s">
        <v>271</v>
      </c>
      <c r="FW829" s="190" t="s">
        <v>271</v>
      </c>
      <c r="FX829" s="190" t="s">
        <v>271</v>
      </c>
      <c r="FY829" s="190" t="s">
        <v>271</v>
      </c>
      <c r="FZ829" s="190" t="s">
        <v>271</v>
      </c>
      <c r="GA829" s="190" t="s">
        <v>272</v>
      </c>
      <c r="GB829" s="190" t="s">
        <v>297</v>
      </c>
      <c r="GC829" s="190" t="s">
        <v>271</v>
      </c>
      <c r="GD829" s="190" t="s">
        <v>271</v>
      </c>
      <c r="GE829" s="190" t="s">
        <v>271</v>
      </c>
    </row>
    <row r="830" spans="1:187" x14ac:dyDescent="0.3">
      <c r="A830" s="190" t="s">
        <v>372</v>
      </c>
      <c r="B830" s="190">
        <v>3363</v>
      </c>
      <c r="C830" s="190" t="s">
        <v>172</v>
      </c>
      <c r="D830" s="190" t="s">
        <v>240</v>
      </c>
      <c r="E830" s="190" t="s">
        <v>12892</v>
      </c>
      <c r="F830" s="190" t="s">
        <v>12891</v>
      </c>
      <c r="G830" s="190" t="s">
        <v>12545</v>
      </c>
      <c r="H830" s="190" t="s">
        <v>301</v>
      </c>
      <c r="I830" s="190" t="s">
        <v>301</v>
      </c>
      <c r="J830" s="190" t="s">
        <v>1314</v>
      </c>
      <c r="K830" s="190" t="s">
        <v>271</v>
      </c>
      <c r="L830" s="190" t="s">
        <v>271</v>
      </c>
      <c r="M830" s="190" t="s">
        <v>271</v>
      </c>
      <c r="N830" s="190" t="s">
        <v>271</v>
      </c>
      <c r="O830" s="190" t="s">
        <v>271</v>
      </c>
      <c r="P830" s="190" t="s">
        <v>271</v>
      </c>
      <c r="Q830" s="191">
        <v>42510</v>
      </c>
      <c r="R830" s="191">
        <v>42601</v>
      </c>
      <c r="T830" s="190" t="s">
        <v>574</v>
      </c>
      <c r="U830" s="194">
        <v>33600</v>
      </c>
      <c r="V830" s="190" t="s">
        <v>9320</v>
      </c>
      <c r="W830" s="190" t="s">
        <v>700</v>
      </c>
      <c r="X830" s="190" t="s">
        <v>9319</v>
      </c>
      <c r="Y830" s="190" t="s">
        <v>271</v>
      </c>
      <c r="Z830" s="190" t="s">
        <v>271</v>
      </c>
      <c r="AA830" s="190" t="s">
        <v>271</v>
      </c>
      <c r="AB830" s="190" t="s">
        <v>448</v>
      </c>
      <c r="AC830" s="190" t="s">
        <v>12890</v>
      </c>
      <c r="AD830" s="190" t="s">
        <v>325</v>
      </c>
      <c r="AE830" s="190" t="s">
        <v>12889</v>
      </c>
      <c r="AF830" s="190" t="s">
        <v>12888</v>
      </c>
      <c r="AG830" s="193">
        <v>365</v>
      </c>
      <c r="AH830" s="193">
        <v>385</v>
      </c>
      <c r="AI830" s="193">
        <v>750</v>
      </c>
      <c r="AJ830" s="193">
        <v>850</v>
      </c>
      <c r="AK830" s="193">
        <v>900</v>
      </c>
      <c r="AL830" s="193">
        <v>1750</v>
      </c>
      <c r="AM830" s="193">
        <v>0</v>
      </c>
      <c r="AN830" s="193">
        <v>0</v>
      </c>
      <c r="AO830" s="193">
        <v>0</v>
      </c>
      <c r="AP830" s="193">
        <v>691</v>
      </c>
      <c r="AQ830" s="193">
        <v>605</v>
      </c>
      <c r="AR830" s="193">
        <v>1296</v>
      </c>
      <c r="AS830" s="190" t="s">
        <v>271</v>
      </c>
      <c r="AT830" s="193" t="s">
        <v>271</v>
      </c>
      <c r="AU830" s="193" t="s">
        <v>271</v>
      </c>
      <c r="AV830" s="190" t="s">
        <v>271</v>
      </c>
      <c r="AW830" s="193" t="s">
        <v>271</v>
      </c>
      <c r="AX830" s="193" t="s">
        <v>271</v>
      </c>
      <c r="AY830" s="190" t="s">
        <v>287</v>
      </c>
      <c r="AZ830" s="193">
        <v>1296</v>
      </c>
      <c r="BA830" s="193">
        <v>0</v>
      </c>
      <c r="BB830" s="190" t="s">
        <v>271</v>
      </c>
      <c r="BC830" s="193" t="s">
        <v>271</v>
      </c>
      <c r="BD830" s="193" t="s">
        <v>271</v>
      </c>
      <c r="BE830" s="190" t="s">
        <v>271</v>
      </c>
      <c r="BF830" s="193" t="s">
        <v>271</v>
      </c>
      <c r="BG830" s="193" t="s">
        <v>271</v>
      </c>
      <c r="BH830" s="190" t="s">
        <v>271</v>
      </c>
      <c r="BI830" s="193" t="s">
        <v>271</v>
      </c>
      <c r="BJ830" s="193" t="s">
        <v>271</v>
      </c>
      <c r="BK830" s="190" t="s">
        <v>271</v>
      </c>
      <c r="BL830" s="193" t="s">
        <v>271</v>
      </c>
      <c r="BM830" s="193" t="s">
        <v>271</v>
      </c>
      <c r="BN830" s="190" t="s">
        <v>271</v>
      </c>
      <c r="BO830" s="193" t="s">
        <v>271</v>
      </c>
      <c r="BP830" s="193" t="s">
        <v>271</v>
      </c>
      <c r="BQ830" s="190" t="s">
        <v>271</v>
      </c>
      <c r="BR830" s="193" t="s">
        <v>271</v>
      </c>
      <c r="BS830" s="193" t="s">
        <v>271</v>
      </c>
      <c r="BT830" s="190" t="s">
        <v>271</v>
      </c>
      <c r="BU830" s="193" t="s">
        <v>271</v>
      </c>
      <c r="BV830" s="193" t="s">
        <v>271</v>
      </c>
      <c r="BW830" s="193" t="s">
        <v>271</v>
      </c>
      <c r="BX830" s="193" t="s">
        <v>271</v>
      </c>
      <c r="BY830" s="193">
        <v>0</v>
      </c>
      <c r="BZ830" s="193" t="s">
        <v>271</v>
      </c>
      <c r="CA830" s="193" t="s">
        <v>271</v>
      </c>
      <c r="CB830" s="193">
        <v>0</v>
      </c>
      <c r="CC830" s="190" t="s">
        <v>271</v>
      </c>
      <c r="CD830" s="193" t="s">
        <v>271</v>
      </c>
      <c r="CE830" s="193" t="s">
        <v>271</v>
      </c>
      <c r="CF830" s="190" t="s">
        <v>271</v>
      </c>
      <c r="CG830" s="193" t="s">
        <v>271</v>
      </c>
      <c r="CH830" s="193" t="s">
        <v>271</v>
      </c>
      <c r="CI830" s="190" t="s">
        <v>271</v>
      </c>
      <c r="CJ830" s="193" t="s">
        <v>271</v>
      </c>
      <c r="CK830" s="193" t="s">
        <v>271</v>
      </c>
      <c r="CL830" s="190" t="s">
        <v>271</v>
      </c>
      <c r="CM830" s="193" t="s">
        <v>271</v>
      </c>
      <c r="CN830" s="193" t="s">
        <v>271</v>
      </c>
      <c r="CO830" s="190" t="s">
        <v>271</v>
      </c>
      <c r="CP830" s="193" t="s">
        <v>271</v>
      </c>
      <c r="CQ830" s="193" t="s">
        <v>271</v>
      </c>
      <c r="CR830" s="190" t="s">
        <v>271</v>
      </c>
      <c r="CS830" s="193" t="s">
        <v>271</v>
      </c>
      <c r="CT830" s="193" t="s">
        <v>271</v>
      </c>
      <c r="CU830" s="190" t="s">
        <v>271</v>
      </c>
      <c r="CV830" s="193" t="s">
        <v>271</v>
      </c>
      <c r="CW830" s="193" t="s">
        <v>271</v>
      </c>
      <c r="CX830" s="190" t="s">
        <v>271</v>
      </c>
      <c r="CY830" s="193" t="s">
        <v>271</v>
      </c>
      <c r="CZ830" s="193" t="s">
        <v>271</v>
      </c>
      <c r="DA830" s="190" t="s">
        <v>271</v>
      </c>
      <c r="DB830" s="193" t="s">
        <v>271</v>
      </c>
      <c r="DC830" s="193" t="s">
        <v>271</v>
      </c>
      <c r="DD830" s="190" t="s">
        <v>271</v>
      </c>
      <c r="DE830" s="193" t="s">
        <v>271</v>
      </c>
      <c r="DF830" s="193" t="s">
        <v>271</v>
      </c>
      <c r="DG830" s="190" t="s">
        <v>271</v>
      </c>
      <c r="DH830" s="193" t="s">
        <v>271</v>
      </c>
      <c r="DI830" s="193" t="s">
        <v>271</v>
      </c>
      <c r="DJ830" s="190" t="s">
        <v>271</v>
      </c>
      <c r="DK830" s="193" t="s">
        <v>271</v>
      </c>
      <c r="DL830" s="193" t="s">
        <v>271</v>
      </c>
      <c r="DM830" s="190" t="s">
        <v>271</v>
      </c>
      <c r="DN830" s="193" t="s">
        <v>271</v>
      </c>
      <c r="DO830" s="193" t="s">
        <v>271</v>
      </c>
      <c r="DP830" s="190" t="s">
        <v>271</v>
      </c>
      <c r="DQ830" s="193" t="s">
        <v>271</v>
      </c>
      <c r="DR830" s="193" t="s">
        <v>271</v>
      </c>
      <c r="DS830" s="190" t="s">
        <v>271</v>
      </c>
      <c r="DT830" s="193" t="s">
        <v>271</v>
      </c>
      <c r="DU830" s="193" t="s">
        <v>271</v>
      </c>
      <c r="DV830" s="190" t="s">
        <v>271</v>
      </c>
      <c r="DW830" s="193" t="s">
        <v>271</v>
      </c>
      <c r="DX830" s="193" t="s">
        <v>271</v>
      </c>
      <c r="DY830" s="190" t="s">
        <v>356</v>
      </c>
      <c r="DZ830" s="190" t="s">
        <v>297</v>
      </c>
      <c r="EA830" s="190" t="s">
        <v>271</v>
      </c>
      <c r="EB830" s="190" t="s">
        <v>271</v>
      </c>
      <c r="EC830" s="190" t="s">
        <v>297</v>
      </c>
      <c r="ED830" s="190" t="s">
        <v>271</v>
      </c>
      <c r="EE830" s="190" t="s">
        <v>271</v>
      </c>
      <c r="EF830" s="190" t="s">
        <v>271</v>
      </c>
      <c r="EG830" s="190" t="s">
        <v>352</v>
      </c>
      <c r="EH830" s="190" t="s">
        <v>284</v>
      </c>
      <c r="EI830" s="190" t="s">
        <v>283</v>
      </c>
      <c r="EJ830" s="190" t="s">
        <v>246</v>
      </c>
      <c r="EK830" s="190" t="s">
        <v>379</v>
      </c>
      <c r="EL830" s="190" t="s">
        <v>272</v>
      </c>
      <c r="EM830" s="190" t="s">
        <v>272</v>
      </c>
      <c r="EN830" s="190" t="s">
        <v>272</v>
      </c>
      <c r="EO830" s="190" t="s">
        <v>272</v>
      </c>
      <c r="EP830" s="190" t="s">
        <v>378</v>
      </c>
      <c r="EQ830" s="190">
        <v>4</v>
      </c>
      <c r="ER830" s="190" t="s">
        <v>349</v>
      </c>
      <c r="ES830" s="190" t="s">
        <v>272</v>
      </c>
      <c r="ET830" s="190" t="s">
        <v>272</v>
      </c>
      <c r="EU830" s="190" t="s">
        <v>272</v>
      </c>
      <c r="EV830" s="190" t="s">
        <v>272</v>
      </c>
      <c r="EW830" s="190" t="s">
        <v>303</v>
      </c>
      <c r="EX830" s="190">
        <v>4</v>
      </c>
      <c r="EY830" s="190" t="s">
        <v>302</v>
      </c>
      <c r="EZ830" s="190" t="s">
        <v>268</v>
      </c>
      <c r="FA830" s="190" t="s">
        <v>258</v>
      </c>
      <c r="FB830" s="193">
        <v>2</v>
      </c>
      <c r="FC830" s="190" t="s">
        <v>276</v>
      </c>
      <c r="FD830" s="190" t="s">
        <v>442</v>
      </c>
      <c r="FE830" s="190" t="s">
        <v>348</v>
      </c>
      <c r="FF830" s="190" t="s">
        <v>262</v>
      </c>
      <c r="FG830" s="190" t="s">
        <v>271</v>
      </c>
      <c r="FH830" s="190" t="s">
        <v>12887</v>
      </c>
      <c r="FI830" s="190" t="s">
        <v>12886</v>
      </c>
      <c r="FJ830" s="190" t="s">
        <v>12885</v>
      </c>
      <c r="FK830" s="190" t="s">
        <v>271</v>
      </c>
      <c r="FL830" s="190" t="s">
        <v>12884</v>
      </c>
      <c r="FM830" s="190" t="s">
        <v>12883</v>
      </c>
      <c r="FN830" s="190" t="s">
        <v>271</v>
      </c>
      <c r="FO830" s="190" t="s">
        <v>271</v>
      </c>
      <c r="FP830" s="190" t="s">
        <v>12882</v>
      </c>
      <c r="FQ830" s="193">
        <v>0</v>
      </c>
      <c r="FR830" s="193">
        <v>1296</v>
      </c>
      <c r="FS830" s="190" t="s">
        <v>271</v>
      </c>
      <c r="FT830" s="190" t="s">
        <v>271</v>
      </c>
      <c r="FU830" s="190" t="s">
        <v>272</v>
      </c>
      <c r="FV830" s="190" t="s">
        <v>272</v>
      </c>
      <c r="FW830" s="190" t="s">
        <v>271</v>
      </c>
      <c r="FX830" s="190" t="s">
        <v>271</v>
      </c>
      <c r="FY830" s="190" t="s">
        <v>271</v>
      </c>
      <c r="FZ830" s="190" t="s">
        <v>271</v>
      </c>
      <c r="GA830" s="190" t="s">
        <v>271</v>
      </c>
      <c r="GB830" s="190" t="s">
        <v>271</v>
      </c>
      <c r="GC830" s="190" t="s">
        <v>271</v>
      </c>
      <c r="GD830" s="190" t="s">
        <v>271</v>
      </c>
      <c r="GE830" s="190" t="s">
        <v>271</v>
      </c>
    </row>
    <row r="831" spans="1:187" x14ac:dyDescent="0.3">
      <c r="A831" s="190" t="s">
        <v>372</v>
      </c>
      <c r="B831" s="190">
        <v>3370</v>
      </c>
      <c r="C831" s="190" t="s">
        <v>172</v>
      </c>
      <c r="D831" s="190" t="s">
        <v>240</v>
      </c>
      <c r="E831" s="190" t="s">
        <v>12881</v>
      </c>
      <c r="F831" s="190" t="s">
        <v>12880</v>
      </c>
      <c r="G831" s="190" t="s">
        <v>12545</v>
      </c>
      <c r="H831" s="190" t="s">
        <v>1104</v>
      </c>
      <c r="I831" s="190" t="s">
        <v>301</v>
      </c>
      <c r="J831" s="190" t="s">
        <v>12879</v>
      </c>
      <c r="K831" s="190" t="s">
        <v>271</v>
      </c>
      <c r="L831" s="190" t="s">
        <v>271</v>
      </c>
      <c r="M831" s="190" t="s">
        <v>271</v>
      </c>
      <c r="N831" s="190" t="s">
        <v>271</v>
      </c>
      <c r="O831" s="190" t="s">
        <v>271</v>
      </c>
      <c r="P831" s="190" t="s">
        <v>271</v>
      </c>
      <c r="Q831" s="191">
        <v>42125</v>
      </c>
      <c r="R831" s="191">
        <v>42674</v>
      </c>
      <c r="T831" s="190" t="s">
        <v>366</v>
      </c>
      <c r="U831" s="194">
        <v>80000</v>
      </c>
      <c r="V831" s="190" t="s">
        <v>9360</v>
      </c>
      <c r="W831" s="190" t="s">
        <v>9359</v>
      </c>
      <c r="X831" s="190" t="s">
        <v>9358</v>
      </c>
      <c r="Y831" s="190" t="s">
        <v>12878</v>
      </c>
      <c r="Z831" s="190" t="s">
        <v>12877</v>
      </c>
      <c r="AA831" s="190" t="s">
        <v>12876</v>
      </c>
      <c r="AB831" s="190" t="s">
        <v>310</v>
      </c>
      <c r="AC831" s="190" t="s">
        <v>12875</v>
      </c>
      <c r="AD831" s="190" t="s">
        <v>674</v>
      </c>
      <c r="AE831" s="190" t="s">
        <v>12874</v>
      </c>
      <c r="AF831" s="190" t="s">
        <v>12873</v>
      </c>
      <c r="AG831" s="193">
        <v>0</v>
      </c>
      <c r="AH831" s="193">
        <v>0</v>
      </c>
      <c r="AI831" s="193">
        <v>0</v>
      </c>
      <c r="AJ831" s="193">
        <v>700</v>
      </c>
      <c r="AK831" s="193">
        <v>140</v>
      </c>
      <c r="AL831" s="193">
        <v>840</v>
      </c>
      <c r="AM831" s="193" t="s">
        <v>271</v>
      </c>
      <c r="AN831" s="193" t="s">
        <v>271</v>
      </c>
      <c r="AO831" s="193">
        <v>0</v>
      </c>
      <c r="AP831" s="193" t="s">
        <v>271</v>
      </c>
      <c r="AQ831" s="193" t="s">
        <v>271</v>
      </c>
      <c r="AR831" s="193">
        <v>0</v>
      </c>
      <c r="AS831" s="190" t="s">
        <v>271</v>
      </c>
      <c r="AT831" s="193" t="s">
        <v>271</v>
      </c>
      <c r="AU831" s="193" t="s">
        <v>271</v>
      </c>
      <c r="AV831" s="190" t="s">
        <v>271</v>
      </c>
      <c r="AW831" s="193" t="s">
        <v>271</v>
      </c>
      <c r="AX831" s="193" t="s">
        <v>271</v>
      </c>
      <c r="AY831" s="190" t="s">
        <v>271</v>
      </c>
      <c r="AZ831" s="193" t="s">
        <v>271</v>
      </c>
      <c r="BA831" s="193" t="s">
        <v>271</v>
      </c>
      <c r="BB831" s="190" t="s">
        <v>271</v>
      </c>
      <c r="BC831" s="193" t="s">
        <v>271</v>
      </c>
      <c r="BD831" s="193" t="s">
        <v>271</v>
      </c>
      <c r="BE831" s="190" t="s">
        <v>271</v>
      </c>
      <c r="BF831" s="193" t="s">
        <v>271</v>
      </c>
      <c r="BG831" s="193" t="s">
        <v>271</v>
      </c>
      <c r="BH831" s="190" t="s">
        <v>271</v>
      </c>
      <c r="BI831" s="193" t="s">
        <v>271</v>
      </c>
      <c r="BJ831" s="193" t="s">
        <v>271</v>
      </c>
      <c r="BK831" s="190" t="s">
        <v>271</v>
      </c>
      <c r="BL831" s="193" t="s">
        <v>271</v>
      </c>
      <c r="BM831" s="193" t="s">
        <v>271</v>
      </c>
      <c r="BN831" s="190" t="s">
        <v>271</v>
      </c>
      <c r="BO831" s="193" t="s">
        <v>271</v>
      </c>
      <c r="BP831" s="193" t="s">
        <v>271</v>
      </c>
      <c r="BQ831" s="190" t="s">
        <v>271</v>
      </c>
      <c r="BR831" s="193" t="s">
        <v>271</v>
      </c>
      <c r="BS831" s="193" t="s">
        <v>271</v>
      </c>
      <c r="BT831" s="190" t="s">
        <v>271</v>
      </c>
      <c r="BU831" s="193" t="s">
        <v>271</v>
      </c>
      <c r="BV831" s="193" t="s">
        <v>271</v>
      </c>
      <c r="BW831" s="193">
        <v>0</v>
      </c>
      <c r="BX831" s="193">
        <v>0</v>
      </c>
      <c r="BY831" s="193">
        <v>0</v>
      </c>
      <c r="BZ831" s="193">
        <v>700</v>
      </c>
      <c r="CA831" s="193">
        <v>140</v>
      </c>
      <c r="CB831" s="193">
        <v>840</v>
      </c>
      <c r="CC831" s="190" t="s">
        <v>271</v>
      </c>
      <c r="CD831" s="193" t="s">
        <v>271</v>
      </c>
      <c r="CE831" s="193" t="s">
        <v>271</v>
      </c>
      <c r="CF831" s="190" t="s">
        <v>271</v>
      </c>
      <c r="CG831" s="193" t="s">
        <v>271</v>
      </c>
      <c r="CH831" s="193" t="s">
        <v>271</v>
      </c>
      <c r="CI831" s="190" t="s">
        <v>271</v>
      </c>
      <c r="CJ831" s="193" t="s">
        <v>271</v>
      </c>
      <c r="CK831" s="193" t="s">
        <v>271</v>
      </c>
      <c r="CL831" s="190" t="s">
        <v>271</v>
      </c>
      <c r="CM831" s="193" t="s">
        <v>271</v>
      </c>
      <c r="CN831" s="193" t="s">
        <v>271</v>
      </c>
      <c r="CO831" s="190" t="s">
        <v>271</v>
      </c>
      <c r="CP831" s="193" t="s">
        <v>271</v>
      </c>
      <c r="CQ831" s="193" t="s">
        <v>271</v>
      </c>
      <c r="CR831" s="190" t="s">
        <v>287</v>
      </c>
      <c r="CS831" s="193">
        <v>840</v>
      </c>
      <c r="CT831" s="193">
        <v>0</v>
      </c>
      <c r="CU831" s="190" t="s">
        <v>271</v>
      </c>
      <c r="CV831" s="193" t="s">
        <v>271</v>
      </c>
      <c r="CW831" s="193" t="s">
        <v>271</v>
      </c>
      <c r="CX831" s="190" t="s">
        <v>271</v>
      </c>
      <c r="CY831" s="193" t="s">
        <v>271</v>
      </c>
      <c r="CZ831" s="193" t="s">
        <v>271</v>
      </c>
      <c r="DA831" s="190" t="s">
        <v>271</v>
      </c>
      <c r="DB831" s="193" t="s">
        <v>271</v>
      </c>
      <c r="DC831" s="193" t="s">
        <v>271</v>
      </c>
      <c r="DD831" s="190" t="s">
        <v>271</v>
      </c>
      <c r="DE831" s="193" t="s">
        <v>271</v>
      </c>
      <c r="DF831" s="193" t="s">
        <v>271</v>
      </c>
      <c r="DG831" s="190" t="s">
        <v>271</v>
      </c>
      <c r="DH831" s="193" t="s">
        <v>271</v>
      </c>
      <c r="DI831" s="193" t="s">
        <v>271</v>
      </c>
      <c r="DJ831" s="190" t="s">
        <v>271</v>
      </c>
      <c r="DK831" s="193" t="s">
        <v>271</v>
      </c>
      <c r="DL831" s="193" t="s">
        <v>271</v>
      </c>
      <c r="DM831" s="190" t="s">
        <v>271</v>
      </c>
      <c r="DN831" s="193" t="s">
        <v>271</v>
      </c>
      <c r="DO831" s="193" t="s">
        <v>271</v>
      </c>
      <c r="DP831" s="190" t="s">
        <v>271</v>
      </c>
      <c r="DQ831" s="193" t="s">
        <v>271</v>
      </c>
      <c r="DR831" s="193" t="s">
        <v>271</v>
      </c>
      <c r="DS831" s="190" t="s">
        <v>271</v>
      </c>
      <c r="DT831" s="193" t="s">
        <v>271</v>
      </c>
      <c r="DU831" s="193" t="s">
        <v>271</v>
      </c>
      <c r="DV831" s="190" t="s">
        <v>271</v>
      </c>
      <c r="DW831" s="193" t="s">
        <v>271</v>
      </c>
      <c r="DX831" s="193" t="s">
        <v>271</v>
      </c>
      <c r="DY831" s="190" t="s">
        <v>1295</v>
      </c>
      <c r="DZ831" s="190" t="s">
        <v>297</v>
      </c>
      <c r="EA831" s="190" t="s">
        <v>271</v>
      </c>
      <c r="EB831" s="190" t="s">
        <v>271</v>
      </c>
      <c r="EC831" s="190" t="s">
        <v>297</v>
      </c>
      <c r="ED831" s="190" t="s">
        <v>271</v>
      </c>
      <c r="EE831" s="190" t="s">
        <v>271</v>
      </c>
      <c r="EF831" s="190" t="s">
        <v>271</v>
      </c>
      <c r="EG831" s="190" t="s">
        <v>352</v>
      </c>
      <c r="EH831" s="190" t="s">
        <v>284</v>
      </c>
      <c r="EI831" s="190" t="s">
        <v>319</v>
      </c>
      <c r="EJ831" s="190" t="s">
        <v>246</v>
      </c>
      <c r="EK831" s="190" t="s">
        <v>379</v>
      </c>
      <c r="EL831" s="190" t="s">
        <v>272</v>
      </c>
      <c r="EM831" s="190" t="s">
        <v>297</v>
      </c>
      <c r="EN831" s="190" t="s">
        <v>272</v>
      </c>
      <c r="EO831" s="190" t="s">
        <v>297</v>
      </c>
      <c r="EP831" s="190" t="s">
        <v>464</v>
      </c>
      <c r="EQ831" s="190">
        <v>2</v>
      </c>
      <c r="ER831" s="190" t="s">
        <v>692</v>
      </c>
      <c r="ES831" s="190" t="s">
        <v>272</v>
      </c>
      <c r="ET831" s="190" t="s">
        <v>272</v>
      </c>
      <c r="EU831" s="190" t="s">
        <v>297</v>
      </c>
      <c r="EV831" s="190" t="s">
        <v>297</v>
      </c>
      <c r="EW831" s="190" t="s">
        <v>691</v>
      </c>
      <c r="EX831" s="190">
        <v>2</v>
      </c>
      <c r="EY831" s="190" t="s">
        <v>302</v>
      </c>
      <c r="EZ831" s="190" t="s">
        <v>268</v>
      </c>
      <c r="FA831" s="190" t="s">
        <v>257</v>
      </c>
      <c r="FB831" s="193">
        <v>10</v>
      </c>
      <c r="FC831" s="190" t="s">
        <v>300</v>
      </c>
      <c r="FD831" s="190" t="s">
        <v>301</v>
      </c>
      <c r="FE831" s="190" t="s">
        <v>271</v>
      </c>
      <c r="FF831" s="190" t="s">
        <v>262</v>
      </c>
      <c r="FG831" s="190" t="s">
        <v>271</v>
      </c>
      <c r="FH831" s="190" t="s">
        <v>271</v>
      </c>
      <c r="FI831" s="190" t="s">
        <v>12872</v>
      </c>
      <c r="FJ831" s="190" t="s">
        <v>12871</v>
      </c>
      <c r="FK831" s="190" t="s">
        <v>271</v>
      </c>
      <c r="FL831" s="190" t="s">
        <v>12870</v>
      </c>
      <c r="FM831" s="190" t="s">
        <v>12869</v>
      </c>
      <c r="FN831" s="190" t="s">
        <v>271</v>
      </c>
      <c r="FO831" s="190" t="s">
        <v>271</v>
      </c>
      <c r="FP831" s="190" t="s">
        <v>271</v>
      </c>
      <c r="FQ831" s="193">
        <v>0</v>
      </c>
      <c r="FR831" s="193">
        <v>840</v>
      </c>
      <c r="FS831" s="190" t="s">
        <v>271</v>
      </c>
      <c r="FT831" s="190" t="s">
        <v>271</v>
      </c>
      <c r="FU831" s="190" t="s">
        <v>271</v>
      </c>
      <c r="FV831" s="190" t="s">
        <v>271</v>
      </c>
      <c r="FW831" s="190" t="s">
        <v>271</v>
      </c>
      <c r="FX831" s="190" t="s">
        <v>271</v>
      </c>
      <c r="FY831" s="190" t="s">
        <v>271</v>
      </c>
      <c r="FZ831" s="190" t="s">
        <v>271</v>
      </c>
      <c r="GA831" s="190" t="s">
        <v>271</v>
      </c>
      <c r="GB831" s="190" t="s">
        <v>271</v>
      </c>
      <c r="GC831" s="190" t="s">
        <v>271</v>
      </c>
      <c r="GD831" s="190" t="s">
        <v>271</v>
      </c>
      <c r="GE831" s="190" t="s">
        <v>271</v>
      </c>
    </row>
    <row r="832" spans="1:187" x14ac:dyDescent="0.3">
      <c r="A832" s="190" t="s">
        <v>296</v>
      </c>
      <c r="B832" s="190">
        <v>3766</v>
      </c>
      <c r="C832" s="190" t="s">
        <v>172</v>
      </c>
      <c r="D832" s="190" t="s">
        <v>240</v>
      </c>
      <c r="F832" s="190" t="s">
        <v>12565</v>
      </c>
      <c r="G832" s="190" t="s">
        <v>12545</v>
      </c>
      <c r="Q832" s="190"/>
      <c r="R832" s="190"/>
      <c r="S832" s="190"/>
      <c r="U832" s="190"/>
      <c r="V832" s="190" t="s">
        <v>9360</v>
      </c>
      <c r="W832" s="190" t="s">
        <v>9359</v>
      </c>
      <c r="X832" s="190" t="s">
        <v>9358</v>
      </c>
      <c r="Y832" s="190" t="s">
        <v>271</v>
      </c>
      <c r="Z832" s="190" t="s">
        <v>271</v>
      </c>
      <c r="AA832" s="190" t="s">
        <v>271</v>
      </c>
      <c r="AB832" s="190" t="s">
        <v>310</v>
      </c>
      <c r="AC832" s="190" t="s">
        <v>12564</v>
      </c>
      <c r="AD832" s="190" t="s">
        <v>325</v>
      </c>
      <c r="AE832" s="190" t="s">
        <v>12563</v>
      </c>
      <c r="AG832" s="190"/>
      <c r="AH832" s="190"/>
      <c r="AI832" s="190"/>
      <c r="AJ832" s="190"/>
      <c r="AK832" s="190"/>
      <c r="AL832" s="190"/>
      <c r="AM832" s="193">
        <v>0</v>
      </c>
      <c r="AN832" s="193">
        <v>0</v>
      </c>
      <c r="AO832" s="193">
        <v>0</v>
      </c>
      <c r="AP832" s="193">
        <v>0</v>
      </c>
      <c r="AQ832" s="193">
        <v>0</v>
      </c>
      <c r="AR832" s="193">
        <v>0</v>
      </c>
      <c r="AS832" s="190" t="s">
        <v>271</v>
      </c>
      <c r="AT832" s="193" t="s">
        <v>271</v>
      </c>
      <c r="AU832" s="193" t="s">
        <v>271</v>
      </c>
      <c r="AV832" s="190" t="s">
        <v>271</v>
      </c>
      <c r="AW832" s="193" t="s">
        <v>271</v>
      </c>
      <c r="AX832" s="193" t="s">
        <v>271</v>
      </c>
      <c r="AY832" s="190" t="s">
        <v>271</v>
      </c>
      <c r="AZ832" s="193" t="s">
        <v>271</v>
      </c>
      <c r="BA832" s="193" t="s">
        <v>271</v>
      </c>
      <c r="BB832" s="190" t="s">
        <v>271</v>
      </c>
      <c r="BC832" s="193" t="s">
        <v>271</v>
      </c>
      <c r="BD832" s="193" t="s">
        <v>271</v>
      </c>
      <c r="BE832" s="190" t="s">
        <v>271</v>
      </c>
      <c r="BF832" s="193" t="s">
        <v>271</v>
      </c>
      <c r="BG832" s="193" t="s">
        <v>271</v>
      </c>
      <c r="BH832" s="190" t="s">
        <v>271</v>
      </c>
      <c r="BI832" s="193" t="s">
        <v>271</v>
      </c>
      <c r="BJ832" s="193" t="s">
        <v>271</v>
      </c>
      <c r="BK832" s="190" t="s">
        <v>271</v>
      </c>
      <c r="BL832" s="193" t="s">
        <v>271</v>
      </c>
      <c r="BM832" s="193" t="s">
        <v>271</v>
      </c>
      <c r="BN832" s="190" t="s">
        <v>271</v>
      </c>
      <c r="BO832" s="193" t="s">
        <v>271</v>
      </c>
      <c r="BP832" s="193" t="s">
        <v>271</v>
      </c>
      <c r="BQ832" s="190" t="s">
        <v>271</v>
      </c>
      <c r="BR832" s="193" t="s">
        <v>271</v>
      </c>
      <c r="BS832" s="193" t="s">
        <v>271</v>
      </c>
      <c r="BT832" s="190" t="s">
        <v>271</v>
      </c>
      <c r="BU832" s="193" t="s">
        <v>271</v>
      </c>
      <c r="BV832" s="193" t="s">
        <v>271</v>
      </c>
      <c r="BW832" s="193">
        <v>0</v>
      </c>
      <c r="BX832" s="193">
        <v>0</v>
      </c>
      <c r="BY832" s="193">
        <v>0</v>
      </c>
      <c r="BZ832" s="193">
        <v>45</v>
      </c>
      <c r="CA832" s="193">
        <v>105</v>
      </c>
      <c r="CB832" s="193">
        <v>150</v>
      </c>
      <c r="CC832" s="190" t="s">
        <v>271</v>
      </c>
      <c r="CD832" s="193" t="s">
        <v>271</v>
      </c>
      <c r="CE832" s="193" t="s">
        <v>271</v>
      </c>
      <c r="CF832" s="190" t="s">
        <v>271</v>
      </c>
      <c r="CG832" s="193" t="s">
        <v>271</v>
      </c>
      <c r="CH832" s="193" t="s">
        <v>271</v>
      </c>
      <c r="CI832" s="190" t="s">
        <v>271</v>
      </c>
      <c r="CJ832" s="193" t="s">
        <v>271</v>
      </c>
      <c r="CK832" s="193" t="s">
        <v>271</v>
      </c>
      <c r="CL832" s="190" t="s">
        <v>271</v>
      </c>
      <c r="CM832" s="193" t="s">
        <v>271</v>
      </c>
      <c r="CN832" s="193" t="s">
        <v>271</v>
      </c>
      <c r="CO832" s="190" t="s">
        <v>287</v>
      </c>
      <c r="CP832" s="193">
        <v>150</v>
      </c>
      <c r="CQ832" s="193">
        <v>0</v>
      </c>
      <c r="CR832" s="190" t="s">
        <v>271</v>
      </c>
      <c r="CS832" s="193" t="s">
        <v>271</v>
      </c>
      <c r="CT832" s="193" t="s">
        <v>271</v>
      </c>
      <c r="CU832" s="190" t="s">
        <v>271</v>
      </c>
      <c r="CV832" s="193" t="s">
        <v>271</v>
      </c>
      <c r="CW832" s="193" t="s">
        <v>271</v>
      </c>
      <c r="CX832" s="190" t="s">
        <v>271</v>
      </c>
      <c r="CY832" s="193" t="s">
        <v>271</v>
      </c>
      <c r="CZ832" s="193" t="s">
        <v>271</v>
      </c>
      <c r="DA832" s="190" t="s">
        <v>271</v>
      </c>
      <c r="DB832" s="193" t="s">
        <v>271</v>
      </c>
      <c r="DC832" s="193" t="s">
        <v>271</v>
      </c>
      <c r="DD832" s="190" t="s">
        <v>271</v>
      </c>
      <c r="DE832" s="193" t="s">
        <v>271</v>
      </c>
      <c r="DF832" s="193" t="s">
        <v>271</v>
      </c>
      <c r="DG832" s="190" t="s">
        <v>271</v>
      </c>
      <c r="DH832" s="193" t="s">
        <v>271</v>
      </c>
      <c r="DI832" s="193" t="s">
        <v>271</v>
      </c>
      <c r="DJ832" s="190" t="s">
        <v>271</v>
      </c>
      <c r="DK832" s="193" t="s">
        <v>271</v>
      </c>
      <c r="DL832" s="193" t="s">
        <v>271</v>
      </c>
      <c r="DM832" s="190" t="s">
        <v>271</v>
      </c>
      <c r="DN832" s="193" t="s">
        <v>271</v>
      </c>
      <c r="DO832" s="193" t="s">
        <v>271</v>
      </c>
      <c r="DP832" s="190" t="s">
        <v>271</v>
      </c>
      <c r="DQ832" s="193" t="s">
        <v>271</v>
      </c>
      <c r="DR832" s="193" t="s">
        <v>271</v>
      </c>
      <c r="DS832" s="190" t="s">
        <v>271</v>
      </c>
      <c r="DT832" s="193" t="s">
        <v>271</v>
      </c>
      <c r="DU832" s="193" t="s">
        <v>271</v>
      </c>
      <c r="DV832" s="190" t="s">
        <v>287</v>
      </c>
      <c r="DW832" s="193">
        <v>45</v>
      </c>
      <c r="DX832" s="193">
        <v>0</v>
      </c>
      <c r="DY832" s="193"/>
      <c r="DZ832" s="190" t="s">
        <v>297</v>
      </c>
      <c r="EA832" s="190" t="s">
        <v>271</v>
      </c>
      <c r="EB832" s="190" t="s">
        <v>271</v>
      </c>
      <c r="EC832" s="190" t="s">
        <v>297</v>
      </c>
      <c r="ED832" s="190" t="s">
        <v>271</v>
      </c>
      <c r="EE832" s="190" t="s">
        <v>271</v>
      </c>
      <c r="EF832" s="190" t="s">
        <v>12562</v>
      </c>
      <c r="EG832" s="190" t="s">
        <v>321</v>
      </c>
      <c r="EH832" s="190" t="s">
        <v>284</v>
      </c>
      <c r="EI832" s="190" t="s">
        <v>319</v>
      </c>
      <c r="EJ832" s="190" t="s">
        <v>244</v>
      </c>
      <c r="EK832" s="190" t="s">
        <v>282</v>
      </c>
      <c r="EL832" s="190" t="s">
        <v>297</v>
      </c>
      <c r="EM832" s="190" t="s">
        <v>297</v>
      </c>
      <c r="EN832" s="190" t="s">
        <v>272</v>
      </c>
      <c r="EO832" s="190" t="s">
        <v>297</v>
      </c>
      <c r="EP832" s="190" t="s">
        <v>464</v>
      </c>
      <c r="EQ832" s="190">
        <v>1</v>
      </c>
      <c r="ER832" s="190" t="s">
        <v>3897</v>
      </c>
      <c r="ES832" s="190" t="s">
        <v>272</v>
      </c>
      <c r="ET832" s="190" t="s">
        <v>272</v>
      </c>
      <c r="EU832" s="190" t="s">
        <v>297</v>
      </c>
      <c r="EV832" s="190" t="s">
        <v>297</v>
      </c>
      <c r="EW832" s="190" t="s">
        <v>691</v>
      </c>
      <c r="EX832" s="190">
        <v>2</v>
      </c>
      <c r="EY832" s="190" t="s">
        <v>302</v>
      </c>
      <c r="EZ832" s="190" t="s">
        <v>268</v>
      </c>
      <c r="FA832" s="190" t="s">
        <v>260</v>
      </c>
      <c r="FB832" s="190">
        <v>2</v>
      </c>
      <c r="FC832" s="190" t="s">
        <v>377</v>
      </c>
      <c r="FD832" s="190" t="s">
        <v>301</v>
      </c>
      <c r="FE832" s="190" t="s">
        <v>271</v>
      </c>
      <c r="FF832" s="190" t="s">
        <v>262</v>
      </c>
      <c r="FG832" s="190" t="s">
        <v>271</v>
      </c>
      <c r="FO832" s="190" t="s">
        <v>271</v>
      </c>
      <c r="FP832" s="190" t="s">
        <v>271</v>
      </c>
      <c r="FQ832" s="190">
        <v>0</v>
      </c>
      <c r="FR832" s="190">
        <v>150</v>
      </c>
      <c r="FS832" s="190" t="s">
        <v>272</v>
      </c>
      <c r="FT832" s="190" t="s">
        <v>297</v>
      </c>
      <c r="FU832" s="190" t="s">
        <v>297</v>
      </c>
      <c r="FV832" s="190" t="s">
        <v>271</v>
      </c>
      <c r="FW832" s="190" t="s">
        <v>297</v>
      </c>
      <c r="FX832" s="190" t="s">
        <v>271</v>
      </c>
      <c r="FY832" s="190" t="s">
        <v>297</v>
      </c>
      <c r="FZ832" s="190" t="s">
        <v>271</v>
      </c>
      <c r="GA832" s="190" t="s">
        <v>297</v>
      </c>
      <c r="GB832" s="190" t="s">
        <v>271</v>
      </c>
      <c r="GC832" s="190" t="s">
        <v>272</v>
      </c>
      <c r="GD832" s="190" t="s">
        <v>297</v>
      </c>
      <c r="GE832" s="190" t="s">
        <v>297</v>
      </c>
    </row>
    <row r="833" spans="1:187" x14ac:dyDescent="0.3">
      <c r="A833" s="190" t="s">
        <v>372</v>
      </c>
      <c r="B833" s="190">
        <v>3365</v>
      </c>
      <c r="C833" s="190" t="s">
        <v>172</v>
      </c>
      <c r="D833" s="190" t="s">
        <v>240</v>
      </c>
      <c r="E833" s="190" t="s">
        <v>9364</v>
      </c>
      <c r="F833" s="190" t="s">
        <v>9363</v>
      </c>
      <c r="G833" s="190" t="s">
        <v>4028</v>
      </c>
      <c r="H833" s="190" t="s">
        <v>1104</v>
      </c>
      <c r="I833" s="190" t="s">
        <v>301</v>
      </c>
      <c r="J833" s="190" t="s">
        <v>9362</v>
      </c>
      <c r="K833" s="190" t="s">
        <v>1104</v>
      </c>
      <c r="L833" s="190" t="s">
        <v>271</v>
      </c>
      <c r="M833" s="190" t="s">
        <v>9361</v>
      </c>
      <c r="N833" s="190" t="s">
        <v>271</v>
      </c>
      <c r="O833" s="190" t="s">
        <v>271</v>
      </c>
      <c r="P833" s="190" t="s">
        <v>271</v>
      </c>
      <c r="Q833" s="191">
        <v>42370</v>
      </c>
      <c r="R833" s="191">
        <v>42735</v>
      </c>
      <c r="T833" s="190" t="s">
        <v>391</v>
      </c>
      <c r="U833" s="194">
        <v>110000</v>
      </c>
      <c r="V833" s="190" t="s">
        <v>9360</v>
      </c>
      <c r="W833" s="190" t="s">
        <v>9359</v>
      </c>
      <c r="X833" s="190" t="s">
        <v>9358</v>
      </c>
      <c r="Y833" s="190" t="s">
        <v>271</v>
      </c>
      <c r="Z833" s="190" t="s">
        <v>271</v>
      </c>
      <c r="AA833" s="190" t="s">
        <v>271</v>
      </c>
      <c r="AB833" s="190" t="s">
        <v>310</v>
      </c>
      <c r="AC833" s="190" t="s">
        <v>9357</v>
      </c>
      <c r="AD833" s="190" t="s">
        <v>325</v>
      </c>
      <c r="AE833" s="190" t="s">
        <v>9356</v>
      </c>
      <c r="AF833" s="190" t="s">
        <v>9355</v>
      </c>
      <c r="AG833" s="193">
        <v>500</v>
      </c>
      <c r="AH833" s="193">
        <v>500</v>
      </c>
      <c r="AI833" s="193">
        <v>1000</v>
      </c>
      <c r="AJ833" s="193">
        <v>250</v>
      </c>
      <c r="AK833" s="193">
        <v>20</v>
      </c>
      <c r="AL833" s="193">
        <v>270</v>
      </c>
      <c r="AM833" s="193">
        <v>0</v>
      </c>
      <c r="AN833" s="193">
        <v>0</v>
      </c>
      <c r="AO833" s="193">
        <v>0</v>
      </c>
      <c r="AP833" s="193">
        <v>0</v>
      </c>
      <c r="AQ833" s="193">
        <v>0</v>
      </c>
      <c r="AR833" s="193">
        <v>0</v>
      </c>
      <c r="AS833" s="190" t="s">
        <v>271</v>
      </c>
      <c r="AT833" s="193" t="s">
        <v>271</v>
      </c>
      <c r="AU833" s="193" t="s">
        <v>271</v>
      </c>
      <c r="AV833" s="190" t="s">
        <v>271</v>
      </c>
      <c r="AW833" s="193" t="s">
        <v>271</v>
      </c>
      <c r="AX833" s="193" t="s">
        <v>271</v>
      </c>
      <c r="AY833" s="190" t="s">
        <v>271</v>
      </c>
      <c r="AZ833" s="193" t="s">
        <v>271</v>
      </c>
      <c r="BA833" s="193" t="s">
        <v>271</v>
      </c>
      <c r="BB833" s="190" t="s">
        <v>271</v>
      </c>
      <c r="BC833" s="193" t="s">
        <v>271</v>
      </c>
      <c r="BD833" s="193" t="s">
        <v>271</v>
      </c>
      <c r="BE833" s="190" t="s">
        <v>271</v>
      </c>
      <c r="BF833" s="193" t="s">
        <v>271</v>
      </c>
      <c r="BG833" s="193" t="s">
        <v>271</v>
      </c>
      <c r="BH833" s="190" t="s">
        <v>271</v>
      </c>
      <c r="BI833" s="193" t="s">
        <v>271</v>
      </c>
      <c r="BJ833" s="193" t="s">
        <v>271</v>
      </c>
      <c r="BK833" s="190" t="s">
        <v>271</v>
      </c>
      <c r="BL833" s="193" t="s">
        <v>271</v>
      </c>
      <c r="BM833" s="193" t="s">
        <v>271</v>
      </c>
      <c r="BN833" s="190" t="s">
        <v>271</v>
      </c>
      <c r="BO833" s="193" t="s">
        <v>271</v>
      </c>
      <c r="BP833" s="193" t="s">
        <v>271</v>
      </c>
      <c r="BQ833" s="190" t="s">
        <v>271</v>
      </c>
      <c r="BR833" s="193" t="s">
        <v>271</v>
      </c>
      <c r="BS833" s="193" t="s">
        <v>271</v>
      </c>
      <c r="BT833" s="190" t="s">
        <v>271</v>
      </c>
      <c r="BU833" s="193" t="s">
        <v>271</v>
      </c>
      <c r="BV833" s="193" t="s">
        <v>271</v>
      </c>
      <c r="BW833" s="193">
        <v>500</v>
      </c>
      <c r="BX833" s="193">
        <v>500</v>
      </c>
      <c r="BY833" s="193">
        <v>1000</v>
      </c>
      <c r="BZ833" s="193">
        <v>250</v>
      </c>
      <c r="CA833" s="193">
        <v>20</v>
      </c>
      <c r="CB833" s="193">
        <v>270</v>
      </c>
      <c r="CC833" s="190" t="s">
        <v>271</v>
      </c>
      <c r="CD833" s="193" t="s">
        <v>271</v>
      </c>
      <c r="CE833" s="193" t="s">
        <v>271</v>
      </c>
      <c r="CF833" s="190" t="s">
        <v>271</v>
      </c>
      <c r="CG833" s="193" t="s">
        <v>271</v>
      </c>
      <c r="CH833" s="193" t="s">
        <v>271</v>
      </c>
      <c r="CI833" s="190" t="s">
        <v>271</v>
      </c>
      <c r="CJ833" s="193" t="s">
        <v>271</v>
      </c>
      <c r="CK833" s="193" t="s">
        <v>271</v>
      </c>
      <c r="CL833" s="190" t="s">
        <v>271</v>
      </c>
      <c r="CM833" s="193" t="s">
        <v>271</v>
      </c>
      <c r="CN833" s="193" t="s">
        <v>271</v>
      </c>
      <c r="CO833" s="190" t="s">
        <v>287</v>
      </c>
      <c r="CP833" s="193">
        <v>0</v>
      </c>
      <c r="CQ833" s="193">
        <v>0</v>
      </c>
      <c r="CR833" s="190" t="s">
        <v>287</v>
      </c>
      <c r="CS833" s="193">
        <v>270</v>
      </c>
      <c r="CT833" s="193">
        <v>1000</v>
      </c>
      <c r="CU833" s="190" t="s">
        <v>271</v>
      </c>
      <c r="CV833" s="193" t="s">
        <v>271</v>
      </c>
      <c r="CW833" s="193" t="s">
        <v>271</v>
      </c>
      <c r="CX833" s="190" t="s">
        <v>271</v>
      </c>
      <c r="CY833" s="193" t="s">
        <v>271</v>
      </c>
      <c r="CZ833" s="193" t="s">
        <v>271</v>
      </c>
      <c r="DA833" s="190" t="s">
        <v>287</v>
      </c>
      <c r="DB833" s="193">
        <v>250</v>
      </c>
      <c r="DC833" s="193">
        <v>1000</v>
      </c>
      <c r="DD833" s="190" t="s">
        <v>271</v>
      </c>
      <c r="DE833" s="193" t="s">
        <v>271</v>
      </c>
      <c r="DF833" s="193" t="s">
        <v>271</v>
      </c>
      <c r="DG833" s="190" t="s">
        <v>271</v>
      </c>
      <c r="DH833" s="193" t="s">
        <v>271</v>
      </c>
      <c r="DI833" s="193" t="s">
        <v>271</v>
      </c>
      <c r="DJ833" s="190" t="s">
        <v>271</v>
      </c>
      <c r="DK833" s="193" t="s">
        <v>271</v>
      </c>
      <c r="DL833" s="193" t="s">
        <v>271</v>
      </c>
      <c r="DM833" s="190" t="s">
        <v>271</v>
      </c>
      <c r="DN833" s="193" t="s">
        <v>271</v>
      </c>
      <c r="DO833" s="193" t="s">
        <v>271</v>
      </c>
      <c r="DP833" s="190" t="s">
        <v>271</v>
      </c>
      <c r="DQ833" s="193" t="s">
        <v>271</v>
      </c>
      <c r="DR833" s="193" t="s">
        <v>271</v>
      </c>
      <c r="DS833" s="190" t="s">
        <v>287</v>
      </c>
      <c r="DT833" s="193">
        <v>250</v>
      </c>
      <c r="DU833" s="193">
        <v>1000</v>
      </c>
      <c r="DV833" s="190" t="s">
        <v>287</v>
      </c>
      <c r="DW833" s="193">
        <v>250</v>
      </c>
      <c r="DX833" s="193">
        <v>1000</v>
      </c>
      <c r="DY833" s="190" t="s">
        <v>356</v>
      </c>
      <c r="DZ833" s="190" t="s">
        <v>272</v>
      </c>
      <c r="EA833" s="190" t="s">
        <v>868</v>
      </c>
      <c r="EB833" s="190" t="s">
        <v>271</v>
      </c>
      <c r="EC833" s="190" t="s">
        <v>272</v>
      </c>
      <c r="ED833" s="190" t="s">
        <v>323</v>
      </c>
      <c r="EE833" s="190" t="s">
        <v>271</v>
      </c>
      <c r="EF833" s="190" t="s">
        <v>9354</v>
      </c>
      <c r="EG833" s="190" t="s">
        <v>352</v>
      </c>
      <c r="EH833" s="190" t="s">
        <v>284</v>
      </c>
      <c r="EI833" s="190" t="s">
        <v>483</v>
      </c>
      <c r="EJ833" s="190" t="s">
        <v>246</v>
      </c>
      <c r="EK833" s="190" t="s">
        <v>379</v>
      </c>
      <c r="EL833" s="190" t="s">
        <v>297</v>
      </c>
      <c r="EM833" s="190" t="s">
        <v>272</v>
      </c>
      <c r="EN833" s="190" t="s">
        <v>272</v>
      </c>
      <c r="EO833" s="190" t="s">
        <v>297</v>
      </c>
      <c r="EP833" s="190" t="s">
        <v>464</v>
      </c>
      <c r="EQ833" s="190">
        <v>2</v>
      </c>
      <c r="ER833" s="190" t="s">
        <v>349</v>
      </c>
      <c r="ES833" s="190" t="s">
        <v>272</v>
      </c>
      <c r="ET833" s="190" t="s">
        <v>272</v>
      </c>
      <c r="EU833" s="190" t="s">
        <v>297</v>
      </c>
      <c r="EV833" s="190" t="s">
        <v>297</v>
      </c>
      <c r="EW833" s="190" t="s">
        <v>601</v>
      </c>
      <c r="EX833" s="190">
        <v>2</v>
      </c>
      <c r="EY833" s="190" t="s">
        <v>302</v>
      </c>
      <c r="EZ833" s="190" t="s">
        <v>268</v>
      </c>
      <c r="FA833" s="190" t="s">
        <v>257</v>
      </c>
      <c r="FB833" s="193">
        <v>1</v>
      </c>
      <c r="FC833" s="190" t="s">
        <v>377</v>
      </c>
      <c r="FD833" s="190" t="s">
        <v>301</v>
      </c>
      <c r="FE833" s="190" t="s">
        <v>271</v>
      </c>
      <c r="FF833" s="190" t="s">
        <v>262</v>
      </c>
      <c r="FG833" s="190" t="s">
        <v>271</v>
      </c>
      <c r="FH833" s="190" t="s">
        <v>271</v>
      </c>
      <c r="FI833" s="190" t="s">
        <v>9353</v>
      </c>
      <c r="FJ833" s="190" t="s">
        <v>9352</v>
      </c>
      <c r="FK833" s="190" t="s">
        <v>271</v>
      </c>
      <c r="FL833" s="190" t="s">
        <v>9351</v>
      </c>
      <c r="FM833" s="190" t="s">
        <v>9350</v>
      </c>
      <c r="FN833" s="190" t="s">
        <v>271</v>
      </c>
      <c r="FO833" s="190" t="s">
        <v>271</v>
      </c>
      <c r="FP833" s="190" t="s">
        <v>271</v>
      </c>
      <c r="FQ833" s="193">
        <v>1000</v>
      </c>
      <c r="FR833" s="193">
        <v>270</v>
      </c>
      <c r="FS833" s="190" t="s">
        <v>271</v>
      </c>
      <c r="FT833" s="190" t="s">
        <v>271</v>
      </c>
      <c r="FU833" s="190" t="s">
        <v>271</v>
      </c>
      <c r="FV833" s="190" t="s">
        <v>271</v>
      </c>
      <c r="FW833" s="190" t="s">
        <v>271</v>
      </c>
      <c r="FX833" s="190" t="s">
        <v>271</v>
      </c>
      <c r="FY833" s="190" t="s">
        <v>271</v>
      </c>
      <c r="FZ833" s="190" t="s">
        <v>271</v>
      </c>
      <c r="GA833" s="190" t="s">
        <v>271</v>
      </c>
      <c r="GB833" s="190" t="s">
        <v>271</v>
      </c>
      <c r="GC833" s="190" t="s">
        <v>272</v>
      </c>
      <c r="GD833" s="190" t="s">
        <v>271</v>
      </c>
      <c r="GE833" s="190" t="s">
        <v>271</v>
      </c>
    </row>
    <row r="834" spans="1:187" x14ac:dyDescent="0.3">
      <c r="A834" s="190" t="s">
        <v>372</v>
      </c>
      <c r="B834" s="190">
        <v>3367</v>
      </c>
      <c r="C834" s="190" t="s">
        <v>172</v>
      </c>
      <c r="D834" s="190" t="s">
        <v>240</v>
      </c>
      <c r="E834" s="190" t="s">
        <v>9349</v>
      </c>
      <c r="F834" s="190" t="s">
        <v>9348</v>
      </c>
      <c r="G834" s="190" t="s">
        <v>4028</v>
      </c>
      <c r="H834" s="190" t="s">
        <v>1272</v>
      </c>
      <c r="I834" s="190" t="s">
        <v>301</v>
      </c>
      <c r="J834" s="190" t="s">
        <v>3314</v>
      </c>
      <c r="K834" s="190" t="s">
        <v>271</v>
      </c>
      <c r="L834" s="190" t="s">
        <v>271</v>
      </c>
      <c r="M834" s="190" t="s">
        <v>271</v>
      </c>
      <c r="N834" s="190" t="s">
        <v>271</v>
      </c>
      <c r="O834" s="190" t="s">
        <v>271</v>
      </c>
      <c r="P834" s="190" t="s">
        <v>271</v>
      </c>
      <c r="Q834" s="191">
        <v>42156</v>
      </c>
      <c r="R834" s="191">
        <v>43069</v>
      </c>
      <c r="S834" s="191">
        <v>43251</v>
      </c>
      <c r="T834" s="190" t="s">
        <v>366</v>
      </c>
      <c r="U834" s="194">
        <v>1103314</v>
      </c>
      <c r="V834" s="190" t="s">
        <v>9347</v>
      </c>
      <c r="W834" s="190" t="s">
        <v>364</v>
      </c>
      <c r="X834" s="190" t="s">
        <v>9346</v>
      </c>
      <c r="Y834" s="190" t="s">
        <v>3109</v>
      </c>
      <c r="Z834" s="190" t="s">
        <v>497</v>
      </c>
      <c r="AA834" s="190" t="s">
        <v>3108</v>
      </c>
      <c r="AB834" s="190" t="s">
        <v>310</v>
      </c>
      <c r="AC834" s="190" t="s">
        <v>9345</v>
      </c>
      <c r="AD834" s="190" t="s">
        <v>289</v>
      </c>
      <c r="AE834" s="190" t="s">
        <v>9344</v>
      </c>
      <c r="AF834" s="190" t="s">
        <v>9343</v>
      </c>
      <c r="AG834" s="193">
        <v>160827</v>
      </c>
      <c r="AH834" s="193">
        <v>144864</v>
      </c>
      <c r="AI834" s="193">
        <v>305691</v>
      </c>
      <c r="AJ834" s="193">
        <v>2550</v>
      </c>
      <c r="AK834" s="193">
        <v>2450</v>
      </c>
      <c r="AL834" s="193">
        <v>5720</v>
      </c>
      <c r="AM834" s="193">
        <v>0</v>
      </c>
      <c r="AN834" s="193">
        <v>0</v>
      </c>
      <c r="AO834" s="193">
        <v>0</v>
      </c>
      <c r="AP834" s="193">
        <v>0</v>
      </c>
      <c r="AQ834" s="193">
        <v>0</v>
      </c>
      <c r="AR834" s="193">
        <v>0</v>
      </c>
      <c r="AS834" s="190" t="s">
        <v>271</v>
      </c>
      <c r="AT834" s="193" t="s">
        <v>271</v>
      </c>
      <c r="AU834" s="193" t="s">
        <v>271</v>
      </c>
      <c r="AV834" s="190" t="s">
        <v>271</v>
      </c>
      <c r="AW834" s="193" t="s">
        <v>271</v>
      </c>
      <c r="AX834" s="193" t="s">
        <v>271</v>
      </c>
      <c r="AY834" s="190" t="s">
        <v>271</v>
      </c>
      <c r="AZ834" s="193" t="s">
        <v>271</v>
      </c>
      <c r="BA834" s="193" t="s">
        <v>271</v>
      </c>
      <c r="BB834" s="190" t="s">
        <v>271</v>
      </c>
      <c r="BC834" s="193" t="s">
        <v>271</v>
      </c>
      <c r="BD834" s="193" t="s">
        <v>271</v>
      </c>
      <c r="BE834" s="190" t="s">
        <v>271</v>
      </c>
      <c r="BF834" s="193" t="s">
        <v>271</v>
      </c>
      <c r="BG834" s="193" t="s">
        <v>271</v>
      </c>
      <c r="BH834" s="190" t="s">
        <v>271</v>
      </c>
      <c r="BI834" s="193" t="s">
        <v>271</v>
      </c>
      <c r="BJ834" s="193" t="s">
        <v>271</v>
      </c>
      <c r="BK834" s="190" t="s">
        <v>271</v>
      </c>
      <c r="BL834" s="193" t="s">
        <v>271</v>
      </c>
      <c r="BM834" s="193" t="s">
        <v>271</v>
      </c>
      <c r="BN834" s="190" t="s">
        <v>271</v>
      </c>
      <c r="BO834" s="193" t="s">
        <v>271</v>
      </c>
      <c r="BP834" s="193" t="s">
        <v>271</v>
      </c>
      <c r="BQ834" s="190" t="s">
        <v>271</v>
      </c>
      <c r="BR834" s="193" t="s">
        <v>271</v>
      </c>
      <c r="BS834" s="193" t="s">
        <v>271</v>
      </c>
      <c r="BT834" s="190" t="s">
        <v>271</v>
      </c>
      <c r="BU834" s="193" t="s">
        <v>271</v>
      </c>
      <c r="BV834" s="193" t="s">
        <v>271</v>
      </c>
      <c r="BW834" s="193">
        <v>5691</v>
      </c>
      <c r="BX834" s="193">
        <v>5538</v>
      </c>
      <c r="BY834" s="193">
        <v>11229</v>
      </c>
      <c r="BZ834" s="193">
        <v>1897</v>
      </c>
      <c r="CA834" s="193">
        <v>1846</v>
      </c>
      <c r="CB834" s="193">
        <v>3743</v>
      </c>
      <c r="CC834" s="190" t="s">
        <v>271</v>
      </c>
      <c r="CD834" s="193" t="s">
        <v>271</v>
      </c>
      <c r="CE834" s="193" t="s">
        <v>271</v>
      </c>
      <c r="CF834" s="190" t="s">
        <v>271</v>
      </c>
      <c r="CG834" s="193" t="s">
        <v>271</v>
      </c>
      <c r="CH834" s="193" t="s">
        <v>271</v>
      </c>
      <c r="CI834" s="190" t="s">
        <v>271</v>
      </c>
      <c r="CJ834" s="193" t="s">
        <v>271</v>
      </c>
      <c r="CK834" s="193" t="s">
        <v>271</v>
      </c>
      <c r="CL834" s="190" t="s">
        <v>271</v>
      </c>
      <c r="CM834" s="193" t="s">
        <v>271</v>
      </c>
      <c r="CN834" s="193" t="s">
        <v>271</v>
      </c>
      <c r="CO834" s="190" t="s">
        <v>271</v>
      </c>
      <c r="CP834" s="193" t="s">
        <v>271</v>
      </c>
      <c r="CQ834" s="193" t="s">
        <v>271</v>
      </c>
      <c r="CR834" s="190" t="s">
        <v>271</v>
      </c>
      <c r="CS834" s="193" t="s">
        <v>271</v>
      </c>
      <c r="CT834" s="193" t="s">
        <v>271</v>
      </c>
      <c r="CU834" s="190" t="s">
        <v>271</v>
      </c>
      <c r="CV834" s="193" t="s">
        <v>271</v>
      </c>
      <c r="CW834" s="193" t="s">
        <v>271</v>
      </c>
      <c r="CX834" s="190" t="s">
        <v>271</v>
      </c>
      <c r="CY834" s="193" t="s">
        <v>271</v>
      </c>
      <c r="CZ834" s="193" t="s">
        <v>271</v>
      </c>
      <c r="DA834" s="190" t="s">
        <v>271</v>
      </c>
      <c r="DB834" s="193" t="s">
        <v>271</v>
      </c>
      <c r="DC834" s="193" t="s">
        <v>271</v>
      </c>
      <c r="DD834" s="190" t="s">
        <v>271</v>
      </c>
      <c r="DE834" s="193" t="s">
        <v>271</v>
      </c>
      <c r="DF834" s="193" t="s">
        <v>271</v>
      </c>
      <c r="DG834" s="190" t="s">
        <v>271</v>
      </c>
      <c r="DH834" s="193" t="s">
        <v>271</v>
      </c>
      <c r="DI834" s="193" t="s">
        <v>271</v>
      </c>
      <c r="DJ834" s="190" t="s">
        <v>271</v>
      </c>
      <c r="DK834" s="193" t="s">
        <v>271</v>
      </c>
      <c r="DL834" s="193" t="s">
        <v>271</v>
      </c>
      <c r="DM834" s="190" t="s">
        <v>287</v>
      </c>
      <c r="DN834" s="193">
        <v>3743</v>
      </c>
      <c r="DO834" s="193">
        <v>11229</v>
      </c>
      <c r="DP834" s="190" t="s">
        <v>271</v>
      </c>
      <c r="DQ834" s="193" t="s">
        <v>271</v>
      </c>
      <c r="DR834" s="193" t="s">
        <v>271</v>
      </c>
      <c r="DS834" s="190" t="s">
        <v>271</v>
      </c>
      <c r="DT834" s="193" t="s">
        <v>271</v>
      </c>
      <c r="DU834" s="193" t="s">
        <v>271</v>
      </c>
      <c r="DV834" s="190" t="s">
        <v>271</v>
      </c>
      <c r="DW834" s="193" t="s">
        <v>271</v>
      </c>
      <c r="DX834" s="193" t="s">
        <v>271</v>
      </c>
      <c r="DY834" s="190" t="s">
        <v>356</v>
      </c>
      <c r="DZ834" s="190" t="s">
        <v>272</v>
      </c>
      <c r="EA834" s="190" t="s">
        <v>868</v>
      </c>
      <c r="EB834" s="190" t="s">
        <v>307</v>
      </c>
      <c r="EC834" s="190" t="s">
        <v>297</v>
      </c>
      <c r="ED834" s="190" t="s">
        <v>271</v>
      </c>
      <c r="EE834" s="190" t="s">
        <v>271</v>
      </c>
      <c r="EF834" s="190" t="s">
        <v>9342</v>
      </c>
      <c r="EG834" s="190" t="s">
        <v>321</v>
      </c>
      <c r="EH834" s="190" t="s">
        <v>320</v>
      </c>
      <c r="EI834" s="190" t="s">
        <v>319</v>
      </c>
      <c r="EJ834" s="190" t="s">
        <v>246</v>
      </c>
      <c r="EK834" s="190" t="s">
        <v>379</v>
      </c>
      <c r="EL834" s="190" t="s">
        <v>272</v>
      </c>
      <c r="EM834" s="190" t="s">
        <v>272</v>
      </c>
      <c r="EN834" s="190" t="s">
        <v>272</v>
      </c>
      <c r="EO834" s="190" t="s">
        <v>272</v>
      </c>
      <c r="EP834" s="190" t="s">
        <v>378</v>
      </c>
      <c r="EQ834" s="190">
        <v>4</v>
      </c>
      <c r="ER834" s="190" t="s">
        <v>404</v>
      </c>
      <c r="ES834" s="190" t="s">
        <v>272</v>
      </c>
      <c r="ET834" s="190" t="s">
        <v>272</v>
      </c>
      <c r="EU834" s="190" t="s">
        <v>272</v>
      </c>
      <c r="EV834" s="190" t="s">
        <v>272</v>
      </c>
      <c r="EW834" s="190" t="s">
        <v>279</v>
      </c>
      <c r="EX834" s="190">
        <v>4</v>
      </c>
      <c r="EY834" s="190" t="s">
        <v>318</v>
      </c>
      <c r="EZ834" s="190" t="s">
        <v>268</v>
      </c>
      <c r="FA834" s="190" t="s">
        <v>257</v>
      </c>
      <c r="FB834" s="193">
        <v>1</v>
      </c>
      <c r="FC834" s="190" t="s">
        <v>348</v>
      </c>
      <c r="FD834" s="190" t="s">
        <v>276</v>
      </c>
      <c r="FE834" s="190" t="s">
        <v>1041</v>
      </c>
      <c r="FF834" s="190" t="s">
        <v>263</v>
      </c>
      <c r="FG834" s="190" t="s">
        <v>9341</v>
      </c>
      <c r="FH834" s="190" t="s">
        <v>9340</v>
      </c>
      <c r="FI834" s="190" t="s">
        <v>3101</v>
      </c>
      <c r="FJ834" s="190" t="s">
        <v>9339</v>
      </c>
      <c r="FK834" s="190" t="s">
        <v>9338</v>
      </c>
      <c r="FL834" s="190" t="s">
        <v>3098</v>
      </c>
      <c r="FM834" s="190" t="s">
        <v>3097</v>
      </c>
      <c r="FN834" s="190" t="s">
        <v>3096</v>
      </c>
      <c r="FO834" s="190" t="s">
        <v>9337</v>
      </c>
      <c r="FP834" s="190" t="s">
        <v>9336</v>
      </c>
      <c r="FQ834" s="193">
        <v>11229</v>
      </c>
      <c r="FR834" s="193">
        <v>3743</v>
      </c>
      <c r="FS834" s="190" t="s">
        <v>297</v>
      </c>
      <c r="FT834" s="190" t="s">
        <v>297</v>
      </c>
      <c r="FU834" s="190" t="s">
        <v>297</v>
      </c>
      <c r="FV834" s="190" t="s">
        <v>297</v>
      </c>
      <c r="FW834" s="190" t="s">
        <v>297</v>
      </c>
      <c r="FX834" s="190" t="s">
        <v>297</v>
      </c>
      <c r="FY834" s="190" t="s">
        <v>297</v>
      </c>
      <c r="FZ834" s="190" t="s">
        <v>297</v>
      </c>
      <c r="GA834" s="190" t="s">
        <v>297</v>
      </c>
      <c r="GB834" s="190" t="s">
        <v>297</v>
      </c>
      <c r="GC834" s="190" t="s">
        <v>297</v>
      </c>
      <c r="GD834" s="190" t="s">
        <v>297</v>
      </c>
      <c r="GE834" s="190" t="s">
        <v>272</v>
      </c>
    </row>
    <row r="835" spans="1:187" x14ac:dyDescent="0.3">
      <c r="A835" s="190" t="s">
        <v>372</v>
      </c>
      <c r="B835" s="190">
        <v>3368</v>
      </c>
      <c r="C835" s="190" t="s">
        <v>172</v>
      </c>
      <c r="D835" s="190" t="s">
        <v>240</v>
      </c>
      <c r="E835" s="190" t="s">
        <v>9335</v>
      </c>
      <c r="F835" s="190" t="s">
        <v>9334</v>
      </c>
      <c r="G835" s="190" t="s">
        <v>4028</v>
      </c>
      <c r="H835" s="190" t="s">
        <v>1272</v>
      </c>
      <c r="I835" s="190" t="s">
        <v>301</v>
      </c>
      <c r="J835" s="190" t="s">
        <v>9333</v>
      </c>
      <c r="K835" s="190" t="s">
        <v>271</v>
      </c>
      <c r="L835" s="190" t="s">
        <v>271</v>
      </c>
      <c r="M835" s="190" t="s">
        <v>271</v>
      </c>
      <c r="N835" s="190" t="s">
        <v>271</v>
      </c>
      <c r="O835" s="190" t="s">
        <v>271</v>
      </c>
      <c r="P835" s="190" t="s">
        <v>271</v>
      </c>
      <c r="Q835" s="191">
        <v>42217</v>
      </c>
      <c r="R835" s="191">
        <v>42704</v>
      </c>
      <c r="T835" s="190" t="s">
        <v>366</v>
      </c>
      <c r="U835" s="194">
        <v>70000</v>
      </c>
      <c r="V835" s="190" t="s">
        <v>9320</v>
      </c>
      <c r="W835" s="190" t="s">
        <v>700</v>
      </c>
      <c r="X835" s="190" t="s">
        <v>9319</v>
      </c>
      <c r="Y835" s="190" t="s">
        <v>271</v>
      </c>
      <c r="Z835" s="190" t="s">
        <v>271</v>
      </c>
      <c r="AA835" s="190" t="s">
        <v>271</v>
      </c>
      <c r="AB835" s="190" t="s">
        <v>310</v>
      </c>
      <c r="AC835" s="190" t="s">
        <v>9332</v>
      </c>
      <c r="AD835" s="190" t="s">
        <v>325</v>
      </c>
      <c r="AE835" s="190" t="s">
        <v>9331</v>
      </c>
      <c r="AF835" s="190" t="s">
        <v>9330</v>
      </c>
      <c r="AG835" s="193">
        <v>2680</v>
      </c>
      <c r="AH835" s="193">
        <v>2320</v>
      </c>
      <c r="AI835" s="193">
        <v>5000</v>
      </c>
      <c r="AJ835" s="193">
        <v>750</v>
      </c>
      <c r="AK835" s="193">
        <v>650</v>
      </c>
      <c r="AL835" s="193">
        <v>1400</v>
      </c>
      <c r="AM835" s="193" t="s">
        <v>271</v>
      </c>
      <c r="AN835" s="193" t="s">
        <v>271</v>
      </c>
      <c r="AO835" s="193">
        <v>0</v>
      </c>
      <c r="AP835" s="193" t="s">
        <v>271</v>
      </c>
      <c r="AQ835" s="193" t="s">
        <v>271</v>
      </c>
      <c r="AR835" s="193">
        <v>0</v>
      </c>
      <c r="AS835" s="190" t="s">
        <v>271</v>
      </c>
      <c r="AT835" s="193" t="s">
        <v>271</v>
      </c>
      <c r="AU835" s="193" t="s">
        <v>271</v>
      </c>
      <c r="AV835" s="190" t="s">
        <v>271</v>
      </c>
      <c r="AW835" s="193" t="s">
        <v>271</v>
      </c>
      <c r="AX835" s="193" t="s">
        <v>271</v>
      </c>
      <c r="AY835" s="190" t="s">
        <v>271</v>
      </c>
      <c r="AZ835" s="193" t="s">
        <v>271</v>
      </c>
      <c r="BA835" s="193" t="s">
        <v>271</v>
      </c>
      <c r="BB835" s="190" t="s">
        <v>271</v>
      </c>
      <c r="BC835" s="193" t="s">
        <v>271</v>
      </c>
      <c r="BD835" s="193" t="s">
        <v>271</v>
      </c>
      <c r="BE835" s="190" t="s">
        <v>271</v>
      </c>
      <c r="BF835" s="193" t="s">
        <v>271</v>
      </c>
      <c r="BG835" s="193" t="s">
        <v>271</v>
      </c>
      <c r="BH835" s="190" t="s">
        <v>271</v>
      </c>
      <c r="BI835" s="193" t="s">
        <v>271</v>
      </c>
      <c r="BJ835" s="193" t="s">
        <v>271</v>
      </c>
      <c r="BK835" s="190" t="s">
        <v>271</v>
      </c>
      <c r="BL835" s="193" t="s">
        <v>271</v>
      </c>
      <c r="BM835" s="193" t="s">
        <v>271</v>
      </c>
      <c r="BN835" s="190" t="s">
        <v>271</v>
      </c>
      <c r="BO835" s="193" t="s">
        <v>271</v>
      </c>
      <c r="BP835" s="193" t="s">
        <v>271</v>
      </c>
      <c r="BQ835" s="190" t="s">
        <v>271</v>
      </c>
      <c r="BR835" s="193" t="s">
        <v>271</v>
      </c>
      <c r="BS835" s="193" t="s">
        <v>271</v>
      </c>
      <c r="BT835" s="190" t="s">
        <v>271</v>
      </c>
      <c r="BU835" s="193" t="s">
        <v>271</v>
      </c>
      <c r="BV835" s="193" t="s">
        <v>271</v>
      </c>
      <c r="BW835" s="193">
        <v>3071</v>
      </c>
      <c r="BX835" s="193">
        <v>2709</v>
      </c>
      <c r="BY835" s="193">
        <v>5780</v>
      </c>
      <c r="BZ835" s="193">
        <v>808</v>
      </c>
      <c r="CA835" s="193">
        <v>693</v>
      </c>
      <c r="CB835" s="193">
        <v>1501</v>
      </c>
      <c r="CC835" s="190" t="s">
        <v>271</v>
      </c>
      <c r="CD835" s="193" t="s">
        <v>271</v>
      </c>
      <c r="CE835" s="193" t="s">
        <v>271</v>
      </c>
      <c r="CF835" s="190" t="s">
        <v>271</v>
      </c>
      <c r="CG835" s="193" t="s">
        <v>271</v>
      </c>
      <c r="CH835" s="193" t="s">
        <v>271</v>
      </c>
      <c r="CI835" s="190" t="s">
        <v>271</v>
      </c>
      <c r="CJ835" s="193" t="s">
        <v>271</v>
      </c>
      <c r="CK835" s="193" t="s">
        <v>271</v>
      </c>
      <c r="CL835" s="190" t="s">
        <v>287</v>
      </c>
      <c r="CM835" s="193">
        <v>1501</v>
      </c>
      <c r="CN835" s="193">
        <v>5780</v>
      </c>
      <c r="CO835" s="190" t="s">
        <v>271</v>
      </c>
      <c r="CP835" s="193" t="s">
        <v>271</v>
      </c>
      <c r="CQ835" s="193" t="s">
        <v>271</v>
      </c>
      <c r="CR835" s="190" t="s">
        <v>271</v>
      </c>
      <c r="CS835" s="193" t="s">
        <v>271</v>
      </c>
      <c r="CT835" s="193" t="s">
        <v>271</v>
      </c>
      <c r="CU835" s="190" t="s">
        <v>271</v>
      </c>
      <c r="CV835" s="193" t="s">
        <v>271</v>
      </c>
      <c r="CW835" s="193" t="s">
        <v>271</v>
      </c>
      <c r="CX835" s="190" t="s">
        <v>271</v>
      </c>
      <c r="CY835" s="193" t="s">
        <v>271</v>
      </c>
      <c r="CZ835" s="193" t="s">
        <v>271</v>
      </c>
      <c r="DA835" s="190" t="s">
        <v>271</v>
      </c>
      <c r="DB835" s="193" t="s">
        <v>271</v>
      </c>
      <c r="DC835" s="193" t="s">
        <v>271</v>
      </c>
      <c r="DD835" s="190" t="s">
        <v>271</v>
      </c>
      <c r="DE835" s="193" t="s">
        <v>271</v>
      </c>
      <c r="DF835" s="193" t="s">
        <v>271</v>
      </c>
      <c r="DG835" s="190" t="s">
        <v>271</v>
      </c>
      <c r="DH835" s="193" t="s">
        <v>271</v>
      </c>
      <c r="DI835" s="193" t="s">
        <v>271</v>
      </c>
      <c r="DJ835" s="190" t="s">
        <v>271</v>
      </c>
      <c r="DK835" s="193" t="s">
        <v>271</v>
      </c>
      <c r="DL835" s="193" t="s">
        <v>271</v>
      </c>
      <c r="DM835" s="190" t="s">
        <v>271</v>
      </c>
      <c r="DN835" s="193" t="s">
        <v>271</v>
      </c>
      <c r="DO835" s="193" t="s">
        <v>271</v>
      </c>
      <c r="DP835" s="190" t="s">
        <v>271</v>
      </c>
      <c r="DQ835" s="193" t="s">
        <v>271</v>
      </c>
      <c r="DR835" s="193" t="s">
        <v>271</v>
      </c>
      <c r="DS835" s="190" t="s">
        <v>271</v>
      </c>
      <c r="DT835" s="193" t="s">
        <v>271</v>
      </c>
      <c r="DU835" s="193" t="s">
        <v>271</v>
      </c>
      <c r="DV835" s="190" t="s">
        <v>271</v>
      </c>
      <c r="DW835" s="193" t="s">
        <v>271</v>
      </c>
      <c r="DX835" s="193" t="s">
        <v>271</v>
      </c>
      <c r="DY835" s="190" t="s">
        <v>356</v>
      </c>
      <c r="DZ835" s="190" t="s">
        <v>297</v>
      </c>
      <c r="EA835" s="190" t="s">
        <v>271</v>
      </c>
      <c r="EB835" s="190" t="s">
        <v>271</v>
      </c>
      <c r="EC835" s="190" t="s">
        <v>297</v>
      </c>
      <c r="ED835" s="190" t="s">
        <v>271</v>
      </c>
      <c r="EE835" s="190" t="s">
        <v>271</v>
      </c>
      <c r="EF835" s="190" t="s">
        <v>271</v>
      </c>
      <c r="EG835" s="190" t="s">
        <v>352</v>
      </c>
      <c r="EH835" s="190" t="s">
        <v>284</v>
      </c>
      <c r="EI835" s="190" t="s">
        <v>283</v>
      </c>
      <c r="EJ835" s="190" t="s">
        <v>246</v>
      </c>
      <c r="EK835" s="190" t="s">
        <v>379</v>
      </c>
      <c r="EL835" s="190" t="s">
        <v>272</v>
      </c>
      <c r="EM835" s="190" t="s">
        <v>272</v>
      </c>
      <c r="EN835" s="190" t="s">
        <v>272</v>
      </c>
      <c r="EO835" s="190" t="s">
        <v>272</v>
      </c>
      <c r="EP835" s="190" t="s">
        <v>378</v>
      </c>
      <c r="EQ835" s="190">
        <v>4</v>
      </c>
      <c r="ER835" s="190" t="s">
        <v>349</v>
      </c>
      <c r="ES835" s="190" t="s">
        <v>272</v>
      </c>
      <c r="ET835" s="190" t="s">
        <v>272</v>
      </c>
      <c r="EU835" s="190" t="s">
        <v>272</v>
      </c>
      <c r="EV835" s="190" t="s">
        <v>272</v>
      </c>
      <c r="EW835" s="190" t="s">
        <v>303</v>
      </c>
      <c r="EX835" s="190">
        <v>4</v>
      </c>
      <c r="EY835" s="190" t="s">
        <v>318</v>
      </c>
      <c r="EZ835" s="190" t="s">
        <v>266</v>
      </c>
      <c r="FA835" s="190" t="s">
        <v>257</v>
      </c>
      <c r="FB835" s="193">
        <v>8</v>
      </c>
      <c r="FC835" s="190" t="s">
        <v>442</v>
      </c>
      <c r="FD835" s="190" t="s">
        <v>348</v>
      </c>
      <c r="FE835" s="190" t="s">
        <v>276</v>
      </c>
      <c r="FF835" s="190" t="s">
        <v>264</v>
      </c>
      <c r="FG835" s="190" t="s">
        <v>9329</v>
      </c>
      <c r="FH835" s="190" t="s">
        <v>9328</v>
      </c>
      <c r="FI835" s="190" t="s">
        <v>9327</v>
      </c>
      <c r="FJ835" s="190" t="s">
        <v>9326</v>
      </c>
      <c r="FK835" s="190" t="s">
        <v>271</v>
      </c>
      <c r="FL835" s="190" t="s">
        <v>9325</v>
      </c>
      <c r="FM835" s="190" t="s">
        <v>9324</v>
      </c>
      <c r="FN835" s="190" t="s">
        <v>271</v>
      </c>
      <c r="FO835" s="190" t="s">
        <v>271</v>
      </c>
      <c r="FP835" s="190" t="s">
        <v>9323</v>
      </c>
      <c r="FQ835" s="193">
        <v>5780</v>
      </c>
      <c r="FR835" s="193">
        <v>1501</v>
      </c>
      <c r="FS835" s="190" t="s">
        <v>271</v>
      </c>
      <c r="FT835" s="190" t="s">
        <v>271</v>
      </c>
      <c r="FU835" s="190" t="s">
        <v>271</v>
      </c>
      <c r="FV835" s="190" t="s">
        <v>271</v>
      </c>
      <c r="FW835" s="190" t="s">
        <v>271</v>
      </c>
      <c r="FX835" s="190" t="s">
        <v>271</v>
      </c>
      <c r="FY835" s="190" t="s">
        <v>271</v>
      </c>
      <c r="FZ835" s="190" t="s">
        <v>271</v>
      </c>
      <c r="GA835" s="190" t="s">
        <v>271</v>
      </c>
      <c r="GB835" s="190" t="s">
        <v>271</v>
      </c>
      <c r="GC835" s="190" t="s">
        <v>271</v>
      </c>
      <c r="GD835" s="190" t="s">
        <v>271</v>
      </c>
      <c r="GE835" s="190" t="s">
        <v>272</v>
      </c>
    </row>
    <row r="836" spans="1:187" x14ac:dyDescent="0.3">
      <c r="A836" s="190" t="s">
        <v>372</v>
      </c>
      <c r="B836" s="190">
        <v>3369</v>
      </c>
      <c r="C836" s="190" t="s">
        <v>172</v>
      </c>
      <c r="D836" s="190" t="s">
        <v>240</v>
      </c>
      <c r="E836" s="190" t="s">
        <v>9322</v>
      </c>
      <c r="F836" s="190" t="s">
        <v>9321</v>
      </c>
      <c r="G836" s="190" t="s">
        <v>4028</v>
      </c>
      <c r="H836" s="190" t="s">
        <v>1272</v>
      </c>
      <c r="I836" s="190" t="s">
        <v>4945</v>
      </c>
      <c r="J836" s="190" t="s">
        <v>4945</v>
      </c>
      <c r="K836" s="190" t="s">
        <v>271</v>
      </c>
      <c r="L836" s="190" t="s">
        <v>271</v>
      </c>
      <c r="M836" s="190" t="s">
        <v>271</v>
      </c>
      <c r="N836" s="190" t="s">
        <v>271</v>
      </c>
      <c r="O836" s="190" t="s">
        <v>271</v>
      </c>
      <c r="P836" s="190" t="s">
        <v>271</v>
      </c>
      <c r="Q836" s="191">
        <v>42016</v>
      </c>
      <c r="R836" s="191">
        <v>42380</v>
      </c>
      <c r="S836" s="191">
        <v>42490</v>
      </c>
      <c r="T836" s="190" t="s">
        <v>452</v>
      </c>
      <c r="U836" s="194">
        <v>600000</v>
      </c>
      <c r="V836" s="190" t="s">
        <v>9320</v>
      </c>
      <c r="W836" s="190" t="s">
        <v>700</v>
      </c>
      <c r="X836" s="190" t="s">
        <v>9319</v>
      </c>
      <c r="Y836" s="190" t="s">
        <v>271</v>
      </c>
      <c r="Z836" s="190" t="s">
        <v>271</v>
      </c>
      <c r="AA836" s="190" t="s">
        <v>271</v>
      </c>
      <c r="AB836" s="190" t="s">
        <v>448</v>
      </c>
      <c r="AC836" s="190" t="s">
        <v>9318</v>
      </c>
      <c r="AD836" s="190" t="s">
        <v>325</v>
      </c>
      <c r="AE836" s="190" t="s">
        <v>9317</v>
      </c>
      <c r="AF836" s="190" t="s">
        <v>9316</v>
      </c>
      <c r="AG836" s="193">
        <v>8178</v>
      </c>
      <c r="AH836" s="193">
        <v>8058</v>
      </c>
      <c r="AI836" s="193">
        <v>16236</v>
      </c>
      <c r="AJ836" s="193">
        <v>4820</v>
      </c>
      <c r="AK836" s="193">
        <v>4479</v>
      </c>
      <c r="AL836" s="193">
        <v>9299</v>
      </c>
      <c r="AM836" s="193">
        <v>4974</v>
      </c>
      <c r="AN836" s="193">
        <v>4485</v>
      </c>
      <c r="AO836" s="193">
        <v>9459</v>
      </c>
      <c r="AP836" s="193">
        <v>3775</v>
      </c>
      <c r="AQ836" s="193">
        <v>4542</v>
      </c>
      <c r="AR836" s="193">
        <v>8317</v>
      </c>
      <c r="AS836" s="190" t="s">
        <v>271</v>
      </c>
      <c r="AT836" s="193" t="s">
        <v>271</v>
      </c>
      <c r="AU836" s="193" t="s">
        <v>271</v>
      </c>
      <c r="AV836" s="190" t="s">
        <v>287</v>
      </c>
      <c r="AW836" s="193">
        <v>0</v>
      </c>
      <c r="AX836" s="193">
        <v>0</v>
      </c>
      <c r="AY836" s="190" t="s">
        <v>287</v>
      </c>
      <c r="AZ836" s="193">
        <v>405</v>
      </c>
      <c r="BA836" s="193">
        <v>1656</v>
      </c>
      <c r="BB836" s="190" t="s">
        <v>271</v>
      </c>
      <c r="BC836" s="193" t="s">
        <v>271</v>
      </c>
      <c r="BD836" s="193" t="s">
        <v>271</v>
      </c>
      <c r="BE836" s="190" t="s">
        <v>271</v>
      </c>
      <c r="BF836" s="193" t="s">
        <v>271</v>
      </c>
      <c r="BG836" s="193" t="s">
        <v>271</v>
      </c>
      <c r="BH836" s="190" t="s">
        <v>287</v>
      </c>
      <c r="BI836" s="193">
        <v>1375</v>
      </c>
      <c r="BJ836" s="193">
        <v>5362</v>
      </c>
      <c r="BK836" s="190" t="s">
        <v>271</v>
      </c>
      <c r="BL836" s="193" t="s">
        <v>271</v>
      </c>
      <c r="BM836" s="193" t="s">
        <v>271</v>
      </c>
      <c r="BN836" s="190" t="s">
        <v>271</v>
      </c>
      <c r="BO836" s="193" t="s">
        <v>271</v>
      </c>
      <c r="BP836" s="193" t="s">
        <v>271</v>
      </c>
      <c r="BQ836" s="190" t="s">
        <v>287</v>
      </c>
      <c r="BR836" s="193">
        <v>236</v>
      </c>
      <c r="BS836" s="193">
        <v>188</v>
      </c>
      <c r="BT836" s="190" t="s">
        <v>271</v>
      </c>
      <c r="BU836" s="193" t="s">
        <v>271</v>
      </c>
      <c r="BV836" s="193" t="s">
        <v>271</v>
      </c>
      <c r="BW836" s="193" t="s">
        <v>271</v>
      </c>
      <c r="BX836" s="193" t="s">
        <v>271</v>
      </c>
      <c r="BY836" s="193">
        <v>0</v>
      </c>
      <c r="BZ836" s="193" t="s">
        <v>271</v>
      </c>
      <c r="CA836" s="193" t="s">
        <v>271</v>
      </c>
      <c r="CB836" s="193">
        <v>0</v>
      </c>
      <c r="CC836" s="190" t="s">
        <v>271</v>
      </c>
      <c r="CD836" s="193" t="s">
        <v>271</v>
      </c>
      <c r="CE836" s="193" t="s">
        <v>271</v>
      </c>
      <c r="CF836" s="190" t="s">
        <v>271</v>
      </c>
      <c r="CG836" s="193" t="s">
        <v>271</v>
      </c>
      <c r="CH836" s="193" t="s">
        <v>271</v>
      </c>
      <c r="CI836" s="190" t="s">
        <v>271</v>
      </c>
      <c r="CJ836" s="193" t="s">
        <v>271</v>
      </c>
      <c r="CK836" s="193" t="s">
        <v>271</v>
      </c>
      <c r="CL836" s="190" t="s">
        <v>271</v>
      </c>
      <c r="CM836" s="193" t="s">
        <v>271</v>
      </c>
      <c r="CN836" s="193" t="s">
        <v>271</v>
      </c>
      <c r="CO836" s="190" t="s">
        <v>271</v>
      </c>
      <c r="CP836" s="193" t="s">
        <v>271</v>
      </c>
      <c r="CQ836" s="193" t="s">
        <v>271</v>
      </c>
      <c r="CR836" s="190" t="s">
        <v>271</v>
      </c>
      <c r="CS836" s="193" t="s">
        <v>271</v>
      </c>
      <c r="CT836" s="193" t="s">
        <v>271</v>
      </c>
      <c r="CU836" s="190" t="s">
        <v>271</v>
      </c>
      <c r="CV836" s="193" t="s">
        <v>271</v>
      </c>
      <c r="CW836" s="193" t="s">
        <v>271</v>
      </c>
      <c r="CX836" s="190" t="s">
        <v>271</v>
      </c>
      <c r="CY836" s="193" t="s">
        <v>271</v>
      </c>
      <c r="CZ836" s="193" t="s">
        <v>271</v>
      </c>
      <c r="DA836" s="190" t="s">
        <v>271</v>
      </c>
      <c r="DB836" s="193" t="s">
        <v>271</v>
      </c>
      <c r="DC836" s="193" t="s">
        <v>271</v>
      </c>
      <c r="DD836" s="190" t="s">
        <v>271</v>
      </c>
      <c r="DE836" s="193" t="s">
        <v>271</v>
      </c>
      <c r="DF836" s="193" t="s">
        <v>271</v>
      </c>
      <c r="DG836" s="190" t="s">
        <v>271</v>
      </c>
      <c r="DH836" s="193" t="s">
        <v>271</v>
      </c>
      <c r="DI836" s="193" t="s">
        <v>271</v>
      </c>
      <c r="DJ836" s="190" t="s">
        <v>271</v>
      </c>
      <c r="DK836" s="193" t="s">
        <v>271</v>
      </c>
      <c r="DL836" s="193" t="s">
        <v>271</v>
      </c>
      <c r="DM836" s="190" t="s">
        <v>271</v>
      </c>
      <c r="DN836" s="193" t="s">
        <v>271</v>
      </c>
      <c r="DO836" s="193" t="s">
        <v>271</v>
      </c>
      <c r="DP836" s="190" t="s">
        <v>271</v>
      </c>
      <c r="DQ836" s="193" t="s">
        <v>271</v>
      </c>
      <c r="DR836" s="193" t="s">
        <v>271</v>
      </c>
      <c r="DS836" s="190" t="s">
        <v>271</v>
      </c>
      <c r="DT836" s="193" t="s">
        <v>271</v>
      </c>
      <c r="DU836" s="193" t="s">
        <v>271</v>
      </c>
      <c r="DV836" s="190" t="s">
        <v>271</v>
      </c>
      <c r="DW836" s="193" t="s">
        <v>271</v>
      </c>
      <c r="DX836" s="193" t="s">
        <v>271</v>
      </c>
      <c r="DY836" s="190" t="s">
        <v>356</v>
      </c>
      <c r="DZ836" s="190" t="s">
        <v>272</v>
      </c>
      <c r="EA836" s="190" t="s">
        <v>427</v>
      </c>
      <c r="EB836" s="190" t="s">
        <v>307</v>
      </c>
      <c r="EC836" s="190" t="s">
        <v>297</v>
      </c>
      <c r="ED836" s="190" t="s">
        <v>271</v>
      </c>
      <c r="EE836" s="190" t="s">
        <v>271</v>
      </c>
      <c r="EF836" s="190" t="s">
        <v>9315</v>
      </c>
      <c r="EG836" s="190" t="s">
        <v>352</v>
      </c>
      <c r="EH836" s="190" t="s">
        <v>284</v>
      </c>
      <c r="EI836" s="190" t="s">
        <v>283</v>
      </c>
      <c r="EJ836" s="190" t="s">
        <v>246</v>
      </c>
      <c r="EK836" s="190" t="s">
        <v>379</v>
      </c>
      <c r="EL836" s="190" t="s">
        <v>272</v>
      </c>
      <c r="EM836" s="190" t="s">
        <v>272</v>
      </c>
      <c r="EN836" s="190" t="s">
        <v>272</v>
      </c>
      <c r="EO836" s="190" t="s">
        <v>272</v>
      </c>
      <c r="EP836" s="190" t="s">
        <v>378</v>
      </c>
      <c r="EQ836" s="190">
        <v>4</v>
      </c>
      <c r="ER836" s="190" t="s">
        <v>349</v>
      </c>
      <c r="ES836" s="190" t="s">
        <v>272</v>
      </c>
      <c r="ET836" s="190" t="s">
        <v>272</v>
      </c>
      <c r="EU836" s="190" t="s">
        <v>272</v>
      </c>
      <c r="EV836" s="190" t="s">
        <v>272</v>
      </c>
      <c r="EW836" s="190" t="s">
        <v>303</v>
      </c>
      <c r="EX836" s="190">
        <v>4</v>
      </c>
      <c r="EY836" s="190" t="s">
        <v>318</v>
      </c>
      <c r="EZ836" s="190" t="s">
        <v>266</v>
      </c>
      <c r="FA836" s="190" t="s">
        <v>258</v>
      </c>
      <c r="FB836" s="193">
        <v>2</v>
      </c>
      <c r="FC836" s="190" t="s">
        <v>442</v>
      </c>
      <c r="FD836" s="190" t="s">
        <v>348</v>
      </c>
      <c r="FE836" s="190" t="s">
        <v>276</v>
      </c>
      <c r="FF836" s="190" t="s">
        <v>262</v>
      </c>
      <c r="FG836" s="190" t="s">
        <v>271</v>
      </c>
      <c r="FH836" s="190" t="s">
        <v>9314</v>
      </c>
      <c r="FI836" s="190" t="s">
        <v>9313</v>
      </c>
      <c r="FJ836" s="190" t="s">
        <v>9312</v>
      </c>
      <c r="FK836" s="190" t="s">
        <v>9311</v>
      </c>
      <c r="FL836" s="190" t="s">
        <v>9310</v>
      </c>
      <c r="FM836" s="190" t="s">
        <v>9309</v>
      </c>
      <c r="FN836" s="190" t="s">
        <v>9308</v>
      </c>
      <c r="FO836" s="190" t="s">
        <v>271</v>
      </c>
      <c r="FP836" s="190" t="s">
        <v>9307</v>
      </c>
      <c r="FQ836" s="193">
        <v>9459</v>
      </c>
      <c r="FR836" s="193">
        <v>8317</v>
      </c>
      <c r="FS836" s="190" t="s">
        <v>271</v>
      </c>
      <c r="FT836" s="190" t="s">
        <v>271</v>
      </c>
      <c r="FU836" s="190" t="s">
        <v>272</v>
      </c>
      <c r="FV836" s="190" t="s">
        <v>272</v>
      </c>
      <c r="FW836" s="190" t="s">
        <v>271</v>
      </c>
      <c r="FX836" s="190" t="s">
        <v>271</v>
      </c>
      <c r="FY836" s="190" t="s">
        <v>271</v>
      </c>
      <c r="FZ836" s="190" t="s">
        <v>271</v>
      </c>
      <c r="GA836" s="190" t="s">
        <v>271</v>
      </c>
      <c r="GB836" s="190" t="s">
        <v>271</v>
      </c>
      <c r="GC836" s="190" t="s">
        <v>271</v>
      </c>
      <c r="GD836" s="190" t="s">
        <v>271</v>
      </c>
      <c r="GE836" s="190" t="s">
        <v>271</v>
      </c>
    </row>
    <row r="837" spans="1:187" x14ac:dyDescent="0.3">
      <c r="A837" s="190" t="s">
        <v>372</v>
      </c>
      <c r="B837" s="190">
        <v>3371</v>
      </c>
      <c r="C837" s="190" t="s">
        <v>172</v>
      </c>
      <c r="D837" s="190" t="s">
        <v>240</v>
      </c>
      <c r="E837" s="190" t="s">
        <v>9306</v>
      </c>
      <c r="F837" s="190" t="s">
        <v>9305</v>
      </c>
      <c r="G837" s="190" t="s">
        <v>4028</v>
      </c>
      <c r="H837" s="190" t="s">
        <v>1272</v>
      </c>
      <c r="I837" s="190" t="s">
        <v>4945</v>
      </c>
      <c r="J837" s="190" t="s">
        <v>4945</v>
      </c>
      <c r="K837" s="190" t="s">
        <v>271</v>
      </c>
      <c r="L837" s="190" t="s">
        <v>271</v>
      </c>
      <c r="M837" s="190" t="s">
        <v>271</v>
      </c>
      <c r="N837" s="190" t="s">
        <v>271</v>
      </c>
      <c r="O837" s="190" t="s">
        <v>271</v>
      </c>
      <c r="P837" s="190" t="s">
        <v>271</v>
      </c>
      <c r="Q837" s="191">
        <v>41730</v>
      </c>
      <c r="R837" s="191">
        <v>42735</v>
      </c>
      <c r="T837" s="190" t="s">
        <v>471</v>
      </c>
      <c r="U837" s="194">
        <v>41000</v>
      </c>
      <c r="V837" s="190" t="s">
        <v>9304</v>
      </c>
      <c r="W837" s="190" t="s">
        <v>9303</v>
      </c>
      <c r="X837" s="190" t="s">
        <v>9302</v>
      </c>
      <c r="Y837" s="190" t="s">
        <v>9301</v>
      </c>
      <c r="Z837" s="190" t="s">
        <v>9300</v>
      </c>
      <c r="AA837" s="190" t="s">
        <v>9299</v>
      </c>
      <c r="AB837" s="190" t="s">
        <v>310</v>
      </c>
      <c r="AC837" s="190" t="s">
        <v>9298</v>
      </c>
      <c r="AD837" s="190" t="s">
        <v>289</v>
      </c>
      <c r="AE837" s="190" t="s">
        <v>172</v>
      </c>
      <c r="AF837" s="190" t="s">
        <v>9297</v>
      </c>
      <c r="AG837" s="193">
        <v>11000000</v>
      </c>
      <c r="AH837" s="193" t="s">
        <v>271</v>
      </c>
      <c r="AI837" s="193" t="s">
        <v>271</v>
      </c>
      <c r="AJ837" s="193">
        <v>50</v>
      </c>
      <c r="AK837" s="193" t="s">
        <v>271</v>
      </c>
      <c r="AL837" s="193" t="s">
        <v>271</v>
      </c>
      <c r="AM837" s="193" t="s">
        <v>271</v>
      </c>
      <c r="AN837" s="193" t="s">
        <v>271</v>
      </c>
      <c r="AO837" s="193">
        <v>0</v>
      </c>
      <c r="AP837" s="193" t="s">
        <v>271</v>
      </c>
      <c r="AQ837" s="193" t="s">
        <v>271</v>
      </c>
      <c r="AR837" s="193">
        <v>0</v>
      </c>
      <c r="AS837" s="190" t="s">
        <v>271</v>
      </c>
      <c r="AT837" s="193" t="s">
        <v>271</v>
      </c>
      <c r="AU837" s="193" t="s">
        <v>271</v>
      </c>
      <c r="AV837" s="190" t="s">
        <v>271</v>
      </c>
      <c r="AW837" s="193" t="s">
        <v>271</v>
      </c>
      <c r="AX837" s="193" t="s">
        <v>271</v>
      </c>
      <c r="AY837" s="190" t="s">
        <v>271</v>
      </c>
      <c r="AZ837" s="193" t="s">
        <v>271</v>
      </c>
      <c r="BA837" s="193" t="s">
        <v>271</v>
      </c>
      <c r="BB837" s="190" t="s">
        <v>271</v>
      </c>
      <c r="BC837" s="193" t="s">
        <v>271</v>
      </c>
      <c r="BD837" s="193" t="s">
        <v>271</v>
      </c>
      <c r="BE837" s="190" t="s">
        <v>271</v>
      </c>
      <c r="BF837" s="193" t="s">
        <v>271</v>
      </c>
      <c r="BG837" s="193" t="s">
        <v>271</v>
      </c>
      <c r="BH837" s="190" t="s">
        <v>271</v>
      </c>
      <c r="BI837" s="193" t="s">
        <v>271</v>
      </c>
      <c r="BJ837" s="193" t="s">
        <v>271</v>
      </c>
      <c r="BK837" s="190" t="s">
        <v>271</v>
      </c>
      <c r="BL837" s="193" t="s">
        <v>271</v>
      </c>
      <c r="BM837" s="193" t="s">
        <v>271</v>
      </c>
      <c r="BN837" s="190" t="s">
        <v>271</v>
      </c>
      <c r="BO837" s="193" t="s">
        <v>271</v>
      </c>
      <c r="BP837" s="193" t="s">
        <v>271</v>
      </c>
      <c r="BQ837" s="190" t="s">
        <v>271</v>
      </c>
      <c r="BR837" s="193" t="s">
        <v>271</v>
      </c>
      <c r="BS837" s="193" t="s">
        <v>271</v>
      </c>
      <c r="BT837" s="190" t="s">
        <v>271</v>
      </c>
      <c r="BU837" s="193" t="s">
        <v>271</v>
      </c>
      <c r="BV837" s="193" t="s">
        <v>271</v>
      </c>
      <c r="BW837" s="193">
        <v>11000000</v>
      </c>
      <c r="BX837" s="193" t="s">
        <v>271</v>
      </c>
      <c r="BY837" s="193">
        <v>11000000</v>
      </c>
      <c r="BZ837" s="193">
        <v>25</v>
      </c>
      <c r="CA837" s="193" t="s">
        <v>271</v>
      </c>
      <c r="CB837" s="193">
        <v>25</v>
      </c>
      <c r="CC837" s="190" t="s">
        <v>271</v>
      </c>
      <c r="CD837" s="193" t="s">
        <v>271</v>
      </c>
      <c r="CE837" s="193" t="s">
        <v>271</v>
      </c>
      <c r="CF837" s="190" t="s">
        <v>271</v>
      </c>
      <c r="CG837" s="193" t="s">
        <v>271</v>
      </c>
      <c r="CH837" s="193" t="s">
        <v>271</v>
      </c>
      <c r="CI837" s="190" t="s">
        <v>271</v>
      </c>
      <c r="CJ837" s="193" t="s">
        <v>271</v>
      </c>
      <c r="CK837" s="193" t="s">
        <v>271</v>
      </c>
      <c r="CL837" s="190" t="s">
        <v>271</v>
      </c>
      <c r="CM837" s="193" t="s">
        <v>271</v>
      </c>
      <c r="CN837" s="193" t="s">
        <v>271</v>
      </c>
      <c r="CO837" s="190" t="s">
        <v>271</v>
      </c>
      <c r="CP837" s="193" t="s">
        <v>271</v>
      </c>
      <c r="CQ837" s="193" t="s">
        <v>271</v>
      </c>
      <c r="CR837" s="190" t="s">
        <v>271</v>
      </c>
      <c r="CS837" s="193" t="s">
        <v>271</v>
      </c>
      <c r="CT837" s="193" t="s">
        <v>271</v>
      </c>
      <c r="CU837" s="190" t="s">
        <v>271</v>
      </c>
      <c r="CV837" s="193" t="s">
        <v>271</v>
      </c>
      <c r="CW837" s="193" t="s">
        <v>271</v>
      </c>
      <c r="CX837" s="190" t="s">
        <v>287</v>
      </c>
      <c r="CY837" s="193">
        <v>0</v>
      </c>
      <c r="CZ837" s="193">
        <v>0</v>
      </c>
      <c r="DA837" s="190" t="s">
        <v>271</v>
      </c>
      <c r="DB837" s="193" t="s">
        <v>271</v>
      </c>
      <c r="DC837" s="193" t="s">
        <v>271</v>
      </c>
      <c r="DD837" s="190" t="s">
        <v>271</v>
      </c>
      <c r="DE837" s="193" t="s">
        <v>271</v>
      </c>
      <c r="DF837" s="193" t="s">
        <v>271</v>
      </c>
      <c r="DG837" s="190" t="s">
        <v>271</v>
      </c>
      <c r="DH837" s="193" t="s">
        <v>271</v>
      </c>
      <c r="DI837" s="193" t="s">
        <v>271</v>
      </c>
      <c r="DJ837" s="190" t="s">
        <v>271</v>
      </c>
      <c r="DK837" s="193" t="s">
        <v>271</v>
      </c>
      <c r="DL837" s="193" t="s">
        <v>271</v>
      </c>
      <c r="DM837" s="190" t="s">
        <v>271</v>
      </c>
      <c r="DN837" s="193" t="s">
        <v>271</v>
      </c>
      <c r="DO837" s="193" t="s">
        <v>271</v>
      </c>
      <c r="DP837" s="190" t="s">
        <v>271</v>
      </c>
      <c r="DQ837" s="193" t="s">
        <v>271</v>
      </c>
      <c r="DR837" s="193" t="s">
        <v>271</v>
      </c>
      <c r="DS837" s="190" t="s">
        <v>271</v>
      </c>
      <c r="DT837" s="193" t="s">
        <v>271</v>
      </c>
      <c r="DU837" s="193" t="s">
        <v>271</v>
      </c>
      <c r="DV837" s="190" t="s">
        <v>271</v>
      </c>
      <c r="DW837" s="193" t="s">
        <v>271</v>
      </c>
      <c r="DX837" s="193" t="s">
        <v>271</v>
      </c>
      <c r="DY837" s="190" t="s">
        <v>655</v>
      </c>
      <c r="DZ837" s="190" t="s">
        <v>297</v>
      </c>
      <c r="EA837" s="190" t="s">
        <v>271</v>
      </c>
      <c r="EB837" s="190" t="s">
        <v>271</v>
      </c>
      <c r="EC837" s="190" t="s">
        <v>297</v>
      </c>
      <c r="ED837" s="190" t="s">
        <v>271</v>
      </c>
      <c r="EE837" s="190" t="s">
        <v>271</v>
      </c>
      <c r="EF837" s="190" t="s">
        <v>9296</v>
      </c>
      <c r="EG837" s="190" t="s">
        <v>285</v>
      </c>
      <c r="EH837" s="190" t="s">
        <v>284</v>
      </c>
      <c r="EI837" s="190" t="s">
        <v>483</v>
      </c>
      <c r="EJ837" s="190" t="s">
        <v>244</v>
      </c>
      <c r="EK837" s="190" t="s">
        <v>351</v>
      </c>
      <c r="EL837" s="190" t="s">
        <v>272</v>
      </c>
      <c r="EM837" s="190" t="s">
        <v>272</v>
      </c>
      <c r="EN837" s="190" t="s">
        <v>272</v>
      </c>
      <c r="EO837" s="190" t="s">
        <v>297</v>
      </c>
      <c r="EP837" s="190" t="s">
        <v>281</v>
      </c>
      <c r="EQ837" s="190">
        <v>3</v>
      </c>
      <c r="ER837" s="190" t="s">
        <v>349</v>
      </c>
      <c r="ES837" s="190" t="s">
        <v>272</v>
      </c>
      <c r="ET837" s="190" t="s">
        <v>272</v>
      </c>
      <c r="EU837" s="190" t="s">
        <v>272</v>
      </c>
      <c r="EV837" s="190" t="s">
        <v>272</v>
      </c>
      <c r="EW837" s="190" t="s">
        <v>303</v>
      </c>
      <c r="EX837" s="190">
        <v>4</v>
      </c>
      <c r="EY837" s="190" t="s">
        <v>302</v>
      </c>
      <c r="EZ837" s="190" t="s">
        <v>268</v>
      </c>
      <c r="FA837" s="190" t="s">
        <v>260</v>
      </c>
      <c r="FB837" s="193">
        <v>1</v>
      </c>
      <c r="FC837" s="190" t="s">
        <v>482</v>
      </c>
      <c r="FD837" s="190" t="s">
        <v>276</v>
      </c>
      <c r="FE837" s="190" t="s">
        <v>271</v>
      </c>
      <c r="FF837" s="190" t="s">
        <v>262</v>
      </c>
      <c r="FG837" s="190" t="s">
        <v>271</v>
      </c>
      <c r="FH837" s="190" t="s">
        <v>9295</v>
      </c>
      <c r="FI837" s="190" t="s">
        <v>9294</v>
      </c>
      <c r="FJ837" s="190" t="s">
        <v>271</v>
      </c>
      <c r="FK837" s="190" t="s">
        <v>271</v>
      </c>
      <c r="FL837" s="190" t="s">
        <v>9293</v>
      </c>
      <c r="FM837" s="190" t="s">
        <v>271</v>
      </c>
      <c r="FN837" s="190" t="s">
        <v>271</v>
      </c>
      <c r="FO837" s="190" t="s">
        <v>271</v>
      </c>
      <c r="FP837" s="190" t="s">
        <v>271</v>
      </c>
      <c r="FQ837" s="193">
        <v>11000000</v>
      </c>
      <c r="FR837" s="193">
        <v>25</v>
      </c>
      <c r="FS837" s="190" t="s">
        <v>271</v>
      </c>
      <c r="FT837" s="190" t="s">
        <v>271</v>
      </c>
      <c r="FU837" s="190" t="s">
        <v>271</v>
      </c>
      <c r="FV837" s="190" t="s">
        <v>271</v>
      </c>
      <c r="FW837" s="190" t="s">
        <v>271</v>
      </c>
      <c r="FX837" s="190" t="s">
        <v>271</v>
      </c>
      <c r="FY837" s="190" t="s">
        <v>272</v>
      </c>
      <c r="FZ837" s="190" t="s">
        <v>271</v>
      </c>
      <c r="GA837" s="190" t="s">
        <v>271</v>
      </c>
      <c r="GB837" s="190" t="s">
        <v>271</v>
      </c>
      <c r="GC837" s="190" t="s">
        <v>271</v>
      </c>
      <c r="GD837" s="190" t="s">
        <v>271</v>
      </c>
      <c r="GE837" s="190" t="s">
        <v>271</v>
      </c>
    </row>
    <row r="838" spans="1:187" x14ac:dyDescent="0.3">
      <c r="A838" s="190" t="s">
        <v>372</v>
      </c>
      <c r="B838" s="190">
        <v>3372</v>
      </c>
      <c r="C838" s="190" t="s">
        <v>172</v>
      </c>
      <c r="D838" s="190" t="s">
        <v>240</v>
      </c>
      <c r="E838" s="190" t="s">
        <v>5652</v>
      </c>
      <c r="F838" s="190" t="s">
        <v>5651</v>
      </c>
      <c r="G838" s="190" t="s">
        <v>5395</v>
      </c>
      <c r="H838" s="190" t="s">
        <v>1272</v>
      </c>
      <c r="I838" s="190" t="s">
        <v>301</v>
      </c>
      <c r="J838" s="190" t="s">
        <v>5650</v>
      </c>
      <c r="K838" s="190" t="s">
        <v>271</v>
      </c>
      <c r="L838" s="190" t="s">
        <v>271</v>
      </c>
      <c r="M838" s="190" t="s">
        <v>271</v>
      </c>
      <c r="N838" s="190" t="s">
        <v>271</v>
      </c>
      <c r="O838" s="190" t="s">
        <v>271</v>
      </c>
      <c r="P838" s="190" t="s">
        <v>271</v>
      </c>
      <c r="Q838" s="191">
        <v>42309</v>
      </c>
      <c r="R838" s="191">
        <v>42704</v>
      </c>
      <c r="S838" s="191">
        <v>42794</v>
      </c>
      <c r="T838" s="190" t="s">
        <v>391</v>
      </c>
      <c r="U838" s="194">
        <v>171428</v>
      </c>
      <c r="V838" s="190" t="s">
        <v>5649</v>
      </c>
      <c r="W838" s="190" t="s">
        <v>3119</v>
      </c>
      <c r="X838" s="190" t="s">
        <v>5648</v>
      </c>
      <c r="Y838" s="190" t="s">
        <v>271</v>
      </c>
      <c r="Z838" s="190" t="s">
        <v>271</v>
      </c>
      <c r="AA838" s="190" t="s">
        <v>271</v>
      </c>
      <c r="AB838" s="190" t="s">
        <v>310</v>
      </c>
      <c r="AC838" s="190" t="s">
        <v>5647</v>
      </c>
      <c r="AD838" s="190" t="s">
        <v>325</v>
      </c>
      <c r="AE838" s="190" t="s">
        <v>5646</v>
      </c>
      <c r="AF838" s="190" t="s">
        <v>5645</v>
      </c>
      <c r="AG838" s="193">
        <v>1500</v>
      </c>
      <c r="AH838" s="193">
        <v>1000</v>
      </c>
      <c r="AI838" s="193">
        <v>2500</v>
      </c>
      <c r="AJ838" s="193">
        <v>200</v>
      </c>
      <c r="AK838" s="193">
        <v>50</v>
      </c>
      <c r="AL838" s="193">
        <v>250</v>
      </c>
      <c r="AM838" s="193">
        <v>0</v>
      </c>
      <c r="AN838" s="193">
        <v>0</v>
      </c>
      <c r="AO838" s="193">
        <v>0</v>
      </c>
      <c r="AP838" s="193">
        <v>0</v>
      </c>
      <c r="AQ838" s="193">
        <v>0</v>
      </c>
      <c r="AR838" s="193">
        <v>0</v>
      </c>
      <c r="AS838" s="190" t="s">
        <v>271</v>
      </c>
      <c r="AT838" s="193" t="s">
        <v>271</v>
      </c>
      <c r="AU838" s="193" t="s">
        <v>271</v>
      </c>
      <c r="AV838" s="190" t="s">
        <v>271</v>
      </c>
      <c r="AW838" s="193" t="s">
        <v>271</v>
      </c>
      <c r="AX838" s="193" t="s">
        <v>271</v>
      </c>
      <c r="AY838" s="190" t="s">
        <v>271</v>
      </c>
      <c r="AZ838" s="193" t="s">
        <v>271</v>
      </c>
      <c r="BA838" s="193" t="s">
        <v>271</v>
      </c>
      <c r="BB838" s="190" t="s">
        <v>271</v>
      </c>
      <c r="BC838" s="193" t="s">
        <v>271</v>
      </c>
      <c r="BD838" s="193" t="s">
        <v>271</v>
      </c>
      <c r="BE838" s="190" t="s">
        <v>271</v>
      </c>
      <c r="BF838" s="193" t="s">
        <v>271</v>
      </c>
      <c r="BG838" s="193" t="s">
        <v>271</v>
      </c>
      <c r="BH838" s="190" t="s">
        <v>271</v>
      </c>
      <c r="BI838" s="193" t="s">
        <v>271</v>
      </c>
      <c r="BJ838" s="193" t="s">
        <v>271</v>
      </c>
      <c r="BK838" s="190" t="s">
        <v>271</v>
      </c>
      <c r="BL838" s="193" t="s">
        <v>271</v>
      </c>
      <c r="BM838" s="193" t="s">
        <v>271</v>
      </c>
      <c r="BN838" s="190" t="s">
        <v>271</v>
      </c>
      <c r="BO838" s="193" t="s">
        <v>271</v>
      </c>
      <c r="BP838" s="193" t="s">
        <v>271</v>
      </c>
      <c r="BQ838" s="190" t="s">
        <v>271</v>
      </c>
      <c r="BR838" s="193" t="s">
        <v>271</v>
      </c>
      <c r="BS838" s="193" t="s">
        <v>271</v>
      </c>
      <c r="BT838" s="190" t="s">
        <v>271</v>
      </c>
      <c r="BU838" s="193" t="s">
        <v>271</v>
      </c>
      <c r="BV838" s="193" t="s">
        <v>271</v>
      </c>
      <c r="BW838" s="193">
        <v>750</v>
      </c>
      <c r="BX838" s="193">
        <v>500</v>
      </c>
      <c r="BY838" s="193">
        <v>1250</v>
      </c>
      <c r="BZ838" s="193">
        <v>125</v>
      </c>
      <c r="CA838" s="193">
        <v>25</v>
      </c>
      <c r="CB838" s="193">
        <v>150</v>
      </c>
      <c r="CC838" s="190" t="s">
        <v>271</v>
      </c>
      <c r="CD838" s="193" t="s">
        <v>271</v>
      </c>
      <c r="CE838" s="193" t="s">
        <v>271</v>
      </c>
      <c r="CF838" s="190" t="s">
        <v>271</v>
      </c>
      <c r="CG838" s="193" t="s">
        <v>271</v>
      </c>
      <c r="CH838" s="193" t="s">
        <v>271</v>
      </c>
      <c r="CI838" s="190" t="s">
        <v>271</v>
      </c>
      <c r="CJ838" s="193" t="s">
        <v>271</v>
      </c>
      <c r="CK838" s="193" t="s">
        <v>271</v>
      </c>
      <c r="CL838" s="190" t="s">
        <v>271</v>
      </c>
      <c r="CM838" s="193" t="s">
        <v>271</v>
      </c>
      <c r="CN838" s="193" t="s">
        <v>271</v>
      </c>
      <c r="CO838" s="190" t="s">
        <v>287</v>
      </c>
      <c r="CP838" s="193">
        <v>0</v>
      </c>
      <c r="CQ838" s="193">
        <v>0</v>
      </c>
      <c r="CR838" s="190" t="s">
        <v>271</v>
      </c>
      <c r="CS838" s="193" t="s">
        <v>271</v>
      </c>
      <c r="CT838" s="193" t="s">
        <v>271</v>
      </c>
      <c r="CU838" s="190" t="s">
        <v>271</v>
      </c>
      <c r="CV838" s="193" t="s">
        <v>271</v>
      </c>
      <c r="CW838" s="193" t="s">
        <v>271</v>
      </c>
      <c r="CX838" s="190" t="s">
        <v>271</v>
      </c>
      <c r="CY838" s="193" t="s">
        <v>271</v>
      </c>
      <c r="CZ838" s="193" t="s">
        <v>271</v>
      </c>
      <c r="DA838" s="190" t="s">
        <v>271</v>
      </c>
      <c r="DB838" s="193" t="s">
        <v>271</v>
      </c>
      <c r="DC838" s="193" t="s">
        <v>271</v>
      </c>
      <c r="DD838" s="190" t="s">
        <v>271</v>
      </c>
      <c r="DE838" s="193" t="s">
        <v>271</v>
      </c>
      <c r="DF838" s="193" t="s">
        <v>271</v>
      </c>
      <c r="DG838" s="190" t="s">
        <v>271</v>
      </c>
      <c r="DH838" s="193" t="s">
        <v>271</v>
      </c>
      <c r="DI838" s="193" t="s">
        <v>271</v>
      </c>
      <c r="DJ838" s="190" t="s">
        <v>271</v>
      </c>
      <c r="DK838" s="193" t="s">
        <v>271</v>
      </c>
      <c r="DL838" s="193" t="s">
        <v>271</v>
      </c>
      <c r="DM838" s="190" t="s">
        <v>271</v>
      </c>
      <c r="DN838" s="193" t="s">
        <v>271</v>
      </c>
      <c r="DO838" s="193" t="s">
        <v>271</v>
      </c>
      <c r="DP838" s="190" t="s">
        <v>271</v>
      </c>
      <c r="DQ838" s="193" t="s">
        <v>271</v>
      </c>
      <c r="DR838" s="193" t="s">
        <v>271</v>
      </c>
      <c r="DS838" s="190" t="s">
        <v>271</v>
      </c>
      <c r="DT838" s="193" t="s">
        <v>271</v>
      </c>
      <c r="DU838" s="193" t="s">
        <v>271</v>
      </c>
      <c r="DV838" s="190" t="s">
        <v>287</v>
      </c>
      <c r="DW838" s="193">
        <v>150</v>
      </c>
      <c r="DX838" s="193">
        <v>700</v>
      </c>
      <c r="DY838" s="190" t="s">
        <v>356</v>
      </c>
      <c r="DZ838" s="190" t="s">
        <v>272</v>
      </c>
      <c r="EA838" s="190" t="s">
        <v>308</v>
      </c>
      <c r="EB838" s="190" t="s">
        <v>271</v>
      </c>
      <c r="EC838" s="190" t="s">
        <v>271</v>
      </c>
      <c r="ED838" s="190" t="s">
        <v>271</v>
      </c>
      <c r="EE838" s="190" t="s">
        <v>271</v>
      </c>
      <c r="EF838" s="190" t="s">
        <v>271</v>
      </c>
      <c r="EG838" s="190" t="s">
        <v>352</v>
      </c>
      <c r="EH838" s="190" t="s">
        <v>380</v>
      </c>
      <c r="EI838" s="190" t="s">
        <v>283</v>
      </c>
      <c r="EJ838" s="190" t="s">
        <v>246</v>
      </c>
      <c r="EK838" s="190" t="s">
        <v>351</v>
      </c>
      <c r="EL838" s="190" t="s">
        <v>272</v>
      </c>
      <c r="EM838" s="190" t="s">
        <v>297</v>
      </c>
      <c r="EN838" s="190" t="s">
        <v>271</v>
      </c>
      <c r="EO838" s="190" t="s">
        <v>297</v>
      </c>
      <c r="EP838" s="190" t="s">
        <v>464</v>
      </c>
      <c r="EQ838" s="190">
        <v>1</v>
      </c>
      <c r="ER838" s="190" t="s">
        <v>349</v>
      </c>
      <c r="ES838" s="190" t="s">
        <v>272</v>
      </c>
      <c r="ET838" s="190" t="s">
        <v>297</v>
      </c>
      <c r="EU838" s="190" t="s">
        <v>272</v>
      </c>
      <c r="EV838" s="190" t="s">
        <v>272</v>
      </c>
      <c r="EW838" s="190" t="s">
        <v>303</v>
      </c>
      <c r="EX838" s="190">
        <v>3</v>
      </c>
      <c r="EY838" s="190" t="s">
        <v>302</v>
      </c>
      <c r="EZ838" s="190" t="s">
        <v>268</v>
      </c>
      <c r="FA838" s="190" t="s">
        <v>257</v>
      </c>
      <c r="FB838" s="193">
        <v>2</v>
      </c>
      <c r="FC838" s="190" t="s">
        <v>348</v>
      </c>
      <c r="FD838" s="190" t="s">
        <v>377</v>
      </c>
      <c r="FE838" s="190" t="s">
        <v>271</v>
      </c>
      <c r="FF838" s="190" t="s">
        <v>262</v>
      </c>
      <c r="FG838" s="190" t="s">
        <v>271</v>
      </c>
      <c r="FH838" s="190" t="s">
        <v>5644</v>
      </c>
      <c r="FI838" s="190" t="s">
        <v>5643</v>
      </c>
      <c r="FJ838" s="190" t="s">
        <v>5642</v>
      </c>
      <c r="FK838" s="190" t="s">
        <v>5641</v>
      </c>
      <c r="FL838" s="190" t="s">
        <v>5640</v>
      </c>
      <c r="FM838" s="190" t="s">
        <v>5639</v>
      </c>
      <c r="FN838" s="190" t="s">
        <v>271</v>
      </c>
      <c r="FO838" s="190" t="s">
        <v>271</v>
      </c>
      <c r="FP838" s="190" t="s">
        <v>5638</v>
      </c>
      <c r="FQ838" s="193">
        <v>1250</v>
      </c>
      <c r="FR838" s="193">
        <v>150</v>
      </c>
      <c r="FS838" s="190" t="s">
        <v>271</v>
      </c>
      <c r="FT838" s="190" t="s">
        <v>271</v>
      </c>
      <c r="FU838" s="190" t="s">
        <v>271</v>
      </c>
      <c r="FV838" s="190" t="s">
        <v>271</v>
      </c>
      <c r="FW838" s="190" t="s">
        <v>271</v>
      </c>
      <c r="FX838" s="190" t="s">
        <v>271</v>
      </c>
      <c r="FY838" s="190" t="s">
        <v>271</v>
      </c>
      <c r="FZ838" s="190" t="s">
        <v>271</v>
      </c>
      <c r="GA838" s="190" t="s">
        <v>271</v>
      </c>
      <c r="GB838" s="190" t="s">
        <v>271</v>
      </c>
      <c r="GC838" s="190" t="s">
        <v>272</v>
      </c>
      <c r="GD838" s="190" t="s">
        <v>272</v>
      </c>
      <c r="GE838" s="190" t="s">
        <v>271</v>
      </c>
    </row>
    <row r="839" spans="1:187" x14ac:dyDescent="0.3">
      <c r="A839" s="190" t="s">
        <v>372</v>
      </c>
      <c r="B839" s="190">
        <v>3364</v>
      </c>
      <c r="C839" s="190" t="s">
        <v>172</v>
      </c>
      <c r="D839" s="190" t="s">
        <v>240</v>
      </c>
      <c r="E839" s="190" t="s">
        <v>3122</v>
      </c>
      <c r="F839" s="190" t="s">
        <v>3121</v>
      </c>
      <c r="G839" s="190" t="s">
        <v>2855</v>
      </c>
      <c r="H839" s="190" t="s">
        <v>369</v>
      </c>
      <c r="I839" s="190" t="s">
        <v>2128</v>
      </c>
      <c r="J839" s="190" t="s">
        <v>2650</v>
      </c>
      <c r="K839" s="190" t="s">
        <v>271</v>
      </c>
      <c r="L839" s="190" t="s">
        <v>271</v>
      </c>
      <c r="M839" s="190" t="s">
        <v>271</v>
      </c>
      <c r="N839" s="190" t="s">
        <v>271</v>
      </c>
      <c r="O839" s="190" t="s">
        <v>271</v>
      </c>
      <c r="P839" s="190" t="s">
        <v>271</v>
      </c>
      <c r="Q839" s="191">
        <v>42401</v>
      </c>
      <c r="R839" s="191">
        <v>43131</v>
      </c>
      <c r="T839" s="190" t="s">
        <v>471</v>
      </c>
      <c r="U839" s="194">
        <v>438397.57</v>
      </c>
      <c r="V839" s="190" t="s">
        <v>3109</v>
      </c>
      <c r="W839" s="190" t="s">
        <v>497</v>
      </c>
      <c r="X839" s="190" t="s">
        <v>3120</v>
      </c>
      <c r="Y839" s="190" t="s">
        <v>704</v>
      </c>
      <c r="Z839" s="190" t="s">
        <v>3119</v>
      </c>
      <c r="AA839" s="190" t="s">
        <v>3118</v>
      </c>
      <c r="AB839" s="190" t="s">
        <v>310</v>
      </c>
      <c r="AC839" s="190" t="s">
        <v>3117</v>
      </c>
      <c r="AD839" s="190" t="s">
        <v>301</v>
      </c>
      <c r="AE839" s="190" t="s">
        <v>3116</v>
      </c>
      <c r="AF839" s="190" t="s">
        <v>3115</v>
      </c>
      <c r="AG839" s="193">
        <v>75000</v>
      </c>
      <c r="AH839" s="193">
        <v>0</v>
      </c>
      <c r="AI839" s="193">
        <v>75000</v>
      </c>
      <c r="AJ839" s="193">
        <v>420</v>
      </c>
      <c r="AK839" s="193">
        <v>210</v>
      </c>
      <c r="AL839" s="193">
        <v>630</v>
      </c>
      <c r="AM839" s="193">
        <v>0</v>
      </c>
      <c r="AN839" s="193">
        <v>0</v>
      </c>
      <c r="AO839" s="193">
        <v>0</v>
      </c>
      <c r="AP839" s="193">
        <v>0</v>
      </c>
      <c r="AQ839" s="193">
        <v>0</v>
      </c>
      <c r="AR839" s="193">
        <v>0</v>
      </c>
      <c r="AS839" s="190" t="s">
        <v>271</v>
      </c>
      <c r="AT839" s="193" t="s">
        <v>271</v>
      </c>
      <c r="AU839" s="193" t="s">
        <v>271</v>
      </c>
      <c r="AV839" s="190" t="s">
        <v>271</v>
      </c>
      <c r="AW839" s="193" t="s">
        <v>271</v>
      </c>
      <c r="AX839" s="193" t="s">
        <v>271</v>
      </c>
      <c r="AY839" s="190" t="s">
        <v>271</v>
      </c>
      <c r="AZ839" s="193" t="s">
        <v>271</v>
      </c>
      <c r="BA839" s="193" t="s">
        <v>271</v>
      </c>
      <c r="BB839" s="190" t="s">
        <v>271</v>
      </c>
      <c r="BC839" s="193" t="s">
        <v>271</v>
      </c>
      <c r="BD839" s="193" t="s">
        <v>271</v>
      </c>
      <c r="BE839" s="190" t="s">
        <v>271</v>
      </c>
      <c r="BF839" s="193" t="s">
        <v>271</v>
      </c>
      <c r="BG839" s="193" t="s">
        <v>271</v>
      </c>
      <c r="BH839" s="190" t="s">
        <v>271</v>
      </c>
      <c r="BI839" s="193" t="s">
        <v>271</v>
      </c>
      <c r="BJ839" s="193" t="s">
        <v>271</v>
      </c>
      <c r="BK839" s="190" t="s">
        <v>271</v>
      </c>
      <c r="BL839" s="193" t="s">
        <v>271</v>
      </c>
      <c r="BM839" s="193" t="s">
        <v>271</v>
      </c>
      <c r="BN839" s="190" t="s">
        <v>271</v>
      </c>
      <c r="BO839" s="193" t="s">
        <v>271</v>
      </c>
      <c r="BP839" s="193" t="s">
        <v>271</v>
      </c>
      <c r="BQ839" s="190" t="s">
        <v>271</v>
      </c>
      <c r="BR839" s="193" t="s">
        <v>271</v>
      </c>
      <c r="BS839" s="193" t="s">
        <v>271</v>
      </c>
      <c r="BT839" s="190" t="s">
        <v>271</v>
      </c>
      <c r="BU839" s="193" t="s">
        <v>271</v>
      </c>
      <c r="BV839" s="193" t="s">
        <v>271</v>
      </c>
      <c r="BW839" s="193">
        <v>0</v>
      </c>
      <c r="BX839" s="193">
        <v>0</v>
      </c>
      <c r="BY839" s="193">
        <v>0</v>
      </c>
      <c r="BZ839" s="193">
        <v>0</v>
      </c>
      <c r="CA839" s="193">
        <v>0</v>
      </c>
      <c r="CB839" s="193">
        <v>0</v>
      </c>
      <c r="CC839" s="190" t="s">
        <v>271</v>
      </c>
      <c r="CD839" s="193" t="s">
        <v>271</v>
      </c>
      <c r="CE839" s="193" t="s">
        <v>271</v>
      </c>
      <c r="CF839" s="190" t="s">
        <v>271</v>
      </c>
      <c r="CG839" s="193" t="s">
        <v>271</v>
      </c>
      <c r="CH839" s="193" t="s">
        <v>271</v>
      </c>
      <c r="CI839" s="190" t="s">
        <v>271</v>
      </c>
      <c r="CJ839" s="193" t="s">
        <v>271</v>
      </c>
      <c r="CK839" s="193" t="s">
        <v>271</v>
      </c>
      <c r="CL839" s="190" t="s">
        <v>271</v>
      </c>
      <c r="CM839" s="193" t="s">
        <v>271</v>
      </c>
      <c r="CN839" s="193" t="s">
        <v>271</v>
      </c>
      <c r="CO839" s="190" t="s">
        <v>271</v>
      </c>
      <c r="CP839" s="193" t="s">
        <v>271</v>
      </c>
      <c r="CQ839" s="193" t="s">
        <v>271</v>
      </c>
      <c r="CR839" s="190" t="s">
        <v>271</v>
      </c>
      <c r="CS839" s="193" t="s">
        <v>271</v>
      </c>
      <c r="CT839" s="193" t="s">
        <v>271</v>
      </c>
      <c r="CU839" s="190" t="s">
        <v>271</v>
      </c>
      <c r="CV839" s="193" t="s">
        <v>271</v>
      </c>
      <c r="CW839" s="193" t="s">
        <v>271</v>
      </c>
      <c r="CX839" s="190" t="s">
        <v>287</v>
      </c>
      <c r="CY839" s="193">
        <v>0</v>
      </c>
      <c r="CZ839" s="193">
        <v>0</v>
      </c>
      <c r="DA839" s="190" t="s">
        <v>271</v>
      </c>
      <c r="DB839" s="193" t="s">
        <v>271</v>
      </c>
      <c r="DC839" s="193" t="s">
        <v>271</v>
      </c>
      <c r="DD839" s="190" t="s">
        <v>271</v>
      </c>
      <c r="DE839" s="193" t="s">
        <v>271</v>
      </c>
      <c r="DF839" s="193" t="s">
        <v>271</v>
      </c>
      <c r="DG839" s="190" t="s">
        <v>271</v>
      </c>
      <c r="DH839" s="193" t="s">
        <v>271</v>
      </c>
      <c r="DI839" s="193" t="s">
        <v>271</v>
      </c>
      <c r="DJ839" s="190" t="s">
        <v>271</v>
      </c>
      <c r="DK839" s="193" t="s">
        <v>271</v>
      </c>
      <c r="DL839" s="193" t="s">
        <v>271</v>
      </c>
      <c r="DM839" s="190" t="s">
        <v>271</v>
      </c>
      <c r="DN839" s="193" t="s">
        <v>271</v>
      </c>
      <c r="DO839" s="193" t="s">
        <v>271</v>
      </c>
      <c r="DP839" s="190" t="s">
        <v>271</v>
      </c>
      <c r="DQ839" s="193" t="s">
        <v>271</v>
      </c>
      <c r="DR839" s="193" t="s">
        <v>271</v>
      </c>
      <c r="DS839" s="190" t="s">
        <v>271</v>
      </c>
      <c r="DT839" s="193" t="s">
        <v>271</v>
      </c>
      <c r="DU839" s="193" t="s">
        <v>271</v>
      </c>
      <c r="DV839" s="190" t="s">
        <v>271</v>
      </c>
      <c r="DW839" s="193" t="s">
        <v>271</v>
      </c>
      <c r="DX839" s="193" t="s">
        <v>271</v>
      </c>
      <c r="DY839" s="190" t="s">
        <v>271</v>
      </c>
      <c r="DZ839" s="190" t="s">
        <v>271</v>
      </c>
      <c r="EA839" s="190" t="s">
        <v>271</v>
      </c>
      <c r="EB839" s="190" t="s">
        <v>271</v>
      </c>
      <c r="EC839" s="190" t="s">
        <v>271</v>
      </c>
      <c r="ED839" s="190" t="s">
        <v>271</v>
      </c>
      <c r="EE839" s="190" t="s">
        <v>271</v>
      </c>
      <c r="EF839" s="190" t="s">
        <v>271</v>
      </c>
      <c r="EG839" s="190" t="s">
        <v>271</v>
      </c>
      <c r="EH839" s="190" t="s">
        <v>271</v>
      </c>
      <c r="EI839" s="190" t="s">
        <v>283</v>
      </c>
      <c r="EJ839" s="190" t="s">
        <v>271</v>
      </c>
      <c r="EK839" s="190" t="s">
        <v>271</v>
      </c>
      <c r="EL839" s="190" t="s">
        <v>271</v>
      </c>
      <c r="EM839" s="190" t="s">
        <v>271</v>
      </c>
      <c r="EN839" s="190" t="s">
        <v>271</v>
      </c>
      <c r="EO839" s="190" t="s">
        <v>271</v>
      </c>
      <c r="EP839" s="190" t="s">
        <v>271</v>
      </c>
      <c r="EQ839" s="190" t="s">
        <v>271</v>
      </c>
      <c r="ER839" s="190" t="s">
        <v>271</v>
      </c>
      <c r="ES839" s="190" t="s">
        <v>271</v>
      </c>
      <c r="ET839" s="190" t="s">
        <v>271</v>
      </c>
      <c r="EU839" s="190" t="s">
        <v>271</v>
      </c>
      <c r="EV839" s="190" t="s">
        <v>271</v>
      </c>
      <c r="EW839" s="190" t="s">
        <v>271</v>
      </c>
      <c r="EX839" s="190" t="s">
        <v>271</v>
      </c>
      <c r="EY839" s="190" t="s">
        <v>271</v>
      </c>
      <c r="EZ839" s="190" t="s">
        <v>271</v>
      </c>
      <c r="FA839" s="190" t="s">
        <v>271</v>
      </c>
      <c r="FB839" s="193">
        <v>0</v>
      </c>
      <c r="FC839" s="190" t="s">
        <v>271</v>
      </c>
      <c r="FD839" s="190" t="s">
        <v>271</v>
      </c>
      <c r="FE839" s="190" t="s">
        <v>271</v>
      </c>
      <c r="FF839" s="190" t="s">
        <v>271</v>
      </c>
      <c r="FG839" s="190" t="s">
        <v>271</v>
      </c>
      <c r="FH839" s="190" t="s">
        <v>271</v>
      </c>
      <c r="FI839" s="190" t="s">
        <v>271</v>
      </c>
      <c r="FJ839" s="190" t="s">
        <v>271</v>
      </c>
      <c r="FK839" s="190" t="s">
        <v>271</v>
      </c>
      <c r="FL839" s="190" t="s">
        <v>271</v>
      </c>
      <c r="FM839" s="190" t="s">
        <v>271</v>
      </c>
      <c r="FN839" s="190" t="s">
        <v>271</v>
      </c>
      <c r="FO839" s="190" t="s">
        <v>3114</v>
      </c>
      <c r="FP839" s="190" t="s">
        <v>271</v>
      </c>
      <c r="FQ839" s="193">
        <v>0</v>
      </c>
      <c r="FR839" s="193">
        <v>0</v>
      </c>
      <c r="FS839" s="190" t="s">
        <v>271</v>
      </c>
      <c r="FT839" s="190" t="s">
        <v>271</v>
      </c>
      <c r="FU839" s="190" t="s">
        <v>271</v>
      </c>
      <c r="FV839" s="190" t="s">
        <v>271</v>
      </c>
      <c r="FW839" s="190" t="s">
        <v>271</v>
      </c>
      <c r="FX839" s="190" t="s">
        <v>271</v>
      </c>
      <c r="FY839" s="190" t="s">
        <v>272</v>
      </c>
      <c r="FZ839" s="190" t="s">
        <v>271</v>
      </c>
      <c r="GA839" s="190" t="s">
        <v>271</v>
      </c>
      <c r="GB839" s="190" t="s">
        <v>271</v>
      </c>
      <c r="GC839" s="190" t="s">
        <v>271</v>
      </c>
      <c r="GD839" s="190" t="s">
        <v>271</v>
      </c>
      <c r="GE839" s="190" t="s">
        <v>271</v>
      </c>
    </row>
    <row r="840" spans="1:187" x14ac:dyDescent="0.3">
      <c r="A840" s="190" t="s">
        <v>372</v>
      </c>
      <c r="B840" s="190">
        <v>3366</v>
      </c>
      <c r="C840" s="190" t="s">
        <v>172</v>
      </c>
      <c r="D840" s="190" t="s">
        <v>240</v>
      </c>
      <c r="E840" s="190" t="s">
        <v>3113</v>
      </c>
      <c r="F840" s="190" t="s">
        <v>3112</v>
      </c>
      <c r="G840" s="190" t="s">
        <v>2855</v>
      </c>
      <c r="H840" s="190" t="s">
        <v>369</v>
      </c>
      <c r="I840" s="190" t="s">
        <v>2128</v>
      </c>
      <c r="J840" s="190" t="s">
        <v>2650</v>
      </c>
      <c r="K840" s="190" t="s">
        <v>271</v>
      </c>
      <c r="L840" s="190" t="s">
        <v>271</v>
      </c>
      <c r="M840" s="190" t="s">
        <v>271</v>
      </c>
      <c r="N840" s="190" t="s">
        <v>271</v>
      </c>
      <c r="O840" s="190" t="s">
        <v>271</v>
      </c>
      <c r="P840" s="190" t="s">
        <v>271</v>
      </c>
      <c r="Q840" s="191">
        <v>42368</v>
      </c>
      <c r="R840" s="191">
        <v>43465</v>
      </c>
      <c r="T840" s="190" t="s">
        <v>366</v>
      </c>
      <c r="U840" s="194">
        <v>857312</v>
      </c>
      <c r="V840" s="190" t="s">
        <v>3111</v>
      </c>
      <c r="W840" s="190" t="s">
        <v>364</v>
      </c>
      <c r="X840" s="190" t="s">
        <v>3110</v>
      </c>
      <c r="Y840" s="190" t="s">
        <v>3109</v>
      </c>
      <c r="Z840" s="190" t="s">
        <v>497</v>
      </c>
      <c r="AA840" s="190" t="s">
        <v>3108</v>
      </c>
      <c r="AB840" s="190" t="s">
        <v>310</v>
      </c>
      <c r="AC840" s="190" t="s">
        <v>3107</v>
      </c>
      <c r="AD840" s="190" t="s">
        <v>289</v>
      </c>
      <c r="AE840" s="190" t="s">
        <v>3106</v>
      </c>
      <c r="AF840" s="190" t="s">
        <v>3105</v>
      </c>
      <c r="AG840" s="193">
        <v>1992109</v>
      </c>
      <c r="AH840" s="193">
        <v>1845911</v>
      </c>
      <c r="AI840" s="193">
        <v>3838020</v>
      </c>
      <c r="AJ840" s="193">
        <v>1275</v>
      </c>
      <c r="AK840" s="193">
        <v>1225</v>
      </c>
      <c r="AL840" s="193">
        <v>3200</v>
      </c>
      <c r="AM840" s="193">
        <v>0</v>
      </c>
      <c r="AN840" s="193">
        <v>0</v>
      </c>
      <c r="AO840" s="193">
        <v>0</v>
      </c>
      <c r="AP840" s="193">
        <v>0</v>
      </c>
      <c r="AQ840" s="193">
        <v>0</v>
      </c>
      <c r="AR840" s="193">
        <v>0</v>
      </c>
      <c r="AS840" s="190" t="s">
        <v>271</v>
      </c>
      <c r="AT840" s="193" t="s">
        <v>271</v>
      </c>
      <c r="AU840" s="193" t="s">
        <v>271</v>
      </c>
      <c r="AV840" s="190" t="s">
        <v>271</v>
      </c>
      <c r="AW840" s="193" t="s">
        <v>271</v>
      </c>
      <c r="AX840" s="193" t="s">
        <v>271</v>
      </c>
      <c r="AY840" s="190" t="s">
        <v>271</v>
      </c>
      <c r="AZ840" s="193" t="s">
        <v>271</v>
      </c>
      <c r="BA840" s="193" t="s">
        <v>271</v>
      </c>
      <c r="BB840" s="190" t="s">
        <v>271</v>
      </c>
      <c r="BC840" s="193" t="s">
        <v>271</v>
      </c>
      <c r="BD840" s="193" t="s">
        <v>271</v>
      </c>
      <c r="BE840" s="190" t="s">
        <v>271</v>
      </c>
      <c r="BF840" s="193" t="s">
        <v>271</v>
      </c>
      <c r="BG840" s="193" t="s">
        <v>271</v>
      </c>
      <c r="BH840" s="190" t="s">
        <v>271</v>
      </c>
      <c r="BI840" s="193" t="s">
        <v>271</v>
      </c>
      <c r="BJ840" s="193" t="s">
        <v>271</v>
      </c>
      <c r="BK840" s="190" t="s">
        <v>271</v>
      </c>
      <c r="BL840" s="193" t="s">
        <v>271</v>
      </c>
      <c r="BM840" s="193" t="s">
        <v>271</v>
      </c>
      <c r="BN840" s="190" t="s">
        <v>271</v>
      </c>
      <c r="BO840" s="193" t="s">
        <v>271</v>
      </c>
      <c r="BP840" s="193" t="s">
        <v>271</v>
      </c>
      <c r="BQ840" s="190" t="s">
        <v>271</v>
      </c>
      <c r="BR840" s="193" t="s">
        <v>271</v>
      </c>
      <c r="BS840" s="193" t="s">
        <v>271</v>
      </c>
      <c r="BT840" s="190" t="s">
        <v>271</v>
      </c>
      <c r="BU840" s="193" t="s">
        <v>271</v>
      </c>
      <c r="BV840" s="193" t="s">
        <v>271</v>
      </c>
      <c r="BW840" s="193">
        <v>1179</v>
      </c>
      <c r="BX840" s="193">
        <v>1263</v>
      </c>
      <c r="BY840" s="193">
        <v>2442</v>
      </c>
      <c r="BZ840" s="193">
        <v>393</v>
      </c>
      <c r="CA840" s="193">
        <v>421</v>
      </c>
      <c r="CB840" s="193">
        <v>814</v>
      </c>
      <c r="CC840" s="190" t="s">
        <v>271</v>
      </c>
      <c r="CD840" s="193" t="s">
        <v>271</v>
      </c>
      <c r="CE840" s="193" t="s">
        <v>271</v>
      </c>
      <c r="CF840" s="190" t="s">
        <v>271</v>
      </c>
      <c r="CG840" s="193" t="s">
        <v>271</v>
      </c>
      <c r="CH840" s="193" t="s">
        <v>271</v>
      </c>
      <c r="CI840" s="190" t="s">
        <v>271</v>
      </c>
      <c r="CJ840" s="193" t="s">
        <v>271</v>
      </c>
      <c r="CK840" s="193" t="s">
        <v>271</v>
      </c>
      <c r="CL840" s="190" t="s">
        <v>271</v>
      </c>
      <c r="CM840" s="193" t="s">
        <v>271</v>
      </c>
      <c r="CN840" s="193" t="s">
        <v>271</v>
      </c>
      <c r="CO840" s="190" t="s">
        <v>271</v>
      </c>
      <c r="CP840" s="193" t="s">
        <v>271</v>
      </c>
      <c r="CQ840" s="193" t="s">
        <v>271</v>
      </c>
      <c r="CR840" s="190" t="s">
        <v>271</v>
      </c>
      <c r="CS840" s="193" t="s">
        <v>271</v>
      </c>
      <c r="CT840" s="193" t="s">
        <v>271</v>
      </c>
      <c r="CU840" s="190" t="s">
        <v>271</v>
      </c>
      <c r="CV840" s="193" t="s">
        <v>271</v>
      </c>
      <c r="CW840" s="193" t="s">
        <v>271</v>
      </c>
      <c r="CX840" s="190" t="s">
        <v>271</v>
      </c>
      <c r="CY840" s="193" t="s">
        <v>271</v>
      </c>
      <c r="CZ840" s="193" t="s">
        <v>271</v>
      </c>
      <c r="DA840" s="190" t="s">
        <v>271</v>
      </c>
      <c r="DB840" s="193" t="s">
        <v>271</v>
      </c>
      <c r="DC840" s="193" t="s">
        <v>271</v>
      </c>
      <c r="DD840" s="190" t="s">
        <v>271</v>
      </c>
      <c r="DE840" s="193" t="s">
        <v>271</v>
      </c>
      <c r="DF840" s="193" t="s">
        <v>271</v>
      </c>
      <c r="DG840" s="190" t="s">
        <v>271</v>
      </c>
      <c r="DH840" s="193" t="s">
        <v>271</v>
      </c>
      <c r="DI840" s="193" t="s">
        <v>271</v>
      </c>
      <c r="DJ840" s="190" t="s">
        <v>271</v>
      </c>
      <c r="DK840" s="193" t="s">
        <v>271</v>
      </c>
      <c r="DL840" s="193" t="s">
        <v>271</v>
      </c>
      <c r="DM840" s="190" t="s">
        <v>287</v>
      </c>
      <c r="DN840" s="193">
        <v>814</v>
      </c>
      <c r="DO840" s="193">
        <v>2442</v>
      </c>
      <c r="DP840" s="190" t="s">
        <v>271</v>
      </c>
      <c r="DQ840" s="193" t="s">
        <v>271</v>
      </c>
      <c r="DR840" s="193" t="s">
        <v>271</v>
      </c>
      <c r="DS840" s="190" t="s">
        <v>271</v>
      </c>
      <c r="DT840" s="193" t="s">
        <v>271</v>
      </c>
      <c r="DU840" s="193" t="s">
        <v>271</v>
      </c>
      <c r="DV840" s="190" t="s">
        <v>271</v>
      </c>
      <c r="DW840" s="193" t="s">
        <v>271</v>
      </c>
      <c r="DX840" s="193" t="s">
        <v>271</v>
      </c>
      <c r="DY840" s="190" t="s">
        <v>356</v>
      </c>
      <c r="DZ840" s="190" t="s">
        <v>272</v>
      </c>
      <c r="EA840" s="190" t="s">
        <v>868</v>
      </c>
      <c r="EB840" s="190" t="s">
        <v>307</v>
      </c>
      <c r="EC840" s="190" t="s">
        <v>297</v>
      </c>
      <c r="ED840" s="190" t="s">
        <v>271</v>
      </c>
      <c r="EE840" s="190" t="s">
        <v>271</v>
      </c>
      <c r="EF840" s="190" t="s">
        <v>3104</v>
      </c>
      <c r="EG840" s="190" t="s">
        <v>321</v>
      </c>
      <c r="EH840" s="190" t="s">
        <v>320</v>
      </c>
      <c r="EI840" s="190" t="s">
        <v>319</v>
      </c>
      <c r="EJ840" s="190" t="s">
        <v>246</v>
      </c>
      <c r="EK840" s="190" t="s">
        <v>379</v>
      </c>
      <c r="EL840" s="190" t="s">
        <v>272</v>
      </c>
      <c r="EM840" s="190" t="s">
        <v>272</v>
      </c>
      <c r="EN840" s="190" t="s">
        <v>272</v>
      </c>
      <c r="EO840" s="190" t="s">
        <v>272</v>
      </c>
      <c r="EP840" s="190" t="s">
        <v>378</v>
      </c>
      <c r="EQ840" s="190">
        <v>4</v>
      </c>
      <c r="ER840" s="190" t="s">
        <v>404</v>
      </c>
      <c r="ES840" s="190" t="s">
        <v>272</v>
      </c>
      <c r="ET840" s="190" t="s">
        <v>272</v>
      </c>
      <c r="EU840" s="190" t="s">
        <v>272</v>
      </c>
      <c r="EV840" s="190" t="s">
        <v>272</v>
      </c>
      <c r="EW840" s="190" t="s">
        <v>279</v>
      </c>
      <c r="EX840" s="190">
        <v>4</v>
      </c>
      <c r="EY840" s="190" t="s">
        <v>318</v>
      </c>
      <c r="EZ840" s="190" t="s">
        <v>268</v>
      </c>
      <c r="FA840" s="190" t="s">
        <v>257</v>
      </c>
      <c r="FB840" s="193">
        <v>2</v>
      </c>
      <c r="FC840" s="190" t="s">
        <v>301</v>
      </c>
      <c r="FD840" s="190" t="s">
        <v>301</v>
      </c>
      <c r="FE840" s="190" t="s">
        <v>348</v>
      </c>
      <c r="FF840" s="190" t="s">
        <v>263</v>
      </c>
      <c r="FG840" s="190" t="s">
        <v>3103</v>
      </c>
      <c r="FH840" s="190" t="s">
        <v>3102</v>
      </c>
      <c r="FI840" s="190" t="s">
        <v>3101</v>
      </c>
      <c r="FJ840" s="190" t="s">
        <v>3100</v>
      </c>
      <c r="FK840" s="190" t="s">
        <v>3099</v>
      </c>
      <c r="FL840" s="190" t="s">
        <v>3098</v>
      </c>
      <c r="FM840" s="190" t="s">
        <v>3097</v>
      </c>
      <c r="FN840" s="190" t="s">
        <v>3096</v>
      </c>
      <c r="FO840" s="190" t="s">
        <v>3095</v>
      </c>
      <c r="FP840" s="190" t="s">
        <v>3094</v>
      </c>
      <c r="FQ840" s="193">
        <v>2442</v>
      </c>
      <c r="FR840" s="193">
        <v>814</v>
      </c>
      <c r="FS840" s="190" t="s">
        <v>271</v>
      </c>
      <c r="FT840" s="190" t="s">
        <v>271</v>
      </c>
      <c r="FU840" s="190" t="s">
        <v>271</v>
      </c>
      <c r="FV840" s="190" t="s">
        <v>271</v>
      </c>
      <c r="FW840" s="190" t="s">
        <v>271</v>
      </c>
      <c r="FX840" s="190" t="s">
        <v>271</v>
      </c>
      <c r="FY840" s="190" t="s">
        <v>271</v>
      </c>
      <c r="FZ840" s="190" t="s">
        <v>271</v>
      </c>
      <c r="GA840" s="190" t="s">
        <v>271</v>
      </c>
      <c r="GB840" s="190" t="s">
        <v>271</v>
      </c>
      <c r="GC840" s="190" t="s">
        <v>271</v>
      </c>
      <c r="GD840" s="190" t="s">
        <v>271</v>
      </c>
      <c r="GE840" s="190" t="s">
        <v>272</v>
      </c>
    </row>
    <row r="841" spans="1:187" x14ac:dyDescent="0.3">
      <c r="A841" s="190" t="s">
        <v>372</v>
      </c>
      <c r="B841" s="190">
        <v>3373</v>
      </c>
      <c r="C841" s="190" t="s">
        <v>172</v>
      </c>
      <c r="D841" s="190" t="s">
        <v>240</v>
      </c>
      <c r="E841" s="190" t="s">
        <v>3093</v>
      </c>
      <c r="F841" s="190" t="s">
        <v>3092</v>
      </c>
      <c r="G841" s="190" t="s">
        <v>2855</v>
      </c>
      <c r="H841" s="190" t="s">
        <v>369</v>
      </c>
      <c r="I841" s="190" t="s">
        <v>2128</v>
      </c>
      <c r="J841" s="190" t="s">
        <v>271</v>
      </c>
      <c r="K841" s="190" t="s">
        <v>271</v>
      </c>
      <c r="L841" s="190" t="s">
        <v>271</v>
      </c>
      <c r="M841" s="190" t="s">
        <v>271</v>
      </c>
      <c r="N841" s="190" t="s">
        <v>271</v>
      </c>
      <c r="O841" s="190" t="s">
        <v>271</v>
      </c>
      <c r="P841" s="190" t="s">
        <v>271</v>
      </c>
      <c r="Q841" s="191">
        <v>41640</v>
      </c>
      <c r="R841" s="191">
        <v>42735</v>
      </c>
      <c r="T841" s="190" t="s">
        <v>366</v>
      </c>
      <c r="U841" s="194">
        <v>1093664.8899999999</v>
      </c>
      <c r="V841" s="190" t="s">
        <v>3091</v>
      </c>
      <c r="W841" s="190" t="s">
        <v>700</v>
      </c>
      <c r="X841" s="190" t="s">
        <v>3090</v>
      </c>
      <c r="Y841" s="190" t="s">
        <v>271</v>
      </c>
      <c r="Z841" s="190" t="s">
        <v>271</v>
      </c>
      <c r="AA841" s="190" t="s">
        <v>271</v>
      </c>
      <c r="AB841" s="190" t="s">
        <v>310</v>
      </c>
      <c r="AC841" s="190" t="s">
        <v>3089</v>
      </c>
      <c r="AD841" s="190" t="s">
        <v>289</v>
      </c>
      <c r="AE841" s="190" t="s">
        <v>3088</v>
      </c>
      <c r="AF841" s="190" t="s">
        <v>3087</v>
      </c>
      <c r="AG841" s="193">
        <v>1000</v>
      </c>
      <c r="AH841" s="193">
        <v>1000</v>
      </c>
      <c r="AI841" s="193">
        <v>2000</v>
      </c>
      <c r="AJ841" s="193">
        <v>40000</v>
      </c>
      <c r="AK841" s="193">
        <v>35000</v>
      </c>
      <c r="AL841" s="193">
        <v>75000</v>
      </c>
      <c r="AM841" s="193">
        <v>0</v>
      </c>
      <c r="AN841" s="193">
        <v>0</v>
      </c>
      <c r="AO841" s="193">
        <v>0</v>
      </c>
      <c r="AP841" s="193">
        <v>0</v>
      </c>
      <c r="AQ841" s="193">
        <v>0</v>
      </c>
      <c r="AR841" s="193">
        <v>0</v>
      </c>
      <c r="AS841" s="190" t="s">
        <v>271</v>
      </c>
      <c r="AT841" s="193" t="s">
        <v>271</v>
      </c>
      <c r="AU841" s="193" t="s">
        <v>271</v>
      </c>
      <c r="AV841" s="190" t="s">
        <v>271</v>
      </c>
      <c r="AW841" s="193" t="s">
        <v>271</v>
      </c>
      <c r="AX841" s="193" t="s">
        <v>271</v>
      </c>
      <c r="AY841" s="190" t="s">
        <v>271</v>
      </c>
      <c r="AZ841" s="193" t="s">
        <v>271</v>
      </c>
      <c r="BA841" s="193" t="s">
        <v>271</v>
      </c>
      <c r="BB841" s="190" t="s">
        <v>271</v>
      </c>
      <c r="BC841" s="193" t="s">
        <v>271</v>
      </c>
      <c r="BD841" s="193" t="s">
        <v>271</v>
      </c>
      <c r="BE841" s="190" t="s">
        <v>271</v>
      </c>
      <c r="BF841" s="193" t="s">
        <v>271</v>
      </c>
      <c r="BG841" s="193" t="s">
        <v>271</v>
      </c>
      <c r="BH841" s="190" t="s">
        <v>271</v>
      </c>
      <c r="BI841" s="193" t="s">
        <v>271</v>
      </c>
      <c r="BJ841" s="193" t="s">
        <v>271</v>
      </c>
      <c r="BK841" s="190" t="s">
        <v>271</v>
      </c>
      <c r="BL841" s="193" t="s">
        <v>271</v>
      </c>
      <c r="BM841" s="193" t="s">
        <v>271</v>
      </c>
      <c r="BN841" s="190" t="s">
        <v>271</v>
      </c>
      <c r="BO841" s="193" t="s">
        <v>271</v>
      </c>
      <c r="BP841" s="193" t="s">
        <v>271</v>
      </c>
      <c r="BQ841" s="190" t="s">
        <v>271</v>
      </c>
      <c r="BR841" s="193" t="s">
        <v>271</v>
      </c>
      <c r="BS841" s="193" t="s">
        <v>271</v>
      </c>
      <c r="BT841" s="190" t="s">
        <v>271</v>
      </c>
      <c r="BU841" s="193" t="s">
        <v>271</v>
      </c>
      <c r="BV841" s="193" t="s">
        <v>271</v>
      </c>
      <c r="BW841" s="193">
        <v>23350</v>
      </c>
      <c r="BX841" s="193">
        <v>30100</v>
      </c>
      <c r="BY841" s="193">
        <v>53450</v>
      </c>
      <c r="BZ841" s="193">
        <v>320</v>
      </c>
      <c r="CA841" s="193">
        <v>311</v>
      </c>
      <c r="CB841" s="193">
        <v>631</v>
      </c>
      <c r="CC841" s="190" t="s">
        <v>271</v>
      </c>
      <c r="CD841" s="193" t="s">
        <v>271</v>
      </c>
      <c r="CE841" s="193" t="s">
        <v>271</v>
      </c>
      <c r="CF841" s="190" t="s">
        <v>271</v>
      </c>
      <c r="CG841" s="193" t="s">
        <v>271</v>
      </c>
      <c r="CH841" s="193" t="s">
        <v>271</v>
      </c>
      <c r="CI841" s="190" t="s">
        <v>287</v>
      </c>
      <c r="CJ841" s="193">
        <v>631</v>
      </c>
      <c r="CK841" s="193">
        <v>53450</v>
      </c>
      <c r="CL841" s="190" t="s">
        <v>271</v>
      </c>
      <c r="CM841" s="193" t="s">
        <v>271</v>
      </c>
      <c r="CN841" s="193" t="s">
        <v>271</v>
      </c>
      <c r="CO841" s="190" t="s">
        <v>287</v>
      </c>
      <c r="CP841" s="193">
        <v>150</v>
      </c>
      <c r="CQ841" s="193">
        <v>0</v>
      </c>
      <c r="CR841" s="190" t="s">
        <v>271</v>
      </c>
      <c r="CS841" s="193" t="s">
        <v>271</v>
      </c>
      <c r="CT841" s="193" t="s">
        <v>271</v>
      </c>
      <c r="CU841" s="190" t="s">
        <v>271</v>
      </c>
      <c r="CV841" s="193" t="s">
        <v>271</v>
      </c>
      <c r="CW841" s="193" t="s">
        <v>271</v>
      </c>
      <c r="CX841" s="190" t="s">
        <v>287</v>
      </c>
      <c r="CY841" s="193">
        <v>200</v>
      </c>
      <c r="CZ841" s="193">
        <v>23000</v>
      </c>
      <c r="DA841" s="190" t="s">
        <v>287</v>
      </c>
      <c r="DB841" s="193">
        <v>400</v>
      </c>
      <c r="DC841" s="193">
        <v>10000</v>
      </c>
      <c r="DD841" s="190" t="s">
        <v>271</v>
      </c>
      <c r="DE841" s="193" t="s">
        <v>271</v>
      </c>
      <c r="DF841" s="193" t="s">
        <v>271</v>
      </c>
      <c r="DG841" s="190" t="s">
        <v>271</v>
      </c>
      <c r="DH841" s="193" t="s">
        <v>271</v>
      </c>
      <c r="DI841" s="193" t="s">
        <v>271</v>
      </c>
      <c r="DJ841" s="190" t="s">
        <v>271</v>
      </c>
      <c r="DK841" s="193" t="s">
        <v>271</v>
      </c>
      <c r="DL841" s="193" t="s">
        <v>271</v>
      </c>
      <c r="DM841" s="190" t="s">
        <v>287</v>
      </c>
      <c r="DN841" s="193">
        <v>150</v>
      </c>
      <c r="DO841" s="193">
        <v>23000</v>
      </c>
      <c r="DP841" s="190" t="s">
        <v>271</v>
      </c>
      <c r="DQ841" s="193" t="s">
        <v>271</v>
      </c>
      <c r="DR841" s="193" t="s">
        <v>271</v>
      </c>
      <c r="DS841" s="190" t="s">
        <v>271</v>
      </c>
      <c r="DT841" s="193" t="s">
        <v>271</v>
      </c>
      <c r="DU841" s="193" t="s">
        <v>271</v>
      </c>
      <c r="DV841" s="190" t="s">
        <v>287</v>
      </c>
      <c r="DW841" s="193">
        <v>50</v>
      </c>
      <c r="DX841" s="193">
        <v>0</v>
      </c>
      <c r="DY841" s="190" t="s">
        <v>356</v>
      </c>
      <c r="DZ841" s="190" t="s">
        <v>272</v>
      </c>
      <c r="EA841" s="190" t="s">
        <v>564</v>
      </c>
      <c r="EB841" s="190" t="s">
        <v>354</v>
      </c>
      <c r="EC841" s="190" t="s">
        <v>272</v>
      </c>
      <c r="ED841" s="190" t="s">
        <v>381</v>
      </c>
      <c r="EE841" s="190" t="s">
        <v>307</v>
      </c>
      <c r="EF841" s="190" t="s">
        <v>3086</v>
      </c>
      <c r="EG841" s="190" t="s">
        <v>321</v>
      </c>
      <c r="EH841" s="190" t="s">
        <v>284</v>
      </c>
      <c r="EI841" s="190" t="s">
        <v>483</v>
      </c>
      <c r="EJ841" s="190" t="s">
        <v>245</v>
      </c>
      <c r="EK841" s="190" t="s">
        <v>351</v>
      </c>
      <c r="EL841" s="190" t="s">
        <v>297</v>
      </c>
      <c r="EM841" s="190" t="s">
        <v>271</v>
      </c>
      <c r="EN841" s="190" t="s">
        <v>272</v>
      </c>
      <c r="EO841" s="190" t="s">
        <v>271</v>
      </c>
      <c r="EP841" s="190" t="s">
        <v>464</v>
      </c>
      <c r="EQ841" s="190">
        <v>1</v>
      </c>
      <c r="ER841" s="190" t="s">
        <v>349</v>
      </c>
      <c r="ES841" s="190" t="s">
        <v>272</v>
      </c>
      <c r="ET841" s="190" t="s">
        <v>271</v>
      </c>
      <c r="EU841" s="190" t="s">
        <v>272</v>
      </c>
      <c r="EV841" s="190" t="s">
        <v>271</v>
      </c>
      <c r="EW841" s="190" t="s">
        <v>601</v>
      </c>
      <c r="EX841" s="190">
        <v>2</v>
      </c>
      <c r="EY841" s="190" t="s">
        <v>278</v>
      </c>
      <c r="EZ841" s="190" t="s">
        <v>268</v>
      </c>
      <c r="FA841" s="190" t="s">
        <v>260</v>
      </c>
      <c r="FB841" s="193">
        <v>6</v>
      </c>
      <c r="FC841" s="190" t="s">
        <v>442</v>
      </c>
      <c r="FD841" s="190" t="s">
        <v>2097</v>
      </c>
      <c r="FE841" s="190" t="s">
        <v>482</v>
      </c>
      <c r="FF841" s="190" t="s">
        <v>264</v>
      </c>
      <c r="FG841" s="190" t="s">
        <v>3085</v>
      </c>
      <c r="FH841" s="190" t="s">
        <v>1656</v>
      </c>
      <c r="FI841" s="190" t="s">
        <v>3084</v>
      </c>
      <c r="FJ841" s="190" t="s">
        <v>3083</v>
      </c>
      <c r="FK841" s="190" t="s">
        <v>3082</v>
      </c>
      <c r="FL841" s="190" t="s">
        <v>3081</v>
      </c>
      <c r="FM841" s="190" t="s">
        <v>3080</v>
      </c>
      <c r="FN841" s="190" t="s">
        <v>3079</v>
      </c>
      <c r="FO841" s="190" t="s">
        <v>3078</v>
      </c>
      <c r="FP841" s="190" t="s">
        <v>3077</v>
      </c>
      <c r="FQ841" s="193">
        <v>53450</v>
      </c>
      <c r="FR841" s="193">
        <v>631</v>
      </c>
      <c r="FS841" s="190" t="s">
        <v>272</v>
      </c>
      <c r="FT841" s="190" t="s">
        <v>297</v>
      </c>
      <c r="FU841" s="190" t="s">
        <v>297</v>
      </c>
      <c r="FV841" s="190" t="s">
        <v>297</v>
      </c>
      <c r="FW841" s="190" t="s">
        <v>297</v>
      </c>
      <c r="FX841" s="190" t="s">
        <v>297</v>
      </c>
      <c r="FY841" s="190" t="s">
        <v>297</v>
      </c>
      <c r="FZ841" s="190" t="s">
        <v>297</v>
      </c>
      <c r="GA841" s="190" t="s">
        <v>297</v>
      </c>
      <c r="GB841" s="190" t="s">
        <v>297</v>
      </c>
      <c r="GC841" s="190" t="s">
        <v>272</v>
      </c>
      <c r="GD841" s="190" t="s">
        <v>297</v>
      </c>
      <c r="GE841" s="190" t="s">
        <v>272</v>
      </c>
    </row>
    <row r="842" spans="1:187" x14ac:dyDescent="0.3">
      <c r="A842" s="190" t="s">
        <v>372</v>
      </c>
      <c r="B842" s="190">
        <v>3362</v>
      </c>
      <c r="C842" s="190" t="s">
        <v>172</v>
      </c>
      <c r="D842" s="190" t="s">
        <v>240</v>
      </c>
      <c r="E842" s="190" t="s">
        <v>707</v>
      </c>
      <c r="F842" s="190" t="s">
        <v>706</v>
      </c>
      <c r="G842" s="190" t="s">
        <v>270</v>
      </c>
      <c r="H842" s="190" t="s">
        <v>369</v>
      </c>
      <c r="I842" s="190" t="s">
        <v>368</v>
      </c>
      <c r="J842" s="190" t="s">
        <v>705</v>
      </c>
      <c r="K842" s="190" t="s">
        <v>271</v>
      </c>
      <c r="L842" s="190" t="s">
        <v>271</v>
      </c>
      <c r="M842" s="190" t="s">
        <v>271</v>
      </c>
      <c r="N842" s="190" t="s">
        <v>271</v>
      </c>
      <c r="O842" s="190" t="s">
        <v>271</v>
      </c>
      <c r="P842" s="190" t="s">
        <v>271</v>
      </c>
      <c r="Q842" s="191">
        <v>41821</v>
      </c>
      <c r="R842" s="191">
        <v>42551</v>
      </c>
      <c r="S842" s="191">
        <v>42643</v>
      </c>
      <c r="T842" s="190" t="s">
        <v>391</v>
      </c>
      <c r="U842" s="194">
        <v>966268</v>
      </c>
      <c r="V842" s="190" t="s">
        <v>704</v>
      </c>
      <c r="W842" s="190" t="s">
        <v>703</v>
      </c>
      <c r="X842" s="190" t="s">
        <v>702</v>
      </c>
      <c r="Y842" s="190" t="s">
        <v>701</v>
      </c>
      <c r="Z842" s="190" t="s">
        <v>700</v>
      </c>
      <c r="AA842" s="190" t="s">
        <v>699</v>
      </c>
      <c r="AB842" s="190" t="s">
        <v>291</v>
      </c>
      <c r="AC842" s="190" t="s">
        <v>698</v>
      </c>
      <c r="AD842" s="190" t="s">
        <v>325</v>
      </c>
      <c r="AE842" s="190" t="s">
        <v>697</v>
      </c>
      <c r="AF842" s="190" t="s">
        <v>696</v>
      </c>
      <c r="AG842" s="193">
        <v>5600</v>
      </c>
      <c r="AH842" s="193">
        <v>5600</v>
      </c>
      <c r="AI842" s="193">
        <v>11200</v>
      </c>
      <c r="AJ842" s="193">
        <v>2275</v>
      </c>
      <c r="AK842" s="193">
        <v>2275</v>
      </c>
      <c r="AL842" s="193">
        <v>4550</v>
      </c>
      <c r="AM842" s="193">
        <v>10450</v>
      </c>
      <c r="AN842" s="193">
        <v>8460</v>
      </c>
      <c r="AO842" s="193">
        <v>18910</v>
      </c>
      <c r="AP842" s="193">
        <v>4360</v>
      </c>
      <c r="AQ842" s="193">
        <v>3964</v>
      </c>
      <c r="AR842" s="193">
        <v>8324</v>
      </c>
      <c r="AS842" s="190" t="s">
        <v>271</v>
      </c>
      <c r="AT842" s="193" t="s">
        <v>271</v>
      </c>
      <c r="AU842" s="193" t="s">
        <v>271</v>
      </c>
      <c r="AV842" s="190" t="s">
        <v>287</v>
      </c>
      <c r="AW842" s="193">
        <v>0</v>
      </c>
      <c r="AX842" s="193">
        <v>0</v>
      </c>
      <c r="AY842" s="190" t="s">
        <v>271</v>
      </c>
      <c r="AZ842" s="193" t="s">
        <v>271</v>
      </c>
      <c r="BA842" s="193" t="s">
        <v>271</v>
      </c>
      <c r="BB842" s="190" t="s">
        <v>287</v>
      </c>
      <c r="BC842" s="193">
        <v>0</v>
      </c>
      <c r="BD842" s="193">
        <v>0</v>
      </c>
      <c r="BE842" s="190" t="s">
        <v>271</v>
      </c>
      <c r="BF842" s="193" t="s">
        <v>271</v>
      </c>
      <c r="BG842" s="193" t="s">
        <v>271</v>
      </c>
      <c r="BH842" s="190" t="s">
        <v>271</v>
      </c>
      <c r="BI842" s="193" t="s">
        <v>271</v>
      </c>
      <c r="BJ842" s="193" t="s">
        <v>271</v>
      </c>
      <c r="BK842" s="190" t="s">
        <v>287</v>
      </c>
      <c r="BL842" s="193">
        <v>0</v>
      </c>
      <c r="BM842" s="193">
        <v>0</v>
      </c>
      <c r="BN842" s="190" t="s">
        <v>271</v>
      </c>
      <c r="BO842" s="193" t="s">
        <v>271</v>
      </c>
      <c r="BP842" s="193" t="s">
        <v>271</v>
      </c>
      <c r="BQ842" s="190" t="s">
        <v>271</v>
      </c>
      <c r="BR842" s="193" t="s">
        <v>271</v>
      </c>
      <c r="BS842" s="193" t="s">
        <v>271</v>
      </c>
      <c r="BT842" s="190" t="s">
        <v>271</v>
      </c>
      <c r="BU842" s="193" t="s">
        <v>271</v>
      </c>
      <c r="BV842" s="193" t="s">
        <v>271</v>
      </c>
      <c r="BW842" s="193">
        <v>10450</v>
      </c>
      <c r="BX842" s="193">
        <v>8460</v>
      </c>
      <c r="BY842" s="193">
        <v>18910</v>
      </c>
      <c r="BZ842" s="193">
        <v>4360</v>
      </c>
      <c r="CA842" s="193">
        <v>3964</v>
      </c>
      <c r="CB842" s="193">
        <v>8324</v>
      </c>
      <c r="CC842" s="190" t="s">
        <v>287</v>
      </c>
      <c r="CD842" s="193">
        <v>0</v>
      </c>
      <c r="CE842" s="193">
        <v>0</v>
      </c>
      <c r="CF842" s="190" t="s">
        <v>271</v>
      </c>
      <c r="CG842" s="193" t="s">
        <v>271</v>
      </c>
      <c r="CH842" s="193" t="s">
        <v>271</v>
      </c>
      <c r="CI842" s="190" t="s">
        <v>271</v>
      </c>
      <c r="CJ842" s="193" t="s">
        <v>271</v>
      </c>
      <c r="CK842" s="193" t="s">
        <v>271</v>
      </c>
      <c r="CL842" s="190" t="s">
        <v>271</v>
      </c>
      <c r="CM842" s="193" t="s">
        <v>271</v>
      </c>
      <c r="CN842" s="193" t="s">
        <v>271</v>
      </c>
      <c r="CO842" s="190" t="s">
        <v>287</v>
      </c>
      <c r="CP842" s="193">
        <v>0</v>
      </c>
      <c r="CQ842" s="193">
        <v>0</v>
      </c>
      <c r="CR842" s="190" t="s">
        <v>287</v>
      </c>
      <c r="CS842" s="193">
        <v>0</v>
      </c>
      <c r="CT842" s="193">
        <v>0</v>
      </c>
      <c r="CU842" s="190" t="s">
        <v>271</v>
      </c>
      <c r="CV842" s="193" t="s">
        <v>271</v>
      </c>
      <c r="CW842" s="193" t="s">
        <v>271</v>
      </c>
      <c r="CX842" s="190" t="s">
        <v>287</v>
      </c>
      <c r="CY842" s="193">
        <v>0</v>
      </c>
      <c r="CZ842" s="193">
        <v>0</v>
      </c>
      <c r="DA842" s="190" t="s">
        <v>287</v>
      </c>
      <c r="DB842" s="193">
        <v>0</v>
      </c>
      <c r="DC842" s="193">
        <v>0</v>
      </c>
      <c r="DD842" s="190" t="s">
        <v>271</v>
      </c>
      <c r="DE842" s="193" t="s">
        <v>271</v>
      </c>
      <c r="DF842" s="193" t="s">
        <v>271</v>
      </c>
      <c r="DG842" s="190" t="s">
        <v>287</v>
      </c>
      <c r="DH842" s="193">
        <v>0</v>
      </c>
      <c r="DI842" s="193">
        <v>0</v>
      </c>
      <c r="DJ842" s="190" t="s">
        <v>271</v>
      </c>
      <c r="DK842" s="193" t="s">
        <v>271</v>
      </c>
      <c r="DL842" s="193" t="s">
        <v>271</v>
      </c>
      <c r="DM842" s="190" t="s">
        <v>271</v>
      </c>
      <c r="DN842" s="193" t="s">
        <v>271</v>
      </c>
      <c r="DO842" s="193" t="s">
        <v>271</v>
      </c>
      <c r="DP842" s="190" t="s">
        <v>271</v>
      </c>
      <c r="DQ842" s="193" t="s">
        <v>271</v>
      </c>
      <c r="DR842" s="193" t="s">
        <v>271</v>
      </c>
      <c r="DS842" s="190" t="s">
        <v>271</v>
      </c>
      <c r="DT842" s="193" t="s">
        <v>271</v>
      </c>
      <c r="DU842" s="193" t="s">
        <v>271</v>
      </c>
      <c r="DV842" s="190" t="s">
        <v>287</v>
      </c>
      <c r="DW842" s="193">
        <v>0</v>
      </c>
      <c r="DX842" s="193">
        <v>0</v>
      </c>
      <c r="DY842" s="190" t="s">
        <v>356</v>
      </c>
      <c r="DZ842" s="190" t="s">
        <v>272</v>
      </c>
      <c r="EA842" s="190" t="s">
        <v>695</v>
      </c>
      <c r="EB842" s="190" t="s">
        <v>354</v>
      </c>
      <c r="EC842" s="190" t="s">
        <v>272</v>
      </c>
      <c r="ED842" s="190" t="s">
        <v>694</v>
      </c>
      <c r="EE842" s="190" t="s">
        <v>307</v>
      </c>
      <c r="EF842" s="190" t="s">
        <v>693</v>
      </c>
      <c r="EG842" s="190" t="s">
        <v>352</v>
      </c>
      <c r="EH842" s="190" t="s">
        <v>320</v>
      </c>
      <c r="EI842" s="190" t="s">
        <v>319</v>
      </c>
      <c r="EJ842" s="190" t="s">
        <v>246</v>
      </c>
      <c r="EK842" s="190" t="s">
        <v>379</v>
      </c>
      <c r="EL842" s="190" t="s">
        <v>272</v>
      </c>
      <c r="EM842" s="190" t="s">
        <v>272</v>
      </c>
      <c r="EN842" s="190" t="s">
        <v>272</v>
      </c>
      <c r="EO842" s="190" t="s">
        <v>272</v>
      </c>
      <c r="EP842" s="190" t="s">
        <v>378</v>
      </c>
      <c r="EQ842" s="190">
        <v>4</v>
      </c>
      <c r="ER842" s="190" t="s">
        <v>692</v>
      </c>
      <c r="ES842" s="190" t="s">
        <v>297</v>
      </c>
      <c r="ET842" s="190" t="s">
        <v>297</v>
      </c>
      <c r="EU842" s="190" t="s">
        <v>297</v>
      </c>
      <c r="EV842" s="190" t="s">
        <v>297</v>
      </c>
      <c r="EW842" s="190" t="s">
        <v>691</v>
      </c>
      <c r="EX842" s="190">
        <v>0</v>
      </c>
      <c r="EY842" s="190" t="s">
        <v>318</v>
      </c>
      <c r="EZ842" s="190" t="s">
        <v>268</v>
      </c>
      <c r="FA842" s="190" t="s">
        <v>260</v>
      </c>
      <c r="FB842" s="193">
        <v>0</v>
      </c>
      <c r="FC842" s="190" t="s">
        <v>276</v>
      </c>
      <c r="FD842" s="190" t="s">
        <v>377</v>
      </c>
      <c r="FE842" s="190" t="s">
        <v>537</v>
      </c>
      <c r="FF842" s="190" t="s">
        <v>263</v>
      </c>
      <c r="FG842" s="190" t="s">
        <v>690</v>
      </c>
      <c r="FH842" s="190" t="s">
        <v>689</v>
      </c>
      <c r="FI842" s="190" t="s">
        <v>688</v>
      </c>
      <c r="FJ842" s="190" t="s">
        <v>271</v>
      </c>
      <c r="FK842" s="190" t="s">
        <v>271</v>
      </c>
      <c r="FL842" s="190" t="s">
        <v>687</v>
      </c>
      <c r="FM842" s="190" t="s">
        <v>686</v>
      </c>
      <c r="FN842" s="190" t="s">
        <v>685</v>
      </c>
      <c r="FO842" s="190" t="s">
        <v>271</v>
      </c>
      <c r="FP842" s="190" t="s">
        <v>271</v>
      </c>
      <c r="FQ842" s="193">
        <v>18910</v>
      </c>
      <c r="FR842" s="193">
        <v>8324</v>
      </c>
      <c r="FS842" s="190" t="s">
        <v>271</v>
      </c>
      <c r="FT842" s="190" t="s">
        <v>271</v>
      </c>
      <c r="FU842" s="190" t="s">
        <v>272</v>
      </c>
      <c r="FV842" s="190" t="s">
        <v>271</v>
      </c>
      <c r="FW842" s="190" t="s">
        <v>271</v>
      </c>
      <c r="FX842" s="190" t="s">
        <v>271</v>
      </c>
      <c r="FY842" s="190" t="s">
        <v>271</v>
      </c>
      <c r="FZ842" s="190" t="s">
        <v>271</v>
      </c>
      <c r="GA842" s="190" t="s">
        <v>271</v>
      </c>
      <c r="GB842" s="190" t="s">
        <v>271</v>
      </c>
      <c r="GC842" s="190" t="s">
        <v>272</v>
      </c>
      <c r="GD842" s="190" t="s">
        <v>271</v>
      </c>
      <c r="GE842" s="190" t="s">
        <v>271</v>
      </c>
    </row>
    <row r="843" spans="1:187" x14ac:dyDescent="0.3">
      <c r="A843" s="190" t="s">
        <v>372</v>
      </c>
      <c r="B843" s="190">
        <v>3374</v>
      </c>
      <c r="C843" s="190" t="s">
        <v>173</v>
      </c>
      <c r="D843" s="190" t="s">
        <v>243</v>
      </c>
      <c r="E843" s="190" t="s">
        <v>12868</v>
      </c>
      <c r="F843" s="190" t="s">
        <v>12867</v>
      </c>
      <c r="G843" s="190" t="s">
        <v>12545</v>
      </c>
      <c r="H843" s="190" t="s">
        <v>514</v>
      </c>
      <c r="I843" s="190" t="s">
        <v>513</v>
      </c>
      <c r="J843" s="190" t="s">
        <v>12866</v>
      </c>
      <c r="K843" s="190" t="s">
        <v>271</v>
      </c>
      <c r="L843" s="190" t="s">
        <v>271</v>
      </c>
      <c r="M843" s="190" t="s">
        <v>271</v>
      </c>
      <c r="N843" s="190" t="s">
        <v>271</v>
      </c>
      <c r="O843" s="190" t="s">
        <v>271</v>
      </c>
      <c r="P843" s="190" t="s">
        <v>271</v>
      </c>
      <c r="Q843" s="191">
        <v>42095</v>
      </c>
      <c r="R843" s="191">
        <v>42460</v>
      </c>
      <c r="T843" s="190" t="s">
        <v>574</v>
      </c>
      <c r="U843" s="194">
        <v>300742.65000000002</v>
      </c>
      <c r="V843" s="190" t="s">
        <v>5571</v>
      </c>
      <c r="W843" s="190" t="s">
        <v>12795</v>
      </c>
      <c r="X843" s="190" t="s">
        <v>7735</v>
      </c>
      <c r="Y843" s="190" t="s">
        <v>12794</v>
      </c>
      <c r="Z843" s="190" t="s">
        <v>12865</v>
      </c>
      <c r="AA843" s="190" t="s">
        <v>12792</v>
      </c>
      <c r="AB843" s="190" t="s">
        <v>448</v>
      </c>
      <c r="AC843" s="190" t="s">
        <v>12864</v>
      </c>
      <c r="AD843" s="190" t="s">
        <v>325</v>
      </c>
      <c r="AE843" s="190" t="s">
        <v>12863</v>
      </c>
      <c r="AF843" s="190" t="s">
        <v>12862</v>
      </c>
      <c r="AG843" s="193">
        <v>37603</v>
      </c>
      <c r="AH843" s="193">
        <v>33347</v>
      </c>
      <c r="AI843" s="193">
        <v>70950</v>
      </c>
      <c r="AJ843" s="193">
        <v>5880</v>
      </c>
      <c r="AK843" s="193">
        <v>6120</v>
      </c>
      <c r="AL843" s="193">
        <v>12000</v>
      </c>
      <c r="AM843" s="193">
        <v>37603</v>
      </c>
      <c r="AN843" s="193">
        <v>33347</v>
      </c>
      <c r="AO843" s="193">
        <v>70950</v>
      </c>
      <c r="AP843" s="193">
        <v>6120</v>
      </c>
      <c r="AQ843" s="193">
        <v>5880</v>
      </c>
      <c r="AR843" s="193">
        <v>12000</v>
      </c>
      <c r="AS843" s="190" t="s">
        <v>271</v>
      </c>
      <c r="AT843" s="193" t="s">
        <v>271</v>
      </c>
      <c r="AU843" s="193" t="s">
        <v>271</v>
      </c>
      <c r="AV843" s="190" t="s">
        <v>271</v>
      </c>
      <c r="AW843" s="193" t="s">
        <v>271</v>
      </c>
      <c r="AX843" s="193" t="s">
        <v>271</v>
      </c>
      <c r="AY843" s="190" t="s">
        <v>287</v>
      </c>
      <c r="AZ843" s="193">
        <v>12000</v>
      </c>
      <c r="BA843" s="193">
        <v>70950</v>
      </c>
      <c r="BB843" s="190" t="s">
        <v>271</v>
      </c>
      <c r="BC843" s="193" t="s">
        <v>271</v>
      </c>
      <c r="BD843" s="193" t="s">
        <v>271</v>
      </c>
      <c r="BE843" s="190" t="s">
        <v>271</v>
      </c>
      <c r="BF843" s="193" t="s">
        <v>271</v>
      </c>
      <c r="BG843" s="193" t="s">
        <v>271</v>
      </c>
      <c r="BH843" s="190" t="s">
        <v>271</v>
      </c>
      <c r="BI843" s="193" t="s">
        <v>271</v>
      </c>
      <c r="BJ843" s="193" t="s">
        <v>271</v>
      </c>
      <c r="BK843" s="190" t="s">
        <v>271</v>
      </c>
      <c r="BL843" s="193" t="s">
        <v>271</v>
      </c>
      <c r="BM843" s="193" t="s">
        <v>271</v>
      </c>
      <c r="BN843" s="190" t="s">
        <v>271</v>
      </c>
      <c r="BO843" s="193" t="s">
        <v>271</v>
      </c>
      <c r="BP843" s="193" t="s">
        <v>271</v>
      </c>
      <c r="BQ843" s="190" t="s">
        <v>271</v>
      </c>
      <c r="BR843" s="193" t="s">
        <v>271</v>
      </c>
      <c r="BS843" s="193" t="s">
        <v>271</v>
      </c>
      <c r="BT843" s="190" t="s">
        <v>271</v>
      </c>
      <c r="BU843" s="193" t="s">
        <v>271</v>
      </c>
      <c r="BV843" s="193" t="s">
        <v>271</v>
      </c>
      <c r="BW843" s="193" t="s">
        <v>271</v>
      </c>
      <c r="BX843" s="193" t="s">
        <v>271</v>
      </c>
      <c r="BY843" s="193">
        <v>0</v>
      </c>
      <c r="BZ843" s="193" t="s">
        <v>271</v>
      </c>
      <c r="CA843" s="193" t="s">
        <v>271</v>
      </c>
      <c r="CB843" s="193">
        <v>0</v>
      </c>
      <c r="CC843" s="190" t="s">
        <v>271</v>
      </c>
      <c r="CD843" s="193" t="s">
        <v>271</v>
      </c>
      <c r="CE843" s="193" t="s">
        <v>271</v>
      </c>
      <c r="CF843" s="190" t="s">
        <v>271</v>
      </c>
      <c r="CG843" s="193" t="s">
        <v>271</v>
      </c>
      <c r="CH843" s="193" t="s">
        <v>271</v>
      </c>
      <c r="CI843" s="190" t="s">
        <v>271</v>
      </c>
      <c r="CJ843" s="193" t="s">
        <v>271</v>
      </c>
      <c r="CK843" s="193" t="s">
        <v>271</v>
      </c>
      <c r="CL843" s="190" t="s">
        <v>271</v>
      </c>
      <c r="CM843" s="193" t="s">
        <v>271</v>
      </c>
      <c r="CN843" s="193" t="s">
        <v>271</v>
      </c>
      <c r="CO843" s="190" t="s">
        <v>271</v>
      </c>
      <c r="CP843" s="193" t="s">
        <v>271</v>
      </c>
      <c r="CQ843" s="193" t="s">
        <v>271</v>
      </c>
      <c r="CR843" s="190" t="s">
        <v>271</v>
      </c>
      <c r="CS843" s="193" t="s">
        <v>271</v>
      </c>
      <c r="CT843" s="193" t="s">
        <v>271</v>
      </c>
      <c r="CU843" s="190" t="s">
        <v>271</v>
      </c>
      <c r="CV843" s="193" t="s">
        <v>271</v>
      </c>
      <c r="CW843" s="193" t="s">
        <v>271</v>
      </c>
      <c r="CX843" s="190" t="s">
        <v>271</v>
      </c>
      <c r="CY843" s="193" t="s">
        <v>271</v>
      </c>
      <c r="CZ843" s="193" t="s">
        <v>271</v>
      </c>
      <c r="DA843" s="190" t="s">
        <v>271</v>
      </c>
      <c r="DB843" s="193" t="s">
        <v>271</v>
      </c>
      <c r="DC843" s="193" t="s">
        <v>271</v>
      </c>
      <c r="DD843" s="190" t="s">
        <v>271</v>
      </c>
      <c r="DE843" s="193" t="s">
        <v>271</v>
      </c>
      <c r="DF843" s="193" t="s">
        <v>271</v>
      </c>
      <c r="DG843" s="190" t="s">
        <v>271</v>
      </c>
      <c r="DH843" s="193" t="s">
        <v>271</v>
      </c>
      <c r="DI843" s="193" t="s">
        <v>271</v>
      </c>
      <c r="DJ843" s="190" t="s">
        <v>271</v>
      </c>
      <c r="DK843" s="193" t="s">
        <v>271</v>
      </c>
      <c r="DL843" s="193" t="s">
        <v>271</v>
      </c>
      <c r="DM843" s="190" t="s">
        <v>271</v>
      </c>
      <c r="DN843" s="193" t="s">
        <v>271</v>
      </c>
      <c r="DO843" s="193" t="s">
        <v>271</v>
      </c>
      <c r="DP843" s="190" t="s">
        <v>271</v>
      </c>
      <c r="DQ843" s="193" t="s">
        <v>271</v>
      </c>
      <c r="DR843" s="193" t="s">
        <v>271</v>
      </c>
      <c r="DS843" s="190" t="s">
        <v>271</v>
      </c>
      <c r="DT843" s="193" t="s">
        <v>271</v>
      </c>
      <c r="DU843" s="193" t="s">
        <v>271</v>
      </c>
      <c r="DV843" s="190" t="s">
        <v>271</v>
      </c>
      <c r="DW843" s="193" t="s">
        <v>271</v>
      </c>
      <c r="DX843" s="193" t="s">
        <v>271</v>
      </c>
      <c r="DY843" s="190" t="s">
        <v>356</v>
      </c>
      <c r="DZ843" s="190" t="s">
        <v>297</v>
      </c>
      <c r="EA843" s="190" t="s">
        <v>271</v>
      </c>
      <c r="EB843" s="190" t="s">
        <v>271</v>
      </c>
      <c r="EC843" s="190" t="s">
        <v>297</v>
      </c>
      <c r="ED843" s="190" t="s">
        <v>271</v>
      </c>
      <c r="EE843" s="190" t="s">
        <v>271</v>
      </c>
      <c r="EF843" s="190" t="s">
        <v>271</v>
      </c>
      <c r="EG843" s="190" t="s">
        <v>352</v>
      </c>
      <c r="EH843" s="190" t="s">
        <v>284</v>
      </c>
      <c r="EI843" s="190" t="s">
        <v>283</v>
      </c>
      <c r="EJ843" s="190" t="s">
        <v>246</v>
      </c>
      <c r="EK843" s="190" t="s">
        <v>379</v>
      </c>
      <c r="EL843" s="190" t="s">
        <v>272</v>
      </c>
      <c r="EM843" s="190" t="s">
        <v>272</v>
      </c>
      <c r="EN843" s="190" t="s">
        <v>272</v>
      </c>
      <c r="EO843" s="190" t="s">
        <v>272</v>
      </c>
      <c r="EP843" s="190" t="s">
        <v>378</v>
      </c>
      <c r="EQ843" s="190">
        <v>4</v>
      </c>
      <c r="ER843" s="190" t="s">
        <v>349</v>
      </c>
      <c r="ES843" s="190" t="s">
        <v>272</v>
      </c>
      <c r="ET843" s="190" t="s">
        <v>297</v>
      </c>
      <c r="EU843" s="190" t="s">
        <v>272</v>
      </c>
      <c r="EV843" s="190" t="s">
        <v>297</v>
      </c>
      <c r="EW843" s="190" t="s">
        <v>601</v>
      </c>
      <c r="EX843" s="190">
        <v>2</v>
      </c>
      <c r="EY843" s="190" t="s">
        <v>318</v>
      </c>
      <c r="EZ843" s="190" t="s">
        <v>268</v>
      </c>
      <c r="FA843" s="190" t="s">
        <v>258</v>
      </c>
      <c r="FB843" s="193">
        <v>2</v>
      </c>
      <c r="FC843" s="190" t="s">
        <v>276</v>
      </c>
      <c r="FD843" s="190" t="s">
        <v>348</v>
      </c>
      <c r="FE843" s="190" t="s">
        <v>271</v>
      </c>
      <c r="FF843" s="190" t="s">
        <v>263</v>
      </c>
      <c r="FG843" s="190" t="s">
        <v>271</v>
      </c>
      <c r="FH843" s="190" t="s">
        <v>271</v>
      </c>
      <c r="FI843" s="190" t="s">
        <v>12861</v>
      </c>
      <c r="FJ843" s="190" t="s">
        <v>12860</v>
      </c>
      <c r="FK843" s="190" t="s">
        <v>271</v>
      </c>
      <c r="FL843" s="190" t="s">
        <v>12859</v>
      </c>
      <c r="FM843" s="190" t="s">
        <v>12858</v>
      </c>
      <c r="FN843" s="190" t="s">
        <v>12857</v>
      </c>
      <c r="FO843" s="190" t="s">
        <v>271</v>
      </c>
      <c r="FP843" s="190" t="s">
        <v>271</v>
      </c>
      <c r="FQ843" s="193">
        <v>70950</v>
      </c>
      <c r="FR843" s="193">
        <v>12000</v>
      </c>
      <c r="FS843" s="190" t="s">
        <v>271</v>
      </c>
      <c r="FT843" s="190" t="s">
        <v>271</v>
      </c>
      <c r="FU843" s="190" t="s">
        <v>272</v>
      </c>
      <c r="FV843" s="190" t="s">
        <v>271</v>
      </c>
      <c r="FW843" s="190" t="s">
        <v>271</v>
      </c>
      <c r="FX843" s="190" t="s">
        <v>271</v>
      </c>
      <c r="FY843" s="190" t="s">
        <v>271</v>
      </c>
      <c r="FZ843" s="190" t="s">
        <v>271</v>
      </c>
      <c r="GA843" s="190" t="s">
        <v>271</v>
      </c>
      <c r="GB843" s="190" t="s">
        <v>271</v>
      </c>
      <c r="GC843" s="190" t="s">
        <v>271</v>
      </c>
      <c r="GD843" s="190" t="s">
        <v>271</v>
      </c>
      <c r="GE843" s="190" t="s">
        <v>271</v>
      </c>
    </row>
    <row r="844" spans="1:187" x14ac:dyDescent="0.3">
      <c r="A844" s="190" t="s">
        <v>372</v>
      </c>
      <c r="B844" s="190">
        <v>3376</v>
      </c>
      <c r="C844" s="190" t="s">
        <v>173</v>
      </c>
      <c r="D844" s="190" t="s">
        <v>243</v>
      </c>
      <c r="E844" s="190" t="s">
        <v>12856</v>
      </c>
      <c r="F844" s="190" t="s">
        <v>12842</v>
      </c>
      <c r="G844" s="190" t="s">
        <v>12545</v>
      </c>
      <c r="H844" s="190" t="s">
        <v>514</v>
      </c>
      <c r="I844" s="190" t="s">
        <v>513</v>
      </c>
      <c r="J844" s="190" t="s">
        <v>4555</v>
      </c>
      <c r="K844" s="190" t="s">
        <v>271</v>
      </c>
      <c r="L844" s="190" t="s">
        <v>271</v>
      </c>
      <c r="M844" s="190" t="s">
        <v>271</v>
      </c>
      <c r="N844" s="190" t="s">
        <v>271</v>
      </c>
      <c r="O844" s="190" t="s">
        <v>271</v>
      </c>
      <c r="P844" s="190" t="s">
        <v>271</v>
      </c>
      <c r="Q844" s="191">
        <v>42186</v>
      </c>
      <c r="R844" s="191">
        <v>42369</v>
      </c>
      <c r="T844" s="190" t="s">
        <v>574</v>
      </c>
      <c r="U844" s="194">
        <v>17981</v>
      </c>
      <c r="V844" s="190" t="s">
        <v>7737</v>
      </c>
      <c r="W844" s="190" t="s">
        <v>939</v>
      </c>
      <c r="X844" s="190" t="s">
        <v>5570</v>
      </c>
      <c r="Y844" s="190" t="s">
        <v>9250</v>
      </c>
      <c r="Z844" s="190" t="s">
        <v>9249</v>
      </c>
      <c r="AA844" s="190" t="s">
        <v>9248</v>
      </c>
      <c r="AB844" s="190" t="s">
        <v>448</v>
      </c>
      <c r="AC844" s="190" t="s">
        <v>12855</v>
      </c>
      <c r="AD844" s="190" t="s">
        <v>325</v>
      </c>
      <c r="AE844" s="190" t="s">
        <v>12854</v>
      </c>
      <c r="AF844" s="190" t="s">
        <v>12853</v>
      </c>
      <c r="AG844" s="193">
        <v>85859</v>
      </c>
      <c r="AH844" s="193">
        <v>57239</v>
      </c>
      <c r="AI844" s="193">
        <v>143098</v>
      </c>
      <c r="AJ844" s="193">
        <v>1417</v>
      </c>
      <c r="AK844" s="193">
        <v>492</v>
      </c>
      <c r="AL844" s="193">
        <v>1909</v>
      </c>
      <c r="AM844" s="193">
        <v>12056</v>
      </c>
      <c r="AN844" s="193">
        <v>2632</v>
      </c>
      <c r="AO844" s="193">
        <v>14688</v>
      </c>
      <c r="AP844" s="193">
        <v>722</v>
      </c>
      <c r="AQ844" s="193">
        <v>427</v>
      </c>
      <c r="AR844" s="193">
        <v>1149</v>
      </c>
      <c r="AS844" s="190" t="s">
        <v>271</v>
      </c>
      <c r="AT844" s="193" t="s">
        <v>271</v>
      </c>
      <c r="AU844" s="193" t="s">
        <v>271</v>
      </c>
      <c r="AV844" s="190" t="s">
        <v>271</v>
      </c>
      <c r="AW844" s="193" t="s">
        <v>271</v>
      </c>
      <c r="AX844" s="193" t="s">
        <v>271</v>
      </c>
      <c r="AY844" s="190" t="s">
        <v>287</v>
      </c>
      <c r="AZ844" s="193">
        <v>1149</v>
      </c>
      <c r="BA844" s="193">
        <v>14688</v>
      </c>
      <c r="BB844" s="190" t="s">
        <v>271</v>
      </c>
      <c r="BC844" s="193" t="s">
        <v>271</v>
      </c>
      <c r="BD844" s="193" t="s">
        <v>271</v>
      </c>
      <c r="BE844" s="190" t="s">
        <v>271</v>
      </c>
      <c r="BF844" s="193" t="s">
        <v>271</v>
      </c>
      <c r="BG844" s="193" t="s">
        <v>271</v>
      </c>
      <c r="BH844" s="190" t="s">
        <v>271</v>
      </c>
      <c r="BI844" s="193" t="s">
        <v>271</v>
      </c>
      <c r="BJ844" s="193" t="s">
        <v>271</v>
      </c>
      <c r="BK844" s="190" t="s">
        <v>271</v>
      </c>
      <c r="BL844" s="193" t="s">
        <v>271</v>
      </c>
      <c r="BM844" s="193" t="s">
        <v>271</v>
      </c>
      <c r="BN844" s="190" t="s">
        <v>271</v>
      </c>
      <c r="BO844" s="193" t="s">
        <v>271</v>
      </c>
      <c r="BP844" s="193" t="s">
        <v>271</v>
      </c>
      <c r="BQ844" s="190" t="s">
        <v>271</v>
      </c>
      <c r="BR844" s="193" t="s">
        <v>271</v>
      </c>
      <c r="BS844" s="193" t="s">
        <v>271</v>
      </c>
      <c r="BT844" s="190" t="s">
        <v>271</v>
      </c>
      <c r="BU844" s="193" t="s">
        <v>271</v>
      </c>
      <c r="BV844" s="193" t="s">
        <v>271</v>
      </c>
      <c r="BW844" s="193" t="s">
        <v>271</v>
      </c>
      <c r="BX844" s="193" t="s">
        <v>271</v>
      </c>
      <c r="BY844" s="193">
        <v>0</v>
      </c>
      <c r="BZ844" s="193" t="s">
        <v>271</v>
      </c>
      <c r="CA844" s="193" t="s">
        <v>271</v>
      </c>
      <c r="CB844" s="193">
        <v>0</v>
      </c>
      <c r="CC844" s="190" t="s">
        <v>271</v>
      </c>
      <c r="CD844" s="193" t="s">
        <v>271</v>
      </c>
      <c r="CE844" s="193" t="s">
        <v>271</v>
      </c>
      <c r="CF844" s="190" t="s">
        <v>271</v>
      </c>
      <c r="CG844" s="193" t="s">
        <v>271</v>
      </c>
      <c r="CH844" s="193" t="s">
        <v>271</v>
      </c>
      <c r="CI844" s="190" t="s">
        <v>271</v>
      </c>
      <c r="CJ844" s="193" t="s">
        <v>271</v>
      </c>
      <c r="CK844" s="193" t="s">
        <v>271</v>
      </c>
      <c r="CL844" s="190" t="s">
        <v>271</v>
      </c>
      <c r="CM844" s="193" t="s">
        <v>271</v>
      </c>
      <c r="CN844" s="193" t="s">
        <v>271</v>
      </c>
      <c r="CO844" s="190" t="s">
        <v>271</v>
      </c>
      <c r="CP844" s="193" t="s">
        <v>271</v>
      </c>
      <c r="CQ844" s="193" t="s">
        <v>271</v>
      </c>
      <c r="CR844" s="190" t="s">
        <v>271</v>
      </c>
      <c r="CS844" s="193" t="s">
        <v>271</v>
      </c>
      <c r="CT844" s="193" t="s">
        <v>271</v>
      </c>
      <c r="CU844" s="190" t="s">
        <v>271</v>
      </c>
      <c r="CV844" s="193" t="s">
        <v>271</v>
      </c>
      <c r="CW844" s="193" t="s">
        <v>271</v>
      </c>
      <c r="CX844" s="190" t="s">
        <v>271</v>
      </c>
      <c r="CY844" s="193" t="s">
        <v>271</v>
      </c>
      <c r="CZ844" s="193" t="s">
        <v>271</v>
      </c>
      <c r="DA844" s="190" t="s">
        <v>271</v>
      </c>
      <c r="DB844" s="193" t="s">
        <v>271</v>
      </c>
      <c r="DC844" s="193" t="s">
        <v>271</v>
      </c>
      <c r="DD844" s="190" t="s">
        <v>271</v>
      </c>
      <c r="DE844" s="193" t="s">
        <v>271</v>
      </c>
      <c r="DF844" s="193" t="s">
        <v>271</v>
      </c>
      <c r="DG844" s="190" t="s">
        <v>271</v>
      </c>
      <c r="DH844" s="193" t="s">
        <v>271</v>
      </c>
      <c r="DI844" s="193" t="s">
        <v>271</v>
      </c>
      <c r="DJ844" s="190" t="s">
        <v>271</v>
      </c>
      <c r="DK844" s="193" t="s">
        <v>271</v>
      </c>
      <c r="DL844" s="193" t="s">
        <v>271</v>
      </c>
      <c r="DM844" s="190" t="s">
        <v>271</v>
      </c>
      <c r="DN844" s="193" t="s">
        <v>271</v>
      </c>
      <c r="DO844" s="193" t="s">
        <v>271</v>
      </c>
      <c r="DP844" s="190" t="s">
        <v>271</v>
      </c>
      <c r="DQ844" s="193" t="s">
        <v>271</v>
      </c>
      <c r="DR844" s="193" t="s">
        <v>271</v>
      </c>
      <c r="DS844" s="190" t="s">
        <v>271</v>
      </c>
      <c r="DT844" s="193" t="s">
        <v>271</v>
      </c>
      <c r="DU844" s="193" t="s">
        <v>271</v>
      </c>
      <c r="DV844" s="190" t="s">
        <v>271</v>
      </c>
      <c r="DW844" s="193" t="s">
        <v>271</v>
      </c>
      <c r="DX844" s="193" t="s">
        <v>271</v>
      </c>
      <c r="DY844" s="190" t="s">
        <v>356</v>
      </c>
      <c r="DZ844" s="190" t="s">
        <v>297</v>
      </c>
      <c r="EA844" s="190" t="s">
        <v>271</v>
      </c>
      <c r="EB844" s="190" t="s">
        <v>271</v>
      </c>
      <c r="EC844" s="190" t="s">
        <v>297</v>
      </c>
      <c r="ED844" s="190" t="s">
        <v>271</v>
      </c>
      <c r="EE844" s="190" t="s">
        <v>271</v>
      </c>
      <c r="EF844" s="190" t="s">
        <v>271</v>
      </c>
      <c r="EG844" s="190" t="s">
        <v>321</v>
      </c>
      <c r="EH844" s="190" t="s">
        <v>320</v>
      </c>
      <c r="EI844" s="190" t="s">
        <v>319</v>
      </c>
      <c r="EJ844" s="190" t="s">
        <v>246</v>
      </c>
      <c r="EK844" s="190" t="s">
        <v>379</v>
      </c>
      <c r="EL844" s="190" t="s">
        <v>272</v>
      </c>
      <c r="EM844" s="190" t="s">
        <v>272</v>
      </c>
      <c r="EN844" s="190" t="s">
        <v>272</v>
      </c>
      <c r="EO844" s="190" t="s">
        <v>272</v>
      </c>
      <c r="EP844" s="190" t="s">
        <v>378</v>
      </c>
      <c r="EQ844" s="190">
        <v>4</v>
      </c>
      <c r="ER844" s="190" t="s">
        <v>349</v>
      </c>
      <c r="ES844" s="190" t="s">
        <v>272</v>
      </c>
      <c r="ET844" s="190" t="s">
        <v>272</v>
      </c>
      <c r="EU844" s="190" t="s">
        <v>272</v>
      </c>
      <c r="EV844" s="190" t="s">
        <v>272</v>
      </c>
      <c r="EW844" s="190" t="s">
        <v>303</v>
      </c>
      <c r="EX844" s="190">
        <v>4</v>
      </c>
      <c r="EY844" s="190" t="s">
        <v>318</v>
      </c>
      <c r="EZ844" s="190" t="s">
        <v>266</v>
      </c>
      <c r="FA844" s="190" t="s">
        <v>260</v>
      </c>
      <c r="FB844" s="193">
        <v>3</v>
      </c>
      <c r="FC844" s="190" t="s">
        <v>348</v>
      </c>
      <c r="FD844" s="190" t="s">
        <v>276</v>
      </c>
      <c r="FE844" s="190" t="s">
        <v>482</v>
      </c>
      <c r="FF844" s="190" t="s">
        <v>262</v>
      </c>
      <c r="FG844" s="190" t="s">
        <v>12852</v>
      </c>
      <c r="FH844" s="190" t="s">
        <v>12851</v>
      </c>
      <c r="FI844" s="190" t="s">
        <v>12850</v>
      </c>
      <c r="FJ844" s="190" t="s">
        <v>12849</v>
      </c>
      <c r="FK844" s="190" t="s">
        <v>12848</v>
      </c>
      <c r="FL844" s="190" t="s">
        <v>12847</v>
      </c>
      <c r="FM844" s="190" t="s">
        <v>12846</v>
      </c>
      <c r="FN844" s="190" t="s">
        <v>12845</v>
      </c>
      <c r="FO844" s="190" t="s">
        <v>12844</v>
      </c>
      <c r="FP844" s="190" t="s">
        <v>9275</v>
      </c>
      <c r="FQ844" s="193">
        <v>14688</v>
      </c>
      <c r="FR844" s="193">
        <v>1149</v>
      </c>
      <c r="FS844" s="190" t="s">
        <v>271</v>
      </c>
      <c r="FT844" s="190" t="s">
        <v>271</v>
      </c>
      <c r="FU844" s="190" t="s">
        <v>272</v>
      </c>
      <c r="FV844" s="190" t="s">
        <v>271</v>
      </c>
      <c r="FW844" s="190" t="s">
        <v>271</v>
      </c>
      <c r="FX844" s="190" t="s">
        <v>271</v>
      </c>
      <c r="FY844" s="190" t="s">
        <v>271</v>
      </c>
      <c r="FZ844" s="190" t="s">
        <v>271</v>
      </c>
      <c r="GA844" s="190" t="s">
        <v>271</v>
      </c>
      <c r="GB844" s="190" t="s">
        <v>271</v>
      </c>
      <c r="GC844" s="190" t="s">
        <v>271</v>
      </c>
      <c r="GD844" s="190" t="s">
        <v>271</v>
      </c>
      <c r="GE844" s="190" t="s">
        <v>271</v>
      </c>
    </row>
    <row r="845" spans="1:187" x14ac:dyDescent="0.3">
      <c r="A845" s="190" t="s">
        <v>372</v>
      </c>
      <c r="B845" s="190">
        <v>3377</v>
      </c>
      <c r="C845" s="190" t="s">
        <v>173</v>
      </c>
      <c r="D845" s="190" t="s">
        <v>243</v>
      </c>
      <c r="E845" s="190" t="s">
        <v>12843</v>
      </c>
      <c r="F845" s="190" t="s">
        <v>12842</v>
      </c>
      <c r="G845" s="190" t="s">
        <v>12545</v>
      </c>
      <c r="H845" s="190" t="s">
        <v>514</v>
      </c>
      <c r="I845" s="190" t="s">
        <v>513</v>
      </c>
      <c r="J845" s="190" t="s">
        <v>4555</v>
      </c>
      <c r="K845" s="190" t="s">
        <v>271</v>
      </c>
      <c r="L845" s="190" t="s">
        <v>271</v>
      </c>
      <c r="M845" s="190" t="s">
        <v>271</v>
      </c>
      <c r="N845" s="190" t="s">
        <v>271</v>
      </c>
      <c r="O845" s="190" t="s">
        <v>271</v>
      </c>
      <c r="P845" s="190" t="s">
        <v>271</v>
      </c>
      <c r="Q845" s="191">
        <v>42370</v>
      </c>
      <c r="R845" s="191">
        <v>42551</v>
      </c>
      <c r="T845" s="190" t="s">
        <v>574</v>
      </c>
      <c r="U845" s="194">
        <v>53045</v>
      </c>
      <c r="V845" s="190" t="s">
        <v>7737</v>
      </c>
      <c r="W845" s="190" t="s">
        <v>939</v>
      </c>
      <c r="X845" s="190" t="s">
        <v>5570</v>
      </c>
      <c r="Y845" s="190" t="s">
        <v>9250</v>
      </c>
      <c r="Z845" s="190" t="s">
        <v>9249</v>
      </c>
      <c r="AA845" s="190" t="s">
        <v>9248</v>
      </c>
      <c r="AB845" s="190" t="s">
        <v>448</v>
      </c>
      <c r="AC845" s="190" t="s">
        <v>12841</v>
      </c>
      <c r="AD845" s="190" t="s">
        <v>325</v>
      </c>
      <c r="AE845" s="190" t="s">
        <v>12840</v>
      </c>
      <c r="AF845" s="190" t="s">
        <v>12839</v>
      </c>
      <c r="AG845" s="193">
        <v>185792</v>
      </c>
      <c r="AH845" s="193">
        <v>123861</v>
      </c>
      <c r="AI845" s="193">
        <v>309653</v>
      </c>
      <c r="AJ845" s="193">
        <v>7781</v>
      </c>
      <c r="AK845" s="193">
        <v>5187</v>
      </c>
      <c r="AL845" s="193">
        <v>12968</v>
      </c>
      <c r="AM845" s="193">
        <v>11695</v>
      </c>
      <c r="AN845" s="193">
        <v>6756</v>
      </c>
      <c r="AO845" s="193">
        <v>18451</v>
      </c>
      <c r="AP845" s="193">
        <v>832</v>
      </c>
      <c r="AQ845" s="193">
        <v>511</v>
      </c>
      <c r="AR845" s="193">
        <v>1343</v>
      </c>
      <c r="AS845" s="190" t="s">
        <v>271</v>
      </c>
      <c r="AT845" s="193" t="s">
        <v>271</v>
      </c>
      <c r="AU845" s="193" t="s">
        <v>271</v>
      </c>
      <c r="AV845" s="190" t="s">
        <v>271</v>
      </c>
      <c r="AW845" s="193" t="s">
        <v>271</v>
      </c>
      <c r="AX845" s="193" t="s">
        <v>271</v>
      </c>
      <c r="AY845" s="190" t="s">
        <v>287</v>
      </c>
      <c r="AZ845" s="193">
        <v>1343</v>
      </c>
      <c r="BA845" s="193">
        <v>18451</v>
      </c>
      <c r="BB845" s="190" t="s">
        <v>271</v>
      </c>
      <c r="BC845" s="193" t="s">
        <v>271</v>
      </c>
      <c r="BD845" s="193" t="s">
        <v>271</v>
      </c>
      <c r="BE845" s="190" t="s">
        <v>271</v>
      </c>
      <c r="BF845" s="193" t="s">
        <v>271</v>
      </c>
      <c r="BG845" s="193" t="s">
        <v>271</v>
      </c>
      <c r="BH845" s="190" t="s">
        <v>271</v>
      </c>
      <c r="BI845" s="193" t="s">
        <v>271</v>
      </c>
      <c r="BJ845" s="193" t="s">
        <v>271</v>
      </c>
      <c r="BK845" s="190" t="s">
        <v>271</v>
      </c>
      <c r="BL845" s="193" t="s">
        <v>271</v>
      </c>
      <c r="BM845" s="193" t="s">
        <v>271</v>
      </c>
      <c r="BN845" s="190" t="s">
        <v>271</v>
      </c>
      <c r="BO845" s="193" t="s">
        <v>271</v>
      </c>
      <c r="BP845" s="193" t="s">
        <v>271</v>
      </c>
      <c r="BQ845" s="190" t="s">
        <v>271</v>
      </c>
      <c r="BR845" s="193" t="s">
        <v>271</v>
      </c>
      <c r="BS845" s="193" t="s">
        <v>271</v>
      </c>
      <c r="BT845" s="190" t="s">
        <v>271</v>
      </c>
      <c r="BU845" s="193" t="s">
        <v>271</v>
      </c>
      <c r="BV845" s="193" t="s">
        <v>271</v>
      </c>
      <c r="BW845" s="193" t="s">
        <v>271</v>
      </c>
      <c r="BX845" s="193" t="s">
        <v>271</v>
      </c>
      <c r="BY845" s="193">
        <v>0</v>
      </c>
      <c r="BZ845" s="193" t="s">
        <v>271</v>
      </c>
      <c r="CA845" s="193" t="s">
        <v>271</v>
      </c>
      <c r="CB845" s="193">
        <v>0</v>
      </c>
      <c r="CC845" s="190" t="s">
        <v>271</v>
      </c>
      <c r="CD845" s="193" t="s">
        <v>271</v>
      </c>
      <c r="CE845" s="193" t="s">
        <v>271</v>
      </c>
      <c r="CF845" s="190" t="s">
        <v>271</v>
      </c>
      <c r="CG845" s="193" t="s">
        <v>271</v>
      </c>
      <c r="CH845" s="193" t="s">
        <v>271</v>
      </c>
      <c r="CI845" s="190" t="s">
        <v>271</v>
      </c>
      <c r="CJ845" s="193" t="s">
        <v>271</v>
      </c>
      <c r="CK845" s="193" t="s">
        <v>271</v>
      </c>
      <c r="CL845" s="190" t="s">
        <v>271</v>
      </c>
      <c r="CM845" s="193" t="s">
        <v>271</v>
      </c>
      <c r="CN845" s="193" t="s">
        <v>271</v>
      </c>
      <c r="CO845" s="190" t="s">
        <v>271</v>
      </c>
      <c r="CP845" s="193" t="s">
        <v>271</v>
      </c>
      <c r="CQ845" s="193" t="s">
        <v>271</v>
      </c>
      <c r="CR845" s="190" t="s">
        <v>271</v>
      </c>
      <c r="CS845" s="193" t="s">
        <v>271</v>
      </c>
      <c r="CT845" s="193" t="s">
        <v>271</v>
      </c>
      <c r="CU845" s="190" t="s">
        <v>271</v>
      </c>
      <c r="CV845" s="193" t="s">
        <v>271</v>
      </c>
      <c r="CW845" s="193" t="s">
        <v>271</v>
      </c>
      <c r="CX845" s="190" t="s">
        <v>271</v>
      </c>
      <c r="CY845" s="193" t="s">
        <v>271</v>
      </c>
      <c r="CZ845" s="193" t="s">
        <v>271</v>
      </c>
      <c r="DA845" s="190" t="s">
        <v>271</v>
      </c>
      <c r="DB845" s="193" t="s">
        <v>271</v>
      </c>
      <c r="DC845" s="193" t="s">
        <v>271</v>
      </c>
      <c r="DD845" s="190" t="s">
        <v>271</v>
      </c>
      <c r="DE845" s="193" t="s">
        <v>271</v>
      </c>
      <c r="DF845" s="193" t="s">
        <v>271</v>
      </c>
      <c r="DG845" s="190" t="s">
        <v>271</v>
      </c>
      <c r="DH845" s="193" t="s">
        <v>271</v>
      </c>
      <c r="DI845" s="193" t="s">
        <v>271</v>
      </c>
      <c r="DJ845" s="190" t="s">
        <v>271</v>
      </c>
      <c r="DK845" s="193" t="s">
        <v>271</v>
      </c>
      <c r="DL845" s="193" t="s">
        <v>271</v>
      </c>
      <c r="DM845" s="190" t="s">
        <v>271</v>
      </c>
      <c r="DN845" s="193" t="s">
        <v>271</v>
      </c>
      <c r="DO845" s="193" t="s">
        <v>271</v>
      </c>
      <c r="DP845" s="190" t="s">
        <v>271</v>
      </c>
      <c r="DQ845" s="193" t="s">
        <v>271</v>
      </c>
      <c r="DR845" s="193" t="s">
        <v>271</v>
      </c>
      <c r="DS845" s="190" t="s">
        <v>271</v>
      </c>
      <c r="DT845" s="193" t="s">
        <v>271</v>
      </c>
      <c r="DU845" s="193" t="s">
        <v>271</v>
      </c>
      <c r="DV845" s="190" t="s">
        <v>271</v>
      </c>
      <c r="DW845" s="193" t="s">
        <v>271</v>
      </c>
      <c r="DX845" s="193" t="s">
        <v>271</v>
      </c>
      <c r="DY845" s="190" t="s">
        <v>655</v>
      </c>
      <c r="DZ845" s="190" t="s">
        <v>297</v>
      </c>
      <c r="EA845" s="190" t="s">
        <v>271</v>
      </c>
      <c r="EB845" s="190" t="s">
        <v>271</v>
      </c>
      <c r="EC845" s="190" t="s">
        <v>297</v>
      </c>
      <c r="ED845" s="190" t="s">
        <v>271</v>
      </c>
      <c r="EE845" s="190" t="s">
        <v>271</v>
      </c>
      <c r="EF845" s="190" t="s">
        <v>271</v>
      </c>
      <c r="EG845" s="190" t="s">
        <v>285</v>
      </c>
      <c r="EH845" s="190" t="s">
        <v>284</v>
      </c>
      <c r="EI845" s="190" t="s">
        <v>319</v>
      </c>
      <c r="EJ845" s="190" t="s">
        <v>246</v>
      </c>
      <c r="EK845" s="190" t="s">
        <v>379</v>
      </c>
      <c r="EL845" s="190" t="s">
        <v>272</v>
      </c>
      <c r="EM845" s="190" t="s">
        <v>272</v>
      </c>
      <c r="EN845" s="190" t="s">
        <v>272</v>
      </c>
      <c r="EO845" s="190" t="s">
        <v>272</v>
      </c>
      <c r="EP845" s="190" t="s">
        <v>378</v>
      </c>
      <c r="EQ845" s="190">
        <v>4</v>
      </c>
      <c r="ER845" s="190" t="s">
        <v>349</v>
      </c>
      <c r="ES845" s="190" t="s">
        <v>272</v>
      </c>
      <c r="ET845" s="190" t="s">
        <v>272</v>
      </c>
      <c r="EU845" s="190" t="s">
        <v>272</v>
      </c>
      <c r="EV845" s="190" t="s">
        <v>272</v>
      </c>
      <c r="EW845" s="190" t="s">
        <v>303</v>
      </c>
      <c r="EX845" s="190">
        <v>4</v>
      </c>
      <c r="EY845" s="190" t="s">
        <v>318</v>
      </c>
      <c r="EZ845" s="190" t="s">
        <v>266</v>
      </c>
      <c r="FA845" s="190" t="s">
        <v>260</v>
      </c>
      <c r="FB845" s="193">
        <v>3</v>
      </c>
      <c r="FC845" s="190" t="s">
        <v>348</v>
      </c>
      <c r="FD845" s="190" t="s">
        <v>276</v>
      </c>
      <c r="FE845" s="190" t="s">
        <v>482</v>
      </c>
      <c r="FF845" s="190" t="s">
        <v>262</v>
      </c>
      <c r="FG845" s="190" t="s">
        <v>12838</v>
      </c>
      <c r="FH845" s="190" t="s">
        <v>271</v>
      </c>
      <c r="FI845" s="190" t="s">
        <v>12837</v>
      </c>
      <c r="FJ845" s="190" t="s">
        <v>12836</v>
      </c>
      <c r="FK845" s="190" t="s">
        <v>12835</v>
      </c>
      <c r="FL845" s="190" t="s">
        <v>12834</v>
      </c>
      <c r="FM845" s="190" t="s">
        <v>9238</v>
      </c>
      <c r="FN845" s="190" t="s">
        <v>12833</v>
      </c>
      <c r="FO845" s="190" t="s">
        <v>12832</v>
      </c>
      <c r="FP845" s="190" t="s">
        <v>9275</v>
      </c>
      <c r="FQ845" s="193">
        <v>18451</v>
      </c>
      <c r="FR845" s="193">
        <v>1343</v>
      </c>
      <c r="FS845" s="190" t="s">
        <v>271</v>
      </c>
      <c r="FT845" s="190" t="s">
        <v>271</v>
      </c>
      <c r="FU845" s="190" t="s">
        <v>272</v>
      </c>
      <c r="FV845" s="190" t="s">
        <v>271</v>
      </c>
      <c r="FW845" s="190" t="s">
        <v>271</v>
      </c>
      <c r="FX845" s="190" t="s">
        <v>271</v>
      </c>
      <c r="FY845" s="190" t="s">
        <v>271</v>
      </c>
      <c r="FZ845" s="190" t="s">
        <v>271</v>
      </c>
      <c r="GA845" s="190" t="s">
        <v>271</v>
      </c>
      <c r="GB845" s="190" t="s">
        <v>271</v>
      </c>
      <c r="GC845" s="190" t="s">
        <v>271</v>
      </c>
      <c r="GD845" s="190" t="s">
        <v>271</v>
      </c>
      <c r="GE845" s="190" t="s">
        <v>271</v>
      </c>
    </row>
    <row r="846" spans="1:187" x14ac:dyDescent="0.3">
      <c r="A846" s="190" t="s">
        <v>372</v>
      </c>
      <c r="B846" s="190">
        <v>3382</v>
      </c>
      <c r="C846" s="190" t="s">
        <v>173</v>
      </c>
      <c r="D846" s="190" t="s">
        <v>243</v>
      </c>
      <c r="E846" s="190" t="s">
        <v>12831</v>
      </c>
      <c r="F846" s="190" t="s">
        <v>12830</v>
      </c>
      <c r="G846" s="190" t="s">
        <v>12545</v>
      </c>
      <c r="H846" s="190" t="s">
        <v>514</v>
      </c>
      <c r="I846" s="190" t="s">
        <v>513</v>
      </c>
      <c r="J846" s="190" t="s">
        <v>12829</v>
      </c>
      <c r="K846" s="190" t="s">
        <v>271</v>
      </c>
      <c r="L846" s="190" t="s">
        <v>271</v>
      </c>
      <c r="M846" s="190" t="s">
        <v>271</v>
      </c>
      <c r="N846" s="190" t="s">
        <v>271</v>
      </c>
      <c r="O846" s="190" t="s">
        <v>271</v>
      </c>
      <c r="P846" s="190" t="s">
        <v>271</v>
      </c>
      <c r="Q846" s="191">
        <v>42095</v>
      </c>
      <c r="R846" s="191">
        <v>42460</v>
      </c>
      <c r="T846" s="190" t="s">
        <v>452</v>
      </c>
      <c r="U846" s="194">
        <v>129472.33</v>
      </c>
      <c r="V846" s="190" t="s">
        <v>7737</v>
      </c>
      <c r="W846" s="190" t="s">
        <v>939</v>
      </c>
      <c r="X846" s="190" t="s">
        <v>5570</v>
      </c>
      <c r="Y846" s="190" t="s">
        <v>12828</v>
      </c>
      <c r="Z846" s="190" t="s">
        <v>12827</v>
      </c>
      <c r="AA846" s="190" t="s">
        <v>12826</v>
      </c>
      <c r="AB846" s="190" t="s">
        <v>448</v>
      </c>
      <c r="AC846" s="190" t="s">
        <v>12825</v>
      </c>
      <c r="AD846" s="190" t="s">
        <v>325</v>
      </c>
      <c r="AE846" s="190" t="s">
        <v>12824</v>
      </c>
      <c r="AF846" s="190" t="s">
        <v>12823</v>
      </c>
      <c r="AG846" s="193">
        <v>117698</v>
      </c>
      <c r="AH846" s="193">
        <v>129048</v>
      </c>
      <c r="AI846" s="193">
        <v>246746</v>
      </c>
      <c r="AJ846" s="193">
        <v>19113</v>
      </c>
      <c r="AK846" s="193">
        <v>15638</v>
      </c>
      <c r="AL846" s="193">
        <v>34751</v>
      </c>
      <c r="AM846" s="193">
        <v>117698</v>
      </c>
      <c r="AN846" s="193">
        <v>129048</v>
      </c>
      <c r="AO846" s="193">
        <v>246746</v>
      </c>
      <c r="AP846" s="193">
        <v>19113</v>
      </c>
      <c r="AQ846" s="193">
        <v>15638</v>
      </c>
      <c r="AR846" s="193">
        <v>34751</v>
      </c>
      <c r="AS846" s="190" t="s">
        <v>271</v>
      </c>
      <c r="AT846" s="193" t="s">
        <v>271</v>
      </c>
      <c r="AU846" s="193" t="s">
        <v>271</v>
      </c>
      <c r="AV846" s="190" t="s">
        <v>271</v>
      </c>
      <c r="AW846" s="193" t="s">
        <v>271</v>
      </c>
      <c r="AX846" s="193" t="s">
        <v>271</v>
      </c>
      <c r="AY846" s="190" t="s">
        <v>287</v>
      </c>
      <c r="AZ846" s="193">
        <v>16273</v>
      </c>
      <c r="BA846" s="193">
        <v>115971</v>
      </c>
      <c r="BB846" s="190" t="s">
        <v>271</v>
      </c>
      <c r="BC846" s="193" t="s">
        <v>271</v>
      </c>
      <c r="BD846" s="193" t="s">
        <v>271</v>
      </c>
      <c r="BE846" s="190" t="s">
        <v>271</v>
      </c>
      <c r="BF846" s="193" t="s">
        <v>271</v>
      </c>
      <c r="BG846" s="193" t="s">
        <v>271</v>
      </c>
      <c r="BH846" s="190" t="s">
        <v>271</v>
      </c>
      <c r="BI846" s="193" t="s">
        <v>271</v>
      </c>
      <c r="BJ846" s="193" t="s">
        <v>271</v>
      </c>
      <c r="BK846" s="190" t="s">
        <v>271</v>
      </c>
      <c r="BL846" s="193" t="s">
        <v>271</v>
      </c>
      <c r="BM846" s="193" t="s">
        <v>271</v>
      </c>
      <c r="BN846" s="190" t="s">
        <v>271</v>
      </c>
      <c r="BO846" s="193" t="s">
        <v>271</v>
      </c>
      <c r="BP846" s="193" t="s">
        <v>271</v>
      </c>
      <c r="BQ846" s="190" t="s">
        <v>271</v>
      </c>
      <c r="BR846" s="193" t="s">
        <v>271</v>
      </c>
      <c r="BS846" s="193" t="s">
        <v>271</v>
      </c>
      <c r="BT846" s="190" t="s">
        <v>271</v>
      </c>
      <c r="BU846" s="193" t="s">
        <v>271</v>
      </c>
      <c r="BV846" s="193" t="s">
        <v>271</v>
      </c>
      <c r="BW846" s="193" t="s">
        <v>271</v>
      </c>
      <c r="BX846" s="193" t="s">
        <v>271</v>
      </c>
      <c r="BY846" s="193">
        <v>0</v>
      </c>
      <c r="BZ846" s="193" t="s">
        <v>271</v>
      </c>
      <c r="CA846" s="193" t="s">
        <v>271</v>
      </c>
      <c r="CB846" s="193">
        <v>0</v>
      </c>
      <c r="CC846" s="190" t="s">
        <v>271</v>
      </c>
      <c r="CD846" s="193" t="s">
        <v>271</v>
      </c>
      <c r="CE846" s="193" t="s">
        <v>271</v>
      </c>
      <c r="CF846" s="190" t="s">
        <v>271</v>
      </c>
      <c r="CG846" s="193" t="s">
        <v>271</v>
      </c>
      <c r="CH846" s="193" t="s">
        <v>271</v>
      </c>
      <c r="CI846" s="190" t="s">
        <v>271</v>
      </c>
      <c r="CJ846" s="193" t="s">
        <v>271</v>
      </c>
      <c r="CK846" s="193" t="s">
        <v>271</v>
      </c>
      <c r="CL846" s="190" t="s">
        <v>271</v>
      </c>
      <c r="CM846" s="193" t="s">
        <v>271</v>
      </c>
      <c r="CN846" s="193" t="s">
        <v>271</v>
      </c>
      <c r="CO846" s="190" t="s">
        <v>271</v>
      </c>
      <c r="CP846" s="193" t="s">
        <v>271</v>
      </c>
      <c r="CQ846" s="193" t="s">
        <v>271</v>
      </c>
      <c r="CR846" s="190" t="s">
        <v>271</v>
      </c>
      <c r="CS846" s="193" t="s">
        <v>271</v>
      </c>
      <c r="CT846" s="193" t="s">
        <v>271</v>
      </c>
      <c r="CU846" s="190" t="s">
        <v>271</v>
      </c>
      <c r="CV846" s="193" t="s">
        <v>271</v>
      </c>
      <c r="CW846" s="193" t="s">
        <v>271</v>
      </c>
      <c r="CX846" s="190" t="s">
        <v>271</v>
      </c>
      <c r="CY846" s="193" t="s">
        <v>271</v>
      </c>
      <c r="CZ846" s="193" t="s">
        <v>271</v>
      </c>
      <c r="DA846" s="190" t="s">
        <v>271</v>
      </c>
      <c r="DB846" s="193" t="s">
        <v>271</v>
      </c>
      <c r="DC846" s="193" t="s">
        <v>271</v>
      </c>
      <c r="DD846" s="190" t="s">
        <v>271</v>
      </c>
      <c r="DE846" s="193" t="s">
        <v>271</v>
      </c>
      <c r="DF846" s="193" t="s">
        <v>271</v>
      </c>
      <c r="DG846" s="190" t="s">
        <v>271</v>
      </c>
      <c r="DH846" s="193" t="s">
        <v>271</v>
      </c>
      <c r="DI846" s="193" t="s">
        <v>271</v>
      </c>
      <c r="DJ846" s="190" t="s">
        <v>271</v>
      </c>
      <c r="DK846" s="193" t="s">
        <v>271</v>
      </c>
      <c r="DL846" s="193" t="s">
        <v>271</v>
      </c>
      <c r="DM846" s="190" t="s">
        <v>271</v>
      </c>
      <c r="DN846" s="193" t="s">
        <v>271</v>
      </c>
      <c r="DO846" s="193" t="s">
        <v>271</v>
      </c>
      <c r="DP846" s="190" t="s">
        <v>271</v>
      </c>
      <c r="DQ846" s="193" t="s">
        <v>271</v>
      </c>
      <c r="DR846" s="193" t="s">
        <v>271</v>
      </c>
      <c r="DS846" s="190" t="s">
        <v>271</v>
      </c>
      <c r="DT846" s="193" t="s">
        <v>271</v>
      </c>
      <c r="DU846" s="193" t="s">
        <v>271</v>
      </c>
      <c r="DV846" s="190" t="s">
        <v>271</v>
      </c>
      <c r="DW846" s="193" t="s">
        <v>271</v>
      </c>
      <c r="DX846" s="193" t="s">
        <v>271</v>
      </c>
      <c r="DY846" s="190" t="s">
        <v>356</v>
      </c>
      <c r="DZ846" s="190" t="s">
        <v>297</v>
      </c>
      <c r="EA846" s="190" t="s">
        <v>271</v>
      </c>
      <c r="EB846" s="190" t="s">
        <v>271</v>
      </c>
      <c r="EC846" s="190" t="s">
        <v>297</v>
      </c>
      <c r="ED846" s="190" t="s">
        <v>271</v>
      </c>
      <c r="EE846" s="190" t="s">
        <v>271</v>
      </c>
      <c r="EF846" s="190" t="s">
        <v>271</v>
      </c>
      <c r="EG846" s="190" t="s">
        <v>321</v>
      </c>
      <c r="EH846" s="190" t="s">
        <v>284</v>
      </c>
      <c r="EI846" s="190" t="s">
        <v>319</v>
      </c>
      <c r="EJ846" s="190" t="s">
        <v>246</v>
      </c>
      <c r="EK846" s="190" t="s">
        <v>379</v>
      </c>
      <c r="EL846" s="190" t="s">
        <v>272</v>
      </c>
      <c r="EM846" s="190" t="s">
        <v>272</v>
      </c>
      <c r="EN846" s="190" t="s">
        <v>272</v>
      </c>
      <c r="EO846" s="190" t="s">
        <v>272</v>
      </c>
      <c r="EP846" s="190" t="s">
        <v>378</v>
      </c>
      <c r="EQ846" s="190">
        <v>4</v>
      </c>
      <c r="ER846" s="190" t="s">
        <v>349</v>
      </c>
      <c r="ES846" s="190" t="s">
        <v>297</v>
      </c>
      <c r="ET846" s="190" t="s">
        <v>272</v>
      </c>
      <c r="EU846" s="190" t="s">
        <v>297</v>
      </c>
      <c r="EV846" s="190" t="s">
        <v>272</v>
      </c>
      <c r="EW846" s="190" t="s">
        <v>601</v>
      </c>
      <c r="EX846" s="190">
        <v>2</v>
      </c>
      <c r="EY846" s="190" t="s">
        <v>302</v>
      </c>
      <c r="EZ846" s="190" t="s">
        <v>268</v>
      </c>
      <c r="FA846" s="190" t="s">
        <v>258</v>
      </c>
      <c r="FB846" s="193">
        <v>1</v>
      </c>
      <c r="FC846" s="190" t="s">
        <v>348</v>
      </c>
      <c r="FD846" s="190" t="s">
        <v>276</v>
      </c>
      <c r="FE846" s="190" t="s">
        <v>537</v>
      </c>
      <c r="FF846" s="190" t="s">
        <v>271</v>
      </c>
      <c r="FG846" s="190" t="s">
        <v>12822</v>
      </c>
      <c r="FH846" s="190" t="s">
        <v>271</v>
      </c>
      <c r="FI846" s="190" t="s">
        <v>12821</v>
      </c>
      <c r="FJ846" s="190" t="s">
        <v>12820</v>
      </c>
      <c r="FK846" s="190" t="s">
        <v>12819</v>
      </c>
      <c r="FL846" s="190" t="s">
        <v>12818</v>
      </c>
      <c r="FM846" s="190" t="s">
        <v>12817</v>
      </c>
      <c r="FN846" s="190" t="s">
        <v>12816</v>
      </c>
      <c r="FO846" s="190" t="s">
        <v>12815</v>
      </c>
      <c r="FP846" s="190" t="s">
        <v>12814</v>
      </c>
      <c r="FQ846" s="193">
        <v>246746</v>
      </c>
      <c r="FR846" s="193">
        <v>34751</v>
      </c>
      <c r="FS846" s="190" t="s">
        <v>271</v>
      </c>
      <c r="FT846" s="190" t="s">
        <v>271</v>
      </c>
      <c r="FU846" s="190" t="s">
        <v>272</v>
      </c>
      <c r="FV846" s="190" t="s">
        <v>271</v>
      </c>
      <c r="FW846" s="190" t="s">
        <v>271</v>
      </c>
      <c r="FX846" s="190" t="s">
        <v>271</v>
      </c>
      <c r="FY846" s="190" t="s">
        <v>271</v>
      </c>
      <c r="FZ846" s="190" t="s">
        <v>271</v>
      </c>
      <c r="GA846" s="190" t="s">
        <v>271</v>
      </c>
      <c r="GB846" s="190" t="s">
        <v>271</v>
      </c>
      <c r="GC846" s="190" t="s">
        <v>271</v>
      </c>
      <c r="GD846" s="190" t="s">
        <v>271</v>
      </c>
      <c r="GE846" s="190" t="s">
        <v>271</v>
      </c>
    </row>
    <row r="847" spans="1:187" x14ac:dyDescent="0.3">
      <c r="A847" s="190" t="s">
        <v>372</v>
      </c>
      <c r="B847" s="190">
        <v>3383</v>
      </c>
      <c r="C847" s="190" t="s">
        <v>173</v>
      </c>
      <c r="D847" s="190" t="s">
        <v>243</v>
      </c>
      <c r="E847" s="190" t="s">
        <v>12813</v>
      </c>
      <c r="F847" s="190" t="s">
        <v>12812</v>
      </c>
      <c r="G847" s="190" t="s">
        <v>12545</v>
      </c>
      <c r="H847" s="190" t="s">
        <v>514</v>
      </c>
      <c r="I847" s="190" t="s">
        <v>513</v>
      </c>
      <c r="J847" s="190" t="s">
        <v>12811</v>
      </c>
      <c r="K847" s="190" t="s">
        <v>271</v>
      </c>
      <c r="L847" s="190" t="s">
        <v>271</v>
      </c>
      <c r="M847" s="190" t="s">
        <v>271</v>
      </c>
      <c r="N847" s="190" t="s">
        <v>271</v>
      </c>
      <c r="O847" s="190" t="s">
        <v>271</v>
      </c>
      <c r="P847" s="190" t="s">
        <v>271</v>
      </c>
      <c r="Q847" s="191">
        <v>42095</v>
      </c>
      <c r="R847" s="191">
        <v>42460</v>
      </c>
      <c r="T847" s="190" t="s">
        <v>452</v>
      </c>
      <c r="U847" s="194">
        <v>198020.23</v>
      </c>
      <c r="V847" s="190" t="s">
        <v>7737</v>
      </c>
      <c r="W847" s="190" t="s">
        <v>12795</v>
      </c>
      <c r="X847" s="190" t="s">
        <v>7735</v>
      </c>
      <c r="Y847" s="190" t="s">
        <v>12810</v>
      </c>
      <c r="Z847" s="190" t="s">
        <v>12793</v>
      </c>
      <c r="AA847" s="190" t="s">
        <v>12809</v>
      </c>
      <c r="AB847" s="190" t="s">
        <v>448</v>
      </c>
      <c r="AC847" s="190" t="s">
        <v>12808</v>
      </c>
      <c r="AD847" s="190" t="s">
        <v>325</v>
      </c>
      <c r="AE847" s="190" t="s">
        <v>12807</v>
      </c>
      <c r="AF847" s="190" t="s">
        <v>12806</v>
      </c>
      <c r="AG847" s="193">
        <v>76</v>
      </c>
      <c r="AH847" s="193">
        <v>75</v>
      </c>
      <c r="AI847" s="193">
        <v>151</v>
      </c>
      <c r="AJ847" s="193">
        <v>51832</v>
      </c>
      <c r="AK847" s="193">
        <v>42408</v>
      </c>
      <c r="AL847" s="193">
        <v>94240</v>
      </c>
      <c r="AM847" s="193">
        <v>76</v>
      </c>
      <c r="AN847" s="193">
        <v>75</v>
      </c>
      <c r="AO847" s="193">
        <v>151</v>
      </c>
      <c r="AP847" s="193">
        <v>51832</v>
      </c>
      <c r="AQ847" s="193">
        <v>42408</v>
      </c>
      <c r="AR847" s="193">
        <v>94240</v>
      </c>
      <c r="AS847" s="190" t="s">
        <v>271</v>
      </c>
      <c r="AT847" s="193" t="s">
        <v>271</v>
      </c>
      <c r="AU847" s="193" t="s">
        <v>271</v>
      </c>
      <c r="AV847" s="190" t="s">
        <v>271</v>
      </c>
      <c r="AW847" s="193" t="s">
        <v>271</v>
      </c>
      <c r="AX847" s="193" t="s">
        <v>271</v>
      </c>
      <c r="AY847" s="190" t="s">
        <v>271</v>
      </c>
      <c r="AZ847" s="193" t="s">
        <v>271</v>
      </c>
      <c r="BA847" s="193" t="s">
        <v>271</v>
      </c>
      <c r="BB847" s="190" t="s">
        <v>271</v>
      </c>
      <c r="BC847" s="193" t="s">
        <v>271</v>
      </c>
      <c r="BD847" s="193" t="s">
        <v>271</v>
      </c>
      <c r="BE847" s="190" t="s">
        <v>287</v>
      </c>
      <c r="BF847" s="193">
        <v>63376</v>
      </c>
      <c r="BG847" s="193">
        <v>151</v>
      </c>
      <c r="BH847" s="190" t="s">
        <v>271</v>
      </c>
      <c r="BI847" s="193" t="s">
        <v>271</v>
      </c>
      <c r="BJ847" s="193" t="s">
        <v>271</v>
      </c>
      <c r="BK847" s="190" t="s">
        <v>271</v>
      </c>
      <c r="BL847" s="193" t="s">
        <v>271</v>
      </c>
      <c r="BM847" s="193" t="s">
        <v>271</v>
      </c>
      <c r="BN847" s="190" t="s">
        <v>271</v>
      </c>
      <c r="BO847" s="193" t="s">
        <v>271</v>
      </c>
      <c r="BP847" s="193" t="s">
        <v>271</v>
      </c>
      <c r="BQ847" s="190" t="s">
        <v>271</v>
      </c>
      <c r="BR847" s="193" t="s">
        <v>271</v>
      </c>
      <c r="BS847" s="193" t="s">
        <v>271</v>
      </c>
      <c r="BT847" s="190" t="s">
        <v>271</v>
      </c>
      <c r="BU847" s="193" t="s">
        <v>271</v>
      </c>
      <c r="BV847" s="193" t="s">
        <v>271</v>
      </c>
      <c r="BW847" s="193" t="s">
        <v>271</v>
      </c>
      <c r="BX847" s="193" t="s">
        <v>271</v>
      </c>
      <c r="BY847" s="193">
        <v>0</v>
      </c>
      <c r="BZ847" s="193" t="s">
        <v>271</v>
      </c>
      <c r="CA847" s="193" t="s">
        <v>271</v>
      </c>
      <c r="CB847" s="193">
        <v>0</v>
      </c>
      <c r="CC847" s="190" t="s">
        <v>271</v>
      </c>
      <c r="CD847" s="193" t="s">
        <v>271</v>
      </c>
      <c r="CE847" s="193" t="s">
        <v>271</v>
      </c>
      <c r="CF847" s="190" t="s">
        <v>271</v>
      </c>
      <c r="CG847" s="193" t="s">
        <v>271</v>
      </c>
      <c r="CH847" s="193" t="s">
        <v>271</v>
      </c>
      <c r="CI847" s="190" t="s">
        <v>271</v>
      </c>
      <c r="CJ847" s="193" t="s">
        <v>271</v>
      </c>
      <c r="CK847" s="193" t="s">
        <v>271</v>
      </c>
      <c r="CL847" s="190" t="s">
        <v>271</v>
      </c>
      <c r="CM847" s="193" t="s">
        <v>271</v>
      </c>
      <c r="CN847" s="193" t="s">
        <v>271</v>
      </c>
      <c r="CO847" s="190" t="s">
        <v>271</v>
      </c>
      <c r="CP847" s="193" t="s">
        <v>271</v>
      </c>
      <c r="CQ847" s="193" t="s">
        <v>271</v>
      </c>
      <c r="CR847" s="190" t="s">
        <v>271</v>
      </c>
      <c r="CS847" s="193" t="s">
        <v>271</v>
      </c>
      <c r="CT847" s="193" t="s">
        <v>271</v>
      </c>
      <c r="CU847" s="190" t="s">
        <v>271</v>
      </c>
      <c r="CV847" s="193" t="s">
        <v>271</v>
      </c>
      <c r="CW847" s="193" t="s">
        <v>271</v>
      </c>
      <c r="CX847" s="190" t="s">
        <v>271</v>
      </c>
      <c r="CY847" s="193" t="s">
        <v>271</v>
      </c>
      <c r="CZ847" s="193" t="s">
        <v>271</v>
      </c>
      <c r="DA847" s="190" t="s">
        <v>271</v>
      </c>
      <c r="DB847" s="193" t="s">
        <v>271</v>
      </c>
      <c r="DC847" s="193" t="s">
        <v>271</v>
      </c>
      <c r="DD847" s="190" t="s">
        <v>271</v>
      </c>
      <c r="DE847" s="193" t="s">
        <v>271</v>
      </c>
      <c r="DF847" s="193" t="s">
        <v>271</v>
      </c>
      <c r="DG847" s="190" t="s">
        <v>271</v>
      </c>
      <c r="DH847" s="193" t="s">
        <v>271</v>
      </c>
      <c r="DI847" s="193" t="s">
        <v>271</v>
      </c>
      <c r="DJ847" s="190" t="s">
        <v>271</v>
      </c>
      <c r="DK847" s="193" t="s">
        <v>271</v>
      </c>
      <c r="DL847" s="193" t="s">
        <v>271</v>
      </c>
      <c r="DM847" s="190" t="s">
        <v>271</v>
      </c>
      <c r="DN847" s="193" t="s">
        <v>271</v>
      </c>
      <c r="DO847" s="193" t="s">
        <v>271</v>
      </c>
      <c r="DP847" s="190" t="s">
        <v>271</v>
      </c>
      <c r="DQ847" s="193" t="s">
        <v>271</v>
      </c>
      <c r="DR847" s="193" t="s">
        <v>271</v>
      </c>
      <c r="DS847" s="190" t="s">
        <v>271</v>
      </c>
      <c r="DT847" s="193" t="s">
        <v>271</v>
      </c>
      <c r="DU847" s="193" t="s">
        <v>271</v>
      </c>
      <c r="DV847" s="190" t="s">
        <v>271</v>
      </c>
      <c r="DW847" s="193" t="s">
        <v>271</v>
      </c>
      <c r="DX847" s="193" t="s">
        <v>271</v>
      </c>
      <c r="DY847" s="190" t="s">
        <v>356</v>
      </c>
      <c r="DZ847" s="190" t="s">
        <v>297</v>
      </c>
      <c r="EA847" s="190" t="s">
        <v>271</v>
      </c>
      <c r="EB847" s="190" t="s">
        <v>271</v>
      </c>
      <c r="EC847" s="190" t="s">
        <v>271</v>
      </c>
      <c r="ED847" s="190" t="s">
        <v>271</v>
      </c>
      <c r="EE847" s="190" t="s">
        <v>271</v>
      </c>
      <c r="EF847" s="190" t="s">
        <v>271</v>
      </c>
      <c r="EG847" s="190" t="s">
        <v>352</v>
      </c>
      <c r="EH847" s="190" t="s">
        <v>284</v>
      </c>
      <c r="EI847" s="190" t="s">
        <v>319</v>
      </c>
      <c r="EJ847" s="190" t="s">
        <v>246</v>
      </c>
      <c r="EK847" s="190" t="s">
        <v>379</v>
      </c>
      <c r="EL847" s="190" t="s">
        <v>272</v>
      </c>
      <c r="EM847" s="190" t="s">
        <v>272</v>
      </c>
      <c r="EN847" s="190" t="s">
        <v>272</v>
      </c>
      <c r="EO847" s="190" t="s">
        <v>272</v>
      </c>
      <c r="EP847" s="190" t="s">
        <v>378</v>
      </c>
      <c r="EQ847" s="190">
        <v>4</v>
      </c>
      <c r="ER847" s="190" t="s">
        <v>349</v>
      </c>
      <c r="ES847" s="190" t="s">
        <v>297</v>
      </c>
      <c r="ET847" s="190" t="s">
        <v>297</v>
      </c>
      <c r="EU847" s="190" t="s">
        <v>297</v>
      </c>
      <c r="EV847" s="190" t="s">
        <v>297</v>
      </c>
      <c r="EW847" s="190" t="s">
        <v>691</v>
      </c>
      <c r="EX847" s="190">
        <v>0</v>
      </c>
      <c r="EY847" s="190" t="s">
        <v>318</v>
      </c>
      <c r="EZ847" s="190" t="s">
        <v>268</v>
      </c>
      <c r="FA847" s="190" t="s">
        <v>257</v>
      </c>
      <c r="FB847" s="193">
        <v>1</v>
      </c>
      <c r="FC847" s="190" t="s">
        <v>276</v>
      </c>
      <c r="FD847" s="190" t="s">
        <v>348</v>
      </c>
      <c r="FE847" s="190" t="s">
        <v>537</v>
      </c>
      <c r="FF847" s="190" t="s">
        <v>263</v>
      </c>
      <c r="FG847" s="190" t="s">
        <v>12805</v>
      </c>
      <c r="FH847" s="190" t="s">
        <v>271</v>
      </c>
      <c r="FI847" s="190" t="s">
        <v>12804</v>
      </c>
      <c r="FJ847" s="190" t="s">
        <v>12803</v>
      </c>
      <c r="FK847" s="190" t="s">
        <v>12802</v>
      </c>
      <c r="FL847" s="190" t="s">
        <v>12801</v>
      </c>
      <c r="FM847" s="190" t="s">
        <v>9278</v>
      </c>
      <c r="FN847" s="190" t="s">
        <v>9277</v>
      </c>
      <c r="FO847" s="190" t="s">
        <v>12800</v>
      </c>
      <c r="FP847" s="190" t="s">
        <v>12799</v>
      </c>
      <c r="FQ847" s="193">
        <v>151</v>
      </c>
      <c r="FR847" s="193">
        <v>94240</v>
      </c>
      <c r="FS847" s="190" t="s">
        <v>271</v>
      </c>
      <c r="FT847" s="190" t="s">
        <v>271</v>
      </c>
      <c r="FU847" s="190" t="s">
        <v>271</v>
      </c>
      <c r="FV847" s="190" t="s">
        <v>271</v>
      </c>
      <c r="FW847" s="190" t="s">
        <v>271</v>
      </c>
      <c r="FX847" s="190" t="s">
        <v>271</v>
      </c>
      <c r="FY847" s="190" t="s">
        <v>271</v>
      </c>
      <c r="FZ847" s="190" t="s">
        <v>271</v>
      </c>
      <c r="GA847" s="190" t="s">
        <v>271</v>
      </c>
      <c r="GB847" s="190" t="s">
        <v>271</v>
      </c>
      <c r="GC847" s="190" t="s">
        <v>271</v>
      </c>
      <c r="GD847" s="190" t="s">
        <v>271</v>
      </c>
      <c r="GE847" s="190" t="s">
        <v>271</v>
      </c>
    </row>
    <row r="848" spans="1:187" x14ac:dyDescent="0.3">
      <c r="A848" s="190" t="s">
        <v>372</v>
      </c>
      <c r="B848" s="190">
        <v>3384</v>
      </c>
      <c r="C848" s="190" t="s">
        <v>173</v>
      </c>
      <c r="D848" s="190" t="s">
        <v>243</v>
      </c>
      <c r="E848" s="190" t="s">
        <v>12798</v>
      </c>
      <c r="F848" s="190" t="s">
        <v>12797</v>
      </c>
      <c r="G848" s="190" t="s">
        <v>12545</v>
      </c>
      <c r="H848" s="190" t="s">
        <v>514</v>
      </c>
      <c r="I848" s="190" t="s">
        <v>513</v>
      </c>
      <c r="J848" s="190" t="s">
        <v>12796</v>
      </c>
      <c r="K848" s="190" t="s">
        <v>271</v>
      </c>
      <c r="L848" s="190" t="s">
        <v>271</v>
      </c>
      <c r="M848" s="190" t="s">
        <v>271</v>
      </c>
      <c r="N848" s="190" t="s">
        <v>271</v>
      </c>
      <c r="O848" s="190" t="s">
        <v>271</v>
      </c>
      <c r="P848" s="190" t="s">
        <v>271</v>
      </c>
      <c r="Q848" s="191">
        <v>42095</v>
      </c>
      <c r="R848" s="191">
        <v>42460</v>
      </c>
      <c r="T848" s="190" t="s">
        <v>452</v>
      </c>
      <c r="U848" s="194">
        <v>217821.78</v>
      </c>
      <c r="V848" s="190" t="s">
        <v>5571</v>
      </c>
      <c r="W848" s="190" t="s">
        <v>12795</v>
      </c>
      <c r="X848" s="190" t="s">
        <v>7735</v>
      </c>
      <c r="Y848" s="190" t="s">
        <v>12794</v>
      </c>
      <c r="Z848" s="190" t="s">
        <v>12793</v>
      </c>
      <c r="AA848" s="190" t="s">
        <v>12792</v>
      </c>
      <c r="AB848" s="190" t="s">
        <v>448</v>
      </c>
      <c r="AC848" s="190" t="s">
        <v>12791</v>
      </c>
      <c r="AD848" s="190" t="s">
        <v>325</v>
      </c>
      <c r="AE848" s="190" t="s">
        <v>12790</v>
      </c>
      <c r="AF848" s="190" t="s">
        <v>12789</v>
      </c>
      <c r="AG848" s="193">
        <v>135535</v>
      </c>
      <c r="AH848" s="193">
        <v>148220</v>
      </c>
      <c r="AI848" s="193">
        <v>283755</v>
      </c>
      <c r="AJ848" s="193">
        <v>14950</v>
      </c>
      <c r="AK848" s="193">
        <v>10760</v>
      </c>
      <c r="AL848" s="193">
        <v>25710</v>
      </c>
      <c r="AM848" s="193">
        <v>135535</v>
      </c>
      <c r="AN848" s="193">
        <v>148220</v>
      </c>
      <c r="AO848" s="193">
        <v>283755</v>
      </c>
      <c r="AP848" s="193">
        <v>14950</v>
      </c>
      <c r="AQ848" s="193">
        <v>10760</v>
      </c>
      <c r="AR848" s="193">
        <v>25710</v>
      </c>
      <c r="AS848" s="190" t="s">
        <v>271</v>
      </c>
      <c r="AT848" s="193" t="s">
        <v>271</v>
      </c>
      <c r="AU848" s="193" t="s">
        <v>271</v>
      </c>
      <c r="AV848" s="190" t="s">
        <v>271</v>
      </c>
      <c r="AW848" s="193" t="s">
        <v>271</v>
      </c>
      <c r="AX848" s="193" t="s">
        <v>271</v>
      </c>
      <c r="AY848" s="190" t="s">
        <v>271</v>
      </c>
      <c r="AZ848" s="193" t="s">
        <v>271</v>
      </c>
      <c r="BA848" s="193" t="s">
        <v>271</v>
      </c>
      <c r="BB848" s="190" t="s">
        <v>271</v>
      </c>
      <c r="BC848" s="193" t="s">
        <v>271</v>
      </c>
      <c r="BD848" s="193" t="s">
        <v>271</v>
      </c>
      <c r="BE848" s="190" t="s">
        <v>271</v>
      </c>
      <c r="BF848" s="193" t="s">
        <v>271</v>
      </c>
      <c r="BG848" s="193" t="s">
        <v>271</v>
      </c>
      <c r="BH848" s="190" t="s">
        <v>271</v>
      </c>
      <c r="BI848" s="193" t="s">
        <v>271</v>
      </c>
      <c r="BJ848" s="193" t="s">
        <v>271</v>
      </c>
      <c r="BK848" s="190" t="s">
        <v>271</v>
      </c>
      <c r="BL848" s="193" t="s">
        <v>271</v>
      </c>
      <c r="BM848" s="193" t="s">
        <v>271</v>
      </c>
      <c r="BN848" s="190" t="s">
        <v>271</v>
      </c>
      <c r="BO848" s="193" t="s">
        <v>271</v>
      </c>
      <c r="BP848" s="193" t="s">
        <v>271</v>
      </c>
      <c r="BQ848" s="190" t="s">
        <v>271</v>
      </c>
      <c r="BR848" s="193" t="s">
        <v>271</v>
      </c>
      <c r="BS848" s="193" t="s">
        <v>271</v>
      </c>
      <c r="BT848" s="190" t="s">
        <v>287</v>
      </c>
      <c r="BU848" s="193">
        <v>25710</v>
      </c>
      <c r="BV848" s="193">
        <v>283755</v>
      </c>
      <c r="BW848" s="193" t="s">
        <v>271</v>
      </c>
      <c r="BX848" s="193" t="s">
        <v>271</v>
      </c>
      <c r="BY848" s="193">
        <v>0</v>
      </c>
      <c r="BZ848" s="193" t="s">
        <v>271</v>
      </c>
      <c r="CA848" s="193" t="s">
        <v>271</v>
      </c>
      <c r="CB848" s="193">
        <v>0</v>
      </c>
      <c r="CC848" s="190" t="s">
        <v>271</v>
      </c>
      <c r="CD848" s="193" t="s">
        <v>271</v>
      </c>
      <c r="CE848" s="193" t="s">
        <v>271</v>
      </c>
      <c r="CF848" s="190" t="s">
        <v>271</v>
      </c>
      <c r="CG848" s="193" t="s">
        <v>271</v>
      </c>
      <c r="CH848" s="193" t="s">
        <v>271</v>
      </c>
      <c r="CI848" s="190" t="s">
        <v>271</v>
      </c>
      <c r="CJ848" s="193" t="s">
        <v>271</v>
      </c>
      <c r="CK848" s="193" t="s">
        <v>271</v>
      </c>
      <c r="CL848" s="190" t="s">
        <v>271</v>
      </c>
      <c r="CM848" s="193" t="s">
        <v>271</v>
      </c>
      <c r="CN848" s="193" t="s">
        <v>271</v>
      </c>
      <c r="CO848" s="190" t="s">
        <v>271</v>
      </c>
      <c r="CP848" s="193" t="s">
        <v>271</v>
      </c>
      <c r="CQ848" s="193" t="s">
        <v>271</v>
      </c>
      <c r="CR848" s="190" t="s">
        <v>271</v>
      </c>
      <c r="CS848" s="193" t="s">
        <v>271</v>
      </c>
      <c r="CT848" s="193" t="s">
        <v>271</v>
      </c>
      <c r="CU848" s="190" t="s">
        <v>271</v>
      </c>
      <c r="CV848" s="193" t="s">
        <v>271</v>
      </c>
      <c r="CW848" s="193" t="s">
        <v>271</v>
      </c>
      <c r="CX848" s="190" t="s">
        <v>271</v>
      </c>
      <c r="CY848" s="193" t="s">
        <v>271</v>
      </c>
      <c r="CZ848" s="193" t="s">
        <v>271</v>
      </c>
      <c r="DA848" s="190" t="s">
        <v>271</v>
      </c>
      <c r="DB848" s="193" t="s">
        <v>271</v>
      </c>
      <c r="DC848" s="193" t="s">
        <v>271</v>
      </c>
      <c r="DD848" s="190" t="s">
        <v>271</v>
      </c>
      <c r="DE848" s="193" t="s">
        <v>271</v>
      </c>
      <c r="DF848" s="193" t="s">
        <v>271</v>
      </c>
      <c r="DG848" s="190" t="s">
        <v>271</v>
      </c>
      <c r="DH848" s="193" t="s">
        <v>271</v>
      </c>
      <c r="DI848" s="193" t="s">
        <v>271</v>
      </c>
      <c r="DJ848" s="190" t="s">
        <v>271</v>
      </c>
      <c r="DK848" s="193" t="s">
        <v>271</v>
      </c>
      <c r="DL848" s="193" t="s">
        <v>271</v>
      </c>
      <c r="DM848" s="190" t="s">
        <v>271</v>
      </c>
      <c r="DN848" s="193" t="s">
        <v>271</v>
      </c>
      <c r="DO848" s="193" t="s">
        <v>271</v>
      </c>
      <c r="DP848" s="190" t="s">
        <v>271</v>
      </c>
      <c r="DQ848" s="193" t="s">
        <v>271</v>
      </c>
      <c r="DR848" s="193" t="s">
        <v>271</v>
      </c>
      <c r="DS848" s="190" t="s">
        <v>271</v>
      </c>
      <c r="DT848" s="193" t="s">
        <v>271</v>
      </c>
      <c r="DU848" s="193" t="s">
        <v>271</v>
      </c>
      <c r="DV848" s="190" t="s">
        <v>271</v>
      </c>
      <c r="DW848" s="193" t="s">
        <v>271</v>
      </c>
      <c r="DX848" s="193" t="s">
        <v>271</v>
      </c>
      <c r="DY848" s="190" t="s">
        <v>356</v>
      </c>
      <c r="DZ848" s="190" t="s">
        <v>272</v>
      </c>
      <c r="EA848" s="190" t="s">
        <v>323</v>
      </c>
      <c r="EB848" s="190" t="s">
        <v>354</v>
      </c>
      <c r="EC848" s="190" t="s">
        <v>297</v>
      </c>
      <c r="ED848" s="190" t="s">
        <v>271</v>
      </c>
      <c r="EE848" s="190" t="s">
        <v>271</v>
      </c>
      <c r="EF848" s="190" t="s">
        <v>271</v>
      </c>
      <c r="EG848" s="190" t="s">
        <v>321</v>
      </c>
      <c r="EH848" s="190" t="s">
        <v>284</v>
      </c>
      <c r="EI848" s="190" t="s">
        <v>319</v>
      </c>
      <c r="EJ848" s="190" t="s">
        <v>246</v>
      </c>
      <c r="EK848" s="190" t="s">
        <v>379</v>
      </c>
      <c r="EL848" s="190" t="s">
        <v>272</v>
      </c>
      <c r="EM848" s="190" t="s">
        <v>272</v>
      </c>
      <c r="EN848" s="190" t="s">
        <v>272</v>
      </c>
      <c r="EO848" s="190" t="s">
        <v>272</v>
      </c>
      <c r="EP848" s="190" t="s">
        <v>378</v>
      </c>
      <c r="EQ848" s="190">
        <v>4</v>
      </c>
      <c r="ER848" s="190" t="s">
        <v>349</v>
      </c>
      <c r="ES848" s="190" t="s">
        <v>272</v>
      </c>
      <c r="ET848" s="190" t="s">
        <v>297</v>
      </c>
      <c r="EU848" s="190" t="s">
        <v>272</v>
      </c>
      <c r="EV848" s="190" t="s">
        <v>297</v>
      </c>
      <c r="EW848" s="190" t="s">
        <v>601</v>
      </c>
      <c r="EX848" s="190">
        <v>2</v>
      </c>
      <c r="EY848" s="190" t="s">
        <v>318</v>
      </c>
      <c r="EZ848" s="190" t="s">
        <v>268</v>
      </c>
      <c r="FA848" s="190" t="s">
        <v>257</v>
      </c>
      <c r="FB848" s="193">
        <v>1</v>
      </c>
      <c r="FC848" s="190" t="s">
        <v>276</v>
      </c>
      <c r="FD848" s="190" t="s">
        <v>348</v>
      </c>
      <c r="FE848" s="190" t="s">
        <v>537</v>
      </c>
      <c r="FF848" s="190" t="s">
        <v>263</v>
      </c>
      <c r="FG848" s="190" t="s">
        <v>12788</v>
      </c>
      <c r="FH848" s="190" t="s">
        <v>12787</v>
      </c>
      <c r="FI848" s="190" t="s">
        <v>9281</v>
      </c>
      <c r="FJ848" s="190" t="s">
        <v>12778</v>
      </c>
      <c r="FK848" s="190" t="s">
        <v>12777</v>
      </c>
      <c r="FL848" s="190" t="s">
        <v>12776</v>
      </c>
      <c r="FM848" s="190" t="s">
        <v>12775</v>
      </c>
      <c r="FN848" s="190" t="s">
        <v>12786</v>
      </c>
      <c r="FO848" s="190" t="s">
        <v>271</v>
      </c>
      <c r="FP848" s="190" t="s">
        <v>12785</v>
      </c>
      <c r="FQ848" s="193">
        <v>283755</v>
      </c>
      <c r="FR848" s="193">
        <v>25710</v>
      </c>
      <c r="FS848" s="190" t="s">
        <v>271</v>
      </c>
      <c r="FT848" s="190" t="s">
        <v>271</v>
      </c>
      <c r="FU848" s="190" t="s">
        <v>272</v>
      </c>
      <c r="FV848" s="190" t="s">
        <v>271</v>
      </c>
      <c r="FW848" s="190" t="s">
        <v>271</v>
      </c>
      <c r="FX848" s="190" t="s">
        <v>271</v>
      </c>
      <c r="FY848" s="190" t="s">
        <v>271</v>
      </c>
      <c r="FZ848" s="190" t="s">
        <v>271</v>
      </c>
      <c r="GA848" s="190" t="s">
        <v>271</v>
      </c>
      <c r="GB848" s="190" t="s">
        <v>271</v>
      </c>
      <c r="GC848" s="190" t="s">
        <v>271</v>
      </c>
      <c r="GD848" s="190" t="s">
        <v>271</v>
      </c>
      <c r="GE848" s="190" t="s">
        <v>271</v>
      </c>
    </row>
    <row r="849" spans="1:187" x14ac:dyDescent="0.3">
      <c r="A849" s="190" t="s">
        <v>372</v>
      </c>
      <c r="B849" s="190">
        <v>3385</v>
      </c>
      <c r="C849" s="190" t="s">
        <v>173</v>
      </c>
      <c r="D849" s="190" t="s">
        <v>243</v>
      </c>
      <c r="E849" s="190" t="s">
        <v>12784</v>
      </c>
      <c r="F849" s="190" t="s">
        <v>12783</v>
      </c>
      <c r="G849" s="190" t="s">
        <v>12545</v>
      </c>
      <c r="H849" s="190" t="s">
        <v>514</v>
      </c>
      <c r="I849" s="190" t="s">
        <v>513</v>
      </c>
      <c r="J849" s="190" t="s">
        <v>2107</v>
      </c>
      <c r="K849" s="190" t="s">
        <v>271</v>
      </c>
      <c r="L849" s="190" t="s">
        <v>271</v>
      </c>
      <c r="M849" s="190" t="s">
        <v>271</v>
      </c>
      <c r="N849" s="190" t="s">
        <v>271</v>
      </c>
      <c r="O849" s="190" t="s">
        <v>271</v>
      </c>
      <c r="P849" s="190" t="s">
        <v>271</v>
      </c>
      <c r="Q849" s="191">
        <v>42461</v>
      </c>
      <c r="R849" s="191">
        <v>42735</v>
      </c>
      <c r="T849" s="190" t="s">
        <v>452</v>
      </c>
      <c r="U849" s="194">
        <v>400000</v>
      </c>
      <c r="V849" s="190" t="s">
        <v>12750</v>
      </c>
      <c r="W849" s="190" t="s">
        <v>12749</v>
      </c>
      <c r="X849" s="190" t="s">
        <v>12748</v>
      </c>
      <c r="Y849" s="190" t="s">
        <v>12747</v>
      </c>
      <c r="Z849" s="190" t="s">
        <v>12746</v>
      </c>
      <c r="AA849" s="190" t="s">
        <v>12745</v>
      </c>
      <c r="AB849" s="190" t="s">
        <v>448</v>
      </c>
      <c r="AC849" s="190" t="s">
        <v>12782</v>
      </c>
      <c r="AD849" s="190" t="s">
        <v>325</v>
      </c>
      <c r="AE849" s="190" t="s">
        <v>12781</v>
      </c>
      <c r="AF849" s="190" t="s">
        <v>12780</v>
      </c>
      <c r="AG849" s="193">
        <v>6630</v>
      </c>
      <c r="AH849" s="193">
        <v>6370</v>
      </c>
      <c r="AI849" s="193">
        <v>13000</v>
      </c>
      <c r="AJ849" s="193">
        <v>15506</v>
      </c>
      <c r="AK849" s="193">
        <v>5941</v>
      </c>
      <c r="AL849" s="193">
        <v>21447</v>
      </c>
      <c r="AM849" s="193">
        <v>6630</v>
      </c>
      <c r="AN849" s="193">
        <v>6370</v>
      </c>
      <c r="AO849" s="193">
        <v>13000</v>
      </c>
      <c r="AP849" s="193">
        <v>15506</v>
      </c>
      <c r="AQ849" s="193">
        <v>5941</v>
      </c>
      <c r="AR849" s="193">
        <v>21447</v>
      </c>
      <c r="AS849" s="190" t="s">
        <v>271</v>
      </c>
      <c r="AT849" s="193" t="s">
        <v>271</v>
      </c>
      <c r="AU849" s="193" t="s">
        <v>271</v>
      </c>
      <c r="AV849" s="190" t="s">
        <v>271</v>
      </c>
      <c r="AW849" s="193" t="s">
        <v>271</v>
      </c>
      <c r="AX849" s="193" t="s">
        <v>271</v>
      </c>
      <c r="AY849" s="190" t="s">
        <v>271</v>
      </c>
      <c r="AZ849" s="193" t="s">
        <v>271</v>
      </c>
      <c r="BA849" s="193" t="s">
        <v>271</v>
      </c>
      <c r="BB849" s="190" t="s">
        <v>271</v>
      </c>
      <c r="BC849" s="193" t="s">
        <v>271</v>
      </c>
      <c r="BD849" s="193" t="s">
        <v>271</v>
      </c>
      <c r="BE849" s="190" t="s">
        <v>271</v>
      </c>
      <c r="BF849" s="193" t="s">
        <v>271</v>
      </c>
      <c r="BG849" s="193" t="s">
        <v>271</v>
      </c>
      <c r="BH849" s="190" t="s">
        <v>271</v>
      </c>
      <c r="BI849" s="193" t="s">
        <v>271</v>
      </c>
      <c r="BJ849" s="193" t="s">
        <v>271</v>
      </c>
      <c r="BK849" s="190" t="s">
        <v>271</v>
      </c>
      <c r="BL849" s="193" t="s">
        <v>271</v>
      </c>
      <c r="BM849" s="193" t="s">
        <v>271</v>
      </c>
      <c r="BN849" s="190" t="s">
        <v>271</v>
      </c>
      <c r="BO849" s="193" t="s">
        <v>271</v>
      </c>
      <c r="BP849" s="193" t="s">
        <v>271</v>
      </c>
      <c r="BQ849" s="190" t="s">
        <v>271</v>
      </c>
      <c r="BR849" s="193" t="s">
        <v>271</v>
      </c>
      <c r="BS849" s="193" t="s">
        <v>271</v>
      </c>
      <c r="BT849" s="190" t="s">
        <v>287</v>
      </c>
      <c r="BU849" s="193">
        <v>21447</v>
      </c>
      <c r="BV849" s="193">
        <v>13000</v>
      </c>
      <c r="BW849" s="193" t="s">
        <v>271</v>
      </c>
      <c r="BX849" s="193" t="s">
        <v>271</v>
      </c>
      <c r="BY849" s="193">
        <v>0</v>
      </c>
      <c r="BZ849" s="193" t="s">
        <v>271</v>
      </c>
      <c r="CA849" s="193" t="s">
        <v>271</v>
      </c>
      <c r="CB849" s="193">
        <v>0</v>
      </c>
      <c r="CC849" s="190" t="s">
        <v>271</v>
      </c>
      <c r="CD849" s="193" t="s">
        <v>271</v>
      </c>
      <c r="CE849" s="193" t="s">
        <v>271</v>
      </c>
      <c r="CF849" s="190" t="s">
        <v>271</v>
      </c>
      <c r="CG849" s="193" t="s">
        <v>271</v>
      </c>
      <c r="CH849" s="193" t="s">
        <v>271</v>
      </c>
      <c r="CI849" s="190" t="s">
        <v>271</v>
      </c>
      <c r="CJ849" s="193" t="s">
        <v>271</v>
      </c>
      <c r="CK849" s="193" t="s">
        <v>271</v>
      </c>
      <c r="CL849" s="190" t="s">
        <v>271</v>
      </c>
      <c r="CM849" s="193" t="s">
        <v>271</v>
      </c>
      <c r="CN849" s="193" t="s">
        <v>271</v>
      </c>
      <c r="CO849" s="190" t="s">
        <v>271</v>
      </c>
      <c r="CP849" s="193" t="s">
        <v>271</v>
      </c>
      <c r="CQ849" s="193" t="s">
        <v>271</v>
      </c>
      <c r="CR849" s="190" t="s">
        <v>271</v>
      </c>
      <c r="CS849" s="193" t="s">
        <v>271</v>
      </c>
      <c r="CT849" s="193" t="s">
        <v>271</v>
      </c>
      <c r="CU849" s="190" t="s">
        <v>271</v>
      </c>
      <c r="CV849" s="193" t="s">
        <v>271</v>
      </c>
      <c r="CW849" s="193" t="s">
        <v>271</v>
      </c>
      <c r="CX849" s="190" t="s">
        <v>271</v>
      </c>
      <c r="CY849" s="193" t="s">
        <v>271</v>
      </c>
      <c r="CZ849" s="193" t="s">
        <v>271</v>
      </c>
      <c r="DA849" s="190" t="s">
        <v>271</v>
      </c>
      <c r="DB849" s="193" t="s">
        <v>271</v>
      </c>
      <c r="DC849" s="193" t="s">
        <v>271</v>
      </c>
      <c r="DD849" s="190" t="s">
        <v>271</v>
      </c>
      <c r="DE849" s="193" t="s">
        <v>271</v>
      </c>
      <c r="DF849" s="193" t="s">
        <v>271</v>
      </c>
      <c r="DG849" s="190" t="s">
        <v>271</v>
      </c>
      <c r="DH849" s="193" t="s">
        <v>271</v>
      </c>
      <c r="DI849" s="193" t="s">
        <v>271</v>
      </c>
      <c r="DJ849" s="190" t="s">
        <v>271</v>
      </c>
      <c r="DK849" s="193" t="s">
        <v>271</v>
      </c>
      <c r="DL849" s="193" t="s">
        <v>271</v>
      </c>
      <c r="DM849" s="190" t="s">
        <v>271</v>
      </c>
      <c r="DN849" s="193" t="s">
        <v>271</v>
      </c>
      <c r="DO849" s="193" t="s">
        <v>271</v>
      </c>
      <c r="DP849" s="190" t="s">
        <v>271</v>
      </c>
      <c r="DQ849" s="193" t="s">
        <v>271</v>
      </c>
      <c r="DR849" s="193" t="s">
        <v>271</v>
      </c>
      <c r="DS849" s="190" t="s">
        <v>271</v>
      </c>
      <c r="DT849" s="193" t="s">
        <v>271</v>
      </c>
      <c r="DU849" s="193" t="s">
        <v>271</v>
      </c>
      <c r="DV849" s="190" t="s">
        <v>271</v>
      </c>
      <c r="DW849" s="193" t="s">
        <v>271</v>
      </c>
      <c r="DX849" s="193" t="s">
        <v>271</v>
      </c>
      <c r="DY849" s="190" t="s">
        <v>356</v>
      </c>
      <c r="DZ849" s="190" t="s">
        <v>297</v>
      </c>
      <c r="EA849" s="190" t="s">
        <v>271</v>
      </c>
      <c r="EB849" s="190" t="s">
        <v>271</v>
      </c>
      <c r="EC849" s="190" t="s">
        <v>297</v>
      </c>
      <c r="ED849" s="190" t="s">
        <v>271</v>
      </c>
      <c r="EE849" s="190" t="s">
        <v>271</v>
      </c>
      <c r="EF849" s="190" t="s">
        <v>12779</v>
      </c>
      <c r="EG849" s="190" t="s">
        <v>352</v>
      </c>
      <c r="EH849" s="190" t="s">
        <v>284</v>
      </c>
      <c r="EI849" s="190" t="s">
        <v>319</v>
      </c>
      <c r="EJ849" s="190" t="s">
        <v>246</v>
      </c>
      <c r="EK849" s="190" t="s">
        <v>379</v>
      </c>
      <c r="EL849" s="190" t="s">
        <v>272</v>
      </c>
      <c r="EM849" s="190" t="s">
        <v>272</v>
      </c>
      <c r="EN849" s="190" t="s">
        <v>272</v>
      </c>
      <c r="EO849" s="190" t="s">
        <v>272</v>
      </c>
      <c r="EP849" s="190" t="s">
        <v>378</v>
      </c>
      <c r="EQ849" s="190">
        <v>4</v>
      </c>
      <c r="ER849" s="190" t="s">
        <v>349</v>
      </c>
      <c r="ES849" s="190" t="s">
        <v>272</v>
      </c>
      <c r="ET849" s="190" t="s">
        <v>272</v>
      </c>
      <c r="EU849" s="190" t="s">
        <v>272</v>
      </c>
      <c r="EV849" s="190" t="s">
        <v>272</v>
      </c>
      <c r="EW849" s="190" t="s">
        <v>303</v>
      </c>
      <c r="EX849" s="190">
        <v>4</v>
      </c>
      <c r="EY849" s="190" t="s">
        <v>278</v>
      </c>
      <c r="EZ849" s="190" t="s">
        <v>266</v>
      </c>
      <c r="FA849" s="190" t="s">
        <v>257</v>
      </c>
      <c r="FB849" s="193">
        <v>3</v>
      </c>
      <c r="FC849" s="190" t="s">
        <v>348</v>
      </c>
      <c r="FD849" s="190" t="s">
        <v>276</v>
      </c>
      <c r="FE849" s="190" t="s">
        <v>442</v>
      </c>
      <c r="FF849" s="190" t="s">
        <v>263</v>
      </c>
      <c r="FG849" s="190" t="s">
        <v>271</v>
      </c>
      <c r="FH849" s="190" t="s">
        <v>12740</v>
      </c>
      <c r="FI849" s="190" t="s">
        <v>9281</v>
      </c>
      <c r="FJ849" s="190" t="s">
        <v>12778</v>
      </c>
      <c r="FK849" s="190" t="s">
        <v>12777</v>
      </c>
      <c r="FL849" s="190" t="s">
        <v>12776</v>
      </c>
      <c r="FM849" s="190" t="s">
        <v>12775</v>
      </c>
      <c r="FN849" s="190" t="s">
        <v>271</v>
      </c>
      <c r="FO849" s="190" t="s">
        <v>271</v>
      </c>
      <c r="FP849" s="190" t="s">
        <v>271</v>
      </c>
      <c r="FQ849" s="193">
        <v>13000</v>
      </c>
      <c r="FR849" s="193">
        <v>21447</v>
      </c>
      <c r="FS849" s="190" t="s">
        <v>271</v>
      </c>
      <c r="FT849" s="190" t="s">
        <v>271</v>
      </c>
      <c r="FU849" s="190" t="s">
        <v>272</v>
      </c>
      <c r="FV849" s="190" t="s">
        <v>271</v>
      </c>
      <c r="FW849" s="190" t="s">
        <v>271</v>
      </c>
      <c r="FX849" s="190" t="s">
        <v>271</v>
      </c>
      <c r="FY849" s="190" t="s">
        <v>271</v>
      </c>
      <c r="FZ849" s="190" t="s">
        <v>271</v>
      </c>
      <c r="GA849" s="190" t="s">
        <v>271</v>
      </c>
      <c r="GB849" s="190" t="s">
        <v>271</v>
      </c>
      <c r="GC849" s="190" t="s">
        <v>271</v>
      </c>
      <c r="GD849" s="190" t="s">
        <v>271</v>
      </c>
      <c r="GE849" s="190" t="s">
        <v>297</v>
      </c>
    </row>
    <row r="850" spans="1:187" x14ac:dyDescent="0.3">
      <c r="A850" s="190" t="s">
        <v>372</v>
      </c>
      <c r="B850" s="190">
        <v>3386</v>
      </c>
      <c r="C850" s="190" t="s">
        <v>173</v>
      </c>
      <c r="D850" s="190" t="s">
        <v>243</v>
      </c>
      <c r="E850" s="190" t="s">
        <v>12774</v>
      </c>
      <c r="F850" s="190" t="s">
        <v>12773</v>
      </c>
      <c r="G850" s="190" t="s">
        <v>12545</v>
      </c>
      <c r="H850" s="190" t="s">
        <v>514</v>
      </c>
      <c r="I850" s="190" t="s">
        <v>513</v>
      </c>
      <c r="J850" s="190" t="s">
        <v>2107</v>
      </c>
      <c r="K850" s="190" t="s">
        <v>271</v>
      </c>
      <c r="L850" s="190" t="s">
        <v>271</v>
      </c>
      <c r="M850" s="190" t="s">
        <v>271</v>
      </c>
      <c r="N850" s="190" t="s">
        <v>271</v>
      </c>
      <c r="O850" s="190" t="s">
        <v>271</v>
      </c>
      <c r="P850" s="190" t="s">
        <v>271</v>
      </c>
      <c r="Q850" s="191">
        <v>42278</v>
      </c>
      <c r="R850" s="191">
        <v>42369</v>
      </c>
      <c r="T850" s="190" t="s">
        <v>452</v>
      </c>
      <c r="U850" s="194">
        <v>0</v>
      </c>
      <c r="V850" s="190" t="s">
        <v>12750</v>
      </c>
      <c r="W850" s="190" t="s">
        <v>12749</v>
      </c>
      <c r="X850" s="190" t="s">
        <v>12748</v>
      </c>
      <c r="Y850" s="190" t="s">
        <v>12747</v>
      </c>
      <c r="Z850" s="190" t="s">
        <v>12746</v>
      </c>
      <c r="AA850" s="190" t="s">
        <v>12745</v>
      </c>
      <c r="AB850" s="190" t="s">
        <v>448</v>
      </c>
      <c r="AC850" s="190" t="s">
        <v>12772</v>
      </c>
      <c r="AD850" s="190" t="s">
        <v>325</v>
      </c>
      <c r="AE850" s="190" t="s">
        <v>12771</v>
      </c>
      <c r="AF850" s="190" t="s">
        <v>12770</v>
      </c>
      <c r="AG850" s="193">
        <v>0</v>
      </c>
      <c r="AH850" s="193">
        <v>0</v>
      </c>
      <c r="AI850" s="193">
        <v>0</v>
      </c>
      <c r="AJ850" s="193">
        <v>12590</v>
      </c>
      <c r="AK850" s="193">
        <v>8393</v>
      </c>
      <c r="AL850" s="193">
        <v>126875</v>
      </c>
      <c r="AM850" s="193">
        <v>0</v>
      </c>
      <c r="AN850" s="193">
        <v>0</v>
      </c>
      <c r="AO850" s="193">
        <v>0</v>
      </c>
      <c r="AP850" s="193">
        <v>64700</v>
      </c>
      <c r="AQ850" s="193">
        <v>62175</v>
      </c>
      <c r="AR850" s="193">
        <v>126875</v>
      </c>
      <c r="AS850" s="190" t="s">
        <v>271</v>
      </c>
      <c r="AT850" s="193" t="s">
        <v>271</v>
      </c>
      <c r="AU850" s="193" t="s">
        <v>271</v>
      </c>
      <c r="AV850" s="190" t="s">
        <v>271</v>
      </c>
      <c r="AW850" s="193" t="s">
        <v>271</v>
      </c>
      <c r="AX850" s="193" t="s">
        <v>271</v>
      </c>
      <c r="AY850" s="190" t="s">
        <v>271</v>
      </c>
      <c r="AZ850" s="193" t="s">
        <v>271</v>
      </c>
      <c r="BA850" s="193" t="s">
        <v>271</v>
      </c>
      <c r="BB850" s="190" t="s">
        <v>271</v>
      </c>
      <c r="BC850" s="193" t="s">
        <v>271</v>
      </c>
      <c r="BD850" s="193" t="s">
        <v>271</v>
      </c>
      <c r="BE850" s="190" t="s">
        <v>271</v>
      </c>
      <c r="BF850" s="193" t="s">
        <v>271</v>
      </c>
      <c r="BG850" s="193" t="s">
        <v>271</v>
      </c>
      <c r="BH850" s="190" t="s">
        <v>271</v>
      </c>
      <c r="BI850" s="193" t="s">
        <v>271</v>
      </c>
      <c r="BJ850" s="193" t="s">
        <v>271</v>
      </c>
      <c r="BK850" s="190" t="s">
        <v>271</v>
      </c>
      <c r="BL850" s="193" t="s">
        <v>271</v>
      </c>
      <c r="BM850" s="193" t="s">
        <v>271</v>
      </c>
      <c r="BN850" s="190" t="s">
        <v>271</v>
      </c>
      <c r="BO850" s="193" t="s">
        <v>271</v>
      </c>
      <c r="BP850" s="193" t="s">
        <v>271</v>
      </c>
      <c r="BQ850" s="190" t="s">
        <v>271</v>
      </c>
      <c r="BR850" s="193" t="s">
        <v>271</v>
      </c>
      <c r="BS850" s="193" t="s">
        <v>271</v>
      </c>
      <c r="BT850" s="190" t="s">
        <v>287</v>
      </c>
      <c r="BU850" s="193">
        <v>126875</v>
      </c>
      <c r="BV850" s="193">
        <v>0</v>
      </c>
      <c r="BW850" s="193" t="s">
        <v>271</v>
      </c>
      <c r="BX850" s="193" t="s">
        <v>271</v>
      </c>
      <c r="BY850" s="193">
        <v>0</v>
      </c>
      <c r="BZ850" s="193" t="s">
        <v>271</v>
      </c>
      <c r="CA850" s="193" t="s">
        <v>271</v>
      </c>
      <c r="CB850" s="193">
        <v>0</v>
      </c>
      <c r="CC850" s="190" t="s">
        <v>271</v>
      </c>
      <c r="CD850" s="193" t="s">
        <v>271</v>
      </c>
      <c r="CE850" s="193" t="s">
        <v>271</v>
      </c>
      <c r="CF850" s="190" t="s">
        <v>271</v>
      </c>
      <c r="CG850" s="193" t="s">
        <v>271</v>
      </c>
      <c r="CH850" s="193" t="s">
        <v>271</v>
      </c>
      <c r="CI850" s="190" t="s">
        <v>271</v>
      </c>
      <c r="CJ850" s="193" t="s">
        <v>271</v>
      </c>
      <c r="CK850" s="193" t="s">
        <v>271</v>
      </c>
      <c r="CL850" s="190" t="s">
        <v>271</v>
      </c>
      <c r="CM850" s="193" t="s">
        <v>271</v>
      </c>
      <c r="CN850" s="193" t="s">
        <v>271</v>
      </c>
      <c r="CO850" s="190" t="s">
        <v>271</v>
      </c>
      <c r="CP850" s="193" t="s">
        <v>271</v>
      </c>
      <c r="CQ850" s="193" t="s">
        <v>271</v>
      </c>
      <c r="CR850" s="190" t="s">
        <v>271</v>
      </c>
      <c r="CS850" s="193" t="s">
        <v>271</v>
      </c>
      <c r="CT850" s="193" t="s">
        <v>271</v>
      </c>
      <c r="CU850" s="190" t="s">
        <v>271</v>
      </c>
      <c r="CV850" s="193" t="s">
        <v>271</v>
      </c>
      <c r="CW850" s="193" t="s">
        <v>271</v>
      </c>
      <c r="CX850" s="190" t="s">
        <v>271</v>
      </c>
      <c r="CY850" s="193" t="s">
        <v>271</v>
      </c>
      <c r="CZ850" s="193" t="s">
        <v>271</v>
      </c>
      <c r="DA850" s="190" t="s">
        <v>271</v>
      </c>
      <c r="DB850" s="193" t="s">
        <v>271</v>
      </c>
      <c r="DC850" s="193" t="s">
        <v>271</v>
      </c>
      <c r="DD850" s="190" t="s">
        <v>271</v>
      </c>
      <c r="DE850" s="193" t="s">
        <v>271</v>
      </c>
      <c r="DF850" s="193" t="s">
        <v>271</v>
      </c>
      <c r="DG850" s="190" t="s">
        <v>271</v>
      </c>
      <c r="DH850" s="193" t="s">
        <v>271</v>
      </c>
      <c r="DI850" s="193" t="s">
        <v>271</v>
      </c>
      <c r="DJ850" s="190" t="s">
        <v>271</v>
      </c>
      <c r="DK850" s="193" t="s">
        <v>271</v>
      </c>
      <c r="DL850" s="193" t="s">
        <v>271</v>
      </c>
      <c r="DM850" s="190" t="s">
        <v>271</v>
      </c>
      <c r="DN850" s="193" t="s">
        <v>271</v>
      </c>
      <c r="DO850" s="193" t="s">
        <v>271</v>
      </c>
      <c r="DP850" s="190" t="s">
        <v>271</v>
      </c>
      <c r="DQ850" s="193" t="s">
        <v>271</v>
      </c>
      <c r="DR850" s="193" t="s">
        <v>271</v>
      </c>
      <c r="DS850" s="190" t="s">
        <v>271</v>
      </c>
      <c r="DT850" s="193" t="s">
        <v>271</v>
      </c>
      <c r="DU850" s="193" t="s">
        <v>271</v>
      </c>
      <c r="DV850" s="190" t="s">
        <v>271</v>
      </c>
      <c r="DW850" s="193" t="s">
        <v>271</v>
      </c>
      <c r="DX850" s="193" t="s">
        <v>271</v>
      </c>
      <c r="DY850" s="190" t="s">
        <v>356</v>
      </c>
      <c r="DZ850" s="190" t="s">
        <v>297</v>
      </c>
      <c r="EA850" s="190" t="s">
        <v>271</v>
      </c>
      <c r="EB850" s="190" t="s">
        <v>271</v>
      </c>
      <c r="EC850" s="190" t="s">
        <v>297</v>
      </c>
      <c r="ED850" s="190" t="s">
        <v>271</v>
      </c>
      <c r="EE850" s="190" t="s">
        <v>271</v>
      </c>
      <c r="EF850" s="190" t="s">
        <v>12769</v>
      </c>
      <c r="EG850" s="190" t="s">
        <v>321</v>
      </c>
      <c r="EH850" s="190" t="s">
        <v>284</v>
      </c>
      <c r="EI850" s="190" t="s">
        <v>319</v>
      </c>
      <c r="EJ850" s="190" t="s">
        <v>246</v>
      </c>
      <c r="EK850" s="190" t="s">
        <v>379</v>
      </c>
      <c r="EL850" s="190" t="s">
        <v>272</v>
      </c>
      <c r="EM850" s="190" t="s">
        <v>272</v>
      </c>
      <c r="EN850" s="190" t="s">
        <v>272</v>
      </c>
      <c r="EO850" s="190" t="s">
        <v>272</v>
      </c>
      <c r="EP850" s="190" t="s">
        <v>378</v>
      </c>
      <c r="EQ850" s="190">
        <v>4</v>
      </c>
      <c r="ER850" s="190" t="s">
        <v>349</v>
      </c>
      <c r="ES850" s="190" t="s">
        <v>272</v>
      </c>
      <c r="ET850" s="190" t="s">
        <v>272</v>
      </c>
      <c r="EU850" s="190" t="s">
        <v>272</v>
      </c>
      <c r="EV850" s="190" t="s">
        <v>272</v>
      </c>
      <c r="EW850" s="190" t="s">
        <v>303</v>
      </c>
      <c r="EX850" s="190">
        <v>4</v>
      </c>
      <c r="EY850" s="190" t="s">
        <v>318</v>
      </c>
      <c r="EZ850" s="190" t="s">
        <v>268</v>
      </c>
      <c r="FA850" s="190" t="s">
        <v>257</v>
      </c>
      <c r="FB850" s="193">
        <v>1</v>
      </c>
      <c r="FC850" s="190" t="s">
        <v>348</v>
      </c>
      <c r="FD850" s="190" t="s">
        <v>276</v>
      </c>
      <c r="FE850" s="190" t="s">
        <v>442</v>
      </c>
      <c r="FF850" s="190" t="s">
        <v>263</v>
      </c>
      <c r="FG850" s="190" t="s">
        <v>271</v>
      </c>
      <c r="FH850" s="190" t="s">
        <v>12740</v>
      </c>
      <c r="FI850" s="190" t="s">
        <v>12739</v>
      </c>
      <c r="FJ850" s="190" t="s">
        <v>12738</v>
      </c>
      <c r="FK850" s="190" t="s">
        <v>12737</v>
      </c>
      <c r="FL850" s="190" t="s">
        <v>12736</v>
      </c>
      <c r="FM850" s="190" t="s">
        <v>12735</v>
      </c>
      <c r="FN850" s="190" t="s">
        <v>12734</v>
      </c>
      <c r="FO850" s="190" t="s">
        <v>271</v>
      </c>
      <c r="FP850" s="190" t="s">
        <v>12768</v>
      </c>
      <c r="FQ850" s="193">
        <v>0</v>
      </c>
      <c r="FR850" s="193">
        <v>126875</v>
      </c>
      <c r="FS850" s="190" t="s">
        <v>297</v>
      </c>
      <c r="FT850" s="190" t="s">
        <v>297</v>
      </c>
      <c r="FU850" s="190" t="s">
        <v>272</v>
      </c>
      <c r="FV850" s="190" t="s">
        <v>297</v>
      </c>
      <c r="FW850" s="190" t="s">
        <v>297</v>
      </c>
      <c r="FX850" s="190" t="s">
        <v>297</v>
      </c>
      <c r="FY850" s="190" t="s">
        <v>297</v>
      </c>
      <c r="FZ850" s="190" t="s">
        <v>297</v>
      </c>
      <c r="GA850" s="190" t="s">
        <v>297</v>
      </c>
      <c r="GB850" s="190" t="s">
        <v>297</v>
      </c>
      <c r="GC850" s="190" t="s">
        <v>297</v>
      </c>
      <c r="GD850" s="190" t="s">
        <v>297</v>
      </c>
      <c r="GE850" s="190" t="s">
        <v>297</v>
      </c>
    </row>
    <row r="851" spans="1:187" x14ac:dyDescent="0.3">
      <c r="A851" s="190" t="s">
        <v>372</v>
      </c>
      <c r="B851" s="190">
        <v>3390</v>
      </c>
      <c r="C851" s="190" t="s">
        <v>173</v>
      </c>
      <c r="D851" s="190" t="s">
        <v>243</v>
      </c>
      <c r="E851" s="190" t="s">
        <v>12767</v>
      </c>
      <c r="F851" s="190" t="s">
        <v>12766</v>
      </c>
      <c r="G851" s="190" t="s">
        <v>12545</v>
      </c>
      <c r="H851" s="190" t="s">
        <v>369</v>
      </c>
      <c r="I851" s="190" t="s">
        <v>2128</v>
      </c>
      <c r="J851" s="190" t="s">
        <v>12765</v>
      </c>
      <c r="K851" s="190" t="s">
        <v>271</v>
      </c>
      <c r="L851" s="190" t="s">
        <v>271</v>
      </c>
      <c r="M851" s="190" t="s">
        <v>271</v>
      </c>
      <c r="N851" s="190" t="s">
        <v>271</v>
      </c>
      <c r="O851" s="190" t="s">
        <v>271</v>
      </c>
      <c r="P851" s="190" t="s">
        <v>271</v>
      </c>
      <c r="Q851" s="191">
        <v>42064</v>
      </c>
      <c r="R851" s="191">
        <v>42794</v>
      </c>
      <c r="T851" s="190" t="s">
        <v>549</v>
      </c>
      <c r="U851" s="194">
        <v>97000</v>
      </c>
      <c r="V851" s="190" t="s">
        <v>12764</v>
      </c>
      <c r="W851" s="190" t="s">
        <v>12763</v>
      </c>
      <c r="X851" s="190" t="s">
        <v>5590</v>
      </c>
      <c r="Y851" s="190" t="s">
        <v>271</v>
      </c>
      <c r="Z851" s="190" t="s">
        <v>271</v>
      </c>
      <c r="AA851" s="190" t="s">
        <v>271</v>
      </c>
      <c r="AB851" s="190" t="s">
        <v>310</v>
      </c>
      <c r="AC851" s="190" t="s">
        <v>12762</v>
      </c>
      <c r="AD851" s="190" t="s">
        <v>325</v>
      </c>
      <c r="AE851" s="190" t="s">
        <v>12761</v>
      </c>
      <c r="AF851" s="190" t="s">
        <v>12760</v>
      </c>
      <c r="AG851" s="193">
        <v>18000</v>
      </c>
      <c r="AH851" s="193">
        <v>18000</v>
      </c>
      <c r="AI851" s="193">
        <v>36000</v>
      </c>
      <c r="AJ851" s="193">
        <v>3500</v>
      </c>
      <c r="AK851" s="193">
        <v>2500</v>
      </c>
      <c r="AL851" s="193">
        <v>6000</v>
      </c>
      <c r="AM851" s="193">
        <v>0</v>
      </c>
      <c r="AN851" s="193">
        <v>0</v>
      </c>
      <c r="AO851" s="193">
        <v>0</v>
      </c>
      <c r="AP851" s="193">
        <v>0</v>
      </c>
      <c r="AQ851" s="193">
        <v>0</v>
      </c>
      <c r="AR851" s="193">
        <v>0</v>
      </c>
      <c r="AS851" s="190" t="s">
        <v>271</v>
      </c>
      <c r="AT851" s="193" t="s">
        <v>271</v>
      </c>
      <c r="AU851" s="193" t="s">
        <v>271</v>
      </c>
      <c r="AV851" s="190" t="s">
        <v>271</v>
      </c>
      <c r="AW851" s="193" t="s">
        <v>271</v>
      </c>
      <c r="AX851" s="193" t="s">
        <v>271</v>
      </c>
      <c r="AY851" s="190" t="s">
        <v>271</v>
      </c>
      <c r="AZ851" s="193" t="s">
        <v>271</v>
      </c>
      <c r="BA851" s="193" t="s">
        <v>271</v>
      </c>
      <c r="BB851" s="190" t="s">
        <v>271</v>
      </c>
      <c r="BC851" s="193" t="s">
        <v>271</v>
      </c>
      <c r="BD851" s="193" t="s">
        <v>271</v>
      </c>
      <c r="BE851" s="190" t="s">
        <v>271</v>
      </c>
      <c r="BF851" s="193" t="s">
        <v>271</v>
      </c>
      <c r="BG851" s="193" t="s">
        <v>271</v>
      </c>
      <c r="BH851" s="190" t="s">
        <v>271</v>
      </c>
      <c r="BI851" s="193" t="s">
        <v>271</v>
      </c>
      <c r="BJ851" s="193" t="s">
        <v>271</v>
      </c>
      <c r="BK851" s="190" t="s">
        <v>271</v>
      </c>
      <c r="BL851" s="193" t="s">
        <v>271</v>
      </c>
      <c r="BM851" s="193" t="s">
        <v>271</v>
      </c>
      <c r="BN851" s="190" t="s">
        <v>271</v>
      </c>
      <c r="BO851" s="193" t="s">
        <v>271</v>
      </c>
      <c r="BP851" s="193" t="s">
        <v>271</v>
      </c>
      <c r="BQ851" s="190" t="s">
        <v>271</v>
      </c>
      <c r="BR851" s="193" t="s">
        <v>271</v>
      </c>
      <c r="BS851" s="193" t="s">
        <v>271</v>
      </c>
      <c r="BT851" s="190" t="s">
        <v>271</v>
      </c>
      <c r="BU851" s="193" t="s">
        <v>271</v>
      </c>
      <c r="BV851" s="193" t="s">
        <v>271</v>
      </c>
      <c r="BW851" s="193">
        <v>14700</v>
      </c>
      <c r="BX851" s="193">
        <v>10500</v>
      </c>
      <c r="BY851" s="193">
        <v>25200</v>
      </c>
      <c r="BZ851" s="193">
        <v>2450</v>
      </c>
      <c r="CA851" s="193">
        <v>1750</v>
      </c>
      <c r="CB851" s="193">
        <v>4200</v>
      </c>
      <c r="CC851" s="190" t="s">
        <v>287</v>
      </c>
      <c r="CD851" s="193">
        <v>350</v>
      </c>
      <c r="CE851" s="193">
        <v>2100</v>
      </c>
      <c r="CF851" s="190" t="s">
        <v>271</v>
      </c>
      <c r="CG851" s="193" t="s">
        <v>271</v>
      </c>
      <c r="CH851" s="193" t="s">
        <v>271</v>
      </c>
      <c r="CI851" s="190" t="s">
        <v>271</v>
      </c>
      <c r="CJ851" s="193" t="s">
        <v>271</v>
      </c>
      <c r="CK851" s="193" t="s">
        <v>271</v>
      </c>
      <c r="CL851" s="190" t="s">
        <v>271</v>
      </c>
      <c r="CM851" s="193" t="s">
        <v>271</v>
      </c>
      <c r="CN851" s="193" t="s">
        <v>271</v>
      </c>
      <c r="CO851" s="190" t="s">
        <v>287</v>
      </c>
      <c r="CP851" s="193">
        <v>0</v>
      </c>
      <c r="CQ851" s="193">
        <v>0</v>
      </c>
      <c r="CR851" s="190" t="s">
        <v>271</v>
      </c>
      <c r="CS851" s="193" t="s">
        <v>271</v>
      </c>
      <c r="CT851" s="193" t="s">
        <v>271</v>
      </c>
      <c r="CU851" s="190" t="s">
        <v>287</v>
      </c>
      <c r="CV851" s="193">
        <v>150</v>
      </c>
      <c r="CW851" s="193">
        <v>900</v>
      </c>
      <c r="CX851" s="190" t="s">
        <v>271</v>
      </c>
      <c r="CY851" s="193" t="s">
        <v>271</v>
      </c>
      <c r="CZ851" s="193" t="s">
        <v>271</v>
      </c>
      <c r="DA851" s="190" t="s">
        <v>271</v>
      </c>
      <c r="DB851" s="193" t="s">
        <v>271</v>
      </c>
      <c r="DC851" s="193" t="s">
        <v>271</v>
      </c>
      <c r="DD851" s="190" t="s">
        <v>271</v>
      </c>
      <c r="DE851" s="193" t="s">
        <v>271</v>
      </c>
      <c r="DF851" s="193" t="s">
        <v>271</v>
      </c>
      <c r="DG851" s="190" t="s">
        <v>271</v>
      </c>
      <c r="DH851" s="193" t="s">
        <v>271</v>
      </c>
      <c r="DI851" s="193" t="s">
        <v>271</v>
      </c>
      <c r="DJ851" s="190" t="s">
        <v>271</v>
      </c>
      <c r="DK851" s="193" t="s">
        <v>271</v>
      </c>
      <c r="DL851" s="193" t="s">
        <v>271</v>
      </c>
      <c r="DM851" s="190" t="s">
        <v>271</v>
      </c>
      <c r="DN851" s="193" t="s">
        <v>271</v>
      </c>
      <c r="DO851" s="193" t="s">
        <v>271</v>
      </c>
      <c r="DP851" s="190" t="s">
        <v>271</v>
      </c>
      <c r="DQ851" s="193" t="s">
        <v>271</v>
      </c>
      <c r="DR851" s="193" t="s">
        <v>271</v>
      </c>
      <c r="DS851" s="190" t="s">
        <v>271</v>
      </c>
      <c r="DT851" s="193" t="s">
        <v>271</v>
      </c>
      <c r="DU851" s="193" t="s">
        <v>271</v>
      </c>
      <c r="DV851" s="190" t="s">
        <v>271</v>
      </c>
      <c r="DW851" s="193" t="s">
        <v>271</v>
      </c>
      <c r="DX851" s="193" t="s">
        <v>271</v>
      </c>
      <c r="DY851" s="190" t="s">
        <v>356</v>
      </c>
      <c r="DZ851" s="190" t="s">
        <v>272</v>
      </c>
      <c r="EA851" s="190" t="s">
        <v>427</v>
      </c>
      <c r="EB851" s="190" t="s">
        <v>286</v>
      </c>
      <c r="EC851" s="190" t="s">
        <v>272</v>
      </c>
      <c r="ED851" s="190" t="s">
        <v>695</v>
      </c>
      <c r="EE851" s="190" t="s">
        <v>307</v>
      </c>
      <c r="EF851" s="190" t="s">
        <v>12759</v>
      </c>
      <c r="EG851" s="190" t="s">
        <v>352</v>
      </c>
      <c r="EH851" s="190" t="s">
        <v>380</v>
      </c>
      <c r="EI851" s="190" t="s">
        <v>319</v>
      </c>
      <c r="EJ851" s="190" t="s">
        <v>246</v>
      </c>
      <c r="EK851" s="190" t="s">
        <v>351</v>
      </c>
      <c r="EL851" s="190" t="s">
        <v>272</v>
      </c>
      <c r="EM851" s="190" t="s">
        <v>272</v>
      </c>
      <c r="EN851" s="190" t="s">
        <v>272</v>
      </c>
      <c r="EO851" s="190" t="s">
        <v>297</v>
      </c>
      <c r="EP851" s="190" t="s">
        <v>281</v>
      </c>
      <c r="EQ851" s="190">
        <v>3</v>
      </c>
      <c r="ER851" s="190" t="s">
        <v>349</v>
      </c>
      <c r="ES851" s="190" t="s">
        <v>272</v>
      </c>
      <c r="ET851" s="190" t="s">
        <v>297</v>
      </c>
      <c r="EU851" s="190" t="s">
        <v>272</v>
      </c>
      <c r="EV851" s="190" t="s">
        <v>272</v>
      </c>
      <c r="EW851" s="190" t="s">
        <v>303</v>
      </c>
      <c r="EX851" s="190">
        <v>3</v>
      </c>
      <c r="EY851" s="190" t="s">
        <v>278</v>
      </c>
      <c r="EZ851" s="190" t="s">
        <v>266</v>
      </c>
      <c r="FA851" s="190" t="s">
        <v>260</v>
      </c>
      <c r="FB851" s="193">
        <v>1</v>
      </c>
      <c r="FC851" s="190" t="s">
        <v>276</v>
      </c>
      <c r="FD851" s="190" t="s">
        <v>271</v>
      </c>
      <c r="FE851" s="190" t="s">
        <v>271</v>
      </c>
      <c r="FF851" s="190" t="s">
        <v>263</v>
      </c>
      <c r="FG851" s="190" t="s">
        <v>271</v>
      </c>
      <c r="FH851" s="190" t="s">
        <v>1656</v>
      </c>
      <c r="FI851" s="190" t="s">
        <v>12758</v>
      </c>
      <c r="FJ851" s="190" t="s">
        <v>12757</v>
      </c>
      <c r="FK851" s="190" t="s">
        <v>12756</v>
      </c>
      <c r="FL851" s="190" t="s">
        <v>12755</v>
      </c>
      <c r="FM851" s="190" t="s">
        <v>12754</v>
      </c>
      <c r="FN851" s="190" t="s">
        <v>271</v>
      </c>
      <c r="FO851" s="190" t="s">
        <v>271</v>
      </c>
      <c r="FP851" s="190" t="s">
        <v>12753</v>
      </c>
      <c r="FQ851" s="193">
        <v>25200</v>
      </c>
      <c r="FR851" s="193">
        <v>4200</v>
      </c>
      <c r="FS851" s="190" t="s">
        <v>271</v>
      </c>
      <c r="FT851" s="190" t="s">
        <v>271</v>
      </c>
      <c r="FU851" s="190" t="s">
        <v>271</v>
      </c>
      <c r="FV851" s="190" t="s">
        <v>271</v>
      </c>
      <c r="FW851" s="190" t="s">
        <v>271</v>
      </c>
      <c r="FX851" s="190" t="s">
        <v>271</v>
      </c>
      <c r="FY851" s="190" t="s">
        <v>271</v>
      </c>
      <c r="FZ851" s="190" t="s">
        <v>271</v>
      </c>
      <c r="GA851" s="190" t="s">
        <v>272</v>
      </c>
      <c r="GB851" s="190" t="s">
        <v>271</v>
      </c>
      <c r="GC851" s="190" t="s">
        <v>271</v>
      </c>
      <c r="GD851" s="190" t="s">
        <v>271</v>
      </c>
      <c r="GE851" s="190" t="s">
        <v>271</v>
      </c>
    </row>
    <row r="852" spans="1:187" x14ac:dyDescent="0.3">
      <c r="A852" s="190" t="s">
        <v>372</v>
      </c>
      <c r="B852" s="190">
        <v>3393</v>
      </c>
      <c r="C852" s="190" t="s">
        <v>173</v>
      </c>
      <c r="D852" s="190" t="s">
        <v>243</v>
      </c>
      <c r="E852" s="190" t="s">
        <v>12752</v>
      </c>
      <c r="F852" s="190" t="s">
        <v>12751</v>
      </c>
      <c r="G852" s="190" t="s">
        <v>12545</v>
      </c>
      <c r="H852" s="190" t="s">
        <v>514</v>
      </c>
      <c r="I852" s="190" t="s">
        <v>513</v>
      </c>
      <c r="J852" s="190" t="s">
        <v>512</v>
      </c>
      <c r="K852" s="190" t="s">
        <v>271</v>
      </c>
      <c r="L852" s="190" t="s">
        <v>271</v>
      </c>
      <c r="M852" s="190" t="s">
        <v>271</v>
      </c>
      <c r="N852" s="190" t="s">
        <v>271</v>
      </c>
      <c r="O852" s="190" t="s">
        <v>271</v>
      </c>
      <c r="P852" s="190" t="s">
        <v>271</v>
      </c>
      <c r="Q852" s="191">
        <v>42278</v>
      </c>
      <c r="R852" s="191">
        <v>42582</v>
      </c>
      <c r="S852" s="191">
        <v>42674</v>
      </c>
      <c r="T852" s="190" t="s">
        <v>452</v>
      </c>
      <c r="U852" s="194">
        <v>0</v>
      </c>
      <c r="V852" s="190" t="s">
        <v>12750</v>
      </c>
      <c r="W852" s="190" t="s">
        <v>12749</v>
      </c>
      <c r="X852" s="190" t="s">
        <v>12748</v>
      </c>
      <c r="Y852" s="190" t="s">
        <v>12747</v>
      </c>
      <c r="Z852" s="190" t="s">
        <v>12746</v>
      </c>
      <c r="AA852" s="190" t="s">
        <v>12745</v>
      </c>
      <c r="AB852" s="190" t="s">
        <v>448</v>
      </c>
      <c r="AC852" s="190" t="s">
        <v>12744</v>
      </c>
      <c r="AD852" s="190" t="s">
        <v>325</v>
      </c>
      <c r="AE852" s="190" t="s">
        <v>12743</v>
      </c>
      <c r="AF852" s="190" t="s">
        <v>12742</v>
      </c>
      <c r="AG852" s="193">
        <v>0</v>
      </c>
      <c r="AH852" s="193">
        <v>0</v>
      </c>
      <c r="AI852" s="193">
        <v>0</v>
      </c>
      <c r="AJ852" s="193">
        <v>64700</v>
      </c>
      <c r="AK852" s="193">
        <v>62175</v>
      </c>
      <c r="AL852" s="193">
        <v>126875</v>
      </c>
      <c r="AM852" s="193">
        <v>0</v>
      </c>
      <c r="AN852" s="193">
        <v>0</v>
      </c>
      <c r="AO852" s="193">
        <v>0</v>
      </c>
      <c r="AP852" s="193">
        <v>64700</v>
      </c>
      <c r="AQ852" s="193">
        <v>62175</v>
      </c>
      <c r="AR852" s="193">
        <v>126875</v>
      </c>
      <c r="AS852" s="190" t="s">
        <v>271</v>
      </c>
      <c r="AT852" s="193" t="s">
        <v>271</v>
      </c>
      <c r="AU852" s="193" t="s">
        <v>271</v>
      </c>
      <c r="AV852" s="190" t="s">
        <v>271</v>
      </c>
      <c r="AW852" s="193" t="s">
        <v>271</v>
      </c>
      <c r="AX852" s="193" t="s">
        <v>271</v>
      </c>
      <c r="AY852" s="190" t="s">
        <v>271</v>
      </c>
      <c r="AZ852" s="193" t="s">
        <v>271</v>
      </c>
      <c r="BA852" s="193" t="s">
        <v>271</v>
      </c>
      <c r="BB852" s="190" t="s">
        <v>271</v>
      </c>
      <c r="BC852" s="193" t="s">
        <v>271</v>
      </c>
      <c r="BD852" s="193" t="s">
        <v>271</v>
      </c>
      <c r="BE852" s="190" t="s">
        <v>271</v>
      </c>
      <c r="BF852" s="193" t="s">
        <v>271</v>
      </c>
      <c r="BG852" s="193" t="s">
        <v>271</v>
      </c>
      <c r="BH852" s="190" t="s">
        <v>271</v>
      </c>
      <c r="BI852" s="193" t="s">
        <v>271</v>
      </c>
      <c r="BJ852" s="193" t="s">
        <v>271</v>
      </c>
      <c r="BK852" s="190" t="s">
        <v>271</v>
      </c>
      <c r="BL852" s="193" t="s">
        <v>271</v>
      </c>
      <c r="BM852" s="193" t="s">
        <v>271</v>
      </c>
      <c r="BN852" s="190" t="s">
        <v>271</v>
      </c>
      <c r="BO852" s="193" t="s">
        <v>271</v>
      </c>
      <c r="BP852" s="193" t="s">
        <v>271</v>
      </c>
      <c r="BQ852" s="190" t="s">
        <v>271</v>
      </c>
      <c r="BR852" s="193" t="s">
        <v>271</v>
      </c>
      <c r="BS852" s="193" t="s">
        <v>271</v>
      </c>
      <c r="BT852" s="190" t="s">
        <v>287</v>
      </c>
      <c r="BU852" s="193">
        <v>126875</v>
      </c>
      <c r="BV852" s="193">
        <v>0</v>
      </c>
      <c r="BW852" s="193" t="s">
        <v>271</v>
      </c>
      <c r="BX852" s="193" t="s">
        <v>271</v>
      </c>
      <c r="BY852" s="193">
        <v>0</v>
      </c>
      <c r="BZ852" s="193" t="s">
        <v>271</v>
      </c>
      <c r="CA852" s="193" t="s">
        <v>271</v>
      </c>
      <c r="CB852" s="193">
        <v>0</v>
      </c>
      <c r="CC852" s="190" t="s">
        <v>271</v>
      </c>
      <c r="CD852" s="193" t="s">
        <v>271</v>
      </c>
      <c r="CE852" s="193" t="s">
        <v>271</v>
      </c>
      <c r="CF852" s="190" t="s">
        <v>271</v>
      </c>
      <c r="CG852" s="193" t="s">
        <v>271</v>
      </c>
      <c r="CH852" s="193" t="s">
        <v>271</v>
      </c>
      <c r="CI852" s="190" t="s">
        <v>271</v>
      </c>
      <c r="CJ852" s="193" t="s">
        <v>271</v>
      </c>
      <c r="CK852" s="193" t="s">
        <v>271</v>
      </c>
      <c r="CL852" s="190" t="s">
        <v>271</v>
      </c>
      <c r="CM852" s="193" t="s">
        <v>271</v>
      </c>
      <c r="CN852" s="193" t="s">
        <v>271</v>
      </c>
      <c r="CO852" s="190" t="s">
        <v>271</v>
      </c>
      <c r="CP852" s="193" t="s">
        <v>271</v>
      </c>
      <c r="CQ852" s="193" t="s">
        <v>271</v>
      </c>
      <c r="CR852" s="190" t="s">
        <v>271</v>
      </c>
      <c r="CS852" s="193" t="s">
        <v>271</v>
      </c>
      <c r="CT852" s="193" t="s">
        <v>271</v>
      </c>
      <c r="CU852" s="190" t="s">
        <v>271</v>
      </c>
      <c r="CV852" s="193" t="s">
        <v>271</v>
      </c>
      <c r="CW852" s="193" t="s">
        <v>271</v>
      </c>
      <c r="CX852" s="190" t="s">
        <v>271</v>
      </c>
      <c r="CY852" s="193" t="s">
        <v>271</v>
      </c>
      <c r="CZ852" s="193" t="s">
        <v>271</v>
      </c>
      <c r="DA852" s="190" t="s">
        <v>271</v>
      </c>
      <c r="DB852" s="193" t="s">
        <v>271</v>
      </c>
      <c r="DC852" s="193" t="s">
        <v>271</v>
      </c>
      <c r="DD852" s="190" t="s">
        <v>271</v>
      </c>
      <c r="DE852" s="193" t="s">
        <v>271</v>
      </c>
      <c r="DF852" s="193" t="s">
        <v>271</v>
      </c>
      <c r="DG852" s="190" t="s">
        <v>271</v>
      </c>
      <c r="DH852" s="193" t="s">
        <v>271</v>
      </c>
      <c r="DI852" s="193" t="s">
        <v>271</v>
      </c>
      <c r="DJ852" s="190" t="s">
        <v>271</v>
      </c>
      <c r="DK852" s="193" t="s">
        <v>271</v>
      </c>
      <c r="DL852" s="193" t="s">
        <v>271</v>
      </c>
      <c r="DM852" s="190" t="s">
        <v>271</v>
      </c>
      <c r="DN852" s="193" t="s">
        <v>271</v>
      </c>
      <c r="DO852" s="193" t="s">
        <v>271</v>
      </c>
      <c r="DP852" s="190" t="s">
        <v>271</v>
      </c>
      <c r="DQ852" s="193" t="s">
        <v>271</v>
      </c>
      <c r="DR852" s="193" t="s">
        <v>271</v>
      </c>
      <c r="DS852" s="190" t="s">
        <v>271</v>
      </c>
      <c r="DT852" s="193" t="s">
        <v>271</v>
      </c>
      <c r="DU852" s="193" t="s">
        <v>271</v>
      </c>
      <c r="DV852" s="190" t="s">
        <v>271</v>
      </c>
      <c r="DW852" s="193" t="s">
        <v>271</v>
      </c>
      <c r="DX852" s="193" t="s">
        <v>271</v>
      </c>
      <c r="DY852" s="190" t="s">
        <v>356</v>
      </c>
      <c r="DZ852" s="190" t="s">
        <v>297</v>
      </c>
      <c r="EA852" s="190" t="s">
        <v>271</v>
      </c>
      <c r="EB852" s="190" t="s">
        <v>271</v>
      </c>
      <c r="EC852" s="190" t="s">
        <v>297</v>
      </c>
      <c r="ED852" s="190" t="s">
        <v>271</v>
      </c>
      <c r="EE852" s="190" t="s">
        <v>271</v>
      </c>
      <c r="EF852" s="190" t="s">
        <v>12741</v>
      </c>
      <c r="EG852" s="190" t="s">
        <v>321</v>
      </c>
      <c r="EH852" s="190" t="s">
        <v>284</v>
      </c>
      <c r="EI852" s="190" t="s">
        <v>319</v>
      </c>
      <c r="EJ852" s="190" t="s">
        <v>246</v>
      </c>
      <c r="EK852" s="190" t="s">
        <v>379</v>
      </c>
      <c r="EL852" s="190" t="s">
        <v>272</v>
      </c>
      <c r="EM852" s="190" t="s">
        <v>272</v>
      </c>
      <c r="EN852" s="190" t="s">
        <v>272</v>
      </c>
      <c r="EO852" s="190" t="s">
        <v>272</v>
      </c>
      <c r="EP852" s="190" t="s">
        <v>378</v>
      </c>
      <c r="EQ852" s="190">
        <v>4</v>
      </c>
      <c r="ER852" s="190" t="s">
        <v>349</v>
      </c>
      <c r="ES852" s="190" t="s">
        <v>272</v>
      </c>
      <c r="ET852" s="190" t="s">
        <v>272</v>
      </c>
      <c r="EU852" s="190" t="s">
        <v>272</v>
      </c>
      <c r="EV852" s="190" t="s">
        <v>272</v>
      </c>
      <c r="EW852" s="190" t="s">
        <v>303</v>
      </c>
      <c r="EX852" s="190">
        <v>4</v>
      </c>
      <c r="EY852" s="190" t="s">
        <v>318</v>
      </c>
      <c r="EZ852" s="190" t="s">
        <v>266</v>
      </c>
      <c r="FA852" s="190" t="s">
        <v>259</v>
      </c>
      <c r="FB852" s="193">
        <v>0</v>
      </c>
      <c r="FC852" s="190" t="s">
        <v>348</v>
      </c>
      <c r="FD852" s="190" t="s">
        <v>271</v>
      </c>
      <c r="FE852" s="190" t="s">
        <v>271</v>
      </c>
      <c r="FF852" s="190" t="s">
        <v>263</v>
      </c>
      <c r="FG852" s="190" t="s">
        <v>271</v>
      </c>
      <c r="FH852" s="190" t="s">
        <v>12740</v>
      </c>
      <c r="FI852" s="190" t="s">
        <v>12739</v>
      </c>
      <c r="FJ852" s="190" t="s">
        <v>12738</v>
      </c>
      <c r="FK852" s="190" t="s">
        <v>12737</v>
      </c>
      <c r="FL852" s="190" t="s">
        <v>12736</v>
      </c>
      <c r="FM852" s="190" t="s">
        <v>12735</v>
      </c>
      <c r="FN852" s="190" t="s">
        <v>12734</v>
      </c>
      <c r="FO852" s="190" t="s">
        <v>271</v>
      </c>
      <c r="FP852" s="190" t="s">
        <v>12733</v>
      </c>
      <c r="FQ852" s="193">
        <v>0</v>
      </c>
      <c r="FR852" s="193">
        <v>126875</v>
      </c>
      <c r="FS852" s="190" t="s">
        <v>271</v>
      </c>
      <c r="FT852" s="190" t="s">
        <v>271</v>
      </c>
      <c r="FU852" s="190" t="s">
        <v>272</v>
      </c>
      <c r="FV852" s="190" t="s">
        <v>272</v>
      </c>
      <c r="FW852" s="190" t="s">
        <v>271</v>
      </c>
      <c r="FX852" s="190" t="s">
        <v>271</v>
      </c>
      <c r="FY852" s="190" t="s">
        <v>271</v>
      </c>
      <c r="FZ852" s="190" t="s">
        <v>271</v>
      </c>
      <c r="GA852" s="190" t="s">
        <v>271</v>
      </c>
      <c r="GB852" s="190" t="s">
        <v>271</v>
      </c>
      <c r="GC852" s="190" t="s">
        <v>271</v>
      </c>
      <c r="GD852" s="190" t="s">
        <v>271</v>
      </c>
      <c r="GE852" s="190" t="s">
        <v>297</v>
      </c>
    </row>
    <row r="853" spans="1:187" x14ac:dyDescent="0.3">
      <c r="A853" s="190" t="s">
        <v>372</v>
      </c>
      <c r="B853" s="190">
        <v>3381</v>
      </c>
      <c r="C853" s="190" t="s">
        <v>173</v>
      </c>
      <c r="D853" s="190" t="s">
        <v>243</v>
      </c>
      <c r="E853" s="190" t="s">
        <v>9292</v>
      </c>
      <c r="F853" s="190" t="s">
        <v>9291</v>
      </c>
      <c r="G853" s="190" t="s">
        <v>4028</v>
      </c>
      <c r="H853" s="190" t="s">
        <v>514</v>
      </c>
      <c r="I853" s="190" t="s">
        <v>513</v>
      </c>
      <c r="J853" s="190" t="s">
        <v>9290</v>
      </c>
      <c r="K853" s="190" t="s">
        <v>271</v>
      </c>
      <c r="L853" s="190" t="s">
        <v>271</v>
      </c>
      <c r="M853" s="190" t="s">
        <v>271</v>
      </c>
      <c r="N853" s="190" t="s">
        <v>271</v>
      </c>
      <c r="O853" s="190" t="s">
        <v>271</v>
      </c>
      <c r="P853" s="190" t="s">
        <v>271</v>
      </c>
      <c r="Q853" s="191">
        <v>42430</v>
      </c>
      <c r="R853" s="191">
        <v>43159</v>
      </c>
      <c r="T853" s="190" t="s">
        <v>452</v>
      </c>
      <c r="U853" s="194">
        <v>650000</v>
      </c>
      <c r="V853" s="190" t="s">
        <v>5571</v>
      </c>
      <c r="W853" s="190" t="s">
        <v>6956</v>
      </c>
      <c r="X853" s="190" t="s">
        <v>5570</v>
      </c>
      <c r="Y853" s="190" t="s">
        <v>9289</v>
      </c>
      <c r="Z853" s="190" t="s">
        <v>9288</v>
      </c>
      <c r="AA853" s="190" t="s">
        <v>9287</v>
      </c>
      <c r="AB853" s="190" t="s">
        <v>291</v>
      </c>
      <c r="AC853" s="190" t="s">
        <v>9286</v>
      </c>
      <c r="AD853" s="190" t="s">
        <v>325</v>
      </c>
      <c r="AE853" s="190" t="s">
        <v>9285</v>
      </c>
      <c r="AF853" s="190" t="s">
        <v>9284</v>
      </c>
      <c r="AG853" s="193">
        <v>48751</v>
      </c>
      <c r="AH853" s="193">
        <v>16627</v>
      </c>
      <c r="AI853" s="193">
        <v>65378</v>
      </c>
      <c r="AJ853" s="193">
        <v>195007</v>
      </c>
      <c r="AK853" s="193">
        <v>66508</v>
      </c>
      <c r="AL853" s="193">
        <v>261515</v>
      </c>
      <c r="AM853" s="193">
        <v>0</v>
      </c>
      <c r="AN853" s="193">
        <v>0</v>
      </c>
      <c r="AO853" s="193">
        <v>12000</v>
      </c>
      <c r="AP853" s="193">
        <v>48751</v>
      </c>
      <c r="AQ853" s="193">
        <v>16627</v>
      </c>
      <c r="AR853" s="193">
        <v>65378</v>
      </c>
      <c r="AS853" s="190" t="s">
        <v>271</v>
      </c>
      <c r="AT853" s="193" t="s">
        <v>271</v>
      </c>
      <c r="AU853" s="193" t="s">
        <v>271</v>
      </c>
      <c r="AV853" s="190" t="s">
        <v>271</v>
      </c>
      <c r="AW853" s="193" t="s">
        <v>271</v>
      </c>
      <c r="AX853" s="193" t="s">
        <v>271</v>
      </c>
      <c r="AY853" s="190" t="s">
        <v>271</v>
      </c>
      <c r="AZ853" s="193" t="s">
        <v>271</v>
      </c>
      <c r="BA853" s="193" t="s">
        <v>271</v>
      </c>
      <c r="BB853" s="190" t="s">
        <v>271</v>
      </c>
      <c r="BC853" s="193" t="s">
        <v>271</v>
      </c>
      <c r="BD853" s="193" t="s">
        <v>271</v>
      </c>
      <c r="BE853" s="190" t="s">
        <v>271</v>
      </c>
      <c r="BF853" s="193" t="s">
        <v>271</v>
      </c>
      <c r="BG853" s="193" t="s">
        <v>271</v>
      </c>
      <c r="BH853" s="190" t="s">
        <v>287</v>
      </c>
      <c r="BI853" s="193">
        <v>66508</v>
      </c>
      <c r="BJ853" s="193">
        <v>6000</v>
      </c>
      <c r="BK853" s="190" t="s">
        <v>271</v>
      </c>
      <c r="BL853" s="193" t="s">
        <v>271</v>
      </c>
      <c r="BM853" s="193" t="s">
        <v>271</v>
      </c>
      <c r="BN853" s="190" t="s">
        <v>271</v>
      </c>
      <c r="BO853" s="193" t="s">
        <v>271</v>
      </c>
      <c r="BP853" s="193" t="s">
        <v>271</v>
      </c>
      <c r="BQ853" s="190" t="s">
        <v>271</v>
      </c>
      <c r="BR853" s="193" t="s">
        <v>271</v>
      </c>
      <c r="BS853" s="193" t="s">
        <v>271</v>
      </c>
      <c r="BT853" s="190" t="s">
        <v>287</v>
      </c>
      <c r="BU853" s="193">
        <v>43500</v>
      </c>
      <c r="BV853" s="193">
        <v>12000</v>
      </c>
      <c r="BW853" s="193">
        <v>0</v>
      </c>
      <c r="BX853" s="193">
        <v>0</v>
      </c>
      <c r="BY853" s="193">
        <v>12000</v>
      </c>
      <c r="BZ853" s="193">
        <v>195007</v>
      </c>
      <c r="CA853" s="193">
        <v>66508</v>
      </c>
      <c r="CB853" s="193">
        <v>261515</v>
      </c>
      <c r="CC853" s="190" t="s">
        <v>271</v>
      </c>
      <c r="CD853" s="193" t="s">
        <v>271</v>
      </c>
      <c r="CE853" s="193" t="s">
        <v>271</v>
      </c>
      <c r="CF853" s="190" t="s">
        <v>271</v>
      </c>
      <c r="CG853" s="193" t="s">
        <v>271</v>
      </c>
      <c r="CH853" s="193" t="s">
        <v>271</v>
      </c>
      <c r="CI853" s="190" t="s">
        <v>287</v>
      </c>
      <c r="CJ853" s="193">
        <v>261515</v>
      </c>
      <c r="CK853" s="193">
        <v>0</v>
      </c>
      <c r="CL853" s="190" t="s">
        <v>271</v>
      </c>
      <c r="CM853" s="193" t="s">
        <v>271</v>
      </c>
      <c r="CN853" s="193" t="s">
        <v>271</v>
      </c>
      <c r="CO853" s="190" t="s">
        <v>271</v>
      </c>
      <c r="CP853" s="193" t="s">
        <v>271</v>
      </c>
      <c r="CQ853" s="193" t="s">
        <v>271</v>
      </c>
      <c r="CR853" s="190" t="s">
        <v>271</v>
      </c>
      <c r="CS853" s="193" t="s">
        <v>271</v>
      </c>
      <c r="CT853" s="193" t="s">
        <v>271</v>
      </c>
      <c r="CU853" s="190" t="s">
        <v>271</v>
      </c>
      <c r="CV853" s="193" t="s">
        <v>271</v>
      </c>
      <c r="CW853" s="193" t="s">
        <v>271</v>
      </c>
      <c r="CX853" s="190" t="s">
        <v>271</v>
      </c>
      <c r="CY853" s="193" t="s">
        <v>271</v>
      </c>
      <c r="CZ853" s="193" t="s">
        <v>271</v>
      </c>
      <c r="DA853" s="190" t="s">
        <v>271</v>
      </c>
      <c r="DB853" s="193" t="s">
        <v>271</v>
      </c>
      <c r="DC853" s="193" t="s">
        <v>271</v>
      </c>
      <c r="DD853" s="190" t="s">
        <v>271</v>
      </c>
      <c r="DE853" s="193" t="s">
        <v>271</v>
      </c>
      <c r="DF853" s="193" t="s">
        <v>271</v>
      </c>
      <c r="DG853" s="190" t="s">
        <v>271</v>
      </c>
      <c r="DH853" s="193" t="s">
        <v>271</v>
      </c>
      <c r="DI853" s="193" t="s">
        <v>271</v>
      </c>
      <c r="DJ853" s="190" t="s">
        <v>287</v>
      </c>
      <c r="DK853" s="193">
        <v>100</v>
      </c>
      <c r="DL853" s="193">
        <v>30</v>
      </c>
      <c r="DM853" s="190" t="s">
        <v>271</v>
      </c>
      <c r="DN853" s="193" t="s">
        <v>271</v>
      </c>
      <c r="DO853" s="193" t="s">
        <v>271</v>
      </c>
      <c r="DP853" s="190" t="s">
        <v>271</v>
      </c>
      <c r="DQ853" s="193" t="s">
        <v>271</v>
      </c>
      <c r="DR853" s="193" t="s">
        <v>271</v>
      </c>
      <c r="DS853" s="190" t="s">
        <v>287</v>
      </c>
      <c r="DT853" s="193">
        <v>43500</v>
      </c>
      <c r="DU853" s="193">
        <v>12000</v>
      </c>
      <c r="DV853" s="190" t="s">
        <v>287</v>
      </c>
      <c r="DW853" s="193">
        <v>2000</v>
      </c>
      <c r="DX853" s="193">
        <v>1200</v>
      </c>
      <c r="DY853" s="190" t="s">
        <v>356</v>
      </c>
      <c r="DZ853" s="190" t="s">
        <v>297</v>
      </c>
      <c r="EA853" s="190" t="s">
        <v>271</v>
      </c>
      <c r="EB853" s="190" t="s">
        <v>271</v>
      </c>
      <c r="EC853" s="190" t="s">
        <v>297</v>
      </c>
      <c r="ED853" s="190" t="s">
        <v>271</v>
      </c>
      <c r="EE853" s="190" t="s">
        <v>271</v>
      </c>
      <c r="EF853" s="190" t="s">
        <v>9283</v>
      </c>
      <c r="EG853" s="190" t="s">
        <v>352</v>
      </c>
      <c r="EH853" s="190" t="s">
        <v>284</v>
      </c>
      <c r="EI853" s="190" t="s">
        <v>319</v>
      </c>
      <c r="EJ853" s="190" t="s">
        <v>246</v>
      </c>
      <c r="EK853" s="190" t="s">
        <v>351</v>
      </c>
      <c r="EL853" s="190" t="s">
        <v>272</v>
      </c>
      <c r="EM853" s="190" t="s">
        <v>272</v>
      </c>
      <c r="EN853" s="190" t="s">
        <v>272</v>
      </c>
      <c r="EO853" s="190" t="s">
        <v>272</v>
      </c>
      <c r="EP853" s="190" t="s">
        <v>350</v>
      </c>
      <c r="EQ853" s="190">
        <v>4</v>
      </c>
      <c r="ER853" s="190" t="s">
        <v>349</v>
      </c>
      <c r="ES853" s="190" t="s">
        <v>272</v>
      </c>
      <c r="ET853" s="190" t="s">
        <v>272</v>
      </c>
      <c r="EU853" s="190" t="s">
        <v>272</v>
      </c>
      <c r="EV853" s="190" t="s">
        <v>272</v>
      </c>
      <c r="EW853" s="190" t="s">
        <v>303</v>
      </c>
      <c r="EX853" s="190">
        <v>4</v>
      </c>
      <c r="EY853" s="190" t="s">
        <v>278</v>
      </c>
      <c r="EZ853" s="190" t="s">
        <v>266</v>
      </c>
      <c r="FA853" s="190" t="s">
        <v>257</v>
      </c>
      <c r="FB853" s="193">
        <v>5</v>
      </c>
      <c r="FC853" s="190" t="s">
        <v>537</v>
      </c>
      <c r="FD853" s="190" t="s">
        <v>442</v>
      </c>
      <c r="FE853" s="190" t="s">
        <v>482</v>
      </c>
      <c r="FF853" s="190" t="s">
        <v>263</v>
      </c>
      <c r="FG853" s="190" t="s">
        <v>271</v>
      </c>
      <c r="FH853" s="190" t="s">
        <v>9282</v>
      </c>
      <c r="FI853" s="190" t="s">
        <v>9281</v>
      </c>
      <c r="FJ853" s="190" t="s">
        <v>9280</v>
      </c>
      <c r="FK853" s="190" t="s">
        <v>271</v>
      </c>
      <c r="FL853" s="190" t="s">
        <v>9279</v>
      </c>
      <c r="FM853" s="190" t="s">
        <v>9278</v>
      </c>
      <c r="FN853" s="190" t="s">
        <v>9277</v>
      </c>
      <c r="FO853" s="190" t="s">
        <v>9276</v>
      </c>
      <c r="FP853" s="190" t="s">
        <v>9275</v>
      </c>
      <c r="FQ853" s="193">
        <v>12000</v>
      </c>
      <c r="FR853" s="193">
        <v>261515</v>
      </c>
      <c r="FS853" s="190" t="s">
        <v>272</v>
      </c>
      <c r="FT853" s="190" t="s">
        <v>271</v>
      </c>
      <c r="FU853" s="190" t="s">
        <v>271</v>
      </c>
      <c r="FV853" s="190" t="s">
        <v>271</v>
      </c>
      <c r="FW853" s="190" t="s">
        <v>271</v>
      </c>
      <c r="FX853" s="190" t="s">
        <v>271</v>
      </c>
      <c r="FY853" s="190" t="s">
        <v>271</v>
      </c>
      <c r="FZ853" s="190" t="s">
        <v>271</v>
      </c>
      <c r="GA853" s="190" t="s">
        <v>271</v>
      </c>
      <c r="GB853" s="190" t="s">
        <v>271</v>
      </c>
      <c r="GC853" s="190" t="s">
        <v>272</v>
      </c>
      <c r="GD853" s="190" t="s">
        <v>271</v>
      </c>
      <c r="GE853" s="190" t="s">
        <v>271</v>
      </c>
    </row>
    <row r="854" spans="1:187" x14ac:dyDescent="0.3">
      <c r="A854" s="190" t="s">
        <v>372</v>
      </c>
      <c r="B854" s="190">
        <v>3388</v>
      </c>
      <c r="C854" s="190" t="s">
        <v>173</v>
      </c>
      <c r="D854" s="190" t="s">
        <v>243</v>
      </c>
      <c r="E854" s="190" t="s">
        <v>9274</v>
      </c>
      <c r="F854" s="190" t="s">
        <v>9273</v>
      </c>
      <c r="G854" s="190" t="s">
        <v>4028</v>
      </c>
      <c r="H854" s="190" t="s">
        <v>514</v>
      </c>
      <c r="I854" s="190" t="s">
        <v>513</v>
      </c>
      <c r="J854" s="190" t="s">
        <v>9272</v>
      </c>
      <c r="K854" s="190" t="s">
        <v>271</v>
      </c>
      <c r="L854" s="190" t="s">
        <v>271</v>
      </c>
      <c r="M854" s="190" t="s">
        <v>271</v>
      </c>
      <c r="N854" s="190" t="s">
        <v>271</v>
      </c>
      <c r="O854" s="190" t="s">
        <v>271</v>
      </c>
      <c r="P854" s="190" t="s">
        <v>271</v>
      </c>
      <c r="Q854" s="191">
        <v>42370</v>
      </c>
      <c r="R854" s="191">
        <v>42551</v>
      </c>
      <c r="T854" s="190" t="s">
        <v>452</v>
      </c>
      <c r="U854" s="194">
        <v>300000.17</v>
      </c>
      <c r="V854" s="190" t="s">
        <v>7737</v>
      </c>
      <c r="W854" s="190" t="s">
        <v>7736</v>
      </c>
      <c r="X854" s="190" t="s">
        <v>7735</v>
      </c>
      <c r="Y854" s="190" t="s">
        <v>7734</v>
      </c>
      <c r="Z854" s="190" t="s">
        <v>7733</v>
      </c>
      <c r="AA854" s="190" t="s">
        <v>7732</v>
      </c>
      <c r="AB854" s="190" t="s">
        <v>448</v>
      </c>
      <c r="AC854" s="190" t="s">
        <v>7731</v>
      </c>
      <c r="AD854" s="190" t="s">
        <v>325</v>
      </c>
      <c r="AE854" s="190" t="s">
        <v>7730</v>
      </c>
      <c r="AF854" s="190" t="s">
        <v>9271</v>
      </c>
      <c r="AG854" s="193">
        <v>0</v>
      </c>
      <c r="AH854" s="193">
        <v>0</v>
      </c>
      <c r="AI854" s="193">
        <v>0</v>
      </c>
      <c r="AJ854" s="193">
        <v>22073</v>
      </c>
      <c r="AK854" s="193">
        <v>20947</v>
      </c>
      <c r="AL854" s="193">
        <v>43020</v>
      </c>
      <c r="AM854" s="193">
        <v>1016</v>
      </c>
      <c r="AN854" s="193">
        <v>946</v>
      </c>
      <c r="AO854" s="193">
        <v>1980</v>
      </c>
      <c r="AP854" s="193">
        <v>22073</v>
      </c>
      <c r="AQ854" s="193">
        <v>20947</v>
      </c>
      <c r="AR854" s="193">
        <v>43020</v>
      </c>
      <c r="AS854" s="190" t="s">
        <v>271</v>
      </c>
      <c r="AT854" s="193" t="s">
        <v>271</v>
      </c>
      <c r="AU854" s="193" t="s">
        <v>271</v>
      </c>
      <c r="AV854" s="190" t="s">
        <v>271</v>
      </c>
      <c r="AW854" s="193" t="s">
        <v>271</v>
      </c>
      <c r="AX854" s="193" t="s">
        <v>271</v>
      </c>
      <c r="AY854" s="190" t="s">
        <v>271</v>
      </c>
      <c r="AZ854" s="193" t="s">
        <v>271</v>
      </c>
      <c r="BA854" s="193" t="s">
        <v>271</v>
      </c>
      <c r="BB854" s="190" t="s">
        <v>271</v>
      </c>
      <c r="BC854" s="193" t="s">
        <v>271</v>
      </c>
      <c r="BD854" s="193" t="s">
        <v>271</v>
      </c>
      <c r="BE854" s="190" t="s">
        <v>271</v>
      </c>
      <c r="BF854" s="193" t="s">
        <v>271</v>
      </c>
      <c r="BG854" s="193" t="s">
        <v>271</v>
      </c>
      <c r="BH854" s="190" t="s">
        <v>271</v>
      </c>
      <c r="BI854" s="193" t="s">
        <v>271</v>
      </c>
      <c r="BJ854" s="193" t="s">
        <v>271</v>
      </c>
      <c r="BK854" s="190" t="s">
        <v>271</v>
      </c>
      <c r="BL854" s="193" t="s">
        <v>271</v>
      </c>
      <c r="BM854" s="193" t="s">
        <v>271</v>
      </c>
      <c r="BN854" s="190" t="s">
        <v>271</v>
      </c>
      <c r="BO854" s="193" t="s">
        <v>271</v>
      </c>
      <c r="BP854" s="193" t="s">
        <v>271</v>
      </c>
      <c r="BQ854" s="190" t="s">
        <v>271</v>
      </c>
      <c r="BR854" s="193" t="s">
        <v>271</v>
      </c>
      <c r="BS854" s="193" t="s">
        <v>271</v>
      </c>
      <c r="BT854" s="190" t="s">
        <v>287</v>
      </c>
      <c r="BU854" s="193">
        <v>43020</v>
      </c>
      <c r="BV854" s="193">
        <v>1980</v>
      </c>
      <c r="BW854" s="193" t="s">
        <v>271</v>
      </c>
      <c r="BX854" s="193" t="s">
        <v>271</v>
      </c>
      <c r="BY854" s="193">
        <v>0</v>
      </c>
      <c r="BZ854" s="193" t="s">
        <v>271</v>
      </c>
      <c r="CA854" s="193" t="s">
        <v>271</v>
      </c>
      <c r="CB854" s="193">
        <v>0</v>
      </c>
      <c r="CC854" s="190" t="s">
        <v>271</v>
      </c>
      <c r="CD854" s="193" t="s">
        <v>271</v>
      </c>
      <c r="CE854" s="193" t="s">
        <v>271</v>
      </c>
      <c r="CF854" s="190" t="s">
        <v>271</v>
      </c>
      <c r="CG854" s="193" t="s">
        <v>271</v>
      </c>
      <c r="CH854" s="193" t="s">
        <v>271</v>
      </c>
      <c r="CI854" s="190" t="s">
        <v>271</v>
      </c>
      <c r="CJ854" s="193" t="s">
        <v>271</v>
      </c>
      <c r="CK854" s="193" t="s">
        <v>271</v>
      </c>
      <c r="CL854" s="190" t="s">
        <v>271</v>
      </c>
      <c r="CM854" s="193" t="s">
        <v>271</v>
      </c>
      <c r="CN854" s="193" t="s">
        <v>271</v>
      </c>
      <c r="CO854" s="190" t="s">
        <v>271</v>
      </c>
      <c r="CP854" s="193" t="s">
        <v>271</v>
      </c>
      <c r="CQ854" s="193" t="s">
        <v>271</v>
      </c>
      <c r="CR854" s="190" t="s">
        <v>271</v>
      </c>
      <c r="CS854" s="193" t="s">
        <v>271</v>
      </c>
      <c r="CT854" s="193" t="s">
        <v>271</v>
      </c>
      <c r="CU854" s="190" t="s">
        <v>271</v>
      </c>
      <c r="CV854" s="193" t="s">
        <v>271</v>
      </c>
      <c r="CW854" s="193" t="s">
        <v>271</v>
      </c>
      <c r="CX854" s="190" t="s">
        <v>271</v>
      </c>
      <c r="CY854" s="193" t="s">
        <v>271</v>
      </c>
      <c r="CZ854" s="193" t="s">
        <v>271</v>
      </c>
      <c r="DA854" s="190" t="s">
        <v>271</v>
      </c>
      <c r="DB854" s="193" t="s">
        <v>271</v>
      </c>
      <c r="DC854" s="193" t="s">
        <v>271</v>
      </c>
      <c r="DD854" s="190" t="s">
        <v>271</v>
      </c>
      <c r="DE854" s="193" t="s">
        <v>271</v>
      </c>
      <c r="DF854" s="193" t="s">
        <v>271</v>
      </c>
      <c r="DG854" s="190" t="s">
        <v>271</v>
      </c>
      <c r="DH854" s="193" t="s">
        <v>271</v>
      </c>
      <c r="DI854" s="193" t="s">
        <v>271</v>
      </c>
      <c r="DJ854" s="190" t="s">
        <v>271</v>
      </c>
      <c r="DK854" s="193" t="s">
        <v>271</v>
      </c>
      <c r="DL854" s="193" t="s">
        <v>271</v>
      </c>
      <c r="DM854" s="190" t="s">
        <v>271</v>
      </c>
      <c r="DN854" s="193" t="s">
        <v>271</v>
      </c>
      <c r="DO854" s="193" t="s">
        <v>271</v>
      </c>
      <c r="DP854" s="190" t="s">
        <v>271</v>
      </c>
      <c r="DQ854" s="193" t="s">
        <v>271</v>
      </c>
      <c r="DR854" s="193" t="s">
        <v>271</v>
      </c>
      <c r="DS854" s="190" t="s">
        <v>271</v>
      </c>
      <c r="DT854" s="193" t="s">
        <v>271</v>
      </c>
      <c r="DU854" s="193" t="s">
        <v>271</v>
      </c>
      <c r="DV854" s="190" t="s">
        <v>271</v>
      </c>
      <c r="DW854" s="193" t="s">
        <v>271</v>
      </c>
      <c r="DX854" s="193" t="s">
        <v>271</v>
      </c>
      <c r="DY854" s="190" t="s">
        <v>356</v>
      </c>
      <c r="DZ854" s="190" t="s">
        <v>297</v>
      </c>
      <c r="EA854" s="190" t="s">
        <v>271</v>
      </c>
      <c r="EB854" s="190" t="s">
        <v>271</v>
      </c>
      <c r="EC854" s="190" t="s">
        <v>297</v>
      </c>
      <c r="ED854" s="190" t="s">
        <v>271</v>
      </c>
      <c r="EE854" s="190" t="s">
        <v>271</v>
      </c>
      <c r="EF854" s="190" t="s">
        <v>271</v>
      </c>
      <c r="EG854" s="190" t="s">
        <v>321</v>
      </c>
      <c r="EH854" s="190" t="s">
        <v>380</v>
      </c>
      <c r="EI854" s="190" t="s">
        <v>319</v>
      </c>
      <c r="EJ854" s="190" t="s">
        <v>245</v>
      </c>
      <c r="EK854" s="190" t="s">
        <v>379</v>
      </c>
      <c r="EL854" s="190" t="s">
        <v>272</v>
      </c>
      <c r="EM854" s="190" t="s">
        <v>272</v>
      </c>
      <c r="EN854" s="190" t="s">
        <v>272</v>
      </c>
      <c r="EO854" s="190" t="s">
        <v>272</v>
      </c>
      <c r="EP854" s="190" t="s">
        <v>378</v>
      </c>
      <c r="EQ854" s="190">
        <v>4</v>
      </c>
      <c r="ER854" s="190" t="s">
        <v>349</v>
      </c>
      <c r="ES854" s="190" t="s">
        <v>272</v>
      </c>
      <c r="ET854" s="190" t="s">
        <v>272</v>
      </c>
      <c r="EU854" s="190" t="s">
        <v>272</v>
      </c>
      <c r="EV854" s="190" t="s">
        <v>272</v>
      </c>
      <c r="EW854" s="190" t="s">
        <v>303</v>
      </c>
      <c r="EX854" s="190">
        <v>4</v>
      </c>
      <c r="EY854" s="190" t="s">
        <v>318</v>
      </c>
      <c r="EZ854" s="190" t="s">
        <v>266</v>
      </c>
      <c r="FA854" s="190" t="s">
        <v>260</v>
      </c>
      <c r="FB854" s="193">
        <v>0</v>
      </c>
      <c r="FC854" s="190" t="s">
        <v>300</v>
      </c>
      <c r="FD854" s="190" t="s">
        <v>482</v>
      </c>
      <c r="FE854" s="190" t="s">
        <v>2097</v>
      </c>
      <c r="FF854" s="190" t="s">
        <v>263</v>
      </c>
      <c r="FG854" s="190" t="s">
        <v>271</v>
      </c>
      <c r="FH854" s="190" t="s">
        <v>7728</v>
      </c>
      <c r="FI854" s="190" t="s">
        <v>7727</v>
      </c>
      <c r="FJ854" s="190" t="s">
        <v>7726</v>
      </c>
      <c r="FK854" s="190" t="s">
        <v>7725</v>
      </c>
      <c r="FL854" s="190" t="s">
        <v>7724</v>
      </c>
      <c r="FM854" s="190" t="s">
        <v>7723</v>
      </c>
      <c r="FN854" s="190" t="s">
        <v>7722</v>
      </c>
      <c r="FO854" s="190" t="s">
        <v>271</v>
      </c>
      <c r="FP854" s="190" t="s">
        <v>271</v>
      </c>
      <c r="FQ854" s="193">
        <v>1980</v>
      </c>
      <c r="FR854" s="193">
        <v>43020</v>
      </c>
      <c r="FS854" s="190" t="s">
        <v>271</v>
      </c>
      <c r="FT854" s="190" t="s">
        <v>271</v>
      </c>
      <c r="FU854" s="190" t="s">
        <v>272</v>
      </c>
      <c r="FV854" s="190" t="s">
        <v>271</v>
      </c>
      <c r="FW854" s="190" t="s">
        <v>271</v>
      </c>
      <c r="FX854" s="190" t="s">
        <v>271</v>
      </c>
      <c r="FY854" s="190" t="s">
        <v>271</v>
      </c>
      <c r="FZ854" s="190" t="s">
        <v>271</v>
      </c>
      <c r="GA854" s="190" t="s">
        <v>271</v>
      </c>
      <c r="GB854" s="190" t="s">
        <v>271</v>
      </c>
      <c r="GC854" s="190" t="s">
        <v>271</v>
      </c>
      <c r="GD854" s="190" t="s">
        <v>271</v>
      </c>
      <c r="GE854" s="190" t="s">
        <v>271</v>
      </c>
    </row>
    <row r="855" spans="1:187" x14ac:dyDescent="0.3">
      <c r="A855" s="190" t="s">
        <v>372</v>
      </c>
      <c r="B855" s="190">
        <v>3389</v>
      </c>
      <c r="C855" s="190" t="s">
        <v>173</v>
      </c>
      <c r="D855" s="190" t="s">
        <v>243</v>
      </c>
      <c r="E855" s="190" t="s">
        <v>9270</v>
      </c>
      <c r="F855" s="190" t="s">
        <v>9269</v>
      </c>
      <c r="G855" s="190" t="s">
        <v>4028</v>
      </c>
      <c r="H855" s="190" t="s">
        <v>1272</v>
      </c>
      <c r="I855" s="190" t="s">
        <v>301</v>
      </c>
      <c r="J855" s="190" t="s">
        <v>9268</v>
      </c>
      <c r="K855" s="190" t="s">
        <v>271</v>
      </c>
      <c r="L855" s="190" t="s">
        <v>271</v>
      </c>
      <c r="M855" s="190" t="s">
        <v>271</v>
      </c>
      <c r="N855" s="190" t="s">
        <v>271</v>
      </c>
      <c r="O855" s="190" t="s">
        <v>271</v>
      </c>
      <c r="P855" s="190" t="s">
        <v>271</v>
      </c>
      <c r="Q855" s="191">
        <v>42217</v>
      </c>
      <c r="R855" s="191">
        <v>42947</v>
      </c>
      <c r="T855" s="190" t="s">
        <v>452</v>
      </c>
      <c r="U855" s="194">
        <v>70000</v>
      </c>
      <c r="V855" s="190" t="s">
        <v>7737</v>
      </c>
      <c r="W855" s="190" t="s">
        <v>939</v>
      </c>
      <c r="X855" s="190" t="s">
        <v>5570</v>
      </c>
      <c r="Y855" s="190" t="s">
        <v>9267</v>
      </c>
      <c r="Z855" s="190" t="s">
        <v>9266</v>
      </c>
      <c r="AA855" s="190" t="s">
        <v>9265</v>
      </c>
      <c r="AB855" s="190" t="s">
        <v>291</v>
      </c>
      <c r="AC855" s="190" t="s">
        <v>9264</v>
      </c>
      <c r="AD855" s="190" t="s">
        <v>289</v>
      </c>
      <c r="AE855" s="190" t="s">
        <v>9263</v>
      </c>
      <c r="AF855" s="190" t="s">
        <v>9262</v>
      </c>
      <c r="AG855" s="193">
        <v>20799</v>
      </c>
      <c r="AH855" s="193">
        <v>8914</v>
      </c>
      <c r="AI855" s="193">
        <v>29713</v>
      </c>
      <c r="AJ855" s="193">
        <v>7875</v>
      </c>
      <c r="AK855" s="193">
        <v>3375</v>
      </c>
      <c r="AL855" s="193">
        <v>11250</v>
      </c>
      <c r="AM855" s="193">
        <v>20799</v>
      </c>
      <c r="AN855" s="193">
        <v>8914</v>
      </c>
      <c r="AO855" s="193">
        <v>29713</v>
      </c>
      <c r="AP855" s="193">
        <v>7875</v>
      </c>
      <c r="AQ855" s="193">
        <v>3375</v>
      </c>
      <c r="AR855" s="193">
        <v>11250</v>
      </c>
      <c r="AS855" s="190" t="s">
        <v>271</v>
      </c>
      <c r="AT855" s="193" t="s">
        <v>271</v>
      </c>
      <c r="AU855" s="193" t="s">
        <v>271</v>
      </c>
      <c r="AV855" s="190" t="s">
        <v>271</v>
      </c>
      <c r="AW855" s="193" t="s">
        <v>271</v>
      </c>
      <c r="AX855" s="193" t="s">
        <v>271</v>
      </c>
      <c r="AY855" s="190" t="s">
        <v>271</v>
      </c>
      <c r="AZ855" s="193" t="s">
        <v>271</v>
      </c>
      <c r="BA855" s="193" t="s">
        <v>271</v>
      </c>
      <c r="BB855" s="190" t="s">
        <v>271</v>
      </c>
      <c r="BC855" s="193" t="s">
        <v>271</v>
      </c>
      <c r="BD855" s="193" t="s">
        <v>271</v>
      </c>
      <c r="BE855" s="190" t="s">
        <v>271</v>
      </c>
      <c r="BF855" s="193" t="s">
        <v>271</v>
      </c>
      <c r="BG855" s="193" t="s">
        <v>271</v>
      </c>
      <c r="BH855" s="190" t="s">
        <v>271</v>
      </c>
      <c r="BI855" s="193" t="s">
        <v>271</v>
      </c>
      <c r="BJ855" s="193" t="s">
        <v>271</v>
      </c>
      <c r="BK855" s="190" t="s">
        <v>271</v>
      </c>
      <c r="BL855" s="193" t="s">
        <v>271</v>
      </c>
      <c r="BM855" s="193" t="s">
        <v>271</v>
      </c>
      <c r="BN855" s="190" t="s">
        <v>271</v>
      </c>
      <c r="BO855" s="193" t="s">
        <v>271</v>
      </c>
      <c r="BP855" s="193" t="s">
        <v>271</v>
      </c>
      <c r="BQ855" s="190" t="s">
        <v>271</v>
      </c>
      <c r="BR855" s="193" t="s">
        <v>271</v>
      </c>
      <c r="BS855" s="193" t="s">
        <v>271</v>
      </c>
      <c r="BT855" s="190" t="s">
        <v>287</v>
      </c>
      <c r="BU855" s="193">
        <v>11250</v>
      </c>
      <c r="BV855" s="193">
        <v>29713</v>
      </c>
      <c r="BW855" s="193">
        <v>0</v>
      </c>
      <c r="BX855" s="193">
        <v>0</v>
      </c>
      <c r="BY855" s="193">
        <v>0</v>
      </c>
      <c r="BZ855" s="193">
        <v>0</v>
      </c>
      <c r="CA855" s="193">
        <v>0</v>
      </c>
      <c r="CB855" s="193">
        <v>0</v>
      </c>
      <c r="CC855" s="190" t="s">
        <v>271</v>
      </c>
      <c r="CD855" s="193" t="s">
        <v>271</v>
      </c>
      <c r="CE855" s="193" t="s">
        <v>271</v>
      </c>
      <c r="CF855" s="190" t="s">
        <v>271</v>
      </c>
      <c r="CG855" s="193" t="s">
        <v>271</v>
      </c>
      <c r="CH855" s="193" t="s">
        <v>271</v>
      </c>
      <c r="CI855" s="190" t="s">
        <v>271</v>
      </c>
      <c r="CJ855" s="193" t="s">
        <v>271</v>
      </c>
      <c r="CK855" s="193" t="s">
        <v>271</v>
      </c>
      <c r="CL855" s="190" t="s">
        <v>287</v>
      </c>
      <c r="CM855" s="193">
        <v>0</v>
      </c>
      <c r="CN855" s="193">
        <v>0</v>
      </c>
      <c r="CO855" s="190" t="s">
        <v>271</v>
      </c>
      <c r="CP855" s="193" t="s">
        <v>271</v>
      </c>
      <c r="CQ855" s="193" t="s">
        <v>271</v>
      </c>
      <c r="CR855" s="190" t="s">
        <v>271</v>
      </c>
      <c r="CS855" s="193" t="s">
        <v>271</v>
      </c>
      <c r="CT855" s="193" t="s">
        <v>271</v>
      </c>
      <c r="CU855" s="190" t="s">
        <v>271</v>
      </c>
      <c r="CV855" s="193" t="s">
        <v>271</v>
      </c>
      <c r="CW855" s="193" t="s">
        <v>271</v>
      </c>
      <c r="CX855" s="190" t="s">
        <v>271</v>
      </c>
      <c r="CY855" s="193" t="s">
        <v>271</v>
      </c>
      <c r="CZ855" s="193" t="s">
        <v>271</v>
      </c>
      <c r="DA855" s="190" t="s">
        <v>271</v>
      </c>
      <c r="DB855" s="193" t="s">
        <v>271</v>
      </c>
      <c r="DC855" s="193" t="s">
        <v>271</v>
      </c>
      <c r="DD855" s="190" t="s">
        <v>271</v>
      </c>
      <c r="DE855" s="193" t="s">
        <v>271</v>
      </c>
      <c r="DF855" s="193" t="s">
        <v>271</v>
      </c>
      <c r="DG855" s="190" t="s">
        <v>271</v>
      </c>
      <c r="DH855" s="193" t="s">
        <v>271</v>
      </c>
      <c r="DI855" s="193" t="s">
        <v>271</v>
      </c>
      <c r="DJ855" s="190" t="s">
        <v>271</v>
      </c>
      <c r="DK855" s="193" t="s">
        <v>271</v>
      </c>
      <c r="DL855" s="193" t="s">
        <v>271</v>
      </c>
      <c r="DM855" s="190" t="s">
        <v>271</v>
      </c>
      <c r="DN855" s="193" t="s">
        <v>271</v>
      </c>
      <c r="DO855" s="193" t="s">
        <v>271</v>
      </c>
      <c r="DP855" s="190" t="s">
        <v>271</v>
      </c>
      <c r="DQ855" s="193" t="s">
        <v>271</v>
      </c>
      <c r="DR855" s="193" t="s">
        <v>271</v>
      </c>
      <c r="DS855" s="190" t="s">
        <v>271</v>
      </c>
      <c r="DT855" s="193" t="s">
        <v>271</v>
      </c>
      <c r="DU855" s="193" t="s">
        <v>271</v>
      </c>
      <c r="DV855" s="190" t="s">
        <v>271</v>
      </c>
      <c r="DW855" s="193" t="s">
        <v>271</v>
      </c>
      <c r="DX855" s="193" t="s">
        <v>271</v>
      </c>
      <c r="DY855" s="190" t="s">
        <v>356</v>
      </c>
      <c r="DZ855" s="190" t="s">
        <v>297</v>
      </c>
      <c r="EA855" s="190" t="s">
        <v>271</v>
      </c>
      <c r="EB855" s="190" t="s">
        <v>271</v>
      </c>
      <c r="EC855" s="190" t="s">
        <v>297</v>
      </c>
      <c r="ED855" s="190" t="s">
        <v>271</v>
      </c>
      <c r="EE855" s="190" t="s">
        <v>271</v>
      </c>
      <c r="EF855" s="190" t="s">
        <v>271</v>
      </c>
      <c r="EG855" s="190" t="s">
        <v>321</v>
      </c>
      <c r="EH855" s="190" t="s">
        <v>284</v>
      </c>
      <c r="EI855" s="190" t="s">
        <v>319</v>
      </c>
      <c r="EJ855" s="190" t="s">
        <v>246</v>
      </c>
      <c r="EK855" s="190" t="s">
        <v>379</v>
      </c>
      <c r="EL855" s="190" t="s">
        <v>272</v>
      </c>
      <c r="EM855" s="190" t="s">
        <v>272</v>
      </c>
      <c r="EN855" s="190" t="s">
        <v>272</v>
      </c>
      <c r="EO855" s="190" t="s">
        <v>272</v>
      </c>
      <c r="EP855" s="190" t="s">
        <v>378</v>
      </c>
      <c r="EQ855" s="190">
        <v>4</v>
      </c>
      <c r="ER855" s="190" t="s">
        <v>349</v>
      </c>
      <c r="ES855" s="190" t="s">
        <v>272</v>
      </c>
      <c r="ET855" s="190" t="s">
        <v>272</v>
      </c>
      <c r="EU855" s="190" t="s">
        <v>272</v>
      </c>
      <c r="EV855" s="190" t="s">
        <v>272</v>
      </c>
      <c r="EW855" s="190" t="s">
        <v>303</v>
      </c>
      <c r="EX855" s="190">
        <v>4</v>
      </c>
      <c r="EY855" s="190" t="s">
        <v>318</v>
      </c>
      <c r="EZ855" s="190" t="s">
        <v>268</v>
      </c>
      <c r="FA855" s="190" t="s">
        <v>259</v>
      </c>
      <c r="FB855" s="193">
        <v>0</v>
      </c>
      <c r="FC855" s="190" t="s">
        <v>271</v>
      </c>
      <c r="FD855" s="190" t="s">
        <v>271</v>
      </c>
      <c r="FE855" s="190" t="s">
        <v>271</v>
      </c>
      <c r="FF855" s="190" t="s">
        <v>263</v>
      </c>
      <c r="FG855" s="190" t="s">
        <v>9261</v>
      </c>
      <c r="FH855" s="190" t="s">
        <v>9260</v>
      </c>
      <c r="FI855" s="190" t="s">
        <v>9259</v>
      </c>
      <c r="FJ855" s="190" t="s">
        <v>9258</v>
      </c>
      <c r="FK855" s="190" t="s">
        <v>9257</v>
      </c>
      <c r="FL855" s="190" t="s">
        <v>9256</v>
      </c>
      <c r="FM855" s="190" t="s">
        <v>9255</v>
      </c>
      <c r="FN855" s="190" t="s">
        <v>9254</v>
      </c>
      <c r="FO855" s="190" t="s">
        <v>271</v>
      </c>
      <c r="FP855" s="190" t="s">
        <v>9253</v>
      </c>
      <c r="FQ855" s="193">
        <v>29713</v>
      </c>
      <c r="FR855" s="193">
        <v>11250</v>
      </c>
      <c r="FS855" s="190" t="s">
        <v>271</v>
      </c>
      <c r="FT855" s="190" t="s">
        <v>271</v>
      </c>
      <c r="FU855" s="190" t="s">
        <v>272</v>
      </c>
      <c r="FV855" s="190" t="s">
        <v>271</v>
      </c>
      <c r="FW855" s="190" t="s">
        <v>271</v>
      </c>
      <c r="FX855" s="190" t="s">
        <v>271</v>
      </c>
      <c r="FY855" s="190" t="s">
        <v>271</v>
      </c>
      <c r="FZ855" s="190" t="s">
        <v>271</v>
      </c>
      <c r="GA855" s="190" t="s">
        <v>271</v>
      </c>
      <c r="GB855" s="190" t="s">
        <v>271</v>
      </c>
      <c r="GC855" s="190" t="s">
        <v>271</v>
      </c>
      <c r="GD855" s="190" t="s">
        <v>271</v>
      </c>
      <c r="GE855" s="190" t="s">
        <v>271</v>
      </c>
    </row>
    <row r="856" spans="1:187" x14ac:dyDescent="0.3">
      <c r="A856" s="190" t="s">
        <v>372</v>
      </c>
      <c r="B856" s="190">
        <v>3391</v>
      </c>
      <c r="C856" s="190" t="s">
        <v>173</v>
      </c>
      <c r="D856" s="190" t="s">
        <v>243</v>
      </c>
      <c r="E856" s="190" t="s">
        <v>9252</v>
      </c>
      <c r="F856" s="190" t="s">
        <v>7730</v>
      </c>
      <c r="G856" s="190" t="s">
        <v>4028</v>
      </c>
      <c r="H856" s="190" t="s">
        <v>369</v>
      </c>
      <c r="I856" s="190" t="s">
        <v>523</v>
      </c>
      <c r="J856" s="190" t="s">
        <v>9251</v>
      </c>
      <c r="K856" s="190" t="s">
        <v>271</v>
      </c>
      <c r="L856" s="190" t="s">
        <v>271</v>
      </c>
      <c r="M856" s="190" t="s">
        <v>271</v>
      </c>
      <c r="N856" s="190" t="s">
        <v>271</v>
      </c>
      <c r="O856" s="190" t="s">
        <v>271</v>
      </c>
      <c r="P856" s="190" t="s">
        <v>271</v>
      </c>
      <c r="Q856" s="191">
        <v>42263</v>
      </c>
      <c r="R856" s="191">
        <v>42566</v>
      </c>
      <c r="T856" s="190" t="s">
        <v>1679</v>
      </c>
      <c r="U856" s="194">
        <v>1500000</v>
      </c>
      <c r="V856" s="190" t="s">
        <v>7737</v>
      </c>
      <c r="W856" s="190" t="s">
        <v>939</v>
      </c>
      <c r="X856" s="190" t="s">
        <v>5570</v>
      </c>
      <c r="Y856" s="190" t="s">
        <v>9250</v>
      </c>
      <c r="Z856" s="190" t="s">
        <v>9249</v>
      </c>
      <c r="AA856" s="190" t="s">
        <v>9248</v>
      </c>
      <c r="AB856" s="190" t="s">
        <v>448</v>
      </c>
      <c r="AC856" s="190" t="s">
        <v>9247</v>
      </c>
      <c r="AD856" s="190" t="s">
        <v>325</v>
      </c>
      <c r="AE856" s="190" t="s">
        <v>9246</v>
      </c>
      <c r="AF856" s="190" t="s">
        <v>9245</v>
      </c>
      <c r="AG856" s="193">
        <v>390884</v>
      </c>
      <c r="AH856" s="193">
        <v>354234</v>
      </c>
      <c r="AI856" s="193">
        <v>332762</v>
      </c>
      <c r="AJ856" s="193">
        <v>216381</v>
      </c>
      <c r="AK856" s="193">
        <v>201100</v>
      </c>
      <c r="AL856" s="193">
        <v>157246</v>
      </c>
      <c r="AM856" s="193">
        <v>207529</v>
      </c>
      <c r="AN856" s="193">
        <v>196345</v>
      </c>
      <c r="AO856" s="193">
        <v>403874</v>
      </c>
      <c r="AP856" s="193">
        <v>168098</v>
      </c>
      <c r="AQ856" s="193">
        <v>151764</v>
      </c>
      <c r="AR856" s="193">
        <v>319862</v>
      </c>
      <c r="AS856" s="190" t="s">
        <v>271</v>
      </c>
      <c r="AT856" s="193" t="s">
        <v>271</v>
      </c>
      <c r="AU856" s="193" t="s">
        <v>271</v>
      </c>
      <c r="AV856" s="190" t="s">
        <v>271</v>
      </c>
      <c r="AW856" s="193" t="s">
        <v>271</v>
      </c>
      <c r="AX856" s="193" t="s">
        <v>271</v>
      </c>
      <c r="AY856" s="190" t="s">
        <v>287</v>
      </c>
      <c r="AZ856" s="193">
        <v>19619</v>
      </c>
      <c r="BA856" s="193">
        <v>27595</v>
      </c>
      <c r="BB856" s="190" t="s">
        <v>271</v>
      </c>
      <c r="BC856" s="193" t="s">
        <v>271</v>
      </c>
      <c r="BD856" s="193" t="s">
        <v>271</v>
      </c>
      <c r="BE856" s="190" t="s">
        <v>287</v>
      </c>
      <c r="BF856" s="193">
        <v>98436</v>
      </c>
      <c r="BG856" s="193">
        <v>209662</v>
      </c>
      <c r="BH856" s="190" t="s">
        <v>271</v>
      </c>
      <c r="BI856" s="193" t="s">
        <v>271</v>
      </c>
      <c r="BJ856" s="193" t="s">
        <v>271</v>
      </c>
      <c r="BK856" s="190" t="s">
        <v>271</v>
      </c>
      <c r="BL856" s="193" t="s">
        <v>271</v>
      </c>
      <c r="BM856" s="193" t="s">
        <v>271</v>
      </c>
      <c r="BN856" s="190" t="s">
        <v>271</v>
      </c>
      <c r="BO856" s="193" t="s">
        <v>271</v>
      </c>
      <c r="BP856" s="193" t="s">
        <v>271</v>
      </c>
      <c r="BQ856" s="190" t="s">
        <v>271</v>
      </c>
      <c r="BR856" s="193" t="s">
        <v>271</v>
      </c>
      <c r="BS856" s="193" t="s">
        <v>271</v>
      </c>
      <c r="BT856" s="190" t="s">
        <v>287</v>
      </c>
      <c r="BU856" s="193">
        <v>221735</v>
      </c>
      <c r="BV856" s="193">
        <v>69804</v>
      </c>
      <c r="BW856" s="193" t="s">
        <v>271</v>
      </c>
      <c r="BX856" s="193" t="s">
        <v>271</v>
      </c>
      <c r="BY856" s="193">
        <v>0</v>
      </c>
      <c r="BZ856" s="193" t="s">
        <v>271</v>
      </c>
      <c r="CA856" s="193" t="s">
        <v>271</v>
      </c>
      <c r="CB856" s="193">
        <v>0</v>
      </c>
      <c r="CC856" s="190" t="s">
        <v>271</v>
      </c>
      <c r="CD856" s="193" t="s">
        <v>271</v>
      </c>
      <c r="CE856" s="193" t="s">
        <v>271</v>
      </c>
      <c r="CF856" s="190" t="s">
        <v>271</v>
      </c>
      <c r="CG856" s="193" t="s">
        <v>271</v>
      </c>
      <c r="CH856" s="193" t="s">
        <v>271</v>
      </c>
      <c r="CI856" s="190" t="s">
        <v>271</v>
      </c>
      <c r="CJ856" s="193" t="s">
        <v>271</v>
      </c>
      <c r="CK856" s="193" t="s">
        <v>271</v>
      </c>
      <c r="CL856" s="190" t="s">
        <v>271</v>
      </c>
      <c r="CM856" s="193" t="s">
        <v>271</v>
      </c>
      <c r="CN856" s="193" t="s">
        <v>271</v>
      </c>
      <c r="CO856" s="190" t="s">
        <v>271</v>
      </c>
      <c r="CP856" s="193" t="s">
        <v>271</v>
      </c>
      <c r="CQ856" s="193" t="s">
        <v>271</v>
      </c>
      <c r="CR856" s="190" t="s">
        <v>271</v>
      </c>
      <c r="CS856" s="193" t="s">
        <v>271</v>
      </c>
      <c r="CT856" s="193" t="s">
        <v>271</v>
      </c>
      <c r="CU856" s="190" t="s">
        <v>271</v>
      </c>
      <c r="CV856" s="193" t="s">
        <v>271</v>
      </c>
      <c r="CW856" s="193" t="s">
        <v>271</v>
      </c>
      <c r="CX856" s="190" t="s">
        <v>271</v>
      </c>
      <c r="CY856" s="193" t="s">
        <v>271</v>
      </c>
      <c r="CZ856" s="193" t="s">
        <v>271</v>
      </c>
      <c r="DA856" s="190" t="s">
        <v>271</v>
      </c>
      <c r="DB856" s="193" t="s">
        <v>271</v>
      </c>
      <c r="DC856" s="193" t="s">
        <v>271</v>
      </c>
      <c r="DD856" s="190" t="s">
        <v>271</v>
      </c>
      <c r="DE856" s="193" t="s">
        <v>271</v>
      </c>
      <c r="DF856" s="193" t="s">
        <v>271</v>
      </c>
      <c r="DG856" s="190" t="s">
        <v>271</v>
      </c>
      <c r="DH856" s="193" t="s">
        <v>271</v>
      </c>
      <c r="DI856" s="193" t="s">
        <v>271</v>
      </c>
      <c r="DJ856" s="190" t="s">
        <v>271</v>
      </c>
      <c r="DK856" s="193" t="s">
        <v>271</v>
      </c>
      <c r="DL856" s="193" t="s">
        <v>271</v>
      </c>
      <c r="DM856" s="190" t="s">
        <v>271</v>
      </c>
      <c r="DN856" s="193" t="s">
        <v>271</v>
      </c>
      <c r="DO856" s="193" t="s">
        <v>271</v>
      </c>
      <c r="DP856" s="190" t="s">
        <v>271</v>
      </c>
      <c r="DQ856" s="193" t="s">
        <v>271</v>
      </c>
      <c r="DR856" s="193" t="s">
        <v>271</v>
      </c>
      <c r="DS856" s="190" t="s">
        <v>271</v>
      </c>
      <c r="DT856" s="193" t="s">
        <v>271</v>
      </c>
      <c r="DU856" s="193" t="s">
        <v>271</v>
      </c>
      <c r="DV856" s="190" t="s">
        <v>271</v>
      </c>
      <c r="DW856" s="193" t="s">
        <v>271</v>
      </c>
      <c r="DX856" s="193" t="s">
        <v>271</v>
      </c>
      <c r="DY856" s="190" t="s">
        <v>356</v>
      </c>
      <c r="DZ856" s="190" t="s">
        <v>297</v>
      </c>
      <c r="EA856" s="190" t="s">
        <v>271</v>
      </c>
      <c r="EB856" s="190" t="s">
        <v>271</v>
      </c>
      <c r="EC856" s="190" t="s">
        <v>272</v>
      </c>
      <c r="ED856" s="190" t="s">
        <v>694</v>
      </c>
      <c r="EE856" s="190" t="s">
        <v>307</v>
      </c>
      <c r="EF856" s="190" t="s">
        <v>9244</v>
      </c>
      <c r="EG856" s="190" t="s">
        <v>285</v>
      </c>
      <c r="EH856" s="190" t="s">
        <v>380</v>
      </c>
      <c r="EI856" s="190" t="s">
        <v>319</v>
      </c>
      <c r="EJ856" s="190" t="s">
        <v>245</v>
      </c>
      <c r="EK856" s="190" t="s">
        <v>379</v>
      </c>
      <c r="EL856" s="190" t="s">
        <v>272</v>
      </c>
      <c r="EM856" s="190" t="s">
        <v>272</v>
      </c>
      <c r="EN856" s="190" t="s">
        <v>272</v>
      </c>
      <c r="EO856" s="190" t="s">
        <v>272</v>
      </c>
      <c r="EP856" s="190" t="s">
        <v>378</v>
      </c>
      <c r="EQ856" s="190">
        <v>4</v>
      </c>
      <c r="ER856" s="190" t="s">
        <v>404</v>
      </c>
      <c r="ES856" s="190" t="s">
        <v>272</v>
      </c>
      <c r="ET856" s="190" t="s">
        <v>272</v>
      </c>
      <c r="EU856" s="190" t="s">
        <v>272</v>
      </c>
      <c r="EV856" s="190" t="s">
        <v>272</v>
      </c>
      <c r="EW856" s="190" t="s">
        <v>279</v>
      </c>
      <c r="EX856" s="190">
        <v>4</v>
      </c>
      <c r="EY856" s="190" t="s">
        <v>318</v>
      </c>
      <c r="EZ856" s="190" t="s">
        <v>266</v>
      </c>
      <c r="FA856" s="190" t="s">
        <v>260</v>
      </c>
      <c r="FB856" s="193">
        <v>3</v>
      </c>
      <c r="FC856" s="190" t="s">
        <v>348</v>
      </c>
      <c r="FD856" s="190" t="s">
        <v>276</v>
      </c>
      <c r="FE856" s="190" t="s">
        <v>482</v>
      </c>
      <c r="FF856" s="190" t="s">
        <v>263</v>
      </c>
      <c r="FG856" s="190" t="s">
        <v>9243</v>
      </c>
      <c r="FH856" s="190" t="s">
        <v>271</v>
      </c>
      <c r="FI856" s="190" t="s">
        <v>9242</v>
      </c>
      <c r="FJ856" s="190" t="s">
        <v>9241</v>
      </c>
      <c r="FK856" s="190" t="s">
        <v>9240</v>
      </c>
      <c r="FL856" s="190" t="s">
        <v>9239</v>
      </c>
      <c r="FM856" s="190" t="s">
        <v>9238</v>
      </c>
      <c r="FN856" s="190" t="s">
        <v>9237</v>
      </c>
      <c r="FO856" s="190" t="s">
        <v>9236</v>
      </c>
      <c r="FP856" s="190" t="s">
        <v>9235</v>
      </c>
      <c r="FQ856" s="193">
        <v>403874</v>
      </c>
      <c r="FR856" s="193">
        <v>319862</v>
      </c>
      <c r="FS856" s="190" t="s">
        <v>271</v>
      </c>
      <c r="FT856" s="190" t="s">
        <v>271</v>
      </c>
      <c r="FU856" s="190" t="s">
        <v>272</v>
      </c>
      <c r="FV856" s="190" t="s">
        <v>271</v>
      </c>
      <c r="FW856" s="190" t="s">
        <v>271</v>
      </c>
      <c r="FX856" s="190" t="s">
        <v>271</v>
      </c>
      <c r="FY856" s="190" t="s">
        <v>271</v>
      </c>
      <c r="FZ856" s="190" t="s">
        <v>271</v>
      </c>
      <c r="GA856" s="190" t="s">
        <v>271</v>
      </c>
      <c r="GB856" s="190" t="s">
        <v>271</v>
      </c>
      <c r="GC856" s="190" t="s">
        <v>271</v>
      </c>
      <c r="GD856" s="190" t="s">
        <v>271</v>
      </c>
      <c r="GE856" s="190" t="s">
        <v>271</v>
      </c>
    </row>
    <row r="857" spans="1:187" x14ac:dyDescent="0.3">
      <c r="A857" s="190" t="s">
        <v>372</v>
      </c>
      <c r="B857" s="190">
        <v>3387</v>
      </c>
      <c r="C857" s="190" t="s">
        <v>173</v>
      </c>
      <c r="D857" s="190" t="s">
        <v>243</v>
      </c>
      <c r="E857" s="190" t="s">
        <v>7739</v>
      </c>
      <c r="F857" s="190" t="s">
        <v>7738</v>
      </c>
      <c r="G857" s="190" t="s">
        <v>4001</v>
      </c>
      <c r="H857" s="190" t="s">
        <v>369</v>
      </c>
      <c r="I857" s="190" t="s">
        <v>544</v>
      </c>
      <c r="J857" s="190" t="s">
        <v>2914</v>
      </c>
      <c r="K857" s="190" t="s">
        <v>271</v>
      </c>
      <c r="L857" s="190" t="s">
        <v>271</v>
      </c>
      <c r="M857" s="190" t="s">
        <v>271</v>
      </c>
      <c r="N857" s="190" t="s">
        <v>271</v>
      </c>
      <c r="O857" s="190" t="s">
        <v>271</v>
      </c>
      <c r="P857" s="190" t="s">
        <v>271</v>
      </c>
      <c r="Q857" s="191">
        <v>42156</v>
      </c>
      <c r="R857" s="191">
        <v>42521</v>
      </c>
      <c r="T857" s="190" t="s">
        <v>452</v>
      </c>
      <c r="U857" s="194">
        <v>900000</v>
      </c>
      <c r="V857" s="190" t="s">
        <v>7737</v>
      </c>
      <c r="W857" s="190" t="s">
        <v>7736</v>
      </c>
      <c r="X857" s="190" t="s">
        <v>7735</v>
      </c>
      <c r="Y857" s="190" t="s">
        <v>7734</v>
      </c>
      <c r="Z857" s="190" t="s">
        <v>7733</v>
      </c>
      <c r="AA857" s="190" t="s">
        <v>7732</v>
      </c>
      <c r="AB857" s="190" t="s">
        <v>448</v>
      </c>
      <c r="AC857" s="190" t="s">
        <v>7731</v>
      </c>
      <c r="AD857" s="190" t="s">
        <v>325</v>
      </c>
      <c r="AE857" s="190" t="s">
        <v>7730</v>
      </c>
      <c r="AF857" s="190" t="s">
        <v>7729</v>
      </c>
      <c r="AG857" s="193">
        <v>147582</v>
      </c>
      <c r="AH857" s="193">
        <v>137517</v>
      </c>
      <c r="AI857" s="193">
        <v>285099</v>
      </c>
      <c r="AJ857" s="193">
        <v>116496</v>
      </c>
      <c r="AK857" s="193">
        <v>108556</v>
      </c>
      <c r="AL857" s="193">
        <v>225052</v>
      </c>
      <c r="AM857" s="193">
        <v>31086</v>
      </c>
      <c r="AN857" s="193">
        <v>28961</v>
      </c>
      <c r="AO857" s="193">
        <v>60047</v>
      </c>
      <c r="AP857" s="193">
        <v>116496</v>
      </c>
      <c r="AQ857" s="193">
        <v>108556</v>
      </c>
      <c r="AR857" s="193">
        <v>225052</v>
      </c>
      <c r="AS857" s="190" t="s">
        <v>271</v>
      </c>
      <c r="AT857" s="193" t="s">
        <v>271</v>
      </c>
      <c r="AU857" s="193" t="s">
        <v>271</v>
      </c>
      <c r="AV857" s="190" t="s">
        <v>271</v>
      </c>
      <c r="AW857" s="193" t="s">
        <v>271</v>
      </c>
      <c r="AX857" s="193" t="s">
        <v>271</v>
      </c>
      <c r="AY857" s="190" t="s">
        <v>271</v>
      </c>
      <c r="AZ857" s="193" t="s">
        <v>271</v>
      </c>
      <c r="BA857" s="193" t="s">
        <v>271</v>
      </c>
      <c r="BB857" s="190" t="s">
        <v>271</v>
      </c>
      <c r="BC857" s="193" t="s">
        <v>271</v>
      </c>
      <c r="BD857" s="193" t="s">
        <v>271</v>
      </c>
      <c r="BE857" s="190" t="s">
        <v>271</v>
      </c>
      <c r="BF857" s="193" t="s">
        <v>271</v>
      </c>
      <c r="BG857" s="193" t="s">
        <v>271</v>
      </c>
      <c r="BH857" s="190" t="s">
        <v>271</v>
      </c>
      <c r="BI857" s="193" t="s">
        <v>271</v>
      </c>
      <c r="BJ857" s="193" t="s">
        <v>271</v>
      </c>
      <c r="BK857" s="190" t="s">
        <v>271</v>
      </c>
      <c r="BL857" s="193" t="s">
        <v>271</v>
      </c>
      <c r="BM857" s="193" t="s">
        <v>271</v>
      </c>
      <c r="BN857" s="190" t="s">
        <v>271</v>
      </c>
      <c r="BO857" s="193" t="s">
        <v>271</v>
      </c>
      <c r="BP857" s="193" t="s">
        <v>271</v>
      </c>
      <c r="BQ857" s="190" t="s">
        <v>271</v>
      </c>
      <c r="BR857" s="193" t="s">
        <v>271</v>
      </c>
      <c r="BS857" s="193" t="s">
        <v>271</v>
      </c>
      <c r="BT857" s="190" t="s">
        <v>287</v>
      </c>
      <c r="BU857" s="193">
        <v>225052</v>
      </c>
      <c r="BV857" s="193">
        <v>60047</v>
      </c>
      <c r="BW857" s="193" t="s">
        <v>271</v>
      </c>
      <c r="BX857" s="193" t="s">
        <v>271</v>
      </c>
      <c r="BY857" s="193">
        <v>0</v>
      </c>
      <c r="BZ857" s="193" t="s">
        <v>271</v>
      </c>
      <c r="CA857" s="193" t="s">
        <v>271</v>
      </c>
      <c r="CB857" s="193">
        <v>0</v>
      </c>
      <c r="CC857" s="190" t="s">
        <v>271</v>
      </c>
      <c r="CD857" s="193" t="s">
        <v>271</v>
      </c>
      <c r="CE857" s="193" t="s">
        <v>271</v>
      </c>
      <c r="CF857" s="190" t="s">
        <v>271</v>
      </c>
      <c r="CG857" s="193" t="s">
        <v>271</v>
      </c>
      <c r="CH857" s="193" t="s">
        <v>271</v>
      </c>
      <c r="CI857" s="190" t="s">
        <v>271</v>
      </c>
      <c r="CJ857" s="193" t="s">
        <v>271</v>
      </c>
      <c r="CK857" s="193" t="s">
        <v>271</v>
      </c>
      <c r="CL857" s="190" t="s">
        <v>271</v>
      </c>
      <c r="CM857" s="193" t="s">
        <v>271</v>
      </c>
      <c r="CN857" s="193" t="s">
        <v>271</v>
      </c>
      <c r="CO857" s="190" t="s">
        <v>271</v>
      </c>
      <c r="CP857" s="193" t="s">
        <v>271</v>
      </c>
      <c r="CQ857" s="193" t="s">
        <v>271</v>
      </c>
      <c r="CR857" s="190" t="s">
        <v>271</v>
      </c>
      <c r="CS857" s="193" t="s">
        <v>271</v>
      </c>
      <c r="CT857" s="193" t="s">
        <v>271</v>
      </c>
      <c r="CU857" s="190" t="s">
        <v>271</v>
      </c>
      <c r="CV857" s="193" t="s">
        <v>271</v>
      </c>
      <c r="CW857" s="193" t="s">
        <v>271</v>
      </c>
      <c r="CX857" s="190" t="s">
        <v>271</v>
      </c>
      <c r="CY857" s="193" t="s">
        <v>271</v>
      </c>
      <c r="CZ857" s="193" t="s">
        <v>271</v>
      </c>
      <c r="DA857" s="190" t="s">
        <v>271</v>
      </c>
      <c r="DB857" s="193" t="s">
        <v>271</v>
      </c>
      <c r="DC857" s="193" t="s">
        <v>271</v>
      </c>
      <c r="DD857" s="190" t="s">
        <v>271</v>
      </c>
      <c r="DE857" s="193" t="s">
        <v>271</v>
      </c>
      <c r="DF857" s="193" t="s">
        <v>271</v>
      </c>
      <c r="DG857" s="190" t="s">
        <v>271</v>
      </c>
      <c r="DH857" s="193" t="s">
        <v>271</v>
      </c>
      <c r="DI857" s="193" t="s">
        <v>271</v>
      </c>
      <c r="DJ857" s="190" t="s">
        <v>271</v>
      </c>
      <c r="DK857" s="193" t="s">
        <v>271</v>
      </c>
      <c r="DL857" s="193" t="s">
        <v>271</v>
      </c>
      <c r="DM857" s="190" t="s">
        <v>271</v>
      </c>
      <c r="DN857" s="193" t="s">
        <v>271</v>
      </c>
      <c r="DO857" s="193" t="s">
        <v>271</v>
      </c>
      <c r="DP857" s="190" t="s">
        <v>271</v>
      </c>
      <c r="DQ857" s="193" t="s">
        <v>271</v>
      </c>
      <c r="DR857" s="193" t="s">
        <v>271</v>
      </c>
      <c r="DS857" s="190" t="s">
        <v>271</v>
      </c>
      <c r="DT857" s="193" t="s">
        <v>271</v>
      </c>
      <c r="DU857" s="193" t="s">
        <v>271</v>
      </c>
      <c r="DV857" s="190" t="s">
        <v>271</v>
      </c>
      <c r="DW857" s="193" t="s">
        <v>271</v>
      </c>
      <c r="DX857" s="193" t="s">
        <v>271</v>
      </c>
      <c r="DY857" s="190" t="s">
        <v>356</v>
      </c>
      <c r="DZ857" s="190" t="s">
        <v>297</v>
      </c>
      <c r="EA857" s="190" t="s">
        <v>271</v>
      </c>
      <c r="EB857" s="190" t="s">
        <v>271</v>
      </c>
      <c r="EC857" s="190" t="s">
        <v>297</v>
      </c>
      <c r="ED857" s="190" t="s">
        <v>271</v>
      </c>
      <c r="EE857" s="190" t="s">
        <v>271</v>
      </c>
      <c r="EF857" s="190" t="s">
        <v>271</v>
      </c>
      <c r="EG857" s="190" t="s">
        <v>321</v>
      </c>
      <c r="EH857" s="190" t="s">
        <v>380</v>
      </c>
      <c r="EI857" s="190" t="s">
        <v>319</v>
      </c>
      <c r="EJ857" s="190" t="s">
        <v>245</v>
      </c>
      <c r="EK857" s="190" t="s">
        <v>379</v>
      </c>
      <c r="EL857" s="190" t="s">
        <v>272</v>
      </c>
      <c r="EM857" s="190" t="s">
        <v>272</v>
      </c>
      <c r="EN857" s="190" t="s">
        <v>272</v>
      </c>
      <c r="EO857" s="190" t="s">
        <v>272</v>
      </c>
      <c r="EP857" s="190" t="s">
        <v>378</v>
      </c>
      <c r="EQ857" s="190">
        <v>4</v>
      </c>
      <c r="ER857" s="190" t="s">
        <v>349</v>
      </c>
      <c r="ES857" s="190" t="s">
        <v>272</v>
      </c>
      <c r="ET857" s="190" t="s">
        <v>272</v>
      </c>
      <c r="EU857" s="190" t="s">
        <v>272</v>
      </c>
      <c r="EV857" s="190" t="s">
        <v>272</v>
      </c>
      <c r="EW857" s="190" t="s">
        <v>303</v>
      </c>
      <c r="EX857" s="190">
        <v>4</v>
      </c>
      <c r="EY857" s="190" t="s">
        <v>318</v>
      </c>
      <c r="EZ857" s="190" t="s">
        <v>266</v>
      </c>
      <c r="FA857" s="190" t="s">
        <v>260</v>
      </c>
      <c r="FB857" s="193">
        <v>0</v>
      </c>
      <c r="FC857" s="190" t="s">
        <v>300</v>
      </c>
      <c r="FD857" s="190" t="s">
        <v>482</v>
      </c>
      <c r="FE857" s="190" t="s">
        <v>2097</v>
      </c>
      <c r="FF857" s="190" t="s">
        <v>263</v>
      </c>
      <c r="FG857" s="190" t="s">
        <v>271</v>
      </c>
      <c r="FH857" s="190" t="s">
        <v>7728</v>
      </c>
      <c r="FI857" s="190" t="s">
        <v>7727</v>
      </c>
      <c r="FJ857" s="190" t="s">
        <v>7726</v>
      </c>
      <c r="FK857" s="190" t="s">
        <v>7725</v>
      </c>
      <c r="FL857" s="190" t="s">
        <v>7724</v>
      </c>
      <c r="FM857" s="190" t="s">
        <v>7723</v>
      </c>
      <c r="FN857" s="190" t="s">
        <v>7722</v>
      </c>
      <c r="FO857" s="190" t="s">
        <v>271</v>
      </c>
      <c r="FP857" s="190" t="s">
        <v>271</v>
      </c>
      <c r="FQ857" s="193">
        <v>60047</v>
      </c>
      <c r="FR857" s="193">
        <v>225052</v>
      </c>
      <c r="FS857" s="190" t="s">
        <v>271</v>
      </c>
      <c r="FT857" s="190" t="s">
        <v>271</v>
      </c>
      <c r="FU857" s="190" t="s">
        <v>272</v>
      </c>
      <c r="FV857" s="190" t="s">
        <v>271</v>
      </c>
      <c r="FW857" s="190" t="s">
        <v>271</v>
      </c>
      <c r="FX857" s="190" t="s">
        <v>271</v>
      </c>
      <c r="FY857" s="190" t="s">
        <v>271</v>
      </c>
      <c r="FZ857" s="190" t="s">
        <v>271</v>
      </c>
      <c r="GA857" s="190" t="s">
        <v>271</v>
      </c>
      <c r="GB857" s="190" t="s">
        <v>271</v>
      </c>
      <c r="GC857" s="190" t="s">
        <v>271</v>
      </c>
      <c r="GD857" s="190" t="s">
        <v>271</v>
      </c>
      <c r="GE857" s="190" t="s">
        <v>271</v>
      </c>
    </row>
    <row r="858" spans="1:187" x14ac:dyDescent="0.3">
      <c r="A858" s="190" t="s">
        <v>372</v>
      </c>
      <c r="B858" s="190">
        <v>3375</v>
      </c>
      <c r="C858" s="190" t="s">
        <v>173</v>
      </c>
      <c r="D858" s="190" t="s">
        <v>243</v>
      </c>
      <c r="E858" s="190" t="s">
        <v>5637</v>
      </c>
      <c r="F858" s="190" t="s">
        <v>5636</v>
      </c>
      <c r="G858" s="190" t="s">
        <v>5395</v>
      </c>
      <c r="H858" s="190" t="s">
        <v>369</v>
      </c>
      <c r="I858" s="190" t="s">
        <v>3695</v>
      </c>
      <c r="J858" s="190" t="s">
        <v>5592</v>
      </c>
      <c r="K858" s="190" t="s">
        <v>271</v>
      </c>
      <c r="L858" s="190" t="s">
        <v>271</v>
      </c>
      <c r="M858" s="190" t="s">
        <v>271</v>
      </c>
      <c r="N858" s="190" t="s">
        <v>271</v>
      </c>
      <c r="O858" s="190" t="s">
        <v>271</v>
      </c>
      <c r="P858" s="190" t="s">
        <v>271</v>
      </c>
      <c r="Q858" s="191">
        <v>40544</v>
      </c>
      <c r="R858" s="191">
        <v>42369</v>
      </c>
      <c r="T858" s="190" t="s">
        <v>366</v>
      </c>
      <c r="U858" s="194">
        <v>2665309.42</v>
      </c>
      <c r="V858" s="190" t="s">
        <v>5569</v>
      </c>
      <c r="W858" s="190" t="s">
        <v>918</v>
      </c>
      <c r="X858" s="190" t="s">
        <v>5607</v>
      </c>
      <c r="Y858" s="190" t="s">
        <v>5635</v>
      </c>
      <c r="Z858" s="190" t="s">
        <v>5589</v>
      </c>
      <c r="AA858" s="190" t="s">
        <v>5570</v>
      </c>
      <c r="AB858" s="190" t="s">
        <v>310</v>
      </c>
      <c r="AC858" s="190" t="s">
        <v>5634</v>
      </c>
      <c r="AD858" s="190" t="s">
        <v>325</v>
      </c>
      <c r="AE858" s="190" t="s">
        <v>5633</v>
      </c>
      <c r="AF858" s="190" t="s">
        <v>5632</v>
      </c>
      <c r="AG858" s="193">
        <v>204000</v>
      </c>
      <c r="AH858" s="193">
        <v>196000</v>
      </c>
      <c r="AI858" s="193">
        <v>400000</v>
      </c>
      <c r="AJ858" s="193">
        <v>10200</v>
      </c>
      <c r="AK858" s="193">
        <v>9800</v>
      </c>
      <c r="AL858" s="193">
        <v>20000</v>
      </c>
      <c r="AM858" s="193">
        <v>0</v>
      </c>
      <c r="AN858" s="193">
        <v>0</v>
      </c>
      <c r="AO858" s="193">
        <v>0</v>
      </c>
      <c r="AP858" s="193">
        <v>0</v>
      </c>
      <c r="AQ858" s="193">
        <v>0</v>
      </c>
      <c r="AR858" s="193">
        <v>0</v>
      </c>
      <c r="AS858" s="190" t="s">
        <v>271</v>
      </c>
      <c r="AT858" s="193" t="s">
        <v>271</v>
      </c>
      <c r="AU858" s="193" t="s">
        <v>271</v>
      </c>
      <c r="AV858" s="190" t="s">
        <v>271</v>
      </c>
      <c r="AW858" s="193" t="s">
        <v>271</v>
      </c>
      <c r="AX858" s="193" t="s">
        <v>271</v>
      </c>
      <c r="AY858" s="190" t="s">
        <v>271</v>
      </c>
      <c r="AZ858" s="193" t="s">
        <v>271</v>
      </c>
      <c r="BA858" s="193" t="s">
        <v>271</v>
      </c>
      <c r="BB858" s="190" t="s">
        <v>271</v>
      </c>
      <c r="BC858" s="193" t="s">
        <v>271</v>
      </c>
      <c r="BD858" s="193" t="s">
        <v>271</v>
      </c>
      <c r="BE858" s="190" t="s">
        <v>271</v>
      </c>
      <c r="BF858" s="193" t="s">
        <v>271</v>
      </c>
      <c r="BG858" s="193" t="s">
        <v>271</v>
      </c>
      <c r="BH858" s="190" t="s">
        <v>271</v>
      </c>
      <c r="BI858" s="193" t="s">
        <v>271</v>
      </c>
      <c r="BJ858" s="193" t="s">
        <v>271</v>
      </c>
      <c r="BK858" s="190" t="s">
        <v>271</v>
      </c>
      <c r="BL858" s="193" t="s">
        <v>271</v>
      </c>
      <c r="BM858" s="193" t="s">
        <v>271</v>
      </c>
      <c r="BN858" s="190" t="s">
        <v>271</v>
      </c>
      <c r="BO858" s="193" t="s">
        <v>271</v>
      </c>
      <c r="BP858" s="193" t="s">
        <v>271</v>
      </c>
      <c r="BQ858" s="190" t="s">
        <v>271</v>
      </c>
      <c r="BR858" s="193" t="s">
        <v>271</v>
      </c>
      <c r="BS858" s="193" t="s">
        <v>271</v>
      </c>
      <c r="BT858" s="190" t="s">
        <v>271</v>
      </c>
      <c r="BU858" s="193" t="s">
        <v>271</v>
      </c>
      <c r="BV858" s="193" t="s">
        <v>271</v>
      </c>
      <c r="BW858" s="193">
        <v>204000</v>
      </c>
      <c r="BX858" s="193">
        <v>196000</v>
      </c>
      <c r="BY858" s="193">
        <v>400000</v>
      </c>
      <c r="BZ858" s="193">
        <v>10200</v>
      </c>
      <c r="CA858" s="193">
        <v>9800</v>
      </c>
      <c r="CB858" s="193">
        <v>20000</v>
      </c>
      <c r="CC858" s="190" t="s">
        <v>287</v>
      </c>
      <c r="CD858" s="193">
        <v>324</v>
      </c>
      <c r="CE858" s="193">
        <v>6480</v>
      </c>
      <c r="CF858" s="190" t="s">
        <v>271</v>
      </c>
      <c r="CG858" s="193" t="s">
        <v>271</v>
      </c>
      <c r="CH858" s="193" t="s">
        <v>271</v>
      </c>
      <c r="CI858" s="190" t="s">
        <v>271</v>
      </c>
      <c r="CJ858" s="193" t="s">
        <v>271</v>
      </c>
      <c r="CK858" s="193" t="s">
        <v>271</v>
      </c>
      <c r="CL858" s="190" t="s">
        <v>271</v>
      </c>
      <c r="CM858" s="193" t="s">
        <v>271</v>
      </c>
      <c r="CN858" s="193" t="s">
        <v>271</v>
      </c>
      <c r="CO858" s="190" t="s">
        <v>271</v>
      </c>
      <c r="CP858" s="193" t="s">
        <v>271</v>
      </c>
      <c r="CQ858" s="193" t="s">
        <v>271</v>
      </c>
      <c r="CR858" s="190" t="s">
        <v>287</v>
      </c>
      <c r="CS858" s="193">
        <v>3280</v>
      </c>
      <c r="CT858" s="193">
        <v>65600</v>
      </c>
      <c r="CU858" s="190" t="s">
        <v>271</v>
      </c>
      <c r="CV858" s="193" t="s">
        <v>271</v>
      </c>
      <c r="CW858" s="193" t="s">
        <v>271</v>
      </c>
      <c r="CX858" s="190" t="s">
        <v>271</v>
      </c>
      <c r="CY858" s="193" t="s">
        <v>271</v>
      </c>
      <c r="CZ858" s="193" t="s">
        <v>271</v>
      </c>
      <c r="DA858" s="190" t="s">
        <v>287</v>
      </c>
      <c r="DB858" s="193">
        <v>400</v>
      </c>
      <c r="DC858" s="193">
        <v>8000</v>
      </c>
      <c r="DD858" s="190" t="s">
        <v>271</v>
      </c>
      <c r="DE858" s="193" t="s">
        <v>271</v>
      </c>
      <c r="DF858" s="193" t="s">
        <v>271</v>
      </c>
      <c r="DG858" s="190" t="s">
        <v>271</v>
      </c>
      <c r="DH858" s="193" t="s">
        <v>271</v>
      </c>
      <c r="DI858" s="193" t="s">
        <v>271</v>
      </c>
      <c r="DJ858" s="190" t="s">
        <v>271</v>
      </c>
      <c r="DK858" s="193" t="s">
        <v>271</v>
      </c>
      <c r="DL858" s="193" t="s">
        <v>271</v>
      </c>
      <c r="DM858" s="190" t="s">
        <v>287</v>
      </c>
      <c r="DN858" s="193">
        <v>3908</v>
      </c>
      <c r="DO858" s="193">
        <v>78160</v>
      </c>
      <c r="DP858" s="190" t="s">
        <v>287</v>
      </c>
      <c r="DQ858" s="193">
        <v>3574</v>
      </c>
      <c r="DR858" s="193">
        <v>71480</v>
      </c>
      <c r="DS858" s="190" t="s">
        <v>287</v>
      </c>
      <c r="DT858" s="193">
        <v>4922</v>
      </c>
      <c r="DU858" s="193">
        <v>98440</v>
      </c>
      <c r="DV858" s="190" t="s">
        <v>287</v>
      </c>
      <c r="DW858" s="193">
        <v>4200</v>
      </c>
      <c r="DX858" s="193">
        <v>84000</v>
      </c>
      <c r="DY858" s="190" t="s">
        <v>356</v>
      </c>
      <c r="DZ858" s="190" t="s">
        <v>272</v>
      </c>
      <c r="EA858" s="190" t="s">
        <v>323</v>
      </c>
      <c r="EB858" s="190" t="s">
        <v>286</v>
      </c>
      <c r="EC858" s="190" t="s">
        <v>297</v>
      </c>
      <c r="ED858" s="190" t="s">
        <v>271</v>
      </c>
      <c r="EE858" s="190" t="s">
        <v>271</v>
      </c>
      <c r="EF858" s="190" t="s">
        <v>271</v>
      </c>
      <c r="EG858" s="190" t="s">
        <v>285</v>
      </c>
      <c r="EH858" s="190" t="s">
        <v>320</v>
      </c>
      <c r="EI858" s="190" t="s">
        <v>483</v>
      </c>
      <c r="EJ858" s="190" t="s">
        <v>245</v>
      </c>
      <c r="EK858" s="190" t="s">
        <v>1765</v>
      </c>
      <c r="EL858" s="190" t="s">
        <v>272</v>
      </c>
      <c r="EM858" s="190" t="s">
        <v>272</v>
      </c>
      <c r="EN858" s="190" t="s">
        <v>272</v>
      </c>
      <c r="EO858" s="190" t="s">
        <v>272</v>
      </c>
      <c r="EP858" s="190" t="s">
        <v>305</v>
      </c>
      <c r="EQ858" s="190">
        <v>4</v>
      </c>
      <c r="ER858" s="190" t="s">
        <v>404</v>
      </c>
      <c r="ES858" s="190" t="s">
        <v>272</v>
      </c>
      <c r="ET858" s="190" t="s">
        <v>297</v>
      </c>
      <c r="EU858" s="190" t="s">
        <v>272</v>
      </c>
      <c r="EV858" s="190" t="s">
        <v>297</v>
      </c>
      <c r="EW858" s="190" t="s">
        <v>281</v>
      </c>
      <c r="EX858" s="190">
        <v>2</v>
      </c>
      <c r="EY858" s="190" t="s">
        <v>318</v>
      </c>
      <c r="EZ858" s="190" t="s">
        <v>268</v>
      </c>
      <c r="FA858" s="190" t="s">
        <v>258</v>
      </c>
      <c r="FB858" s="193">
        <v>9</v>
      </c>
      <c r="FC858" s="190" t="s">
        <v>442</v>
      </c>
      <c r="FD858" s="190" t="s">
        <v>482</v>
      </c>
      <c r="FE858" s="190" t="s">
        <v>348</v>
      </c>
      <c r="FF858" s="190" t="s">
        <v>263</v>
      </c>
      <c r="FG858" s="190" t="s">
        <v>5584</v>
      </c>
      <c r="FH858" s="190" t="s">
        <v>271</v>
      </c>
      <c r="FI858" s="190" t="s">
        <v>5631</v>
      </c>
      <c r="FJ858" s="190" t="s">
        <v>5630</v>
      </c>
      <c r="FK858" s="190" t="s">
        <v>5629</v>
      </c>
      <c r="FL858" s="190" t="s">
        <v>5579</v>
      </c>
      <c r="FM858" s="190" t="s">
        <v>5578</v>
      </c>
      <c r="FN858" s="190" t="s">
        <v>5577</v>
      </c>
      <c r="FO858" s="190" t="s">
        <v>271</v>
      </c>
      <c r="FP858" s="190" t="s">
        <v>5628</v>
      </c>
      <c r="FQ858" s="193">
        <v>400000</v>
      </c>
      <c r="FR858" s="193">
        <v>20000</v>
      </c>
      <c r="FS858" s="190" t="s">
        <v>272</v>
      </c>
      <c r="FT858" s="190" t="s">
        <v>271</v>
      </c>
      <c r="FU858" s="190" t="s">
        <v>271</v>
      </c>
      <c r="FV858" s="190" t="s">
        <v>271</v>
      </c>
      <c r="FW858" s="190" t="s">
        <v>271</v>
      </c>
      <c r="FX858" s="190" t="s">
        <v>271</v>
      </c>
      <c r="FY858" s="190" t="s">
        <v>271</v>
      </c>
      <c r="FZ858" s="190" t="s">
        <v>271</v>
      </c>
      <c r="GA858" s="190" t="s">
        <v>271</v>
      </c>
      <c r="GB858" s="190" t="s">
        <v>271</v>
      </c>
      <c r="GC858" s="190" t="s">
        <v>271</v>
      </c>
      <c r="GD858" s="190" t="s">
        <v>271</v>
      </c>
      <c r="GE858" s="190" t="s">
        <v>297</v>
      </c>
    </row>
    <row r="859" spans="1:187" x14ac:dyDescent="0.3">
      <c r="A859" s="190" t="s">
        <v>372</v>
      </c>
      <c r="B859" s="190">
        <v>3378</v>
      </c>
      <c r="C859" s="190" t="s">
        <v>173</v>
      </c>
      <c r="D859" s="190" t="s">
        <v>243</v>
      </c>
      <c r="E859" s="190" t="s">
        <v>5627</v>
      </c>
      <c r="F859" s="190" t="s">
        <v>5626</v>
      </c>
      <c r="G859" s="190" t="s">
        <v>5395</v>
      </c>
      <c r="H859" s="190" t="s">
        <v>369</v>
      </c>
      <c r="I859" s="190" t="s">
        <v>2128</v>
      </c>
      <c r="J859" s="190" t="s">
        <v>5625</v>
      </c>
      <c r="K859" s="190" t="s">
        <v>271</v>
      </c>
      <c r="L859" s="190" t="s">
        <v>271</v>
      </c>
      <c r="M859" s="190" t="s">
        <v>271</v>
      </c>
      <c r="N859" s="190" t="s">
        <v>271</v>
      </c>
      <c r="O859" s="190" t="s">
        <v>271</v>
      </c>
      <c r="P859" s="190" t="s">
        <v>271</v>
      </c>
      <c r="Q859" s="191">
        <v>41779</v>
      </c>
      <c r="R859" s="191">
        <v>42509</v>
      </c>
      <c r="T859" s="190" t="s">
        <v>366</v>
      </c>
      <c r="U859" s="194">
        <v>654000</v>
      </c>
      <c r="V859" s="190" t="s">
        <v>5571</v>
      </c>
      <c r="W859" s="190" t="s">
        <v>5624</v>
      </c>
      <c r="X859" s="190" t="s">
        <v>5570</v>
      </c>
      <c r="Y859" s="190" t="s">
        <v>5569</v>
      </c>
      <c r="Z859" s="190" t="s">
        <v>918</v>
      </c>
      <c r="AA859" s="190" t="s">
        <v>5568</v>
      </c>
      <c r="AB859" s="190" t="s">
        <v>310</v>
      </c>
      <c r="AC859" s="190" t="s">
        <v>5623</v>
      </c>
      <c r="AD859" s="190" t="s">
        <v>325</v>
      </c>
      <c r="AE859" s="190" t="s">
        <v>5622</v>
      </c>
      <c r="AF859" s="190" t="s">
        <v>5621</v>
      </c>
      <c r="AG859" s="193">
        <v>1920</v>
      </c>
      <c r="AH859" s="193">
        <v>2880</v>
      </c>
      <c r="AI859" s="193">
        <v>4800</v>
      </c>
      <c r="AJ859" s="193">
        <v>6400</v>
      </c>
      <c r="AK859" s="193">
        <v>9600</v>
      </c>
      <c r="AL859" s="193">
        <v>16000</v>
      </c>
      <c r="AM859" s="193">
        <v>0</v>
      </c>
      <c r="AN859" s="193">
        <v>0</v>
      </c>
      <c r="AO859" s="193">
        <v>0</v>
      </c>
      <c r="AP859" s="193">
        <v>0</v>
      </c>
      <c r="AQ859" s="193">
        <v>0</v>
      </c>
      <c r="AR859" s="193">
        <v>0</v>
      </c>
      <c r="AS859" s="190" t="s">
        <v>271</v>
      </c>
      <c r="AT859" s="193" t="s">
        <v>271</v>
      </c>
      <c r="AU859" s="193" t="s">
        <v>271</v>
      </c>
      <c r="AV859" s="190" t="s">
        <v>271</v>
      </c>
      <c r="AW859" s="193" t="s">
        <v>271</v>
      </c>
      <c r="AX859" s="193" t="s">
        <v>271</v>
      </c>
      <c r="AY859" s="190" t="s">
        <v>271</v>
      </c>
      <c r="AZ859" s="193" t="s">
        <v>271</v>
      </c>
      <c r="BA859" s="193" t="s">
        <v>271</v>
      </c>
      <c r="BB859" s="190" t="s">
        <v>271</v>
      </c>
      <c r="BC859" s="193" t="s">
        <v>271</v>
      </c>
      <c r="BD859" s="193" t="s">
        <v>271</v>
      </c>
      <c r="BE859" s="190" t="s">
        <v>271</v>
      </c>
      <c r="BF859" s="193" t="s">
        <v>271</v>
      </c>
      <c r="BG859" s="193" t="s">
        <v>271</v>
      </c>
      <c r="BH859" s="190" t="s">
        <v>271</v>
      </c>
      <c r="BI859" s="193" t="s">
        <v>271</v>
      </c>
      <c r="BJ859" s="193" t="s">
        <v>271</v>
      </c>
      <c r="BK859" s="190" t="s">
        <v>271</v>
      </c>
      <c r="BL859" s="193" t="s">
        <v>271</v>
      </c>
      <c r="BM859" s="193" t="s">
        <v>271</v>
      </c>
      <c r="BN859" s="190" t="s">
        <v>271</v>
      </c>
      <c r="BO859" s="193" t="s">
        <v>271</v>
      </c>
      <c r="BP859" s="193" t="s">
        <v>271</v>
      </c>
      <c r="BQ859" s="190" t="s">
        <v>271</v>
      </c>
      <c r="BR859" s="193" t="s">
        <v>271</v>
      </c>
      <c r="BS859" s="193" t="s">
        <v>271</v>
      </c>
      <c r="BT859" s="190" t="s">
        <v>271</v>
      </c>
      <c r="BU859" s="193" t="s">
        <v>271</v>
      </c>
      <c r="BV859" s="193" t="s">
        <v>271</v>
      </c>
      <c r="BW859" s="193">
        <v>1920</v>
      </c>
      <c r="BX859" s="193">
        <v>2880</v>
      </c>
      <c r="BY859" s="193">
        <v>4800</v>
      </c>
      <c r="BZ859" s="193">
        <v>6400</v>
      </c>
      <c r="CA859" s="193">
        <v>9600</v>
      </c>
      <c r="CB859" s="193">
        <v>16000</v>
      </c>
      <c r="CC859" s="190" t="s">
        <v>271</v>
      </c>
      <c r="CD859" s="193" t="s">
        <v>271</v>
      </c>
      <c r="CE859" s="193" t="s">
        <v>271</v>
      </c>
      <c r="CF859" s="190" t="s">
        <v>271</v>
      </c>
      <c r="CG859" s="193" t="s">
        <v>271</v>
      </c>
      <c r="CH859" s="193" t="s">
        <v>271</v>
      </c>
      <c r="CI859" s="190" t="s">
        <v>287</v>
      </c>
      <c r="CJ859" s="193">
        <v>546</v>
      </c>
      <c r="CK859" s="193">
        <v>1638</v>
      </c>
      <c r="CL859" s="190" t="s">
        <v>271</v>
      </c>
      <c r="CM859" s="193" t="s">
        <v>271</v>
      </c>
      <c r="CN859" s="193" t="s">
        <v>271</v>
      </c>
      <c r="CO859" s="190" t="s">
        <v>287</v>
      </c>
      <c r="CP859" s="193">
        <v>0</v>
      </c>
      <c r="CQ859" s="193">
        <v>0</v>
      </c>
      <c r="CR859" s="190" t="s">
        <v>287</v>
      </c>
      <c r="CS859" s="193">
        <v>80</v>
      </c>
      <c r="CT859" s="193">
        <v>240</v>
      </c>
      <c r="CU859" s="190" t="s">
        <v>271</v>
      </c>
      <c r="CV859" s="193" t="s">
        <v>271</v>
      </c>
      <c r="CW859" s="193" t="s">
        <v>271</v>
      </c>
      <c r="CX859" s="190" t="s">
        <v>271</v>
      </c>
      <c r="CY859" s="193" t="s">
        <v>271</v>
      </c>
      <c r="CZ859" s="193" t="s">
        <v>271</v>
      </c>
      <c r="DA859" s="190" t="s">
        <v>287</v>
      </c>
      <c r="DB859" s="193">
        <v>786</v>
      </c>
      <c r="DC859" s="193">
        <v>2358</v>
      </c>
      <c r="DD859" s="190" t="s">
        <v>271</v>
      </c>
      <c r="DE859" s="193" t="s">
        <v>271</v>
      </c>
      <c r="DF859" s="193" t="s">
        <v>271</v>
      </c>
      <c r="DG859" s="190" t="s">
        <v>271</v>
      </c>
      <c r="DH859" s="193" t="s">
        <v>271</v>
      </c>
      <c r="DI859" s="193" t="s">
        <v>271</v>
      </c>
      <c r="DJ859" s="190" t="s">
        <v>271</v>
      </c>
      <c r="DK859" s="193" t="s">
        <v>271</v>
      </c>
      <c r="DL859" s="193" t="s">
        <v>271</v>
      </c>
      <c r="DM859" s="190" t="s">
        <v>287</v>
      </c>
      <c r="DN859" s="193">
        <v>861</v>
      </c>
      <c r="DO859" s="193">
        <v>2583</v>
      </c>
      <c r="DP859" s="190" t="s">
        <v>271</v>
      </c>
      <c r="DQ859" s="193" t="s">
        <v>271</v>
      </c>
      <c r="DR859" s="193" t="s">
        <v>271</v>
      </c>
      <c r="DS859" s="190" t="s">
        <v>271</v>
      </c>
      <c r="DT859" s="193" t="s">
        <v>271</v>
      </c>
      <c r="DU859" s="193" t="s">
        <v>271</v>
      </c>
      <c r="DV859" s="190" t="s">
        <v>287</v>
      </c>
      <c r="DW859" s="193">
        <v>645</v>
      </c>
      <c r="DX859" s="193">
        <v>1935</v>
      </c>
      <c r="DY859" s="190" t="s">
        <v>356</v>
      </c>
      <c r="DZ859" s="190" t="s">
        <v>297</v>
      </c>
      <c r="EA859" s="190" t="s">
        <v>271</v>
      </c>
      <c r="EB859" s="190" t="s">
        <v>271</v>
      </c>
      <c r="EC859" s="190" t="s">
        <v>272</v>
      </c>
      <c r="ED859" s="190" t="s">
        <v>308</v>
      </c>
      <c r="EE859" s="190" t="s">
        <v>307</v>
      </c>
      <c r="EF859" s="190" t="s">
        <v>5620</v>
      </c>
      <c r="EG859" s="190" t="s">
        <v>285</v>
      </c>
      <c r="EH859" s="190" t="s">
        <v>380</v>
      </c>
      <c r="EI859" s="190" t="s">
        <v>319</v>
      </c>
      <c r="EJ859" s="190" t="s">
        <v>245</v>
      </c>
      <c r="EK859" s="190" t="s">
        <v>351</v>
      </c>
      <c r="EL859" s="190" t="s">
        <v>272</v>
      </c>
      <c r="EM859" s="190" t="s">
        <v>272</v>
      </c>
      <c r="EN859" s="190" t="s">
        <v>272</v>
      </c>
      <c r="EO859" s="190" t="s">
        <v>272</v>
      </c>
      <c r="EP859" s="190" t="s">
        <v>350</v>
      </c>
      <c r="EQ859" s="190">
        <v>4</v>
      </c>
      <c r="ER859" s="190" t="s">
        <v>349</v>
      </c>
      <c r="ES859" s="190" t="s">
        <v>272</v>
      </c>
      <c r="ET859" s="190" t="s">
        <v>272</v>
      </c>
      <c r="EU859" s="190" t="s">
        <v>272</v>
      </c>
      <c r="EV859" s="190" t="s">
        <v>272</v>
      </c>
      <c r="EW859" s="190" t="s">
        <v>303</v>
      </c>
      <c r="EX859" s="190">
        <v>4</v>
      </c>
      <c r="EY859" s="190" t="s">
        <v>302</v>
      </c>
      <c r="EZ859" s="190" t="s">
        <v>268</v>
      </c>
      <c r="FA859" s="190" t="s">
        <v>258</v>
      </c>
      <c r="FB859" s="193">
        <v>5</v>
      </c>
      <c r="FC859" s="190" t="s">
        <v>442</v>
      </c>
      <c r="FD859" s="190" t="s">
        <v>276</v>
      </c>
      <c r="FE859" s="190" t="s">
        <v>348</v>
      </c>
      <c r="FF859" s="190" t="s">
        <v>263</v>
      </c>
      <c r="FG859" s="190" t="s">
        <v>271</v>
      </c>
      <c r="FH859" s="190" t="s">
        <v>5619</v>
      </c>
      <c r="FI859" s="190" t="s">
        <v>5618</v>
      </c>
      <c r="FJ859" s="190" t="s">
        <v>5617</v>
      </c>
      <c r="FK859" s="190" t="s">
        <v>5616</v>
      </c>
      <c r="FL859" s="190" t="s">
        <v>5615</v>
      </c>
      <c r="FM859" s="190" t="s">
        <v>5614</v>
      </c>
      <c r="FN859" s="190" t="s">
        <v>5613</v>
      </c>
      <c r="FO859" s="190" t="s">
        <v>5612</v>
      </c>
      <c r="FP859" s="190" t="s">
        <v>5611</v>
      </c>
      <c r="FQ859" s="193">
        <v>4800</v>
      </c>
      <c r="FR859" s="193">
        <v>16000</v>
      </c>
      <c r="FS859" s="190" t="s">
        <v>271</v>
      </c>
      <c r="FT859" s="190" t="s">
        <v>271</v>
      </c>
      <c r="FU859" s="190" t="s">
        <v>271</v>
      </c>
      <c r="FV859" s="190" t="s">
        <v>271</v>
      </c>
      <c r="FW859" s="190" t="s">
        <v>271</v>
      </c>
      <c r="FX859" s="190" t="s">
        <v>271</v>
      </c>
      <c r="FY859" s="190" t="s">
        <v>271</v>
      </c>
      <c r="FZ859" s="190" t="s">
        <v>271</v>
      </c>
      <c r="GA859" s="190" t="s">
        <v>271</v>
      </c>
      <c r="GB859" s="190" t="s">
        <v>271</v>
      </c>
      <c r="GC859" s="190" t="s">
        <v>272</v>
      </c>
      <c r="GD859" s="190" t="s">
        <v>272</v>
      </c>
      <c r="GE859" s="190" t="s">
        <v>272</v>
      </c>
    </row>
    <row r="860" spans="1:187" x14ac:dyDescent="0.3">
      <c r="A860" s="190" t="s">
        <v>372</v>
      </c>
      <c r="B860" s="190">
        <v>3379</v>
      </c>
      <c r="C860" s="190" t="s">
        <v>173</v>
      </c>
      <c r="D860" s="190" t="s">
        <v>243</v>
      </c>
      <c r="E860" s="190" t="s">
        <v>5610</v>
      </c>
      <c r="F860" s="190" t="s">
        <v>5609</v>
      </c>
      <c r="G860" s="190" t="s">
        <v>5395</v>
      </c>
      <c r="H860" s="190" t="s">
        <v>369</v>
      </c>
      <c r="I860" s="190" t="s">
        <v>2128</v>
      </c>
      <c r="J860" s="190" t="s">
        <v>2650</v>
      </c>
      <c r="K860" s="190" t="s">
        <v>271</v>
      </c>
      <c r="L860" s="190" t="s">
        <v>271</v>
      </c>
      <c r="M860" s="190" t="s">
        <v>271</v>
      </c>
      <c r="N860" s="190" t="s">
        <v>271</v>
      </c>
      <c r="O860" s="190" t="s">
        <v>271</v>
      </c>
      <c r="P860" s="190" t="s">
        <v>271</v>
      </c>
      <c r="Q860" s="191">
        <v>41970</v>
      </c>
      <c r="R860" s="191">
        <v>42700</v>
      </c>
      <c r="T860" s="190" t="s">
        <v>391</v>
      </c>
      <c r="U860" s="194">
        <v>0</v>
      </c>
      <c r="V860" s="190" t="s">
        <v>5571</v>
      </c>
      <c r="W860" s="190" t="s">
        <v>939</v>
      </c>
      <c r="X860" s="190" t="s">
        <v>5608</v>
      </c>
      <c r="Y860" s="190" t="s">
        <v>5569</v>
      </c>
      <c r="Z860" s="190" t="s">
        <v>918</v>
      </c>
      <c r="AA860" s="190" t="s">
        <v>5607</v>
      </c>
      <c r="AB860" s="190" t="s">
        <v>310</v>
      </c>
      <c r="AC860" s="190" t="s">
        <v>5606</v>
      </c>
      <c r="AD860" s="190" t="s">
        <v>289</v>
      </c>
      <c r="AE860" s="190" t="s">
        <v>5605</v>
      </c>
      <c r="AF860" s="190" t="s">
        <v>5604</v>
      </c>
      <c r="AG860" s="193">
        <v>10345</v>
      </c>
      <c r="AH860" s="193">
        <v>8230</v>
      </c>
      <c r="AI860" s="193">
        <v>18575</v>
      </c>
      <c r="AJ860" s="193">
        <v>5115</v>
      </c>
      <c r="AK860" s="193">
        <v>3410</v>
      </c>
      <c r="AL860" s="193">
        <v>8525</v>
      </c>
      <c r="AM860" s="193">
        <v>0</v>
      </c>
      <c r="AN860" s="193">
        <v>0</v>
      </c>
      <c r="AO860" s="193">
        <v>0</v>
      </c>
      <c r="AP860" s="193">
        <v>0</v>
      </c>
      <c r="AQ860" s="193">
        <v>0</v>
      </c>
      <c r="AR860" s="193">
        <v>0</v>
      </c>
      <c r="AS860" s="190" t="s">
        <v>271</v>
      </c>
      <c r="AT860" s="193" t="s">
        <v>271</v>
      </c>
      <c r="AU860" s="193" t="s">
        <v>271</v>
      </c>
      <c r="AV860" s="190" t="s">
        <v>271</v>
      </c>
      <c r="AW860" s="193" t="s">
        <v>271</v>
      </c>
      <c r="AX860" s="193" t="s">
        <v>271</v>
      </c>
      <c r="AY860" s="190" t="s">
        <v>271</v>
      </c>
      <c r="AZ860" s="193" t="s">
        <v>271</v>
      </c>
      <c r="BA860" s="193" t="s">
        <v>271</v>
      </c>
      <c r="BB860" s="190" t="s">
        <v>271</v>
      </c>
      <c r="BC860" s="193" t="s">
        <v>271</v>
      </c>
      <c r="BD860" s="193" t="s">
        <v>271</v>
      </c>
      <c r="BE860" s="190" t="s">
        <v>271</v>
      </c>
      <c r="BF860" s="193" t="s">
        <v>271</v>
      </c>
      <c r="BG860" s="193" t="s">
        <v>271</v>
      </c>
      <c r="BH860" s="190" t="s">
        <v>271</v>
      </c>
      <c r="BI860" s="193" t="s">
        <v>271</v>
      </c>
      <c r="BJ860" s="193" t="s">
        <v>271</v>
      </c>
      <c r="BK860" s="190" t="s">
        <v>271</v>
      </c>
      <c r="BL860" s="193" t="s">
        <v>271</v>
      </c>
      <c r="BM860" s="193" t="s">
        <v>271</v>
      </c>
      <c r="BN860" s="190" t="s">
        <v>271</v>
      </c>
      <c r="BO860" s="193" t="s">
        <v>271</v>
      </c>
      <c r="BP860" s="193" t="s">
        <v>271</v>
      </c>
      <c r="BQ860" s="190" t="s">
        <v>271</v>
      </c>
      <c r="BR860" s="193" t="s">
        <v>271</v>
      </c>
      <c r="BS860" s="193" t="s">
        <v>271</v>
      </c>
      <c r="BT860" s="190" t="s">
        <v>271</v>
      </c>
      <c r="BU860" s="193" t="s">
        <v>271</v>
      </c>
      <c r="BV860" s="193" t="s">
        <v>271</v>
      </c>
      <c r="BW860" s="193">
        <v>6004</v>
      </c>
      <c r="BX860" s="193">
        <v>5394</v>
      </c>
      <c r="BY860" s="193">
        <v>11398</v>
      </c>
      <c r="BZ860" s="193">
        <v>3002</v>
      </c>
      <c r="CA860" s="193">
        <v>2697</v>
      </c>
      <c r="CB860" s="193">
        <v>5699</v>
      </c>
      <c r="CC860" s="190" t="s">
        <v>287</v>
      </c>
      <c r="CD860" s="193">
        <v>1700</v>
      </c>
      <c r="CE860" s="193">
        <v>3400</v>
      </c>
      <c r="CF860" s="190" t="s">
        <v>287</v>
      </c>
      <c r="CG860" s="193">
        <v>223</v>
      </c>
      <c r="CH860" s="193">
        <v>446</v>
      </c>
      <c r="CI860" s="190" t="s">
        <v>287</v>
      </c>
      <c r="CJ860" s="193">
        <v>25</v>
      </c>
      <c r="CK860" s="193">
        <v>50</v>
      </c>
      <c r="CL860" s="190" t="s">
        <v>271</v>
      </c>
      <c r="CM860" s="193" t="s">
        <v>271</v>
      </c>
      <c r="CN860" s="193" t="s">
        <v>271</v>
      </c>
      <c r="CO860" s="190" t="s">
        <v>287</v>
      </c>
      <c r="CP860" s="193">
        <v>0</v>
      </c>
      <c r="CQ860" s="193">
        <v>0</v>
      </c>
      <c r="CR860" s="190" t="s">
        <v>271</v>
      </c>
      <c r="CS860" s="193" t="s">
        <v>271</v>
      </c>
      <c r="CT860" s="193" t="s">
        <v>271</v>
      </c>
      <c r="CU860" s="190" t="s">
        <v>271</v>
      </c>
      <c r="CV860" s="193" t="s">
        <v>271</v>
      </c>
      <c r="CW860" s="193" t="s">
        <v>271</v>
      </c>
      <c r="CX860" s="190" t="s">
        <v>271</v>
      </c>
      <c r="CY860" s="193" t="s">
        <v>271</v>
      </c>
      <c r="CZ860" s="193" t="s">
        <v>271</v>
      </c>
      <c r="DA860" s="190" t="s">
        <v>271</v>
      </c>
      <c r="DB860" s="193" t="s">
        <v>271</v>
      </c>
      <c r="DC860" s="193" t="s">
        <v>271</v>
      </c>
      <c r="DD860" s="190" t="s">
        <v>271</v>
      </c>
      <c r="DE860" s="193" t="s">
        <v>271</v>
      </c>
      <c r="DF860" s="193" t="s">
        <v>271</v>
      </c>
      <c r="DG860" s="190" t="s">
        <v>271</v>
      </c>
      <c r="DH860" s="193" t="s">
        <v>271</v>
      </c>
      <c r="DI860" s="193" t="s">
        <v>271</v>
      </c>
      <c r="DJ860" s="190" t="s">
        <v>287</v>
      </c>
      <c r="DK860" s="193">
        <v>600</v>
      </c>
      <c r="DL860" s="193">
        <v>1200</v>
      </c>
      <c r="DM860" s="190" t="s">
        <v>271</v>
      </c>
      <c r="DN860" s="193" t="s">
        <v>271</v>
      </c>
      <c r="DO860" s="193" t="s">
        <v>271</v>
      </c>
      <c r="DP860" s="190" t="s">
        <v>271</v>
      </c>
      <c r="DQ860" s="193" t="s">
        <v>271</v>
      </c>
      <c r="DR860" s="193" t="s">
        <v>271</v>
      </c>
      <c r="DS860" s="190" t="s">
        <v>287</v>
      </c>
      <c r="DT860" s="193">
        <v>2000</v>
      </c>
      <c r="DU860" s="193">
        <v>4000</v>
      </c>
      <c r="DV860" s="190" t="s">
        <v>287</v>
      </c>
      <c r="DW860" s="193">
        <v>385</v>
      </c>
      <c r="DX860" s="193">
        <v>770</v>
      </c>
      <c r="DY860" s="190" t="s">
        <v>356</v>
      </c>
      <c r="DZ860" s="190" t="s">
        <v>272</v>
      </c>
      <c r="EA860" s="190" t="s">
        <v>308</v>
      </c>
      <c r="EB860" s="190" t="s">
        <v>286</v>
      </c>
      <c r="EC860" s="190" t="s">
        <v>272</v>
      </c>
      <c r="ED860" s="190" t="s">
        <v>323</v>
      </c>
      <c r="EE860" s="190" t="s">
        <v>307</v>
      </c>
      <c r="EF860" s="190" t="s">
        <v>271</v>
      </c>
      <c r="EG860" s="190" t="s">
        <v>321</v>
      </c>
      <c r="EH860" s="190" t="s">
        <v>320</v>
      </c>
      <c r="EI860" s="190" t="s">
        <v>319</v>
      </c>
      <c r="EJ860" s="190" t="s">
        <v>246</v>
      </c>
      <c r="EK860" s="190" t="s">
        <v>379</v>
      </c>
      <c r="EL860" s="190" t="s">
        <v>272</v>
      </c>
      <c r="EM860" s="190" t="s">
        <v>272</v>
      </c>
      <c r="EN860" s="190" t="s">
        <v>272</v>
      </c>
      <c r="EO860" s="190" t="s">
        <v>297</v>
      </c>
      <c r="EP860" s="190" t="s">
        <v>464</v>
      </c>
      <c r="EQ860" s="190">
        <v>3</v>
      </c>
      <c r="ER860" s="190" t="s">
        <v>349</v>
      </c>
      <c r="ES860" s="190" t="s">
        <v>272</v>
      </c>
      <c r="ET860" s="190" t="s">
        <v>272</v>
      </c>
      <c r="EU860" s="190" t="s">
        <v>272</v>
      </c>
      <c r="EV860" s="190" t="s">
        <v>272</v>
      </c>
      <c r="EW860" s="190" t="s">
        <v>303</v>
      </c>
      <c r="EX860" s="190">
        <v>4</v>
      </c>
      <c r="EY860" s="190" t="s">
        <v>318</v>
      </c>
      <c r="EZ860" s="190" t="s">
        <v>266</v>
      </c>
      <c r="FA860" s="190" t="s">
        <v>258</v>
      </c>
      <c r="FB860" s="193">
        <v>3</v>
      </c>
      <c r="FC860" s="190" t="s">
        <v>276</v>
      </c>
      <c r="FD860" s="190" t="s">
        <v>348</v>
      </c>
      <c r="FE860" s="190" t="s">
        <v>482</v>
      </c>
      <c r="FF860" s="190" t="s">
        <v>263</v>
      </c>
      <c r="FG860" s="190" t="s">
        <v>5603</v>
      </c>
      <c r="FH860" s="190" t="s">
        <v>271</v>
      </c>
      <c r="FI860" s="190" t="s">
        <v>5602</v>
      </c>
      <c r="FJ860" s="190" t="s">
        <v>5601</v>
      </c>
      <c r="FK860" s="190" t="s">
        <v>5600</v>
      </c>
      <c r="FL860" s="190" t="s">
        <v>5599</v>
      </c>
      <c r="FM860" s="190" t="s">
        <v>5598</v>
      </c>
      <c r="FN860" s="190" t="s">
        <v>5597</v>
      </c>
      <c r="FO860" s="190" t="s">
        <v>5596</v>
      </c>
      <c r="FP860" s="190" t="s">
        <v>5595</v>
      </c>
      <c r="FQ860" s="193">
        <v>11398</v>
      </c>
      <c r="FR860" s="193">
        <v>5699</v>
      </c>
      <c r="FS860" s="190" t="s">
        <v>272</v>
      </c>
      <c r="FT860" s="190" t="s">
        <v>297</v>
      </c>
      <c r="FU860" s="190" t="s">
        <v>271</v>
      </c>
      <c r="FV860" s="190" t="s">
        <v>271</v>
      </c>
      <c r="FW860" s="190" t="s">
        <v>271</v>
      </c>
      <c r="FX860" s="190" t="s">
        <v>271</v>
      </c>
      <c r="FY860" s="190" t="s">
        <v>271</v>
      </c>
      <c r="FZ860" s="190" t="s">
        <v>271</v>
      </c>
      <c r="GA860" s="190" t="s">
        <v>272</v>
      </c>
      <c r="GB860" s="190" t="s">
        <v>297</v>
      </c>
      <c r="GC860" s="190" t="s">
        <v>272</v>
      </c>
      <c r="GD860" s="190" t="s">
        <v>297</v>
      </c>
      <c r="GE860" s="190" t="s">
        <v>272</v>
      </c>
    </row>
    <row r="861" spans="1:187" x14ac:dyDescent="0.3">
      <c r="A861" s="190" t="s">
        <v>372</v>
      </c>
      <c r="B861" s="190">
        <v>3380</v>
      </c>
      <c r="C861" s="190" t="s">
        <v>173</v>
      </c>
      <c r="D861" s="190" t="s">
        <v>243</v>
      </c>
      <c r="E861" s="190" t="s">
        <v>5594</v>
      </c>
      <c r="F861" s="190" t="s">
        <v>5593</v>
      </c>
      <c r="G861" s="190" t="s">
        <v>5395</v>
      </c>
      <c r="H861" s="190" t="s">
        <v>369</v>
      </c>
      <c r="I861" s="190" t="s">
        <v>3695</v>
      </c>
      <c r="J861" s="190" t="s">
        <v>5592</v>
      </c>
      <c r="K861" s="190" t="s">
        <v>271</v>
      </c>
      <c r="L861" s="190" t="s">
        <v>271</v>
      </c>
      <c r="M861" s="190" t="s">
        <v>271</v>
      </c>
      <c r="N861" s="190" t="s">
        <v>271</v>
      </c>
      <c r="O861" s="190" t="s">
        <v>271</v>
      </c>
      <c r="P861" s="190" t="s">
        <v>271</v>
      </c>
      <c r="Q861" s="191">
        <v>42370</v>
      </c>
      <c r="R861" s="191">
        <v>44196</v>
      </c>
      <c r="T861" s="190" t="s">
        <v>366</v>
      </c>
      <c r="U861" s="194">
        <v>2378770</v>
      </c>
      <c r="V861" s="190" t="s">
        <v>5591</v>
      </c>
      <c r="W861" s="190" t="s">
        <v>680</v>
      </c>
      <c r="X861" s="190" t="s">
        <v>5590</v>
      </c>
      <c r="Y861" s="190" t="s">
        <v>5571</v>
      </c>
      <c r="Z861" s="190" t="s">
        <v>5589</v>
      </c>
      <c r="AA861" s="190" t="s">
        <v>5570</v>
      </c>
      <c r="AB861" s="190" t="s">
        <v>310</v>
      </c>
      <c r="AC861" s="190" t="s">
        <v>5588</v>
      </c>
      <c r="AD861" s="190" t="s">
        <v>325</v>
      </c>
      <c r="AE861" s="190" t="s">
        <v>5587</v>
      </c>
      <c r="AF861" s="190" t="s">
        <v>5586</v>
      </c>
      <c r="AG861" s="193">
        <v>30000</v>
      </c>
      <c r="AH861" s="193">
        <v>18000</v>
      </c>
      <c r="AI861" s="193">
        <v>48000</v>
      </c>
      <c r="AJ861" s="193">
        <v>6000</v>
      </c>
      <c r="AK861" s="193">
        <v>3000</v>
      </c>
      <c r="AL861" s="193">
        <v>9000</v>
      </c>
      <c r="AM861" s="193" t="s">
        <v>271</v>
      </c>
      <c r="AN861" s="193" t="s">
        <v>271</v>
      </c>
      <c r="AO861" s="193">
        <v>0</v>
      </c>
      <c r="AP861" s="193" t="s">
        <v>271</v>
      </c>
      <c r="AQ861" s="193" t="s">
        <v>271</v>
      </c>
      <c r="AR861" s="193">
        <v>0</v>
      </c>
      <c r="AS861" s="190" t="s">
        <v>271</v>
      </c>
      <c r="AT861" s="193" t="s">
        <v>271</v>
      </c>
      <c r="AU861" s="193" t="s">
        <v>271</v>
      </c>
      <c r="AV861" s="190" t="s">
        <v>271</v>
      </c>
      <c r="AW861" s="193" t="s">
        <v>271</v>
      </c>
      <c r="AX861" s="193" t="s">
        <v>271</v>
      </c>
      <c r="AY861" s="190" t="s">
        <v>271</v>
      </c>
      <c r="AZ861" s="193" t="s">
        <v>271</v>
      </c>
      <c r="BA861" s="193" t="s">
        <v>271</v>
      </c>
      <c r="BB861" s="190" t="s">
        <v>271</v>
      </c>
      <c r="BC861" s="193" t="s">
        <v>271</v>
      </c>
      <c r="BD861" s="193" t="s">
        <v>271</v>
      </c>
      <c r="BE861" s="190" t="s">
        <v>271</v>
      </c>
      <c r="BF861" s="193" t="s">
        <v>271</v>
      </c>
      <c r="BG861" s="193" t="s">
        <v>271</v>
      </c>
      <c r="BH861" s="190" t="s">
        <v>271</v>
      </c>
      <c r="BI861" s="193" t="s">
        <v>271</v>
      </c>
      <c r="BJ861" s="193" t="s">
        <v>271</v>
      </c>
      <c r="BK861" s="190" t="s">
        <v>271</v>
      </c>
      <c r="BL861" s="193" t="s">
        <v>271</v>
      </c>
      <c r="BM861" s="193" t="s">
        <v>271</v>
      </c>
      <c r="BN861" s="190" t="s">
        <v>271</v>
      </c>
      <c r="BO861" s="193" t="s">
        <v>271</v>
      </c>
      <c r="BP861" s="193" t="s">
        <v>271</v>
      </c>
      <c r="BQ861" s="190" t="s">
        <v>271</v>
      </c>
      <c r="BR861" s="193" t="s">
        <v>271</v>
      </c>
      <c r="BS861" s="193" t="s">
        <v>271</v>
      </c>
      <c r="BT861" s="190" t="s">
        <v>271</v>
      </c>
      <c r="BU861" s="193" t="s">
        <v>271</v>
      </c>
      <c r="BV861" s="193" t="s">
        <v>271</v>
      </c>
      <c r="BW861" s="193" t="s">
        <v>271</v>
      </c>
      <c r="BX861" s="193" t="s">
        <v>271</v>
      </c>
      <c r="BY861" s="193">
        <v>0</v>
      </c>
      <c r="BZ861" s="193" t="s">
        <v>271</v>
      </c>
      <c r="CA861" s="193" t="s">
        <v>271</v>
      </c>
      <c r="CB861" s="193">
        <v>0</v>
      </c>
      <c r="CC861" s="190" t="s">
        <v>287</v>
      </c>
      <c r="CD861" s="193">
        <v>0</v>
      </c>
      <c r="CE861" s="193">
        <v>0</v>
      </c>
      <c r="CF861" s="190" t="s">
        <v>271</v>
      </c>
      <c r="CG861" s="193" t="s">
        <v>271</v>
      </c>
      <c r="CH861" s="193" t="s">
        <v>271</v>
      </c>
      <c r="CI861" s="190" t="s">
        <v>271</v>
      </c>
      <c r="CJ861" s="193" t="s">
        <v>271</v>
      </c>
      <c r="CK861" s="193" t="s">
        <v>271</v>
      </c>
      <c r="CL861" s="190" t="s">
        <v>271</v>
      </c>
      <c r="CM861" s="193" t="s">
        <v>271</v>
      </c>
      <c r="CN861" s="193" t="s">
        <v>271</v>
      </c>
      <c r="CO861" s="190" t="s">
        <v>287</v>
      </c>
      <c r="CP861" s="193">
        <v>0</v>
      </c>
      <c r="CQ861" s="193">
        <v>0</v>
      </c>
      <c r="CR861" s="190" t="s">
        <v>271</v>
      </c>
      <c r="CS861" s="193" t="s">
        <v>271</v>
      </c>
      <c r="CT861" s="193" t="s">
        <v>271</v>
      </c>
      <c r="CU861" s="190" t="s">
        <v>287</v>
      </c>
      <c r="CV861" s="193">
        <v>0</v>
      </c>
      <c r="CW861" s="193">
        <v>0</v>
      </c>
      <c r="CX861" s="190" t="s">
        <v>271</v>
      </c>
      <c r="CY861" s="193" t="s">
        <v>271</v>
      </c>
      <c r="CZ861" s="193" t="s">
        <v>271</v>
      </c>
      <c r="DA861" s="190" t="s">
        <v>271</v>
      </c>
      <c r="DB861" s="193" t="s">
        <v>271</v>
      </c>
      <c r="DC861" s="193" t="s">
        <v>271</v>
      </c>
      <c r="DD861" s="190" t="s">
        <v>271</v>
      </c>
      <c r="DE861" s="193" t="s">
        <v>271</v>
      </c>
      <c r="DF861" s="193" t="s">
        <v>271</v>
      </c>
      <c r="DG861" s="190" t="s">
        <v>271</v>
      </c>
      <c r="DH861" s="193" t="s">
        <v>271</v>
      </c>
      <c r="DI861" s="193" t="s">
        <v>271</v>
      </c>
      <c r="DJ861" s="190" t="s">
        <v>271</v>
      </c>
      <c r="DK861" s="193" t="s">
        <v>271</v>
      </c>
      <c r="DL861" s="193" t="s">
        <v>271</v>
      </c>
      <c r="DM861" s="190" t="s">
        <v>271</v>
      </c>
      <c r="DN861" s="193" t="s">
        <v>271</v>
      </c>
      <c r="DO861" s="193" t="s">
        <v>271</v>
      </c>
      <c r="DP861" s="190" t="s">
        <v>271</v>
      </c>
      <c r="DQ861" s="193" t="s">
        <v>271</v>
      </c>
      <c r="DR861" s="193" t="s">
        <v>271</v>
      </c>
      <c r="DS861" s="190" t="s">
        <v>287</v>
      </c>
      <c r="DT861" s="193">
        <v>0</v>
      </c>
      <c r="DU861" s="193">
        <v>0</v>
      </c>
      <c r="DV861" s="190" t="s">
        <v>287</v>
      </c>
      <c r="DW861" s="193">
        <v>0</v>
      </c>
      <c r="DX861" s="193">
        <v>0</v>
      </c>
      <c r="DY861" s="190" t="s">
        <v>356</v>
      </c>
      <c r="DZ861" s="190" t="s">
        <v>272</v>
      </c>
      <c r="EA861" s="190" t="s">
        <v>695</v>
      </c>
      <c r="EB861" s="190" t="s">
        <v>271</v>
      </c>
      <c r="EC861" s="190" t="s">
        <v>297</v>
      </c>
      <c r="ED861" s="190" t="s">
        <v>271</v>
      </c>
      <c r="EE861" s="190" t="s">
        <v>271</v>
      </c>
      <c r="EF861" s="190" t="s">
        <v>5585</v>
      </c>
      <c r="EG861" s="190" t="s">
        <v>285</v>
      </c>
      <c r="EH861" s="190" t="s">
        <v>320</v>
      </c>
      <c r="EI861" s="190" t="s">
        <v>319</v>
      </c>
      <c r="EJ861" s="190" t="s">
        <v>245</v>
      </c>
      <c r="EK861" s="190" t="s">
        <v>1765</v>
      </c>
      <c r="EL861" s="190" t="s">
        <v>297</v>
      </c>
      <c r="EM861" s="190" t="s">
        <v>297</v>
      </c>
      <c r="EN861" s="190" t="s">
        <v>272</v>
      </c>
      <c r="EO861" s="190" t="s">
        <v>272</v>
      </c>
      <c r="EP861" s="190" t="s">
        <v>305</v>
      </c>
      <c r="EQ861" s="190">
        <v>2</v>
      </c>
      <c r="ER861" s="190" t="s">
        <v>404</v>
      </c>
      <c r="ES861" s="190" t="s">
        <v>272</v>
      </c>
      <c r="ET861" s="190" t="s">
        <v>272</v>
      </c>
      <c r="EU861" s="190" t="s">
        <v>272</v>
      </c>
      <c r="EV861" s="190" t="s">
        <v>272</v>
      </c>
      <c r="EW861" s="190" t="s">
        <v>279</v>
      </c>
      <c r="EX861" s="190">
        <v>4</v>
      </c>
      <c r="EY861" s="190" t="s">
        <v>302</v>
      </c>
      <c r="EZ861" s="190" t="s">
        <v>268</v>
      </c>
      <c r="FA861" s="190" t="s">
        <v>258</v>
      </c>
      <c r="FB861" s="193">
        <v>3</v>
      </c>
      <c r="FC861" s="190" t="s">
        <v>442</v>
      </c>
      <c r="FD861" s="190" t="s">
        <v>482</v>
      </c>
      <c r="FE861" s="190" t="s">
        <v>348</v>
      </c>
      <c r="FF861" s="190" t="s">
        <v>263</v>
      </c>
      <c r="FG861" s="190" t="s">
        <v>5584</v>
      </c>
      <c r="FH861" s="190" t="s">
        <v>5583</v>
      </c>
      <c r="FI861" s="190" t="s">
        <v>5582</v>
      </c>
      <c r="FJ861" s="190" t="s">
        <v>5581</v>
      </c>
      <c r="FK861" s="190" t="s">
        <v>5580</v>
      </c>
      <c r="FL861" s="190" t="s">
        <v>5579</v>
      </c>
      <c r="FM861" s="190" t="s">
        <v>5578</v>
      </c>
      <c r="FN861" s="190" t="s">
        <v>5577</v>
      </c>
      <c r="FO861" s="190" t="s">
        <v>5576</v>
      </c>
      <c r="FP861" s="190" t="s">
        <v>5575</v>
      </c>
      <c r="FQ861" s="193">
        <v>0</v>
      </c>
      <c r="FR861" s="193">
        <v>0</v>
      </c>
      <c r="FS861" s="190" t="s">
        <v>271</v>
      </c>
      <c r="FT861" s="190" t="s">
        <v>271</v>
      </c>
      <c r="FU861" s="190" t="s">
        <v>271</v>
      </c>
      <c r="FV861" s="190" t="s">
        <v>271</v>
      </c>
      <c r="FW861" s="190" t="s">
        <v>271</v>
      </c>
      <c r="FX861" s="190" t="s">
        <v>271</v>
      </c>
      <c r="FY861" s="190" t="s">
        <v>271</v>
      </c>
      <c r="FZ861" s="190" t="s">
        <v>271</v>
      </c>
      <c r="GA861" s="190" t="s">
        <v>272</v>
      </c>
      <c r="GB861" s="190" t="s">
        <v>271</v>
      </c>
      <c r="GC861" s="190" t="s">
        <v>272</v>
      </c>
      <c r="GD861" s="190" t="s">
        <v>271</v>
      </c>
      <c r="GE861" s="190" t="s">
        <v>272</v>
      </c>
    </row>
    <row r="862" spans="1:187" x14ac:dyDescent="0.3">
      <c r="A862" s="190" t="s">
        <v>372</v>
      </c>
      <c r="B862" s="190">
        <v>3392</v>
      </c>
      <c r="C862" s="190" t="s">
        <v>173</v>
      </c>
      <c r="D862" s="190" t="s">
        <v>243</v>
      </c>
      <c r="E862" s="190" t="s">
        <v>5574</v>
      </c>
      <c r="F862" s="190" t="s">
        <v>5573</v>
      </c>
      <c r="G862" s="190" t="s">
        <v>5395</v>
      </c>
      <c r="H862" s="190" t="s">
        <v>369</v>
      </c>
      <c r="I862" s="190" t="s">
        <v>3695</v>
      </c>
      <c r="J862" s="190" t="s">
        <v>5572</v>
      </c>
      <c r="K862" s="190" t="s">
        <v>271</v>
      </c>
      <c r="L862" s="190" t="s">
        <v>271</v>
      </c>
      <c r="M862" s="190" t="s">
        <v>271</v>
      </c>
      <c r="N862" s="190" t="s">
        <v>271</v>
      </c>
      <c r="O862" s="190" t="s">
        <v>271</v>
      </c>
      <c r="P862" s="190" t="s">
        <v>271</v>
      </c>
      <c r="Q862" s="191">
        <v>41699</v>
      </c>
      <c r="R862" s="191">
        <v>42460</v>
      </c>
      <c r="T862" s="190" t="s">
        <v>549</v>
      </c>
      <c r="U862" s="194">
        <v>4200000</v>
      </c>
      <c r="V862" s="190" t="s">
        <v>5571</v>
      </c>
      <c r="W862" s="190" t="s">
        <v>939</v>
      </c>
      <c r="X862" s="190" t="s">
        <v>5570</v>
      </c>
      <c r="Y862" s="190" t="s">
        <v>5569</v>
      </c>
      <c r="Z862" s="190" t="s">
        <v>918</v>
      </c>
      <c r="AA862" s="190" t="s">
        <v>5568</v>
      </c>
      <c r="AB862" s="190" t="s">
        <v>310</v>
      </c>
      <c r="AC862" s="190" t="s">
        <v>5567</v>
      </c>
      <c r="AD862" s="190" t="s">
        <v>325</v>
      </c>
      <c r="AE862" s="190" t="s">
        <v>5566</v>
      </c>
      <c r="AF862" s="190" t="s">
        <v>5565</v>
      </c>
      <c r="AG862" s="193">
        <v>135466</v>
      </c>
      <c r="AH862" s="193">
        <v>130154</v>
      </c>
      <c r="AI862" s="193">
        <v>265620</v>
      </c>
      <c r="AJ862" s="193">
        <v>27063</v>
      </c>
      <c r="AK862" s="193">
        <v>26001</v>
      </c>
      <c r="AL862" s="193">
        <v>53064</v>
      </c>
      <c r="AM862" s="193">
        <v>0</v>
      </c>
      <c r="AN862" s="193">
        <v>0</v>
      </c>
      <c r="AO862" s="193">
        <v>0</v>
      </c>
      <c r="AP862" s="193">
        <v>0</v>
      </c>
      <c r="AQ862" s="193">
        <v>0</v>
      </c>
      <c r="AR862" s="193">
        <v>0</v>
      </c>
      <c r="AS862" s="190" t="s">
        <v>271</v>
      </c>
      <c r="AT862" s="193" t="s">
        <v>271</v>
      </c>
      <c r="AU862" s="193" t="s">
        <v>271</v>
      </c>
      <c r="AV862" s="190" t="s">
        <v>271</v>
      </c>
      <c r="AW862" s="193" t="s">
        <v>271</v>
      </c>
      <c r="AX862" s="193" t="s">
        <v>271</v>
      </c>
      <c r="AY862" s="190" t="s">
        <v>271</v>
      </c>
      <c r="AZ862" s="193" t="s">
        <v>271</v>
      </c>
      <c r="BA862" s="193" t="s">
        <v>271</v>
      </c>
      <c r="BB862" s="190" t="s">
        <v>271</v>
      </c>
      <c r="BC862" s="193" t="s">
        <v>271</v>
      </c>
      <c r="BD862" s="193" t="s">
        <v>271</v>
      </c>
      <c r="BE862" s="190" t="s">
        <v>271</v>
      </c>
      <c r="BF862" s="193" t="s">
        <v>271</v>
      </c>
      <c r="BG862" s="193" t="s">
        <v>271</v>
      </c>
      <c r="BH862" s="190" t="s">
        <v>271</v>
      </c>
      <c r="BI862" s="193" t="s">
        <v>271</v>
      </c>
      <c r="BJ862" s="193" t="s">
        <v>271</v>
      </c>
      <c r="BK862" s="190" t="s">
        <v>271</v>
      </c>
      <c r="BL862" s="193" t="s">
        <v>271</v>
      </c>
      <c r="BM862" s="193" t="s">
        <v>271</v>
      </c>
      <c r="BN862" s="190" t="s">
        <v>271</v>
      </c>
      <c r="BO862" s="193" t="s">
        <v>271</v>
      </c>
      <c r="BP862" s="193" t="s">
        <v>271</v>
      </c>
      <c r="BQ862" s="190" t="s">
        <v>271</v>
      </c>
      <c r="BR862" s="193" t="s">
        <v>271</v>
      </c>
      <c r="BS862" s="193" t="s">
        <v>271</v>
      </c>
      <c r="BT862" s="190" t="s">
        <v>271</v>
      </c>
      <c r="BU862" s="193" t="s">
        <v>271</v>
      </c>
      <c r="BV862" s="193" t="s">
        <v>271</v>
      </c>
      <c r="BW862" s="193">
        <v>135466</v>
      </c>
      <c r="BX862" s="193">
        <v>130154</v>
      </c>
      <c r="BY862" s="193">
        <v>265620</v>
      </c>
      <c r="BZ862" s="193">
        <v>27063</v>
      </c>
      <c r="CA862" s="193">
        <v>26001</v>
      </c>
      <c r="CB862" s="193">
        <v>53064</v>
      </c>
      <c r="CC862" s="190" t="s">
        <v>287</v>
      </c>
      <c r="CD862" s="193">
        <v>3863</v>
      </c>
      <c r="CE862" s="193">
        <v>19315</v>
      </c>
      <c r="CF862" s="190" t="s">
        <v>287</v>
      </c>
      <c r="CG862" s="193">
        <v>770</v>
      </c>
      <c r="CH862" s="193">
        <v>3850</v>
      </c>
      <c r="CI862" s="190" t="s">
        <v>287</v>
      </c>
      <c r="CJ862" s="193">
        <v>75</v>
      </c>
      <c r="CK862" s="193">
        <v>375</v>
      </c>
      <c r="CL862" s="190" t="s">
        <v>287</v>
      </c>
      <c r="CM862" s="193">
        <v>142</v>
      </c>
      <c r="CN862" s="193">
        <v>710</v>
      </c>
      <c r="CO862" s="190" t="s">
        <v>287</v>
      </c>
      <c r="CP862" s="193">
        <v>0</v>
      </c>
      <c r="CQ862" s="193">
        <v>0</v>
      </c>
      <c r="CR862" s="190" t="s">
        <v>271</v>
      </c>
      <c r="CS862" s="193" t="s">
        <v>271</v>
      </c>
      <c r="CT862" s="193" t="s">
        <v>271</v>
      </c>
      <c r="CU862" s="190" t="s">
        <v>287</v>
      </c>
      <c r="CV862" s="193">
        <v>2300</v>
      </c>
      <c r="CW862" s="193">
        <v>11500</v>
      </c>
      <c r="CX862" s="190" t="s">
        <v>271</v>
      </c>
      <c r="CY862" s="193" t="s">
        <v>271</v>
      </c>
      <c r="CZ862" s="193" t="s">
        <v>271</v>
      </c>
      <c r="DA862" s="190" t="s">
        <v>287</v>
      </c>
      <c r="DB862" s="193">
        <v>50</v>
      </c>
      <c r="DC862" s="193">
        <v>250</v>
      </c>
      <c r="DD862" s="190" t="s">
        <v>271</v>
      </c>
      <c r="DE862" s="193" t="s">
        <v>271</v>
      </c>
      <c r="DF862" s="193" t="s">
        <v>271</v>
      </c>
      <c r="DG862" s="190" t="s">
        <v>271</v>
      </c>
      <c r="DH862" s="193" t="s">
        <v>271</v>
      </c>
      <c r="DI862" s="193" t="s">
        <v>271</v>
      </c>
      <c r="DJ862" s="190" t="s">
        <v>287</v>
      </c>
      <c r="DK862" s="193">
        <v>3000</v>
      </c>
      <c r="DL862" s="193">
        <v>15000</v>
      </c>
      <c r="DM862" s="190" t="s">
        <v>287</v>
      </c>
      <c r="DN862" s="193">
        <v>75</v>
      </c>
      <c r="DO862" s="193">
        <v>375</v>
      </c>
      <c r="DP862" s="190" t="s">
        <v>271</v>
      </c>
      <c r="DQ862" s="193" t="s">
        <v>271</v>
      </c>
      <c r="DR862" s="193" t="s">
        <v>271</v>
      </c>
      <c r="DS862" s="190" t="s">
        <v>287</v>
      </c>
      <c r="DT862" s="193">
        <v>765</v>
      </c>
      <c r="DU862" s="193">
        <v>3825</v>
      </c>
      <c r="DV862" s="190" t="s">
        <v>287</v>
      </c>
      <c r="DW862" s="193">
        <v>4950</v>
      </c>
      <c r="DX862" s="193">
        <v>24750</v>
      </c>
      <c r="DY862" s="190" t="s">
        <v>655</v>
      </c>
      <c r="DZ862" s="190" t="s">
        <v>272</v>
      </c>
      <c r="EA862" s="190" t="s">
        <v>308</v>
      </c>
      <c r="EB862" s="190" t="s">
        <v>354</v>
      </c>
      <c r="EC862" s="190" t="s">
        <v>272</v>
      </c>
      <c r="ED862" s="190" t="s">
        <v>539</v>
      </c>
      <c r="EE862" s="190" t="s">
        <v>426</v>
      </c>
      <c r="EF862" s="190" t="s">
        <v>5564</v>
      </c>
      <c r="EG862" s="190" t="s">
        <v>321</v>
      </c>
      <c r="EH862" s="190" t="s">
        <v>320</v>
      </c>
      <c r="EI862" s="190" t="s">
        <v>319</v>
      </c>
      <c r="EJ862" s="190" t="s">
        <v>245</v>
      </c>
      <c r="EK862" s="190" t="s">
        <v>379</v>
      </c>
      <c r="EL862" s="190" t="s">
        <v>272</v>
      </c>
      <c r="EM862" s="190" t="s">
        <v>272</v>
      </c>
      <c r="EN862" s="190" t="s">
        <v>272</v>
      </c>
      <c r="EO862" s="190" t="s">
        <v>272</v>
      </c>
      <c r="EP862" s="190" t="s">
        <v>378</v>
      </c>
      <c r="EQ862" s="190">
        <v>4</v>
      </c>
      <c r="ER862" s="190" t="s">
        <v>349</v>
      </c>
      <c r="ES862" s="190" t="s">
        <v>272</v>
      </c>
      <c r="ET862" s="190" t="s">
        <v>272</v>
      </c>
      <c r="EU862" s="190" t="s">
        <v>272</v>
      </c>
      <c r="EV862" s="190" t="s">
        <v>272</v>
      </c>
      <c r="EW862" s="190" t="s">
        <v>303</v>
      </c>
      <c r="EX862" s="190">
        <v>4</v>
      </c>
      <c r="EY862" s="190" t="s">
        <v>278</v>
      </c>
      <c r="EZ862" s="190" t="s">
        <v>267</v>
      </c>
      <c r="FA862" s="190" t="s">
        <v>258</v>
      </c>
      <c r="FB862" s="193">
        <v>0</v>
      </c>
      <c r="FC862" s="190" t="s">
        <v>442</v>
      </c>
      <c r="FD862" s="190" t="s">
        <v>276</v>
      </c>
      <c r="FE862" s="190" t="s">
        <v>348</v>
      </c>
      <c r="FF862" s="190" t="s">
        <v>263</v>
      </c>
      <c r="FG862" s="190" t="s">
        <v>271</v>
      </c>
      <c r="FH862" s="190" t="s">
        <v>5563</v>
      </c>
      <c r="FI862" s="190" t="s">
        <v>5562</v>
      </c>
      <c r="FJ862" s="190" t="s">
        <v>271</v>
      </c>
      <c r="FK862" s="190" t="s">
        <v>271</v>
      </c>
      <c r="FL862" s="190" t="s">
        <v>5561</v>
      </c>
      <c r="FM862" s="190" t="s">
        <v>5560</v>
      </c>
      <c r="FN862" s="190" t="s">
        <v>5559</v>
      </c>
      <c r="FO862" s="190" t="s">
        <v>5558</v>
      </c>
      <c r="FP862" s="190" t="s">
        <v>5557</v>
      </c>
      <c r="FQ862" s="193">
        <v>265620</v>
      </c>
      <c r="FR862" s="193">
        <v>53064</v>
      </c>
      <c r="FS862" s="190" t="s">
        <v>271</v>
      </c>
      <c r="FT862" s="190" t="s">
        <v>271</v>
      </c>
      <c r="FU862" s="190" t="s">
        <v>271</v>
      </c>
      <c r="FV862" s="190" t="s">
        <v>271</v>
      </c>
      <c r="FW862" s="190" t="s">
        <v>271</v>
      </c>
      <c r="FX862" s="190" t="s">
        <v>271</v>
      </c>
      <c r="FY862" s="190" t="s">
        <v>271</v>
      </c>
      <c r="FZ862" s="190" t="s">
        <v>271</v>
      </c>
      <c r="GA862" s="190" t="s">
        <v>272</v>
      </c>
      <c r="GB862" s="190" t="s">
        <v>272</v>
      </c>
      <c r="GC862" s="190" t="s">
        <v>271</v>
      </c>
      <c r="GD862" s="190" t="s">
        <v>271</v>
      </c>
      <c r="GE862" s="190" t="s">
        <v>272</v>
      </c>
    </row>
    <row r="863" spans="1:187" x14ac:dyDescent="0.3">
      <c r="A863" s="190" t="s">
        <v>296</v>
      </c>
      <c r="B863" s="190">
        <v>3880</v>
      </c>
      <c r="C863" s="190" t="s">
        <v>177</v>
      </c>
      <c r="D863" s="190" t="s">
        <v>238</v>
      </c>
      <c r="F863" s="190" t="s">
        <v>12561</v>
      </c>
      <c r="G863" s="190" t="s">
        <v>12545</v>
      </c>
      <c r="Q863" s="190"/>
      <c r="R863" s="190"/>
      <c r="S863" s="190"/>
      <c r="U863" s="190"/>
      <c r="V863" s="190" t="s">
        <v>12560</v>
      </c>
      <c r="W863" s="190" t="s">
        <v>12559</v>
      </c>
      <c r="X863" s="190" t="s">
        <v>12558</v>
      </c>
      <c r="Y863" s="190" t="s">
        <v>271</v>
      </c>
      <c r="Z863" s="190" t="s">
        <v>271</v>
      </c>
      <c r="AA863" s="190" t="s">
        <v>271</v>
      </c>
      <c r="AB863" s="190" t="s">
        <v>448</v>
      </c>
      <c r="AC863" s="190" t="s">
        <v>12557</v>
      </c>
      <c r="AD863" s="190" t="s">
        <v>674</v>
      </c>
      <c r="AE863" s="190" t="s">
        <v>12556</v>
      </c>
      <c r="AG863" s="190"/>
      <c r="AH863" s="190"/>
      <c r="AI863" s="190"/>
      <c r="AJ863" s="190"/>
      <c r="AK863" s="190"/>
      <c r="AL863" s="190"/>
      <c r="AM863" s="193">
        <v>0</v>
      </c>
      <c r="AN863" s="193">
        <v>0</v>
      </c>
      <c r="AO863" s="193">
        <v>0</v>
      </c>
      <c r="AP863" s="193">
        <v>0</v>
      </c>
      <c r="AQ863" s="193">
        <v>0</v>
      </c>
      <c r="AR863" s="193">
        <v>0</v>
      </c>
      <c r="AS863" s="190" t="s">
        <v>287</v>
      </c>
      <c r="AT863" s="193">
        <v>0</v>
      </c>
      <c r="AU863" s="193">
        <v>0</v>
      </c>
      <c r="AV863" s="190" t="s">
        <v>287</v>
      </c>
      <c r="AW863" s="193">
        <v>0</v>
      </c>
      <c r="AX863" s="193">
        <v>0</v>
      </c>
      <c r="AY863" s="190" t="s">
        <v>287</v>
      </c>
      <c r="AZ863" s="193">
        <v>0</v>
      </c>
      <c r="BA863" s="193">
        <v>0</v>
      </c>
      <c r="BB863" s="190" t="s">
        <v>287</v>
      </c>
      <c r="BC863" s="193">
        <v>0</v>
      </c>
      <c r="BD863" s="193">
        <v>0</v>
      </c>
      <c r="BE863" s="190" t="s">
        <v>287</v>
      </c>
      <c r="BF863" s="193">
        <v>0</v>
      </c>
      <c r="BG863" s="193">
        <v>0</v>
      </c>
      <c r="BH863" s="190" t="s">
        <v>287</v>
      </c>
      <c r="BI863" s="193">
        <v>0</v>
      </c>
      <c r="BJ863" s="193">
        <v>0</v>
      </c>
      <c r="BK863" s="190" t="s">
        <v>287</v>
      </c>
      <c r="BL863" s="193">
        <v>0</v>
      </c>
      <c r="BM863" s="193">
        <v>0</v>
      </c>
      <c r="BN863" s="190" t="s">
        <v>287</v>
      </c>
      <c r="BO863" s="193">
        <v>0</v>
      </c>
      <c r="BP863" s="193">
        <v>0</v>
      </c>
      <c r="BQ863" s="190" t="s">
        <v>287</v>
      </c>
      <c r="BR863" s="193">
        <v>0</v>
      </c>
      <c r="BS863" s="193">
        <v>0</v>
      </c>
      <c r="BT863" s="190" t="s">
        <v>287</v>
      </c>
      <c r="BU863" s="193">
        <v>0</v>
      </c>
      <c r="BV863" s="193">
        <v>0</v>
      </c>
      <c r="BW863" s="193">
        <v>0</v>
      </c>
      <c r="BX863" s="193">
        <v>0</v>
      </c>
      <c r="BY863" s="193">
        <v>0</v>
      </c>
      <c r="BZ863" s="193">
        <v>0</v>
      </c>
      <c r="CA863" s="193">
        <v>0</v>
      </c>
      <c r="CB863" s="193">
        <v>0</v>
      </c>
      <c r="CC863" s="190" t="s">
        <v>271</v>
      </c>
      <c r="CD863" s="193" t="s">
        <v>271</v>
      </c>
      <c r="CE863" s="193" t="s">
        <v>271</v>
      </c>
      <c r="CF863" s="190" t="s">
        <v>271</v>
      </c>
      <c r="CG863" s="193" t="s">
        <v>271</v>
      </c>
      <c r="CH863" s="193" t="s">
        <v>271</v>
      </c>
      <c r="CI863" s="190" t="s">
        <v>271</v>
      </c>
      <c r="CJ863" s="193" t="s">
        <v>271</v>
      </c>
      <c r="CK863" s="193" t="s">
        <v>271</v>
      </c>
      <c r="CL863" s="190" t="s">
        <v>271</v>
      </c>
      <c r="CM863" s="193" t="s">
        <v>271</v>
      </c>
      <c r="CN863" s="193" t="s">
        <v>271</v>
      </c>
      <c r="CO863" s="190" t="s">
        <v>271</v>
      </c>
      <c r="CP863" s="193" t="s">
        <v>271</v>
      </c>
      <c r="CQ863" s="193" t="s">
        <v>271</v>
      </c>
      <c r="CR863" s="190" t="s">
        <v>271</v>
      </c>
      <c r="CS863" s="193" t="s">
        <v>271</v>
      </c>
      <c r="CT863" s="193" t="s">
        <v>271</v>
      </c>
      <c r="CU863" s="190" t="s">
        <v>271</v>
      </c>
      <c r="CV863" s="193" t="s">
        <v>271</v>
      </c>
      <c r="CW863" s="193" t="s">
        <v>271</v>
      </c>
      <c r="CX863" s="190" t="s">
        <v>271</v>
      </c>
      <c r="CY863" s="193" t="s">
        <v>271</v>
      </c>
      <c r="CZ863" s="193" t="s">
        <v>271</v>
      </c>
      <c r="DA863" s="190" t="s">
        <v>271</v>
      </c>
      <c r="DB863" s="193" t="s">
        <v>271</v>
      </c>
      <c r="DC863" s="193" t="s">
        <v>271</v>
      </c>
      <c r="DD863" s="190" t="s">
        <v>271</v>
      </c>
      <c r="DE863" s="193" t="s">
        <v>271</v>
      </c>
      <c r="DF863" s="193" t="s">
        <v>271</v>
      </c>
      <c r="DG863" s="190" t="s">
        <v>271</v>
      </c>
      <c r="DH863" s="193" t="s">
        <v>271</v>
      </c>
      <c r="DI863" s="193" t="s">
        <v>271</v>
      </c>
      <c r="DJ863" s="190" t="s">
        <v>271</v>
      </c>
      <c r="DK863" s="193" t="s">
        <v>271</v>
      </c>
      <c r="DL863" s="193" t="s">
        <v>271</v>
      </c>
      <c r="DM863" s="190" t="s">
        <v>271</v>
      </c>
      <c r="DN863" s="193" t="s">
        <v>271</v>
      </c>
      <c r="DO863" s="193" t="s">
        <v>271</v>
      </c>
      <c r="DP863" s="190" t="s">
        <v>271</v>
      </c>
      <c r="DQ863" s="193" t="s">
        <v>271</v>
      </c>
      <c r="DR863" s="193" t="s">
        <v>271</v>
      </c>
      <c r="DS863" s="190" t="s">
        <v>271</v>
      </c>
      <c r="DT863" s="193" t="s">
        <v>271</v>
      </c>
      <c r="DU863" s="193" t="s">
        <v>271</v>
      </c>
      <c r="DV863" s="190" t="s">
        <v>271</v>
      </c>
      <c r="DW863" s="193" t="s">
        <v>271</v>
      </c>
      <c r="DX863" s="193" t="s">
        <v>271</v>
      </c>
      <c r="DY863" s="193"/>
      <c r="DZ863" s="190" t="s">
        <v>297</v>
      </c>
      <c r="EA863" s="190" t="s">
        <v>271</v>
      </c>
      <c r="EB863" s="190" t="s">
        <v>271</v>
      </c>
      <c r="EC863" s="190" t="s">
        <v>297</v>
      </c>
      <c r="ED863" s="190" t="s">
        <v>271</v>
      </c>
      <c r="EE863" s="190" t="s">
        <v>271</v>
      </c>
      <c r="EF863" s="190" t="s">
        <v>12555</v>
      </c>
      <c r="EG863" s="190" t="s">
        <v>285</v>
      </c>
      <c r="EH863" s="190" t="s">
        <v>320</v>
      </c>
      <c r="EI863" s="190" t="s">
        <v>319</v>
      </c>
      <c r="EJ863" s="190" t="s">
        <v>245</v>
      </c>
      <c r="EK863" s="190" t="s">
        <v>282</v>
      </c>
      <c r="EL863" s="190" t="s">
        <v>272</v>
      </c>
      <c r="EM863" s="190" t="s">
        <v>272</v>
      </c>
      <c r="EN863" s="190" t="s">
        <v>272</v>
      </c>
      <c r="EO863" s="190" t="s">
        <v>297</v>
      </c>
      <c r="EP863" s="190" t="s">
        <v>281</v>
      </c>
      <c r="EQ863" s="190">
        <v>3</v>
      </c>
      <c r="ER863" s="190" t="s">
        <v>271</v>
      </c>
      <c r="ES863" s="190" t="s">
        <v>271</v>
      </c>
      <c r="ET863" s="190" t="s">
        <v>271</v>
      </c>
      <c r="EU863" s="190" t="s">
        <v>271</v>
      </c>
      <c r="EV863" s="190" t="s">
        <v>271</v>
      </c>
      <c r="EW863" s="190" t="s">
        <v>271</v>
      </c>
      <c r="EX863" s="190" t="s">
        <v>271</v>
      </c>
      <c r="EY863" s="190" t="s">
        <v>318</v>
      </c>
      <c r="EZ863" s="190" t="s">
        <v>266</v>
      </c>
      <c r="FA863" s="190" t="s">
        <v>260</v>
      </c>
      <c r="FB863" s="190" t="s">
        <v>271</v>
      </c>
      <c r="FC863" s="190" t="s">
        <v>271</v>
      </c>
      <c r="FD863" s="190" t="s">
        <v>271</v>
      </c>
      <c r="FE863" s="190" t="s">
        <v>271</v>
      </c>
      <c r="FF863" s="190" t="s">
        <v>271</v>
      </c>
      <c r="FG863" s="190" t="s">
        <v>271</v>
      </c>
      <c r="FO863" s="190" t="s">
        <v>12554</v>
      </c>
      <c r="FP863" s="190" t="s">
        <v>271</v>
      </c>
      <c r="FQ863" s="190">
        <v>0</v>
      </c>
      <c r="FR863" s="190">
        <v>0</v>
      </c>
      <c r="FS863" s="190" t="s">
        <v>271</v>
      </c>
      <c r="FT863" s="190" t="s">
        <v>271</v>
      </c>
      <c r="FU863" s="190" t="s">
        <v>272</v>
      </c>
      <c r="FV863" s="190" t="s">
        <v>272</v>
      </c>
      <c r="FW863" s="190" t="s">
        <v>272</v>
      </c>
      <c r="FX863" s="190" t="s">
        <v>272</v>
      </c>
      <c r="FY863" s="190" t="s">
        <v>272</v>
      </c>
      <c r="FZ863" s="190" t="s">
        <v>272</v>
      </c>
      <c r="GA863" s="190" t="s">
        <v>272</v>
      </c>
      <c r="GB863" s="190" t="s">
        <v>272</v>
      </c>
      <c r="GC863" s="190" t="s">
        <v>272</v>
      </c>
      <c r="GD863" s="190" t="s">
        <v>272</v>
      </c>
      <c r="GE863" s="190" t="s">
        <v>271</v>
      </c>
    </row>
    <row r="864" spans="1:187" x14ac:dyDescent="0.3">
      <c r="A864" s="190" t="s">
        <v>372</v>
      </c>
      <c r="B864" s="190">
        <v>3404</v>
      </c>
      <c r="C864" s="190" t="s">
        <v>178</v>
      </c>
      <c r="D864" s="190" t="s">
        <v>238</v>
      </c>
      <c r="E864" s="190" t="s">
        <v>9234</v>
      </c>
      <c r="F864" s="190" t="s">
        <v>9233</v>
      </c>
      <c r="G864" s="190" t="s">
        <v>4028</v>
      </c>
      <c r="H864" s="190" t="s">
        <v>369</v>
      </c>
      <c r="I864" s="190" t="s">
        <v>523</v>
      </c>
      <c r="J864" s="190" t="s">
        <v>9227</v>
      </c>
      <c r="K864" s="190" t="s">
        <v>271</v>
      </c>
      <c r="L864" s="190" t="s">
        <v>271</v>
      </c>
      <c r="M864" s="190" t="s">
        <v>271</v>
      </c>
      <c r="N864" s="190" t="s">
        <v>271</v>
      </c>
      <c r="O864" s="190" t="s">
        <v>271</v>
      </c>
      <c r="P864" s="190" t="s">
        <v>271</v>
      </c>
      <c r="Q864" s="191">
        <v>41824</v>
      </c>
      <c r="R864" s="191">
        <v>42185</v>
      </c>
      <c r="S864" s="191">
        <v>42280</v>
      </c>
      <c r="T864" s="190" t="s">
        <v>452</v>
      </c>
      <c r="U864" s="194">
        <v>0</v>
      </c>
      <c r="V864" s="190" t="s">
        <v>271</v>
      </c>
      <c r="W864" s="190" t="s">
        <v>271</v>
      </c>
      <c r="X864" s="190" t="s">
        <v>271</v>
      </c>
      <c r="Y864" s="190" t="s">
        <v>271</v>
      </c>
      <c r="Z864" s="190" t="s">
        <v>271</v>
      </c>
      <c r="AA864" s="190" t="s">
        <v>271</v>
      </c>
      <c r="AB864" s="190" t="s">
        <v>448</v>
      </c>
      <c r="AC864" s="190" t="s">
        <v>9232</v>
      </c>
      <c r="AD864" s="190" t="s">
        <v>325</v>
      </c>
      <c r="AE864" s="190" t="s">
        <v>9231</v>
      </c>
      <c r="AF864" s="190" t="s">
        <v>9230</v>
      </c>
      <c r="AG864" s="193" t="s">
        <v>271</v>
      </c>
      <c r="AH864" s="193" t="s">
        <v>271</v>
      </c>
      <c r="AI864" s="193" t="s">
        <v>271</v>
      </c>
      <c r="AJ864" s="193" t="s">
        <v>271</v>
      </c>
      <c r="AK864" s="193" t="s">
        <v>271</v>
      </c>
      <c r="AL864" s="193" t="s">
        <v>271</v>
      </c>
      <c r="AM864" s="193">
        <v>0</v>
      </c>
      <c r="AN864" s="193">
        <v>0</v>
      </c>
      <c r="AO864" s="193">
        <v>0</v>
      </c>
      <c r="AP864" s="193">
        <v>35202</v>
      </c>
      <c r="AQ864" s="193">
        <v>25815</v>
      </c>
      <c r="AR864" s="193">
        <v>61017</v>
      </c>
      <c r="AS864" s="190" t="s">
        <v>271</v>
      </c>
      <c r="AT864" s="193" t="s">
        <v>271</v>
      </c>
      <c r="AU864" s="193" t="s">
        <v>271</v>
      </c>
      <c r="AV864" s="190" t="s">
        <v>271</v>
      </c>
      <c r="AW864" s="193" t="s">
        <v>271</v>
      </c>
      <c r="AX864" s="193" t="s">
        <v>271</v>
      </c>
      <c r="AY864" s="190" t="s">
        <v>271</v>
      </c>
      <c r="AZ864" s="193" t="s">
        <v>271</v>
      </c>
      <c r="BA864" s="193" t="s">
        <v>271</v>
      </c>
      <c r="BB864" s="190" t="s">
        <v>271</v>
      </c>
      <c r="BC864" s="193" t="s">
        <v>271</v>
      </c>
      <c r="BD864" s="193" t="s">
        <v>271</v>
      </c>
      <c r="BE864" s="190" t="s">
        <v>287</v>
      </c>
      <c r="BF864" s="193">
        <v>26868</v>
      </c>
      <c r="BG864" s="193">
        <v>0</v>
      </c>
      <c r="BH864" s="190" t="s">
        <v>271</v>
      </c>
      <c r="BI864" s="193" t="s">
        <v>271</v>
      </c>
      <c r="BJ864" s="193" t="s">
        <v>271</v>
      </c>
      <c r="BK864" s="190" t="s">
        <v>271</v>
      </c>
      <c r="BL864" s="193" t="s">
        <v>271</v>
      </c>
      <c r="BM864" s="193" t="s">
        <v>271</v>
      </c>
      <c r="BN864" s="190" t="s">
        <v>287</v>
      </c>
      <c r="BO864" s="193">
        <v>1109</v>
      </c>
      <c r="BP864" s="193">
        <v>0</v>
      </c>
      <c r="BQ864" s="190" t="s">
        <v>287</v>
      </c>
      <c r="BR864" s="193">
        <v>8029</v>
      </c>
      <c r="BS864" s="193">
        <v>0</v>
      </c>
      <c r="BT864" s="190" t="s">
        <v>287</v>
      </c>
      <c r="BU864" s="193">
        <v>25011</v>
      </c>
      <c r="BV864" s="193">
        <v>0</v>
      </c>
      <c r="BW864" s="193">
        <v>0</v>
      </c>
      <c r="BX864" s="193">
        <v>0</v>
      </c>
      <c r="BY864" s="193">
        <v>0</v>
      </c>
      <c r="BZ864" s="193">
        <v>0</v>
      </c>
      <c r="CA864" s="193">
        <v>0</v>
      </c>
      <c r="CB864" s="193">
        <v>0</v>
      </c>
      <c r="CC864" s="190" t="s">
        <v>271</v>
      </c>
      <c r="CD864" s="193" t="s">
        <v>271</v>
      </c>
      <c r="CE864" s="193" t="s">
        <v>271</v>
      </c>
      <c r="CF864" s="190" t="s">
        <v>271</v>
      </c>
      <c r="CG864" s="193" t="s">
        <v>271</v>
      </c>
      <c r="CH864" s="193" t="s">
        <v>271</v>
      </c>
      <c r="CI864" s="190" t="s">
        <v>271</v>
      </c>
      <c r="CJ864" s="193" t="s">
        <v>271</v>
      </c>
      <c r="CK864" s="193" t="s">
        <v>271</v>
      </c>
      <c r="CL864" s="190" t="s">
        <v>271</v>
      </c>
      <c r="CM864" s="193" t="s">
        <v>271</v>
      </c>
      <c r="CN864" s="193" t="s">
        <v>271</v>
      </c>
      <c r="CO864" s="190" t="s">
        <v>271</v>
      </c>
      <c r="CP864" s="193" t="s">
        <v>271</v>
      </c>
      <c r="CQ864" s="193" t="s">
        <v>271</v>
      </c>
      <c r="CR864" s="190" t="s">
        <v>271</v>
      </c>
      <c r="CS864" s="193" t="s">
        <v>271</v>
      </c>
      <c r="CT864" s="193" t="s">
        <v>271</v>
      </c>
      <c r="CU864" s="190" t="s">
        <v>271</v>
      </c>
      <c r="CV864" s="193" t="s">
        <v>271</v>
      </c>
      <c r="CW864" s="193" t="s">
        <v>271</v>
      </c>
      <c r="CX864" s="190" t="s">
        <v>271</v>
      </c>
      <c r="CY864" s="193" t="s">
        <v>271</v>
      </c>
      <c r="CZ864" s="193" t="s">
        <v>271</v>
      </c>
      <c r="DA864" s="190" t="s">
        <v>271</v>
      </c>
      <c r="DB864" s="193" t="s">
        <v>271</v>
      </c>
      <c r="DC864" s="193" t="s">
        <v>271</v>
      </c>
      <c r="DD864" s="190" t="s">
        <v>271</v>
      </c>
      <c r="DE864" s="193" t="s">
        <v>271</v>
      </c>
      <c r="DF864" s="193" t="s">
        <v>271</v>
      </c>
      <c r="DG864" s="190" t="s">
        <v>271</v>
      </c>
      <c r="DH864" s="193" t="s">
        <v>271</v>
      </c>
      <c r="DI864" s="193" t="s">
        <v>271</v>
      </c>
      <c r="DJ864" s="190" t="s">
        <v>271</v>
      </c>
      <c r="DK864" s="193" t="s">
        <v>271</v>
      </c>
      <c r="DL864" s="193" t="s">
        <v>271</v>
      </c>
      <c r="DM864" s="190" t="s">
        <v>271</v>
      </c>
      <c r="DN864" s="193" t="s">
        <v>271</v>
      </c>
      <c r="DO864" s="193" t="s">
        <v>271</v>
      </c>
      <c r="DP864" s="190" t="s">
        <v>271</v>
      </c>
      <c r="DQ864" s="193" t="s">
        <v>271</v>
      </c>
      <c r="DR864" s="193" t="s">
        <v>271</v>
      </c>
      <c r="DS864" s="190" t="s">
        <v>271</v>
      </c>
      <c r="DT864" s="193" t="s">
        <v>271</v>
      </c>
      <c r="DU864" s="193" t="s">
        <v>271</v>
      </c>
      <c r="DV864" s="190" t="s">
        <v>271</v>
      </c>
      <c r="DW864" s="193" t="s">
        <v>271</v>
      </c>
      <c r="DX864" s="193" t="s">
        <v>271</v>
      </c>
      <c r="DY864" s="190" t="s">
        <v>356</v>
      </c>
      <c r="DZ864" s="190" t="s">
        <v>297</v>
      </c>
      <c r="EA864" s="190" t="s">
        <v>271</v>
      </c>
      <c r="EB864" s="190" t="s">
        <v>271</v>
      </c>
      <c r="EC864" s="190" t="s">
        <v>297</v>
      </c>
      <c r="ED864" s="190" t="s">
        <v>271</v>
      </c>
      <c r="EE864" s="190" t="s">
        <v>271</v>
      </c>
      <c r="EF864" s="190" t="s">
        <v>271</v>
      </c>
      <c r="EG864" s="190" t="s">
        <v>271</v>
      </c>
      <c r="EH864" s="190" t="s">
        <v>271</v>
      </c>
      <c r="EI864" s="190" t="s">
        <v>319</v>
      </c>
      <c r="EJ864" s="190" t="s">
        <v>271</v>
      </c>
      <c r="EK864" s="190" t="s">
        <v>271</v>
      </c>
      <c r="EL864" s="190" t="s">
        <v>271</v>
      </c>
      <c r="EM864" s="190" t="s">
        <v>271</v>
      </c>
      <c r="EN864" s="190" t="s">
        <v>271</v>
      </c>
      <c r="EO864" s="190" t="s">
        <v>271</v>
      </c>
      <c r="EP864" s="190" t="s">
        <v>271</v>
      </c>
      <c r="EQ864" s="190" t="s">
        <v>271</v>
      </c>
      <c r="ER864" s="190" t="s">
        <v>271</v>
      </c>
      <c r="ES864" s="190" t="s">
        <v>271</v>
      </c>
      <c r="ET864" s="190" t="s">
        <v>271</v>
      </c>
      <c r="EU864" s="190" t="s">
        <v>271</v>
      </c>
      <c r="EV864" s="190" t="s">
        <v>271</v>
      </c>
      <c r="EW864" s="190" t="s">
        <v>271</v>
      </c>
      <c r="EX864" s="190" t="s">
        <v>271</v>
      </c>
      <c r="EY864" s="190" t="s">
        <v>271</v>
      </c>
      <c r="EZ864" s="190" t="s">
        <v>271</v>
      </c>
      <c r="FA864" s="190" t="s">
        <v>260</v>
      </c>
      <c r="FB864" s="193">
        <v>3</v>
      </c>
      <c r="FC864" s="190" t="s">
        <v>276</v>
      </c>
      <c r="FD864" s="190" t="s">
        <v>271</v>
      </c>
      <c r="FE864" s="190" t="s">
        <v>271</v>
      </c>
      <c r="FF864" s="190" t="s">
        <v>271</v>
      </c>
      <c r="FG864" s="190" t="s">
        <v>271</v>
      </c>
      <c r="FH864" s="190" t="s">
        <v>271</v>
      </c>
      <c r="FI864" s="190" t="s">
        <v>271</v>
      </c>
      <c r="FJ864" s="190" t="s">
        <v>271</v>
      </c>
      <c r="FK864" s="190" t="s">
        <v>271</v>
      </c>
      <c r="FL864" s="190" t="s">
        <v>271</v>
      </c>
      <c r="FM864" s="190" t="s">
        <v>271</v>
      </c>
      <c r="FN864" s="190" t="s">
        <v>271</v>
      </c>
      <c r="FO864" s="190" t="s">
        <v>271</v>
      </c>
      <c r="FP864" s="190" t="s">
        <v>271</v>
      </c>
      <c r="FQ864" s="193">
        <v>0</v>
      </c>
      <c r="FR864" s="193">
        <v>61017</v>
      </c>
      <c r="FS864" s="190" t="s">
        <v>271</v>
      </c>
      <c r="FT864" s="190" t="s">
        <v>271</v>
      </c>
      <c r="FU864" s="190" t="s">
        <v>272</v>
      </c>
      <c r="FV864" s="190" t="s">
        <v>271</v>
      </c>
      <c r="FW864" s="190" t="s">
        <v>272</v>
      </c>
      <c r="FX864" s="190" t="s">
        <v>271</v>
      </c>
      <c r="FY864" s="190" t="s">
        <v>271</v>
      </c>
      <c r="FZ864" s="190" t="s">
        <v>271</v>
      </c>
      <c r="GA864" s="190" t="s">
        <v>271</v>
      </c>
      <c r="GB864" s="190" t="s">
        <v>271</v>
      </c>
      <c r="GC864" s="190" t="s">
        <v>271</v>
      </c>
      <c r="GD864" s="190" t="s">
        <v>271</v>
      </c>
      <c r="GE864" s="190" t="s">
        <v>297</v>
      </c>
    </row>
    <row r="865" spans="1:187" x14ac:dyDescent="0.3">
      <c r="A865" s="190" t="s">
        <v>372</v>
      </c>
      <c r="B865" s="190">
        <v>3405</v>
      </c>
      <c r="C865" s="190" t="s">
        <v>178</v>
      </c>
      <c r="D865" s="190" t="s">
        <v>238</v>
      </c>
      <c r="E865" s="190" t="s">
        <v>9229</v>
      </c>
      <c r="F865" s="190" t="s">
        <v>9228</v>
      </c>
      <c r="G865" s="190" t="s">
        <v>4028</v>
      </c>
      <c r="H865" s="190" t="s">
        <v>369</v>
      </c>
      <c r="I865" s="190" t="s">
        <v>523</v>
      </c>
      <c r="J865" s="190" t="s">
        <v>9227</v>
      </c>
      <c r="K865" s="190" t="s">
        <v>271</v>
      </c>
      <c r="L865" s="190" t="s">
        <v>271</v>
      </c>
      <c r="M865" s="190" t="s">
        <v>271</v>
      </c>
      <c r="N865" s="190" t="s">
        <v>271</v>
      </c>
      <c r="O865" s="190" t="s">
        <v>271</v>
      </c>
      <c r="P865" s="190" t="s">
        <v>271</v>
      </c>
      <c r="Q865" s="191">
        <v>42013</v>
      </c>
      <c r="R865" s="191">
        <v>42613</v>
      </c>
      <c r="T865" s="190" t="s">
        <v>1679</v>
      </c>
      <c r="U865" s="194">
        <v>0</v>
      </c>
      <c r="V865" s="190" t="s">
        <v>271</v>
      </c>
      <c r="W865" s="190" t="s">
        <v>271</v>
      </c>
      <c r="X865" s="190" t="s">
        <v>271</v>
      </c>
      <c r="Y865" s="190" t="s">
        <v>271</v>
      </c>
      <c r="Z865" s="190" t="s">
        <v>271</v>
      </c>
      <c r="AA865" s="190" t="s">
        <v>271</v>
      </c>
      <c r="AB865" s="190" t="s">
        <v>448</v>
      </c>
      <c r="AC865" s="190" t="s">
        <v>271</v>
      </c>
      <c r="AD865" s="190" t="s">
        <v>325</v>
      </c>
      <c r="AE865" s="190" t="s">
        <v>9226</v>
      </c>
      <c r="AF865" s="190" t="s">
        <v>9225</v>
      </c>
      <c r="AG865" s="193" t="s">
        <v>271</v>
      </c>
      <c r="AH865" s="193" t="s">
        <v>271</v>
      </c>
      <c r="AI865" s="193" t="s">
        <v>271</v>
      </c>
      <c r="AJ865" s="193" t="s">
        <v>271</v>
      </c>
      <c r="AK865" s="193" t="s">
        <v>271</v>
      </c>
      <c r="AL865" s="193" t="s">
        <v>271</v>
      </c>
      <c r="AM865" s="193">
        <v>0</v>
      </c>
      <c r="AN865" s="193">
        <v>0</v>
      </c>
      <c r="AO865" s="193">
        <v>0</v>
      </c>
      <c r="AP865" s="193">
        <v>97002</v>
      </c>
      <c r="AQ865" s="193">
        <v>66810</v>
      </c>
      <c r="AR865" s="193">
        <v>163812</v>
      </c>
      <c r="AS865" s="190" t="s">
        <v>271</v>
      </c>
      <c r="AT865" s="193" t="s">
        <v>271</v>
      </c>
      <c r="AU865" s="193" t="s">
        <v>271</v>
      </c>
      <c r="AV865" s="190" t="s">
        <v>271</v>
      </c>
      <c r="AW865" s="193" t="s">
        <v>271</v>
      </c>
      <c r="AX865" s="193" t="s">
        <v>271</v>
      </c>
      <c r="AY865" s="190" t="s">
        <v>271</v>
      </c>
      <c r="AZ865" s="193" t="s">
        <v>271</v>
      </c>
      <c r="BA865" s="193" t="s">
        <v>271</v>
      </c>
      <c r="BB865" s="190" t="s">
        <v>271</v>
      </c>
      <c r="BC865" s="193" t="s">
        <v>271</v>
      </c>
      <c r="BD865" s="193" t="s">
        <v>271</v>
      </c>
      <c r="BE865" s="190" t="s">
        <v>287</v>
      </c>
      <c r="BF865" s="193">
        <v>118997</v>
      </c>
      <c r="BG865" s="193">
        <v>0</v>
      </c>
      <c r="BH865" s="190" t="s">
        <v>287</v>
      </c>
      <c r="BI865" s="193">
        <v>6247</v>
      </c>
      <c r="BJ865" s="193">
        <v>0</v>
      </c>
      <c r="BK865" s="190" t="s">
        <v>271</v>
      </c>
      <c r="BL865" s="193" t="s">
        <v>271</v>
      </c>
      <c r="BM865" s="193" t="s">
        <v>271</v>
      </c>
      <c r="BN865" s="190" t="s">
        <v>287</v>
      </c>
      <c r="BO865" s="193">
        <v>5303</v>
      </c>
      <c r="BP865" s="193">
        <v>0</v>
      </c>
      <c r="BQ865" s="190" t="s">
        <v>287</v>
      </c>
      <c r="BR865" s="193">
        <v>33265</v>
      </c>
      <c r="BS865" s="193">
        <v>0</v>
      </c>
      <c r="BT865" s="190" t="s">
        <v>271</v>
      </c>
      <c r="BU865" s="193" t="s">
        <v>271</v>
      </c>
      <c r="BV865" s="193" t="s">
        <v>271</v>
      </c>
      <c r="BW865" s="193">
        <v>0</v>
      </c>
      <c r="BX865" s="193">
        <v>0</v>
      </c>
      <c r="BY865" s="193">
        <v>0</v>
      </c>
      <c r="BZ865" s="193">
        <v>0</v>
      </c>
      <c r="CA865" s="193">
        <v>0</v>
      </c>
      <c r="CB865" s="193">
        <v>0</v>
      </c>
      <c r="CC865" s="190" t="s">
        <v>271</v>
      </c>
      <c r="CD865" s="193" t="s">
        <v>271</v>
      </c>
      <c r="CE865" s="193" t="s">
        <v>271</v>
      </c>
      <c r="CF865" s="190" t="s">
        <v>271</v>
      </c>
      <c r="CG865" s="193" t="s">
        <v>271</v>
      </c>
      <c r="CH865" s="193" t="s">
        <v>271</v>
      </c>
      <c r="CI865" s="190" t="s">
        <v>271</v>
      </c>
      <c r="CJ865" s="193" t="s">
        <v>271</v>
      </c>
      <c r="CK865" s="193" t="s">
        <v>271</v>
      </c>
      <c r="CL865" s="190" t="s">
        <v>271</v>
      </c>
      <c r="CM865" s="193" t="s">
        <v>271</v>
      </c>
      <c r="CN865" s="193" t="s">
        <v>271</v>
      </c>
      <c r="CO865" s="190" t="s">
        <v>271</v>
      </c>
      <c r="CP865" s="193" t="s">
        <v>271</v>
      </c>
      <c r="CQ865" s="193" t="s">
        <v>271</v>
      </c>
      <c r="CR865" s="190" t="s">
        <v>271</v>
      </c>
      <c r="CS865" s="193" t="s">
        <v>271</v>
      </c>
      <c r="CT865" s="193" t="s">
        <v>271</v>
      </c>
      <c r="CU865" s="190" t="s">
        <v>271</v>
      </c>
      <c r="CV865" s="193" t="s">
        <v>271</v>
      </c>
      <c r="CW865" s="193" t="s">
        <v>271</v>
      </c>
      <c r="CX865" s="190" t="s">
        <v>271</v>
      </c>
      <c r="CY865" s="193" t="s">
        <v>271</v>
      </c>
      <c r="CZ865" s="193" t="s">
        <v>271</v>
      </c>
      <c r="DA865" s="190" t="s">
        <v>271</v>
      </c>
      <c r="DB865" s="193" t="s">
        <v>271</v>
      </c>
      <c r="DC865" s="193" t="s">
        <v>271</v>
      </c>
      <c r="DD865" s="190" t="s">
        <v>271</v>
      </c>
      <c r="DE865" s="193" t="s">
        <v>271</v>
      </c>
      <c r="DF865" s="193" t="s">
        <v>271</v>
      </c>
      <c r="DG865" s="190" t="s">
        <v>271</v>
      </c>
      <c r="DH865" s="193" t="s">
        <v>271</v>
      </c>
      <c r="DI865" s="193" t="s">
        <v>271</v>
      </c>
      <c r="DJ865" s="190" t="s">
        <v>271</v>
      </c>
      <c r="DK865" s="193" t="s">
        <v>271</v>
      </c>
      <c r="DL865" s="193" t="s">
        <v>271</v>
      </c>
      <c r="DM865" s="190" t="s">
        <v>271</v>
      </c>
      <c r="DN865" s="193" t="s">
        <v>271</v>
      </c>
      <c r="DO865" s="193" t="s">
        <v>271</v>
      </c>
      <c r="DP865" s="190" t="s">
        <v>271</v>
      </c>
      <c r="DQ865" s="193" t="s">
        <v>271</v>
      </c>
      <c r="DR865" s="193" t="s">
        <v>271</v>
      </c>
      <c r="DS865" s="190" t="s">
        <v>271</v>
      </c>
      <c r="DT865" s="193" t="s">
        <v>271</v>
      </c>
      <c r="DU865" s="193" t="s">
        <v>271</v>
      </c>
      <c r="DV865" s="190" t="s">
        <v>271</v>
      </c>
      <c r="DW865" s="193" t="s">
        <v>271</v>
      </c>
      <c r="DX865" s="193" t="s">
        <v>271</v>
      </c>
      <c r="DY865" s="190" t="s">
        <v>356</v>
      </c>
      <c r="DZ865" s="190" t="s">
        <v>272</v>
      </c>
      <c r="EA865" s="190" t="s">
        <v>381</v>
      </c>
      <c r="EB865" s="190" t="s">
        <v>286</v>
      </c>
      <c r="EC865" s="190" t="s">
        <v>297</v>
      </c>
      <c r="ED865" s="190" t="s">
        <v>271</v>
      </c>
      <c r="EE865" s="190" t="s">
        <v>271</v>
      </c>
      <c r="EF865" s="190" t="s">
        <v>9224</v>
      </c>
      <c r="EG865" s="190" t="s">
        <v>271</v>
      </c>
      <c r="EH865" s="190" t="s">
        <v>271</v>
      </c>
      <c r="EI865" s="190" t="s">
        <v>319</v>
      </c>
      <c r="EJ865" s="190" t="s">
        <v>271</v>
      </c>
      <c r="EK865" s="190" t="s">
        <v>271</v>
      </c>
      <c r="EL865" s="190" t="s">
        <v>271</v>
      </c>
      <c r="EM865" s="190" t="s">
        <v>271</v>
      </c>
      <c r="EN865" s="190" t="s">
        <v>271</v>
      </c>
      <c r="EO865" s="190" t="s">
        <v>271</v>
      </c>
      <c r="EP865" s="190" t="s">
        <v>271</v>
      </c>
      <c r="EQ865" s="190" t="s">
        <v>271</v>
      </c>
      <c r="ER865" s="190" t="s">
        <v>271</v>
      </c>
      <c r="ES865" s="190" t="s">
        <v>271</v>
      </c>
      <c r="ET865" s="190" t="s">
        <v>271</v>
      </c>
      <c r="EU865" s="190" t="s">
        <v>271</v>
      </c>
      <c r="EV865" s="190" t="s">
        <v>271</v>
      </c>
      <c r="EW865" s="190" t="s">
        <v>271</v>
      </c>
      <c r="EX865" s="190" t="s">
        <v>271</v>
      </c>
      <c r="EY865" s="190" t="s">
        <v>271</v>
      </c>
      <c r="EZ865" s="190" t="s">
        <v>271</v>
      </c>
      <c r="FA865" s="190" t="s">
        <v>260</v>
      </c>
      <c r="FB865" s="193">
        <v>3</v>
      </c>
      <c r="FC865" s="190" t="s">
        <v>276</v>
      </c>
      <c r="FD865" s="190" t="s">
        <v>271</v>
      </c>
      <c r="FE865" s="190" t="s">
        <v>271</v>
      </c>
      <c r="FF865" s="190" t="s">
        <v>271</v>
      </c>
      <c r="FG865" s="190" t="s">
        <v>271</v>
      </c>
      <c r="FH865" s="190" t="s">
        <v>271</v>
      </c>
      <c r="FI865" s="190" t="s">
        <v>271</v>
      </c>
      <c r="FJ865" s="190" t="s">
        <v>271</v>
      </c>
      <c r="FK865" s="190" t="s">
        <v>271</v>
      </c>
      <c r="FL865" s="190" t="s">
        <v>271</v>
      </c>
      <c r="FM865" s="190" t="s">
        <v>271</v>
      </c>
      <c r="FN865" s="190" t="s">
        <v>271</v>
      </c>
      <c r="FO865" s="190" t="s">
        <v>271</v>
      </c>
      <c r="FP865" s="190" t="s">
        <v>271</v>
      </c>
      <c r="FQ865" s="193">
        <v>0</v>
      </c>
      <c r="FR865" s="193">
        <v>163812</v>
      </c>
      <c r="FS865" s="190" t="s">
        <v>271</v>
      </c>
      <c r="FT865" s="190" t="s">
        <v>271</v>
      </c>
      <c r="FU865" s="190" t="s">
        <v>272</v>
      </c>
      <c r="FV865" s="190" t="s">
        <v>271</v>
      </c>
      <c r="FW865" s="190" t="s">
        <v>272</v>
      </c>
      <c r="FX865" s="190" t="s">
        <v>271</v>
      </c>
      <c r="FY865" s="190" t="s">
        <v>271</v>
      </c>
      <c r="FZ865" s="190" t="s">
        <v>271</v>
      </c>
      <c r="GA865" s="190" t="s">
        <v>271</v>
      </c>
      <c r="GB865" s="190" t="s">
        <v>271</v>
      </c>
      <c r="GC865" s="190" t="s">
        <v>271</v>
      </c>
      <c r="GD865" s="190" t="s">
        <v>271</v>
      </c>
      <c r="GE865" s="190" t="s">
        <v>271</v>
      </c>
    </row>
    <row r="866" spans="1:187" x14ac:dyDescent="0.3">
      <c r="A866" s="190" t="s">
        <v>372</v>
      </c>
      <c r="B866" s="190">
        <v>3412</v>
      </c>
      <c r="C866" s="190" t="s">
        <v>178</v>
      </c>
      <c r="D866" s="190" t="s">
        <v>238</v>
      </c>
      <c r="E866" s="190" t="s">
        <v>9223</v>
      </c>
      <c r="F866" s="190" t="s">
        <v>9220</v>
      </c>
      <c r="G866" s="190" t="s">
        <v>4028</v>
      </c>
      <c r="H866" s="190" t="s">
        <v>514</v>
      </c>
      <c r="I866" s="190" t="s">
        <v>513</v>
      </c>
      <c r="J866" s="190" t="s">
        <v>9204</v>
      </c>
      <c r="K866" s="190" t="s">
        <v>271</v>
      </c>
      <c r="L866" s="190" t="s">
        <v>271</v>
      </c>
      <c r="M866" s="190" t="s">
        <v>271</v>
      </c>
      <c r="N866" s="190" t="s">
        <v>271</v>
      </c>
      <c r="O866" s="190" t="s">
        <v>271</v>
      </c>
      <c r="P866" s="190" t="s">
        <v>271</v>
      </c>
      <c r="Q866" s="191">
        <v>42309</v>
      </c>
      <c r="R866" s="191">
        <v>42521</v>
      </c>
      <c r="T866" s="190" t="s">
        <v>452</v>
      </c>
      <c r="U866" s="194">
        <v>555721.71</v>
      </c>
      <c r="V866" s="190" t="s">
        <v>9222</v>
      </c>
      <c r="W866" s="190" t="s">
        <v>364</v>
      </c>
      <c r="X866" s="190" t="s">
        <v>9221</v>
      </c>
      <c r="Y866" s="190" t="s">
        <v>271</v>
      </c>
      <c r="Z866" s="190" t="s">
        <v>271</v>
      </c>
      <c r="AA866" s="190" t="s">
        <v>271</v>
      </c>
      <c r="AB866" s="190" t="s">
        <v>448</v>
      </c>
      <c r="AC866" s="190" t="s">
        <v>9220</v>
      </c>
      <c r="AD866" s="190" t="s">
        <v>325</v>
      </c>
      <c r="AE866" s="190" t="s">
        <v>9219</v>
      </c>
      <c r="AF866" s="190" t="s">
        <v>9218</v>
      </c>
      <c r="AG866" s="193">
        <v>0</v>
      </c>
      <c r="AH866" s="193">
        <v>0</v>
      </c>
      <c r="AI866" s="193">
        <v>0</v>
      </c>
      <c r="AJ866" s="193">
        <v>113243</v>
      </c>
      <c r="AK866" s="193">
        <v>105155</v>
      </c>
      <c r="AL866" s="193">
        <v>218398</v>
      </c>
      <c r="AM866" s="193">
        <v>0</v>
      </c>
      <c r="AN866" s="193">
        <v>0</v>
      </c>
      <c r="AO866" s="193">
        <v>0</v>
      </c>
      <c r="AP866" s="193">
        <v>22000</v>
      </c>
      <c r="AQ866" s="193">
        <v>18000</v>
      </c>
      <c r="AR866" s="193">
        <v>40000</v>
      </c>
      <c r="AS866" s="190" t="s">
        <v>271</v>
      </c>
      <c r="AT866" s="193" t="s">
        <v>271</v>
      </c>
      <c r="AU866" s="193" t="s">
        <v>271</v>
      </c>
      <c r="AV866" s="190" t="s">
        <v>271</v>
      </c>
      <c r="AW866" s="193" t="s">
        <v>271</v>
      </c>
      <c r="AX866" s="193" t="s">
        <v>271</v>
      </c>
      <c r="AY866" s="190" t="s">
        <v>271</v>
      </c>
      <c r="AZ866" s="193" t="s">
        <v>271</v>
      </c>
      <c r="BA866" s="193" t="s">
        <v>271</v>
      </c>
      <c r="BB866" s="190" t="s">
        <v>271</v>
      </c>
      <c r="BC866" s="193" t="s">
        <v>271</v>
      </c>
      <c r="BD866" s="193" t="s">
        <v>271</v>
      </c>
      <c r="BE866" s="190" t="s">
        <v>271</v>
      </c>
      <c r="BF866" s="193" t="s">
        <v>271</v>
      </c>
      <c r="BG866" s="193" t="s">
        <v>271</v>
      </c>
      <c r="BH866" s="190" t="s">
        <v>271</v>
      </c>
      <c r="BI866" s="193" t="s">
        <v>271</v>
      </c>
      <c r="BJ866" s="193" t="s">
        <v>271</v>
      </c>
      <c r="BK866" s="190" t="s">
        <v>271</v>
      </c>
      <c r="BL866" s="193" t="s">
        <v>271</v>
      </c>
      <c r="BM866" s="193" t="s">
        <v>271</v>
      </c>
      <c r="BN866" s="190" t="s">
        <v>271</v>
      </c>
      <c r="BO866" s="193" t="s">
        <v>271</v>
      </c>
      <c r="BP866" s="193" t="s">
        <v>271</v>
      </c>
      <c r="BQ866" s="190" t="s">
        <v>271</v>
      </c>
      <c r="BR866" s="193" t="s">
        <v>271</v>
      </c>
      <c r="BS866" s="193" t="s">
        <v>271</v>
      </c>
      <c r="BT866" s="190" t="s">
        <v>287</v>
      </c>
      <c r="BU866" s="193">
        <v>40000</v>
      </c>
      <c r="BV866" s="193">
        <v>0</v>
      </c>
      <c r="BW866" s="193">
        <v>0</v>
      </c>
      <c r="BX866" s="193">
        <v>0</v>
      </c>
      <c r="BY866" s="193">
        <v>0</v>
      </c>
      <c r="BZ866" s="193">
        <v>0</v>
      </c>
      <c r="CA866" s="193">
        <v>0</v>
      </c>
      <c r="CB866" s="193">
        <v>0</v>
      </c>
      <c r="CC866" s="190" t="s">
        <v>271</v>
      </c>
      <c r="CD866" s="193" t="s">
        <v>271</v>
      </c>
      <c r="CE866" s="193" t="s">
        <v>271</v>
      </c>
      <c r="CF866" s="190" t="s">
        <v>271</v>
      </c>
      <c r="CG866" s="193" t="s">
        <v>271</v>
      </c>
      <c r="CH866" s="193" t="s">
        <v>271</v>
      </c>
      <c r="CI866" s="190" t="s">
        <v>271</v>
      </c>
      <c r="CJ866" s="193" t="s">
        <v>271</v>
      </c>
      <c r="CK866" s="193" t="s">
        <v>271</v>
      </c>
      <c r="CL866" s="190" t="s">
        <v>271</v>
      </c>
      <c r="CM866" s="193" t="s">
        <v>271</v>
      </c>
      <c r="CN866" s="193" t="s">
        <v>271</v>
      </c>
      <c r="CO866" s="190" t="s">
        <v>271</v>
      </c>
      <c r="CP866" s="193" t="s">
        <v>271</v>
      </c>
      <c r="CQ866" s="193" t="s">
        <v>271</v>
      </c>
      <c r="CR866" s="190" t="s">
        <v>271</v>
      </c>
      <c r="CS866" s="193" t="s">
        <v>271</v>
      </c>
      <c r="CT866" s="193" t="s">
        <v>271</v>
      </c>
      <c r="CU866" s="190" t="s">
        <v>271</v>
      </c>
      <c r="CV866" s="193" t="s">
        <v>271</v>
      </c>
      <c r="CW866" s="193" t="s">
        <v>271</v>
      </c>
      <c r="CX866" s="190" t="s">
        <v>271</v>
      </c>
      <c r="CY866" s="193" t="s">
        <v>271</v>
      </c>
      <c r="CZ866" s="193" t="s">
        <v>271</v>
      </c>
      <c r="DA866" s="190" t="s">
        <v>271</v>
      </c>
      <c r="DB866" s="193" t="s">
        <v>271</v>
      </c>
      <c r="DC866" s="193" t="s">
        <v>271</v>
      </c>
      <c r="DD866" s="190" t="s">
        <v>271</v>
      </c>
      <c r="DE866" s="193" t="s">
        <v>271</v>
      </c>
      <c r="DF866" s="193" t="s">
        <v>271</v>
      </c>
      <c r="DG866" s="190" t="s">
        <v>271</v>
      </c>
      <c r="DH866" s="193" t="s">
        <v>271</v>
      </c>
      <c r="DI866" s="193" t="s">
        <v>271</v>
      </c>
      <c r="DJ866" s="190" t="s">
        <v>271</v>
      </c>
      <c r="DK866" s="193" t="s">
        <v>271</v>
      </c>
      <c r="DL866" s="193" t="s">
        <v>271</v>
      </c>
      <c r="DM866" s="190" t="s">
        <v>271</v>
      </c>
      <c r="DN866" s="193" t="s">
        <v>271</v>
      </c>
      <c r="DO866" s="193" t="s">
        <v>271</v>
      </c>
      <c r="DP866" s="190" t="s">
        <v>271</v>
      </c>
      <c r="DQ866" s="193" t="s">
        <v>271</v>
      </c>
      <c r="DR866" s="193" t="s">
        <v>271</v>
      </c>
      <c r="DS866" s="190" t="s">
        <v>271</v>
      </c>
      <c r="DT866" s="193" t="s">
        <v>271</v>
      </c>
      <c r="DU866" s="193" t="s">
        <v>271</v>
      </c>
      <c r="DV866" s="190" t="s">
        <v>271</v>
      </c>
      <c r="DW866" s="193" t="s">
        <v>271</v>
      </c>
      <c r="DX866" s="193" t="s">
        <v>271</v>
      </c>
      <c r="DY866" s="190" t="s">
        <v>271</v>
      </c>
      <c r="DZ866" s="190" t="s">
        <v>271</v>
      </c>
      <c r="EA866" s="190" t="s">
        <v>271</v>
      </c>
      <c r="EB866" s="190" t="s">
        <v>271</v>
      </c>
      <c r="EC866" s="190" t="s">
        <v>271</v>
      </c>
      <c r="ED866" s="190" t="s">
        <v>271</v>
      </c>
      <c r="EE866" s="190" t="s">
        <v>271</v>
      </c>
      <c r="EF866" s="190" t="s">
        <v>271</v>
      </c>
      <c r="EG866" s="190" t="s">
        <v>271</v>
      </c>
      <c r="EH866" s="190" t="s">
        <v>271</v>
      </c>
      <c r="EI866" s="190" t="s">
        <v>483</v>
      </c>
      <c r="EJ866" s="190" t="s">
        <v>271</v>
      </c>
      <c r="EK866" s="190" t="s">
        <v>271</v>
      </c>
      <c r="EL866" s="190" t="s">
        <v>271</v>
      </c>
      <c r="EM866" s="190" t="s">
        <v>271</v>
      </c>
      <c r="EN866" s="190" t="s">
        <v>271</v>
      </c>
      <c r="EO866" s="190" t="s">
        <v>271</v>
      </c>
      <c r="EP866" s="190" t="s">
        <v>271</v>
      </c>
      <c r="EQ866" s="190" t="s">
        <v>271</v>
      </c>
      <c r="ER866" s="190" t="s">
        <v>271</v>
      </c>
      <c r="ES866" s="190" t="s">
        <v>271</v>
      </c>
      <c r="ET866" s="190" t="s">
        <v>271</v>
      </c>
      <c r="EU866" s="190" t="s">
        <v>271</v>
      </c>
      <c r="EV866" s="190" t="s">
        <v>271</v>
      </c>
      <c r="EW866" s="190" t="s">
        <v>271</v>
      </c>
      <c r="EX866" s="190" t="s">
        <v>271</v>
      </c>
      <c r="EY866" s="190" t="s">
        <v>271</v>
      </c>
      <c r="EZ866" s="190" t="s">
        <v>271</v>
      </c>
      <c r="FA866" s="190" t="s">
        <v>271</v>
      </c>
      <c r="FB866" s="193">
        <v>0</v>
      </c>
      <c r="FC866" s="190" t="s">
        <v>271</v>
      </c>
      <c r="FD866" s="190" t="s">
        <v>271</v>
      </c>
      <c r="FE866" s="190" t="s">
        <v>271</v>
      </c>
      <c r="FF866" s="190" t="s">
        <v>271</v>
      </c>
      <c r="FG866" s="190" t="s">
        <v>271</v>
      </c>
      <c r="FH866" s="190" t="s">
        <v>271</v>
      </c>
      <c r="FI866" s="190" t="s">
        <v>271</v>
      </c>
      <c r="FJ866" s="190" t="s">
        <v>271</v>
      </c>
      <c r="FK866" s="190" t="s">
        <v>271</v>
      </c>
      <c r="FL866" s="190" t="s">
        <v>271</v>
      </c>
      <c r="FM866" s="190" t="s">
        <v>271</v>
      </c>
      <c r="FN866" s="190" t="s">
        <v>271</v>
      </c>
      <c r="FO866" s="190" t="s">
        <v>271</v>
      </c>
      <c r="FP866" s="190" t="s">
        <v>271</v>
      </c>
      <c r="FQ866" s="193">
        <v>0</v>
      </c>
      <c r="FR866" s="193">
        <v>40000</v>
      </c>
      <c r="FS866" s="190" t="s">
        <v>271</v>
      </c>
      <c r="FT866" s="190" t="s">
        <v>271</v>
      </c>
      <c r="FU866" s="190" t="s">
        <v>272</v>
      </c>
      <c r="FV866" s="190" t="s">
        <v>271</v>
      </c>
      <c r="FW866" s="190" t="s">
        <v>271</v>
      </c>
      <c r="FX866" s="190" t="s">
        <v>271</v>
      </c>
      <c r="FY866" s="190" t="s">
        <v>271</v>
      </c>
      <c r="FZ866" s="190" t="s">
        <v>271</v>
      </c>
      <c r="GA866" s="190" t="s">
        <v>271</v>
      </c>
      <c r="GB866" s="190" t="s">
        <v>271</v>
      </c>
      <c r="GC866" s="190" t="s">
        <v>271</v>
      </c>
      <c r="GD866" s="190" t="s">
        <v>271</v>
      </c>
      <c r="GE866" s="190" t="s">
        <v>271</v>
      </c>
    </row>
    <row r="867" spans="1:187" x14ac:dyDescent="0.3">
      <c r="A867" s="190" t="s">
        <v>372</v>
      </c>
      <c r="B867" s="190">
        <v>3413</v>
      </c>
      <c r="C867" s="190" t="s">
        <v>178</v>
      </c>
      <c r="D867" s="190" t="s">
        <v>238</v>
      </c>
      <c r="E867" s="190" t="s">
        <v>6760</v>
      </c>
      <c r="F867" s="190" t="s">
        <v>9217</v>
      </c>
      <c r="G867" s="190" t="s">
        <v>4028</v>
      </c>
      <c r="H867" s="190" t="s">
        <v>514</v>
      </c>
      <c r="I867" s="190" t="s">
        <v>513</v>
      </c>
      <c r="J867" s="190" t="s">
        <v>9204</v>
      </c>
      <c r="K867" s="190" t="s">
        <v>271</v>
      </c>
      <c r="L867" s="190" t="s">
        <v>271</v>
      </c>
      <c r="M867" s="190" t="s">
        <v>271</v>
      </c>
      <c r="N867" s="190" t="s">
        <v>271</v>
      </c>
      <c r="O867" s="190" t="s">
        <v>271</v>
      </c>
      <c r="P867" s="190" t="s">
        <v>271</v>
      </c>
      <c r="Q867" s="191">
        <v>42339</v>
      </c>
      <c r="R867" s="191">
        <v>42613</v>
      </c>
      <c r="T867" s="190" t="s">
        <v>574</v>
      </c>
      <c r="U867" s="194">
        <v>0</v>
      </c>
      <c r="V867" s="190" t="s">
        <v>271</v>
      </c>
      <c r="W867" s="190" t="s">
        <v>271</v>
      </c>
      <c r="X867" s="190" t="s">
        <v>271</v>
      </c>
      <c r="Y867" s="190" t="s">
        <v>271</v>
      </c>
      <c r="Z867" s="190" t="s">
        <v>271</v>
      </c>
      <c r="AA867" s="190" t="s">
        <v>271</v>
      </c>
      <c r="AB867" s="190" t="s">
        <v>448</v>
      </c>
      <c r="AC867" s="190" t="s">
        <v>271</v>
      </c>
      <c r="AD867" s="190" t="s">
        <v>325</v>
      </c>
      <c r="AE867" s="190" t="s">
        <v>9216</v>
      </c>
      <c r="AF867" s="190" t="s">
        <v>271</v>
      </c>
      <c r="AG867" s="193" t="s">
        <v>271</v>
      </c>
      <c r="AH867" s="193" t="s">
        <v>271</v>
      </c>
      <c r="AI867" s="193" t="s">
        <v>271</v>
      </c>
      <c r="AJ867" s="193" t="s">
        <v>271</v>
      </c>
      <c r="AK867" s="193" t="s">
        <v>271</v>
      </c>
      <c r="AL867" s="193" t="s">
        <v>271</v>
      </c>
      <c r="AM867" s="193">
        <v>0</v>
      </c>
      <c r="AN867" s="193">
        <v>0</v>
      </c>
      <c r="AO867" s="193">
        <v>0</v>
      </c>
      <c r="AP867" s="193">
        <v>1576</v>
      </c>
      <c r="AQ867" s="193">
        <v>1418</v>
      </c>
      <c r="AR867" s="193">
        <v>2994</v>
      </c>
      <c r="AS867" s="190" t="s">
        <v>271</v>
      </c>
      <c r="AT867" s="193" t="s">
        <v>271</v>
      </c>
      <c r="AU867" s="193" t="s">
        <v>271</v>
      </c>
      <c r="AV867" s="190" t="s">
        <v>271</v>
      </c>
      <c r="AW867" s="193" t="s">
        <v>271</v>
      </c>
      <c r="AX867" s="193" t="s">
        <v>271</v>
      </c>
      <c r="AY867" s="190" t="s">
        <v>271</v>
      </c>
      <c r="AZ867" s="193" t="s">
        <v>271</v>
      </c>
      <c r="BA867" s="193" t="s">
        <v>271</v>
      </c>
      <c r="BB867" s="190" t="s">
        <v>271</v>
      </c>
      <c r="BC867" s="193" t="s">
        <v>271</v>
      </c>
      <c r="BD867" s="193" t="s">
        <v>271</v>
      </c>
      <c r="BE867" s="190" t="s">
        <v>271</v>
      </c>
      <c r="BF867" s="193" t="s">
        <v>271</v>
      </c>
      <c r="BG867" s="193" t="s">
        <v>271</v>
      </c>
      <c r="BH867" s="190" t="s">
        <v>287</v>
      </c>
      <c r="BI867" s="193">
        <v>2994</v>
      </c>
      <c r="BJ867" s="193">
        <v>0</v>
      </c>
      <c r="BK867" s="190" t="s">
        <v>271</v>
      </c>
      <c r="BL867" s="193" t="s">
        <v>271</v>
      </c>
      <c r="BM867" s="193" t="s">
        <v>271</v>
      </c>
      <c r="BN867" s="190" t="s">
        <v>271</v>
      </c>
      <c r="BO867" s="193" t="s">
        <v>271</v>
      </c>
      <c r="BP867" s="193" t="s">
        <v>271</v>
      </c>
      <c r="BQ867" s="190" t="s">
        <v>271</v>
      </c>
      <c r="BR867" s="193" t="s">
        <v>271</v>
      </c>
      <c r="BS867" s="193" t="s">
        <v>271</v>
      </c>
      <c r="BT867" s="190" t="s">
        <v>271</v>
      </c>
      <c r="BU867" s="193" t="s">
        <v>271</v>
      </c>
      <c r="BV867" s="193" t="s">
        <v>271</v>
      </c>
      <c r="BW867" s="193" t="s">
        <v>271</v>
      </c>
      <c r="BX867" s="193" t="s">
        <v>271</v>
      </c>
      <c r="BY867" s="193">
        <v>0</v>
      </c>
      <c r="BZ867" s="193" t="s">
        <v>271</v>
      </c>
      <c r="CA867" s="193" t="s">
        <v>271</v>
      </c>
      <c r="CB867" s="193">
        <v>0</v>
      </c>
      <c r="CC867" s="190" t="s">
        <v>271</v>
      </c>
      <c r="CD867" s="193" t="s">
        <v>271</v>
      </c>
      <c r="CE867" s="193" t="s">
        <v>271</v>
      </c>
      <c r="CF867" s="190" t="s">
        <v>271</v>
      </c>
      <c r="CG867" s="193" t="s">
        <v>271</v>
      </c>
      <c r="CH867" s="193" t="s">
        <v>271</v>
      </c>
      <c r="CI867" s="190" t="s">
        <v>271</v>
      </c>
      <c r="CJ867" s="193" t="s">
        <v>271</v>
      </c>
      <c r="CK867" s="193" t="s">
        <v>271</v>
      </c>
      <c r="CL867" s="190" t="s">
        <v>271</v>
      </c>
      <c r="CM867" s="193" t="s">
        <v>271</v>
      </c>
      <c r="CN867" s="193" t="s">
        <v>271</v>
      </c>
      <c r="CO867" s="190" t="s">
        <v>271</v>
      </c>
      <c r="CP867" s="193" t="s">
        <v>271</v>
      </c>
      <c r="CQ867" s="193" t="s">
        <v>271</v>
      </c>
      <c r="CR867" s="190" t="s">
        <v>271</v>
      </c>
      <c r="CS867" s="193" t="s">
        <v>271</v>
      </c>
      <c r="CT867" s="193" t="s">
        <v>271</v>
      </c>
      <c r="CU867" s="190" t="s">
        <v>271</v>
      </c>
      <c r="CV867" s="193" t="s">
        <v>271</v>
      </c>
      <c r="CW867" s="193" t="s">
        <v>271</v>
      </c>
      <c r="CX867" s="190" t="s">
        <v>271</v>
      </c>
      <c r="CY867" s="193" t="s">
        <v>271</v>
      </c>
      <c r="CZ867" s="193" t="s">
        <v>271</v>
      </c>
      <c r="DA867" s="190" t="s">
        <v>271</v>
      </c>
      <c r="DB867" s="193" t="s">
        <v>271</v>
      </c>
      <c r="DC867" s="193" t="s">
        <v>271</v>
      </c>
      <c r="DD867" s="190" t="s">
        <v>271</v>
      </c>
      <c r="DE867" s="193" t="s">
        <v>271</v>
      </c>
      <c r="DF867" s="193" t="s">
        <v>271</v>
      </c>
      <c r="DG867" s="190" t="s">
        <v>271</v>
      </c>
      <c r="DH867" s="193" t="s">
        <v>271</v>
      </c>
      <c r="DI867" s="193" t="s">
        <v>271</v>
      </c>
      <c r="DJ867" s="190" t="s">
        <v>271</v>
      </c>
      <c r="DK867" s="193" t="s">
        <v>271</v>
      </c>
      <c r="DL867" s="193" t="s">
        <v>271</v>
      </c>
      <c r="DM867" s="190" t="s">
        <v>271</v>
      </c>
      <c r="DN867" s="193" t="s">
        <v>271</v>
      </c>
      <c r="DO867" s="193" t="s">
        <v>271</v>
      </c>
      <c r="DP867" s="190" t="s">
        <v>271</v>
      </c>
      <c r="DQ867" s="193" t="s">
        <v>271</v>
      </c>
      <c r="DR867" s="193" t="s">
        <v>271</v>
      </c>
      <c r="DS867" s="190" t="s">
        <v>271</v>
      </c>
      <c r="DT867" s="193" t="s">
        <v>271</v>
      </c>
      <c r="DU867" s="193" t="s">
        <v>271</v>
      </c>
      <c r="DV867" s="190" t="s">
        <v>271</v>
      </c>
      <c r="DW867" s="193" t="s">
        <v>271</v>
      </c>
      <c r="DX867" s="193" t="s">
        <v>271</v>
      </c>
      <c r="DY867" s="190" t="s">
        <v>271</v>
      </c>
      <c r="DZ867" s="190" t="s">
        <v>271</v>
      </c>
      <c r="EA867" s="190" t="s">
        <v>271</v>
      </c>
      <c r="EB867" s="190" t="s">
        <v>271</v>
      </c>
      <c r="EC867" s="190" t="s">
        <v>271</v>
      </c>
      <c r="ED867" s="190" t="s">
        <v>271</v>
      </c>
      <c r="EE867" s="190" t="s">
        <v>271</v>
      </c>
      <c r="EF867" s="190" t="s">
        <v>271</v>
      </c>
      <c r="EG867" s="190" t="s">
        <v>271</v>
      </c>
      <c r="EH867" s="190" t="s">
        <v>271</v>
      </c>
      <c r="EI867" s="190" t="s">
        <v>483</v>
      </c>
      <c r="EJ867" s="190" t="s">
        <v>271</v>
      </c>
      <c r="EK867" s="190" t="s">
        <v>271</v>
      </c>
      <c r="EL867" s="190" t="s">
        <v>271</v>
      </c>
      <c r="EM867" s="190" t="s">
        <v>271</v>
      </c>
      <c r="EN867" s="190" t="s">
        <v>271</v>
      </c>
      <c r="EO867" s="190" t="s">
        <v>271</v>
      </c>
      <c r="EP867" s="190" t="s">
        <v>271</v>
      </c>
      <c r="EQ867" s="190">
        <v>0</v>
      </c>
      <c r="ER867" s="190" t="s">
        <v>271</v>
      </c>
      <c r="ES867" s="190" t="s">
        <v>271</v>
      </c>
      <c r="ET867" s="190" t="s">
        <v>271</v>
      </c>
      <c r="EU867" s="190" t="s">
        <v>271</v>
      </c>
      <c r="EV867" s="190" t="s">
        <v>271</v>
      </c>
      <c r="EW867" s="190" t="s">
        <v>271</v>
      </c>
      <c r="EX867" s="190">
        <v>0</v>
      </c>
      <c r="EY867" s="190" t="s">
        <v>271</v>
      </c>
      <c r="EZ867" s="190" t="s">
        <v>271</v>
      </c>
      <c r="FA867" s="190" t="s">
        <v>271</v>
      </c>
      <c r="FB867" s="193">
        <v>0</v>
      </c>
      <c r="FC867" s="190" t="s">
        <v>271</v>
      </c>
      <c r="FD867" s="190" t="s">
        <v>271</v>
      </c>
      <c r="FE867" s="190" t="s">
        <v>271</v>
      </c>
      <c r="FF867" s="190" t="s">
        <v>271</v>
      </c>
      <c r="FG867" s="190" t="s">
        <v>271</v>
      </c>
      <c r="FH867" s="190" t="s">
        <v>271</v>
      </c>
      <c r="FI867" s="190" t="s">
        <v>271</v>
      </c>
      <c r="FJ867" s="190" t="s">
        <v>271</v>
      </c>
      <c r="FK867" s="190" t="s">
        <v>271</v>
      </c>
      <c r="FL867" s="190" t="s">
        <v>271</v>
      </c>
      <c r="FM867" s="190" t="s">
        <v>271</v>
      </c>
      <c r="FN867" s="190" t="s">
        <v>271</v>
      </c>
      <c r="FO867" s="190" t="s">
        <v>271</v>
      </c>
      <c r="FP867" s="190" t="s">
        <v>271</v>
      </c>
      <c r="FQ867" s="193">
        <v>0</v>
      </c>
      <c r="FR867" s="193">
        <v>2994</v>
      </c>
      <c r="FS867" s="190" t="s">
        <v>271</v>
      </c>
      <c r="FT867" s="190" t="s">
        <v>271</v>
      </c>
      <c r="FU867" s="190" t="s">
        <v>272</v>
      </c>
      <c r="FV867" s="190" t="s">
        <v>271</v>
      </c>
      <c r="FW867" s="190" t="s">
        <v>271</v>
      </c>
      <c r="FX867" s="190" t="s">
        <v>271</v>
      </c>
      <c r="FY867" s="190" t="s">
        <v>271</v>
      </c>
      <c r="FZ867" s="190" t="s">
        <v>271</v>
      </c>
      <c r="GA867" s="190" t="s">
        <v>271</v>
      </c>
      <c r="GB867" s="190" t="s">
        <v>271</v>
      </c>
      <c r="GC867" s="190" t="s">
        <v>271</v>
      </c>
      <c r="GD867" s="190" t="s">
        <v>271</v>
      </c>
      <c r="GE867" s="190" t="s">
        <v>271</v>
      </c>
    </row>
    <row r="868" spans="1:187" x14ac:dyDescent="0.3">
      <c r="A868" s="190" t="s">
        <v>372</v>
      </c>
      <c r="B868" s="190">
        <v>3414</v>
      </c>
      <c r="C868" s="190" t="s">
        <v>178</v>
      </c>
      <c r="D868" s="190" t="s">
        <v>238</v>
      </c>
      <c r="E868" s="190" t="s">
        <v>9215</v>
      </c>
      <c r="F868" s="190" t="s">
        <v>9214</v>
      </c>
      <c r="G868" s="190" t="s">
        <v>4028</v>
      </c>
      <c r="H868" s="190" t="s">
        <v>514</v>
      </c>
      <c r="I868" s="190" t="s">
        <v>513</v>
      </c>
      <c r="J868" s="190" t="s">
        <v>9204</v>
      </c>
      <c r="K868" s="190" t="s">
        <v>271</v>
      </c>
      <c r="L868" s="190" t="s">
        <v>271</v>
      </c>
      <c r="M868" s="190" t="s">
        <v>271</v>
      </c>
      <c r="N868" s="190" t="s">
        <v>271</v>
      </c>
      <c r="O868" s="190" t="s">
        <v>271</v>
      </c>
      <c r="P868" s="190" t="s">
        <v>271</v>
      </c>
      <c r="Q868" s="191">
        <v>42429</v>
      </c>
      <c r="R868" s="191">
        <v>42521</v>
      </c>
      <c r="T868" s="190" t="s">
        <v>452</v>
      </c>
      <c r="U868" s="194">
        <v>498009.48</v>
      </c>
      <c r="V868" s="190" t="s">
        <v>3073</v>
      </c>
      <c r="W868" s="190" t="s">
        <v>364</v>
      </c>
      <c r="X868" s="190" t="s">
        <v>3072</v>
      </c>
      <c r="Y868" s="190" t="s">
        <v>271</v>
      </c>
      <c r="Z868" s="190" t="s">
        <v>271</v>
      </c>
      <c r="AA868" s="190" t="s">
        <v>271</v>
      </c>
      <c r="AB868" s="190" t="s">
        <v>448</v>
      </c>
      <c r="AC868" s="190" t="s">
        <v>9213</v>
      </c>
      <c r="AD868" s="190" t="s">
        <v>325</v>
      </c>
      <c r="AE868" s="190" t="s">
        <v>9212</v>
      </c>
      <c r="AF868" s="190" t="s">
        <v>9211</v>
      </c>
      <c r="AG868" s="193">
        <v>0</v>
      </c>
      <c r="AH868" s="193">
        <v>0</v>
      </c>
      <c r="AI868" s="193">
        <v>0</v>
      </c>
      <c r="AJ868" s="193">
        <v>5350</v>
      </c>
      <c r="AK868" s="193">
        <v>4790</v>
      </c>
      <c r="AL868" s="193">
        <v>10140</v>
      </c>
      <c r="AM868" s="193">
        <v>0</v>
      </c>
      <c r="AN868" s="193">
        <v>0</v>
      </c>
      <c r="AO868" s="193">
        <v>0</v>
      </c>
      <c r="AP868" s="193">
        <v>0</v>
      </c>
      <c r="AQ868" s="193">
        <v>0</v>
      </c>
      <c r="AR868" s="193">
        <v>0</v>
      </c>
      <c r="AS868" s="190" t="s">
        <v>271</v>
      </c>
      <c r="AT868" s="193" t="s">
        <v>271</v>
      </c>
      <c r="AU868" s="193" t="s">
        <v>271</v>
      </c>
      <c r="AV868" s="190" t="s">
        <v>271</v>
      </c>
      <c r="AW868" s="193" t="s">
        <v>271</v>
      </c>
      <c r="AX868" s="193" t="s">
        <v>271</v>
      </c>
      <c r="AY868" s="190" t="s">
        <v>287</v>
      </c>
      <c r="AZ868" s="193">
        <v>0</v>
      </c>
      <c r="BA868" s="193">
        <v>0</v>
      </c>
      <c r="BB868" s="190" t="s">
        <v>271</v>
      </c>
      <c r="BC868" s="193" t="s">
        <v>271</v>
      </c>
      <c r="BD868" s="193" t="s">
        <v>271</v>
      </c>
      <c r="BE868" s="190" t="s">
        <v>271</v>
      </c>
      <c r="BF868" s="193" t="s">
        <v>271</v>
      </c>
      <c r="BG868" s="193" t="s">
        <v>271</v>
      </c>
      <c r="BH868" s="190" t="s">
        <v>271</v>
      </c>
      <c r="BI868" s="193" t="s">
        <v>271</v>
      </c>
      <c r="BJ868" s="193" t="s">
        <v>271</v>
      </c>
      <c r="BK868" s="190" t="s">
        <v>271</v>
      </c>
      <c r="BL868" s="193" t="s">
        <v>271</v>
      </c>
      <c r="BM868" s="193" t="s">
        <v>271</v>
      </c>
      <c r="BN868" s="190" t="s">
        <v>271</v>
      </c>
      <c r="BO868" s="193" t="s">
        <v>271</v>
      </c>
      <c r="BP868" s="193" t="s">
        <v>271</v>
      </c>
      <c r="BQ868" s="190" t="s">
        <v>271</v>
      </c>
      <c r="BR868" s="193" t="s">
        <v>271</v>
      </c>
      <c r="BS868" s="193" t="s">
        <v>271</v>
      </c>
      <c r="BT868" s="190" t="s">
        <v>271</v>
      </c>
      <c r="BU868" s="193" t="s">
        <v>271</v>
      </c>
      <c r="BV868" s="193" t="s">
        <v>271</v>
      </c>
      <c r="BW868" s="193">
        <v>0</v>
      </c>
      <c r="BX868" s="193">
        <v>0</v>
      </c>
      <c r="BY868" s="193">
        <v>0</v>
      </c>
      <c r="BZ868" s="193">
        <v>0</v>
      </c>
      <c r="CA868" s="193">
        <v>0</v>
      </c>
      <c r="CB868" s="193">
        <v>0</v>
      </c>
      <c r="CC868" s="190" t="s">
        <v>271</v>
      </c>
      <c r="CD868" s="193" t="s">
        <v>271</v>
      </c>
      <c r="CE868" s="193" t="s">
        <v>271</v>
      </c>
      <c r="CF868" s="190" t="s">
        <v>271</v>
      </c>
      <c r="CG868" s="193" t="s">
        <v>271</v>
      </c>
      <c r="CH868" s="193" t="s">
        <v>271</v>
      </c>
      <c r="CI868" s="190" t="s">
        <v>271</v>
      </c>
      <c r="CJ868" s="193" t="s">
        <v>271</v>
      </c>
      <c r="CK868" s="193" t="s">
        <v>271</v>
      </c>
      <c r="CL868" s="190" t="s">
        <v>271</v>
      </c>
      <c r="CM868" s="193" t="s">
        <v>271</v>
      </c>
      <c r="CN868" s="193" t="s">
        <v>271</v>
      </c>
      <c r="CO868" s="190" t="s">
        <v>271</v>
      </c>
      <c r="CP868" s="193" t="s">
        <v>271</v>
      </c>
      <c r="CQ868" s="193" t="s">
        <v>271</v>
      </c>
      <c r="CR868" s="190" t="s">
        <v>271</v>
      </c>
      <c r="CS868" s="193" t="s">
        <v>271</v>
      </c>
      <c r="CT868" s="193" t="s">
        <v>271</v>
      </c>
      <c r="CU868" s="190" t="s">
        <v>271</v>
      </c>
      <c r="CV868" s="193" t="s">
        <v>271</v>
      </c>
      <c r="CW868" s="193" t="s">
        <v>271</v>
      </c>
      <c r="CX868" s="190" t="s">
        <v>271</v>
      </c>
      <c r="CY868" s="193" t="s">
        <v>271</v>
      </c>
      <c r="CZ868" s="193" t="s">
        <v>271</v>
      </c>
      <c r="DA868" s="190" t="s">
        <v>271</v>
      </c>
      <c r="DB868" s="193" t="s">
        <v>271</v>
      </c>
      <c r="DC868" s="193" t="s">
        <v>271</v>
      </c>
      <c r="DD868" s="190" t="s">
        <v>271</v>
      </c>
      <c r="DE868" s="193" t="s">
        <v>271</v>
      </c>
      <c r="DF868" s="193" t="s">
        <v>271</v>
      </c>
      <c r="DG868" s="190" t="s">
        <v>271</v>
      </c>
      <c r="DH868" s="193" t="s">
        <v>271</v>
      </c>
      <c r="DI868" s="193" t="s">
        <v>271</v>
      </c>
      <c r="DJ868" s="190" t="s">
        <v>271</v>
      </c>
      <c r="DK868" s="193" t="s">
        <v>271</v>
      </c>
      <c r="DL868" s="193" t="s">
        <v>271</v>
      </c>
      <c r="DM868" s="190" t="s">
        <v>271</v>
      </c>
      <c r="DN868" s="193" t="s">
        <v>271</v>
      </c>
      <c r="DO868" s="193" t="s">
        <v>271</v>
      </c>
      <c r="DP868" s="190" t="s">
        <v>271</v>
      </c>
      <c r="DQ868" s="193" t="s">
        <v>271</v>
      </c>
      <c r="DR868" s="193" t="s">
        <v>271</v>
      </c>
      <c r="DS868" s="190" t="s">
        <v>271</v>
      </c>
      <c r="DT868" s="193" t="s">
        <v>271</v>
      </c>
      <c r="DU868" s="193" t="s">
        <v>271</v>
      </c>
      <c r="DV868" s="190" t="s">
        <v>271</v>
      </c>
      <c r="DW868" s="193" t="s">
        <v>271</v>
      </c>
      <c r="DX868" s="193" t="s">
        <v>271</v>
      </c>
      <c r="DY868" s="190" t="s">
        <v>271</v>
      </c>
      <c r="DZ868" s="190" t="s">
        <v>271</v>
      </c>
      <c r="EA868" s="190" t="s">
        <v>271</v>
      </c>
      <c r="EB868" s="190" t="s">
        <v>271</v>
      </c>
      <c r="EC868" s="190" t="s">
        <v>271</v>
      </c>
      <c r="ED868" s="190" t="s">
        <v>271</v>
      </c>
      <c r="EE868" s="190" t="s">
        <v>271</v>
      </c>
      <c r="EF868" s="190" t="s">
        <v>271</v>
      </c>
      <c r="EG868" s="190" t="s">
        <v>271</v>
      </c>
      <c r="EH868" s="190" t="s">
        <v>271</v>
      </c>
      <c r="EI868" s="190" t="s">
        <v>483</v>
      </c>
      <c r="EJ868" s="190" t="s">
        <v>271</v>
      </c>
      <c r="EK868" s="190" t="s">
        <v>271</v>
      </c>
      <c r="EL868" s="190" t="s">
        <v>271</v>
      </c>
      <c r="EM868" s="190" t="s">
        <v>271</v>
      </c>
      <c r="EN868" s="190" t="s">
        <v>271</v>
      </c>
      <c r="EO868" s="190" t="s">
        <v>271</v>
      </c>
      <c r="EP868" s="190" t="s">
        <v>271</v>
      </c>
      <c r="EQ868" s="190" t="s">
        <v>271</v>
      </c>
      <c r="ER868" s="190" t="s">
        <v>271</v>
      </c>
      <c r="ES868" s="190" t="s">
        <v>271</v>
      </c>
      <c r="ET868" s="190" t="s">
        <v>271</v>
      </c>
      <c r="EU868" s="190" t="s">
        <v>271</v>
      </c>
      <c r="EV868" s="190" t="s">
        <v>271</v>
      </c>
      <c r="EW868" s="190" t="s">
        <v>271</v>
      </c>
      <c r="EX868" s="190" t="s">
        <v>271</v>
      </c>
      <c r="EY868" s="190" t="s">
        <v>271</v>
      </c>
      <c r="EZ868" s="190" t="s">
        <v>271</v>
      </c>
      <c r="FA868" s="190" t="s">
        <v>271</v>
      </c>
      <c r="FB868" s="193">
        <v>0</v>
      </c>
      <c r="FC868" s="190" t="s">
        <v>271</v>
      </c>
      <c r="FD868" s="190" t="s">
        <v>271</v>
      </c>
      <c r="FE868" s="190" t="s">
        <v>271</v>
      </c>
      <c r="FF868" s="190" t="s">
        <v>271</v>
      </c>
      <c r="FG868" s="190" t="s">
        <v>271</v>
      </c>
      <c r="FH868" s="190" t="s">
        <v>271</v>
      </c>
      <c r="FI868" s="190" t="s">
        <v>271</v>
      </c>
      <c r="FJ868" s="190" t="s">
        <v>271</v>
      </c>
      <c r="FK868" s="190" t="s">
        <v>271</v>
      </c>
      <c r="FL868" s="190" t="s">
        <v>271</v>
      </c>
      <c r="FM868" s="190" t="s">
        <v>271</v>
      </c>
      <c r="FN868" s="190" t="s">
        <v>271</v>
      </c>
      <c r="FO868" s="190" t="s">
        <v>271</v>
      </c>
      <c r="FP868" s="190" t="s">
        <v>271</v>
      </c>
      <c r="FQ868" s="193">
        <v>0</v>
      </c>
      <c r="FR868" s="193">
        <v>0</v>
      </c>
      <c r="FS868" s="190" t="s">
        <v>271</v>
      </c>
      <c r="FT868" s="190" t="s">
        <v>271</v>
      </c>
      <c r="FU868" s="190" t="s">
        <v>272</v>
      </c>
      <c r="FV868" s="190" t="s">
        <v>271</v>
      </c>
      <c r="FW868" s="190" t="s">
        <v>271</v>
      </c>
      <c r="FX868" s="190" t="s">
        <v>271</v>
      </c>
      <c r="FY868" s="190" t="s">
        <v>271</v>
      </c>
      <c r="FZ868" s="190" t="s">
        <v>271</v>
      </c>
      <c r="GA868" s="190" t="s">
        <v>271</v>
      </c>
      <c r="GB868" s="190" t="s">
        <v>271</v>
      </c>
      <c r="GC868" s="190" t="s">
        <v>271</v>
      </c>
      <c r="GD868" s="190" t="s">
        <v>271</v>
      </c>
      <c r="GE868" s="190" t="s">
        <v>271</v>
      </c>
    </row>
    <row r="869" spans="1:187" x14ac:dyDescent="0.3">
      <c r="A869" s="190" t="s">
        <v>372</v>
      </c>
      <c r="B869" s="190">
        <v>3415</v>
      </c>
      <c r="C869" s="190" t="s">
        <v>178</v>
      </c>
      <c r="D869" s="190" t="s">
        <v>238</v>
      </c>
      <c r="E869" s="190" t="s">
        <v>9210</v>
      </c>
      <c r="F869" s="190" t="s">
        <v>9209</v>
      </c>
      <c r="G869" s="190" t="s">
        <v>4028</v>
      </c>
      <c r="H869" s="190" t="s">
        <v>514</v>
      </c>
      <c r="I869" s="190" t="s">
        <v>513</v>
      </c>
      <c r="J869" s="190" t="s">
        <v>9204</v>
      </c>
      <c r="K869" s="190" t="s">
        <v>271</v>
      </c>
      <c r="L869" s="190" t="s">
        <v>271</v>
      </c>
      <c r="M869" s="190" t="s">
        <v>271</v>
      </c>
      <c r="N869" s="190" t="s">
        <v>271</v>
      </c>
      <c r="O869" s="190" t="s">
        <v>271</v>
      </c>
      <c r="P869" s="190" t="s">
        <v>271</v>
      </c>
      <c r="Q869" s="191">
        <v>42278</v>
      </c>
      <c r="R869" s="191">
        <v>42369</v>
      </c>
      <c r="T869" s="190" t="s">
        <v>452</v>
      </c>
      <c r="U869" s="194">
        <v>367034</v>
      </c>
      <c r="V869" s="190" t="s">
        <v>3058</v>
      </c>
      <c r="W869" s="190" t="s">
        <v>918</v>
      </c>
      <c r="X869" s="190" t="s">
        <v>3057</v>
      </c>
      <c r="Y869" s="190" t="s">
        <v>271</v>
      </c>
      <c r="Z869" s="190" t="s">
        <v>271</v>
      </c>
      <c r="AA869" s="190" t="s">
        <v>271</v>
      </c>
      <c r="AB869" s="190" t="s">
        <v>448</v>
      </c>
      <c r="AC869" s="190" t="s">
        <v>9208</v>
      </c>
      <c r="AD869" s="190" t="s">
        <v>325</v>
      </c>
      <c r="AE869" s="190" t="s">
        <v>9196</v>
      </c>
      <c r="AF869" s="190" t="s">
        <v>9207</v>
      </c>
      <c r="AG869" s="193">
        <v>0</v>
      </c>
      <c r="AH869" s="193">
        <v>0</v>
      </c>
      <c r="AI869" s="193">
        <v>0</v>
      </c>
      <c r="AJ869" s="193">
        <v>20000</v>
      </c>
      <c r="AK869" s="193">
        <v>25000</v>
      </c>
      <c r="AL869" s="193">
        <v>45000</v>
      </c>
      <c r="AM869" s="193">
        <v>0</v>
      </c>
      <c r="AN869" s="193">
        <v>0</v>
      </c>
      <c r="AO869" s="193">
        <v>0</v>
      </c>
      <c r="AP869" s="193">
        <v>25890</v>
      </c>
      <c r="AQ869" s="193">
        <v>29170</v>
      </c>
      <c r="AR869" s="193">
        <v>55060</v>
      </c>
      <c r="AS869" s="190" t="s">
        <v>271</v>
      </c>
      <c r="AT869" s="193" t="s">
        <v>271</v>
      </c>
      <c r="AU869" s="193" t="s">
        <v>271</v>
      </c>
      <c r="AV869" s="190" t="s">
        <v>271</v>
      </c>
      <c r="AW869" s="193" t="s">
        <v>271</v>
      </c>
      <c r="AX869" s="193" t="s">
        <v>271</v>
      </c>
      <c r="AY869" s="190" t="s">
        <v>271</v>
      </c>
      <c r="AZ869" s="193" t="s">
        <v>271</v>
      </c>
      <c r="BA869" s="193" t="s">
        <v>271</v>
      </c>
      <c r="BB869" s="190" t="s">
        <v>271</v>
      </c>
      <c r="BC869" s="193" t="s">
        <v>271</v>
      </c>
      <c r="BD869" s="193" t="s">
        <v>271</v>
      </c>
      <c r="BE869" s="190" t="s">
        <v>271</v>
      </c>
      <c r="BF869" s="193" t="s">
        <v>271</v>
      </c>
      <c r="BG869" s="193" t="s">
        <v>271</v>
      </c>
      <c r="BH869" s="190" t="s">
        <v>271</v>
      </c>
      <c r="BI869" s="193" t="s">
        <v>271</v>
      </c>
      <c r="BJ869" s="193" t="s">
        <v>271</v>
      </c>
      <c r="BK869" s="190" t="s">
        <v>271</v>
      </c>
      <c r="BL869" s="193" t="s">
        <v>271</v>
      </c>
      <c r="BM869" s="193" t="s">
        <v>271</v>
      </c>
      <c r="BN869" s="190" t="s">
        <v>271</v>
      </c>
      <c r="BO869" s="193" t="s">
        <v>271</v>
      </c>
      <c r="BP869" s="193" t="s">
        <v>271</v>
      </c>
      <c r="BQ869" s="190" t="s">
        <v>287</v>
      </c>
      <c r="BR869" s="193">
        <v>55060</v>
      </c>
      <c r="BS869" s="193">
        <v>0</v>
      </c>
      <c r="BT869" s="190" t="s">
        <v>271</v>
      </c>
      <c r="BU869" s="193" t="s">
        <v>271</v>
      </c>
      <c r="BV869" s="193" t="s">
        <v>271</v>
      </c>
      <c r="BW869" s="193">
        <v>0</v>
      </c>
      <c r="BX869" s="193">
        <v>0</v>
      </c>
      <c r="BY869" s="193">
        <v>0</v>
      </c>
      <c r="BZ869" s="193">
        <v>0</v>
      </c>
      <c r="CA869" s="193">
        <v>0</v>
      </c>
      <c r="CB869" s="193">
        <v>0</v>
      </c>
      <c r="CC869" s="190" t="s">
        <v>271</v>
      </c>
      <c r="CD869" s="193" t="s">
        <v>271</v>
      </c>
      <c r="CE869" s="193" t="s">
        <v>271</v>
      </c>
      <c r="CF869" s="190" t="s">
        <v>271</v>
      </c>
      <c r="CG869" s="193" t="s">
        <v>271</v>
      </c>
      <c r="CH869" s="193" t="s">
        <v>271</v>
      </c>
      <c r="CI869" s="190" t="s">
        <v>271</v>
      </c>
      <c r="CJ869" s="193" t="s">
        <v>271</v>
      </c>
      <c r="CK869" s="193" t="s">
        <v>271</v>
      </c>
      <c r="CL869" s="190" t="s">
        <v>271</v>
      </c>
      <c r="CM869" s="193" t="s">
        <v>271</v>
      </c>
      <c r="CN869" s="193" t="s">
        <v>271</v>
      </c>
      <c r="CO869" s="190" t="s">
        <v>271</v>
      </c>
      <c r="CP869" s="193" t="s">
        <v>271</v>
      </c>
      <c r="CQ869" s="193" t="s">
        <v>271</v>
      </c>
      <c r="CR869" s="190" t="s">
        <v>271</v>
      </c>
      <c r="CS869" s="193" t="s">
        <v>271</v>
      </c>
      <c r="CT869" s="193" t="s">
        <v>271</v>
      </c>
      <c r="CU869" s="190" t="s">
        <v>271</v>
      </c>
      <c r="CV869" s="193" t="s">
        <v>271</v>
      </c>
      <c r="CW869" s="193" t="s">
        <v>271</v>
      </c>
      <c r="CX869" s="190" t="s">
        <v>271</v>
      </c>
      <c r="CY869" s="193" t="s">
        <v>271</v>
      </c>
      <c r="CZ869" s="193" t="s">
        <v>271</v>
      </c>
      <c r="DA869" s="190" t="s">
        <v>271</v>
      </c>
      <c r="DB869" s="193" t="s">
        <v>271</v>
      </c>
      <c r="DC869" s="193" t="s">
        <v>271</v>
      </c>
      <c r="DD869" s="190" t="s">
        <v>271</v>
      </c>
      <c r="DE869" s="193" t="s">
        <v>271</v>
      </c>
      <c r="DF869" s="193" t="s">
        <v>271</v>
      </c>
      <c r="DG869" s="190" t="s">
        <v>271</v>
      </c>
      <c r="DH869" s="193" t="s">
        <v>271</v>
      </c>
      <c r="DI869" s="193" t="s">
        <v>271</v>
      </c>
      <c r="DJ869" s="190" t="s">
        <v>271</v>
      </c>
      <c r="DK869" s="193" t="s">
        <v>271</v>
      </c>
      <c r="DL869" s="193" t="s">
        <v>271</v>
      </c>
      <c r="DM869" s="190" t="s">
        <v>271</v>
      </c>
      <c r="DN869" s="193" t="s">
        <v>271</v>
      </c>
      <c r="DO869" s="193" t="s">
        <v>271</v>
      </c>
      <c r="DP869" s="190" t="s">
        <v>271</v>
      </c>
      <c r="DQ869" s="193" t="s">
        <v>271</v>
      </c>
      <c r="DR869" s="193" t="s">
        <v>271</v>
      </c>
      <c r="DS869" s="190" t="s">
        <v>271</v>
      </c>
      <c r="DT869" s="193" t="s">
        <v>271</v>
      </c>
      <c r="DU869" s="193" t="s">
        <v>271</v>
      </c>
      <c r="DV869" s="190" t="s">
        <v>271</v>
      </c>
      <c r="DW869" s="193" t="s">
        <v>271</v>
      </c>
      <c r="DX869" s="193" t="s">
        <v>271</v>
      </c>
      <c r="DY869" s="190" t="s">
        <v>271</v>
      </c>
      <c r="DZ869" s="190" t="s">
        <v>271</v>
      </c>
      <c r="EA869" s="190" t="s">
        <v>271</v>
      </c>
      <c r="EB869" s="190" t="s">
        <v>271</v>
      </c>
      <c r="EC869" s="190" t="s">
        <v>271</v>
      </c>
      <c r="ED869" s="190" t="s">
        <v>271</v>
      </c>
      <c r="EE869" s="190" t="s">
        <v>271</v>
      </c>
      <c r="EF869" s="190" t="s">
        <v>271</v>
      </c>
      <c r="EG869" s="190" t="s">
        <v>271</v>
      </c>
      <c r="EH869" s="190" t="s">
        <v>271</v>
      </c>
      <c r="EI869" s="190" t="s">
        <v>483</v>
      </c>
      <c r="EJ869" s="190" t="s">
        <v>271</v>
      </c>
      <c r="EK869" s="190" t="s">
        <v>271</v>
      </c>
      <c r="EL869" s="190" t="s">
        <v>271</v>
      </c>
      <c r="EM869" s="190" t="s">
        <v>271</v>
      </c>
      <c r="EN869" s="190" t="s">
        <v>271</v>
      </c>
      <c r="EO869" s="190" t="s">
        <v>271</v>
      </c>
      <c r="EP869" s="190" t="s">
        <v>271</v>
      </c>
      <c r="EQ869" s="190" t="s">
        <v>271</v>
      </c>
      <c r="ER869" s="190" t="s">
        <v>271</v>
      </c>
      <c r="ES869" s="190" t="s">
        <v>271</v>
      </c>
      <c r="ET869" s="190" t="s">
        <v>271</v>
      </c>
      <c r="EU869" s="190" t="s">
        <v>271</v>
      </c>
      <c r="EV869" s="190" t="s">
        <v>271</v>
      </c>
      <c r="EW869" s="190" t="s">
        <v>271</v>
      </c>
      <c r="EX869" s="190" t="s">
        <v>271</v>
      </c>
      <c r="EY869" s="190" t="s">
        <v>271</v>
      </c>
      <c r="EZ869" s="190" t="s">
        <v>271</v>
      </c>
      <c r="FA869" s="190" t="s">
        <v>271</v>
      </c>
      <c r="FB869" s="193">
        <v>0</v>
      </c>
      <c r="FC869" s="190" t="s">
        <v>271</v>
      </c>
      <c r="FD869" s="190" t="s">
        <v>271</v>
      </c>
      <c r="FE869" s="190" t="s">
        <v>271</v>
      </c>
      <c r="FF869" s="190" t="s">
        <v>271</v>
      </c>
      <c r="FG869" s="190" t="s">
        <v>271</v>
      </c>
      <c r="FH869" s="190" t="s">
        <v>271</v>
      </c>
      <c r="FI869" s="190" t="s">
        <v>271</v>
      </c>
      <c r="FJ869" s="190" t="s">
        <v>271</v>
      </c>
      <c r="FK869" s="190" t="s">
        <v>271</v>
      </c>
      <c r="FL869" s="190" t="s">
        <v>271</v>
      </c>
      <c r="FM869" s="190" t="s">
        <v>271</v>
      </c>
      <c r="FN869" s="190" t="s">
        <v>271</v>
      </c>
      <c r="FO869" s="190" t="s">
        <v>271</v>
      </c>
      <c r="FP869" s="190" t="s">
        <v>271</v>
      </c>
      <c r="FQ869" s="193">
        <v>0</v>
      </c>
      <c r="FR869" s="193">
        <v>55060</v>
      </c>
      <c r="FS869" s="190" t="s">
        <v>271</v>
      </c>
      <c r="FT869" s="190" t="s">
        <v>271</v>
      </c>
      <c r="FU869" s="190" t="s">
        <v>272</v>
      </c>
      <c r="FV869" s="190" t="s">
        <v>271</v>
      </c>
      <c r="FW869" s="190" t="s">
        <v>271</v>
      </c>
      <c r="FX869" s="190" t="s">
        <v>271</v>
      </c>
      <c r="FY869" s="190" t="s">
        <v>271</v>
      </c>
      <c r="FZ869" s="190" t="s">
        <v>271</v>
      </c>
      <c r="GA869" s="190" t="s">
        <v>271</v>
      </c>
      <c r="GB869" s="190" t="s">
        <v>271</v>
      </c>
      <c r="GC869" s="190" t="s">
        <v>271</v>
      </c>
      <c r="GD869" s="190" t="s">
        <v>271</v>
      </c>
      <c r="GE869" s="190" t="s">
        <v>271</v>
      </c>
    </row>
    <row r="870" spans="1:187" x14ac:dyDescent="0.3">
      <c r="A870" s="190" t="s">
        <v>372</v>
      </c>
      <c r="B870" s="190">
        <v>3416</v>
      </c>
      <c r="C870" s="190" t="s">
        <v>178</v>
      </c>
      <c r="D870" s="190" t="s">
        <v>238</v>
      </c>
      <c r="E870" s="190" t="s">
        <v>9206</v>
      </c>
      <c r="F870" s="190" t="s">
        <v>9205</v>
      </c>
      <c r="G870" s="190" t="s">
        <v>4028</v>
      </c>
      <c r="H870" s="190" t="s">
        <v>514</v>
      </c>
      <c r="I870" s="190" t="s">
        <v>513</v>
      </c>
      <c r="J870" s="190" t="s">
        <v>9204</v>
      </c>
      <c r="K870" s="190" t="s">
        <v>271</v>
      </c>
      <c r="L870" s="190" t="s">
        <v>271</v>
      </c>
      <c r="M870" s="190" t="s">
        <v>271</v>
      </c>
      <c r="N870" s="190" t="s">
        <v>271</v>
      </c>
      <c r="O870" s="190" t="s">
        <v>271</v>
      </c>
      <c r="P870" s="190" t="s">
        <v>271</v>
      </c>
      <c r="Q870" s="191">
        <v>42429</v>
      </c>
      <c r="R870" s="191">
        <v>42521</v>
      </c>
      <c r="T870" s="190" t="s">
        <v>452</v>
      </c>
      <c r="U870" s="194">
        <v>605348.86</v>
      </c>
      <c r="V870" s="190" t="s">
        <v>3073</v>
      </c>
      <c r="W870" s="190" t="s">
        <v>364</v>
      </c>
      <c r="X870" s="190" t="s">
        <v>3072</v>
      </c>
      <c r="Y870" s="190" t="s">
        <v>271</v>
      </c>
      <c r="Z870" s="190" t="s">
        <v>271</v>
      </c>
      <c r="AA870" s="190" t="s">
        <v>271</v>
      </c>
      <c r="AB870" s="190" t="s">
        <v>448</v>
      </c>
      <c r="AC870" s="190" t="s">
        <v>9203</v>
      </c>
      <c r="AD870" s="190" t="s">
        <v>325</v>
      </c>
      <c r="AE870" s="190" t="s">
        <v>9202</v>
      </c>
      <c r="AF870" s="190" t="s">
        <v>9201</v>
      </c>
      <c r="AG870" s="193">
        <v>0</v>
      </c>
      <c r="AH870" s="193">
        <v>0</v>
      </c>
      <c r="AI870" s="193">
        <v>0</v>
      </c>
      <c r="AJ870" s="193">
        <v>71722</v>
      </c>
      <c r="AK870" s="193">
        <v>48769</v>
      </c>
      <c r="AL870" s="193">
        <v>120491</v>
      </c>
      <c r="AM870" s="193">
        <v>0</v>
      </c>
      <c r="AN870" s="193">
        <v>0</v>
      </c>
      <c r="AO870" s="193">
        <v>0</v>
      </c>
      <c r="AP870" s="193">
        <v>60739</v>
      </c>
      <c r="AQ870" s="193">
        <v>43772</v>
      </c>
      <c r="AR870" s="193">
        <v>104511</v>
      </c>
      <c r="AS870" s="190" t="s">
        <v>271</v>
      </c>
      <c r="AT870" s="193" t="s">
        <v>271</v>
      </c>
      <c r="AU870" s="193" t="s">
        <v>271</v>
      </c>
      <c r="AV870" s="190" t="s">
        <v>271</v>
      </c>
      <c r="AW870" s="193" t="s">
        <v>271</v>
      </c>
      <c r="AX870" s="193" t="s">
        <v>271</v>
      </c>
      <c r="AY870" s="190" t="s">
        <v>271</v>
      </c>
      <c r="AZ870" s="193" t="s">
        <v>271</v>
      </c>
      <c r="BA870" s="193" t="s">
        <v>271</v>
      </c>
      <c r="BB870" s="190" t="s">
        <v>271</v>
      </c>
      <c r="BC870" s="193" t="s">
        <v>271</v>
      </c>
      <c r="BD870" s="193" t="s">
        <v>271</v>
      </c>
      <c r="BE870" s="190" t="s">
        <v>287</v>
      </c>
      <c r="BF870" s="193">
        <v>104511</v>
      </c>
      <c r="BG870" s="193">
        <v>0</v>
      </c>
      <c r="BH870" s="190" t="s">
        <v>271</v>
      </c>
      <c r="BI870" s="193" t="s">
        <v>271</v>
      </c>
      <c r="BJ870" s="193" t="s">
        <v>271</v>
      </c>
      <c r="BK870" s="190" t="s">
        <v>271</v>
      </c>
      <c r="BL870" s="193" t="s">
        <v>271</v>
      </c>
      <c r="BM870" s="193" t="s">
        <v>271</v>
      </c>
      <c r="BN870" s="190" t="s">
        <v>271</v>
      </c>
      <c r="BO870" s="193" t="s">
        <v>271</v>
      </c>
      <c r="BP870" s="193" t="s">
        <v>271</v>
      </c>
      <c r="BQ870" s="190" t="s">
        <v>271</v>
      </c>
      <c r="BR870" s="193" t="s">
        <v>271</v>
      </c>
      <c r="BS870" s="193" t="s">
        <v>271</v>
      </c>
      <c r="BT870" s="190" t="s">
        <v>271</v>
      </c>
      <c r="BU870" s="193" t="s">
        <v>271</v>
      </c>
      <c r="BV870" s="193" t="s">
        <v>271</v>
      </c>
      <c r="BW870" s="193">
        <v>0</v>
      </c>
      <c r="BX870" s="193">
        <v>0</v>
      </c>
      <c r="BY870" s="193">
        <v>0</v>
      </c>
      <c r="BZ870" s="193">
        <v>0</v>
      </c>
      <c r="CA870" s="193">
        <v>0</v>
      </c>
      <c r="CB870" s="193">
        <v>0</v>
      </c>
      <c r="CC870" s="190" t="s">
        <v>271</v>
      </c>
      <c r="CD870" s="193" t="s">
        <v>271</v>
      </c>
      <c r="CE870" s="193" t="s">
        <v>271</v>
      </c>
      <c r="CF870" s="190" t="s">
        <v>271</v>
      </c>
      <c r="CG870" s="193" t="s">
        <v>271</v>
      </c>
      <c r="CH870" s="193" t="s">
        <v>271</v>
      </c>
      <c r="CI870" s="190" t="s">
        <v>271</v>
      </c>
      <c r="CJ870" s="193" t="s">
        <v>271</v>
      </c>
      <c r="CK870" s="193" t="s">
        <v>271</v>
      </c>
      <c r="CL870" s="190" t="s">
        <v>271</v>
      </c>
      <c r="CM870" s="193" t="s">
        <v>271</v>
      </c>
      <c r="CN870" s="193" t="s">
        <v>271</v>
      </c>
      <c r="CO870" s="190" t="s">
        <v>271</v>
      </c>
      <c r="CP870" s="193" t="s">
        <v>271</v>
      </c>
      <c r="CQ870" s="193" t="s">
        <v>271</v>
      </c>
      <c r="CR870" s="190" t="s">
        <v>271</v>
      </c>
      <c r="CS870" s="193" t="s">
        <v>271</v>
      </c>
      <c r="CT870" s="193" t="s">
        <v>271</v>
      </c>
      <c r="CU870" s="190" t="s">
        <v>271</v>
      </c>
      <c r="CV870" s="193" t="s">
        <v>271</v>
      </c>
      <c r="CW870" s="193" t="s">
        <v>271</v>
      </c>
      <c r="CX870" s="190" t="s">
        <v>271</v>
      </c>
      <c r="CY870" s="193" t="s">
        <v>271</v>
      </c>
      <c r="CZ870" s="193" t="s">
        <v>271</v>
      </c>
      <c r="DA870" s="190" t="s">
        <v>271</v>
      </c>
      <c r="DB870" s="193" t="s">
        <v>271</v>
      </c>
      <c r="DC870" s="193" t="s">
        <v>271</v>
      </c>
      <c r="DD870" s="190" t="s">
        <v>271</v>
      </c>
      <c r="DE870" s="193" t="s">
        <v>271</v>
      </c>
      <c r="DF870" s="193" t="s">
        <v>271</v>
      </c>
      <c r="DG870" s="190" t="s">
        <v>271</v>
      </c>
      <c r="DH870" s="193" t="s">
        <v>271</v>
      </c>
      <c r="DI870" s="193" t="s">
        <v>271</v>
      </c>
      <c r="DJ870" s="190" t="s">
        <v>271</v>
      </c>
      <c r="DK870" s="193" t="s">
        <v>271</v>
      </c>
      <c r="DL870" s="193" t="s">
        <v>271</v>
      </c>
      <c r="DM870" s="190" t="s">
        <v>271</v>
      </c>
      <c r="DN870" s="193" t="s">
        <v>271</v>
      </c>
      <c r="DO870" s="193" t="s">
        <v>271</v>
      </c>
      <c r="DP870" s="190" t="s">
        <v>271</v>
      </c>
      <c r="DQ870" s="193" t="s">
        <v>271</v>
      </c>
      <c r="DR870" s="193" t="s">
        <v>271</v>
      </c>
      <c r="DS870" s="190" t="s">
        <v>271</v>
      </c>
      <c r="DT870" s="193" t="s">
        <v>271</v>
      </c>
      <c r="DU870" s="193" t="s">
        <v>271</v>
      </c>
      <c r="DV870" s="190" t="s">
        <v>271</v>
      </c>
      <c r="DW870" s="193" t="s">
        <v>271</v>
      </c>
      <c r="DX870" s="193" t="s">
        <v>271</v>
      </c>
      <c r="DY870" s="190" t="s">
        <v>271</v>
      </c>
      <c r="DZ870" s="190" t="s">
        <v>271</v>
      </c>
      <c r="EA870" s="190" t="s">
        <v>271</v>
      </c>
      <c r="EB870" s="190" t="s">
        <v>271</v>
      </c>
      <c r="EC870" s="190" t="s">
        <v>271</v>
      </c>
      <c r="ED870" s="190" t="s">
        <v>271</v>
      </c>
      <c r="EE870" s="190" t="s">
        <v>271</v>
      </c>
      <c r="EF870" s="190" t="s">
        <v>271</v>
      </c>
      <c r="EG870" s="190" t="s">
        <v>271</v>
      </c>
      <c r="EH870" s="190" t="s">
        <v>271</v>
      </c>
      <c r="EI870" s="190" t="s">
        <v>483</v>
      </c>
      <c r="EJ870" s="190" t="s">
        <v>271</v>
      </c>
      <c r="EK870" s="190" t="s">
        <v>271</v>
      </c>
      <c r="EL870" s="190" t="s">
        <v>271</v>
      </c>
      <c r="EM870" s="190" t="s">
        <v>271</v>
      </c>
      <c r="EN870" s="190" t="s">
        <v>271</v>
      </c>
      <c r="EO870" s="190" t="s">
        <v>271</v>
      </c>
      <c r="EP870" s="190" t="s">
        <v>271</v>
      </c>
      <c r="EQ870" s="190" t="s">
        <v>271</v>
      </c>
      <c r="ER870" s="190" t="s">
        <v>271</v>
      </c>
      <c r="ES870" s="190" t="s">
        <v>271</v>
      </c>
      <c r="ET870" s="190" t="s">
        <v>271</v>
      </c>
      <c r="EU870" s="190" t="s">
        <v>271</v>
      </c>
      <c r="EV870" s="190" t="s">
        <v>271</v>
      </c>
      <c r="EW870" s="190" t="s">
        <v>271</v>
      </c>
      <c r="EX870" s="190" t="s">
        <v>271</v>
      </c>
      <c r="EY870" s="190" t="s">
        <v>271</v>
      </c>
      <c r="EZ870" s="190" t="s">
        <v>271</v>
      </c>
      <c r="FA870" s="190" t="s">
        <v>271</v>
      </c>
      <c r="FB870" s="193">
        <v>0</v>
      </c>
      <c r="FC870" s="190" t="s">
        <v>271</v>
      </c>
      <c r="FD870" s="190" t="s">
        <v>271</v>
      </c>
      <c r="FE870" s="190" t="s">
        <v>271</v>
      </c>
      <c r="FF870" s="190" t="s">
        <v>271</v>
      </c>
      <c r="FG870" s="190" t="s">
        <v>271</v>
      </c>
      <c r="FH870" s="190" t="s">
        <v>271</v>
      </c>
      <c r="FI870" s="190" t="s">
        <v>271</v>
      </c>
      <c r="FJ870" s="190" t="s">
        <v>271</v>
      </c>
      <c r="FK870" s="190" t="s">
        <v>271</v>
      </c>
      <c r="FL870" s="190" t="s">
        <v>271</v>
      </c>
      <c r="FM870" s="190" t="s">
        <v>271</v>
      </c>
      <c r="FN870" s="190" t="s">
        <v>271</v>
      </c>
      <c r="FO870" s="190" t="s">
        <v>271</v>
      </c>
      <c r="FP870" s="190" t="s">
        <v>271</v>
      </c>
      <c r="FQ870" s="193">
        <v>0</v>
      </c>
      <c r="FR870" s="193">
        <v>104511</v>
      </c>
      <c r="FS870" s="190" t="s">
        <v>271</v>
      </c>
      <c r="FT870" s="190" t="s">
        <v>271</v>
      </c>
      <c r="FU870" s="190" t="s">
        <v>272</v>
      </c>
      <c r="FV870" s="190" t="s">
        <v>271</v>
      </c>
      <c r="FW870" s="190" t="s">
        <v>271</v>
      </c>
      <c r="FX870" s="190" t="s">
        <v>271</v>
      </c>
      <c r="FY870" s="190" t="s">
        <v>271</v>
      </c>
      <c r="FZ870" s="190" t="s">
        <v>271</v>
      </c>
      <c r="GA870" s="190" t="s">
        <v>271</v>
      </c>
      <c r="GB870" s="190" t="s">
        <v>271</v>
      </c>
      <c r="GC870" s="190" t="s">
        <v>271</v>
      </c>
      <c r="GD870" s="190" t="s">
        <v>271</v>
      </c>
      <c r="GE870" s="190" t="s">
        <v>271</v>
      </c>
    </row>
    <row r="871" spans="1:187" x14ac:dyDescent="0.3">
      <c r="A871" s="190" t="s">
        <v>372</v>
      </c>
      <c r="B871" s="190">
        <v>3417</v>
      </c>
      <c r="C871" s="190" t="s">
        <v>178</v>
      </c>
      <c r="D871" s="190" t="s">
        <v>238</v>
      </c>
      <c r="E871" s="190" t="s">
        <v>9200</v>
      </c>
      <c r="F871" s="190" t="s">
        <v>9199</v>
      </c>
      <c r="G871" s="190" t="s">
        <v>4028</v>
      </c>
      <c r="H871" s="190" t="s">
        <v>514</v>
      </c>
      <c r="I871" s="190" t="s">
        <v>513</v>
      </c>
      <c r="J871" s="190" t="s">
        <v>9198</v>
      </c>
      <c r="K871" s="190" t="s">
        <v>271</v>
      </c>
      <c r="L871" s="190" t="s">
        <v>271</v>
      </c>
      <c r="M871" s="190" t="s">
        <v>271</v>
      </c>
      <c r="N871" s="190" t="s">
        <v>271</v>
      </c>
      <c r="O871" s="190" t="s">
        <v>271</v>
      </c>
      <c r="P871" s="190" t="s">
        <v>271</v>
      </c>
      <c r="Q871" s="191">
        <v>42461</v>
      </c>
      <c r="R871" s="191">
        <v>42735</v>
      </c>
      <c r="T871" s="190" t="s">
        <v>452</v>
      </c>
      <c r="U871" s="194">
        <v>1800110</v>
      </c>
      <c r="V871" s="190" t="s">
        <v>3058</v>
      </c>
      <c r="W871" s="190" t="s">
        <v>918</v>
      </c>
      <c r="X871" s="190" t="s">
        <v>3057</v>
      </c>
      <c r="Y871" s="190" t="s">
        <v>271</v>
      </c>
      <c r="Z871" s="190" t="s">
        <v>271</v>
      </c>
      <c r="AA871" s="190" t="s">
        <v>271</v>
      </c>
      <c r="AB871" s="190" t="s">
        <v>448</v>
      </c>
      <c r="AC871" s="190" t="s">
        <v>9197</v>
      </c>
      <c r="AD871" s="190" t="s">
        <v>325</v>
      </c>
      <c r="AE871" s="190" t="s">
        <v>9196</v>
      </c>
      <c r="AF871" s="190" t="s">
        <v>9195</v>
      </c>
      <c r="AG871" s="193">
        <v>120000</v>
      </c>
      <c r="AH871" s="193">
        <v>70000</v>
      </c>
      <c r="AI871" s="193">
        <v>190000</v>
      </c>
      <c r="AJ871" s="193">
        <v>6000</v>
      </c>
      <c r="AK871" s="193">
        <v>4000</v>
      </c>
      <c r="AL871" s="193">
        <v>10000</v>
      </c>
      <c r="AM871" s="193">
        <v>0</v>
      </c>
      <c r="AN871" s="193">
        <v>0</v>
      </c>
      <c r="AO871" s="193">
        <v>0</v>
      </c>
      <c r="AP871" s="193">
        <v>0</v>
      </c>
      <c r="AQ871" s="193">
        <v>0</v>
      </c>
      <c r="AR871" s="193">
        <v>0</v>
      </c>
      <c r="AS871" s="190" t="s">
        <v>271</v>
      </c>
      <c r="AT871" s="193" t="s">
        <v>271</v>
      </c>
      <c r="AU871" s="193" t="s">
        <v>271</v>
      </c>
      <c r="AV871" s="190" t="s">
        <v>271</v>
      </c>
      <c r="AW871" s="193" t="s">
        <v>271</v>
      </c>
      <c r="AX871" s="193" t="s">
        <v>271</v>
      </c>
      <c r="AY871" s="190" t="s">
        <v>271</v>
      </c>
      <c r="AZ871" s="193" t="s">
        <v>271</v>
      </c>
      <c r="BA871" s="193" t="s">
        <v>271</v>
      </c>
      <c r="BB871" s="190" t="s">
        <v>271</v>
      </c>
      <c r="BC871" s="193" t="s">
        <v>271</v>
      </c>
      <c r="BD871" s="193" t="s">
        <v>271</v>
      </c>
      <c r="BE871" s="190" t="s">
        <v>271</v>
      </c>
      <c r="BF871" s="193" t="s">
        <v>271</v>
      </c>
      <c r="BG871" s="193" t="s">
        <v>271</v>
      </c>
      <c r="BH871" s="190" t="s">
        <v>271</v>
      </c>
      <c r="BI871" s="193" t="s">
        <v>271</v>
      </c>
      <c r="BJ871" s="193" t="s">
        <v>271</v>
      </c>
      <c r="BK871" s="190" t="s">
        <v>287</v>
      </c>
      <c r="BL871" s="193">
        <v>0</v>
      </c>
      <c r="BM871" s="193">
        <v>0</v>
      </c>
      <c r="BN871" s="190" t="s">
        <v>271</v>
      </c>
      <c r="BO871" s="193" t="s">
        <v>271</v>
      </c>
      <c r="BP871" s="193" t="s">
        <v>271</v>
      </c>
      <c r="BQ871" s="190" t="s">
        <v>271</v>
      </c>
      <c r="BR871" s="193" t="s">
        <v>271</v>
      </c>
      <c r="BS871" s="193" t="s">
        <v>271</v>
      </c>
      <c r="BT871" s="190" t="s">
        <v>271</v>
      </c>
      <c r="BU871" s="193" t="s">
        <v>271</v>
      </c>
      <c r="BV871" s="193" t="s">
        <v>271</v>
      </c>
      <c r="BW871" s="193">
        <v>0</v>
      </c>
      <c r="BX871" s="193">
        <v>0</v>
      </c>
      <c r="BY871" s="193">
        <v>0</v>
      </c>
      <c r="BZ871" s="193">
        <v>0</v>
      </c>
      <c r="CA871" s="193">
        <v>0</v>
      </c>
      <c r="CB871" s="193">
        <v>0</v>
      </c>
      <c r="CC871" s="190" t="s">
        <v>271</v>
      </c>
      <c r="CD871" s="193" t="s">
        <v>271</v>
      </c>
      <c r="CE871" s="193" t="s">
        <v>271</v>
      </c>
      <c r="CF871" s="190" t="s">
        <v>271</v>
      </c>
      <c r="CG871" s="193" t="s">
        <v>271</v>
      </c>
      <c r="CH871" s="193" t="s">
        <v>271</v>
      </c>
      <c r="CI871" s="190" t="s">
        <v>271</v>
      </c>
      <c r="CJ871" s="193" t="s">
        <v>271</v>
      </c>
      <c r="CK871" s="193" t="s">
        <v>271</v>
      </c>
      <c r="CL871" s="190" t="s">
        <v>271</v>
      </c>
      <c r="CM871" s="193" t="s">
        <v>271</v>
      </c>
      <c r="CN871" s="193" t="s">
        <v>271</v>
      </c>
      <c r="CO871" s="190" t="s">
        <v>271</v>
      </c>
      <c r="CP871" s="193" t="s">
        <v>271</v>
      </c>
      <c r="CQ871" s="193" t="s">
        <v>271</v>
      </c>
      <c r="CR871" s="190" t="s">
        <v>271</v>
      </c>
      <c r="CS871" s="193" t="s">
        <v>271</v>
      </c>
      <c r="CT871" s="193" t="s">
        <v>271</v>
      </c>
      <c r="CU871" s="190" t="s">
        <v>271</v>
      </c>
      <c r="CV871" s="193" t="s">
        <v>271</v>
      </c>
      <c r="CW871" s="193" t="s">
        <v>271</v>
      </c>
      <c r="CX871" s="190" t="s">
        <v>271</v>
      </c>
      <c r="CY871" s="193" t="s">
        <v>271</v>
      </c>
      <c r="CZ871" s="193" t="s">
        <v>271</v>
      </c>
      <c r="DA871" s="190" t="s">
        <v>271</v>
      </c>
      <c r="DB871" s="193" t="s">
        <v>271</v>
      </c>
      <c r="DC871" s="193" t="s">
        <v>271</v>
      </c>
      <c r="DD871" s="190" t="s">
        <v>271</v>
      </c>
      <c r="DE871" s="193" t="s">
        <v>271</v>
      </c>
      <c r="DF871" s="193" t="s">
        <v>271</v>
      </c>
      <c r="DG871" s="190" t="s">
        <v>271</v>
      </c>
      <c r="DH871" s="193" t="s">
        <v>271</v>
      </c>
      <c r="DI871" s="193" t="s">
        <v>271</v>
      </c>
      <c r="DJ871" s="190" t="s">
        <v>271</v>
      </c>
      <c r="DK871" s="193" t="s">
        <v>271</v>
      </c>
      <c r="DL871" s="193" t="s">
        <v>271</v>
      </c>
      <c r="DM871" s="190" t="s">
        <v>271</v>
      </c>
      <c r="DN871" s="193" t="s">
        <v>271</v>
      </c>
      <c r="DO871" s="193" t="s">
        <v>271</v>
      </c>
      <c r="DP871" s="190" t="s">
        <v>271</v>
      </c>
      <c r="DQ871" s="193" t="s">
        <v>271</v>
      </c>
      <c r="DR871" s="193" t="s">
        <v>271</v>
      </c>
      <c r="DS871" s="190" t="s">
        <v>271</v>
      </c>
      <c r="DT871" s="193" t="s">
        <v>271</v>
      </c>
      <c r="DU871" s="193" t="s">
        <v>271</v>
      </c>
      <c r="DV871" s="190" t="s">
        <v>271</v>
      </c>
      <c r="DW871" s="193" t="s">
        <v>271</v>
      </c>
      <c r="DX871" s="193" t="s">
        <v>271</v>
      </c>
      <c r="DY871" s="190" t="s">
        <v>271</v>
      </c>
      <c r="DZ871" s="190" t="s">
        <v>271</v>
      </c>
      <c r="EA871" s="190" t="s">
        <v>271</v>
      </c>
      <c r="EB871" s="190" t="s">
        <v>271</v>
      </c>
      <c r="EC871" s="190" t="s">
        <v>271</v>
      </c>
      <c r="ED871" s="190" t="s">
        <v>271</v>
      </c>
      <c r="EE871" s="190" t="s">
        <v>271</v>
      </c>
      <c r="EF871" s="190" t="s">
        <v>271</v>
      </c>
      <c r="EG871" s="190" t="s">
        <v>271</v>
      </c>
      <c r="EH871" s="190" t="s">
        <v>271</v>
      </c>
      <c r="EI871" s="190" t="s">
        <v>483</v>
      </c>
      <c r="EJ871" s="190" t="s">
        <v>271</v>
      </c>
      <c r="EK871" s="190" t="s">
        <v>271</v>
      </c>
      <c r="EL871" s="190" t="s">
        <v>271</v>
      </c>
      <c r="EM871" s="190" t="s">
        <v>271</v>
      </c>
      <c r="EN871" s="190" t="s">
        <v>271</v>
      </c>
      <c r="EO871" s="190" t="s">
        <v>271</v>
      </c>
      <c r="EP871" s="190" t="s">
        <v>271</v>
      </c>
      <c r="EQ871" s="190" t="s">
        <v>271</v>
      </c>
      <c r="ER871" s="190" t="s">
        <v>271</v>
      </c>
      <c r="ES871" s="190" t="s">
        <v>271</v>
      </c>
      <c r="ET871" s="190" t="s">
        <v>271</v>
      </c>
      <c r="EU871" s="190" t="s">
        <v>271</v>
      </c>
      <c r="EV871" s="190" t="s">
        <v>271</v>
      </c>
      <c r="EW871" s="190" t="s">
        <v>271</v>
      </c>
      <c r="EX871" s="190" t="s">
        <v>271</v>
      </c>
      <c r="EY871" s="190" t="s">
        <v>271</v>
      </c>
      <c r="EZ871" s="190" t="s">
        <v>271</v>
      </c>
      <c r="FA871" s="190" t="s">
        <v>271</v>
      </c>
      <c r="FB871" s="193">
        <v>0</v>
      </c>
      <c r="FC871" s="190" t="s">
        <v>271</v>
      </c>
      <c r="FD871" s="190" t="s">
        <v>271</v>
      </c>
      <c r="FE871" s="190" t="s">
        <v>271</v>
      </c>
      <c r="FF871" s="190" t="s">
        <v>271</v>
      </c>
      <c r="FG871" s="190" t="s">
        <v>271</v>
      </c>
      <c r="FH871" s="190" t="s">
        <v>271</v>
      </c>
      <c r="FI871" s="190" t="s">
        <v>271</v>
      </c>
      <c r="FJ871" s="190" t="s">
        <v>271</v>
      </c>
      <c r="FK871" s="190" t="s">
        <v>271</v>
      </c>
      <c r="FL871" s="190" t="s">
        <v>271</v>
      </c>
      <c r="FM871" s="190" t="s">
        <v>271</v>
      </c>
      <c r="FN871" s="190" t="s">
        <v>271</v>
      </c>
      <c r="FO871" s="190" t="s">
        <v>271</v>
      </c>
      <c r="FP871" s="190" t="s">
        <v>271</v>
      </c>
      <c r="FQ871" s="193">
        <v>0</v>
      </c>
      <c r="FR871" s="193">
        <v>0</v>
      </c>
      <c r="FS871" s="190" t="s">
        <v>271</v>
      </c>
      <c r="FT871" s="190" t="s">
        <v>271</v>
      </c>
      <c r="FU871" s="190" t="s">
        <v>272</v>
      </c>
      <c r="FV871" s="190" t="s">
        <v>271</v>
      </c>
      <c r="FW871" s="190" t="s">
        <v>271</v>
      </c>
      <c r="FX871" s="190" t="s">
        <v>271</v>
      </c>
      <c r="FY871" s="190" t="s">
        <v>271</v>
      </c>
      <c r="FZ871" s="190" t="s">
        <v>271</v>
      </c>
      <c r="GA871" s="190" t="s">
        <v>271</v>
      </c>
      <c r="GB871" s="190" t="s">
        <v>271</v>
      </c>
      <c r="GC871" s="190" t="s">
        <v>271</v>
      </c>
      <c r="GD871" s="190" t="s">
        <v>271</v>
      </c>
      <c r="GE871" s="190" t="s">
        <v>271</v>
      </c>
    </row>
    <row r="872" spans="1:187" x14ac:dyDescent="0.3">
      <c r="A872" s="190" t="s">
        <v>372</v>
      </c>
      <c r="B872" s="190">
        <v>3418</v>
      </c>
      <c r="C872" s="190" t="s">
        <v>178</v>
      </c>
      <c r="D872" s="190" t="s">
        <v>238</v>
      </c>
      <c r="E872" s="190" t="s">
        <v>9194</v>
      </c>
      <c r="F872" s="190" t="s">
        <v>9193</v>
      </c>
      <c r="G872" s="190" t="s">
        <v>4028</v>
      </c>
      <c r="H872" s="190" t="s">
        <v>514</v>
      </c>
      <c r="I872" s="190" t="s">
        <v>513</v>
      </c>
      <c r="J872" s="190" t="s">
        <v>9192</v>
      </c>
      <c r="K872" s="190" t="s">
        <v>271</v>
      </c>
      <c r="L872" s="190" t="s">
        <v>271</v>
      </c>
      <c r="M872" s="190" t="s">
        <v>271</v>
      </c>
      <c r="N872" s="190" t="s">
        <v>271</v>
      </c>
      <c r="O872" s="190" t="s">
        <v>271</v>
      </c>
      <c r="P872" s="190" t="s">
        <v>271</v>
      </c>
      <c r="Q872" s="191">
        <v>42401</v>
      </c>
      <c r="R872" s="191">
        <v>42370</v>
      </c>
      <c r="S872" s="191">
        <v>42614</v>
      </c>
      <c r="T872" s="190" t="s">
        <v>1332</v>
      </c>
      <c r="U872" s="194">
        <v>302486.03000000003</v>
      </c>
      <c r="V872" s="190" t="s">
        <v>3040</v>
      </c>
      <c r="W872" s="190" t="s">
        <v>3039</v>
      </c>
      <c r="X872" s="190" t="s">
        <v>3038</v>
      </c>
      <c r="Y872" s="190" t="s">
        <v>3037</v>
      </c>
      <c r="Z872" s="190" t="s">
        <v>3036</v>
      </c>
      <c r="AA872" s="190" t="s">
        <v>3035</v>
      </c>
      <c r="AB872" s="190" t="s">
        <v>448</v>
      </c>
      <c r="AC872" s="190" t="s">
        <v>9191</v>
      </c>
      <c r="AD872" s="190" t="s">
        <v>325</v>
      </c>
      <c r="AE872" s="190" t="s">
        <v>9183</v>
      </c>
      <c r="AF872" s="190" t="s">
        <v>9190</v>
      </c>
      <c r="AG872" s="193">
        <v>4980</v>
      </c>
      <c r="AH872" s="193">
        <v>4968</v>
      </c>
      <c r="AI872" s="193">
        <v>9948</v>
      </c>
      <c r="AJ872" s="193">
        <v>867</v>
      </c>
      <c r="AK872" s="193">
        <v>833</v>
      </c>
      <c r="AL872" s="193">
        <v>1700</v>
      </c>
      <c r="AM872" s="193">
        <v>0</v>
      </c>
      <c r="AN872" s="193">
        <v>0</v>
      </c>
      <c r="AO872" s="193">
        <v>10086</v>
      </c>
      <c r="AP872" s="193">
        <v>867</v>
      </c>
      <c r="AQ872" s="193">
        <v>833</v>
      </c>
      <c r="AR872" s="193">
        <v>1700</v>
      </c>
      <c r="AS872" s="190" t="s">
        <v>271</v>
      </c>
      <c r="AT872" s="193" t="s">
        <v>271</v>
      </c>
      <c r="AU872" s="193" t="s">
        <v>271</v>
      </c>
      <c r="AV872" s="190" t="s">
        <v>271</v>
      </c>
      <c r="AW872" s="193" t="s">
        <v>271</v>
      </c>
      <c r="AX872" s="193" t="s">
        <v>271</v>
      </c>
      <c r="AY872" s="190" t="s">
        <v>271</v>
      </c>
      <c r="AZ872" s="193" t="s">
        <v>271</v>
      </c>
      <c r="BA872" s="193" t="s">
        <v>271</v>
      </c>
      <c r="BB872" s="190" t="s">
        <v>271</v>
      </c>
      <c r="BC872" s="193" t="s">
        <v>271</v>
      </c>
      <c r="BD872" s="193" t="s">
        <v>271</v>
      </c>
      <c r="BE872" s="190" t="s">
        <v>271</v>
      </c>
      <c r="BF872" s="193" t="s">
        <v>271</v>
      </c>
      <c r="BG872" s="193" t="s">
        <v>271</v>
      </c>
      <c r="BH872" s="190" t="s">
        <v>287</v>
      </c>
      <c r="BI872" s="193">
        <v>1700</v>
      </c>
      <c r="BJ872" s="193">
        <v>10086</v>
      </c>
      <c r="BK872" s="190" t="s">
        <v>271</v>
      </c>
      <c r="BL872" s="193" t="s">
        <v>271</v>
      </c>
      <c r="BM872" s="193" t="s">
        <v>271</v>
      </c>
      <c r="BN872" s="190" t="s">
        <v>271</v>
      </c>
      <c r="BO872" s="193" t="s">
        <v>271</v>
      </c>
      <c r="BP872" s="193" t="s">
        <v>271</v>
      </c>
      <c r="BQ872" s="190" t="s">
        <v>271</v>
      </c>
      <c r="BR872" s="193" t="s">
        <v>271</v>
      </c>
      <c r="BS872" s="193" t="s">
        <v>271</v>
      </c>
      <c r="BT872" s="190" t="s">
        <v>271</v>
      </c>
      <c r="BU872" s="193" t="s">
        <v>271</v>
      </c>
      <c r="BV872" s="193" t="s">
        <v>271</v>
      </c>
      <c r="BW872" s="193" t="s">
        <v>271</v>
      </c>
      <c r="BX872" s="193" t="s">
        <v>271</v>
      </c>
      <c r="BY872" s="193">
        <v>0</v>
      </c>
      <c r="BZ872" s="193" t="s">
        <v>271</v>
      </c>
      <c r="CA872" s="193" t="s">
        <v>271</v>
      </c>
      <c r="CB872" s="193">
        <v>0</v>
      </c>
      <c r="CC872" s="190" t="s">
        <v>271</v>
      </c>
      <c r="CD872" s="193" t="s">
        <v>271</v>
      </c>
      <c r="CE872" s="193" t="s">
        <v>271</v>
      </c>
      <c r="CF872" s="190" t="s">
        <v>271</v>
      </c>
      <c r="CG872" s="193" t="s">
        <v>271</v>
      </c>
      <c r="CH872" s="193" t="s">
        <v>271</v>
      </c>
      <c r="CI872" s="190" t="s">
        <v>271</v>
      </c>
      <c r="CJ872" s="193" t="s">
        <v>271</v>
      </c>
      <c r="CK872" s="193" t="s">
        <v>271</v>
      </c>
      <c r="CL872" s="190" t="s">
        <v>271</v>
      </c>
      <c r="CM872" s="193" t="s">
        <v>271</v>
      </c>
      <c r="CN872" s="193" t="s">
        <v>271</v>
      </c>
      <c r="CO872" s="190" t="s">
        <v>271</v>
      </c>
      <c r="CP872" s="193" t="s">
        <v>271</v>
      </c>
      <c r="CQ872" s="193" t="s">
        <v>271</v>
      </c>
      <c r="CR872" s="190" t="s">
        <v>271</v>
      </c>
      <c r="CS872" s="193" t="s">
        <v>271</v>
      </c>
      <c r="CT872" s="193" t="s">
        <v>271</v>
      </c>
      <c r="CU872" s="190" t="s">
        <v>271</v>
      </c>
      <c r="CV872" s="193" t="s">
        <v>271</v>
      </c>
      <c r="CW872" s="193" t="s">
        <v>271</v>
      </c>
      <c r="CX872" s="190" t="s">
        <v>271</v>
      </c>
      <c r="CY872" s="193" t="s">
        <v>271</v>
      </c>
      <c r="CZ872" s="193" t="s">
        <v>271</v>
      </c>
      <c r="DA872" s="190" t="s">
        <v>271</v>
      </c>
      <c r="DB872" s="193" t="s">
        <v>271</v>
      </c>
      <c r="DC872" s="193" t="s">
        <v>271</v>
      </c>
      <c r="DD872" s="190" t="s">
        <v>271</v>
      </c>
      <c r="DE872" s="193" t="s">
        <v>271</v>
      </c>
      <c r="DF872" s="193" t="s">
        <v>271</v>
      </c>
      <c r="DG872" s="190" t="s">
        <v>271</v>
      </c>
      <c r="DH872" s="193" t="s">
        <v>271</v>
      </c>
      <c r="DI872" s="193" t="s">
        <v>271</v>
      </c>
      <c r="DJ872" s="190" t="s">
        <v>271</v>
      </c>
      <c r="DK872" s="193" t="s">
        <v>271</v>
      </c>
      <c r="DL872" s="193" t="s">
        <v>271</v>
      </c>
      <c r="DM872" s="190" t="s">
        <v>271</v>
      </c>
      <c r="DN872" s="193" t="s">
        <v>271</v>
      </c>
      <c r="DO872" s="193" t="s">
        <v>271</v>
      </c>
      <c r="DP872" s="190" t="s">
        <v>271</v>
      </c>
      <c r="DQ872" s="193" t="s">
        <v>271</v>
      </c>
      <c r="DR872" s="193" t="s">
        <v>271</v>
      </c>
      <c r="DS872" s="190" t="s">
        <v>271</v>
      </c>
      <c r="DT872" s="193" t="s">
        <v>271</v>
      </c>
      <c r="DU872" s="193" t="s">
        <v>271</v>
      </c>
      <c r="DV872" s="190" t="s">
        <v>271</v>
      </c>
      <c r="DW872" s="193" t="s">
        <v>271</v>
      </c>
      <c r="DX872" s="193" t="s">
        <v>271</v>
      </c>
      <c r="DY872" s="190" t="s">
        <v>356</v>
      </c>
      <c r="DZ872" s="190" t="s">
        <v>272</v>
      </c>
      <c r="EA872" s="190" t="s">
        <v>750</v>
      </c>
      <c r="EB872" s="190" t="s">
        <v>271</v>
      </c>
      <c r="EC872" s="190" t="s">
        <v>297</v>
      </c>
      <c r="ED872" s="190" t="s">
        <v>271</v>
      </c>
      <c r="EE872" s="190" t="s">
        <v>271</v>
      </c>
      <c r="EF872" s="190" t="s">
        <v>271</v>
      </c>
      <c r="EG872" s="190" t="s">
        <v>352</v>
      </c>
      <c r="EH872" s="190" t="s">
        <v>320</v>
      </c>
      <c r="EI872" s="190" t="s">
        <v>283</v>
      </c>
      <c r="EJ872" s="190" t="s">
        <v>245</v>
      </c>
      <c r="EK872" s="190" t="s">
        <v>379</v>
      </c>
      <c r="EL872" s="190" t="s">
        <v>272</v>
      </c>
      <c r="EM872" s="190" t="s">
        <v>272</v>
      </c>
      <c r="EN872" s="190" t="s">
        <v>272</v>
      </c>
      <c r="EO872" s="190" t="s">
        <v>272</v>
      </c>
      <c r="EP872" s="190" t="s">
        <v>378</v>
      </c>
      <c r="EQ872" s="190">
        <v>4</v>
      </c>
      <c r="ER872" s="190" t="s">
        <v>349</v>
      </c>
      <c r="ES872" s="190" t="s">
        <v>272</v>
      </c>
      <c r="ET872" s="190" t="s">
        <v>297</v>
      </c>
      <c r="EU872" s="190" t="s">
        <v>272</v>
      </c>
      <c r="EV872" s="190" t="s">
        <v>272</v>
      </c>
      <c r="EW872" s="190" t="s">
        <v>303</v>
      </c>
      <c r="EX872" s="190">
        <v>3</v>
      </c>
      <c r="EY872" s="190" t="s">
        <v>318</v>
      </c>
      <c r="EZ872" s="190" t="s">
        <v>266</v>
      </c>
      <c r="FA872" s="190" t="s">
        <v>260</v>
      </c>
      <c r="FB872" s="193">
        <v>1</v>
      </c>
      <c r="FC872" s="190" t="s">
        <v>276</v>
      </c>
      <c r="FD872" s="190" t="s">
        <v>271</v>
      </c>
      <c r="FE872" s="190" t="s">
        <v>271</v>
      </c>
      <c r="FF872" s="190" t="s">
        <v>264</v>
      </c>
      <c r="FG872" s="190" t="s">
        <v>271</v>
      </c>
      <c r="FH872" s="190" t="s">
        <v>9189</v>
      </c>
      <c r="FI872" s="190" t="s">
        <v>1566</v>
      </c>
      <c r="FJ872" s="190" t="s">
        <v>271</v>
      </c>
      <c r="FK872" s="190" t="s">
        <v>271</v>
      </c>
      <c r="FL872" s="190" t="s">
        <v>9181</v>
      </c>
      <c r="FM872" s="190" t="s">
        <v>9180</v>
      </c>
      <c r="FN872" s="190" t="s">
        <v>9179</v>
      </c>
      <c r="FO872" s="190" t="s">
        <v>271</v>
      </c>
      <c r="FP872" s="190" t="s">
        <v>9188</v>
      </c>
      <c r="FQ872" s="193">
        <v>10086</v>
      </c>
      <c r="FR872" s="193">
        <v>1700</v>
      </c>
      <c r="FS872" s="190" t="s">
        <v>271</v>
      </c>
      <c r="FT872" s="190" t="s">
        <v>271</v>
      </c>
      <c r="FU872" s="190" t="s">
        <v>272</v>
      </c>
      <c r="FV872" s="190" t="s">
        <v>271</v>
      </c>
      <c r="FW872" s="190" t="s">
        <v>271</v>
      </c>
      <c r="FX872" s="190" t="s">
        <v>271</v>
      </c>
      <c r="FY872" s="190" t="s">
        <v>271</v>
      </c>
      <c r="FZ872" s="190" t="s">
        <v>271</v>
      </c>
      <c r="GA872" s="190" t="s">
        <v>271</v>
      </c>
      <c r="GB872" s="190" t="s">
        <v>271</v>
      </c>
      <c r="GC872" s="190" t="s">
        <v>271</v>
      </c>
      <c r="GD872" s="190" t="s">
        <v>271</v>
      </c>
      <c r="GE872" s="190" t="s">
        <v>271</v>
      </c>
    </row>
    <row r="873" spans="1:187" x14ac:dyDescent="0.3">
      <c r="A873" s="190" t="s">
        <v>372</v>
      </c>
      <c r="B873" s="190">
        <v>3421</v>
      </c>
      <c r="C873" s="190" t="s">
        <v>178</v>
      </c>
      <c r="D873" s="190" t="s">
        <v>238</v>
      </c>
      <c r="E873" s="190" t="s">
        <v>9187</v>
      </c>
      <c r="F873" s="190" t="s">
        <v>9186</v>
      </c>
      <c r="G873" s="190" t="s">
        <v>4028</v>
      </c>
      <c r="H873" s="190" t="s">
        <v>514</v>
      </c>
      <c r="I873" s="190" t="s">
        <v>513</v>
      </c>
      <c r="J873" s="190" t="s">
        <v>9185</v>
      </c>
      <c r="K873" s="190" t="s">
        <v>271</v>
      </c>
      <c r="L873" s="190" t="s">
        <v>271</v>
      </c>
      <c r="M873" s="190" t="s">
        <v>271</v>
      </c>
      <c r="N873" s="190" t="s">
        <v>271</v>
      </c>
      <c r="O873" s="190" t="s">
        <v>271</v>
      </c>
      <c r="P873" s="190" t="s">
        <v>271</v>
      </c>
      <c r="Q873" s="191">
        <v>42491</v>
      </c>
      <c r="R873" s="191">
        <v>42582</v>
      </c>
      <c r="S873" s="191">
        <v>42613</v>
      </c>
      <c r="T873" s="190" t="s">
        <v>1332</v>
      </c>
      <c r="U873" s="194">
        <v>4000</v>
      </c>
      <c r="V873" s="190" t="s">
        <v>3040</v>
      </c>
      <c r="W873" s="190" t="s">
        <v>3039</v>
      </c>
      <c r="X873" s="190" t="s">
        <v>3038</v>
      </c>
      <c r="Y873" s="190" t="s">
        <v>3037</v>
      </c>
      <c r="Z873" s="190" t="s">
        <v>3036</v>
      </c>
      <c r="AA873" s="190" t="s">
        <v>3035</v>
      </c>
      <c r="AB873" s="190" t="s">
        <v>448</v>
      </c>
      <c r="AC873" s="190" t="s">
        <v>9184</v>
      </c>
      <c r="AD873" s="190" t="s">
        <v>325</v>
      </c>
      <c r="AE873" s="190" t="s">
        <v>9183</v>
      </c>
      <c r="AF873" s="190" t="s">
        <v>9182</v>
      </c>
      <c r="AG873" s="193">
        <v>4980</v>
      </c>
      <c r="AH873" s="193">
        <v>4968</v>
      </c>
      <c r="AI873" s="193">
        <v>9948</v>
      </c>
      <c r="AJ873" s="193">
        <v>867</v>
      </c>
      <c r="AK873" s="193">
        <v>833</v>
      </c>
      <c r="AL873" s="193">
        <v>1700</v>
      </c>
      <c r="AM873" s="193">
        <v>4980</v>
      </c>
      <c r="AN873" s="193">
        <v>4968</v>
      </c>
      <c r="AO873" s="193">
        <v>9948</v>
      </c>
      <c r="AP873" s="193">
        <v>867</v>
      </c>
      <c r="AQ873" s="193">
        <v>833</v>
      </c>
      <c r="AR873" s="193">
        <v>1700</v>
      </c>
      <c r="AS873" s="190" t="s">
        <v>271</v>
      </c>
      <c r="AT873" s="193" t="s">
        <v>271</v>
      </c>
      <c r="AU873" s="193" t="s">
        <v>271</v>
      </c>
      <c r="AV873" s="190" t="s">
        <v>271</v>
      </c>
      <c r="AW873" s="193" t="s">
        <v>271</v>
      </c>
      <c r="AX873" s="193" t="s">
        <v>271</v>
      </c>
      <c r="AY873" s="190" t="s">
        <v>271</v>
      </c>
      <c r="AZ873" s="193" t="s">
        <v>271</v>
      </c>
      <c r="BA873" s="193" t="s">
        <v>271</v>
      </c>
      <c r="BB873" s="190" t="s">
        <v>271</v>
      </c>
      <c r="BC873" s="193" t="s">
        <v>271</v>
      </c>
      <c r="BD873" s="193" t="s">
        <v>271</v>
      </c>
      <c r="BE873" s="190" t="s">
        <v>271</v>
      </c>
      <c r="BF873" s="193" t="s">
        <v>271</v>
      </c>
      <c r="BG873" s="193" t="s">
        <v>271</v>
      </c>
      <c r="BH873" s="190" t="s">
        <v>287</v>
      </c>
      <c r="BI873" s="193">
        <v>1700</v>
      </c>
      <c r="BJ873" s="193">
        <v>10086</v>
      </c>
      <c r="BK873" s="190" t="s">
        <v>271</v>
      </c>
      <c r="BL873" s="193" t="s">
        <v>271</v>
      </c>
      <c r="BM873" s="193" t="s">
        <v>271</v>
      </c>
      <c r="BN873" s="190" t="s">
        <v>271</v>
      </c>
      <c r="BO873" s="193" t="s">
        <v>271</v>
      </c>
      <c r="BP873" s="193" t="s">
        <v>271</v>
      </c>
      <c r="BQ873" s="190" t="s">
        <v>271</v>
      </c>
      <c r="BR873" s="193" t="s">
        <v>271</v>
      </c>
      <c r="BS873" s="193" t="s">
        <v>271</v>
      </c>
      <c r="BT873" s="190" t="s">
        <v>271</v>
      </c>
      <c r="BU873" s="193" t="s">
        <v>271</v>
      </c>
      <c r="BV873" s="193" t="s">
        <v>271</v>
      </c>
      <c r="BW873" s="193" t="s">
        <v>271</v>
      </c>
      <c r="BX873" s="193" t="s">
        <v>271</v>
      </c>
      <c r="BY873" s="193">
        <v>0</v>
      </c>
      <c r="BZ873" s="193" t="s">
        <v>271</v>
      </c>
      <c r="CA873" s="193" t="s">
        <v>271</v>
      </c>
      <c r="CB873" s="193">
        <v>0</v>
      </c>
      <c r="CC873" s="190" t="s">
        <v>271</v>
      </c>
      <c r="CD873" s="193" t="s">
        <v>271</v>
      </c>
      <c r="CE873" s="193" t="s">
        <v>271</v>
      </c>
      <c r="CF873" s="190" t="s">
        <v>271</v>
      </c>
      <c r="CG873" s="193" t="s">
        <v>271</v>
      </c>
      <c r="CH873" s="193" t="s">
        <v>271</v>
      </c>
      <c r="CI873" s="190" t="s">
        <v>271</v>
      </c>
      <c r="CJ873" s="193" t="s">
        <v>271</v>
      </c>
      <c r="CK873" s="193" t="s">
        <v>271</v>
      </c>
      <c r="CL873" s="190" t="s">
        <v>271</v>
      </c>
      <c r="CM873" s="193" t="s">
        <v>271</v>
      </c>
      <c r="CN873" s="193" t="s">
        <v>271</v>
      </c>
      <c r="CO873" s="190" t="s">
        <v>271</v>
      </c>
      <c r="CP873" s="193" t="s">
        <v>271</v>
      </c>
      <c r="CQ873" s="193" t="s">
        <v>271</v>
      </c>
      <c r="CR873" s="190" t="s">
        <v>271</v>
      </c>
      <c r="CS873" s="193" t="s">
        <v>271</v>
      </c>
      <c r="CT873" s="193" t="s">
        <v>271</v>
      </c>
      <c r="CU873" s="190" t="s">
        <v>271</v>
      </c>
      <c r="CV873" s="193" t="s">
        <v>271</v>
      </c>
      <c r="CW873" s="193" t="s">
        <v>271</v>
      </c>
      <c r="CX873" s="190" t="s">
        <v>271</v>
      </c>
      <c r="CY873" s="193" t="s">
        <v>271</v>
      </c>
      <c r="CZ873" s="193" t="s">
        <v>271</v>
      </c>
      <c r="DA873" s="190" t="s">
        <v>271</v>
      </c>
      <c r="DB873" s="193" t="s">
        <v>271</v>
      </c>
      <c r="DC873" s="193" t="s">
        <v>271</v>
      </c>
      <c r="DD873" s="190" t="s">
        <v>271</v>
      </c>
      <c r="DE873" s="193" t="s">
        <v>271</v>
      </c>
      <c r="DF873" s="193" t="s">
        <v>271</v>
      </c>
      <c r="DG873" s="190" t="s">
        <v>271</v>
      </c>
      <c r="DH873" s="193" t="s">
        <v>271</v>
      </c>
      <c r="DI873" s="193" t="s">
        <v>271</v>
      </c>
      <c r="DJ873" s="190" t="s">
        <v>271</v>
      </c>
      <c r="DK873" s="193" t="s">
        <v>271</v>
      </c>
      <c r="DL873" s="193" t="s">
        <v>271</v>
      </c>
      <c r="DM873" s="190" t="s">
        <v>271</v>
      </c>
      <c r="DN873" s="193" t="s">
        <v>271</v>
      </c>
      <c r="DO873" s="193" t="s">
        <v>271</v>
      </c>
      <c r="DP873" s="190" t="s">
        <v>271</v>
      </c>
      <c r="DQ873" s="193" t="s">
        <v>271</v>
      </c>
      <c r="DR873" s="193" t="s">
        <v>271</v>
      </c>
      <c r="DS873" s="190" t="s">
        <v>271</v>
      </c>
      <c r="DT873" s="193" t="s">
        <v>271</v>
      </c>
      <c r="DU873" s="193" t="s">
        <v>271</v>
      </c>
      <c r="DV873" s="190" t="s">
        <v>271</v>
      </c>
      <c r="DW873" s="193" t="s">
        <v>271</v>
      </c>
      <c r="DX873" s="193" t="s">
        <v>271</v>
      </c>
      <c r="DY873" s="190" t="s">
        <v>356</v>
      </c>
      <c r="DZ873" s="190" t="s">
        <v>272</v>
      </c>
      <c r="EA873" s="190" t="s">
        <v>868</v>
      </c>
      <c r="EB873" s="190" t="s">
        <v>271</v>
      </c>
      <c r="EC873" s="190" t="s">
        <v>297</v>
      </c>
      <c r="ED873" s="190" t="s">
        <v>271</v>
      </c>
      <c r="EE873" s="190" t="s">
        <v>271</v>
      </c>
      <c r="EF873" s="190" t="s">
        <v>271</v>
      </c>
      <c r="EG873" s="190" t="s">
        <v>352</v>
      </c>
      <c r="EH873" s="190" t="s">
        <v>284</v>
      </c>
      <c r="EI873" s="190" t="s">
        <v>283</v>
      </c>
      <c r="EJ873" s="190" t="s">
        <v>246</v>
      </c>
      <c r="EK873" s="190" t="s">
        <v>379</v>
      </c>
      <c r="EL873" s="190" t="s">
        <v>272</v>
      </c>
      <c r="EM873" s="190" t="s">
        <v>297</v>
      </c>
      <c r="EN873" s="190" t="s">
        <v>272</v>
      </c>
      <c r="EO873" s="190" t="s">
        <v>272</v>
      </c>
      <c r="EP873" s="190" t="s">
        <v>464</v>
      </c>
      <c r="EQ873" s="190">
        <v>3</v>
      </c>
      <c r="ER873" s="190" t="s">
        <v>349</v>
      </c>
      <c r="ES873" s="190" t="s">
        <v>272</v>
      </c>
      <c r="ET873" s="190" t="s">
        <v>297</v>
      </c>
      <c r="EU873" s="190" t="s">
        <v>272</v>
      </c>
      <c r="EV873" s="190" t="s">
        <v>272</v>
      </c>
      <c r="EW873" s="190" t="s">
        <v>303</v>
      </c>
      <c r="EX873" s="190">
        <v>3</v>
      </c>
      <c r="EY873" s="190" t="s">
        <v>318</v>
      </c>
      <c r="EZ873" s="190" t="s">
        <v>266</v>
      </c>
      <c r="FA873" s="190" t="s">
        <v>260</v>
      </c>
      <c r="FB873" s="193">
        <v>2</v>
      </c>
      <c r="FC873" s="190" t="s">
        <v>276</v>
      </c>
      <c r="FD873" s="190" t="s">
        <v>377</v>
      </c>
      <c r="FE873" s="190" t="s">
        <v>271</v>
      </c>
      <c r="FF873" s="190" t="s">
        <v>264</v>
      </c>
      <c r="FG873" s="190" t="s">
        <v>271</v>
      </c>
      <c r="FH873" s="190" t="s">
        <v>271</v>
      </c>
      <c r="FI873" s="190" t="s">
        <v>1566</v>
      </c>
      <c r="FJ873" s="190" t="s">
        <v>271</v>
      </c>
      <c r="FK873" s="190" t="s">
        <v>271</v>
      </c>
      <c r="FL873" s="190" t="s">
        <v>9181</v>
      </c>
      <c r="FM873" s="190" t="s">
        <v>9180</v>
      </c>
      <c r="FN873" s="190" t="s">
        <v>9179</v>
      </c>
      <c r="FO873" s="190" t="s">
        <v>271</v>
      </c>
      <c r="FP873" s="190" t="s">
        <v>9178</v>
      </c>
      <c r="FQ873" s="193">
        <v>9948</v>
      </c>
      <c r="FR873" s="193">
        <v>1700</v>
      </c>
      <c r="FS873" s="190" t="s">
        <v>271</v>
      </c>
      <c r="FT873" s="190" t="s">
        <v>271</v>
      </c>
      <c r="FU873" s="190" t="s">
        <v>272</v>
      </c>
      <c r="FV873" s="190" t="s">
        <v>271</v>
      </c>
      <c r="FW873" s="190" t="s">
        <v>271</v>
      </c>
      <c r="FX873" s="190" t="s">
        <v>271</v>
      </c>
      <c r="FY873" s="190" t="s">
        <v>271</v>
      </c>
      <c r="FZ873" s="190" t="s">
        <v>271</v>
      </c>
      <c r="GA873" s="190" t="s">
        <v>271</v>
      </c>
      <c r="GB873" s="190" t="s">
        <v>271</v>
      </c>
      <c r="GC873" s="190" t="s">
        <v>271</v>
      </c>
      <c r="GD873" s="190" t="s">
        <v>271</v>
      </c>
      <c r="GE873" s="190" t="s">
        <v>271</v>
      </c>
    </row>
    <row r="874" spans="1:187" x14ac:dyDescent="0.3">
      <c r="A874" s="190" t="s">
        <v>372</v>
      </c>
      <c r="B874" s="190">
        <v>3423</v>
      </c>
      <c r="C874" s="190" t="s">
        <v>178</v>
      </c>
      <c r="D874" s="190" t="s">
        <v>238</v>
      </c>
      <c r="E874" s="190" t="s">
        <v>9177</v>
      </c>
      <c r="F874" s="190" t="s">
        <v>9176</v>
      </c>
      <c r="G874" s="190" t="s">
        <v>4028</v>
      </c>
      <c r="H874" s="190" t="s">
        <v>369</v>
      </c>
      <c r="I874" s="190" t="s">
        <v>523</v>
      </c>
      <c r="J874" s="190" t="s">
        <v>9175</v>
      </c>
      <c r="K874" s="190" t="s">
        <v>271</v>
      </c>
      <c r="L874" s="190" t="s">
        <v>271</v>
      </c>
      <c r="M874" s="190" t="s">
        <v>271</v>
      </c>
      <c r="N874" s="190" t="s">
        <v>271</v>
      </c>
      <c r="O874" s="190" t="s">
        <v>271</v>
      </c>
      <c r="P874" s="190" t="s">
        <v>271</v>
      </c>
      <c r="Q874" s="191">
        <v>42514</v>
      </c>
      <c r="R874" s="191">
        <v>42879</v>
      </c>
      <c r="T874" s="190" t="s">
        <v>452</v>
      </c>
      <c r="U874" s="194">
        <v>1992351</v>
      </c>
      <c r="V874" s="190" t="s">
        <v>9167</v>
      </c>
      <c r="W874" s="190" t="s">
        <v>9166</v>
      </c>
      <c r="X874" s="190" t="s">
        <v>9165</v>
      </c>
      <c r="Y874" s="190" t="s">
        <v>3040</v>
      </c>
      <c r="Z874" s="190" t="s">
        <v>1573</v>
      </c>
      <c r="AA874" s="190" t="s">
        <v>1572</v>
      </c>
      <c r="AB874" s="190" t="s">
        <v>448</v>
      </c>
      <c r="AC874" s="190" t="s">
        <v>9174</v>
      </c>
      <c r="AD874" s="190" t="s">
        <v>325</v>
      </c>
      <c r="AE874" s="190" t="s">
        <v>9173</v>
      </c>
      <c r="AF874" s="190" t="s">
        <v>1569</v>
      </c>
      <c r="AG874" s="193">
        <v>0</v>
      </c>
      <c r="AH874" s="193">
        <v>0</v>
      </c>
      <c r="AI874" s="193">
        <v>0</v>
      </c>
      <c r="AJ874" s="193">
        <v>6677</v>
      </c>
      <c r="AK874" s="193">
        <v>7232</v>
      </c>
      <c r="AL874" s="193">
        <v>13909</v>
      </c>
      <c r="AM874" s="193" t="s">
        <v>271</v>
      </c>
      <c r="AN874" s="193" t="s">
        <v>271</v>
      </c>
      <c r="AO874" s="193">
        <v>0</v>
      </c>
      <c r="AP874" s="193" t="s">
        <v>271</v>
      </c>
      <c r="AQ874" s="193" t="s">
        <v>271</v>
      </c>
      <c r="AR874" s="193">
        <v>0</v>
      </c>
      <c r="AS874" s="190" t="s">
        <v>271</v>
      </c>
      <c r="AT874" s="193" t="s">
        <v>271</v>
      </c>
      <c r="AU874" s="193" t="s">
        <v>271</v>
      </c>
      <c r="AV874" s="190" t="s">
        <v>271</v>
      </c>
      <c r="AW874" s="193" t="s">
        <v>271</v>
      </c>
      <c r="AX874" s="193" t="s">
        <v>271</v>
      </c>
      <c r="AY874" s="190" t="s">
        <v>271</v>
      </c>
      <c r="AZ874" s="193" t="s">
        <v>271</v>
      </c>
      <c r="BA874" s="193" t="s">
        <v>271</v>
      </c>
      <c r="BB874" s="190" t="s">
        <v>271</v>
      </c>
      <c r="BC874" s="193" t="s">
        <v>271</v>
      </c>
      <c r="BD874" s="193" t="s">
        <v>271</v>
      </c>
      <c r="BE874" s="190" t="s">
        <v>271</v>
      </c>
      <c r="BF874" s="193" t="s">
        <v>271</v>
      </c>
      <c r="BG874" s="193" t="s">
        <v>271</v>
      </c>
      <c r="BH874" s="190" t="s">
        <v>271</v>
      </c>
      <c r="BI874" s="193" t="s">
        <v>271</v>
      </c>
      <c r="BJ874" s="193" t="s">
        <v>271</v>
      </c>
      <c r="BK874" s="190" t="s">
        <v>287</v>
      </c>
      <c r="BL874" s="193">
        <v>0</v>
      </c>
      <c r="BM874" s="193">
        <v>0</v>
      </c>
      <c r="BN874" s="190" t="s">
        <v>271</v>
      </c>
      <c r="BO874" s="193" t="s">
        <v>271</v>
      </c>
      <c r="BP874" s="193" t="s">
        <v>271</v>
      </c>
      <c r="BQ874" s="190" t="s">
        <v>271</v>
      </c>
      <c r="BR874" s="193" t="s">
        <v>271</v>
      </c>
      <c r="BS874" s="193" t="s">
        <v>271</v>
      </c>
      <c r="BT874" s="190" t="s">
        <v>287</v>
      </c>
      <c r="BU874" s="193">
        <v>0</v>
      </c>
      <c r="BV874" s="193">
        <v>0</v>
      </c>
      <c r="BW874" s="193" t="s">
        <v>271</v>
      </c>
      <c r="BX874" s="193" t="s">
        <v>271</v>
      </c>
      <c r="BY874" s="193">
        <v>0</v>
      </c>
      <c r="BZ874" s="193" t="s">
        <v>271</v>
      </c>
      <c r="CA874" s="193" t="s">
        <v>271</v>
      </c>
      <c r="CB874" s="193">
        <v>0</v>
      </c>
      <c r="CC874" s="190" t="s">
        <v>271</v>
      </c>
      <c r="CD874" s="193" t="s">
        <v>271</v>
      </c>
      <c r="CE874" s="193" t="s">
        <v>271</v>
      </c>
      <c r="CF874" s="190" t="s">
        <v>271</v>
      </c>
      <c r="CG874" s="193" t="s">
        <v>271</v>
      </c>
      <c r="CH874" s="193" t="s">
        <v>271</v>
      </c>
      <c r="CI874" s="190" t="s">
        <v>271</v>
      </c>
      <c r="CJ874" s="193" t="s">
        <v>271</v>
      </c>
      <c r="CK874" s="193" t="s">
        <v>271</v>
      </c>
      <c r="CL874" s="190" t="s">
        <v>271</v>
      </c>
      <c r="CM874" s="193" t="s">
        <v>271</v>
      </c>
      <c r="CN874" s="193" t="s">
        <v>271</v>
      </c>
      <c r="CO874" s="190" t="s">
        <v>271</v>
      </c>
      <c r="CP874" s="193" t="s">
        <v>271</v>
      </c>
      <c r="CQ874" s="193" t="s">
        <v>271</v>
      </c>
      <c r="CR874" s="190" t="s">
        <v>271</v>
      </c>
      <c r="CS874" s="193" t="s">
        <v>271</v>
      </c>
      <c r="CT874" s="193" t="s">
        <v>271</v>
      </c>
      <c r="CU874" s="190" t="s">
        <v>271</v>
      </c>
      <c r="CV874" s="193" t="s">
        <v>271</v>
      </c>
      <c r="CW874" s="193" t="s">
        <v>271</v>
      </c>
      <c r="CX874" s="190" t="s">
        <v>271</v>
      </c>
      <c r="CY874" s="193" t="s">
        <v>271</v>
      </c>
      <c r="CZ874" s="193" t="s">
        <v>271</v>
      </c>
      <c r="DA874" s="190" t="s">
        <v>271</v>
      </c>
      <c r="DB874" s="193" t="s">
        <v>271</v>
      </c>
      <c r="DC874" s="193" t="s">
        <v>271</v>
      </c>
      <c r="DD874" s="190" t="s">
        <v>271</v>
      </c>
      <c r="DE874" s="193" t="s">
        <v>271</v>
      </c>
      <c r="DF874" s="193" t="s">
        <v>271</v>
      </c>
      <c r="DG874" s="190" t="s">
        <v>271</v>
      </c>
      <c r="DH874" s="193" t="s">
        <v>271</v>
      </c>
      <c r="DI874" s="193" t="s">
        <v>271</v>
      </c>
      <c r="DJ874" s="190" t="s">
        <v>271</v>
      </c>
      <c r="DK874" s="193" t="s">
        <v>271</v>
      </c>
      <c r="DL874" s="193" t="s">
        <v>271</v>
      </c>
      <c r="DM874" s="190" t="s">
        <v>271</v>
      </c>
      <c r="DN874" s="193" t="s">
        <v>271</v>
      </c>
      <c r="DO874" s="193" t="s">
        <v>271</v>
      </c>
      <c r="DP874" s="190" t="s">
        <v>271</v>
      </c>
      <c r="DQ874" s="193" t="s">
        <v>271</v>
      </c>
      <c r="DR874" s="193" t="s">
        <v>271</v>
      </c>
      <c r="DS874" s="190" t="s">
        <v>271</v>
      </c>
      <c r="DT874" s="193" t="s">
        <v>271</v>
      </c>
      <c r="DU874" s="193" t="s">
        <v>271</v>
      </c>
      <c r="DV874" s="190" t="s">
        <v>271</v>
      </c>
      <c r="DW874" s="193" t="s">
        <v>271</v>
      </c>
      <c r="DX874" s="193" t="s">
        <v>271</v>
      </c>
      <c r="DY874" s="190" t="s">
        <v>356</v>
      </c>
      <c r="DZ874" s="190" t="s">
        <v>272</v>
      </c>
      <c r="EA874" s="190" t="s">
        <v>695</v>
      </c>
      <c r="EB874" s="190" t="s">
        <v>307</v>
      </c>
      <c r="EC874" s="190" t="s">
        <v>272</v>
      </c>
      <c r="ED874" s="190" t="s">
        <v>868</v>
      </c>
      <c r="EE874" s="190" t="s">
        <v>426</v>
      </c>
      <c r="EF874" s="190" t="s">
        <v>271</v>
      </c>
      <c r="EG874" s="190" t="s">
        <v>352</v>
      </c>
      <c r="EH874" s="190" t="s">
        <v>284</v>
      </c>
      <c r="EI874" s="190" t="s">
        <v>283</v>
      </c>
      <c r="EJ874" s="190" t="s">
        <v>245</v>
      </c>
      <c r="EK874" s="190" t="s">
        <v>379</v>
      </c>
      <c r="EL874" s="190" t="s">
        <v>272</v>
      </c>
      <c r="EM874" s="190" t="s">
        <v>272</v>
      </c>
      <c r="EN874" s="190" t="s">
        <v>272</v>
      </c>
      <c r="EO874" s="190" t="s">
        <v>272</v>
      </c>
      <c r="EP874" s="190" t="s">
        <v>378</v>
      </c>
      <c r="EQ874" s="190">
        <v>4</v>
      </c>
      <c r="ER874" s="190" t="s">
        <v>692</v>
      </c>
      <c r="ES874" s="190" t="s">
        <v>297</v>
      </c>
      <c r="ET874" s="190" t="s">
        <v>297</v>
      </c>
      <c r="EU874" s="190" t="s">
        <v>297</v>
      </c>
      <c r="EV874" s="190" t="s">
        <v>297</v>
      </c>
      <c r="EW874" s="190" t="s">
        <v>691</v>
      </c>
      <c r="EX874" s="190">
        <v>0</v>
      </c>
      <c r="EY874" s="190" t="s">
        <v>278</v>
      </c>
      <c r="EZ874" s="190" t="s">
        <v>268</v>
      </c>
      <c r="FA874" s="190" t="s">
        <v>260</v>
      </c>
      <c r="FB874" s="193">
        <v>1</v>
      </c>
      <c r="FC874" s="190" t="s">
        <v>276</v>
      </c>
      <c r="FD874" s="190" t="s">
        <v>271</v>
      </c>
      <c r="FE874" s="190" t="s">
        <v>271</v>
      </c>
      <c r="FF874" s="190" t="s">
        <v>262</v>
      </c>
      <c r="FG874" s="190" t="s">
        <v>271</v>
      </c>
      <c r="FH874" s="190" t="s">
        <v>271</v>
      </c>
      <c r="FI874" s="190" t="s">
        <v>9172</v>
      </c>
      <c r="FJ874" s="190" t="s">
        <v>271</v>
      </c>
      <c r="FK874" s="190" t="s">
        <v>271</v>
      </c>
      <c r="FL874" s="190" t="s">
        <v>9172</v>
      </c>
      <c r="FM874" s="190" t="s">
        <v>271</v>
      </c>
      <c r="FN874" s="190" t="s">
        <v>271</v>
      </c>
      <c r="FO874" s="190" t="s">
        <v>9171</v>
      </c>
      <c r="FP874" s="190" t="s">
        <v>9170</v>
      </c>
      <c r="FQ874" s="193">
        <v>0</v>
      </c>
      <c r="FR874" s="193">
        <v>0</v>
      </c>
      <c r="FS874" s="190" t="s">
        <v>271</v>
      </c>
      <c r="FT874" s="190" t="s">
        <v>271</v>
      </c>
      <c r="FU874" s="190" t="s">
        <v>272</v>
      </c>
      <c r="FV874" s="190" t="s">
        <v>271</v>
      </c>
      <c r="FW874" s="190" t="s">
        <v>271</v>
      </c>
      <c r="FX874" s="190" t="s">
        <v>271</v>
      </c>
      <c r="FY874" s="190" t="s">
        <v>271</v>
      </c>
      <c r="FZ874" s="190" t="s">
        <v>271</v>
      </c>
      <c r="GA874" s="190" t="s">
        <v>271</v>
      </c>
      <c r="GB874" s="190" t="s">
        <v>271</v>
      </c>
      <c r="GC874" s="190" t="s">
        <v>271</v>
      </c>
      <c r="GD874" s="190" t="s">
        <v>271</v>
      </c>
      <c r="GE874" s="190" t="s">
        <v>271</v>
      </c>
    </row>
    <row r="875" spans="1:187" x14ac:dyDescent="0.3">
      <c r="A875" s="190" t="s">
        <v>372</v>
      </c>
      <c r="B875" s="190">
        <v>3424</v>
      </c>
      <c r="C875" s="190" t="s">
        <v>178</v>
      </c>
      <c r="D875" s="190" t="s">
        <v>238</v>
      </c>
      <c r="E875" s="190" t="s">
        <v>9169</v>
      </c>
      <c r="F875" s="190" t="s">
        <v>9168</v>
      </c>
      <c r="G875" s="190" t="s">
        <v>4028</v>
      </c>
      <c r="H875" s="190" t="s">
        <v>514</v>
      </c>
      <c r="I875" s="190" t="s">
        <v>513</v>
      </c>
      <c r="J875" s="190" t="s">
        <v>512</v>
      </c>
      <c r="K875" s="190" t="s">
        <v>271</v>
      </c>
      <c r="L875" s="190" t="s">
        <v>271</v>
      </c>
      <c r="M875" s="190" t="s">
        <v>271</v>
      </c>
      <c r="N875" s="190" t="s">
        <v>271</v>
      </c>
      <c r="O875" s="190" t="s">
        <v>271</v>
      </c>
      <c r="P875" s="190" t="s">
        <v>271</v>
      </c>
      <c r="Q875" s="191">
        <v>42282</v>
      </c>
      <c r="R875" s="191">
        <v>42735</v>
      </c>
      <c r="T875" s="190" t="s">
        <v>452</v>
      </c>
      <c r="U875" s="194">
        <v>2844513.34</v>
      </c>
      <c r="V875" s="190" t="s">
        <v>9167</v>
      </c>
      <c r="W875" s="190" t="s">
        <v>9166</v>
      </c>
      <c r="X875" s="190" t="s">
        <v>9165</v>
      </c>
      <c r="Y875" s="190" t="s">
        <v>1574</v>
      </c>
      <c r="Z875" s="190" t="s">
        <v>1573</v>
      </c>
      <c r="AA875" s="190" t="s">
        <v>1572</v>
      </c>
      <c r="AB875" s="190" t="s">
        <v>448</v>
      </c>
      <c r="AC875" s="190" t="s">
        <v>9164</v>
      </c>
      <c r="AD875" s="190" t="s">
        <v>325</v>
      </c>
      <c r="AE875" s="190" t="s">
        <v>1570</v>
      </c>
      <c r="AF875" s="190" t="s">
        <v>1569</v>
      </c>
      <c r="AG875" s="193" t="s">
        <v>271</v>
      </c>
      <c r="AH875" s="193" t="s">
        <v>271</v>
      </c>
      <c r="AI875" s="193">
        <v>0</v>
      </c>
      <c r="AJ875" s="193" t="s">
        <v>271</v>
      </c>
      <c r="AK875" s="193" t="s">
        <v>271</v>
      </c>
      <c r="AL875" s="193">
        <v>530400</v>
      </c>
      <c r="AM875" s="193">
        <v>0</v>
      </c>
      <c r="AN875" s="193">
        <v>0</v>
      </c>
      <c r="AO875" s="193">
        <v>0</v>
      </c>
      <c r="AP875" s="193">
        <v>190491</v>
      </c>
      <c r="AQ875" s="193">
        <v>206365</v>
      </c>
      <c r="AR875" s="193">
        <v>396856</v>
      </c>
      <c r="AS875" s="190" t="s">
        <v>271</v>
      </c>
      <c r="AT875" s="193" t="s">
        <v>271</v>
      </c>
      <c r="AU875" s="193" t="s">
        <v>271</v>
      </c>
      <c r="AV875" s="190" t="s">
        <v>271</v>
      </c>
      <c r="AW875" s="193" t="s">
        <v>271</v>
      </c>
      <c r="AX875" s="193" t="s">
        <v>271</v>
      </c>
      <c r="AY875" s="190" t="s">
        <v>271</v>
      </c>
      <c r="AZ875" s="193" t="s">
        <v>271</v>
      </c>
      <c r="BA875" s="193" t="s">
        <v>271</v>
      </c>
      <c r="BB875" s="190" t="s">
        <v>271</v>
      </c>
      <c r="BC875" s="193" t="s">
        <v>271</v>
      </c>
      <c r="BD875" s="193" t="s">
        <v>271</v>
      </c>
      <c r="BE875" s="190" t="s">
        <v>271</v>
      </c>
      <c r="BF875" s="193" t="s">
        <v>271</v>
      </c>
      <c r="BG875" s="193" t="s">
        <v>271</v>
      </c>
      <c r="BH875" s="190" t="s">
        <v>271</v>
      </c>
      <c r="BI875" s="193" t="s">
        <v>271</v>
      </c>
      <c r="BJ875" s="193" t="s">
        <v>271</v>
      </c>
      <c r="BK875" s="190" t="s">
        <v>271</v>
      </c>
      <c r="BL875" s="193" t="s">
        <v>271</v>
      </c>
      <c r="BM875" s="193" t="s">
        <v>271</v>
      </c>
      <c r="BN875" s="190" t="s">
        <v>271</v>
      </c>
      <c r="BO875" s="193" t="s">
        <v>271</v>
      </c>
      <c r="BP875" s="193" t="s">
        <v>271</v>
      </c>
      <c r="BQ875" s="190" t="s">
        <v>271</v>
      </c>
      <c r="BR875" s="193" t="s">
        <v>271</v>
      </c>
      <c r="BS875" s="193" t="s">
        <v>271</v>
      </c>
      <c r="BT875" s="190" t="s">
        <v>287</v>
      </c>
      <c r="BU875" s="193">
        <v>396856</v>
      </c>
      <c r="BV875" s="193">
        <v>0</v>
      </c>
      <c r="BW875" s="193" t="s">
        <v>271</v>
      </c>
      <c r="BX875" s="193" t="s">
        <v>271</v>
      </c>
      <c r="BY875" s="193">
        <v>0</v>
      </c>
      <c r="BZ875" s="193" t="s">
        <v>271</v>
      </c>
      <c r="CA875" s="193" t="s">
        <v>271</v>
      </c>
      <c r="CB875" s="193">
        <v>0</v>
      </c>
      <c r="CC875" s="190" t="s">
        <v>271</v>
      </c>
      <c r="CD875" s="193" t="s">
        <v>271</v>
      </c>
      <c r="CE875" s="193" t="s">
        <v>271</v>
      </c>
      <c r="CF875" s="190" t="s">
        <v>271</v>
      </c>
      <c r="CG875" s="193" t="s">
        <v>271</v>
      </c>
      <c r="CH875" s="193" t="s">
        <v>271</v>
      </c>
      <c r="CI875" s="190" t="s">
        <v>271</v>
      </c>
      <c r="CJ875" s="193" t="s">
        <v>271</v>
      </c>
      <c r="CK875" s="193" t="s">
        <v>271</v>
      </c>
      <c r="CL875" s="190" t="s">
        <v>271</v>
      </c>
      <c r="CM875" s="193" t="s">
        <v>271</v>
      </c>
      <c r="CN875" s="193" t="s">
        <v>271</v>
      </c>
      <c r="CO875" s="190" t="s">
        <v>271</v>
      </c>
      <c r="CP875" s="193" t="s">
        <v>271</v>
      </c>
      <c r="CQ875" s="193" t="s">
        <v>271</v>
      </c>
      <c r="CR875" s="190" t="s">
        <v>271</v>
      </c>
      <c r="CS875" s="193" t="s">
        <v>271</v>
      </c>
      <c r="CT875" s="193" t="s">
        <v>271</v>
      </c>
      <c r="CU875" s="190" t="s">
        <v>271</v>
      </c>
      <c r="CV875" s="193" t="s">
        <v>271</v>
      </c>
      <c r="CW875" s="193" t="s">
        <v>271</v>
      </c>
      <c r="CX875" s="190" t="s">
        <v>271</v>
      </c>
      <c r="CY875" s="193" t="s">
        <v>271</v>
      </c>
      <c r="CZ875" s="193" t="s">
        <v>271</v>
      </c>
      <c r="DA875" s="190" t="s">
        <v>271</v>
      </c>
      <c r="DB875" s="193" t="s">
        <v>271</v>
      </c>
      <c r="DC875" s="193" t="s">
        <v>271</v>
      </c>
      <c r="DD875" s="190" t="s">
        <v>271</v>
      </c>
      <c r="DE875" s="193" t="s">
        <v>271</v>
      </c>
      <c r="DF875" s="193" t="s">
        <v>271</v>
      </c>
      <c r="DG875" s="190" t="s">
        <v>271</v>
      </c>
      <c r="DH875" s="193" t="s">
        <v>271</v>
      </c>
      <c r="DI875" s="193" t="s">
        <v>271</v>
      </c>
      <c r="DJ875" s="190" t="s">
        <v>271</v>
      </c>
      <c r="DK875" s="193" t="s">
        <v>271</v>
      </c>
      <c r="DL875" s="193" t="s">
        <v>271</v>
      </c>
      <c r="DM875" s="190" t="s">
        <v>271</v>
      </c>
      <c r="DN875" s="193" t="s">
        <v>271</v>
      </c>
      <c r="DO875" s="193" t="s">
        <v>271</v>
      </c>
      <c r="DP875" s="190" t="s">
        <v>271</v>
      </c>
      <c r="DQ875" s="193" t="s">
        <v>271</v>
      </c>
      <c r="DR875" s="193" t="s">
        <v>271</v>
      </c>
      <c r="DS875" s="190" t="s">
        <v>271</v>
      </c>
      <c r="DT875" s="193" t="s">
        <v>271</v>
      </c>
      <c r="DU875" s="193" t="s">
        <v>271</v>
      </c>
      <c r="DV875" s="190" t="s">
        <v>271</v>
      </c>
      <c r="DW875" s="193" t="s">
        <v>271</v>
      </c>
      <c r="DX875" s="193" t="s">
        <v>271</v>
      </c>
      <c r="DY875" s="190" t="s">
        <v>356</v>
      </c>
      <c r="DZ875" s="190" t="s">
        <v>297</v>
      </c>
      <c r="EA875" s="190" t="s">
        <v>271</v>
      </c>
      <c r="EB875" s="190" t="s">
        <v>271</v>
      </c>
      <c r="EC875" s="190" t="s">
        <v>297</v>
      </c>
      <c r="ED875" s="190" t="s">
        <v>271</v>
      </c>
      <c r="EE875" s="190" t="s">
        <v>271</v>
      </c>
      <c r="EF875" s="190" t="s">
        <v>1568</v>
      </c>
      <c r="EG875" s="190" t="s">
        <v>352</v>
      </c>
      <c r="EH875" s="190" t="s">
        <v>284</v>
      </c>
      <c r="EI875" s="190" t="s">
        <v>283</v>
      </c>
      <c r="EJ875" s="190" t="s">
        <v>245</v>
      </c>
      <c r="EK875" s="190" t="s">
        <v>379</v>
      </c>
      <c r="EL875" s="190" t="s">
        <v>272</v>
      </c>
      <c r="EM875" s="190" t="s">
        <v>272</v>
      </c>
      <c r="EN875" s="190" t="s">
        <v>272</v>
      </c>
      <c r="EO875" s="190" t="s">
        <v>272</v>
      </c>
      <c r="EP875" s="190" t="s">
        <v>378</v>
      </c>
      <c r="EQ875" s="190">
        <v>4</v>
      </c>
      <c r="ER875" s="190" t="s">
        <v>692</v>
      </c>
      <c r="ES875" s="190" t="s">
        <v>297</v>
      </c>
      <c r="ET875" s="190" t="s">
        <v>297</v>
      </c>
      <c r="EU875" s="190" t="s">
        <v>297</v>
      </c>
      <c r="EV875" s="190" t="s">
        <v>297</v>
      </c>
      <c r="EW875" s="190" t="s">
        <v>691</v>
      </c>
      <c r="EX875" s="190">
        <v>0</v>
      </c>
      <c r="EY875" s="190" t="s">
        <v>302</v>
      </c>
      <c r="EZ875" s="190" t="s">
        <v>266</v>
      </c>
      <c r="FA875" s="190" t="s">
        <v>260</v>
      </c>
      <c r="FB875" s="193">
        <v>2</v>
      </c>
      <c r="FC875" s="190" t="s">
        <v>276</v>
      </c>
      <c r="FD875" s="190" t="s">
        <v>271</v>
      </c>
      <c r="FE875" s="190" t="s">
        <v>271</v>
      </c>
      <c r="FF875" s="190" t="s">
        <v>264</v>
      </c>
      <c r="FG875" s="190" t="s">
        <v>1567</v>
      </c>
      <c r="FH875" s="190" t="s">
        <v>271</v>
      </c>
      <c r="FI875" s="190" t="s">
        <v>1566</v>
      </c>
      <c r="FJ875" s="190" t="s">
        <v>271</v>
      </c>
      <c r="FK875" s="190" t="s">
        <v>271</v>
      </c>
      <c r="FL875" s="190" t="s">
        <v>9163</v>
      </c>
      <c r="FM875" s="190" t="s">
        <v>9162</v>
      </c>
      <c r="FN875" s="190" t="s">
        <v>271</v>
      </c>
      <c r="FO875" s="190" t="s">
        <v>9161</v>
      </c>
      <c r="FP875" s="190" t="s">
        <v>9160</v>
      </c>
      <c r="FQ875" s="193">
        <v>0</v>
      </c>
      <c r="FR875" s="193">
        <v>396856</v>
      </c>
      <c r="FS875" s="190" t="s">
        <v>271</v>
      </c>
      <c r="FT875" s="190" t="s">
        <v>271</v>
      </c>
      <c r="FU875" s="190" t="s">
        <v>272</v>
      </c>
      <c r="FV875" s="190" t="s">
        <v>271</v>
      </c>
      <c r="FW875" s="190" t="s">
        <v>271</v>
      </c>
      <c r="FX875" s="190" t="s">
        <v>271</v>
      </c>
      <c r="FY875" s="190" t="s">
        <v>271</v>
      </c>
      <c r="FZ875" s="190" t="s">
        <v>271</v>
      </c>
      <c r="GA875" s="190" t="s">
        <v>271</v>
      </c>
      <c r="GB875" s="190" t="s">
        <v>271</v>
      </c>
      <c r="GC875" s="190" t="s">
        <v>271</v>
      </c>
      <c r="GD875" s="190" t="s">
        <v>271</v>
      </c>
      <c r="GE875" s="190" t="s">
        <v>271</v>
      </c>
    </row>
    <row r="876" spans="1:187" x14ac:dyDescent="0.3">
      <c r="A876" s="190" t="s">
        <v>372</v>
      </c>
      <c r="B876" s="190">
        <v>3406</v>
      </c>
      <c r="C876" s="190" t="s">
        <v>178</v>
      </c>
      <c r="D876" s="190" t="s">
        <v>238</v>
      </c>
      <c r="E876" s="190" t="s">
        <v>6765</v>
      </c>
      <c r="F876" s="190" t="s">
        <v>6764</v>
      </c>
      <c r="G876" s="190" t="s">
        <v>6654</v>
      </c>
      <c r="H876" s="190" t="s">
        <v>369</v>
      </c>
      <c r="I876" s="190" t="s">
        <v>2128</v>
      </c>
      <c r="J876" s="190" t="s">
        <v>2898</v>
      </c>
      <c r="K876" s="190" t="s">
        <v>271</v>
      </c>
      <c r="L876" s="190" t="s">
        <v>271</v>
      </c>
      <c r="M876" s="190" t="s">
        <v>271</v>
      </c>
      <c r="N876" s="190" t="s">
        <v>271</v>
      </c>
      <c r="O876" s="190" t="s">
        <v>271</v>
      </c>
      <c r="P876" s="190" t="s">
        <v>271</v>
      </c>
      <c r="Q876" s="191">
        <v>42186</v>
      </c>
      <c r="R876" s="191">
        <v>42825</v>
      </c>
      <c r="T876" s="190" t="s">
        <v>366</v>
      </c>
      <c r="U876" s="194">
        <v>1647660</v>
      </c>
      <c r="V876" s="190" t="s">
        <v>3058</v>
      </c>
      <c r="W876" s="190" t="s">
        <v>918</v>
      </c>
      <c r="X876" s="190" t="s">
        <v>3057</v>
      </c>
      <c r="Y876" s="190" t="s">
        <v>271</v>
      </c>
      <c r="Z876" s="190" t="s">
        <v>271</v>
      </c>
      <c r="AA876" s="190" t="s">
        <v>271</v>
      </c>
      <c r="AB876" s="190" t="s">
        <v>291</v>
      </c>
      <c r="AC876" s="190" t="s">
        <v>6763</v>
      </c>
      <c r="AD876" s="190" t="s">
        <v>325</v>
      </c>
      <c r="AE876" s="190" t="s">
        <v>6762</v>
      </c>
      <c r="AF876" s="190" t="s">
        <v>6761</v>
      </c>
      <c r="AG876" s="193">
        <v>2500</v>
      </c>
      <c r="AH876" s="193">
        <v>3500</v>
      </c>
      <c r="AI876" s="193">
        <v>6000</v>
      </c>
      <c r="AJ876" s="193">
        <v>7000</v>
      </c>
      <c r="AK876" s="193">
        <v>8000</v>
      </c>
      <c r="AL876" s="193">
        <v>15000</v>
      </c>
      <c r="AM876" s="193">
        <v>0</v>
      </c>
      <c r="AN876" s="193">
        <v>0</v>
      </c>
      <c r="AO876" s="193">
        <v>0</v>
      </c>
      <c r="AP876" s="193">
        <v>66200</v>
      </c>
      <c r="AQ876" s="193">
        <v>49067</v>
      </c>
      <c r="AR876" s="193">
        <v>115267</v>
      </c>
      <c r="AS876" s="190" t="s">
        <v>271</v>
      </c>
      <c r="AT876" s="193" t="s">
        <v>271</v>
      </c>
      <c r="AU876" s="193" t="s">
        <v>271</v>
      </c>
      <c r="AV876" s="190" t="s">
        <v>271</v>
      </c>
      <c r="AW876" s="193" t="s">
        <v>271</v>
      </c>
      <c r="AX876" s="193" t="s">
        <v>271</v>
      </c>
      <c r="AY876" s="190" t="s">
        <v>271</v>
      </c>
      <c r="AZ876" s="193" t="s">
        <v>271</v>
      </c>
      <c r="BA876" s="193" t="s">
        <v>271</v>
      </c>
      <c r="BB876" s="190" t="s">
        <v>271</v>
      </c>
      <c r="BC876" s="193" t="s">
        <v>271</v>
      </c>
      <c r="BD876" s="193" t="s">
        <v>271</v>
      </c>
      <c r="BE876" s="190" t="s">
        <v>271</v>
      </c>
      <c r="BF876" s="193" t="s">
        <v>271</v>
      </c>
      <c r="BG876" s="193" t="s">
        <v>271</v>
      </c>
      <c r="BH876" s="190" t="s">
        <v>287</v>
      </c>
      <c r="BI876" s="193">
        <v>966</v>
      </c>
      <c r="BJ876" s="193">
        <v>0</v>
      </c>
      <c r="BK876" s="190" t="s">
        <v>287</v>
      </c>
      <c r="BL876" s="193">
        <v>1301</v>
      </c>
      <c r="BM876" s="193">
        <v>0</v>
      </c>
      <c r="BN876" s="190" t="s">
        <v>271</v>
      </c>
      <c r="BO876" s="193" t="s">
        <v>271</v>
      </c>
      <c r="BP876" s="193" t="s">
        <v>271</v>
      </c>
      <c r="BQ876" s="190" t="s">
        <v>271</v>
      </c>
      <c r="BR876" s="193" t="s">
        <v>271</v>
      </c>
      <c r="BS876" s="193" t="s">
        <v>271</v>
      </c>
      <c r="BT876" s="190" t="s">
        <v>287</v>
      </c>
      <c r="BU876" s="193">
        <v>113000</v>
      </c>
      <c r="BV876" s="193">
        <v>0</v>
      </c>
      <c r="BW876" s="193">
        <v>0</v>
      </c>
      <c r="BX876" s="193">
        <v>0</v>
      </c>
      <c r="BY876" s="193">
        <v>0</v>
      </c>
      <c r="BZ876" s="193">
        <v>0</v>
      </c>
      <c r="CA876" s="193">
        <v>0</v>
      </c>
      <c r="CB876" s="193">
        <v>0</v>
      </c>
      <c r="CC876" s="190" t="s">
        <v>271</v>
      </c>
      <c r="CD876" s="193" t="s">
        <v>271</v>
      </c>
      <c r="CE876" s="193" t="s">
        <v>271</v>
      </c>
      <c r="CF876" s="190" t="s">
        <v>287</v>
      </c>
      <c r="CG876" s="193">
        <v>0</v>
      </c>
      <c r="CH876" s="193">
        <v>0</v>
      </c>
      <c r="CI876" s="190" t="s">
        <v>271</v>
      </c>
      <c r="CJ876" s="193" t="s">
        <v>271</v>
      </c>
      <c r="CK876" s="193" t="s">
        <v>271</v>
      </c>
      <c r="CL876" s="190" t="s">
        <v>271</v>
      </c>
      <c r="CM876" s="193" t="s">
        <v>271</v>
      </c>
      <c r="CN876" s="193" t="s">
        <v>271</v>
      </c>
      <c r="CO876" s="190" t="s">
        <v>271</v>
      </c>
      <c r="CP876" s="193" t="s">
        <v>271</v>
      </c>
      <c r="CQ876" s="193" t="s">
        <v>271</v>
      </c>
      <c r="CR876" s="190" t="s">
        <v>271</v>
      </c>
      <c r="CS876" s="193" t="s">
        <v>271</v>
      </c>
      <c r="CT876" s="193" t="s">
        <v>271</v>
      </c>
      <c r="CU876" s="190" t="s">
        <v>271</v>
      </c>
      <c r="CV876" s="193" t="s">
        <v>271</v>
      </c>
      <c r="CW876" s="193" t="s">
        <v>271</v>
      </c>
      <c r="CX876" s="190" t="s">
        <v>271</v>
      </c>
      <c r="CY876" s="193" t="s">
        <v>271</v>
      </c>
      <c r="CZ876" s="193" t="s">
        <v>271</v>
      </c>
      <c r="DA876" s="190" t="s">
        <v>271</v>
      </c>
      <c r="DB876" s="193" t="s">
        <v>271</v>
      </c>
      <c r="DC876" s="193" t="s">
        <v>271</v>
      </c>
      <c r="DD876" s="190" t="s">
        <v>271</v>
      </c>
      <c r="DE876" s="193" t="s">
        <v>271</v>
      </c>
      <c r="DF876" s="193" t="s">
        <v>271</v>
      </c>
      <c r="DG876" s="190" t="s">
        <v>271</v>
      </c>
      <c r="DH876" s="193" t="s">
        <v>271</v>
      </c>
      <c r="DI876" s="193" t="s">
        <v>271</v>
      </c>
      <c r="DJ876" s="190" t="s">
        <v>271</v>
      </c>
      <c r="DK876" s="193" t="s">
        <v>271</v>
      </c>
      <c r="DL876" s="193" t="s">
        <v>271</v>
      </c>
      <c r="DM876" s="190" t="s">
        <v>271</v>
      </c>
      <c r="DN876" s="193" t="s">
        <v>271</v>
      </c>
      <c r="DO876" s="193" t="s">
        <v>271</v>
      </c>
      <c r="DP876" s="190" t="s">
        <v>271</v>
      </c>
      <c r="DQ876" s="193" t="s">
        <v>271</v>
      </c>
      <c r="DR876" s="193" t="s">
        <v>271</v>
      </c>
      <c r="DS876" s="190" t="s">
        <v>271</v>
      </c>
      <c r="DT876" s="193" t="s">
        <v>271</v>
      </c>
      <c r="DU876" s="193" t="s">
        <v>271</v>
      </c>
      <c r="DV876" s="190" t="s">
        <v>271</v>
      </c>
      <c r="DW876" s="193" t="s">
        <v>271</v>
      </c>
      <c r="DX876" s="193" t="s">
        <v>271</v>
      </c>
      <c r="DY876" s="190" t="s">
        <v>356</v>
      </c>
      <c r="DZ876" s="190" t="s">
        <v>271</v>
      </c>
      <c r="EA876" s="190" t="s">
        <v>271</v>
      </c>
      <c r="EB876" s="190" t="s">
        <v>271</v>
      </c>
      <c r="EC876" s="190" t="s">
        <v>271</v>
      </c>
      <c r="ED876" s="190" t="s">
        <v>271</v>
      </c>
      <c r="EE876" s="190" t="s">
        <v>271</v>
      </c>
      <c r="EF876" s="190" t="s">
        <v>271</v>
      </c>
      <c r="EG876" s="190" t="s">
        <v>271</v>
      </c>
      <c r="EH876" s="190" t="s">
        <v>271</v>
      </c>
      <c r="EI876" s="190" t="s">
        <v>319</v>
      </c>
      <c r="EJ876" s="190" t="s">
        <v>271</v>
      </c>
      <c r="EK876" s="190" t="s">
        <v>271</v>
      </c>
      <c r="EL876" s="190" t="s">
        <v>271</v>
      </c>
      <c r="EM876" s="190" t="s">
        <v>271</v>
      </c>
      <c r="EN876" s="190" t="s">
        <v>271</v>
      </c>
      <c r="EO876" s="190" t="s">
        <v>271</v>
      </c>
      <c r="EP876" s="190" t="s">
        <v>271</v>
      </c>
      <c r="EQ876" s="190" t="s">
        <v>271</v>
      </c>
      <c r="ER876" s="190" t="s">
        <v>271</v>
      </c>
      <c r="ES876" s="190" t="s">
        <v>271</v>
      </c>
      <c r="ET876" s="190" t="s">
        <v>271</v>
      </c>
      <c r="EU876" s="190" t="s">
        <v>271</v>
      </c>
      <c r="EV876" s="190" t="s">
        <v>271</v>
      </c>
      <c r="EW876" s="190" t="s">
        <v>271</v>
      </c>
      <c r="EX876" s="190" t="s">
        <v>271</v>
      </c>
      <c r="EY876" s="190" t="s">
        <v>271</v>
      </c>
      <c r="EZ876" s="190" t="s">
        <v>271</v>
      </c>
      <c r="FA876" s="190" t="s">
        <v>271</v>
      </c>
      <c r="FB876" s="193">
        <v>0</v>
      </c>
      <c r="FC876" s="190" t="s">
        <v>271</v>
      </c>
      <c r="FD876" s="190" t="s">
        <v>271</v>
      </c>
      <c r="FE876" s="190" t="s">
        <v>271</v>
      </c>
      <c r="FF876" s="190" t="s">
        <v>271</v>
      </c>
      <c r="FG876" s="190" t="s">
        <v>271</v>
      </c>
      <c r="FH876" s="190" t="s">
        <v>271</v>
      </c>
      <c r="FI876" s="190" t="s">
        <v>271</v>
      </c>
      <c r="FJ876" s="190" t="s">
        <v>271</v>
      </c>
      <c r="FK876" s="190" t="s">
        <v>271</v>
      </c>
      <c r="FL876" s="190" t="s">
        <v>271</v>
      </c>
      <c r="FM876" s="190" t="s">
        <v>271</v>
      </c>
      <c r="FN876" s="190" t="s">
        <v>271</v>
      </c>
      <c r="FO876" s="190" t="s">
        <v>271</v>
      </c>
      <c r="FP876" s="190" t="s">
        <v>271</v>
      </c>
      <c r="FQ876" s="193">
        <v>0</v>
      </c>
      <c r="FR876" s="193">
        <v>115267</v>
      </c>
      <c r="FS876" s="190" t="s">
        <v>271</v>
      </c>
      <c r="FT876" s="190" t="s">
        <v>271</v>
      </c>
      <c r="FU876" s="190" t="s">
        <v>272</v>
      </c>
      <c r="FV876" s="190" t="s">
        <v>271</v>
      </c>
      <c r="FW876" s="190" t="s">
        <v>271</v>
      </c>
      <c r="FX876" s="190" t="s">
        <v>271</v>
      </c>
      <c r="FY876" s="190" t="s">
        <v>271</v>
      </c>
      <c r="FZ876" s="190" t="s">
        <v>271</v>
      </c>
      <c r="GA876" s="190" t="s">
        <v>271</v>
      </c>
      <c r="GB876" s="190" t="s">
        <v>271</v>
      </c>
      <c r="GC876" s="190" t="s">
        <v>271</v>
      </c>
      <c r="GD876" s="190" t="s">
        <v>271</v>
      </c>
      <c r="GE876" s="190" t="s">
        <v>271</v>
      </c>
    </row>
    <row r="877" spans="1:187" x14ac:dyDescent="0.3">
      <c r="A877" s="190" t="s">
        <v>372</v>
      </c>
      <c r="B877" s="190">
        <v>3411</v>
      </c>
      <c r="C877" s="190" t="s">
        <v>178</v>
      </c>
      <c r="D877" s="190" t="s">
        <v>238</v>
      </c>
      <c r="E877" s="190" t="s">
        <v>6760</v>
      </c>
      <c r="F877" s="190" t="s">
        <v>6759</v>
      </c>
      <c r="G877" s="190" t="s">
        <v>6654</v>
      </c>
      <c r="H877" s="190" t="s">
        <v>514</v>
      </c>
      <c r="I877" s="190" t="s">
        <v>301</v>
      </c>
      <c r="J877" s="190" t="s">
        <v>6758</v>
      </c>
      <c r="K877" s="190" t="s">
        <v>271</v>
      </c>
      <c r="L877" s="190" t="s">
        <v>271</v>
      </c>
      <c r="M877" s="190" t="s">
        <v>271</v>
      </c>
      <c r="N877" s="190" t="s">
        <v>271</v>
      </c>
      <c r="O877" s="190" t="s">
        <v>271</v>
      </c>
      <c r="P877" s="190" t="s">
        <v>271</v>
      </c>
      <c r="Q877" s="191">
        <v>42248</v>
      </c>
      <c r="R877" s="191">
        <v>42460</v>
      </c>
      <c r="T877" s="190" t="s">
        <v>452</v>
      </c>
      <c r="U877" s="194">
        <v>150000</v>
      </c>
      <c r="V877" s="190" t="s">
        <v>3073</v>
      </c>
      <c r="W877" s="190" t="s">
        <v>364</v>
      </c>
      <c r="X877" s="190" t="s">
        <v>3072</v>
      </c>
      <c r="Y877" s="190" t="s">
        <v>271</v>
      </c>
      <c r="Z877" s="190" t="s">
        <v>271</v>
      </c>
      <c r="AA877" s="190" t="s">
        <v>271</v>
      </c>
      <c r="AB877" s="190" t="s">
        <v>448</v>
      </c>
      <c r="AC877" s="190" t="s">
        <v>6757</v>
      </c>
      <c r="AD877" s="190" t="s">
        <v>325</v>
      </c>
      <c r="AE877" s="190" t="s">
        <v>3070</v>
      </c>
      <c r="AF877" s="190" t="s">
        <v>6756</v>
      </c>
      <c r="AG877" s="193">
        <v>0</v>
      </c>
      <c r="AH877" s="193">
        <v>0</v>
      </c>
      <c r="AI877" s="193">
        <v>0</v>
      </c>
      <c r="AJ877" s="193">
        <v>4585</v>
      </c>
      <c r="AK877" s="193">
        <v>4585</v>
      </c>
      <c r="AL877" s="193">
        <v>9170</v>
      </c>
      <c r="AM877" s="193">
        <v>0</v>
      </c>
      <c r="AN877" s="193">
        <v>0</v>
      </c>
      <c r="AO877" s="193">
        <v>0</v>
      </c>
      <c r="AP877" s="193">
        <v>5346</v>
      </c>
      <c r="AQ877" s="193">
        <v>7253</v>
      </c>
      <c r="AR877" s="193">
        <v>12599</v>
      </c>
      <c r="AS877" s="190" t="s">
        <v>271</v>
      </c>
      <c r="AT877" s="193" t="s">
        <v>271</v>
      </c>
      <c r="AU877" s="193" t="s">
        <v>271</v>
      </c>
      <c r="AV877" s="190" t="s">
        <v>271</v>
      </c>
      <c r="AW877" s="193" t="s">
        <v>271</v>
      </c>
      <c r="AX877" s="193" t="s">
        <v>271</v>
      </c>
      <c r="AY877" s="190" t="s">
        <v>271</v>
      </c>
      <c r="AZ877" s="193" t="s">
        <v>271</v>
      </c>
      <c r="BA877" s="193" t="s">
        <v>271</v>
      </c>
      <c r="BB877" s="190" t="s">
        <v>271</v>
      </c>
      <c r="BC877" s="193" t="s">
        <v>271</v>
      </c>
      <c r="BD877" s="193" t="s">
        <v>271</v>
      </c>
      <c r="BE877" s="190" t="s">
        <v>271</v>
      </c>
      <c r="BF877" s="193" t="s">
        <v>271</v>
      </c>
      <c r="BG877" s="193" t="s">
        <v>271</v>
      </c>
      <c r="BH877" s="190" t="s">
        <v>271</v>
      </c>
      <c r="BI877" s="193" t="s">
        <v>271</v>
      </c>
      <c r="BJ877" s="193" t="s">
        <v>271</v>
      </c>
      <c r="BK877" s="190" t="s">
        <v>271</v>
      </c>
      <c r="BL877" s="193" t="s">
        <v>271</v>
      </c>
      <c r="BM877" s="193" t="s">
        <v>271</v>
      </c>
      <c r="BN877" s="190" t="s">
        <v>271</v>
      </c>
      <c r="BO877" s="193" t="s">
        <v>271</v>
      </c>
      <c r="BP877" s="193" t="s">
        <v>271</v>
      </c>
      <c r="BQ877" s="190" t="s">
        <v>271</v>
      </c>
      <c r="BR877" s="193" t="s">
        <v>271</v>
      </c>
      <c r="BS877" s="193" t="s">
        <v>271</v>
      </c>
      <c r="BT877" s="190" t="s">
        <v>287</v>
      </c>
      <c r="BU877" s="193">
        <v>12599</v>
      </c>
      <c r="BV877" s="193">
        <v>0</v>
      </c>
      <c r="BW877" s="193" t="s">
        <v>271</v>
      </c>
      <c r="BX877" s="193" t="s">
        <v>271</v>
      </c>
      <c r="BY877" s="193">
        <v>0</v>
      </c>
      <c r="BZ877" s="193" t="s">
        <v>271</v>
      </c>
      <c r="CA877" s="193" t="s">
        <v>271</v>
      </c>
      <c r="CB877" s="193">
        <v>0</v>
      </c>
      <c r="CC877" s="190" t="s">
        <v>271</v>
      </c>
      <c r="CD877" s="193" t="s">
        <v>271</v>
      </c>
      <c r="CE877" s="193" t="s">
        <v>271</v>
      </c>
      <c r="CF877" s="190" t="s">
        <v>271</v>
      </c>
      <c r="CG877" s="193" t="s">
        <v>271</v>
      </c>
      <c r="CH877" s="193" t="s">
        <v>271</v>
      </c>
      <c r="CI877" s="190" t="s">
        <v>271</v>
      </c>
      <c r="CJ877" s="193" t="s">
        <v>271</v>
      </c>
      <c r="CK877" s="193" t="s">
        <v>271</v>
      </c>
      <c r="CL877" s="190" t="s">
        <v>271</v>
      </c>
      <c r="CM877" s="193" t="s">
        <v>271</v>
      </c>
      <c r="CN877" s="193" t="s">
        <v>271</v>
      </c>
      <c r="CO877" s="190" t="s">
        <v>271</v>
      </c>
      <c r="CP877" s="193" t="s">
        <v>271</v>
      </c>
      <c r="CQ877" s="193" t="s">
        <v>271</v>
      </c>
      <c r="CR877" s="190" t="s">
        <v>271</v>
      </c>
      <c r="CS877" s="193" t="s">
        <v>271</v>
      </c>
      <c r="CT877" s="193" t="s">
        <v>271</v>
      </c>
      <c r="CU877" s="190" t="s">
        <v>271</v>
      </c>
      <c r="CV877" s="193" t="s">
        <v>271</v>
      </c>
      <c r="CW877" s="193" t="s">
        <v>271</v>
      </c>
      <c r="CX877" s="190" t="s">
        <v>271</v>
      </c>
      <c r="CY877" s="193" t="s">
        <v>271</v>
      </c>
      <c r="CZ877" s="193" t="s">
        <v>271</v>
      </c>
      <c r="DA877" s="190" t="s">
        <v>271</v>
      </c>
      <c r="DB877" s="193" t="s">
        <v>271</v>
      </c>
      <c r="DC877" s="193" t="s">
        <v>271</v>
      </c>
      <c r="DD877" s="190" t="s">
        <v>271</v>
      </c>
      <c r="DE877" s="193" t="s">
        <v>271</v>
      </c>
      <c r="DF877" s="193" t="s">
        <v>271</v>
      </c>
      <c r="DG877" s="190" t="s">
        <v>271</v>
      </c>
      <c r="DH877" s="193" t="s">
        <v>271</v>
      </c>
      <c r="DI877" s="193" t="s">
        <v>271</v>
      </c>
      <c r="DJ877" s="190" t="s">
        <v>271</v>
      </c>
      <c r="DK877" s="193" t="s">
        <v>271</v>
      </c>
      <c r="DL877" s="193" t="s">
        <v>271</v>
      </c>
      <c r="DM877" s="190" t="s">
        <v>271</v>
      </c>
      <c r="DN877" s="193" t="s">
        <v>271</v>
      </c>
      <c r="DO877" s="193" t="s">
        <v>271</v>
      </c>
      <c r="DP877" s="190" t="s">
        <v>271</v>
      </c>
      <c r="DQ877" s="193" t="s">
        <v>271</v>
      </c>
      <c r="DR877" s="193" t="s">
        <v>271</v>
      </c>
      <c r="DS877" s="190" t="s">
        <v>271</v>
      </c>
      <c r="DT877" s="193" t="s">
        <v>271</v>
      </c>
      <c r="DU877" s="193" t="s">
        <v>271</v>
      </c>
      <c r="DV877" s="190" t="s">
        <v>271</v>
      </c>
      <c r="DW877" s="193" t="s">
        <v>271</v>
      </c>
      <c r="DX877" s="193" t="s">
        <v>271</v>
      </c>
      <c r="DY877" s="190" t="s">
        <v>356</v>
      </c>
      <c r="DZ877" s="190" t="s">
        <v>272</v>
      </c>
      <c r="EA877" s="190" t="s">
        <v>323</v>
      </c>
      <c r="EB877" s="190" t="s">
        <v>286</v>
      </c>
      <c r="EC877" s="190" t="s">
        <v>297</v>
      </c>
      <c r="ED877" s="190" t="s">
        <v>271</v>
      </c>
      <c r="EE877" s="190" t="s">
        <v>271</v>
      </c>
      <c r="EF877" s="190" t="s">
        <v>271</v>
      </c>
      <c r="EG877" s="190" t="s">
        <v>352</v>
      </c>
      <c r="EH877" s="190" t="s">
        <v>284</v>
      </c>
      <c r="EI877" s="190" t="s">
        <v>483</v>
      </c>
      <c r="EJ877" s="190" t="s">
        <v>246</v>
      </c>
      <c r="EK877" s="190" t="s">
        <v>379</v>
      </c>
      <c r="EL877" s="190" t="s">
        <v>272</v>
      </c>
      <c r="EM877" s="190" t="s">
        <v>272</v>
      </c>
      <c r="EN877" s="190" t="s">
        <v>272</v>
      </c>
      <c r="EO877" s="190" t="s">
        <v>272</v>
      </c>
      <c r="EP877" s="190" t="s">
        <v>378</v>
      </c>
      <c r="EQ877" s="190">
        <v>4</v>
      </c>
      <c r="ER877" s="190" t="s">
        <v>349</v>
      </c>
      <c r="ES877" s="190" t="s">
        <v>272</v>
      </c>
      <c r="ET877" s="190" t="s">
        <v>272</v>
      </c>
      <c r="EU877" s="190" t="s">
        <v>272</v>
      </c>
      <c r="EV877" s="190" t="s">
        <v>272</v>
      </c>
      <c r="EW877" s="190" t="s">
        <v>303</v>
      </c>
      <c r="EX877" s="190">
        <v>4</v>
      </c>
      <c r="EY877" s="190" t="s">
        <v>302</v>
      </c>
      <c r="EZ877" s="190" t="s">
        <v>268</v>
      </c>
      <c r="FA877" s="190" t="s">
        <v>260</v>
      </c>
      <c r="FB877" s="193">
        <v>1</v>
      </c>
      <c r="FC877" s="190" t="s">
        <v>276</v>
      </c>
      <c r="FD877" s="190" t="s">
        <v>271</v>
      </c>
      <c r="FE877" s="190" t="s">
        <v>271</v>
      </c>
      <c r="FF877" s="190" t="s">
        <v>264</v>
      </c>
      <c r="FG877" s="190" t="s">
        <v>271</v>
      </c>
      <c r="FH877" s="190" t="s">
        <v>271</v>
      </c>
      <c r="FI877" s="190" t="s">
        <v>271</v>
      </c>
      <c r="FJ877" s="190" t="s">
        <v>271</v>
      </c>
      <c r="FK877" s="190" t="s">
        <v>271</v>
      </c>
      <c r="FL877" s="190" t="s">
        <v>271</v>
      </c>
      <c r="FM877" s="190" t="s">
        <v>271</v>
      </c>
      <c r="FN877" s="190" t="s">
        <v>271</v>
      </c>
      <c r="FO877" s="190" t="s">
        <v>271</v>
      </c>
      <c r="FP877" s="190" t="s">
        <v>271</v>
      </c>
      <c r="FQ877" s="193">
        <v>0</v>
      </c>
      <c r="FR877" s="193">
        <v>12599</v>
      </c>
      <c r="FS877" s="190" t="s">
        <v>271</v>
      </c>
      <c r="FT877" s="190" t="s">
        <v>271</v>
      </c>
      <c r="FU877" s="190" t="s">
        <v>272</v>
      </c>
      <c r="FV877" s="190" t="s">
        <v>271</v>
      </c>
      <c r="FW877" s="190" t="s">
        <v>271</v>
      </c>
      <c r="FX877" s="190" t="s">
        <v>271</v>
      </c>
      <c r="FY877" s="190" t="s">
        <v>271</v>
      </c>
      <c r="FZ877" s="190" t="s">
        <v>271</v>
      </c>
      <c r="GA877" s="190" t="s">
        <v>271</v>
      </c>
      <c r="GB877" s="190" t="s">
        <v>271</v>
      </c>
      <c r="GC877" s="190" t="s">
        <v>271</v>
      </c>
      <c r="GD877" s="190" t="s">
        <v>271</v>
      </c>
      <c r="GE877" s="190" t="s">
        <v>271</v>
      </c>
    </row>
    <row r="878" spans="1:187" x14ac:dyDescent="0.3">
      <c r="A878" s="190" t="s">
        <v>372</v>
      </c>
      <c r="B878" s="190">
        <v>3422</v>
      </c>
      <c r="C878" s="190" t="s">
        <v>178</v>
      </c>
      <c r="D878" s="190" t="s">
        <v>238</v>
      </c>
      <c r="E878" s="190" t="s">
        <v>6755</v>
      </c>
      <c r="F878" s="190" t="s">
        <v>6754</v>
      </c>
      <c r="G878" s="190" t="s">
        <v>6654</v>
      </c>
      <c r="H878" s="190" t="s">
        <v>369</v>
      </c>
      <c r="I878" s="190" t="s">
        <v>544</v>
      </c>
      <c r="J878" s="190" t="s">
        <v>544</v>
      </c>
      <c r="K878" s="190" t="s">
        <v>369</v>
      </c>
      <c r="L878" s="190" t="s">
        <v>3193</v>
      </c>
      <c r="M878" s="190" t="s">
        <v>3519</v>
      </c>
      <c r="N878" s="190" t="s">
        <v>301</v>
      </c>
      <c r="O878" s="190" t="s">
        <v>301</v>
      </c>
      <c r="P878" s="190" t="s">
        <v>6753</v>
      </c>
      <c r="Q878" s="191">
        <v>42521</v>
      </c>
      <c r="R878" s="191">
        <v>42614</v>
      </c>
      <c r="S878" s="191">
        <v>42674</v>
      </c>
      <c r="T878" s="190" t="s">
        <v>452</v>
      </c>
      <c r="U878" s="194">
        <v>2034000</v>
      </c>
      <c r="V878" s="190" t="s">
        <v>1577</v>
      </c>
      <c r="W878" s="190" t="s">
        <v>6752</v>
      </c>
      <c r="X878" s="190" t="s">
        <v>1575</v>
      </c>
      <c r="Y878" s="190" t="s">
        <v>3040</v>
      </c>
      <c r="Z878" s="190" t="s">
        <v>6751</v>
      </c>
      <c r="AA878" s="190" t="s">
        <v>1572</v>
      </c>
      <c r="AB878" s="190" t="s">
        <v>448</v>
      </c>
      <c r="AC878" s="190" t="s">
        <v>6750</v>
      </c>
      <c r="AD878" s="190" t="s">
        <v>325</v>
      </c>
      <c r="AE878" s="190" t="s">
        <v>6749</v>
      </c>
      <c r="AF878" s="190" t="s">
        <v>6748</v>
      </c>
      <c r="AG878" s="193">
        <v>0</v>
      </c>
      <c r="AH878" s="193">
        <v>0</v>
      </c>
      <c r="AI878" s="193">
        <v>0</v>
      </c>
      <c r="AJ878" s="193">
        <v>0</v>
      </c>
      <c r="AK878" s="193">
        <v>0</v>
      </c>
      <c r="AL878" s="193">
        <v>0</v>
      </c>
      <c r="AM878" s="193">
        <v>0</v>
      </c>
      <c r="AN878" s="193">
        <v>0</v>
      </c>
      <c r="AO878" s="193">
        <v>0</v>
      </c>
      <c r="AP878" s="193">
        <v>4928</v>
      </c>
      <c r="AQ878" s="193">
        <v>7028</v>
      </c>
      <c r="AR878" s="193">
        <v>11956</v>
      </c>
      <c r="AS878" s="190" t="s">
        <v>271</v>
      </c>
      <c r="AT878" s="193" t="s">
        <v>271</v>
      </c>
      <c r="AU878" s="193" t="s">
        <v>271</v>
      </c>
      <c r="AV878" s="190" t="s">
        <v>271</v>
      </c>
      <c r="AW878" s="193" t="s">
        <v>271</v>
      </c>
      <c r="AX878" s="193" t="s">
        <v>271</v>
      </c>
      <c r="AY878" s="190" t="s">
        <v>271</v>
      </c>
      <c r="AZ878" s="193" t="s">
        <v>271</v>
      </c>
      <c r="BA878" s="193" t="s">
        <v>271</v>
      </c>
      <c r="BB878" s="190" t="s">
        <v>271</v>
      </c>
      <c r="BC878" s="193" t="s">
        <v>271</v>
      </c>
      <c r="BD878" s="193" t="s">
        <v>271</v>
      </c>
      <c r="BE878" s="190" t="s">
        <v>271</v>
      </c>
      <c r="BF878" s="193" t="s">
        <v>271</v>
      </c>
      <c r="BG878" s="193" t="s">
        <v>271</v>
      </c>
      <c r="BH878" s="190" t="s">
        <v>271</v>
      </c>
      <c r="BI878" s="193" t="s">
        <v>271</v>
      </c>
      <c r="BJ878" s="193" t="s">
        <v>271</v>
      </c>
      <c r="BK878" s="190" t="s">
        <v>271</v>
      </c>
      <c r="BL878" s="193" t="s">
        <v>271</v>
      </c>
      <c r="BM878" s="193" t="s">
        <v>271</v>
      </c>
      <c r="BN878" s="190" t="s">
        <v>271</v>
      </c>
      <c r="BO878" s="193" t="s">
        <v>271</v>
      </c>
      <c r="BP878" s="193" t="s">
        <v>271</v>
      </c>
      <c r="BQ878" s="190" t="s">
        <v>287</v>
      </c>
      <c r="BR878" s="193">
        <v>11596</v>
      </c>
      <c r="BS878" s="193">
        <v>0</v>
      </c>
      <c r="BT878" s="190" t="s">
        <v>271</v>
      </c>
      <c r="BU878" s="193" t="s">
        <v>271</v>
      </c>
      <c r="BV878" s="193" t="s">
        <v>271</v>
      </c>
      <c r="BW878" s="193" t="s">
        <v>271</v>
      </c>
      <c r="BX878" s="193" t="s">
        <v>271</v>
      </c>
      <c r="BY878" s="193">
        <v>0</v>
      </c>
      <c r="BZ878" s="193" t="s">
        <v>271</v>
      </c>
      <c r="CA878" s="193" t="s">
        <v>271</v>
      </c>
      <c r="CB878" s="193">
        <v>0</v>
      </c>
      <c r="CC878" s="190" t="s">
        <v>271</v>
      </c>
      <c r="CD878" s="193" t="s">
        <v>271</v>
      </c>
      <c r="CE878" s="193" t="s">
        <v>271</v>
      </c>
      <c r="CF878" s="190" t="s">
        <v>271</v>
      </c>
      <c r="CG878" s="193" t="s">
        <v>271</v>
      </c>
      <c r="CH878" s="193" t="s">
        <v>271</v>
      </c>
      <c r="CI878" s="190" t="s">
        <v>271</v>
      </c>
      <c r="CJ878" s="193" t="s">
        <v>271</v>
      </c>
      <c r="CK878" s="193" t="s">
        <v>271</v>
      </c>
      <c r="CL878" s="190" t="s">
        <v>271</v>
      </c>
      <c r="CM878" s="193" t="s">
        <v>271</v>
      </c>
      <c r="CN878" s="193" t="s">
        <v>271</v>
      </c>
      <c r="CO878" s="190" t="s">
        <v>271</v>
      </c>
      <c r="CP878" s="193" t="s">
        <v>271</v>
      </c>
      <c r="CQ878" s="193" t="s">
        <v>271</v>
      </c>
      <c r="CR878" s="190" t="s">
        <v>271</v>
      </c>
      <c r="CS878" s="193" t="s">
        <v>271</v>
      </c>
      <c r="CT878" s="193" t="s">
        <v>271</v>
      </c>
      <c r="CU878" s="190" t="s">
        <v>271</v>
      </c>
      <c r="CV878" s="193" t="s">
        <v>271</v>
      </c>
      <c r="CW878" s="193" t="s">
        <v>271</v>
      </c>
      <c r="CX878" s="190" t="s">
        <v>271</v>
      </c>
      <c r="CY878" s="193" t="s">
        <v>271</v>
      </c>
      <c r="CZ878" s="193" t="s">
        <v>271</v>
      </c>
      <c r="DA878" s="190" t="s">
        <v>271</v>
      </c>
      <c r="DB878" s="193" t="s">
        <v>271</v>
      </c>
      <c r="DC878" s="193" t="s">
        <v>271</v>
      </c>
      <c r="DD878" s="190" t="s">
        <v>271</v>
      </c>
      <c r="DE878" s="193" t="s">
        <v>271</v>
      </c>
      <c r="DF878" s="193" t="s">
        <v>271</v>
      </c>
      <c r="DG878" s="190" t="s">
        <v>271</v>
      </c>
      <c r="DH878" s="193" t="s">
        <v>271</v>
      </c>
      <c r="DI878" s="193" t="s">
        <v>271</v>
      </c>
      <c r="DJ878" s="190" t="s">
        <v>271</v>
      </c>
      <c r="DK878" s="193" t="s">
        <v>271</v>
      </c>
      <c r="DL878" s="193" t="s">
        <v>271</v>
      </c>
      <c r="DM878" s="190" t="s">
        <v>271</v>
      </c>
      <c r="DN878" s="193" t="s">
        <v>271</v>
      </c>
      <c r="DO878" s="193" t="s">
        <v>271</v>
      </c>
      <c r="DP878" s="190" t="s">
        <v>271</v>
      </c>
      <c r="DQ878" s="193" t="s">
        <v>271</v>
      </c>
      <c r="DR878" s="193" t="s">
        <v>271</v>
      </c>
      <c r="DS878" s="190" t="s">
        <v>271</v>
      </c>
      <c r="DT878" s="193" t="s">
        <v>271</v>
      </c>
      <c r="DU878" s="193" t="s">
        <v>271</v>
      </c>
      <c r="DV878" s="190" t="s">
        <v>271</v>
      </c>
      <c r="DW878" s="193" t="s">
        <v>271</v>
      </c>
      <c r="DX878" s="193" t="s">
        <v>271</v>
      </c>
      <c r="DY878" s="190" t="s">
        <v>356</v>
      </c>
      <c r="DZ878" s="190" t="s">
        <v>297</v>
      </c>
      <c r="EA878" s="190" t="s">
        <v>271</v>
      </c>
      <c r="EB878" s="190" t="s">
        <v>271</v>
      </c>
      <c r="EC878" s="190" t="s">
        <v>272</v>
      </c>
      <c r="ED878" s="190" t="s">
        <v>695</v>
      </c>
      <c r="EE878" s="190" t="s">
        <v>271</v>
      </c>
      <c r="EF878" s="190" t="s">
        <v>6747</v>
      </c>
      <c r="EG878" s="190" t="s">
        <v>352</v>
      </c>
      <c r="EH878" s="190" t="s">
        <v>284</v>
      </c>
      <c r="EI878" s="190" t="s">
        <v>483</v>
      </c>
      <c r="EJ878" s="190" t="s">
        <v>246</v>
      </c>
      <c r="EK878" s="190" t="s">
        <v>379</v>
      </c>
      <c r="EL878" s="190" t="s">
        <v>297</v>
      </c>
      <c r="EM878" s="190" t="s">
        <v>272</v>
      </c>
      <c r="EN878" s="190" t="s">
        <v>297</v>
      </c>
      <c r="EO878" s="190" t="s">
        <v>272</v>
      </c>
      <c r="EP878" s="190" t="s">
        <v>464</v>
      </c>
      <c r="EQ878" s="190">
        <v>2</v>
      </c>
      <c r="ER878" s="190" t="s">
        <v>349</v>
      </c>
      <c r="ES878" s="190" t="s">
        <v>272</v>
      </c>
      <c r="ET878" s="190" t="s">
        <v>297</v>
      </c>
      <c r="EU878" s="190" t="s">
        <v>272</v>
      </c>
      <c r="EV878" s="190" t="s">
        <v>272</v>
      </c>
      <c r="EW878" s="190" t="s">
        <v>303</v>
      </c>
      <c r="EX878" s="190">
        <v>3</v>
      </c>
      <c r="EY878" s="190" t="s">
        <v>302</v>
      </c>
      <c r="EZ878" s="190" t="s">
        <v>268</v>
      </c>
      <c r="FA878" s="190" t="s">
        <v>260</v>
      </c>
      <c r="FB878" s="193">
        <v>2</v>
      </c>
      <c r="FC878" s="190" t="s">
        <v>276</v>
      </c>
      <c r="FD878" s="190" t="s">
        <v>271</v>
      </c>
      <c r="FE878" s="190" t="s">
        <v>271</v>
      </c>
      <c r="FF878" s="190" t="s">
        <v>264</v>
      </c>
      <c r="FG878" s="190" t="s">
        <v>1567</v>
      </c>
      <c r="FH878" s="190" t="s">
        <v>6746</v>
      </c>
      <c r="FI878" s="190" t="s">
        <v>6745</v>
      </c>
      <c r="FJ878" s="190" t="s">
        <v>6744</v>
      </c>
      <c r="FK878" s="190" t="s">
        <v>6743</v>
      </c>
      <c r="FL878" s="190" t="s">
        <v>6742</v>
      </c>
      <c r="FM878" s="190" t="s">
        <v>6741</v>
      </c>
      <c r="FN878" s="190" t="s">
        <v>6740</v>
      </c>
      <c r="FO878" s="190" t="s">
        <v>6739</v>
      </c>
      <c r="FP878" s="190" t="s">
        <v>6738</v>
      </c>
      <c r="FQ878" s="193">
        <v>0</v>
      </c>
      <c r="FR878" s="193">
        <v>11956</v>
      </c>
      <c r="FS878" s="190" t="s">
        <v>271</v>
      </c>
      <c r="FT878" s="190" t="s">
        <v>271</v>
      </c>
      <c r="FU878" s="190" t="s">
        <v>272</v>
      </c>
      <c r="FV878" s="190" t="s">
        <v>271</v>
      </c>
      <c r="FW878" s="190" t="s">
        <v>271</v>
      </c>
      <c r="FX878" s="190" t="s">
        <v>271</v>
      </c>
      <c r="FY878" s="190" t="s">
        <v>271</v>
      </c>
      <c r="FZ878" s="190" t="s">
        <v>271</v>
      </c>
      <c r="GA878" s="190" t="s">
        <v>271</v>
      </c>
      <c r="GB878" s="190" t="s">
        <v>271</v>
      </c>
      <c r="GC878" s="190" t="s">
        <v>271</v>
      </c>
      <c r="GD878" s="190" t="s">
        <v>271</v>
      </c>
      <c r="GE878" s="190" t="s">
        <v>271</v>
      </c>
    </row>
    <row r="879" spans="1:187" x14ac:dyDescent="0.3">
      <c r="A879" s="190" t="s">
        <v>372</v>
      </c>
      <c r="B879" s="190">
        <v>3407</v>
      </c>
      <c r="C879" s="190" t="s">
        <v>178</v>
      </c>
      <c r="D879" s="190" t="s">
        <v>238</v>
      </c>
      <c r="E879" s="190" t="s">
        <v>5556</v>
      </c>
      <c r="F879" s="190" t="s">
        <v>5555</v>
      </c>
      <c r="G879" s="190" t="s">
        <v>5395</v>
      </c>
      <c r="H879" s="190" t="s">
        <v>369</v>
      </c>
      <c r="I879" s="190" t="s">
        <v>3695</v>
      </c>
      <c r="J879" s="190" t="s">
        <v>3228</v>
      </c>
      <c r="K879" s="190" t="s">
        <v>271</v>
      </c>
      <c r="L879" s="190" t="s">
        <v>271</v>
      </c>
      <c r="M879" s="190" t="s">
        <v>271</v>
      </c>
      <c r="N879" s="190" t="s">
        <v>271</v>
      </c>
      <c r="O879" s="190" t="s">
        <v>271</v>
      </c>
      <c r="P879" s="190" t="s">
        <v>271</v>
      </c>
      <c r="Q879" s="191">
        <v>42125</v>
      </c>
      <c r="R879" s="191">
        <v>42428</v>
      </c>
      <c r="T879" s="190" t="s">
        <v>452</v>
      </c>
      <c r="U879" s="194">
        <v>1224140.3600000001</v>
      </c>
      <c r="V879" s="190" t="s">
        <v>3058</v>
      </c>
      <c r="W879" s="190" t="s">
        <v>918</v>
      </c>
      <c r="X879" s="190" t="s">
        <v>3057</v>
      </c>
      <c r="Y879" s="190" t="s">
        <v>271</v>
      </c>
      <c r="Z879" s="190" t="s">
        <v>271</v>
      </c>
      <c r="AA879" s="190" t="s">
        <v>271</v>
      </c>
      <c r="AB879" s="190" t="s">
        <v>448</v>
      </c>
      <c r="AC879" s="190" t="s">
        <v>5554</v>
      </c>
      <c r="AD879" s="190" t="s">
        <v>325</v>
      </c>
      <c r="AE879" s="190" t="s">
        <v>5553</v>
      </c>
      <c r="AF879" s="190" t="s">
        <v>5548</v>
      </c>
      <c r="AG879" s="193">
        <v>10000</v>
      </c>
      <c r="AH879" s="193">
        <v>20000</v>
      </c>
      <c r="AI879" s="193">
        <v>30000</v>
      </c>
      <c r="AJ879" s="193">
        <v>10000</v>
      </c>
      <c r="AK879" s="193">
        <v>15000</v>
      </c>
      <c r="AL879" s="193">
        <v>25000</v>
      </c>
      <c r="AM879" s="193">
        <v>0</v>
      </c>
      <c r="AN879" s="193">
        <v>0</v>
      </c>
      <c r="AO879" s="193">
        <v>0</v>
      </c>
      <c r="AP879" s="193">
        <v>24501</v>
      </c>
      <c r="AQ879" s="193">
        <v>23867</v>
      </c>
      <c r="AR879" s="193">
        <v>48368</v>
      </c>
      <c r="AS879" s="190" t="s">
        <v>271</v>
      </c>
      <c r="AT879" s="193" t="s">
        <v>271</v>
      </c>
      <c r="AU879" s="193" t="s">
        <v>271</v>
      </c>
      <c r="AV879" s="190" t="s">
        <v>271</v>
      </c>
      <c r="AW879" s="193" t="s">
        <v>271</v>
      </c>
      <c r="AX879" s="193" t="s">
        <v>271</v>
      </c>
      <c r="AY879" s="190" t="s">
        <v>271</v>
      </c>
      <c r="AZ879" s="193" t="s">
        <v>271</v>
      </c>
      <c r="BA879" s="193" t="s">
        <v>271</v>
      </c>
      <c r="BB879" s="190" t="s">
        <v>271</v>
      </c>
      <c r="BC879" s="193" t="s">
        <v>271</v>
      </c>
      <c r="BD879" s="193" t="s">
        <v>271</v>
      </c>
      <c r="BE879" s="190" t="s">
        <v>271</v>
      </c>
      <c r="BF879" s="193" t="s">
        <v>271</v>
      </c>
      <c r="BG879" s="193" t="s">
        <v>271</v>
      </c>
      <c r="BH879" s="190" t="s">
        <v>287</v>
      </c>
      <c r="BI879" s="193">
        <v>48368</v>
      </c>
      <c r="BJ879" s="193">
        <v>0</v>
      </c>
      <c r="BK879" s="190" t="s">
        <v>271</v>
      </c>
      <c r="BL879" s="193" t="s">
        <v>271</v>
      </c>
      <c r="BM879" s="193" t="s">
        <v>271</v>
      </c>
      <c r="BN879" s="190" t="s">
        <v>271</v>
      </c>
      <c r="BO879" s="193" t="s">
        <v>271</v>
      </c>
      <c r="BP879" s="193" t="s">
        <v>271</v>
      </c>
      <c r="BQ879" s="190" t="s">
        <v>271</v>
      </c>
      <c r="BR879" s="193" t="s">
        <v>271</v>
      </c>
      <c r="BS879" s="193" t="s">
        <v>271</v>
      </c>
      <c r="BT879" s="190" t="s">
        <v>271</v>
      </c>
      <c r="BU879" s="193" t="s">
        <v>271</v>
      </c>
      <c r="BV879" s="193" t="s">
        <v>271</v>
      </c>
      <c r="BW879" s="193">
        <v>0</v>
      </c>
      <c r="BX879" s="193">
        <v>0</v>
      </c>
      <c r="BY879" s="193">
        <v>0</v>
      </c>
      <c r="BZ879" s="193">
        <v>0</v>
      </c>
      <c r="CA879" s="193">
        <v>0</v>
      </c>
      <c r="CB879" s="193">
        <v>0</v>
      </c>
      <c r="CC879" s="190" t="s">
        <v>271</v>
      </c>
      <c r="CD879" s="193" t="s">
        <v>271</v>
      </c>
      <c r="CE879" s="193" t="s">
        <v>271</v>
      </c>
      <c r="CF879" s="190" t="s">
        <v>271</v>
      </c>
      <c r="CG879" s="193" t="s">
        <v>271</v>
      </c>
      <c r="CH879" s="193" t="s">
        <v>271</v>
      </c>
      <c r="CI879" s="190" t="s">
        <v>271</v>
      </c>
      <c r="CJ879" s="193" t="s">
        <v>271</v>
      </c>
      <c r="CK879" s="193" t="s">
        <v>271</v>
      </c>
      <c r="CL879" s="190" t="s">
        <v>271</v>
      </c>
      <c r="CM879" s="193" t="s">
        <v>271</v>
      </c>
      <c r="CN879" s="193" t="s">
        <v>271</v>
      </c>
      <c r="CO879" s="190" t="s">
        <v>271</v>
      </c>
      <c r="CP879" s="193" t="s">
        <v>271</v>
      </c>
      <c r="CQ879" s="193" t="s">
        <v>271</v>
      </c>
      <c r="CR879" s="190" t="s">
        <v>271</v>
      </c>
      <c r="CS879" s="193" t="s">
        <v>271</v>
      </c>
      <c r="CT879" s="193" t="s">
        <v>271</v>
      </c>
      <c r="CU879" s="190" t="s">
        <v>271</v>
      </c>
      <c r="CV879" s="193" t="s">
        <v>271</v>
      </c>
      <c r="CW879" s="193" t="s">
        <v>271</v>
      </c>
      <c r="CX879" s="190" t="s">
        <v>271</v>
      </c>
      <c r="CY879" s="193" t="s">
        <v>271</v>
      </c>
      <c r="CZ879" s="193" t="s">
        <v>271</v>
      </c>
      <c r="DA879" s="190" t="s">
        <v>271</v>
      </c>
      <c r="DB879" s="193" t="s">
        <v>271</v>
      </c>
      <c r="DC879" s="193" t="s">
        <v>271</v>
      </c>
      <c r="DD879" s="190" t="s">
        <v>271</v>
      </c>
      <c r="DE879" s="193" t="s">
        <v>271</v>
      </c>
      <c r="DF879" s="193" t="s">
        <v>271</v>
      </c>
      <c r="DG879" s="190" t="s">
        <v>271</v>
      </c>
      <c r="DH879" s="193" t="s">
        <v>271</v>
      </c>
      <c r="DI879" s="193" t="s">
        <v>271</v>
      </c>
      <c r="DJ879" s="190" t="s">
        <v>271</v>
      </c>
      <c r="DK879" s="193" t="s">
        <v>271</v>
      </c>
      <c r="DL879" s="193" t="s">
        <v>271</v>
      </c>
      <c r="DM879" s="190" t="s">
        <v>271</v>
      </c>
      <c r="DN879" s="193" t="s">
        <v>271</v>
      </c>
      <c r="DO879" s="193" t="s">
        <v>271</v>
      </c>
      <c r="DP879" s="190" t="s">
        <v>271</v>
      </c>
      <c r="DQ879" s="193" t="s">
        <v>271</v>
      </c>
      <c r="DR879" s="193" t="s">
        <v>271</v>
      </c>
      <c r="DS879" s="190" t="s">
        <v>271</v>
      </c>
      <c r="DT879" s="193" t="s">
        <v>271</v>
      </c>
      <c r="DU879" s="193" t="s">
        <v>271</v>
      </c>
      <c r="DV879" s="190" t="s">
        <v>271</v>
      </c>
      <c r="DW879" s="193" t="s">
        <v>271</v>
      </c>
      <c r="DX879" s="193" t="s">
        <v>271</v>
      </c>
      <c r="DY879" s="190" t="s">
        <v>356</v>
      </c>
      <c r="DZ879" s="190" t="s">
        <v>271</v>
      </c>
      <c r="EA879" s="190" t="s">
        <v>271</v>
      </c>
      <c r="EB879" s="190" t="s">
        <v>271</v>
      </c>
      <c r="EC879" s="190" t="s">
        <v>271</v>
      </c>
      <c r="ED879" s="190" t="s">
        <v>271</v>
      </c>
      <c r="EE879" s="190" t="s">
        <v>271</v>
      </c>
      <c r="EF879" s="190" t="s">
        <v>271</v>
      </c>
      <c r="EG879" s="190" t="s">
        <v>271</v>
      </c>
      <c r="EH879" s="190" t="s">
        <v>271</v>
      </c>
      <c r="EI879" s="190" t="s">
        <v>319</v>
      </c>
      <c r="EJ879" s="190" t="s">
        <v>271</v>
      </c>
      <c r="EK879" s="190" t="s">
        <v>271</v>
      </c>
      <c r="EL879" s="190" t="s">
        <v>271</v>
      </c>
      <c r="EM879" s="190" t="s">
        <v>271</v>
      </c>
      <c r="EN879" s="190" t="s">
        <v>271</v>
      </c>
      <c r="EO879" s="190" t="s">
        <v>271</v>
      </c>
      <c r="EP879" s="190" t="s">
        <v>271</v>
      </c>
      <c r="EQ879" s="190" t="s">
        <v>271</v>
      </c>
      <c r="ER879" s="190" t="s">
        <v>271</v>
      </c>
      <c r="ES879" s="190" t="s">
        <v>271</v>
      </c>
      <c r="ET879" s="190" t="s">
        <v>271</v>
      </c>
      <c r="EU879" s="190" t="s">
        <v>271</v>
      </c>
      <c r="EV879" s="190" t="s">
        <v>271</v>
      </c>
      <c r="EW879" s="190" t="s">
        <v>271</v>
      </c>
      <c r="EX879" s="190" t="s">
        <v>271</v>
      </c>
      <c r="EY879" s="190" t="s">
        <v>271</v>
      </c>
      <c r="EZ879" s="190" t="s">
        <v>271</v>
      </c>
      <c r="FA879" s="190" t="s">
        <v>271</v>
      </c>
      <c r="FB879" s="193">
        <v>0</v>
      </c>
      <c r="FC879" s="190" t="s">
        <v>271</v>
      </c>
      <c r="FD879" s="190" t="s">
        <v>271</v>
      </c>
      <c r="FE879" s="190" t="s">
        <v>271</v>
      </c>
      <c r="FF879" s="190" t="s">
        <v>271</v>
      </c>
      <c r="FG879" s="190" t="s">
        <v>271</v>
      </c>
      <c r="FH879" s="190" t="s">
        <v>271</v>
      </c>
      <c r="FI879" s="190" t="s">
        <v>271</v>
      </c>
      <c r="FJ879" s="190" t="s">
        <v>271</v>
      </c>
      <c r="FK879" s="190" t="s">
        <v>271</v>
      </c>
      <c r="FL879" s="190" t="s">
        <v>271</v>
      </c>
      <c r="FM879" s="190" t="s">
        <v>271</v>
      </c>
      <c r="FN879" s="190" t="s">
        <v>271</v>
      </c>
      <c r="FO879" s="190" t="s">
        <v>271</v>
      </c>
      <c r="FP879" s="190" t="s">
        <v>271</v>
      </c>
      <c r="FQ879" s="193">
        <v>0</v>
      </c>
      <c r="FR879" s="193">
        <v>48368</v>
      </c>
      <c r="FS879" s="190" t="s">
        <v>271</v>
      </c>
      <c r="FT879" s="190" t="s">
        <v>271</v>
      </c>
      <c r="FU879" s="190" t="s">
        <v>272</v>
      </c>
      <c r="FV879" s="190" t="s">
        <v>271</v>
      </c>
      <c r="FW879" s="190" t="s">
        <v>271</v>
      </c>
      <c r="FX879" s="190" t="s">
        <v>271</v>
      </c>
      <c r="FY879" s="190" t="s">
        <v>271</v>
      </c>
      <c r="FZ879" s="190" t="s">
        <v>271</v>
      </c>
      <c r="GA879" s="190" t="s">
        <v>271</v>
      </c>
      <c r="GB879" s="190" t="s">
        <v>271</v>
      </c>
      <c r="GC879" s="190" t="s">
        <v>271</v>
      </c>
      <c r="GD879" s="190" t="s">
        <v>271</v>
      </c>
      <c r="GE879" s="190" t="s">
        <v>271</v>
      </c>
    </row>
    <row r="880" spans="1:187" x14ac:dyDescent="0.3">
      <c r="A880" s="190" t="s">
        <v>372</v>
      </c>
      <c r="B880" s="190">
        <v>3408</v>
      </c>
      <c r="C880" s="190" t="s">
        <v>178</v>
      </c>
      <c r="D880" s="190" t="s">
        <v>238</v>
      </c>
      <c r="E880" s="190" t="s">
        <v>5552</v>
      </c>
      <c r="F880" s="190" t="s">
        <v>5551</v>
      </c>
      <c r="G880" s="190" t="s">
        <v>5395</v>
      </c>
      <c r="H880" s="190" t="s">
        <v>369</v>
      </c>
      <c r="I880" s="190" t="s">
        <v>3695</v>
      </c>
      <c r="J880" s="190" t="s">
        <v>3228</v>
      </c>
      <c r="K880" s="190" t="s">
        <v>271</v>
      </c>
      <c r="L880" s="190" t="s">
        <v>271</v>
      </c>
      <c r="M880" s="190" t="s">
        <v>271</v>
      </c>
      <c r="N880" s="190" t="s">
        <v>271</v>
      </c>
      <c r="O880" s="190" t="s">
        <v>271</v>
      </c>
      <c r="P880" s="190" t="s">
        <v>271</v>
      </c>
      <c r="Q880" s="191">
        <v>42491</v>
      </c>
      <c r="R880" s="191">
        <v>42794</v>
      </c>
      <c r="T880" s="190" t="s">
        <v>452</v>
      </c>
      <c r="U880" s="194">
        <v>1015850</v>
      </c>
      <c r="V880" s="190" t="s">
        <v>3058</v>
      </c>
      <c r="W880" s="190" t="s">
        <v>918</v>
      </c>
      <c r="X880" s="190" t="s">
        <v>3057</v>
      </c>
      <c r="Y880" s="190" t="s">
        <v>271</v>
      </c>
      <c r="Z880" s="190" t="s">
        <v>271</v>
      </c>
      <c r="AA880" s="190" t="s">
        <v>271</v>
      </c>
      <c r="AB880" s="190" t="s">
        <v>448</v>
      </c>
      <c r="AC880" s="190" t="s">
        <v>5550</v>
      </c>
      <c r="AD880" s="190" t="s">
        <v>325</v>
      </c>
      <c r="AE880" s="190" t="s">
        <v>5549</v>
      </c>
      <c r="AF880" s="190" t="s">
        <v>5548</v>
      </c>
      <c r="AG880" s="193">
        <v>2500</v>
      </c>
      <c r="AH880" s="193">
        <v>3500</v>
      </c>
      <c r="AI880" s="193">
        <v>6000</v>
      </c>
      <c r="AJ880" s="193">
        <v>12000</v>
      </c>
      <c r="AK880" s="193">
        <v>15600</v>
      </c>
      <c r="AL880" s="193">
        <v>27600</v>
      </c>
      <c r="AM880" s="193">
        <v>0</v>
      </c>
      <c r="AN880" s="193">
        <v>0</v>
      </c>
      <c r="AO880" s="193">
        <v>0</v>
      </c>
      <c r="AP880" s="193">
        <v>0</v>
      </c>
      <c r="AQ880" s="193">
        <v>0</v>
      </c>
      <c r="AR880" s="193">
        <v>0</v>
      </c>
      <c r="AS880" s="190" t="s">
        <v>271</v>
      </c>
      <c r="AT880" s="193" t="s">
        <v>271</v>
      </c>
      <c r="AU880" s="193" t="s">
        <v>271</v>
      </c>
      <c r="AV880" s="190" t="s">
        <v>271</v>
      </c>
      <c r="AW880" s="193" t="s">
        <v>271</v>
      </c>
      <c r="AX880" s="193" t="s">
        <v>271</v>
      </c>
      <c r="AY880" s="190" t="s">
        <v>287</v>
      </c>
      <c r="AZ880" s="193">
        <v>0</v>
      </c>
      <c r="BA880" s="193">
        <v>0</v>
      </c>
      <c r="BB880" s="190" t="s">
        <v>271</v>
      </c>
      <c r="BC880" s="193" t="s">
        <v>271</v>
      </c>
      <c r="BD880" s="193" t="s">
        <v>271</v>
      </c>
      <c r="BE880" s="190" t="s">
        <v>271</v>
      </c>
      <c r="BF880" s="193" t="s">
        <v>271</v>
      </c>
      <c r="BG880" s="193" t="s">
        <v>271</v>
      </c>
      <c r="BH880" s="190" t="s">
        <v>271</v>
      </c>
      <c r="BI880" s="193" t="s">
        <v>271</v>
      </c>
      <c r="BJ880" s="193" t="s">
        <v>271</v>
      </c>
      <c r="BK880" s="190" t="s">
        <v>271</v>
      </c>
      <c r="BL880" s="193" t="s">
        <v>271</v>
      </c>
      <c r="BM880" s="193" t="s">
        <v>271</v>
      </c>
      <c r="BN880" s="190" t="s">
        <v>271</v>
      </c>
      <c r="BO880" s="193" t="s">
        <v>271</v>
      </c>
      <c r="BP880" s="193" t="s">
        <v>271</v>
      </c>
      <c r="BQ880" s="190" t="s">
        <v>271</v>
      </c>
      <c r="BR880" s="193" t="s">
        <v>271</v>
      </c>
      <c r="BS880" s="193" t="s">
        <v>271</v>
      </c>
      <c r="BT880" s="190" t="s">
        <v>271</v>
      </c>
      <c r="BU880" s="193" t="s">
        <v>271</v>
      </c>
      <c r="BV880" s="193" t="s">
        <v>271</v>
      </c>
      <c r="BW880" s="193">
        <v>0</v>
      </c>
      <c r="BX880" s="193">
        <v>0</v>
      </c>
      <c r="BY880" s="193">
        <v>0</v>
      </c>
      <c r="BZ880" s="193">
        <v>0</v>
      </c>
      <c r="CA880" s="193">
        <v>0</v>
      </c>
      <c r="CB880" s="193">
        <v>0</v>
      </c>
      <c r="CC880" s="190" t="s">
        <v>271</v>
      </c>
      <c r="CD880" s="193" t="s">
        <v>271</v>
      </c>
      <c r="CE880" s="193" t="s">
        <v>271</v>
      </c>
      <c r="CF880" s="190" t="s">
        <v>271</v>
      </c>
      <c r="CG880" s="193" t="s">
        <v>271</v>
      </c>
      <c r="CH880" s="193" t="s">
        <v>271</v>
      </c>
      <c r="CI880" s="190" t="s">
        <v>271</v>
      </c>
      <c r="CJ880" s="193" t="s">
        <v>271</v>
      </c>
      <c r="CK880" s="193" t="s">
        <v>271</v>
      </c>
      <c r="CL880" s="190" t="s">
        <v>271</v>
      </c>
      <c r="CM880" s="193" t="s">
        <v>271</v>
      </c>
      <c r="CN880" s="193" t="s">
        <v>271</v>
      </c>
      <c r="CO880" s="190" t="s">
        <v>271</v>
      </c>
      <c r="CP880" s="193" t="s">
        <v>271</v>
      </c>
      <c r="CQ880" s="193" t="s">
        <v>271</v>
      </c>
      <c r="CR880" s="190" t="s">
        <v>271</v>
      </c>
      <c r="CS880" s="193" t="s">
        <v>271</v>
      </c>
      <c r="CT880" s="193" t="s">
        <v>271</v>
      </c>
      <c r="CU880" s="190" t="s">
        <v>271</v>
      </c>
      <c r="CV880" s="193" t="s">
        <v>271</v>
      </c>
      <c r="CW880" s="193" t="s">
        <v>271</v>
      </c>
      <c r="CX880" s="190" t="s">
        <v>271</v>
      </c>
      <c r="CY880" s="193" t="s">
        <v>271</v>
      </c>
      <c r="CZ880" s="193" t="s">
        <v>271</v>
      </c>
      <c r="DA880" s="190" t="s">
        <v>271</v>
      </c>
      <c r="DB880" s="193" t="s">
        <v>271</v>
      </c>
      <c r="DC880" s="193" t="s">
        <v>271</v>
      </c>
      <c r="DD880" s="190" t="s">
        <v>271</v>
      </c>
      <c r="DE880" s="193" t="s">
        <v>271</v>
      </c>
      <c r="DF880" s="193" t="s">
        <v>271</v>
      </c>
      <c r="DG880" s="190" t="s">
        <v>271</v>
      </c>
      <c r="DH880" s="193" t="s">
        <v>271</v>
      </c>
      <c r="DI880" s="193" t="s">
        <v>271</v>
      </c>
      <c r="DJ880" s="190" t="s">
        <v>271</v>
      </c>
      <c r="DK880" s="193" t="s">
        <v>271</v>
      </c>
      <c r="DL880" s="193" t="s">
        <v>271</v>
      </c>
      <c r="DM880" s="190" t="s">
        <v>271</v>
      </c>
      <c r="DN880" s="193" t="s">
        <v>271</v>
      </c>
      <c r="DO880" s="193" t="s">
        <v>271</v>
      </c>
      <c r="DP880" s="190" t="s">
        <v>271</v>
      </c>
      <c r="DQ880" s="193" t="s">
        <v>271</v>
      </c>
      <c r="DR880" s="193" t="s">
        <v>271</v>
      </c>
      <c r="DS880" s="190" t="s">
        <v>271</v>
      </c>
      <c r="DT880" s="193" t="s">
        <v>271</v>
      </c>
      <c r="DU880" s="193" t="s">
        <v>271</v>
      </c>
      <c r="DV880" s="190" t="s">
        <v>271</v>
      </c>
      <c r="DW880" s="193" t="s">
        <v>271</v>
      </c>
      <c r="DX880" s="193" t="s">
        <v>271</v>
      </c>
      <c r="DY880" s="190" t="s">
        <v>271</v>
      </c>
      <c r="DZ880" s="190" t="s">
        <v>271</v>
      </c>
      <c r="EA880" s="190" t="s">
        <v>271</v>
      </c>
      <c r="EB880" s="190" t="s">
        <v>271</v>
      </c>
      <c r="EC880" s="190" t="s">
        <v>271</v>
      </c>
      <c r="ED880" s="190" t="s">
        <v>271</v>
      </c>
      <c r="EE880" s="190" t="s">
        <v>271</v>
      </c>
      <c r="EF880" s="190" t="s">
        <v>271</v>
      </c>
      <c r="EG880" s="190" t="s">
        <v>271</v>
      </c>
      <c r="EH880" s="190" t="s">
        <v>271</v>
      </c>
      <c r="EI880" s="190" t="s">
        <v>319</v>
      </c>
      <c r="EJ880" s="190" t="s">
        <v>271</v>
      </c>
      <c r="EK880" s="190" t="s">
        <v>271</v>
      </c>
      <c r="EL880" s="190" t="s">
        <v>271</v>
      </c>
      <c r="EM880" s="190" t="s">
        <v>271</v>
      </c>
      <c r="EN880" s="190" t="s">
        <v>271</v>
      </c>
      <c r="EO880" s="190" t="s">
        <v>271</v>
      </c>
      <c r="EP880" s="190" t="s">
        <v>271</v>
      </c>
      <c r="EQ880" s="190" t="s">
        <v>271</v>
      </c>
      <c r="ER880" s="190" t="s">
        <v>271</v>
      </c>
      <c r="ES880" s="190" t="s">
        <v>271</v>
      </c>
      <c r="ET880" s="190" t="s">
        <v>271</v>
      </c>
      <c r="EU880" s="190" t="s">
        <v>271</v>
      </c>
      <c r="EV880" s="190" t="s">
        <v>271</v>
      </c>
      <c r="EW880" s="190" t="s">
        <v>271</v>
      </c>
      <c r="EX880" s="190" t="s">
        <v>271</v>
      </c>
      <c r="EY880" s="190" t="s">
        <v>271</v>
      </c>
      <c r="EZ880" s="190" t="s">
        <v>271</v>
      </c>
      <c r="FA880" s="190" t="s">
        <v>271</v>
      </c>
      <c r="FB880" s="193">
        <v>0</v>
      </c>
      <c r="FC880" s="190" t="s">
        <v>271</v>
      </c>
      <c r="FD880" s="190" t="s">
        <v>271</v>
      </c>
      <c r="FE880" s="190" t="s">
        <v>271</v>
      </c>
      <c r="FF880" s="190" t="s">
        <v>271</v>
      </c>
      <c r="FG880" s="190" t="s">
        <v>271</v>
      </c>
      <c r="FH880" s="190" t="s">
        <v>271</v>
      </c>
      <c r="FI880" s="190" t="s">
        <v>271</v>
      </c>
      <c r="FJ880" s="190" t="s">
        <v>271</v>
      </c>
      <c r="FK880" s="190" t="s">
        <v>271</v>
      </c>
      <c r="FL880" s="190" t="s">
        <v>271</v>
      </c>
      <c r="FM880" s="190" t="s">
        <v>271</v>
      </c>
      <c r="FN880" s="190" t="s">
        <v>271</v>
      </c>
      <c r="FO880" s="190" t="s">
        <v>271</v>
      </c>
      <c r="FP880" s="190" t="s">
        <v>271</v>
      </c>
      <c r="FQ880" s="193">
        <v>0</v>
      </c>
      <c r="FR880" s="193">
        <v>0</v>
      </c>
      <c r="FS880" s="190" t="s">
        <v>271</v>
      </c>
      <c r="FT880" s="190" t="s">
        <v>271</v>
      </c>
      <c r="FU880" s="190" t="s">
        <v>272</v>
      </c>
      <c r="FV880" s="190" t="s">
        <v>271</v>
      </c>
      <c r="FW880" s="190" t="s">
        <v>271</v>
      </c>
      <c r="FX880" s="190" t="s">
        <v>271</v>
      </c>
      <c r="FY880" s="190" t="s">
        <v>271</v>
      </c>
      <c r="FZ880" s="190" t="s">
        <v>271</v>
      </c>
      <c r="GA880" s="190" t="s">
        <v>271</v>
      </c>
      <c r="GB880" s="190" t="s">
        <v>271</v>
      </c>
      <c r="GC880" s="190" t="s">
        <v>271</v>
      </c>
      <c r="GD880" s="190" t="s">
        <v>271</v>
      </c>
      <c r="GE880" s="190" t="s">
        <v>271</v>
      </c>
    </row>
    <row r="881" spans="1:187" x14ac:dyDescent="0.3">
      <c r="A881" s="190" t="s">
        <v>372</v>
      </c>
      <c r="B881" s="190">
        <v>3394</v>
      </c>
      <c r="C881" s="190" t="s">
        <v>178</v>
      </c>
      <c r="D881" s="190" t="s">
        <v>238</v>
      </c>
      <c r="E881" s="190" t="s">
        <v>4085</v>
      </c>
      <c r="F881" s="190" t="s">
        <v>4084</v>
      </c>
      <c r="G881" s="190" t="s">
        <v>3876</v>
      </c>
      <c r="H881" s="190" t="s">
        <v>301</v>
      </c>
      <c r="I881" s="190" t="s">
        <v>301</v>
      </c>
      <c r="J881" s="190" t="s">
        <v>4042</v>
      </c>
      <c r="K881" s="190" t="s">
        <v>2239</v>
      </c>
      <c r="L881" s="190" t="s">
        <v>271</v>
      </c>
      <c r="M881" s="190" t="s">
        <v>271</v>
      </c>
      <c r="N881" s="190" t="s">
        <v>2239</v>
      </c>
      <c r="O881" s="190" t="s">
        <v>271</v>
      </c>
      <c r="P881" s="190" t="s">
        <v>271</v>
      </c>
      <c r="Q881" s="191">
        <v>42156</v>
      </c>
      <c r="R881" s="191">
        <v>42551</v>
      </c>
      <c r="T881" s="190" t="s">
        <v>1332</v>
      </c>
      <c r="U881" s="194">
        <v>56250</v>
      </c>
      <c r="V881" s="190" t="s">
        <v>3975</v>
      </c>
      <c r="W881" s="190" t="s">
        <v>3974</v>
      </c>
      <c r="X881" s="190" t="s">
        <v>3973</v>
      </c>
      <c r="Y881" s="190" t="s">
        <v>3972</v>
      </c>
      <c r="Z881" s="190" t="s">
        <v>3971</v>
      </c>
      <c r="AA881" s="190" t="s">
        <v>3970</v>
      </c>
      <c r="AB881" s="190" t="s">
        <v>448</v>
      </c>
      <c r="AC881" s="190" t="s">
        <v>4083</v>
      </c>
      <c r="AD881" s="190" t="s">
        <v>325</v>
      </c>
      <c r="AE881" s="190" t="s">
        <v>4082</v>
      </c>
      <c r="AF881" s="190" t="s">
        <v>4081</v>
      </c>
      <c r="AG881" s="193">
        <v>0</v>
      </c>
      <c r="AH881" s="193">
        <v>0</v>
      </c>
      <c r="AI881" s="193">
        <v>0</v>
      </c>
      <c r="AJ881" s="193">
        <v>495</v>
      </c>
      <c r="AK881" s="193">
        <v>405</v>
      </c>
      <c r="AL881" s="193">
        <v>900</v>
      </c>
      <c r="AM881" s="193">
        <v>0</v>
      </c>
      <c r="AN881" s="193">
        <v>0</v>
      </c>
      <c r="AO881" s="193">
        <v>0</v>
      </c>
      <c r="AP881" s="193">
        <v>835</v>
      </c>
      <c r="AQ881" s="193">
        <v>518</v>
      </c>
      <c r="AR881" s="193">
        <v>1353</v>
      </c>
      <c r="AS881" s="190" t="s">
        <v>271</v>
      </c>
      <c r="AT881" s="193" t="s">
        <v>271</v>
      </c>
      <c r="AU881" s="193" t="s">
        <v>271</v>
      </c>
      <c r="AV881" s="190" t="s">
        <v>271</v>
      </c>
      <c r="AW881" s="193" t="s">
        <v>271</v>
      </c>
      <c r="AX881" s="193" t="s">
        <v>271</v>
      </c>
      <c r="AY881" s="190" t="s">
        <v>271</v>
      </c>
      <c r="AZ881" s="193" t="s">
        <v>271</v>
      </c>
      <c r="BA881" s="193" t="s">
        <v>271</v>
      </c>
      <c r="BB881" s="190" t="s">
        <v>271</v>
      </c>
      <c r="BC881" s="193" t="s">
        <v>271</v>
      </c>
      <c r="BD881" s="193" t="s">
        <v>271</v>
      </c>
      <c r="BE881" s="190" t="s">
        <v>271</v>
      </c>
      <c r="BF881" s="193" t="s">
        <v>271</v>
      </c>
      <c r="BG881" s="193" t="s">
        <v>271</v>
      </c>
      <c r="BH881" s="190" t="s">
        <v>271</v>
      </c>
      <c r="BI881" s="193" t="s">
        <v>271</v>
      </c>
      <c r="BJ881" s="193" t="s">
        <v>271</v>
      </c>
      <c r="BK881" s="190" t="s">
        <v>271</v>
      </c>
      <c r="BL881" s="193" t="s">
        <v>271</v>
      </c>
      <c r="BM881" s="193" t="s">
        <v>271</v>
      </c>
      <c r="BN881" s="190" t="s">
        <v>271</v>
      </c>
      <c r="BO881" s="193" t="s">
        <v>271</v>
      </c>
      <c r="BP881" s="193" t="s">
        <v>271</v>
      </c>
      <c r="BQ881" s="190" t="s">
        <v>287</v>
      </c>
      <c r="BR881" s="193">
        <v>1353</v>
      </c>
      <c r="BS881" s="193">
        <v>0</v>
      </c>
      <c r="BT881" s="190" t="s">
        <v>271</v>
      </c>
      <c r="BU881" s="193" t="s">
        <v>271</v>
      </c>
      <c r="BV881" s="193" t="s">
        <v>271</v>
      </c>
      <c r="BW881" s="193" t="s">
        <v>271</v>
      </c>
      <c r="BX881" s="193" t="s">
        <v>271</v>
      </c>
      <c r="BY881" s="193">
        <v>0</v>
      </c>
      <c r="BZ881" s="193" t="s">
        <v>271</v>
      </c>
      <c r="CA881" s="193" t="s">
        <v>271</v>
      </c>
      <c r="CB881" s="193">
        <v>0</v>
      </c>
      <c r="CC881" s="190" t="s">
        <v>271</v>
      </c>
      <c r="CD881" s="193" t="s">
        <v>271</v>
      </c>
      <c r="CE881" s="193" t="s">
        <v>271</v>
      </c>
      <c r="CF881" s="190" t="s">
        <v>271</v>
      </c>
      <c r="CG881" s="193" t="s">
        <v>271</v>
      </c>
      <c r="CH881" s="193" t="s">
        <v>271</v>
      </c>
      <c r="CI881" s="190" t="s">
        <v>271</v>
      </c>
      <c r="CJ881" s="193" t="s">
        <v>271</v>
      </c>
      <c r="CK881" s="193" t="s">
        <v>271</v>
      </c>
      <c r="CL881" s="190" t="s">
        <v>271</v>
      </c>
      <c r="CM881" s="193" t="s">
        <v>271</v>
      </c>
      <c r="CN881" s="193" t="s">
        <v>271</v>
      </c>
      <c r="CO881" s="190" t="s">
        <v>271</v>
      </c>
      <c r="CP881" s="193" t="s">
        <v>271</v>
      </c>
      <c r="CQ881" s="193" t="s">
        <v>271</v>
      </c>
      <c r="CR881" s="190" t="s">
        <v>271</v>
      </c>
      <c r="CS881" s="193" t="s">
        <v>271</v>
      </c>
      <c r="CT881" s="193" t="s">
        <v>271</v>
      </c>
      <c r="CU881" s="190" t="s">
        <v>271</v>
      </c>
      <c r="CV881" s="193" t="s">
        <v>271</v>
      </c>
      <c r="CW881" s="193" t="s">
        <v>271</v>
      </c>
      <c r="CX881" s="190" t="s">
        <v>271</v>
      </c>
      <c r="CY881" s="193" t="s">
        <v>271</v>
      </c>
      <c r="CZ881" s="193" t="s">
        <v>271</v>
      </c>
      <c r="DA881" s="190" t="s">
        <v>271</v>
      </c>
      <c r="DB881" s="193" t="s">
        <v>271</v>
      </c>
      <c r="DC881" s="193" t="s">
        <v>271</v>
      </c>
      <c r="DD881" s="190" t="s">
        <v>271</v>
      </c>
      <c r="DE881" s="193" t="s">
        <v>271</v>
      </c>
      <c r="DF881" s="193" t="s">
        <v>271</v>
      </c>
      <c r="DG881" s="190" t="s">
        <v>271</v>
      </c>
      <c r="DH881" s="193" t="s">
        <v>271</v>
      </c>
      <c r="DI881" s="193" t="s">
        <v>271</v>
      </c>
      <c r="DJ881" s="190" t="s">
        <v>271</v>
      </c>
      <c r="DK881" s="193" t="s">
        <v>271</v>
      </c>
      <c r="DL881" s="193" t="s">
        <v>271</v>
      </c>
      <c r="DM881" s="190" t="s">
        <v>271</v>
      </c>
      <c r="DN881" s="193" t="s">
        <v>271</v>
      </c>
      <c r="DO881" s="193" t="s">
        <v>271</v>
      </c>
      <c r="DP881" s="190" t="s">
        <v>271</v>
      </c>
      <c r="DQ881" s="193" t="s">
        <v>271</v>
      </c>
      <c r="DR881" s="193" t="s">
        <v>271</v>
      </c>
      <c r="DS881" s="190" t="s">
        <v>271</v>
      </c>
      <c r="DT881" s="193" t="s">
        <v>271</v>
      </c>
      <c r="DU881" s="193" t="s">
        <v>271</v>
      </c>
      <c r="DV881" s="190" t="s">
        <v>271</v>
      </c>
      <c r="DW881" s="193" t="s">
        <v>271</v>
      </c>
      <c r="DX881" s="193" t="s">
        <v>271</v>
      </c>
      <c r="DY881" s="190" t="s">
        <v>1295</v>
      </c>
      <c r="DZ881" s="190" t="s">
        <v>272</v>
      </c>
      <c r="EA881" s="190" t="s">
        <v>381</v>
      </c>
      <c r="EB881" s="190" t="s">
        <v>286</v>
      </c>
      <c r="EC881" s="190" t="s">
        <v>297</v>
      </c>
      <c r="ED881" s="190" t="s">
        <v>271</v>
      </c>
      <c r="EE881" s="190" t="s">
        <v>271</v>
      </c>
      <c r="EF881" s="190" t="s">
        <v>4024</v>
      </c>
      <c r="EG881" s="190" t="s">
        <v>352</v>
      </c>
      <c r="EH881" s="190" t="s">
        <v>284</v>
      </c>
      <c r="EI881" s="190" t="s">
        <v>319</v>
      </c>
      <c r="EJ881" s="190" t="s">
        <v>246</v>
      </c>
      <c r="EK881" s="190" t="s">
        <v>379</v>
      </c>
      <c r="EL881" s="190" t="s">
        <v>272</v>
      </c>
      <c r="EM881" s="190" t="s">
        <v>272</v>
      </c>
      <c r="EN881" s="190" t="s">
        <v>272</v>
      </c>
      <c r="EO881" s="190" t="s">
        <v>297</v>
      </c>
      <c r="EP881" s="190" t="s">
        <v>464</v>
      </c>
      <c r="EQ881" s="190">
        <v>3</v>
      </c>
      <c r="ER881" s="190" t="s">
        <v>349</v>
      </c>
      <c r="ES881" s="190" t="s">
        <v>272</v>
      </c>
      <c r="ET881" s="190" t="s">
        <v>297</v>
      </c>
      <c r="EU881" s="190" t="s">
        <v>272</v>
      </c>
      <c r="EV881" s="190" t="s">
        <v>272</v>
      </c>
      <c r="EW881" s="190" t="s">
        <v>303</v>
      </c>
      <c r="EX881" s="190">
        <v>3</v>
      </c>
      <c r="EY881" s="190" t="s">
        <v>318</v>
      </c>
      <c r="EZ881" s="190" t="s">
        <v>268</v>
      </c>
      <c r="FA881" s="190" t="s">
        <v>260</v>
      </c>
      <c r="FB881" s="193">
        <v>3</v>
      </c>
      <c r="FC881" s="190" t="s">
        <v>276</v>
      </c>
      <c r="FD881" s="190" t="s">
        <v>271</v>
      </c>
      <c r="FE881" s="190" t="s">
        <v>271</v>
      </c>
      <c r="FF881" s="190" t="s">
        <v>263</v>
      </c>
      <c r="FG881" s="190" t="s">
        <v>3965</v>
      </c>
      <c r="FH881" s="190" t="s">
        <v>4080</v>
      </c>
      <c r="FI881" s="190" t="s">
        <v>4079</v>
      </c>
      <c r="FJ881" s="190" t="s">
        <v>4078</v>
      </c>
      <c r="FK881" s="190" t="s">
        <v>4077</v>
      </c>
      <c r="FL881" s="190" t="s">
        <v>4076</v>
      </c>
      <c r="FM881" s="190" t="s">
        <v>4075</v>
      </c>
      <c r="FN881" s="190" t="s">
        <v>4074</v>
      </c>
      <c r="FO881" s="190" t="s">
        <v>271</v>
      </c>
      <c r="FP881" s="190" t="s">
        <v>271</v>
      </c>
      <c r="FQ881" s="193">
        <v>0</v>
      </c>
      <c r="FR881" s="193">
        <v>1353</v>
      </c>
      <c r="FS881" s="190" t="s">
        <v>271</v>
      </c>
      <c r="FT881" s="190" t="s">
        <v>271</v>
      </c>
      <c r="FU881" s="190" t="s">
        <v>272</v>
      </c>
      <c r="FV881" s="190" t="s">
        <v>271</v>
      </c>
      <c r="FW881" s="190" t="s">
        <v>271</v>
      </c>
      <c r="FX881" s="190" t="s">
        <v>271</v>
      </c>
      <c r="FY881" s="190" t="s">
        <v>271</v>
      </c>
      <c r="FZ881" s="190" t="s">
        <v>271</v>
      </c>
      <c r="GA881" s="190" t="s">
        <v>271</v>
      </c>
      <c r="GB881" s="190" t="s">
        <v>271</v>
      </c>
      <c r="GC881" s="190" t="s">
        <v>271</v>
      </c>
      <c r="GD881" s="190" t="s">
        <v>271</v>
      </c>
      <c r="GE881" s="190" t="s">
        <v>271</v>
      </c>
    </row>
    <row r="882" spans="1:187" x14ac:dyDescent="0.3">
      <c r="A882" s="190" t="s">
        <v>372</v>
      </c>
      <c r="B882" s="190">
        <v>3395</v>
      </c>
      <c r="C882" s="190" t="s">
        <v>178</v>
      </c>
      <c r="D882" s="190" t="s">
        <v>238</v>
      </c>
      <c r="E882" s="190" t="s">
        <v>4073</v>
      </c>
      <c r="F882" s="190" t="s">
        <v>4072</v>
      </c>
      <c r="G882" s="190" t="s">
        <v>3876</v>
      </c>
      <c r="H882" s="190" t="s">
        <v>301</v>
      </c>
      <c r="I882" s="190" t="s">
        <v>301</v>
      </c>
      <c r="J882" s="190" t="s">
        <v>3876</v>
      </c>
      <c r="K882" s="190" t="s">
        <v>271</v>
      </c>
      <c r="L882" s="190" t="s">
        <v>271</v>
      </c>
      <c r="M882" s="190" t="s">
        <v>271</v>
      </c>
      <c r="N882" s="190" t="s">
        <v>271</v>
      </c>
      <c r="O882" s="190" t="s">
        <v>271</v>
      </c>
      <c r="P882" s="190" t="s">
        <v>271</v>
      </c>
      <c r="Q882" s="191">
        <v>42156</v>
      </c>
      <c r="R882" s="191">
        <v>42551</v>
      </c>
      <c r="T882" s="190" t="s">
        <v>574</v>
      </c>
      <c r="U882" s="194">
        <v>54225</v>
      </c>
      <c r="V882" s="190" t="s">
        <v>3975</v>
      </c>
      <c r="W882" s="190" t="s">
        <v>3974</v>
      </c>
      <c r="X882" s="190" t="s">
        <v>3973</v>
      </c>
      <c r="Y882" s="190" t="s">
        <v>3972</v>
      </c>
      <c r="Z882" s="190" t="s">
        <v>3971</v>
      </c>
      <c r="AA882" s="190" t="s">
        <v>3970</v>
      </c>
      <c r="AB882" s="190" t="s">
        <v>448</v>
      </c>
      <c r="AC882" s="190" t="s">
        <v>4071</v>
      </c>
      <c r="AD882" s="190" t="s">
        <v>325</v>
      </c>
      <c r="AE882" s="190" t="s">
        <v>4070</v>
      </c>
      <c r="AF882" s="190" t="s">
        <v>4060</v>
      </c>
      <c r="AG882" s="193">
        <v>0</v>
      </c>
      <c r="AH882" s="193">
        <v>0</v>
      </c>
      <c r="AI882" s="193">
        <v>0</v>
      </c>
      <c r="AJ882" s="193">
        <v>2805</v>
      </c>
      <c r="AK882" s="193">
        <v>2295</v>
      </c>
      <c r="AL882" s="193">
        <v>5100</v>
      </c>
      <c r="AM882" s="193">
        <v>0</v>
      </c>
      <c r="AN882" s="193">
        <v>0</v>
      </c>
      <c r="AO882" s="193">
        <v>0</v>
      </c>
      <c r="AP882" s="193">
        <v>2792</v>
      </c>
      <c r="AQ882" s="193">
        <v>2208</v>
      </c>
      <c r="AR882" s="193">
        <v>5000</v>
      </c>
      <c r="AS882" s="190" t="s">
        <v>271</v>
      </c>
      <c r="AT882" s="193" t="s">
        <v>271</v>
      </c>
      <c r="AU882" s="193" t="s">
        <v>271</v>
      </c>
      <c r="AV882" s="190" t="s">
        <v>271</v>
      </c>
      <c r="AW882" s="193" t="s">
        <v>271</v>
      </c>
      <c r="AX882" s="193" t="s">
        <v>271</v>
      </c>
      <c r="AY882" s="190" t="s">
        <v>287</v>
      </c>
      <c r="AZ882" s="193">
        <v>5000</v>
      </c>
      <c r="BA882" s="193">
        <v>0</v>
      </c>
      <c r="BB882" s="190" t="s">
        <v>271</v>
      </c>
      <c r="BC882" s="193" t="s">
        <v>271</v>
      </c>
      <c r="BD882" s="193" t="s">
        <v>271</v>
      </c>
      <c r="BE882" s="190" t="s">
        <v>271</v>
      </c>
      <c r="BF882" s="193" t="s">
        <v>271</v>
      </c>
      <c r="BG882" s="193" t="s">
        <v>271</v>
      </c>
      <c r="BH882" s="190" t="s">
        <v>271</v>
      </c>
      <c r="BI882" s="193" t="s">
        <v>271</v>
      </c>
      <c r="BJ882" s="193" t="s">
        <v>271</v>
      </c>
      <c r="BK882" s="190" t="s">
        <v>271</v>
      </c>
      <c r="BL882" s="193" t="s">
        <v>271</v>
      </c>
      <c r="BM882" s="193" t="s">
        <v>271</v>
      </c>
      <c r="BN882" s="190" t="s">
        <v>271</v>
      </c>
      <c r="BO882" s="193" t="s">
        <v>271</v>
      </c>
      <c r="BP882" s="193" t="s">
        <v>271</v>
      </c>
      <c r="BQ882" s="190" t="s">
        <v>271</v>
      </c>
      <c r="BR882" s="193" t="s">
        <v>271</v>
      </c>
      <c r="BS882" s="193" t="s">
        <v>271</v>
      </c>
      <c r="BT882" s="190" t="s">
        <v>271</v>
      </c>
      <c r="BU882" s="193" t="s">
        <v>271</v>
      </c>
      <c r="BV882" s="193" t="s">
        <v>271</v>
      </c>
      <c r="BW882" s="193" t="s">
        <v>271</v>
      </c>
      <c r="BX882" s="193" t="s">
        <v>271</v>
      </c>
      <c r="BY882" s="193">
        <v>0</v>
      </c>
      <c r="BZ882" s="193" t="s">
        <v>271</v>
      </c>
      <c r="CA882" s="193" t="s">
        <v>271</v>
      </c>
      <c r="CB882" s="193">
        <v>0</v>
      </c>
      <c r="CC882" s="190" t="s">
        <v>271</v>
      </c>
      <c r="CD882" s="193" t="s">
        <v>271</v>
      </c>
      <c r="CE882" s="193" t="s">
        <v>271</v>
      </c>
      <c r="CF882" s="190" t="s">
        <v>271</v>
      </c>
      <c r="CG882" s="193" t="s">
        <v>271</v>
      </c>
      <c r="CH882" s="193" t="s">
        <v>271</v>
      </c>
      <c r="CI882" s="190" t="s">
        <v>271</v>
      </c>
      <c r="CJ882" s="193" t="s">
        <v>271</v>
      </c>
      <c r="CK882" s="193" t="s">
        <v>271</v>
      </c>
      <c r="CL882" s="190" t="s">
        <v>271</v>
      </c>
      <c r="CM882" s="193" t="s">
        <v>271</v>
      </c>
      <c r="CN882" s="193" t="s">
        <v>271</v>
      </c>
      <c r="CO882" s="190" t="s">
        <v>271</v>
      </c>
      <c r="CP882" s="193" t="s">
        <v>271</v>
      </c>
      <c r="CQ882" s="193" t="s">
        <v>271</v>
      </c>
      <c r="CR882" s="190" t="s">
        <v>271</v>
      </c>
      <c r="CS882" s="193" t="s">
        <v>271</v>
      </c>
      <c r="CT882" s="193" t="s">
        <v>271</v>
      </c>
      <c r="CU882" s="190" t="s">
        <v>271</v>
      </c>
      <c r="CV882" s="193" t="s">
        <v>271</v>
      </c>
      <c r="CW882" s="193" t="s">
        <v>271</v>
      </c>
      <c r="CX882" s="190" t="s">
        <v>271</v>
      </c>
      <c r="CY882" s="193" t="s">
        <v>271</v>
      </c>
      <c r="CZ882" s="193" t="s">
        <v>271</v>
      </c>
      <c r="DA882" s="190" t="s">
        <v>271</v>
      </c>
      <c r="DB882" s="193" t="s">
        <v>271</v>
      </c>
      <c r="DC882" s="193" t="s">
        <v>271</v>
      </c>
      <c r="DD882" s="190" t="s">
        <v>271</v>
      </c>
      <c r="DE882" s="193" t="s">
        <v>271</v>
      </c>
      <c r="DF882" s="193" t="s">
        <v>271</v>
      </c>
      <c r="DG882" s="190" t="s">
        <v>271</v>
      </c>
      <c r="DH882" s="193" t="s">
        <v>271</v>
      </c>
      <c r="DI882" s="193" t="s">
        <v>271</v>
      </c>
      <c r="DJ882" s="190" t="s">
        <v>271</v>
      </c>
      <c r="DK882" s="193" t="s">
        <v>271</v>
      </c>
      <c r="DL882" s="193" t="s">
        <v>271</v>
      </c>
      <c r="DM882" s="190" t="s">
        <v>271</v>
      </c>
      <c r="DN882" s="193" t="s">
        <v>271</v>
      </c>
      <c r="DO882" s="193" t="s">
        <v>271</v>
      </c>
      <c r="DP882" s="190" t="s">
        <v>271</v>
      </c>
      <c r="DQ882" s="193" t="s">
        <v>271</v>
      </c>
      <c r="DR882" s="193" t="s">
        <v>271</v>
      </c>
      <c r="DS882" s="190" t="s">
        <v>271</v>
      </c>
      <c r="DT882" s="193" t="s">
        <v>271</v>
      </c>
      <c r="DU882" s="193" t="s">
        <v>271</v>
      </c>
      <c r="DV882" s="190" t="s">
        <v>271</v>
      </c>
      <c r="DW882" s="193" t="s">
        <v>271</v>
      </c>
      <c r="DX882" s="193" t="s">
        <v>271</v>
      </c>
      <c r="DY882" s="190" t="s">
        <v>1295</v>
      </c>
      <c r="DZ882" s="190" t="s">
        <v>272</v>
      </c>
      <c r="EA882" s="190" t="s">
        <v>695</v>
      </c>
      <c r="EB882" s="190" t="s">
        <v>286</v>
      </c>
      <c r="EC882" s="190" t="s">
        <v>272</v>
      </c>
      <c r="ED882" s="190" t="s">
        <v>381</v>
      </c>
      <c r="EE882" s="190" t="s">
        <v>286</v>
      </c>
      <c r="EF882" s="190" t="s">
        <v>4024</v>
      </c>
      <c r="EG882" s="190" t="s">
        <v>352</v>
      </c>
      <c r="EH882" s="190" t="s">
        <v>284</v>
      </c>
      <c r="EI882" s="190" t="s">
        <v>319</v>
      </c>
      <c r="EJ882" s="190" t="s">
        <v>246</v>
      </c>
      <c r="EK882" s="190" t="s">
        <v>379</v>
      </c>
      <c r="EL882" s="190" t="s">
        <v>272</v>
      </c>
      <c r="EM882" s="190" t="s">
        <v>272</v>
      </c>
      <c r="EN882" s="190" t="s">
        <v>272</v>
      </c>
      <c r="EO882" s="190" t="s">
        <v>297</v>
      </c>
      <c r="EP882" s="190" t="s">
        <v>464</v>
      </c>
      <c r="EQ882" s="190">
        <v>3</v>
      </c>
      <c r="ER882" s="190" t="s">
        <v>349</v>
      </c>
      <c r="ES882" s="190" t="s">
        <v>272</v>
      </c>
      <c r="ET882" s="190" t="s">
        <v>272</v>
      </c>
      <c r="EU882" s="190" t="s">
        <v>272</v>
      </c>
      <c r="EV882" s="190" t="s">
        <v>297</v>
      </c>
      <c r="EW882" s="190" t="s">
        <v>303</v>
      </c>
      <c r="EX882" s="190">
        <v>3</v>
      </c>
      <c r="EY882" s="190" t="s">
        <v>318</v>
      </c>
      <c r="EZ882" s="190" t="s">
        <v>268</v>
      </c>
      <c r="FA882" s="190" t="s">
        <v>260</v>
      </c>
      <c r="FB882" s="193">
        <v>3</v>
      </c>
      <c r="FC882" s="190" t="s">
        <v>276</v>
      </c>
      <c r="FD882" s="190" t="s">
        <v>271</v>
      </c>
      <c r="FE882" s="190" t="s">
        <v>271</v>
      </c>
      <c r="FF882" s="190" t="s">
        <v>263</v>
      </c>
      <c r="FG882" s="190" t="s">
        <v>3965</v>
      </c>
      <c r="FH882" s="190" t="s">
        <v>3964</v>
      </c>
      <c r="FI882" s="190" t="s">
        <v>3963</v>
      </c>
      <c r="FJ882" s="190" t="s">
        <v>4069</v>
      </c>
      <c r="FK882" s="190" t="s">
        <v>4068</v>
      </c>
      <c r="FL882" s="190" t="s">
        <v>4067</v>
      </c>
      <c r="FM882" s="190" t="s">
        <v>4066</v>
      </c>
      <c r="FN882" s="190" t="s">
        <v>4065</v>
      </c>
      <c r="FO882" s="190" t="s">
        <v>271</v>
      </c>
      <c r="FP882" s="190" t="s">
        <v>271</v>
      </c>
      <c r="FQ882" s="193">
        <v>0</v>
      </c>
      <c r="FR882" s="193">
        <v>5000</v>
      </c>
      <c r="FS882" s="190" t="s">
        <v>271</v>
      </c>
      <c r="FT882" s="190" t="s">
        <v>271</v>
      </c>
      <c r="FU882" s="190" t="s">
        <v>272</v>
      </c>
      <c r="FV882" s="190" t="s">
        <v>271</v>
      </c>
      <c r="FW882" s="190" t="s">
        <v>271</v>
      </c>
      <c r="FX882" s="190" t="s">
        <v>271</v>
      </c>
      <c r="FY882" s="190" t="s">
        <v>271</v>
      </c>
      <c r="FZ882" s="190" t="s">
        <v>271</v>
      </c>
      <c r="GA882" s="190" t="s">
        <v>271</v>
      </c>
      <c r="GB882" s="190" t="s">
        <v>271</v>
      </c>
      <c r="GC882" s="190" t="s">
        <v>271</v>
      </c>
      <c r="GD882" s="190" t="s">
        <v>271</v>
      </c>
      <c r="GE882" s="190" t="s">
        <v>271</v>
      </c>
    </row>
    <row r="883" spans="1:187" x14ac:dyDescent="0.3">
      <c r="A883" s="190" t="s">
        <v>372</v>
      </c>
      <c r="B883" s="190">
        <v>3396</v>
      </c>
      <c r="C883" s="190" t="s">
        <v>178</v>
      </c>
      <c r="D883" s="190" t="s">
        <v>238</v>
      </c>
      <c r="E883" s="190" t="s">
        <v>4064</v>
      </c>
      <c r="F883" s="190" t="s">
        <v>4063</v>
      </c>
      <c r="G883" s="190" t="s">
        <v>3876</v>
      </c>
      <c r="H883" s="190" t="s">
        <v>301</v>
      </c>
      <c r="I883" s="190" t="s">
        <v>301</v>
      </c>
      <c r="J883" s="190" t="s">
        <v>3313</v>
      </c>
      <c r="K883" s="190" t="s">
        <v>271</v>
      </c>
      <c r="L883" s="190" t="s">
        <v>271</v>
      </c>
      <c r="M883" s="190" t="s">
        <v>271</v>
      </c>
      <c r="N883" s="190" t="s">
        <v>271</v>
      </c>
      <c r="O883" s="190" t="s">
        <v>271</v>
      </c>
      <c r="P883" s="190" t="s">
        <v>271</v>
      </c>
      <c r="Q883" s="191">
        <v>42156</v>
      </c>
      <c r="R883" s="191">
        <v>42551</v>
      </c>
      <c r="T883" s="190" t="s">
        <v>574</v>
      </c>
      <c r="U883" s="194">
        <v>54607</v>
      </c>
      <c r="V883" s="190" t="s">
        <v>3975</v>
      </c>
      <c r="W883" s="190" t="s">
        <v>3974</v>
      </c>
      <c r="X883" s="190" t="s">
        <v>3973</v>
      </c>
      <c r="Y883" s="190" t="s">
        <v>3972</v>
      </c>
      <c r="Z883" s="190" t="s">
        <v>3971</v>
      </c>
      <c r="AA883" s="190" t="s">
        <v>3970</v>
      </c>
      <c r="AB883" s="190" t="s">
        <v>448</v>
      </c>
      <c r="AC883" s="190" t="s">
        <v>4062</v>
      </c>
      <c r="AD883" s="190" t="s">
        <v>325</v>
      </c>
      <c r="AE883" s="190" t="s">
        <v>4061</v>
      </c>
      <c r="AF883" s="190" t="s">
        <v>4060</v>
      </c>
      <c r="AG883" s="193">
        <v>0</v>
      </c>
      <c r="AH883" s="193">
        <v>0</v>
      </c>
      <c r="AI883" s="193">
        <v>0</v>
      </c>
      <c r="AJ883" s="193">
        <v>495</v>
      </c>
      <c r="AK883" s="193">
        <v>405</v>
      </c>
      <c r="AL883" s="193">
        <v>900</v>
      </c>
      <c r="AM883" s="193">
        <v>0</v>
      </c>
      <c r="AN883" s="193">
        <v>0</v>
      </c>
      <c r="AO883" s="193">
        <v>0</v>
      </c>
      <c r="AP883" s="193">
        <v>1258</v>
      </c>
      <c r="AQ883" s="193">
        <v>1089</v>
      </c>
      <c r="AR883" s="193">
        <v>2347</v>
      </c>
      <c r="AS883" s="190" t="s">
        <v>271</v>
      </c>
      <c r="AT883" s="193" t="s">
        <v>271</v>
      </c>
      <c r="AU883" s="193" t="s">
        <v>271</v>
      </c>
      <c r="AV883" s="190" t="s">
        <v>271</v>
      </c>
      <c r="AW883" s="193" t="s">
        <v>271</v>
      </c>
      <c r="AX883" s="193" t="s">
        <v>271</v>
      </c>
      <c r="AY883" s="190" t="s">
        <v>287</v>
      </c>
      <c r="AZ883" s="193">
        <v>2347</v>
      </c>
      <c r="BA883" s="193">
        <v>0</v>
      </c>
      <c r="BB883" s="190" t="s">
        <v>271</v>
      </c>
      <c r="BC883" s="193" t="s">
        <v>271</v>
      </c>
      <c r="BD883" s="193" t="s">
        <v>271</v>
      </c>
      <c r="BE883" s="190" t="s">
        <v>271</v>
      </c>
      <c r="BF883" s="193" t="s">
        <v>271</v>
      </c>
      <c r="BG883" s="193" t="s">
        <v>271</v>
      </c>
      <c r="BH883" s="190" t="s">
        <v>271</v>
      </c>
      <c r="BI883" s="193" t="s">
        <v>271</v>
      </c>
      <c r="BJ883" s="193" t="s">
        <v>271</v>
      </c>
      <c r="BK883" s="190" t="s">
        <v>271</v>
      </c>
      <c r="BL883" s="193" t="s">
        <v>271</v>
      </c>
      <c r="BM883" s="193" t="s">
        <v>271</v>
      </c>
      <c r="BN883" s="190" t="s">
        <v>271</v>
      </c>
      <c r="BO883" s="193" t="s">
        <v>271</v>
      </c>
      <c r="BP883" s="193" t="s">
        <v>271</v>
      </c>
      <c r="BQ883" s="190" t="s">
        <v>287</v>
      </c>
      <c r="BR883" s="193">
        <v>810</v>
      </c>
      <c r="BS883" s="193">
        <v>0</v>
      </c>
      <c r="BT883" s="190" t="s">
        <v>287</v>
      </c>
      <c r="BU883" s="193">
        <v>2347</v>
      </c>
      <c r="BV883" s="193">
        <v>0</v>
      </c>
      <c r="BW883" s="193" t="s">
        <v>271</v>
      </c>
      <c r="BX883" s="193" t="s">
        <v>271</v>
      </c>
      <c r="BY883" s="193">
        <v>0</v>
      </c>
      <c r="BZ883" s="193" t="s">
        <v>271</v>
      </c>
      <c r="CA883" s="193" t="s">
        <v>271</v>
      </c>
      <c r="CB883" s="193">
        <v>0</v>
      </c>
      <c r="CC883" s="190" t="s">
        <v>271</v>
      </c>
      <c r="CD883" s="193" t="s">
        <v>271</v>
      </c>
      <c r="CE883" s="193" t="s">
        <v>271</v>
      </c>
      <c r="CF883" s="190" t="s">
        <v>271</v>
      </c>
      <c r="CG883" s="193" t="s">
        <v>271</v>
      </c>
      <c r="CH883" s="193" t="s">
        <v>271</v>
      </c>
      <c r="CI883" s="190" t="s">
        <v>271</v>
      </c>
      <c r="CJ883" s="193" t="s">
        <v>271</v>
      </c>
      <c r="CK883" s="193" t="s">
        <v>271</v>
      </c>
      <c r="CL883" s="190" t="s">
        <v>271</v>
      </c>
      <c r="CM883" s="193" t="s">
        <v>271</v>
      </c>
      <c r="CN883" s="193" t="s">
        <v>271</v>
      </c>
      <c r="CO883" s="190" t="s">
        <v>271</v>
      </c>
      <c r="CP883" s="193" t="s">
        <v>271</v>
      </c>
      <c r="CQ883" s="193" t="s">
        <v>271</v>
      </c>
      <c r="CR883" s="190" t="s">
        <v>271</v>
      </c>
      <c r="CS883" s="193" t="s">
        <v>271</v>
      </c>
      <c r="CT883" s="193" t="s">
        <v>271</v>
      </c>
      <c r="CU883" s="190" t="s">
        <v>271</v>
      </c>
      <c r="CV883" s="193" t="s">
        <v>271</v>
      </c>
      <c r="CW883" s="193" t="s">
        <v>271</v>
      </c>
      <c r="CX883" s="190" t="s">
        <v>271</v>
      </c>
      <c r="CY883" s="193" t="s">
        <v>271</v>
      </c>
      <c r="CZ883" s="193" t="s">
        <v>271</v>
      </c>
      <c r="DA883" s="190" t="s">
        <v>271</v>
      </c>
      <c r="DB883" s="193" t="s">
        <v>271</v>
      </c>
      <c r="DC883" s="193" t="s">
        <v>271</v>
      </c>
      <c r="DD883" s="190" t="s">
        <v>271</v>
      </c>
      <c r="DE883" s="193" t="s">
        <v>271</v>
      </c>
      <c r="DF883" s="193" t="s">
        <v>271</v>
      </c>
      <c r="DG883" s="190" t="s">
        <v>271</v>
      </c>
      <c r="DH883" s="193" t="s">
        <v>271</v>
      </c>
      <c r="DI883" s="193" t="s">
        <v>271</v>
      </c>
      <c r="DJ883" s="190" t="s">
        <v>271</v>
      </c>
      <c r="DK883" s="193" t="s">
        <v>271</v>
      </c>
      <c r="DL883" s="193" t="s">
        <v>271</v>
      </c>
      <c r="DM883" s="190" t="s">
        <v>271</v>
      </c>
      <c r="DN883" s="193" t="s">
        <v>271</v>
      </c>
      <c r="DO883" s="193" t="s">
        <v>271</v>
      </c>
      <c r="DP883" s="190" t="s">
        <v>271</v>
      </c>
      <c r="DQ883" s="193" t="s">
        <v>271</v>
      </c>
      <c r="DR883" s="193" t="s">
        <v>271</v>
      </c>
      <c r="DS883" s="190" t="s">
        <v>271</v>
      </c>
      <c r="DT883" s="193" t="s">
        <v>271</v>
      </c>
      <c r="DU883" s="193" t="s">
        <v>271</v>
      </c>
      <c r="DV883" s="190" t="s">
        <v>271</v>
      </c>
      <c r="DW883" s="193" t="s">
        <v>271</v>
      </c>
      <c r="DX883" s="193" t="s">
        <v>271</v>
      </c>
      <c r="DY883" s="190" t="s">
        <v>1295</v>
      </c>
      <c r="DZ883" s="190" t="s">
        <v>272</v>
      </c>
      <c r="EA883" s="190" t="s">
        <v>695</v>
      </c>
      <c r="EB883" s="190" t="s">
        <v>286</v>
      </c>
      <c r="EC883" s="190" t="s">
        <v>272</v>
      </c>
      <c r="ED883" s="190" t="s">
        <v>323</v>
      </c>
      <c r="EE883" s="190" t="s">
        <v>286</v>
      </c>
      <c r="EF883" s="190" t="s">
        <v>4024</v>
      </c>
      <c r="EG883" s="190" t="s">
        <v>352</v>
      </c>
      <c r="EH883" s="190" t="s">
        <v>284</v>
      </c>
      <c r="EI883" s="190" t="s">
        <v>319</v>
      </c>
      <c r="EJ883" s="190" t="s">
        <v>246</v>
      </c>
      <c r="EK883" s="190" t="s">
        <v>379</v>
      </c>
      <c r="EL883" s="190" t="s">
        <v>272</v>
      </c>
      <c r="EM883" s="190" t="s">
        <v>272</v>
      </c>
      <c r="EN883" s="190" t="s">
        <v>272</v>
      </c>
      <c r="EO883" s="190" t="s">
        <v>297</v>
      </c>
      <c r="EP883" s="190" t="s">
        <v>464</v>
      </c>
      <c r="EQ883" s="190">
        <v>3</v>
      </c>
      <c r="ER883" s="190" t="s">
        <v>349</v>
      </c>
      <c r="ES883" s="190" t="s">
        <v>272</v>
      </c>
      <c r="ET883" s="190" t="s">
        <v>272</v>
      </c>
      <c r="EU883" s="190" t="s">
        <v>272</v>
      </c>
      <c r="EV883" s="190" t="s">
        <v>297</v>
      </c>
      <c r="EW883" s="190" t="s">
        <v>303</v>
      </c>
      <c r="EX883" s="190">
        <v>3</v>
      </c>
      <c r="EY883" s="190" t="s">
        <v>318</v>
      </c>
      <c r="EZ883" s="190" t="s">
        <v>268</v>
      </c>
      <c r="FA883" s="190" t="s">
        <v>260</v>
      </c>
      <c r="FB883" s="193">
        <v>3</v>
      </c>
      <c r="FC883" s="190" t="s">
        <v>276</v>
      </c>
      <c r="FD883" s="190" t="s">
        <v>271</v>
      </c>
      <c r="FE883" s="190" t="s">
        <v>271</v>
      </c>
      <c r="FF883" s="190" t="s">
        <v>263</v>
      </c>
      <c r="FG883" s="190" t="s">
        <v>3965</v>
      </c>
      <c r="FH883" s="190" t="s">
        <v>3964</v>
      </c>
      <c r="FI883" s="190" t="s">
        <v>3963</v>
      </c>
      <c r="FJ883" s="190" t="s">
        <v>4059</v>
      </c>
      <c r="FK883" s="190" t="s">
        <v>4058</v>
      </c>
      <c r="FL883" s="190" t="s">
        <v>4057</v>
      </c>
      <c r="FM883" s="190" t="s">
        <v>4056</v>
      </c>
      <c r="FN883" s="190" t="s">
        <v>4055</v>
      </c>
      <c r="FO883" s="190" t="s">
        <v>271</v>
      </c>
      <c r="FP883" s="190" t="s">
        <v>271</v>
      </c>
      <c r="FQ883" s="193">
        <v>0</v>
      </c>
      <c r="FR883" s="193">
        <v>2347</v>
      </c>
      <c r="FS883" s="190" t="s">
        <v>271</v>
      </c>
      <c r="FT883" s="190" t="s">
        <v>271</v>
      </c>
      <c r="FU883" s="190" t="s">
        <v>272</v>
      </c>
      <c r="FV883" s="190" t="s">
        <v>271</v>
      </c>
      <c r="FW883" s="190" t="s">
        <v>271</v>
      </c>
      <c r="FX883" s="190" t="s">
        <v>271</v>
      </c>
      <c r="FY883" s="190" t="s">
        <v>271</v>
      </c>
      <c r="FZ883" s="190" t="s">
        <v>271</v>
      </c>
      <c r="GA883" s="190" t="s">
        <v>271</v>
      </c>
      <c r="GB883" s="190" t="s">
        <v>271</v>
      </c>
      <c r="GC883" s="190" t="s">
        <v>271</v>
      </c>
      <c r="GD883" s="190" t="s">
        <v>271</v>
      </c>
      <c r="GE883" s="190" t="s">
        <v>271</v>
      </c>
    </row>
    <row r="884" spans="1:187" x14ac:dyDescent="0.3">
      <c r="A884" s="190" t="s">
        <v>372</v>
      </c>
      <c r="B884" s="190">
        <v>3397</v>
      </c>
      <c r="C884" s="190" t="s">
        <v>178</v>
      </c>
      <c r="D884" s="190" t="s">
        <v>238</v>
      </c>
      <c r="E884" s="190" t="s">
        <v>4054</v>
      </c>
      <c r="F884" s="190" t="s">
        <v>4053</v>
      </c>
      <c r="G884" s="190" t="s">
        <v>3876</v>
      </c>
      <c r="H884" s="190" t="s">
        <v>301</v>
      </c>
      <c r="I884" s="190" t="s">
        <v>301</v>
      </c>
      <c r="J884" s="190" t="s">
        <v>4001</v>
      </c>
      <c r="K884" s="190" t="s">
        <v>301</v>
      </c>
      <c r="L884" s="190" t="s">
        <v>271</v>
      </c>
      <c r="M884" s="190" t="s">
        <v>3017</v>
      </c>
      <c r="N884" s="190" t="s">
        <v>271</v>
      </c>
      <c r="O884" s="190" t="s">
        <v>271</v>
      </c>
      <c r="P884" s="190" t="s">
        <v>271</v>
      </c>
      <c r="Q884" s="191">
        <v>42156</v>
      </c>
      <c r="R884" s="191">
        <v>42551</v>
      </c>
      <c r="T884" s="190" t="s">
        <v>574</v>
      </c>
      <c r="U884" s="194">
        <v>98983</v>
      </c>
      <c r="V884" s="190" t="s">
        <v>3975</v>
      </c>
      <c r="W884" s="190" t="s">
        <v>3974</v>
      </c>
      <c r="X884" s="190" t="s">
        <v>3973</v>
      </c>
      <c r="Y884" s="190" t="s">
        <v>3972</v>
      </c>
      <c r="Z884" s="190" t="s">
        <v>3971</v>
      </c>
      <c r="AA884" s="190" t="s">
        <v>3970</v>
      </c>
      <c r="AB884" s="190" t="s">
        <v>448</v>
      </c>
      <c r="AC884" s="190" t="s">
        <v>4052</v>
      </c>
      <c r="AD884" s="190" t="s">
        <v>325</v>
      </c>
      <c r="AE884" s="190" t="s">
        <v>4051</v>
      </c>
      <c r="AF884" s="190" t="s">
        <v>4050</v>
      </c>
      <c r="AG884" s="193">
        <v>0</v>
      </c>
      <c r="AH884" s="193">
        <v>0</v>
      </c>
      <c r="AI884" s="193">
        <v>0</v>
      </c>
      <c r="AJ884" s="193">
        <v>8345</v>
      </c>
      <c r="AK884" s="193">
        <v>6829</v>
      </c>
      <c r="AL884" s="193">
        <v>15174</v>
      </c>
      <c r="AM884" s="193">
        <v>0</v>
      </c>
      <c r="AN884" s="193">
        <v>0</v>
      </c>
      <c r="AO884" s="193">
        <v>0</v>
      </c>
      <c r="AP884" s="193">
        <v>7772</v>
      </c>
      <c r="AQ884" s="193">
        <v>7975</v>
      </c>
      <c r="AR884" s="193">
        <v>15747</v>
      </c>
      <c r="AS884" s="190" t="s">
        <v>271</v>
      </c>
      <c r="AT884" s="193" t="s">
        <v>271</v>
      </c>
      <c r="AU884" s="193" t="s">
        <v>271</v>
      </c>
      <c r="AV884" s="190" t="s">
        <v>271</v>
      </c>
      <c r="AW884" s="193" t="s">
        <v>271</v>
      </c>
      <c r="AX884" s="193" t="s">
        <v>271</v>
      </c>
      <c r="AY884" s="190" t="s">
        <v>287</v>
      </c>
      <c r="AZ884" s="193">
        <v>15304</v>
      </c>
      <c r="BA884" s="193">
        <v>0</v>
      </c>
      <c r="BB884" s="190" t="s">
        <v>271</v>
      </c>
      <c r="BC884" s="193" t="s">
        <v>271</v>
      </c>
      <c r="BD884" s="193" t="s">
        <v>271</v>
      </c>
      <c r="BE884" s="190" t="s">
        <v>271</v>
      </c>
      <c r="BF884" s="193" t="s">
        <v>271</v>
      </c>
      <c r="BG884" s="193" t="s">
        <v>271</v>
      </c>
      <c r="BH884" s="190" t="s">
        <v>287</v>
      </c>
      <c r="BI884" s="193">
        <v>443</v>
      </c>
      <c r="BJ884" s="193">
        <v>0</v>
      </c>
      <c r="BK884" s="190" t="s">
        <v>271</v>
      </c>
      <c r="BL884" s="193" t="s">
        <v>271</v>
      </c>
      <c r="BM884" s="193" t="s">
        <v>271</v>
      </c>
      <c r="BN884" s="190" t="s">
        <v>271</v>
      </c>
      <c r="BO884" s="193" t="s">
        <v>271</v>
      </c>
      <c r="BP884" s="193" t="s">
        <v>271</v>
      </c>
      <c r="BQ884" s="190" t="s">
        <v>271</v>
      </c>
      <c r="BR884" s="193" t="s">
        <v>271</v>
      </c>
      <c r="BS884" s="193" t="s">
        <v>271</v>
      </c>
      <c r="BT884" s="190" t="s">
        <v>271</v>
      </c>
      <c r="BU884" s="193" t="s">
        <v>271</v>
      </c>
      <c r="BV884" s="193" t="s">
        <v>271</v>
      </c>
      <c r="BW884" s="193" t="s">
        <v>271</v>
      </c>
      <c r="BX884" s="193" t="s">
        <v>271</v>
      </c>
      <c r="BY884" s="193">
        <v>0</v>
      </c>
      <c r="BZ884" s="193" t="s">
        <v>271</v>
      </c>
      <c r="CA884" s="193" t="s">
        <v>271</v>
      </c>
      <c r="CB884" s="193">
        <v>0</v>
      </c>
      <c r="CC884" s="190" t="s">
        <v>271</v>
      </c>
      <c r="CD884" s="193" t="s">
        <v>271</v>
      </c>
      <c r="CE884" s="193" t="s">
        <v>271</v>
      </c>
      <c r="CF884" s="190" t="s">
        <v>271</v>
      </c>
      <c r="CG884" s="193" t="s">
        <v>271</v>
      </c>
      <c r="CH884" s="193" t="s">
        <v>271</v>
      </c>
      <c r="CI884" s="190" t="s">
        <v>271</v>
      </c>
      <c r="CJ884" s="193" t="s">
        <v>271</v>
      </c>
      <c r="CK884" s="193" t="s">
        <v>271</v>
      </c>
      <c r="CL884" s="190" t="s">
        <v>271</v>
      </c>
      <c r="CM884" s="193" t="s">
        <v>271</v>
      </c>
      <c r="CN884" s="193" t="s">
        <v>271</v>
      </c>
      <c r="CO884" s="190" t="s">
        <v>271</v>
      </c>
      <c r="CP884" s="193" t="s">
        <v>271</v>
      </c>
      <c r="CQ884" s="193" t="s">
        <v>271</v>
      </c>
      <c r="CR884" s="190" t="s">
        <v>271</v>
      </c>
      <c r="CS884" s="193" t="s">
        <v>271</v>
      </c>
      <c r="CT884" s="193" t="s">
        <v>271</v>
      </c>
      <c r="CU884" s="190" t="s">
        <v>271</v>
      </c>
      <c r="CV884" s="193" t="s">
        <v>271</v>
      </c>
      <c r="CW884" s="193" t="s">
        <v>271</v>
      </c>
      <c r="CX884" s="190" t="s">
        <v>271</v>
      </c>
      <c r="CY884" s="193" t="s">
        <v>271</v>
      </c>
      <c r="CZ884" s="193" t="s">
        <v>271</v>
      </c>
      <c r="DA884" s="190" t="s">
        <v>271</v>
      </c>
      <c r="DB884" s="193" t="s">
        <v>271</v>
      </c>
      <c r="DC884" s="193" t="s">
        <v>271</v>
      </c>
      <c r="DD884" s="190" t="s">
        <v>271</v>
      </c>
      <c r="DE884" s="193" t="s">
        <v>271</v>
      </c>
      <c r="DF884" s="193" t="s">
        <v>271</v>
      </c>
      <c r="DG884" s="190" t="s">
        <v>271</v>
      </c>
      <c r="DH884" s="193" t="s">
        <v>271</v>
      </c>
      <c r="DI884" s="193" t="s">
        <v>271</v>
      </c>
      <c r="DJ884" s="190" t="s">
        <v>271</v>
      </c>
      <c r="DK884" s="193" t="s">
        <v>271</v>
      </c>
      <c r="DL884" s="193" t="s">
        <v>271</v>
      </c>
      <c r="DM884" s="190" t="s">
        <v>271</v>
      </c>
      <c r="DN884" s="193" t="s">
        <v>271</v>
      </c>
      <c r="DO884" s="193" t="s">
        <v>271</v>
      </c>
      <c r="DP884" s="190" t="s">
        <v>271</v>
      </c>
      <c r="DQ884" s="193" t="s">
        <v>271</v>
      </c>
      <c r="DR884" s="193" t="s">
        <v>271</v>
      </c>
      <c r="DS884" s="190" t="s">
        <v>271</v>
      </c>
      <c r="DT884" s="193" t="s">
        <v>271</v>
      </c>
      <c r="DU884" s="193" t="s">
        <v>271</v>
      </c>
      <c r="DV884" s="190" t="s">
        <v>271</v>
      </c>
      <c r="DW884" s="193" t="s">
        <v>271</v>
      </c>
      <c r="DX884" s="193" t="s">
        <v>271</v>
      </c>
      <c r="DY884" s="190" t="s">
        <v>1295</v>
      </c>
      <c r="DZ884" s="190" t="s">
        <v>272</v>
      </c>
      <c r="EA884" s="190" t="s">
        <v>785</v>
      </c>
      <c r="EB884" s="190" t="s">
        <v>286</v>
      </c>
      <c r="EC884" s="190" t="s">
        <v>272</v>
      </c>
      <c r="ED884" s="190" t="s">
        <v>750</v>
      </c>
      <c r="EE884" s="190" t="s">
        <v>426</v>
      </c>
      <c r="EF884" s="190" t="s">
        <v>4024</v>
      </c>
      <c r="EG884" s="190" t="s">
        <v>352</v>
      </c>
      <c r="EH884" s="190" t="s">
        <v>380</v>
      </c>
      <c r="EI884" s="190" t="s">
        <v>319</v>
      </c>
      <c r="EJ884" s="190" t="s">
        <v>246</v>
      </c>
      <c r="EK884" s="190" t="s">
        <v>379</v>
      </c>
      <c r="EL884" s="190" t="s">
        <v>272</v>
      </c>
      <c r="EM884" s="190" t="s">
        <v>272</v>
      </c>
      <c r="EN884" s="190" t="s">
        <v>272</v>
      </c>
      <c r="EO884" s="190" t="s">
        <v>297</v>
      </c>
      <c r="EP884" s="190" t="s">
        <v>464</v>
      </c>
      <c r="EQ884" s="190">
        <v>3</v>
      </c>
      <c r="ER884" s="190" t="s">
        <v>349</v>
      </c>
      <c r="ES884" s="190" t="s">
        <v>272</v>
      </c>
      <c r="ET884" s="190" t="s">
        <v>272</v>
      </c>
      <c r="EU884" s="190" t="s">
        <v>272</v>
      </c>
      <c r="EV884" s="190" t="s">
        <v>272</v>
      </c>
      <c r="EW884" s="190" t="s">
        <v>303</v>
      </c>
      <c r="EX884" s="190">
        <v>4</v>
      </c>
      <c r="EY884" s="190" t="s">
        <v>318</v>
      </c>
      <c r="EZ884" s="190" t="s">
        <v>266</v>
      </c>
      <c r="FA884" s="190" t="s">
        <v>260</v>
      </c>
      <c r="FB884" s="193">
        <v>3</v>
      </c>
      <c r="FC884" s="190" t="s">
        <v>276</v>
      </c>
      <c r="FD884" s="190" t="s">
        <v>271</v>
      </c>
      <c r="FE884" s="190" t="s">
        <v>271</v>
      </c>
      <c r="FF884" s="190" t="s">
        <v>263</v>
      </c>
      <c r="FG884" s="190" t="s">
        <v>3965</v>
      </c>
      <c r="FH884" s="190" t="s">
        <v>3964</v>
      </c>
      <c r="FI884" s="190" t="s">
        <v>4049</v>
      </c>
      <c r="FJ884" s="190" t="s">
        <v>4048</v>
      </c>
      <c r="FK884" s="190" t="s">
        <v>4047</v>
      </c>
      <c r="FL884" s="190" t="s">
        <v>4046</v>
      </c>
      <c r="FM884" s="190" t="s">
        <v>4045</v>
      </c>
      <c r="FN884" s="190" t="s">
        <v>271</v>
      </c>
      <c r="FO884" s="190" t="s">
        <v>271</v>
      </c>
      <c r="FP884" s="190" t="s">
        <v>271</v>
      </c>
      <c r="FQ884" s="193">
        <v>0</v>
      </c>
      <c r="FR884" s="193">
        <v>15747</v>
      </c>
      <c r="FS884" s="190" t="s">
        <v>271</v>
      </c>
      <c r="FT884" s="190" t="s">
        <v>271</v>
      </c>
      <c r="FU884" s="190" t="s">
        <v>272</v>
      </c>
      <c r="FV884" s="190" t="s">
        <v>271</v>
      </c>
      <c r="FW884" s="190" t="s">
        <v>271</v>
      </c>
      <c r="FX884" s="190" t="s">
        <v>271</v>
      </c>
      <c r="FY884" s="190" t="s">
        <v>271</v>
      </c>
      <c r="FZ884" s="190" t="s">
        <v>271</v>
      </c>
      <c r="GA884" s="190" t="s">
        <v>271</v>
      </c>
      <c r="GB884" s="190" t="s">
        <v>271</v>
      </c>
      <c r="GC884" s="190" t="s">
        <v>271</v>
      </c>
      <c r="GD884" s="190" t="s">
        <v>271</v>
      </c>
      <c r="GE884" s="190" t="s">
        <v>271</v>
      </c>
    </row>
    <row r="885" spans="1:187" x14ac:dyDescent="0.3">
      <c r="A885" s="190" t="s">
        <v>372</v>
      </c>
      <c r="B885" s="190">
        <v>3398</v>
      </c>
      <c r="C885" s="190" t="s">
        <v>178</v>
      </c>
      <c r="D885" s="190" t="s">
        <v>238</v>
      </c>
      <c r="E885" s="190" t="s">
        <v>4044</v>
      </c>
      <c r="F885" s="190" t="s">
        <v>4043</v>
      </c>
      <c r="G885" s="190" t="s">
        <v>3876</v>
      </c>
      <c r="H885" s="190" t="s">
        <v>301</v>
      </c>
      <c r="I885" s="190" t="s">
        <v>301</v>
      </c>
      <c r="J885" s="190" t="s">
        <v>4042</v>
      </c>
      <c r="K885" s="190" t="s">
        <v>301</v>
      </c>
      <c r="L885" s="190" t="s">
        <v>301</v>
      </c>
      <c r="M885" s="190" t="s">
        <v>4041</v>
      </c>
      <c r="N885" s="190" t="s">
        <v>1104</v>
      </c>
      <c r="O885" s="190" t="s">
        <v>301</v>
      </c>
      <c r="P885" s="190" t="s">
        <v>4040</v>
      </c>
      <c r="Q885" s="191">
        <v>42156</v>
      </c>
      <c r="R885" s="191">
        <v>42551</v>
      </c>
      <c r="T885" s="190" t="s">
        <v>574</v>
      </c>
      <c r="U885" s="194">
        <v>254728</v>
      </c>
      <c r="V885" s="190" t="s">
        <v>3975</v>
      </c>
      <c r="W885" s="190" t="s">
        <v>3974</v>
      </c>
      <c r="X885" s="190" t="s">
        <v>3973</v>
      </c>
      <c r="Y885" s="190" t="s">
        <v>3972</v>
      </c>
      <c r="Z885" s="190" t="s">
        <v>3971</v>
      </c>
      <c r="AA885" s="190" t="s">
        <v>3970</v>
      </c>
      <c r="AB885" s="190" t="s">
        <v>448</v>
      </c>
      <c r="AC885" s="190" t="s">
        <v>4039</v>
      </c>
      <c r="AD885" s="190" t="s">
        <v>325</v>
      </c>
      <c r="AE885" s="190" t="s">
        <v>4038</v>
      </c>
      <c r="AF885" s="190" t="s">
        <v>4037</v>
      </c>
      <c r="AG885" s="193">
        <v>0</v>
      </c>
      <c r="AH885" s="193">
        <v>0</v>
      </c>
      <c r="AI885" s="193">
        <v>0</v>
      </c>
      <c r="AJ885" s="193">
        <v>10632</v>
      </c>
      <c r="AK885" s="193">
        <v>8700</v>
      </c>
      <c r="AL885" s="193">
        <v>19332</v>
      </c>
      <c r="AM885" s="193">
        <v>0</v>
      </c>
      <c r="AN885" s="193">
        <v>0</v>
      </c>
      <c r="AO885" s="193">
        <v>0</v>
      </c>
      <c r="AP885" s="193">
        <v>18365</v>
      </c>
      <c r="AQ885" s="193">
        <v>17118</v>
      </c>
      <c r="AR885" s="193">
        <v>35483</v>
      </c>
      <c r="AS885" s="190" t="s">
        <v>271</v>
      </c>
      <c r="AT885" s="193" t="s">
        <v>271</v>
      </c>
      <c r="AU885" s="193" t="s">
        <v>271</v>
      </c>
      <c r="AV885" s="190" t="s">
        <v>271</v>
      </c>
      <c r="AW885" s="193" t="s">
        <v>271</v>
      </c>
      <c r="AX885" s="193" t="s">
        <v>271</v>
      </c>
      <c r="AY885" s="190" t="s">
        <v>287</v>
      </c>
      <c r="AZ885" s="193">
        <v>35348</v>
      </c>
      <c r="BA885" s="193">
        <v>0</v>
      </c>
      <c r="BB885" s="190" t="s">
        <v>271</v>
      </c>
      <c r="BC885" s="193" t="s">
        <v>271</v>
      </c>
      <c r="BD885" s="193" t="s">
        <v>271</v>
      </c>
      <c r="BE885" s="190" t="s">
        <v>271</v>
      </c>
      <c r="BF885" s="193" t="s">
        <v>271</v>
      </c>
      <c r="BG885" s="193" t="s">
        <v>271</v>
      </c>
      <c r="BH885" s="190" t="s">
        <v>287</v>
      </c>
      <c r="BI885" s="193">
        <v>135</v>
      </c>
      <c r="BJ885" s="193">
        <v>0</v>
      </c>
      <c r="BK885" s="190" t="s">
        <v>271</v>
      </c>
      <c r="BL885" s="193" t="s">
        <v>271</v>
      </c>
      <c r="BM885" s="193" t="s">
        <v>271</v>
      </c>
      <c r="BN885" s="190" t="s">
        <v>271</v>
      </c>
      <c r="BO885" s="193" t="s">
        <v>271</v>
      </c>
      <c r="BP885" s="193" t="s">
        <v>271</v>
      </c>
      <c r="BQ885" s="190" t="s">
        <v>271</v>
      </c>
      <c r="BR885" s="193" t="s">
        <v>271</v>
      </c>
      <c r="BS885" s="193" t="s">
        <v>271</v>
      </c>
      <c r="BT885" s="190" t="s">
        <v>271</v>
      </c>
      <c r="BU885" s="193" t="s">
        <v>271</v>
      </c>
      <c r="BV885" s="193" t="s">
        <v>271</v>
      </c>
      <c r="BW885" s="193" t="s">
        <v>271</v>
      </c>
      <c r="BX885" s="193" t="s">
        <v>271</v>
      </c>
      <c r="BY885" s="193">
        <v>0</v>
      </c>
      <c r="BZ885" s="193" t="s">
        <v>271</v>
      </c>
      <c r="CA885" s="193" t="s">
        <v>271</v>
      </c>
      <c r="CB885" s="193">
        <v>0</v>
      </c>
      <c r="CC885" s="190" t="s">
        <v>271</v>
      </c>
      <c r="CD885" s="193" t="s">
        <v>271</v>
      </c>
      <c r="CE885" s="193" t="s">
        <v>271</v>
      </c>
      <c r="CF885" s="190" t="s">
        <v>271</v>
      </c>
      <c r="CG885" s="193" t="s">
        <v>271</v>
      </c>
      <c r="CH885" s="193" t="s">
        <v>271</v>
      </c>
      <c r="CI885" s="190" t="s">
        <v>271</v>
      </c>
      <c r="CJ885" s="193" t="s">
        <v>271</v>
      </c>
      <c r="CK885" s="193" t="s">
        <v>271</v>
      </c>
      <c r="CL885" s="190" t="s">
        <v>271</v>
      </c>
      <c r="CM885" s="193" t="s">
        <v>271</v>
      </c>
      <c r="CN885" s="193" t="s">
        <v>271</v>
      </c>
      <c r="CO885" s="190" t="s">
        <v>271</v>
      </c>
      <c r="CP885" s="193" t="s">
        <v>271</v>
      </c>
      <c r="CQ885" s="193" t="s">
        <v>271</v>
      </c>
      <c r="CR885" s="190" t="s">
        <v>271</v>
      </c>
      <c r="CS885" s="193" t="s">
        <v>271</v>
      </c>
      <c r="CT885" s="193" t="s">
        <v>271</v>
      </c>
      <c r="CU885" s="190" t="s">
        <v>271</v>
      </c>
      <c r="CV885" s="193" t="s">
        <v>271</v>
      </c>
      <c r="CW885" s="193" t="s">
        <v>271</v>
      </c>
      <c r="CX885" s="190" t="s">
        <v>271</v>
      </c>
      <c r="CY885" s="193" t="s">
        <v>271</v>
      </c>
      <c r="CZ885" s="193" t="s">
        <v>271</v>
      </c>
      <c r="DA885" s="190" t="s">
        <v>271</v>
      </c>
      <c r="DB885" s="193" t="s">
        <v>271</v>
      </c>
      <c r="DC885" s="193" t="s">
        <v>271</v>
      </c>
      <c r="DD885" s="190" t="s">
        <v>271</v>
      </c>
      <c r="DE885" s="193" t="s">
        <v>271</v>
      </c>
      <c r="DF885" s="193" t="s">
        <v>271</v>
      </c>
      <c r="DG885" s="190" t="s">
        <v>271</v>
      </c>
      <c r="DH885" s="193" t="s">
        <v>271</v>
      </c>
      <c r="DI885" s="193" t="s">
        <v>271</v>
      </c>
      <c r="DJ885" s="190" t="s">
        <v>271</v>
      </c>
      <c r="DK885" s="193" t="s">
        <v>271</v>
      </c>
      <c r="DL885" s="193" t="s">
        <v>271</v>
      </c>
      <c r="DM885" s="190" t="s">
        <v>271</v>
      </c>
      <c r="DN885" s="193" t="s">
        <v>271</v>
      </c>
      <c r="DO885" s="193" t="s">
        <v>271</v>
      </c>
      <c r="DP885" s="190" t="s">
        <v>271</v>
      </c>
      <c r="DQ885" s="193" t="s">
        <v>271</v>
      </c>
      <c r="DR885" s="193" t="s">
        <v>271</v>
      </c>
      <c r="DS885" s="190" t="s">
        <v>271</v>
      </c>
      <c r="DT885" s="193" t="s">
        <v>271</v>
      </c>
      <c r="DU885" s="193" t="s">
        <v>271</v>
      </c>
      <c r="DV885" s="190" t="s">
        <v>271</v>
      </c>
      <c r="DW885" s="193" t="s">
        <v>271</v>
      </c>
      <c r="DX885" s="193" t="s">
        <v>271</v>
      </c>
      <c r="DY885" s="190" t="s">
        <v>356</v>
      </c>
      <c r="DZ885" s="190" t="s">
        <v>272</v>
      </c>
      <c r="EA885" s="190" t="s">
        <v>539</v>
      </c>
      <c r="EB885" s="190" t="s">
        <v>307</v>
      </c>
      <c r="EC885" s="190" t="s">
        <v>272</v>
      </c>
      <c r="ED885" s="190" t="s">
        <v>308</v>
      </c>
      <c r="EE885" s="190" t="s">
        <v>307</v>
      </c>
      <c r="EF885" s="190" t="s">
        <v>4036</v>
      </c>
      <c r="EG885" s="190" t="s">
        <v>321</v>
      </c>
      <c r="EH885" s="190" t="s">
        <v>284</v>
      </c>
      <c r="EI885" s="190" t="s">
        <v>319</v>
      </c>
      <c r="EJ885" s="190" t="s">
        <v>246</v>
      </c>
      <c r="EK885" s="190" t="s">
        <v>379</v>
      </c>
      <c r="EL885" s="190" t="s">
        <v>272</v>
      </c>
      <c r="EM885" s="190" t="s">
        <v>272</v>
      </c>
      <c r="EN885" s="190" t="s">
        <v>272</v>
      </c>
      <c r="EO885" s="190" t="s">
        <v>272</v>
      </c>
      <c r="EP885" s="190" t="s">
        <v>378</v>
      </c>
      <c r="EQ885" s="190">
        <v>4</v>
      </c>
      <c r="ER885" s="190" t="s">
        <v>349</v>
      </c>
      <c r="ES885" s="190" t="s">
        <v>272</v>
      </c>
      <c r="ET885" s="190" t="s">
        <v>272</v>
      </c>
      <c r="EU885" s="190" t="s">
        <v>272</v>
      </c>
      <c r="EV885" s="190" t="s">
        <v>272</v>
      </c>
      <c r="EW885" s="190" t="s">
        <v>303</v>
      </c>
      <c r="EX885" s="190">
        <v>4</v>
      </c>
      <c r="EY885" s="190" t="s">
        <v>318</v>
      </c>
      <c r="EZ885" s="190" t="s">
        <v>268</v>
      </c>
      <c r="FA885" s="190" t="s">
        <v>260</v>
      </c>
      <c r="FB885" s="193">
        <v>3</v>
      </c>
      <c r="FC885" s="190" t="s">
        <v>276</v>
      </c>
      <c r="FD885" s="190" t="s">
        <v>271</v>
      </c>
      <c r="FE885" s="190" t="s">
        <v>271</v>
      </c>
      <c r="FF885" s="190" t="s">
        <v>263</v>
      </c>
      <c r="FG885" s="190" t="s">
        <v>3965</v>
      </c>
      <c r="FH885" s="190" t="s">
        <v>271</v>
      </c>
      <c r="FI885" s="190" t="s">
        <v>4035</v>
      </c>
      <c r="FJ885" s="190" t="s">
        <v>4034</v>
      </c>
      <c r="FK885" s="190" t="s">
        <v>4033</v>
      </c>
      <c r="FL885" s="190" t="s">
        <v>4032</v>
      </c>
      <c r="FM885" s="190" t="s">
        <v>4031</v>
      </c>
      <c r="FN885" s="190" t="s">
        <v>271</v>
      </c>
      <c r="FO885" s="190" t="s">
        <v>271</v>
      </c>
      <c r="FP885" s="190" t="s">
        <v>271</v>
      </c>
      <c r="FQ885" s="193">
        <v>0</v>
      </c>
      <c r="FR885" s="193">
        <v>35483</v>
      </c>
      <c r="FS885" s="190" t="s">
        <v>271</v>
      </c>
      <c r="FT885" s="190" t="s">
        <v>271</v>
      </c>
      <c r="FU885" s="190" t="s">
        <v>272</v>
      </c>
      <c r="FV885" s="190" t="s">
        <v>271</v>
      </c>
      <c r="FW885" s="190" t="s">
        <v>271</v>
      </c>
      <c r="FX885" s="190" t="s">
        <v>271</v>
      </c>
      <c r="FY885" s="190" t="s">
        <v>271</v>
      </c>
      <c r="FZ885" s="190" t="s">
        <v>271</v>
      </c>
      <c r="GA885" s="190" t="s">
        <v>271</v>
      </c>
      <c r="GB885" s="190" t="s">
        <v>271</v>
      </c>
      <c r="GC885" s="190" t="s">
        <v>271</v>
      </c>
      <c r="GD885" s="190" t="s">
        <v>271</v>
      </c>
      <c r="GE885" s="190" t="s">
        <v>271</v>
      </c>
    </row>
    <row r="886" spans="1:187" x14ac:dyDescent="0.3">
      <c r="A886" s="190" t="s">
        <v>372</v>
      </c>
      <c r="B886" s="190">
        <v>3399</v>
      </c>
      <c r="C886" s="190" t="s">
        <v>178</v>
      </c>
      <c r="D886" s="190" t="s">
        <v>238</v>
      </c>
      <c r="E886" s="190" t="s">
        <v>4030</v>
      </c>
      <c r="F886" s="190" t="s">
        <v>4029</v>
      </c>
      <c r="G886" s="190" t="s">
        <v>3876</v>
      </c>
      <c r="H886" s="190" t="s">
        <v>301</v>
      </c>
      <c r="I886" s="190" t="s">
        <v>301</v>
      </c>
      <c r="J886" s="190" t="s">
        <v>4028</v>
      </c>
      <c r="K886" s="190" t="s">
        <v>271</v>
      </c>
      <c r="L886" s="190" t="s">
        <v>271</v>
      </c>
      <c r="M886" s="190" t="s">
        <v>271</v>
      </c>
      <c r="N886" s="190" t="s">
        <v>271</v>
      </c>
      <c r="O886" s="190" t="s">
        <v>271</v>
      </c>
      <c r="P886" s="190" t="s">
        <v>271</v>
      </c>
      <c r="Q886" s="191">
        <v>42370</v>
      </c>
      <c r="R886" s="191">
        <v>42551</v>
      </c>
      <c r="T886" s="190" t="s">
        <v>574</v>
      </c>
      <c r="U886" s="194">
        <v>300000</v>
      </c>
      <c r="V886" s="190" t="s">
        <v>3975</v>
      </c>
      <c r="W886" s="190" t="s">
        <v>3974</v>
      </c>
      <c r="X886" s="190" t="s">
        <v>3973</v>
      </c>
      <c r="Y886" s="190" t="s">
        <v>3972</v>
      </c>
      <c r="Z886" s="190" t="s">
        <v>3971</v>
      </c>
      <c r="AA886" s="190" t="s">
        <v>3970</v>
      </c>
      <c r="AB886" s="190" t="s">
        <v>448</v>
      </c>
      <c r="AC886" s="190" t="s">
        <v>4027</v>
      </c>
      <c r="AD886" s="190" t="s">
        <v>325</v>
      </c>
      <c r="AE886" s="190" t="s">
        <v>4026</v>
      </c>
      <c r="AF886" s="190" t="s">
        <v>4025</v>
      </c>
      <c r="AG886" s="193">
        <v>0</v>
      </c>
      <c r="AH886" s="193">
        <v>0</v>
      </c>
      <c r="AI886" s="193">
        <v>0</v>
      </c>
      <c r="AJ886" s="193">
        <v>1320</v>
      </c>
      <c r="AK886" s="193">
        <v>1080</v>
      </c>
      <c r="AL886" s="193">
        <v>2400</v>
      </c>
      <c r="AM886" s="193">
        <v>0</v>
      </c>
      <c r="AN886" s="193">
        <v>0</v>
      </c>
      <c r="AO886" s="193">
        <v>0</v>
      </c>
      <c r="AP886" s="193">
        <v>5591</v>
      </c>
      <c r="AQ886" s="193">
        <v>4698</v>
      </c>
      <c r="AR886" s="193">
        <v>10289</v>
      </c>
      <c r="AS886" s="190" t="s">
        <v>271</v>
      </c>
      <c r="AT886" s="193" t="s">
        <v>271</v>
      </c>
      <c r="AU886" s="193" t="s">
        <v>271</v>
      </c>
      <c r="AV886" s="190" t="s">
        <v>271</v>
      </c>
      <c r="AW886" s="193" t="s">
        <v>271</v>
      </c>
      <c r="AX886" s="193" t="s">
        <v>271</v>
      </c>
      <c r="AY886" s="190" t="s">
        <v>271</v>
      </c>
      <c r="AZ886" s="193" t="s">
        <v>271</v>
      </c>
      <c r="BA886" s="193" t="s">
        <v>271</v>
      </c>
      <c r="BB886" s="190" t="s">
        <v>271</v>
      </c>
      <c r="BC886" s="193" t="s">
        <v>271</v>
      </c>
      <c r="BD886" s="193" t="s">
        <v>271</v>
      </c>
      <c r="BE886" s="190" t="s">
        <v>271</v>
      </c>
      <c r="BF886" s="193" t="s">
        <v>271</v>
      </c>
      <c r="BG886" s="193" t="s">
        <v>271</v>
      </c>
      <c r="BH886" s="190" t="s">
        <v>271</v>
      </c>
      <c r="BI886" s="193" t="s">
        <v>271</v>
      </c>
      <c r="BJ886" s="193" t="s">
        <v>271</v>
      </c>
      <c r="BK886" s="190" t="s">
        <v>271</v>
      </c>
      <c r="BL886" s="193" t="s">
        <v>271</v>
      </c>
      <c r="BM886" s="193" t="s">
        <v>271</v>
      </c>
      <c r="BN886" s="190" t="s">
        <v>271</v>
      </c>
      <c r="BO886" s="193" t="s">
        <v>271</v>
      </c>
      <c r="BP886" s="193" t="s">
        <v>271</v>
      </c>
      <c r="BQ886" s="190" t="s">
        <v>287</v>
      </c>
      <c r="BR886" s="193">
        <v>10289</v>
      </c>
      <c r="BS886" s="193">
        <v>0</v>
      </c>
      <c r="BT886" s="190" t="s">
        <v>271</v>
      </c>
      <c r="BU886" s="193" t="s">
        <v>271</v>
      </c>
      <c r="BV886" s="193" t="s">
        <v>271</v>
      </c>
      <c r="BW886" s="193" t="s">
        <v>271</v>
      </c>
      <c r="BX886" s="193" t="s">
        <v>271</v>
      </c>
      <c r="BY886" s="193">
        <v>0</v>
      </c>
      <c r="BZ886" s="193" t="s">
        <v>271</v>
      </c>
      <c r="CA886" s="193" t="s">
        <v>271</v>
      </c>
      <c r="CB886" s="193">
        <v>0</v>
      </c>
      <c r="CC886" s="190" t="s">
        <v>271</v>
      </c>
      <c r="CD886" s="193" t="s">
        <v>271</v>
      </c>
      <c r="CE886" s="193" t="s">
        <v>271</v>
      </c>
      <c r="CF886" s="190" t="s">
        <v>271</v>
      </c>
      <c r="CG886" s="193" t="s">
        <v>271</v>
      </c>
      <c r="CH886" s="193" t="s">
        <v>271</v>
      </c>
      <c r="CI886" s="190" t="s">
        <v>271</v>
      </c>
      <c r="CJ886" s="193" t="s">
        <v>271</v>
      </c>
      <c r="CK886" s="193" t="s">
        <v>271</v>
      </c>
      <c r="CL886" s="190" t="s">
        <v>271</v>
      </c>
      <c r="CM886" s="193" t="s">
        <v>271</v>
      </c>
      <c r="CN886" s="193" t="s">
        <v>271</v>
      </c>
      <c r="CO886" s="190" t="s">
        <v>271</v>
      </c>
      <c r="CP886" s="193" t="s">
        <v>271</v>
      </c>
      <c r="CQ886" s="193" t="s">
        <v>271</v>
      </c>
      <c r="CR886" s="190" t="s">
        <v>271</v>
      </c>
      <c r="CS886" s="193" t="s">
        <v>271</v>
      </c>
      <c r="CT886" s="193" t="s">
        <v>271</v>
      </c>
      <c r="CU886" s="190" t="s">
        <v>271</v>
      </c>
      <c r="CV886" s="193" t="s">
        <v>271</v>
      </c>
      <c r="CW886" s="193" t="s">
        <v>271</v>
      </c>
      <c r="CX886" s="190" t="s">
        <v>271</v>
      </c>
      <c r="CY886" s="193" t="s">
        <v>271</v>
      </c>
      <c r="CZ886" s="193" t="s">
        <v>271</v>
      </c>
      <c r="DA886" s="190" t="s">
        <v>271</v>
      </c>
      <c r="DB886" s="193" t="s">
        <v>271</v>
      </c>
      <c r="DC886" s="193" t="s">
        <v>271</v>
      </c>
      <c r="DD886" s="190" t="s">
        <v>271</v>
      </c>
      <c r="DE886" s="193" t="s">
        <v>271</v>
      </c>
      <c r="DF886" s="193" t="s">
        <v>271</v>
      </c>
      <c r="DG886" s="190" t="s">
        <v>271</v>
      </c>
      <c r="DH886" s="193" t="s">
        <v>271</v>
      </c>
      <c r="DI886" s="193" t="s">
        <v>271</v>
      </c>
      <c r="DJ886" s="190" t="s">
        <v>271</v>
      </c>
      <c r="DK886" s="193" t="s">
        <v>271</v>
      </c>
      <c r="DL886" s="193" t="s">
        <v>271</v>
      </c>
      <c r="DM886" s="190" t="s">
        <v>271</v>
      </c>
      <c r="DN886" s="193" t="s">
        <v>271</v>
      </c>
      <c r="DO886" s="193" t="s">
        <v>271</v>
      </c>
      <c r="DP886" s="190" t="s">
        <v>271</v>
      </c>
      <c r="DQ886" s="193" t="s">
        <v>271</v>
      </c>
      <c r="DR886" s="193" t="s">
        <v>271</v>
      </c>
      <c r="DS886" s="190" t="s">
        <v>271</v>
      </c>
      <c r="DT886" s="193" t="s">
        <v>271</v>
      </c>
      <c r="DU886" s="193" t="s">
        <v>271</v>
      </c>
      <c r="DV886" s="190" t="s">
        <v>271</v>
      </c>
      <c r="DW886" s="193" t="s">
        <v>271</v>
      </c>
      <c r="DX886" s="193" t="s">
        <v>271</v>
      </c>
      <c r="DY886" s="190" t="s">
        <v>356</v>
      </c>
      <c r="DZ886" s="190" t="s">
        <v>272</v>
      </c>
      <c r="EA886" s="190" t="s">
        <v>381</v>
      </c>
      <c r="EB886" s="190" t="s">
        <v>286</v>
      </c>
      <c r="EC886" s="190" t="s">
        <v>272</v>
      </c>
      <c r="ED886" s="190" t="s">
        <v>427</v>
      </c>
      <c r="EE886" s="190" t="s">
        <v>307</v>
      </c>
      <c r="EF886" s="190" t="s">
        <v>4024</v>
      </c>
      <c r="EG886" s="190" t="s">
        <v>352</v>
      </c>
      <c r="EH886" s="190" t="s">
        <v>380</v>
      </c>
      <c r="EI886" s="190" t="s">
        <v>319</v>
      </c>
      <c r="EJ886" s="190" t="s">
        <v>246</v>
      </c>
      <c r="EK886" s="190" t="s">
        <v>379</v>
      </c>
      <c r="EL886" s="190" t="s">
        <v>272</v>
      </c>
      <c r="EM886" s="190" t="s">
        <v>272</v>
      </c>
      <c r="EN886" s="190" t="s">
        <v>272</v>
      </c>
      <c r="EO886" s="190" t="s">
        <v>272</v>
      </c>
      <c r="EP886" s="190" t="s">
        <v>378</v>
      </c>
      <c r="EQ886" s="190">
        <v>4</v>
      </c>
      <c r="ER886" s="190" t="s">
        <v>349</v>
      </c>
      <c r="ES886" s="190" t="s">
        <v>272</v>
      </c>
      <c r="ET886" s="190" t="s">
        <v>272</v>
      </c>
      <c r="EU886" s="190" t="s">
        <v>272</v>
      </c>
      <c r="EV886" s="190" t="s">
        <v>272</v>
      </c>
      <c r="EW886" s="190" t="s">
        <v>303</v>
      </c>
      <c r="EX886" s="190">
        <v>4</v>
      </c>
      <c r="EY886" s="190" t="s">
        <v>318</v>
      </c>
      <c r="EZ886" s="190" t="s">
        <v>266</v>
      </c>
      <c r="FA886" s="190" t="s">
        <v>260</v>
      </c>
      <c r="FB886" s="193">
        <v>3</v>
      </c>
      <c r="FC886" s="190" t="s">
        <v>276</v>
      </c>
      <c r="FD886" s="190" t="s">
        <v>271</v>
      </c>
      <c r="FE886" s="190" t="s">
        <v>271</v>
      </c>
      <c r="FF886" s="190" t="s">
        <v>263</v>
      </c>
      <c r="FG886" s="190" t="s">
        <v>3965</v>
      </c>
      <c r="FH886" s="190" t="s">
        <v>3964</v>
      </c>
      <c r="FI886" s="190" t="s">
        <v>4023</v>
      </c>
      <c r="FJ886" s="190" t="s">
        <v>4022</v>
      </c>
      <c r="FK886" s="190" t="s">
        <v>4021</v>
      </c>
      <c r="FL886" s="190" t="s">
        <v>4020</v>
      </c>
      <c r="FM886" s="190" t="s">
        <v>4019</v>
      </c>
      <c r="FN886" s="190" t="s">
        <v>4018</v>
      </c>
      <c r="FO886" s="190" t="s">
        <v>271</v>
      </c>
      <c r="FP886" s="190" t="s">
        <v>271</v>
      </c>
      <c r="FQ886" s="193">
        <v>0</v>
      </c>
      <c r="FR886" s="193">
        <v>10289</v>
      </c>
      <c r="FS886" s="190" t="s">
        <v>271</v>
      </c>
      <c r="FT886" s="190" t="s">
        <v>271</v>
      </c>
      <c r="FU886" s="190" t="s">
        <v>272</v>
      </c>
      <c r="FV886" s="190" t="s">
        <v>271</v>
      </c>
      <c r="FW886" s="190" t="s">
        <v>271</v>
      </c>
      <c r="FX886" s="190" t="s">
        <v>271</v>
      </c>
      <c r="FY886" s="190" t="s">
        <v>271</v>
      </c>
      <c r="FZ886" s="190" t="s">
        <v>271</v>
      </c>
      <c r="GA886" s="190" t="s">
        <v>271</v>
      </c>
      <c r="GB886" s="190" t="s">
        <v>271</v>
      </c>
      <c r="GC886" s="190" t="s">
        <v>271</v>
      </c>
      <c r="GD886" s="190" t="s">
        <v>271</v>
      </c>
      <c r="GE886" s="190" t="s">
        <v>271</v>
      </c>
    </row>
    <row r="887" spans="1:187" x14ac:dyDescent="0.3">
      <c r="A887" s="190" t="s">
        <v>372</v>
      </c>
      <c r="B887" s="190">
        <v>3400</v>
      </c>
      <c r="C887" s="190" t="s">
        <v>178</v>
      </c>
      <c r="D887" s="190" t="s">
        <v>238</v>
      </c>
      <c r="E887" s="190" t="s">
        <v>4017</v>
      </c>
      <c r="F887" s="190" t="s">
        <v>4016</v>
      </c>
      <c r="G887" s="190" t="s">
        <v>3876</v>
      </c>
      <c r="H887" s="190" t="s">
        <v>301</v>
      </c>
      <c r="I887" s="190" t="s">
        <v>301</v>
      </c>
      <c r="J887" s="190" t="s">
        <v>4015</v>
      </c>
      <c r="K887" s="190" t="s">
        <v>271</v>
      </c>
      <c r="L887" s="190" t="s">
        <v>271</v>
      </c>
      <c r="M887" s="190" t="s">
        <v>271</v>
      </c>
      <c r="N887" s="190" t="s">
        <v>271</v>
      </c>
      <c r="O887" s="190" t="s">
        <v>271</v>
      </c>
      <c r="P887" s="190" t="s">
        <v>271</v>
      </c>
      <c r="Q887" s="191">
        <v>-53688</v>
      </c>
      <c r="R887" s="191">
        <v>42398</v>
      </c>
      <c r="S887" s="191">
        <v>42443</v>
      </c>
      <c r="T887" s="190" t="s">
        <v>574</v>
      </c>
      <c r="U887" s="194">
        <v>125679</v>
      </c>
      <c r="V887" s="190" t="s">
        <v>3975</v>
      </c>
      <c r="W887" s="190" t="s">
        <v>3974</v>
      </c>
      <c r="X887" s="190" t="s">
        <v>3973</v>
      </c>
      <c r="Y887" s="190" t="s">
        <v>3972</v>
      </c>
      <c r="Z887" s="190" t="s">
        <v>3971</v>
      </c>
      <c r="AA887" s="190" t="s">
        <v>3970</v>
      </c>
      <c r="AB887" s="190" t="s">
        <v>448</v>
      </c>
      <c r="AC887" s="190" t="s">
        <v>4014</v>
      </c>
      <c r="AD887" s="190" t="s">
        <v>325</v>
      </c>
      <c r="AE887" s="190" t="s">
        <v>4013</v>
      </c>
      <c r="AF887" s="190" t="s">
        <v>4012</v>
      </c>
      <c r="AG887" s="193">
        <v>0</v>
      </c>
      <c r="AH887" s="193">
        <v>0</v>
      </c>
      <c r="AI887" s="193">
        <v>0</v>
      </c>
      <c r="AJ887" s="193">
        <v>1320</v>
      </c>
      <c r="AK887" s="193">
        <v>1080</v>
      </c>
      <c r="AL887" s="193">
        <v>2400</v>
      </c>
      <c r="AM887" s="193">
        <v>0</v>
      </c>
      <c r="AN887" s="193">
        <v>0</v>
      </c>
      <c r="AO887" s="193">
        <v>0</v>
      </c>
      <c r="AP887" s="193">
        <v>2386</v>
      </c>
      <c r="AQ887" s="193">
        <v>1838</v>
      </c>
      <c r="AR887" s="193">
        <v>4224</v>
      </c>
      <c r="AS887" s="190" t="s">
        <v>271</v>
      </c>
      <c r="AT887" s="193" t="s">
        <v>271</v>
      </c>
      <c r="AU887" s="193" t="s">
        <v>271</v>
      </c>
      <c r="AV887" s="190" t="s">
        <v>271</v>
      </c>
      <c r="AW887" s="193" t="s">
        <v>271</v>
      </c>
      <c r="AX887" s="193" t="s">
        <v>271</v>
      </c>
      <c r="AY887" s="190" t="s">
        <v>287</v>
      </c>
      <c r="AZ887" s="193">
        <v>4224</v>
      </c>
      <c r="BA887" s="193">
        <v>0</v>
      </c>
      <c r="BB887" s="190" t="s">
        <v>271</v>
      </c>
      <c r="BC887" s="193" t="s">
        <v>271</v>
      </c>
      <c r="BD887" s="193" t="s">
        <v>271</v>
      </c>
      <c r="BE887" s="190" t="s">
        <v>271</v>
      </c>
      <c r="BF887" s="193" t="s">
        <v>271</v>
      </c>
      <c r="BG887" s="193" t="s">
        <v>271</v>
      </c>
      <c r="BH887" s="190" t="s">
        <v>271</v>
      </c>
      <c r="BI887" s="193" t="s">
        <v>271</v>
      </c>
      <c r="BJ887" s="193" t="s">
        <v>271</v>
      </c>
      <c r="BK887" s="190" t="s">
        <v>271</v>
      </c>
      <c r="BL887" s="193" t="s">
        <v>271</v>
      </c>
      <c r="BM887" s="193" t="s">
        <v>271</v>
      </c>
      <c r="BN887" s="190" t="s">
        <v>271</v>
      </c>
      <c r="BO887" s="193" t="s">
        <v>271</v>
      </c>
      <c r="BP887" s="193" t="s">
        <v>271</v>
      </c>
      <c r="BQ887" s="190" t="s">
        <v>271</v>
      </c>
      <c r="BR887" s="193" t="s">
        <v>271</v>
      </c>
      <c r="BS887" s="193" t="s">
        <v>271</v>
      </c>
      <c r="BT887" s="190" t="s">
        <v>271</v>
      </c>
      <c r="BU887" s="193" t="s">
        <v>271</v>
      </c>
      <c r="BV887" s="193" t="s">
        <v>271</v>
      </c>
      <c r="BW887" s="193">
        <v>0</v>
      </c>
      <c r="BX887" s="193">
        <v>0</v>
      </c>
      <c r="BY887" s="193">
        <v>0</v>
      </c>
      <c r="BZ887" s="193">
        <v>0</v>
      </c>
      <c r="CA887" s="193">
        <v>0</v>
      </c>
      <c r="CB887" s="193">
        <v>0</v>
      </c>
      <c r="CC887" s="190" t="s">
        <v>271</v>
      </c>
      <c r="CD887" s="193" t="s">
        <v>271</v>
      </c>
      <c r="CE887" s="193" t="s">
        <v>271</v>
      </c>
      <c r="CF887" s="190" t="s">
        <v>271</v>
      </c>
      <c r="CG887" s="193" t="s">
        <v>271</v>
      </c>
      <c r="CH887" s="193" t="s">
        <v>271</v>
      </c>
      <c r="CI887" s="190" t="s">
        <v>271</v>
      </c>
      <c r="CJ887" s="193" t="s">
        <v>271</v>
      </c>
      <c r="CK887" s="193" t="s">
        <v>271</v>
      </c>
      <c r="CL887" s="190" t="s">
        <v>271</v>
      </c>
      <c r="CM887" s="193" t="s">
        <v>271</v>
      </c>
      <c r="CN887" s="193" t="s">
        <v>271</v>
      </c>
      <c r="CO887" s="190" t="s">
        <v>271</v>
      </c>
      <c r="CP887" s="193" t="s">
        <v>271</v>
      </c>
      <c r="CQ887" s="193" t="s">
        <v>271</v>
      </c>
      <c r="CR887" s="190" t="s">
        <v>271</v>
      </c>
      <c r="CS887" s="193" t="s">
        <v>271</v>
      </c>
      <c r="CT887" s="193" t="s">
        <v>271</v>
      </c>
      <c r="CU887" s="190" t="s">
        <v>271</v>
      </c>
      <c r="CV887" s="193" t="s">
        <v>271</v>
      </c>
      <c r="CW887" s="193" t="s">
        <v>271</v>
      </c>
      <c r="CX887" s="190" t="s">
        <v>271</v>
      </c>
      <c r="CY887" s="193" t="s">
        <v>271</v>
      </c>
      <c r="CZ887" s="193" t="s">
        <v>271</v>
      </c>
      <c r="DA887" s="190" t="s">
        <v>271</v>
      </c>
      <c r="DB887" s="193" t="s">
        <v>271</v>
      </c>
      <c r="DC887" s="193" t="s">
        <v>271</v>
      </c>
      <c r="DD887" s="190" t="s">
        <v>271</v>
      </c>
      <c r="DE887" s="193" t="s">
        <v>271</v>
      </c>
      <c r="DF887" s="193" t="s">
        <v>271</v>
      </c>
      <c r="DG887" s="190" t="s">
        <v>271</v>
      </c>
      <c r="DH887" s="193" t="s">
        <v>271</v>
      </c>
      <c r="DI887" s="193" t="s">
        <v>271</v>
      </c>
      <c r="DJ887" s="190" t="s">
        <v>271</v>
      </c>
      <c r="DK887" s="193" t="s">
        <v>271</v>
      </c>
      <c r="DL887" s="193" t="s">
        <v>271</v>
      </c>
      <c r="DM887" s="190" t="s">
        <v>271</v>
      </c>
      <c r="DN887" s="193" t="s">
        <v>271</v>
      </c>
      <c r="DO887" s="193" t="s">
        <v>271</v>
      </c>
      <c r="DP887" s="190" t="s">
        <v>271</v>
      </c>
      <c r="DQ887" s="193" t="s">
        <v>271</v>
      </c>
      <c r="DR887" s="193" t="s">
        <v>271</v>
      </c>
      <c r="DS887" s="190" t="s">
        <v>271</v>
      </c>
      <c r="DT887" s="193" t="s">
        <v>271</v>
      </c>
      <c r="DU887" s="193" t="s">
        <v>271</v>
      </c>
      <c r="DV887" s="190" t="s">
        <v>271</v>
      </c>
      <c r="DW887" s="193" t="s">
        <v>271</v>
      </c>
      <c r="DX887" s="193" t="s">
        <v>271</v>
      </c>
      <c r="DY887" s="190" t="s">
        <v>655</v>
      </c>
      <c r="DZ887" s="190" t="s">
        <v>272</v>
      </c>
      <c r="EA887" s="190" t="s">
        <v>355</v>
      </c>
      <c r="EB887" s="190" t="s">
        <v>307</v>
      </c>
      <c r="EC887" s="190" t="s">
        <v>272</v>
      </c>
      <c r="ED887" s="190" t="s">
        <v>308</v>
      </c>
      <c r="EE887" s="190" t="s">
        <v>307</v>
      </c>
      <c r="EF887" s="190" t="s">
        <v>4011</v>
      </c>
      <c r="EG887" s="190" t="s">
        <v>321</v>
      </c>
      <c r="EH887" s="190" t="s">
        <v>284</v>
      </c>
      <c r="EI887" s="190" t="s">
        <v>319</v>
      </c>
      <c r="EJ887" s="190" t="s">
        <v>246</v>
      </c>
      <c r="EK887" s="190" t="s">
        <v>379</v>
      </c>
      <c r="EL887" s="190" t="s">
        <v>272</v>
      </c>
      <c r="EM887" s="190" t="s">
        <v>272</v>
      </c>
      <c r="EN887" s="190" t="s">
        <v>272</v>
      </c>
      <c r="EO887" s="190" t="s">
        <v>297</v>
      </c>
      <c r="EP887" s="190" t="s">
        <v>464</v>
      </c>
      <c r="EQ887" s="190">
        <v>3</v>
      </c>
      <c r="ER887" s="190" t="s">
        <v>349</v>
      </c>
      <c r="ES887" s="190" t="s">
        <v>272</v>
      </c>
      <c r="ET887" s="190" t="s">
        <v>271</v>
      </c>
      <c r="EU887" s="190" t="s">
        <v>272</v>
      </c>
      <c r="EV887" s="190" t="s">
        <v>297</v>
      </c>
      <c r="EW887" s="190" t="s">
        <v>601</v>
      </c>
      <c r="EX887" s="190">
        <v>2</v>
      </c>
      <c r="EY887" s="190" t="s">
        <v>302</v>
      </c>
      <c r="EZ887" s="190" t="s">
        <v>268</v>
      </c>
      <c r="FA887" s="190" t="s">
        <v>260</v>
      </c>
      <c r="FB887" s="193">
        <v>3</v>
      </c>
      <c r="FC887" s="190" t="s">
        <v>276</v>
      </c>
      <c r="FD887" s="190" t="s">
        <v>271</v>
      </c>
      <c r="FE887" s="190" t="s">
        <v>271</v>
      </c>
      <c r="FF887" s="190" t="s">
        <v>263</v>
      </c>
      <c r="FG887" s="190" t="s">
        <v>3965</v>
      </c>
      <c r="FH887" s="190" t="s">
        <v>3964</v>
      </c>
      <c r="FI887" s="190" t="s">
        <v>4010</v>
      </c>
      <c r="FJ887" s="190" t="s">
        <v>4009</v>
      </c>
      <c r="FK887" s="190" t="s">
        <v>4008</v>
      </c>
      <c r="FL887" s="190" t="s">
        <v>4007</v>
      </c>
      <c r="FM887" s="190" t="s">
        <v>4006</v>
      </c>
      <c r="FN887" s="190" t="s">
        <v>4005</v>
      </c>
      <c r="FO887" s="190" t="s">
        <v>271</v>
      </c>
      <c r="FP887" s="190" t="s">
        <v>271</v>
      </c>
      <c r="FQ887" s="193">
        <v>0</v>
      </c>
      <c r="FR887" s="193">
        <v>4224</v>
      </c>
      <c r="FS887" s="190" t="s">
        <v>271</v>
      </c>
      <c r="FT887" s="190" t="s">
        <v>271</v>
      </c>
      <c r="FU887" s="190" t="s">
        <v>272</v>
      </c>
      <c r="FV887" s="190" t="s">
        <v>271</v>
      </c>
      <c r="FW887" s="190" t="s">
        <v>271</v>
      </c>
      <c r="FX887" s="190" t="s">
        <v>271</v>
      </c>
      <c r="FY887" s="190" t="s">
        <v>271</v>
      </c>
      <c r="FZ887" s="190" t="s">
        <v>271</v>
      </c>
      <c r="GA887" s="190" t="s">
        <v>271</v>
      </c>
      <c r="GB887" s="190" t="s">
        <v>271</v>
      </c>
      <c r="GC887" s="190" t="s">
        <v>271</v>
      </c>
      <c r="GD887" s="190" t="s">
        <v>271</v>
      </c>
      <c r="GE887" s="190" t="s">
        <v>271</v>
      </c>
    </row>
    <row r="888" spans="1:187" x14ac:dyDescent="0.3">
      <c r="A888" s="190" t="s">
        <v>372</v>
      </c>
      <c r="B888" s="190">
        <v>3401</v>
      </c>
      <c r="C888" s="190" t="s">
        <v>178</v>
      </c>
      <c r="D888" s="190" t="s">
        <v>238</v>
      </c>
      <c r="E888" s="190" t="s">
        <v>4004</v>
      </c>
      <c r="F888" s="190" t="s">
        <v>4003</v>
      </c>
      <c r="G888" s="190" t="s">
        <v>3876</v>
      </c>
      <c r="H888" s="190" t="s">
        <v>301</v>
      </c>
      <c r="I888" s="190" t="s">
        <v>301</v>
      </c>
      <c r="J888" s="190" t="s">
        <v>4002</v>
      </c>
      <c r="K888" s="190" t="s">
        <v>301</v>
      </c>
      <c r="L888" s="190" t="s">
        <v>271</v>
      </c>
      <c r="M888" s="190" t="s">
        <v>4001</v>
      </c>
      <c r="N888" s="190" t="s">
        <v>369</v>
      </c>
      <c r="O888" s="190" t="s">
        <v>271</v>
      </c>
      <c r="P888" s="190" t="s">
        <v>271</v>
      </c>
      <c r="Q888" s="191">
        <v>42444</v>
      </c>
      <c r="R888" s="191">
        <v>42643</v>
      </c>
      <c r="T888" s="190" t="s">
        <v>452</v>
      </c>
      <c r="U888" s="194">
        <v>116500</v>
      </c>
      <c r="V888" s="190" t="s">
        <v>3975</v>
      </c>
      <c r="W888" s="190" t="s">
        <v>3974</v>
      </c>
      <c r="X888" s="190" t="s">
        <v>3973</v>
      </c>
      <c r="Y888" s="190" t="s">
        <v>3972</v>
      </c>
      <c r="Z888" s="190" t="s">
        <v>3971</v>
      </c>
      <c r="AA888" s="190" t="s">
        <v>3970</v>
      </c>
      <c r="AB888" s="190" t="s">
        <v>448</v>
      </c>
      <c r="AC888" s="190" t="s">
        <v>4000</v>
      </c>
      <c r="AD888" s="190" t="s">
        <v>325</v>
      </c>
      <c r="AE888" s="190" t="s">
        <v>3999</v>
      </c>
      <c r="AF888" s="190" t="s">
        <v>3998</v>
      </c>
      <c r="AG888" s="193">
        <v>0</v>
      </c>
      <c r="AH888" s="193" t="s">
        <v>271</v>
      </c>
      <c r="AI888" s="193">
        <v>0</v>
      </c>
      <c r="AJ888" s="193">
        <v>1110</v>
      </c>
      <c r="AK888" s="193" t="s">
        <v>271</v>
      </c>
      <c r="AL888" s="193">
        <v>1110</v>
      </c>
      <c r="AM888" s="193">
        <v>0</v>
      </c>
      <c r="AN888" s="193" t="s">
        <v>271</v>
      </c>
      <c r="AO888" s="193">
        <v>0</v>
      </c>
      <c r="AP888" s="193">
        <v>1080</v>
      </c>
      <c r="AQ888" s="193" t="s">
        <v>271</v>
      </c>
      <c r="AR888" s="193">
        <v>1080</v>
      </c>
      <c r="AS888" s="190" t="s">
        <v>271</v>
      </c>
      <c r="AT888" s="193" t="s">
        <v>271</v>
      </c>
      <c r="AU888" s="193" t="s">
        <v>271</v>
      </c>
      <c r="AV888" s="190" t="s">
        <v>287</v>
      </c>
      <c r="AW888" s="193">
        <v>1080</v>
      </c>
      <c r="AX888" s="193">
        <v>0</v>
      </c>
      <c r="AY888" s="190" t="s">
        <v>271</v>
      </c>
      <c r="AZ888" s="193" t="s">
        <v>271</v>
      </c>
      <c r="BA888" s="193" t="s">
        <v>271</v>
      </c>
      <c r="BB888" s="190" t="s">
        <v>271</v>
      </c>
      <c r="BC888" s="193" t="s">
        <v>271</v>
      </c>
      <c r="BD888" s="193" t="s">
        <v>271</v>
      </c>
      <c r="BE888" s="190" t="s">
        <v>271</v>
      </c>
      <c r="BF888" s="193" t="s">
        <v>271</v>
      </c>
      <c r="BG888" s="193" t="s">
        <v>271</v>
      </c>
      <c r="BH888" s="190" t="s">
        <v>271</v>
      </c>
      <c r="BI888" s="193" t="s">
        <v>271</v>
      </c>
      <c r="BJ888" s="193" t="s">
        <v>271</v>
      </c>
      <c r="BK888" s="190" t="s">
        <v>287</v>
      </c>
      <c r="BL888" s="193">
        <v>1080</v>
      </c>
      <c r="BM888" s="193">
        <v>0</v>
      </c>
      <c r="BN888" s="190" t="s">
        <v>271</v>
      </c>
      <c r="BO888" s="193" t="s">
        <v>271</v>
      </c>
      <c r="BP888" s="193" t="s">
        <v>271</v>
      </c>
      <c r="BQ888" s="190" t="s">
        <v>271</v>
      </c>
      <c r="BR888" s="193" t="s">
        <v>271</v>
      </c>
      <c r="BS888" s="193" t="s">
        <v>271</v>
      </c>
      <c r="BT888" s="190" t="s">
        <v>271</v>
      </c>
      <c r="BU888" s="193" t="s">
        <v>271</v>
      </c>
      <c r="BV888" s="193" t="s">
        <v>271</v>
      </c>
      <c r="BW888" s="193" t="s">
        <v>271</v>
      </c>
      <c r="BX888" s="193" t="s">
        <v>271</v>
      </c>
      <c r="BY888" s="193">
        <v>0</v>
      </c>
      <c r="BZ888" s="193" t="s">
        <v>271</v>
      </c>
      <c r="CA888" s="193" t="s">
        <v>271</v>
      </c>
      <c r="CB888" s="193">
        <v>0</v>
      </c>
      <c r="CC888" s="190" t="s">
        <v>271</v>
      </c>
      <c r="CD888" s="193" t="s">
        <v>271</v>
      </c>
      <c r="CE888" s="193" t="s">
        <v>271</v>
      </c>
      <c r="CF888" s="190" t="s">
        <v>271</v>
      </c>
      <c r="CG888" s="193" t="s">
        <v>271</v>
      </c>
      <c r="CH888" s="193" t="s">
        <v>271</v>
      </c>
      <c r="CI888" s="190" t="s">
        <v>271</v>
      </c>
      <c r="CJ888" s="193" t="s">
        <v>271</v>
      </c>
      <c r="CK888" s="193" t="s">
        <v>271</v>
      </c>
      <c r="CL888" s="190" t="s">
        <v>271</v>
      </c>
      <c r="CM888" s="193" t="s">
        <v>271</v>
      </c>
      <c r="CN888" s="193" t="s">
        <v>271</v>
      </c>
      <c r="CO888" s="190" t="s">
        <v>271</v>
      </c>
      <c r="CP888" s="193" t="s">
        <v>271</v>
      </c>
      <c r="CQ888" s="193" t="s">
        <v>271</v>
      </c>
      <c r="CR888" s="190" t="s">
        <v>271</v>
      </c>
      <c r="CS888" s="193" t="s">
        <v>271</v>
      </c>
      <c r="CT888" s="193" t="s">
        <v>271</v>
      </c>
      <c r="CU888" s="190" t="s">
        <v>271</v>
      </c>
      <c r="CV888" s="193" t="s">
        <v>271</v>
      </c>
      <c r="CW888" s="193" t="s">
        <v>271</v>
      </c>
      <c r="CX888" s="190" t="s">
        <v>271</v>
      </c>
      <c r="CY888" s="193" t="s">
        <v>271</v>
      </c>
      <c r="CZ888" s="193" t="s">
        <v>271</v>
      </c>
      <c r="DA888" s="190" t="s">
        <v>271</v>
      </c>
      <c r="DB888" s="193" t="s">
        <v>271</v>
      </c>
      <c r="DC888" s="193" t="s">
        <v>271</v>
      </c>
      <c r="DD888" s="190" t="s">
        <v>271</v>
      </c>
      <c r="DE888" s="193" t="s">
        <v>271</v>
      </c>
      <c r="DF888" s="193" t="s">
        <v>271</v>
      </c>
      <c r="DG888" s="190" t="s">
        <v>271</v>
      </c>
      <c r="DH888" s="193" t="s">
        <v>271</v>
      </c>
      <c r="DI888" s="193" t="s">
        <v>271</v>
      </c>
      <c r="DJ888" s="190" t="s">
        <v>271</v>
      </c>
      <c r="DK888" s="193" t="s">
        <v>271</v>
      </c>
      <c r="DL888" s="193" t="s">
        <v>271</v>
      </c>
      <c r="DM888" s="190" t="s">
        <v>271</v>
      </c>
      <c r="DN888" s="193" t="s">
        <v>271</v>
      </c>
      <c r="DO888" s="193" t="s">
        <v>271</v>
      </c>
      <c r="DP888" s="190" t="s">
        <v>271</v>
      </c>
      <c r="DQ888" s="193" t="s">
        <v>271</v>
      </c>
      <c r="DR888" s="193" t="s">
        <v>271</v>
      </c>
      <c r="DS888" s="190" t="s">
        <v>271</v>
      </c>
      <c r="DT888" s="193" t="s">
        <v>271</v>
      </c>
      <c r="DU888" s="193" t="s">
        <v>271</v>
      </c>
      <c r="DV888" s="190" t="s">
        <v>271</v>
      </c>
      <c r="DW888" s="193" t="s">
        <v>271</v>
      </c>
      <c r="DX888" s="193" t="s">
        <v>271</v>
      </c>
      <c r="DY888" s="190" t="s">
        <v>1295</v>
      </c>
      <c r="DZ888" s="190" t="s">
        <v>272</v>
      </c>
      <c r="EA888" s="190" t="s">
        <v>750</v>
      </c>
      <c r="EB888" s="190" t="s">
        <v>307</v>
      </c>
      <c r="EC888" s="190" t="s">
        <v>272</v>
      </c>
      <c r="ED888" s="190" t="s">
        <v>785</v>
      </c>
      <c r="EE888" s="190" t="s">
        <v>307</v>
      </c>
      <c r="EF888" s="190" t="s">
        <v>3997</v>
      </c>
      <c r="EG888" s="190" t="s">
        <v>321</v>
      </c>
      <c r="EH888" s="190" t="s">
        <v>380</v>
      </c>
      <c r="EI888" s="190" t="s">
        <v>319</v>
      </c>
      <c r="EJ888" s="190" t="s">
        <v>246</v>
      </c>
      <c r="EK888" s="190" t="s">
        <v>379</v>
      </c>
      <c r="EL888" s="190" t="s">
        <v>272</v>
      </c>
      <c r="EM888" s="190" t="s">
        <v>272</v>
      </c>
      <c r="EN888" s="190" t="s">
        <v>272</v>
      </c>
      <c r="EO888" s="190" t="s">
        <v>272</v>
      </c>
      <c r="EP888" s="190" t="s">
        <v>378</v>
      </c>
      <c r="EQ888" s="190">
        <v>4</v>
      </c>
      <c r="ER888" s="190" t="s">
        <v>349</v>
      </c>
      <c r="ES888" s="190" t="s">
        <v>272</v>
      </c>
      <c r="ET888" s="190" t="s">
        <v>272</v>
      </c>
      <c r="EU888" s="190" t="s">
        <v>272</v>
      </c>
      <c r="EV888" s="190" t="s">
        <v>272</v>
      </c>
      <c r="EW888" s="190" t="s">
        <v>303</v>
      </c>
      <c r="EX888" s="190">
        <v>4</v>
      </c>
      <c r="EY888" s="190" t="s">
        <v>318</v>
      </c>
      <c r="EZ888" s="190" t="s">
        <v>268</v>
      </c>
      <c r="FA888" s="190" t="s">
        <v>260</v>
      </c>
      <c r="FB888" s="193">
        <v>3</v>
      </c>
      <c r="FC888" s="190" t="s">
        <v>276</v>
      </c>
      <c r="FD888" s="190" t="s">
        <v>271</v>
      </c>
      <c r="FE888" s="190" t="s">
        <v>271</v>
      </c>
      <c r="FF888" s="190" t="s">
        <v>263</v>
      </c>
      <c r="FG888" s="190" t="s">
        <v>3965</v>
      </c>
      <c r="FH888" s="190" t="s">
        <v>3964</v>
      </c>
      <c r="FI888" s="190" t="s">
        <v>3996</v>
      </c>
      <c r="FJ888" s="190" t="s">
        <v>3995</v>
      </c>
      <c r="FK888" s="190" t="s">
        <v>3994</v>
      </c>
      <c r="FL888" s="190" t="s">
        <v>3993</v>
      </c>
      <c r="FM888" s="190" t="s">
        <v>3992</v>
      </c>
      <c r="FN888" s="190" t="s">
        <v>3991</v>
      </c>
      <c r="FO888" s="190" t="s">
        <v>271</v>
      </c>
      <c r="FP888" s="190" t="s">
        <v>271</v>
      </c>
      <c r="FQ888" s="193">
        <v>0</v>
      </c>
      <c r="FR888" s="193">
        <v>1080</v>
      </c>
      <c r="FS888" s="190" t="s">
        <v>271</v>
      </c>
      <c r="FT888" s="190" t="s">
        <v>271</v>
      </c>
      <c r="FU888" s="190" t="s">
        <v>271</v>
      </c>
      <c r="FV888" s="190" t="s">
        <v>271</v>
      </c>
      <c r="FW888" s="190" t="s">
        <v>271</v>
      </c>
      <c r="FX888" s="190" t="s">
        <v>271</v>
      </c>
      <c r="FY888" s="190" t="s">
        <v>271</v>
      </c>
      <c r="FZ888" s="190" t="s">
        <v>271</v>
      </c>
      <c r="GA888" s="190" t="s">
        <v>271</v>
      </c>
      <c r="GB888" s="190" t="s">
        <v>271</v>
      </c>
      <c r="GC888" s="190" t="s">
        <v>271</v>
      </c>
      <c r="GD888" s="190" t="s">
        <v>271</v>
      </c>
      <c r="GE888" s="190" t="s">
        <v>271</v>
      </c>
    </row>
    <row r="889" spans="1:187" x14ac:dyDescent="0.3">
      <c r="A889" s="190" t="s">
        <v>372</v>
      </c>
      <c r="B889" s="190">
        <v>3402</v>
      </c>
      <c r="C889" s="190" t="s">
        <v>178</v>
      </c>
      <c r="D889" s="190" t="s">
        <v>238</v>
      </c>
      <c r="E889" s="190" t="s">
        <v>3990</v>
      </c>
      <c r="F889" s="190" t="s">
        <v>3989</v>
      </c>
      <c r="G889" s="190" t="s">
        <v>3876</v>
      </c>
      <c r="H889" s="190" t="s">
        <v>369</v>
      </c>
      <c r="I889" s="190" t="s">
        <v>2216</v>
      </c>
      <c r="J889" s="190" t="s">
        <v>3988</v>
      </c>
      <c r="K889" s="190" t="s">
        <v>271</v>
      </c>
      <c r="L889" s="190" t="s">
        <v>271</v>
      </c>
      <c r="M889" s="190" t="s">
        <v>271</v>
      </c>
      <c r="N889" s="190" t="s">
        <v>271</v>
      </c>
      <c r="O889" s="190" t="s">
        <v>271</v>
      </c>
      <c r="P889" s="190" t="s">
        <v>271</v>
      </c>
      <c r="Q889" s="191">
        <v>42420</v>
      </c>
      <c r="R889" s="191">
        <v>42510</v>
      </c>
      <c r="S889" s="191">
        <v>42521</v>
      </c>
      <c r="T889" s="190" t="s">
        <v>574</v>
      </c>
      <c r="U889" s="194">
        <v>78864</v>
      </c>
      <c r="V889" s="190" t="s">
        <v>3975</v>
      </c>
      <c r="W889" s="190" t="s">
        <v>3974</v>
      </c>
      <c r="X889" s="190" t="s">
        <v>3973</v>
      </c>
      <c r="Y889" s="190" t="s">
        <v>3972</v>
      </c>
      <c r="Z889" s="190" t="s">
        <v>3971</v>
      </c>
      <c r="AA889" s="190" t="s">
        <v>3970</v>
      </c>
      <c r="AB889" s="190" t="s">
        <v>448</v>
      </c>
      <c r="AC889" s="190" t="s">
        <v>3987</v>
      </c>
      <c r="AD889" s="190" t="s">
        <v>325</v>
      </c>
      <c r="AE889" s="190" t="s">
        <v>3986</v>
      </c>
      <c r="AF889" s="190" t="s">
        <v>3985</v>
      </c>
      <c r="AG889" s="193">
        <v>0</v>
      </c>
      <c r="AH889" s="193">
        <v>0</v>
      </c>
      <c r="AI889" s="193">
        <v>0</v>
      </c>
      <c r="AJ889" s="193">
        <v>9108</v>
      </c>
      <c r="AK889" s="193">
        <v>7452</v>
      </c>
      <c r="AL889" s="193">
        <v>16560</v>
      </c>
      <c r="AM889" s="193">
        <v>0</v>
      </c>
      <c r="AN889" s="193">
        <v>0</v>
      </c>
      <c r="AO889" s="193">
        <v>0</v>
      </c>
      <c r="AP889" s="193">
        <v>8778</v>
      </c>
      <c r="AQ889" s="193">
        <v>7761</v>
      </c>
      <c r="AR889" s="193">
        <v>16539</v>
      </c>
      <c r="AS889" s="190" t="s">
        <v>271</v>
      </c>
      <c r="AT889" s="193" t="s">
        <v>271</v>
      </c>
      <c r="AU889" s="193" t="s">
        <v>271</v>
      </c>
      <c r="AV889" s="190" t="s">
        <v>271</v>
      </c>
      <c r="AW889" s="193" t="s">
        <v>271</v>
      </c>
      <c r="AX889" s="193" t="s">
        <v>271</v>
      </c>
      <c r="AY889" s="190" t="s">
        <v>287</v>
      </c>
      <c r="AZ889" s="193">
        <v>16539</v>
      </c>
      <c r="BA889" s="193">
        <v>0</v>
      </c>
      <c r="BB889" s="190" t="s">
        <v>271</v>
      </c>
      <c r="BC889" s="193" t="s">
        <v>271</v>
      </c>
      <c r="BD889" s="193" t="s">
        <v>271</v>
      </c>
      <c r="BE889" s="190" t="s">
        <v>271</v>
      </c>
      <c r="BF889" s="193" t="s">
        <v>271</v>
      </c>
      <c r="BG889" s="193" t="s">
        <v>271</v>
      </c>
      <c r="BH889" s="190" t="s">
        <v>271</v>
      </c>
      <c r="BI889" s="193" t="s">
        <v>271</v>
      </c>
      <c r="BJ889" s="193" t="s">
        <v>271</v>
      </c>
      <c r="BK889" s="190" t="s">
        <v>271</v>
      </c>
      <c r="BL889" s="193" t="s">
        <v>271</v>
      </c>
      <c r="BM889" s="193" t="s">
        <v>271</v>
      </c>
      <c r="BN889" s="190" t="s">
        <v>271</v>
      </c>
      <c r="BO889" s="193" t="s">
        <v>271</v>
      </c>
      <c r="BP889" s="193" t="s">
        <v>271</v>
      </c>
      <c r="BQ889" s="190" t="s">
        <v>271</v>
      </c>
      <c r="BR889" s="193" t="s">
        <v>271</v>
      </c>
      <c r="BS889" s="193" t="s">
        <v>271</v>
      </c>
      <c r="BT889" s="190" t="s">
        <v>271</v>
      </c>
      <c r="BU889" s="193" t="s">
        <v>271</v>
      </c>
      <c r="BV889" s="193" t="s">
        <v>271</v>
      </c>
      <c r="BW889" s="193" t="s">
        <v>271</v>
      </c>
      <c r="BX889" s="193" t="s">
        <v>271</v>
      </c>
      <c r="BY889" s="193">
        <v>0</v>
      </c>
      <c r="BZ889" s="193" t="s">
        <v>271</v>
      </c>
      <c r="CA889" s="193" t="s">
        <v>271</v>
      </c>
      <c r="CB889" s="193">
        <v>0</v>
      </c>
      <c r="CC889" s="190" t="s">
        <v>271</v>
      </c>
      <c r="CD889" s="193" t="s">
        <v>271</v>
      </c>
      <c r="CE889" s="193" t="s">
        <v>271</v>
      </c>
      <c r="CF889" s="190" t="s">
        <v>271</v>
      </c>
      <c r="CG889" s="193" t="s">
        <v>271</v>
      </c>
      <c r="CH889" s="193" t="s">
        <v>271</v>
      </c>
      <c r="CI889" s="190" t="s">
        <v>271</v>
      </c>
      <c r="CJ889" s="193" t="s">
        <v>271</v>
      </c>
      <c r="CK889" s="193" t="s">
        <v>271</v>
      </c>
      <c r="CL889" s="190" t="s">
        <v>271</v>
      </c>
      <c r="CM889" s="193" t="s">
        <v>271</v>
      </c>
      <c r="CN889" s="193" t="s">
        <v>271</v>
      </c>
      <c r="CO889" s="190" t="s">
        <v>271</v>
      </c>
      <c r="CP889" s="193" t="s">
        <v>271</v>
      </c>
      <c r="CQ889" s="193" t="s">
        <v>271</v>
      </c>
      <c r="CR889" s="190" t="s">
        <v>271</v>
      </c>
      <c r="CS889" s="193" t="s">
        <v>271</v>
      </c>
      <c r="CT889" s="193" t="s">
        <v>271</v>
      </c>
      <c r="CU889" s="190" t="s">
        <v>271</v>
      </c>
      <c r="CV889" s="193" t="s">
        <v>271</v>
      </c>
      <c r="CW889" s="193" t="s">
        <v>271</v>
      </c>
      <c r="CX889" s="190" t="s">
        <v>271</v>
      </c>
      <c r="CY889" s="193" t="s">
        <v>271</v>
      </c>
      <c r="CZ889" s="193" t="s">
        <v>271</v>
      </c>
      <c r="DA889" s="190" t="s">
        <v>271</v>
      </c>
      <c r="DB889" s="193" t="s">
        <v>271</v>
      </c>
      <c r="DC889" s="193" t="s">
        <v>271</v>
      </c>
      <c r="DD889" s="190" t="s">
        <v>271</v>
      </c>
      <c r="DE889" s="193" t="s">
        <v>271</v>
      </c>
      <c r="DF889" s="193" t="s">
        <v>271</v>
      </c>
      <c r="DG889" s="190" t="s">
        <v>271</v>
      </c>
      <c r="DH889" s="193" t="s">
        <v>271</v>
      </c>
      <c r="DI889" s="193" t="s">
        <v>271</v>
      </c>
      <c r="DJ889" s="190" t="s">
        <v>271</v>
      </c>
      <c r="DK889" s="193" t="s">
        <v>271</v>
      </c>
      <c r="DL889" s="193" t="s">
        <v>271</v>
      </c>
      <c r="DM889" s="190" t="s">
        <v>271</v>
      </c>
      <c r="DN889" s="193" t="s">
        <v>271</v>
      </c>
      <c r="DO889" s="193" t="s">
        <v>271</v>
      </c>
      <c r="DP889" s="190" t="s">
        <v>271</v>
      </c>
      <c r="DQ889" s="193" t="s">
        <v>271</v>
      </c>
      <c r="DR889" s="193" t="s">
        <v>271</v>
      </c>
      <c r="DS889" s="190" t="s">
        <v>271</v>
      </c>
      <c r="DT889" s="193" t="s">
        <v>271</v>
      </c>
      <c r="DU889" s="193" t="s">
        <v>271</v>
      </c>
      <c r="DV889" s="190" t="s">
        <v>271</v>
      </c>
      <c r="DW889" s="193" t="s">
        <v>271</v>
      </c>
      <c r="DX889" s="193" t="s">
        <v>271</v>
      </c>
      <c r="DY889" s="190" t="s">
        <v>655</v>
      </c>
      <c r="DZ889" s="190" t="s">
        <v>272</v>
      </c>
      <c r="EA889" s="190" t="s">
        <v>750</v>
      </c>
      <c r="EB889" s="190" t="s">
        <v>307</v>
      </c>
      <c r="EC889" s="190" t="s">
        <v>272</v>
      </c>
      <c r="ED889" s="190" t="s">
        <v>695</v>
      </c>
      <c r="EE889" s="190" t="s">
        <v>307</v>
      </c>
      <c r="EF889" s="190" t="s">
        <v>3984</v>
      </c>
      <c r="EG889" s="190" t="s">
        <v>352</v>
      </c>
      <c r="EH889" s="190" t="s">
        <v>284</v>
      </c>
      <c r="EI889" s="190" t="s">
        <v>319</v>
      </c>
      <c r="EJ889" s="190" t="s">
        <v>246</v>
      </c>
      <c r="EK889" s="190" t="s">
        <v>379</v>
      </c>
      <c r="EL889" s="190" t="s">
        <v>272</v>
      </c>
      <c r="EM889" s="190" t="s">
        <v>272</v>
      </c>
      <c r="EN889" s="190" t="s">
        <v>272</v>
      </c>
      <c r="EO889" s="190" t="s">
        <v>272</v>
      </c>
      <c r="EP889" s="190" t="s">
        <v>378</v>
      </c>
      <c r="EQ889" s="190">
        <v>4</v>
      </c>
      <c r="ER889" s="190" t="s">
        <v>349</v>
      </c>
      <c r="ES889" s="190" t="s">
        <v>272</v>
      </c>
      <c r="ET889" s="190" t="s">
        <v>272</v>
      </c>
      <c r="EU889" s="190" t="s">
        <v>272</v>
      </c>
      <c r="EV889" s="190" t="s">
        <v>297</v>
      </c>
      <c r="EW889" s="190" t="s">
        <v>303</v>
      </c>
      <c r="EX889" s="190">
        <v>3</v>
      </c>
      <c r="EY889" s="190" t="s">
        <v>318</v>
      </c>
      <c r="EZ889" s="190" t="s">
        <v>268</v>
      </c>
      <c r="FA889" s="190" t="s">
        <v>260</v>
      </c>
      <c r="FB889" s="193">
        <v>3</v>
      </c>
      <c r="FC889" s="190" t="s">
        <v>276</v>
      </c>
      <c r="FD889" s="190" t="s">
        <v>271</v>
      </c>
      <c r="FE889" s="190" t="s">
        <v>271</v>
      </c>
      <c r="FF889" s="190" t="s">
        <v>263</v>
      </c>
      <c r="FG889" s="190" t="s">
        <v>3965</v>
      </c>
      <c r="FH889" s="190" t="s">
        <v>3964</v>
      </c>
      <c r="FI889" s="190" t="s">
        <v>3983</v>
      </c>
      <c r="FJ889" s="190" t="s">
        <v>3982</v>
      </c>
      <c r="FK889" s="190" t="s">
        <v>3981</v>
      </c>
      <c r="FL889" s="190" t="s">
        <v>3980</v>
      </c>
      <c r="FM889" s="190" t="s">
        <v>3979</v>
      </c>
      <c r="FN889" s="190" t="s">
        <v>3978</v>
      </c>
      <c r="FO889" s="190" t="s">
        <v>271</v>
      </c>
      <c r="FP889" s="190" t="s">
        <v>271</v>
      </c>
      <c r="FQ889" s="193">
        <v>0</v>
      </c>
      <c r="FR889" s="193">
        <v>16539</v>
      </c>
      <c r="FS889" s="190" t="s">
        <v>271</v>
      </c>
      <c r="FT889" s="190" t="s">
        <v>271</v>
      </c>
      <c r="FU889" s="190" t="s">
        <v>272</v>
      </c>
      <c r="FV889" s="190" t="s">
        <v>271</v>
      </c>
      <c r="FW889" s="190" t="s">
        <v>271</v>
      </c>
      <c r="FX889" s="190" t="s">
        <v>271</v>
      </c>
      <c r="FY889" s="190" t="s">
        <v>271</v>
      </c>
      <c r="FZ889" s="190" t="s">
        <v>271</v>
      </c>
      <c r="GA889" s="190" t="s">
        <v>271</v>
      </c>
      <c r="GB889" s="190" t="s">
        <v>271</v>
      </c>
      <c r="GC889" s="190" t="s">
        <v>271</v>
      </c>
      <c r="GD889" s="190" t="s">
        <v>271</v>
      </c>
      <c r="GE889" s="190" t="s">
        <v>271</v>
      </c>
    </row>
    <row r="890" spans="1:187" x14ac:dyDescent="0.3">
      <c r="A890" s="190" t="s">
        <v>372</v>
      </c>
      <c r="B890" s="190">
        <v>3403</v>
      </c>
      <c r="C890" s="190" t="s">
        <v>178</v>
      </c>
      <c r="D890" s="190" t="s">
        <v>238</v>
      </c>
      <c r="E890" s="190" t="s">
        <v>3977</v>
      </c>
      <c r="F890" s="190" t="s">
        <v>3976</v>
      </c>
      <c r="G890" s="190" t="s">
        <v>3876</v>
      </c>
      <c r="H890" s="190" t="s">
        <v>301</v>
      </c>
      <c r="I890" s="190" t="s">
        <v>301</v>
      </c>
      <c r="J890" s="190" t="s">
        <v>3474</v>
      </c>
      <c r="K890" s="190" t="s">
        <v>271</v>
      </c>
      <c r="L890" s="190" t="s">
        <v>271</v>
      </c>
      <c r="M890" s="190" t="s">
        <v>271</v>
      </c>
      <c r="N890" s="190" t="s">
        <v>271</v>
      </c>
      <c r="O890" s="190" t="s">
        <v>271</v>
      </c>
      <c r="P890" s="190" t="s">
        <v>271</v>
      </c>
      <c r="Q890" s="191">
        <v>42522</v>
      </c>
      <c r="R890" s="191">
        <v>42582</v>
      </c>
      <c r="T890" s="190" t="s">
        <v>574</v>
      </c>
      <c r="U890" s="194">
        <v>91200</v>
      </c>
      <c r="V890" s="190" t="s">
        <v>3975</v>
      </c>
      <c r="W890" s="190" t="s">
        <v>3974</v>
      </c>
      <c r="X890" s="190" t="s">
        <v>3973</v>
      </c>
      <c r="Y890" s="190" t="s">
        <v>3972</v>
      </c>
      <c r="Z890" s="190" t="s">
        <v>3971</v>
      </c>
      <c r="AA890" s="190" t="s">
        <v>3970</v>
      </c>
      <c r="AB890" s="190" t="s">
        <v>448</v>
      </c>
      <c r="AC890" s="190" t="s">
        <v>3969</v>
      </c>
      <c r="AD890" s="190" t="s">
        <v>325</v>
      </c>
      <c r="AE890" s="190" t="s">
        <v>3968</v>
      </c>
      <c r="AF890" s="190" t="s">
        <v>3967</v>
      </c>
      <c r="AG890" s="193">
        <v>0</v>
      </c>
      <c r="AH890" s="193">
        <v>0</v>
      </c>
      <c r="AI890" s="193">
        <v>0</v>
      </c>
      <c r="AJ890" s="193">
        <v>3300</v>
      </c>
      <c r="AK890" s="193">
        <v>2700</v>
      </c>
      <c r="AL890" s="193">
        <v>6000</v>
      </c>
      <c r="AM890" s="193">
        <v>0</v>
      </c>
      <c r="AN890" s="193">
        <v>0</v>
      </c>
      <c r="AO890" s="193">
        <v>0</v>
      </c>
      <c r="AP890" s="193">
        <v>3712</v>
      </c>
      <c r="AQ890" s="193">
        <v>3038</v>
      </c>
      <c r="AR890" s="193">
        <v>6750</v>
      </c>
      <c r="AS890" s="190" t="s">
        <v>271</v>
      </c>
      <c r="AT890" s="193" t="s">
        <v>271</v>
      </c>
      <c r="AU890" s="193" t="s">
        <v>271</v>
      </c>
      <c r="AV890" s="190" t="s">
        <v>271</v>
      </c>
      <c r="AW890" s="193" t="s">
        <v>271</v>
      </c>
      <c r="AX890" s="193" t="s">
        <v>271</v>
      </c>
      <c r="AY890" s="190" t="s">
        <v>287</v>
      </c>
      <c r="AZ890" s="193">
        <v>6750</v>
      </c>
      <c r="BA890" s="193">
        <v>0</v>
      </c>
      <c r="BB890" s="190" t="s">
        <v>271</v>
      </c>
      <c r="BC890" s="193" t="s">
        <v>271</v>
      </c>
      <c r="BD890" s="193" t="s">
        <v>271</v>
      </c>
      <c r="BE890" s="190" t="s">
        <v>271</v>
      </c>
      <c r="BF890" s="193" t="s">
        <v>271</v>
      </c>
      <c r="BG890" s="193" t="s">
        <v>271</v>
      </c>
      <c r="BH890" s="190" t="s">
        <v>271</v>
      </c>
      <c r="BI890" s="193" t="s">
        <v>271</v>
      </c>
      <c r="BJ890" s="193" t="s">
        <v>271</v>
      </c>
      <c r="BK890" s="190" t="s">
        <v>271</v>
      </c>
      <c r="BL890" s="193" t="s">
        <v>271</v>
      </c>
      <c r="BM890" s="193" t="s">
        <v>271</v>
      </c>
      <c r="BN890" s="190" t="s">
        <v>271</v>
      </c>
      <c r="BO890" s="193" t="s">
        <v>271</v>
      </c>
      <c r="BP890" s="193" t="s">
        <v>271</v>
      </c>
      <c r="BQ890" s="190" t="s">
        <v>271</v>
      </c>
      <c r="BR890" s="193" t="s">
        <v>271</v>
      </c>
      <c r="BS890" s="193" t="s">
        <v>271</v>
      </c>
      <c r="BT890" s="190" t="s">
        <v>271</v>
      </c>
      <c r="BU890" s="193" t="s">
        <v>271</v>
      </c>
      <c r="BV890" s="193" t="s">
        <v>271</v>
      </c>
      <c r="BW890" s="193">
        <v>0</v>
      </c>
      <c r="BX890" s="193">
        <v>0</v>
      </c>
      <c r="BY890" s="193">
        <v>0</v>
      </c>
      <c r="BZ890" s="193">
        <v>0</v>
      </c>
      <c r="CA890" s="193">
        <v>0</v>
      </c>
      <c r="CB890" s="193">
        <v>0</v>
      </c>
      <c r="CC890" s="190" t="s">
        <v>271</v>
      </c>
      <c r="CD890" s="193" t="s">
        <v>271</v>
      </c>
      <c r="CE890" s="193" t="s">
        <v>271</v>
      </c>
      <c r="CF890" s="190" t="s">
        <v>271</v>
      </c>
      <c r="CG890" s="193" t="s">
        <v>271</v>
      </c>
      <c r="CH890" s="193" t="s">
        <v>271</v>
      </c>
      <c r="CI890" s="190" t="s">
        <v>271</v>
      </c>
      <c r="CJ890" s="193" t="s">
        <v>271</v>
      </c>
      <c r="CK890" s="193" t="s">
        <v>271</v>
      </c>
      <c r="CL890" s="190" t="s">
        <v>271</v>
      </c>
      <c r="CM890" s="193" t="s">
        <v>271</v>
      </c>
      <c r="CN890" s="193" t="s">
        <v>271</v>
      </c>
      <c r="CO890" s="190" t="s">
        <v>271</v>
      </c>
      <c r="CP890" s="193" t="s">
        <v>271</v>
      </c>
      <c r="CQ890" s="193" t="s">
        <v>271</v>
      </c>
      <c r="CR890" s="190" t="s">
        <v>271</v>
      </c>
      <c r="CS890" s="193" t="s">
        <v>271</v>
      </c>
      <c r="CT890" s="193" t="s">
        <v>271</v>
      </c>
      <c r="CU890" s="190" t="s">
        <v>271</v>
      </c>
      <c r="CV890" s="193" t="s">
        <v>271</v>
      </c>
      <c r="CW890" s="193" t="s">
        <v>271</v>
      </c>
      <c r="CX890" s="190" t="s">
        <v>271</v>
      </c>
      <c r="CY890" s="193" t="s">
        <v>271</v>
      </c>
      <c r="CZ890" s="193" t="s">
        <v>271</v>
      </c>
      <c r="DA890" s="190" t="s">
        <v>271</v>
      </c>
      <c r="DB890" s="193" t="s">
        <v>271</v>
      </c>
      <c r="DC890" s="193" t="s">
        <v>271</v>
      </c>
      <c r="DD890" s="190" t="s">
        <v>271</v>
      </c>
      <c r="DE890" s="193" t="s">
        <v>271</v>
      </c>
      <c r="DF890" s="193" t="s">
        <v>271</v>
      </c>
      <c r="DG890" s="190" t="s">
        <v>271</v>
      </c>
      <c r="DH890" s="193" t="s">
        <v>271</v>
      </c>
      <c r="DI890" s="193" t="s">
        <v>271</v>
      </c>
      <c r="DJ890" s="190" t="s">
        <v>271</v>
      </c>
      <c r="DK890" s="193" t="s">
        <v>271</v>
      </c>
      <c r="DL890" s="193" t="s">
        <v>271</v>
      </c>
      <c r="DM890" s="190" t="s">
        <v>271</v>
      </c>
      <c r="DN890" s="193" t="s">
        <v>271</v>
      </c>
      <c r="DO890" s="193" t="s">
        <v>271</v>
      </c>
      <c r="DP890" s="190" t="s">
        <v>271</v>
      </c>
      <c r="DQ890" s="193" t="s">
        <v>271</v>
      </c>
      <c r="DR890" s="193" t="s">
        <v>271</v>
      </c>
      <c r="DS890" s="190" t="s">
        <v>271</v>
      </c>
      <c r="DT890" s="193" t="s">
        <v>271</v>
      </c>
      <c r="DU890" s="193" t="s">
        <v>271</v>
      </c>
      <c r="DV890" s="190" t="s">
        <v>271</v>
      </c>
      <c r="DW890" s="193" t="s">
        <v>271</v>
      </c>
      <c r="DX890" s="193" t="s">
        <v>271</v>
      </c>
      <c r="DY890" s="190" t="s">
        <v>1295</v>
      </c>
      <c r="DZ890" s="190" t="s">
        <v>272</v>
      </c>
      <c r="EA890" s="190" t="s">
        <v>564</v>
      </c>
      <c r="EB890" s="190" t="s">
        <v>307</v>
      </c>
      <c r="EC890" s="190" t="s">
        <v>272</v>
      </c>
      <c r="ED890" s="190" t="s">
        <v>695</v>
      </c>
      <c r="EE890" s="190" t="s">
        <v>307</v>
      </c>
      <c r="EF890" s="190" t="s">
        <v>3966</v>
      </c>
      <c r="EG890" s="190" t="s">
        <v>352</v>
      </c>
      <c r="EH890" s="190" t="s">
        <v>284</v>
      </c>
      <c r="EI890" s="190" t="s">
        <v>319</v>
      </c>
      <c r="EJ890" s="190" t="s">
        <v>246</v>
      </c>
      <c r="EK890" s="190" t="s">
        <v>379</v>
      </c>
      <c r="EL890" s="190" t="s">
        <v>272</v>
      </c>
      <c r="EM890" s="190" t="s">
        <v>272</v>
      </c>
      <c r="EN890" s="190" t="s">
        <v>272</v>
      </c>
      <c r="EO890" s="190" t="s">
        <v>297</v>
      </c>
      <c r="EP890" s="190" t="s">
        <v>464</v>
      </c>
      <c r="EQ890" s="190">
        <v>3</v>
      </c>
      <c r="ER890" s="190" t="s">
        <v>349</v>
      </c>
      <c r="ES890" s="190" t="s">
        <v>272</v>
      </c>
      <c r="ET890" s="190" t="s">
        <v>271</v>
      </c>
      <c r="EU890" s="190" t="s">
        <v>272</v>
      </c>
      <c r="EV890" s="190" t="s">
        <v>297</v>
      </c>
      <c r="EW890" s="190" t="s">
        <v>601</v>
      </c>
      <c r="EX890" s="190">
        <v>2</v>
      </c>
      <c r="EY890" s="190" t="s">
        <v>318</v>
      </c>
      <c r="EZ890" s="190" t="s">
        <v>268</v>
      </c>
      <c r="FA890" s="190" t="s">
        <v>260</v>
      </c>
      <c r="FB890" s="193">
        <v>3</v>
      </c>
      <c r="FC890" s="190" t="s">
        <v>276</v>
      </c>
      <c r="FD890" s="190" t="s">
        <v>271</v>
      </c>
      <c r="FE890" s="190" t="s">
        <v>271</v>
      </c>
      <c r="FF890" s="190" t="s">
        <v>263</v>
      </c>
      <c r="FG890" s="190" t="s">
        <v>3965</v>
      </c>
      <c r="FH890" s="190" t="s">
        <v>3964</v>
      </c>
      <c r="FI890" s="190" t="s">
        <v>3963</v>
      </c>
      <c r="FJ890" s="190" t="s">
        <v>271</v>
      </c>
      <c r="FK890" s="190" t="s">
        <v>271</v>
      </c>
      <c r="FL890" s="190" t="s">
        <v>271</v>
      </c>
      <c r="FM890" s="190" t="s">
        <v>271</v>
      </c>
      <c r="FN890" s="190" t="s">
        <v>271</v>
      </c>
      <c r="FO890" s="190" t="s">
        <v>271</v>
      </c>
      <c r="FP890" s="190" t="s">
        <v>271</v>
      </c>
      <c r="FQ890" s="193">
        <v>0</v>
      </c>
      <c r="FR890" s="193">
        <v>6750</v>
      </c>
      <c r="FS890" s="190" t="s">
        <v>271</v>
      </c>
      <c r="FT890" s="190" t="s">
        <v>271</v>
      </c>
      <c r="FU890" s="190" t="s">
        <v>272</v>
      </c>
      <c r="FV890" s="190" t="s">
        <v>271</v>
      </c>
      <c r="FW890" s="190" t="s">
        <v>271</v>
      </c>
      <c r="FX890" s="190" t="s">
        <v>271</v>
      </c>
      <c r="FY890" s="190" t="s">
        <v>271</v>
      </c>
      <c r="FZ890" s="190" t="s">
        <v>271</v>
      </c>
      <c r="GA890" s="190" t="s">
        <v>271</v>
      </c>
      <c r="GB890" s="190" t="s">
        <v>271</v>
      </c>
      <c r="GC890" s="190" t="s">
        <v>271</v>
      </c>
      <c r="GD890" s="190" t="s">
        <v>271</v>
      </c>
      <c r="GE890" s="190" t="s">
        <v>271</v>
      </c>
    </row>
    <row r="891" spans="1:187" x14ac:dyDescent="0.3">
      <c r="A891" s="190" t="s">
        <v>372</v>
      </c>
      <c r="B891" s="190">
        <v>3409</v>
      </c>
      <c r="C891" s="190" t="s">
        <v>178</v>
      </c>
      <c r="D891" s="190" t="s">
        <v>238</v>
      </c>
      <c r="E891" s="190" t="s">
        <v>3076</v>
      </c>
      <c r="F891" s="190" t="s">
        <v>3075</v>
      </c>
      <c r="G891" s="190" t="s">
        <v>2855</v>
      </c>
      <c r="H891" s="190" t="s">
        <v>301</v>
      </c>
      <c r="I891" s="190" t="s">
        <v>301</v>
      </c>
      <c r="J891" s="190" t="s">
        <v>3074</v>
      </c>
      <c r="K891" s="190" t="s">
        <v>271</v>
      </c>
      <c r="L891" s="190" t="s">
        <v>271</v>
      </c>
      <c r="M891" s="190" t="s">
        <v>271</v>
      </c>
      <c r="N891" s="190" t="s">
        <v>271</v>
      </c>
      <c r="O891" s="190" t="s">
        <v>271</v>
      </c>
      <c r="P891" s="190" t="s">
        <v>271</v>
      </c>
      <c r="Q891" s="191">
        <v>42217</v>
      </c>
      <c r="R891" s="191">
        <v>42429</v>
      </c>
      <c r="T891" s="190" t="s">
        <v>452</v>
      </c>
      <c r="U891" s="194">
        <v>543228</v>
      </c>
      <c r="V891" s="190" t="s">
        <v>3073</v>
      </c>
      <c r="W891" s="190" t="s">
        <v>364</v>
      </c>
      <c r="X891" s="190" t="s">
        <v>3072</v>
      </c>
      <c r="Y891" s="190" t="s">
        <v>271</v>
      </c>
      <c r="Z891" s="190" t="s">
        <v>271</v>
      </c>
      <c r="AA891" s="190" t="s">
        <v>271</v>
      </c>
      <c r="AB891" s="190" t="s">
        <v>448</v>
      </c>
      <c r="AC891" s="190" t="s">
        <v>3071</v>
      </c>
      <c r="AD891" s="190" t="s">
        <v>325</v>
      </c>
      <c r="AE891" s="190" t="s">
        <v>3070</v>
      </c>
      <c r="AF891" s="190" t="s">
        <v>3069</v>
      </c>
      <c r="AG891" s="193">
        <v>0</v>
      </c>
      <c r="AH891" s="193">
        <v>0</v>
      </c>
      <c r="AI891" s="193">
        <v>0</v>
      </c>
      <c r="AJ891" s="193">
        <v>7200</v>
      </c>
      <c r="AK891" s="193">
        <v>7200</v>
      </c>
      <c r="AL891" s="193">
        <v>14400</v>
      </c>
      <c r="AM891" s="193">
        <v>0</v>
      </c>
      <c r="AN891" s="193">
        <v>0</v>
      </c>
      <c r="AO891" s="193">
        <v>0</v>
      </c>
      <c r="AP891" s="193">
        <v>9672</v>
      </c>
      <c r="AQ891" s="193">
        <v>9877</v>
      </c>
      <c r="AR891" s="193">
        <v>19549</v>
      </c>
      <c r="AS891" s="190" t="s">
        <v>271</v>
      </c>
      <c r="AT891" s="193" t="s">
        <v>271</v>
      </c>
      <c r="AU891" s="193" t="s">
        <v>271</v>
      </c>
      <c r="AV891" s="190" t="s">
        <v>271</v>
      </c>
      <c r="AW891" s="193" t="s">
        <v>271</v>
      </c>
      <c r="AX891" s="193" t="s">
        <v>271</v>
      </c>
      <c r="AY891" s="190" t="s">
        <v>287</v>
      </c>
      <c r="AZ891" s="193">
        <v>14182</v>
      </c>
      <c r="BA891" s="193">
        <v>0</v>
      </c>
      <c r="BB891" s="190" t="s">
        <v>271</v>
      </c>
      <c r="BC891" s="193" t="s">
        <v>271</v>
      </c>
      <c r="BD891" s="193" t="s">
        <v>271</v>
      </c>
      <c r="BE891" s="190" t="s">
        <v>271</v>
      </c>
      <c r="BF891" s="193" t="s">
        <v>271</v>
      </c>
      <c r="BG891" s="193" t="s">
        <v>271</v>
      </c>
      <c r="BH891" s="190" t="s">
        <v>271</v>
      </c>
      <c r="BI891" s="193" t="s">
        <v>271</v>
      </c>
      <c r="BJ891" s="193" t="s">
        <v>271</v>
      </c>
      <c r="BK891" s="190" t="s">
        <v>271</v>
      </c>
      <c r="BL891" s="193" t="s">
        <v>271</v>
      </c>
      <c r="BM891" s="193" t="s">
        <v>271</v>
      </c>
      <c r="BN891" s="190" t="s">
        <v>271</v>
      </c>
      <c r="BO891" s="193" t="s">
        <v>271</v>
      </c>
      <c r="BP891" s="193" t="s">
        <v>271</v>
      </c>
      <c r="BQ891" s="190" t="s">
        <v>287</v>
      </c>
      <c r="BR891" s="193">
        <v>5367</v>
      </c>
      <c r="BS891" s="193">
        <v>0</v>
      </c>
      <c r="BT891" s="190" t="s">
        <v>271</v>
      </c>
      <c r="BU891" s="193" t="s">
        <v>271</v>
      </c>
      <c r="BV891" s="193" t="s">
        <v>271</v>
      </c>
      <c r="BW891" s="193">
        <v>0</v>
      </c>
      <c r="BX891" s="193">
        <v>0</v>
      </c>
      <c r="BY891" s="193">
        <v>0</v>
      </c>
      <c r="BZ891" s="193">
        <v>0</v>
      </c>
      <c r="CA891" s="193">
        <v>0</v>
      </c>
      <c r="CB891" s="193">
        <v>0</v>
      </c>
      <c r="CC891" s="190" t="s">
        <v>271</v>
      </c>
      <c r="CD891" s="193" t="s">
        <v>271</v>
      </c>
      <c r="CE891" s="193" t="s">
        <v>271</v>
      </c>
      <c r="CF891" s="190" t="s">
        <v>271</v>
      </c>
      <c r="CG891" s="193" t="s">
        <v>271</v>
      </c>
      <c r="CH891" s="193" t="s">
        <v>271</v>
      </c>
      <c r="CI891" s="190" t="s">
        <v>271</v>
      </c>
      <c r="CJ891" s="193" t="s">
        <v>271</v>
      </c>
      <c r="CK891" s="193" t="s">
        <v>271</v>
      </c>
      <c r="CL891" s="190" t="s">
        <v>271</v>
      </c>
      <c r="CM891" s="193" t="s">
        <v>271</v>
      </c>
      <c r="CN891" s="193" t="s">
        <v>271</v>
      </c>
      <c r="CO891" s="190" t="s">
        <v>271</v>
      </c>
      <c r="CP891" s="193" t="s">
        <v>271</v>
      </c>
      <c r="CQ891" s="193" t="s">
        <v>271</v>
      </c>
      <c r="CR891" s="190" t="s">
        <v>271</v>
      </c>
      <c r="CS891" s="193" t="s">
        <v>271</v>
      </c>
      <c r="CT891" s="193" t="s">
        <v>271</v>
      </c>
      <c r="CU891" s="190" t="s">
        <v>271</v>
      </c>
      <c r="CV891" s="193" t="s">
        <v>271</v>
      </c>
      <c r="CW891" s="193" t="s">
        <v>271</v>
      </c>
      <c r="CX891" s="190" t="s">
        <v>271</v>
      </c>
      <c r="CY891" s="193" t="s">
        <v>271</v>
      </c>
      <c r="CZ891" s="193" t="s">
        <v>271</v>
      </c>
      <c r="DA891" s="190" t="s">
        <v>271</v>
      </c>
      <c r="DB891" s="193" t="s">
        <v>271</v>
      </c>
      <c r="DC891" s="193" t="s">
        <v>271</v>
      </c>
      <c r="DD891" s="190" t="s">
        <v>271</v>
      </c>
      <c r="DE891" s="193" t="s">
        <v>271</v>
      </c>
      <c r="DF891" s="193" t="s">
        <v>271</v>
      </c>
      <c r="DG891" s="190" t="s">
        <v>271</v>
      </c>
      <c r="DH891" s="193" t="s">
        <v>271</v>
      </c>
      <c r="DI891" s="193" t="s">
        <v>271</v>
      </c>
      <c r="DJ891" s="190" t="s">
        <v>271</v>
      </c>
      <c r="DK891" s="193" t="s">
        <v>271</v>
      </c>
      <c r="DL891" s="193" t="s">
        <v>271</v>
      </c>
      <c r="DM891" s="190" t="s">
        <v>271</v>
      </c>
      <c r="DN891" s="193" t="s">
        <v>271</v>
      </c>
      <c r="DO891" s="193" t="s">
        <v>271</v>
      </c>
      <c r="DP891" s="190" t="s">
        <v>271</v>
      </c>
      <c r="DQ891" s="193" t="s">
        <v>271</v>
      </c>
      <c r="DR891" s="193" t="s">
        <v>271</v>
      </c>
      <c r="DS891" s="190" t="s">
        <v>271</v>
      </c>
      <c r="DT891" s="193" t="s">
        <v>271</v>
      </c>
      <c r="DU891" s="193" t="s">
        <v>271</v>
      </c>
      <c r="DV891" s="190" t="s">
        <v>271</v>
      </c>
      <c r="DW891" s="193" t="s">
        <v>271</v>
      </c>
      <c r="DX891" s="193" t="s">
        <v>271</v>
      </c>
      <c r="DY891" s="190" t="s">
        <v>356</v>
      </c>
      <c r="DZ891" s="190" t="s">
        <v>297</v>
      </c>
      <c r="EA891" s="190" t="s">
        <v>271</v>
      </c>
      <c r="EB891" s="190" t="s">
        <v>271</v>
      </c>
      <c r="EC891" s="190" t="s">
        <v>297</v>
      </c>
      <c r="ED891" s="190" t="s">
        <v>271</v>
      </c>
      <c r="EE891" s="190" t="s">
        <v>271</v>
      </c>
      <c r="EF891" s="190" t="s">
        <v>271</v>
      </c>
      <c r="EG891" s="190" t="s">
        <v>352</v>
      </c>
      <c r="EH891" s="190" t="s">
        <v>284</v>
      </c>
      <c r="EI891" s="190" t="s">
        <v>283</v>
      </c>
      <c r="EJ891" s="190" t="s">
        <v>245</v>
      </c>
      <c r="EK891" s="190" t="s">
        <v>379</v>
      </c>
      <c r="EL891" s="190" t="s">
        <v>272</v>
      </c>
      <c r="EM891" s="190" t="s">
        <v>272</v>
      </c>
      <c r="EN891" s="190" t="s">
        <v>272</v>
      </c>
      <c r="EO891" s="190" t="s">
        <v>272</v>
      </c>
      <c r="EP891" s="190" t="s">
        <v>378</v>
      </c>
      <c r="EQ891" s="190">
        <v>4</v>
      </c>
      <c r="ER891" s="190" t="s">
        <v>349</v>
      </c>
      <c r="ES891" s="190" t="s">
        <v>272</v>
      </c>
      <c r="ET891" s="190" t="s">
        <v>272</v>
      </c>
      <c r="EU891" s="190" t="s">
        <v>272</v>
      </c>
      <c r="EV891" s="190" t="s">
        <v>271</v>
      </c>
      <c r="EW891" s="190" t="s">
        <v>303</v>
      </c>
      <c r="EX891" s="190">
        <v>3</v>
      </c>
      <c r="EY891" s="190" t="s">
        <v>302</v>
      </c>
      <c r="EZ891" s="190" t="s">
        <v>268</v>
      </c>
      <c r="FA891" s="190" t="s">
        <v>260</v>
      </c>
      <c r="FB891" s="193">
        <v>1</v>
      </c>
      <c r="FC891" s="190" t="s">
        <v>276</v>
      </c>
      <c r="FD891" s="190" t="s">
        <v>271</v>
      </c>
      <c r="FE891" s="190" t="s">
        <v>271</v>
      </c>
      <c r="FF891" s="190" t="s">
        <v>264</v>
      </c>
      <c r="FG891" s="190" t="s">
        <v>3068</v>
      </c>
      <c r="FH891" s="190" t="s">
        <v>271</v>
      </c>
      <c r="FI891" s="190" t="s">
        <v>3067</v>
      </c>
      <c r="FJ891" s="190" t="s">
        <v>3066</v>
      </c>
      <c r="FK891" s="190" t="s">
        <v>3065</v>
      </c>
      <c r="FL891" s="190" t="s">
        <v>3064</v>
      </c>
      <c r="FM891" s="190" t="s">
        <v>3063</v>
      </c>
      <c r="FN891" s="190" t="s">
        <v>3062</v>
      </c>
      <c r="FO891" s="190" t="s">
        <v>271</v>
      </c>
      <c r="FP891" s="190" t="s">
        <v>271</v>
      </c>
      <c r="FQ891" s="193">
        <v>0</v>
      </c>
      <c r="FR891" s="193">
        <v>19549</v>
      </c>
      <c r="FS891" s="190" t="s">
        <v>271</v>
      </c>
      <c r="FT891" s="190" t="s">
        <v>271</v>
      </c>
      <c r="FU891" s="190" t="s">
        <v>272</v>
      </c>
      <c r="FV891" s="190" t="s">
        <v>271</v>
      </c>
      <c r="FW891" s="190" t="s">
        <v>271</v>
      </c>
      <c r="FX891" s="190" t="s">
        <v>271</v>
      </c>
      <c r="FY891" s="190" t="s">
        <v>271</v>
      </c>
      <c r="FZ891" s="190" t="s">
        <v>271</v>
      </c>
      <c r="GA891" s="190" t="s">
        <v>271</v>
      </c>
      <c r="GB891" s="190" t="s">
        <v>271</v>
      </c>
      <c r="GC891" s="190" t="s">
        <v>271</v>
      </c>
      <c r="GD891" s="190" t="s">
        <v>271</v>
      </c>
      <c r="GE891" s="190" t="s">
        <v>271</v>
      </c>
    </row>
    <row r="892" spans="1:187" x14ac:dyDescent="0.3">
      <c r="A892" s="190" t="s">
        <v>372</v>
      </c>
      <c r="B892" s="190">
        <v>3410</v>
      </c>
      <c r="C892" s="190" t="s">
        <v>178</v>
      </c>
      <c r="D892" s="190" t="s">
        <v>238</v>
      </c>
      <c r="E892" s="190" t="s">
        <v>3061</v>
      </c>
      <c r="F892" s="190" t="s">
        <v>3060</v>
      </c>
      <c r="G892" s="190" t="s">
        <v>2855</v>
      </c>
      <c r="H892" s="190" t="s">
        <v>369</v>
      </c>
      <c r="I892" s="190" t="s">
        <v>2945</v>
      </c>
      <c r="J892" s="190" t="s">
        <v>3059</v>
      </c>
      <c r="K892" s="190" t="s">
        <v>271</v>
      </c>
      <c r="L892" s="190" t="s">
        <v>271</v>
      </c>
      <c r="M892" s="190" t="s">
        <v>271</v>
      </c>
      <c r="N892" s="190" t="s">
        <v>271</v>
      </c>
      <c r="O892" s="190" t="s">
        <v>271</v>
      </c>
      <c r="P892" s="190" t="s">
        <v>271</v>
      </c>
      <c r="Q892" s="191">
        <v>42186</v>
      </c>
      <c r="R892" s="191">
        <v>42490</v>
      </c>
      <c r="T892" s="190" t="s">
        <v>452</v>
      </c>
      <c r="U892" s="194">
        <v>1684670</v>
      </c>
      <c r="V892" s="190" t="s">
        <v>3058</v>
      </c>
      <c r="W892" s="190" t="s">
        <v>918</v>
      </c>
      <c r="X892" s="190" t="s">
        <v>3057</v>
      </c>
      <c r="Y892" s="190" t="s">
        <v>271</v>
      </c>
      <c r="Z892" s="190" t="s">
        <v>271</v>
      </c>
      <c r="AA892" s="190" t="s">
        <v>271</v>
      </c>
      <c r="AB892" s="190" t="s">
        <v>448</v>
      </c>
      <c r="AC892" s="190" t="s">
        <v>3056</v>
      </c>
      <c r="AD892" s="190" t="s">
        <v>325</v>
      </c>
      <c r="AE892" s="190" t="s">
        <v>3055</v>
      </c>
      <c r="AF892" s="190" t="s">
        <v>3054</v>
      </c>
      <c r="AG892" s="193">
        <v>45000</v>
      </c>
      <c r="AH892" s="193">
        <v>75000</v>
      </c>
      <c r="AI892" s="193">
        <v>120000</v>
      </c>
      <c r="AJ892" s="193">
        <v>8000</v>
      </c>
      <c r="AK892" s="193">
        <v>10000</v>
      </c>
      <c r="AL892" s="193">
        <v>18000</v>
      </c>
      <c r="AM892" s="193">
        <v>0</v>
      </c>
      <c r="AN892" s="193">
        <v>0</v>
      </c>
      <c r="AO892" s="193">
        <v>0</v>
      </c>
      <c r="AP892" s="193">
        <v>38302</v>
      </c>
      <c r="AQ892" s="193">
        <v>38605</v>
      </c>
      <c r="AR892" s="193">
        <v>76907</v>
      </c>
      <c r="AS892" s="190" t="s">
        <v>271</v>
      </c>
      <c r="AT892" s="193" t="s">
        <v>271</v>
      </c>
      <c r="AU892" s="193" t="s">
        <v>271</v>
      </c>
      <c r="AV892" s="190" t="s">
        <v>271</v>
      </c>
      <c r="AW892" s="193" t="s">
        <v>271</v>
      </c>
      <c r="AX892" s="193" t="s">
        <v>271</v>
      </c>
      <c r="AY892" s="190" t="s">
        <v>271</v>
      </c>
      <c r="AZ892" s="193" t="s">
        <v>271</v>
      </c>
      <c r="BA892" s="193" t="s">
        <v>271</v>
      </c>
      <c r="BB892" s="190" t="s">
        <v>271</v>
      </c>
      <c r="BC892" s="193" t="s">
        <v>271</v>
      </c>
      <c r="BD892" s="193" t="s">
        <v>271</v>
      </c>
      <c r="BE892" s="190" t="s">
        <v>271</v>
      </c>
      <c r="BF892" s="193" t="s">
        <v>271</v>
      </c>
      <c r="BG892" s="193" t="s">
        <v>271</v>
      </c>
      <c r="BH892" s="190" t="s">
        <v>287</v>
      </c>
      <c r="BI892" s="193">
        <v>16347</v>
      </c>
      <c r="BJ892" s="193">
        <v>0</v>
      </c>
      <c r="BK892" s="190" t="s">
        <v>271</v>
      </c>
      <c r="BL892" s="193" t="s">
        <v>271</v>
      </c>
      <c r="BM892" s="193" t="s">
        <v>271</v>
      </c>
      <c r="BN892" s="190" t="s">
        <v>271</v>
      </c>
      <c r="BO892" s="193" t="s">
        <v>271</v>
      </c>
      <c r="BP892" s="193" t="s">
        <v>271</v>
      </c>
      <c r="BQ892" s="190" t="s">
        <v>271</v>
      </c>
      <c r="BR892" s="193" t="s">
        <v>271</v>
      </c>
      <c r="BS892" s="193" t="s">
        <v>271</v>
      </c>
      <c r="BT892" s="190" t="s">
        <v>287</v>
      </c>
      <c r="BU892" s="193">
        <v>60560</v>
      </c>
      <c r="BV892" s="193">
        <v>0</v>
      </c>
      <c r="BW892" s="193">
        <v>0</v>
      </c>
      <c r="BX892" s="193">
        <v>0</v>
      </c>
      <c r="BY892" s="193">
        <v>0</v>
      </c>
      <c r="BZ892" s="193">
        <v>0</v>
      </c>
      <c r="CA892" s="193">
        <v>0</v>
      </c>
      <c r="CB892" s="193">
        <v>0</v>
      </c>
      <c r="CC892" s="190" t="s">
        <v>271</v>
      </c>
      <c r="CD892" s="193" t="s">
        <v>271</v>
      </c>
      <c r="CE892" s="193" t="s">
        <v>271</v>
      </c>
      <c r="CF892" s="190" t="s">
        <v>271</v>
      </c>
      <c r="CG892" s="193" t="s">
        <v>271</v>
      </c>
      <c r="CH892" s="193" t="s">
        <v>271</v>
      </c>
      <c r="CI892" s="190" t="s">
        <v>271</v>
      </c>
      <c r="CJ892" s="193" t="s">
        <v>271</v>
      </c>
      <c r="CK892" s="193" t="s">
        <v>271</v>
      </c>
      <c r="CL892" s="190" t="s">
        <v>271</v>
      </c>
      <c r="CM892" s="193" t="s">
        <v>271</v>
      </c>
      <c r="CN892" s="193" t="s">
        <v>271</v>
      </c>
      <c r="CO892" s="190" t="s">
        <v>271</v>
      </c>
      <c r="CP892" s="193" t="s">
        <v>271</v>
      </c>
      <c r="CQ892" s="193" t="s">
        <v>271</v>
      </c>
      <c r="CR892" s="190" t="s">
        <v>271</v>
      </c>
      <c r="CS892" s="193" t="s">
        <v>271</v>
      </c>
      <c r="CT892" s="193" t="s">
        <v>271</v>
      </c>
      <c r="CU892" s="190" t="s">
        <v>271</v>
      </c>
      <c r="CV892" s="193" t="s">
        <v>271</v>
      </c>
      <c r="CW892" s="193" t="s">
        <v>271</v>
      </c>
      <c r="CX892" s="190" t="s">
        <v>271</v>
      </c>
      <c r="CY892" s="193" t="s">
        <v>271</v>
      </c>
      <c r="CZ892" s="193" t="s">
        <v>271</v>
      </c>
      <c r="DA892" s="190" t="s">
        <v>271</v>
      </c>
      <c r="DB892" s="193" t="s">
        <v>271</v>
      </c>
      <c r="DC892" s="193" t="s">
        <v>271</v>
      </c>
      <c r="DD892" s="190" t="s">
        <v>271</v>
      </c>
      <c r="DE892" s="193" t="s">
        <v>271</v>
      </c>
      <c r="DF892" s="193" t="s">
        <v>271</v>
      </c>
      <c r="DG892" s="190" t="s">
        <v>271</v>
      </c>
      <c r="DH892" s="193" t="s">
        <v>271</v>
      </c>
      <c r="DI892" s="193" t="s">
        <v>271</v>
      </c>
      <c r="DJ892" s="190" t="s">
        <v>271</v>
      </c>
      <c r="DK892" s="193" t="s">
        <v>271</v>
      </c>
      <c r="DL892" s="193" t="s">
        <v>271</v>
      </c>
      <c r="DM892" s="190" t="s">
        <v>271</v>
      </c>
      <c r="DN892" s="193" t="s">
        <v>271</v>
      </c>
      <c r="DO892" s="193" t="s">
        <v>271</v>
      </c>
      <c r="DP892" s="190" t="s">
        <v>271</v>
      </c>
      <c r="DQ892" s="193" t="s">
        <v>271</v>
      </c>
      <c r="DR892" s="193" t="s">
        <v>271</v>
      </c>
      <c r="DS892" s="190" t="s">
        <v>271</v>
      </c>
      <c r="DT892" s="193" t="s">
        <v>271</v>
      </c>
      <c r="DU892" s="193" t="s">
        <v>271</v>
      </c>
      <c r="DV892" s="190" t="s">
        <v>271</v>
      </c>
      <c r="DW892" s="193" t="s">
        <v>271</v>
      </c>
      <c r="DX892" s="193" t="s">
        <v>271</v>
      </c>
      <c r="DY892" s="190" t="s">
        <v>271</v>
      </c>
      <c r="DZ892" s="190" t="s">
        <v>271</v>
      </c>
      <c r="EA892" s="190" t="s">
        <v>271</v>
      </c>
      <c r="EB892" s="190" t="s">
        <v>271</v>
      </c>
      <c r="EC892" s="190" t="s">
        <v>271</v>
      </c>
      <c r="ED892" s="190" t="s">
        <v>271</v>
      </c>
      <c r="EE892" s="190" t="s">
        <v>271</v>
      </c>
      <c r="EF892" s="190" t="s">
        <v>271</v>
      </c>
      <c r="EG892" s="190" t="s">
        <v>271</v>
      </c>
      <c r="EH892" s="190" t="s">
        <v>271</v>
      </c>
      <c r="EI892" s="190" t="s">
        <v>283</v>
      </c>
      <c r="EJ892" s="190" t="s">
        <v>271</v>
      </c>
      <c r="EK892" s="190" t="s">
        <v>271</v>
      </c>
      <c r="EL892" s="190" t="s">
        <v>271</v>
      </c>
      <c r="EM892" s="190" t="s">
        <v>271</v>
      </c>
      <c r="EN892" s="190" t="s">
        <v>271</v>
      </c>
      <c r="EO892" s="190" t="s">
        <v>271</v>
      </c>
      <c r="EP892" s="190" t="s">
        <v>271</v>
      </c>
      <c r="EQ892" s="190" t="s">
        <v>271</v>
      </c>
      <c r="ER892" s="190" t="s">
        <v>271</v>
      </c>
      <c r="ES892" s="190" t="s">
        <v>271</v>
      </c>
      <c r="ET892" s="190" t="s">
        <v>271</v>
      </c>
      <c r="EU892" s="190" t="s">
        <v>271</v>
      </c>
      <c r="EV892" s="190" t="s">
        <v>271</v>
      </c>
      <c r="EW892" s="190" t="s">
        <v>271</v>
      </c>
      <c r="EX892" s="190" t="s">
        <v>271</v>
      </c>
      <c r="EY892" s="190" t="s">
        <v>271</v>
      </c>
      <c r="EZ892" s="190" t="s">
        <v>271</v>
      </c>
      <c r="FA892" s="190" t="s">
        <v>271</v>
      </c>
      <c r="FB892" s="193">
        <v>0</v>
      </c>
      <c r="FC892" s="190" t="s">
        <v>271</v>
      </c>
      <c r="FD892" s="190" t="s">
        <v>271</v>
      </c>
      <c r="FE892" s="190" t="s">
        <v>271</v>
      </c>
      <c r="FF892" s="190" t="s">
        <v>271</v>
      </c>
      <c r="FG892" s="190" t="s">
        <v>271</v>
      </c>
      <c r="FH892" s="190" t="s">
        <v>271</v>
      </c>
      <c r="FI892" s="190" t="s">
        <v>271</v>
      </c>
      <c r="FJ892" s="190" t="s">
        <v>271</v>
      </c>
      <c r="FK892" s="190" t="s">
        <v>271</v>
      </c>
      <c r="FL892" s="190" t="s">
        <v>271</v>
      </c>
      <c r="FM892" s="190" t="s">
        <v>271</v>
      </c>
      <c r="FN892" s="190" t="s">
        <v>271</v>
      </c>
      <c r="FO892" s="190" t="s">
        <v>271</v>
      </c>
      <c r="FP892" s="190" t="s">
        <v>271</v>
      </c>
      <c r="FQ892" s="193">
        <v>0</v>
      </c>
      <c r="FR892" s="193">
        <v>76907</v>
      </c>
      <c r="FS892" s="190" t="s">
        <v>271</v>
      </c>
      <c r="FT892" s="190" t="s">
        <v>271</v>
      </c>
      <c r="FU892" s="190" t="s">
        <v>272</v>
      </c>
      <c r="FV892" s="190" t="s">
        <v>271</v>
      </c>
      <c r="FW892" s="190" t="s">
        <v>271</v>
      </c>
      <c r="FX892" s="190" t="s">
        <v>271</v>
      </c>
      <c r="FY892" s="190" t="s">
        <v>271</v>
      </c>
      <c r="FZ892" s="190" t="s">
        <v>271</v>
      </c>
      <c r="GA892" s="190" t="s">
        <v>271</v>
      </c>
      <c r="GB892" s="190" t="s">
        <v>271</v>
      </c>
      <c r="GC892" s="190" t="s">
        <v>271</v>
      </c>
      <c r="GD892" s="190" t="s">
        <v>271</v>
      </c>
      <c r="GE892" s="190" t="s">
        <v>271</v>
      </c>
    </row>
    <row r="893" spans="1:187" x14ac:dyDescent="0.3">
      <c r="A893" s="190" t="s">
        <v>372</v>
      </c>
      <c r="B893" s="190">
        <v>3419</v>
      </c>
      <c r="C893" s="190" t="s">
        <v>178</v>
      </c>
      <c r="D893" s="190" t="s">
        <v>238</v>
      </c>
      <c r="E893" s="190" t="s">
        <v>3053</v>
      </c>
      <c r="F893" s="190" t="s">
        <v>3052</v>
      </c>
      <c r="G893" s="190" t="s">
        <v>2855</v>
      </c>
      <c r="H893" s="190" t="s">
        <v>369</v>
      </c>
      <c r="I893" s="190" t="s">
        <v>2945</v>
      </c>
      <c r="J893" s="190" t="s">
        <v>3041</v>
      </c>
      <c r="K893" s="190" t="s">
        <v>271</v>
      </c>
      <c r="L893" s="190" t="s">
        <v>271</v>
      </c>
      <c r="M893" s="190" t="s">
        <v>271</v>
      </c>
      <c r="N893" s="190" t="s">
        <v>271</v>
      </c>
      <c r="O893" s="190" t="s">
        <v>271</v>
      </c>
      <c r="P893" s="190" t="s">
        <v>271</v>
      </c>
      <c r="Q893" s="191">
        <v>42309</v>
      </c>
      <c r="R893" s="191">
        <v>42551</v>
      </c>
      <c r="T893" s="190" t="s">
        <v>1332</v>
      </c>
      <c r="U893" s="194">
        <v>1609495.44</v>
      </c>
      <c r="V893" s="190" t="s">
        <v>3040</v>
      </c>
      <c r="W893" s="190" t="s">
        <v>3039</v>
      </c>
      <c r="X893" s="190" t="s">
        <v>3038</v>
      </c>
      <c r="Y893" s="190" t="s">
        <v>3037</v>
      </c>
      <c r="Z893" s="190" t="s">
        <v>3036</v>
      </c>
      <c r="AA893" s="190" t="s">
        <v>3035</v>
      </c>
      <c r="AB893" s="190" t="s">
        <v>448</v>
      </c>
      <c r="AC893" s="190" t="s">
        <v>3051</v>
      </c>
      <c r="AD893" s="190" t="s">
        <v>325</v>
      </c>
      <c r="AE893" s="190" t="s">
        <v>3050</v>
      </c>
      <c r="AF893" s="190" t="s">
        <v>3049</v>
      </c>
      <c r="AG893" s="193">
        <v>35380</v>
      </c>
      <c r="AH893" s="193">
        <v>41340</v>
      </c>
      <c r="AI893" s="193">
        <v>76720</v>
      </c>
      <c r="AJ893" s="193">
        <v>7076</v>
      </c>
      <c r="AK893" s="193">
        <v>8276</v>
      </c>
      <c r="AL893" s="193">
        <v>15352</v>
      </c>
      <c r="AM893" s="193">
        <v>35380</v>
      </c>
      <c r="AN893" s="193">
        <v>41340</v>
      </c>
      <c r="AO893" s="193">
        <v>76720</v>
      </c>
      <c r="AP893" s="193">
        <v>7076</v>
      </c>
      <c r="AQ893" s="193">
        <v>8276</v>
      </c>
      <c r="AR893" s="193">
        <v>15352</v>
      </c>
      <c r="AS893" s="190" t="s">
        <v>271</v>
      </c>
      <c r="AT893" s="193" t="s">
        <v>271</v>
      </c>
      <c r="AU893" s="193" t="s">
        <v>271</v>
      </c>
      <c r="AV893" s="190" t="s">
        <v>271</v>
      </c>
      <c r="AW893" s="193" t="s">
        <v>271</v>
      </c>
      <c r="AX893" s="193" t="s">
        <v>271</v>
      </c>
      <c r="AY893" s="190" t="s">
        <v>271</v>
      </c>
      <c r="AZ893" s="193" t="s">
        <v>271</v>
      </c>
      <c r="BA893" s="193" t="s">
        <v>271</v>
      </c>
      <c r="BB893" s="190" t="s">
        <v>271</v>
      </c>
      <c r="BC893" s="193" t="s">
        <v>271</v>
      </c>
      <c r="BD893" s="193" t="s">
        <v>271</v>
      </c>
      <c r="BE893" s="190" t="s">
        <v>271</v>
      </c>
      <c r="BF893" s="193" t="s">
        <v>271</v>
      </c>
      <c r="BG893" s="193" t="s">
        <v>271</v>
      </c>
      <c r="BH893" s="190" t="s">
        <v>287</v>
      </c>
      <c r="BI893" s="193">
        <v>15352</v>
      </c>
      <c r="BJ893" s="193">
        <v>76760</v>
      </c>
      <c r="BK893" s="190" t="s">
        <v>271</v>
      </c>
      <c r="BL893" s="193" t="s">
        <v>271</v>
      </c>
      <c r="BM893" s="193" t="s">
        <v>271</v>
      </c>
      <c r="BN893" s="190" t="s">
        <v>271</v>
      </c>
      <c r="BO893" s="193" t="s">
        <v>271</v>
      </c>
      <c r="BP893" s="193" t="s">
        <v>271</v>
      </c>
      <c r="BQ893" s="190" t="s">
        <v>271</v>
      </c>
      <c r="BR893" s="193" t="s">
        <v>271</v>
      </c>
      <c r="BS893" s="193" t="s">
        <v>271</v>
      </c>
      <c r="BT893" s="190" t="s">
        <v>271</v>
      </c>
      <c r="BU893" s="193" t="s">
        <v>271</v>
      </c>
      <c r="BV893" s="193" t="s">
        <v>271</v>
      </c>
      <c r="BW893" s="193" t="s">
        <v>271</v>
      </c>
      <c r="BX893" s="193" t="s">
        <v>271</v>
      </c>
      <c r="BY893" s="193">
        <v>0</v>
      </c>
      <c r="BZ893" s="193" t="s">
        <v>271</v>
      </c>
      <c r="CA893" s="193" t="s">
        <v>271</v>
      </c>
      <c r="CB893" s="193">
        <v>0</v>
      </c>
      <c r="CC893" s="190" t="s">
        <v>271</v>
      </c>
      <c r="CD893" s="193" t="s">
        <v>271</v>
      </c>
      <c r="CE893" s="193" t="s">
        <v>271</v>
      </c>
      <c r="CF893" s="190" t="s">
        <v>271</v>
      </c>
      <c r="CG893" s="193" t="s">
        <v>271</v>
      </c>
      <c r="CH893" s="193" t="s">
        <v>271</v>
      </c>
      <c r="CI893" s="190" t="s">
        <v>271</v>
      </c>
      <c r="CJ893" s="193" t="s">
        <v>271</v>
      </c>
      <c r="CK893" s="193" t="s">
        <v>271</v>
      </c>
      <c r="CL893" s="190" t="s">
        <v>271</v>
      </c>
      <c r="CM893" s="193" t="s">
        <v>271</v>
      </c>
      <c r="CN893" s="193" t="s">
        <v>271</v>
      </c>
      <c r="CO893" s="190" t="s">
        <v>271</v>
      </c>
      <c r="CP893" s="193" t="s">
        <v>271</v>
      </c>
      <c r="CQ893" s="193" t="s">
        <v>271</v>
      </c>
      <c r="CR893" s="190" t="s">
        <v>271</v>
      </c>
      <c r="CS893" s="193" t="s">
        <v>271</v>
      </c>
      <c r="CT893" s="193" t="s">
        <v>271</v>
      </c>
      <c r="CU893" s="190" t="s">
        <v>271</v>
      </c>
      <c r="CV893" s="193" t="s">
        <v>271</v>
      </c>
      <c r="CW893" s="193" t="s">
        <v>271</v>
      </c>
      <c r="CX893" s="190" t="s">
        <v>271</v>
      </c>
      <c r="CY893" s="193" t="s">
        <v>271</v>
      </c>
      <c r="CZ893" s="193" t="s">
        <v>271</v>
      </c>
      <c r="DA893" s="190" t="s">
        <v>271</v>
      </c>
      <c r="DB893" s="193" t="s">
        <v>271</v>
      </c>
      <c r="DC893" s="193" t="s">
        <v>271</v>
      </c>
      <c r="DD893" s="190" t="s">
        <v>271</v>
      </c>
      <c r="DE893" s="193" t="s">
        <v>271</v>
      </c>
      <c r="DF893" s="193" t="s">
        <v>271</v>
      </c>
      <c r="DG893" s="190" t="s">
        <v>271</v>
      </c>
      <c r="DH893" s="193" t="s">
        <v>271</v>
      </c>
      <c r="DI893" s="193" t="s">
        <v>271</v>
      </c>
      <c r="DJ893" s="190" t="s">
        <v>271</v>
      </c>
      <c r="DK893" s="193" t="s">
        <v>271</v>
      </c>
      <c r="DL893" s="193" t="s">
        <v>271</v>
      </c>
      <c r="DM893" s="190" t="s">
        <v>271</v>
      </c>
      <c r="DN893" s="193" t="s">
        <v>271</v>
      </c>
      <c r="DO893" s="193" t="s">
        <v>271</v>
      </c>
      <c r="DP893" s="190" t="s">
        <v>271</v>
      </c>
      <c r="DQ893" s="193" t="s">
        <v>271</v>
      </c>
      <c r="DR893" s="193" t="s">
        <v>271</v>
      </c>
      <c r="DS893" s="190" t="s">
        <v>271</v>
      </c>
      <c r="DT893" s="193" t="s">
        <v>271</v>
      </c>
      <c r="DU893" s="193" t="s">
        <v>271</v>
      </c>
      <c r="DV893" s="190" t="s">
        <v>271</v>
      </c>
      <c r="DW893" s="193" t="s">
        <v>271</v>
      </c>
      <c r="DX893" s="193" t="s">
        <v>271</v>
      </c>
      <c r="DY893" s="190" t="s">
        <v>356</v>
      </c>
      <c r="DZ893" s="190" t="s">
        <v>272</v>
      </c>
      <c r="EA893" s="190" t="s">
        <v>539</v>
      </c>
      <c r="EB893" s="190" t="s">
        <v>271</v>
      </c>
      <c r="EC893" s="190" t="s">
        <v>297</v>
      </c>
      <c r="ED893" s="190" t="s">
        <v>271</v>
      </c>
      <c r="EE893" s="190" t="s">
        <v>271</v>
      </c>
      <c r="EF893" s="190" t="s">
        <v>271</v>
      </c>
      <c r="EG893" s="190" t="s">
        <v>352</v>
      </c>
      <c r="EH893" s="190" t="s">
        <v>320</v>
      </c>
      <c r="EI893" s="190" t="s">
        <v>283</v>
      </c>
      <c r="EJ893" s="190" t="s">
        <v>245</v>
      </c>
      <c r="EK893" s="190" t="s">
        <v>379</v>
      </c>
      <c r="EL893" s="190" t="s">
        <v>272</v>
      </c>
      <c r="EM893" s="190" t="s">
        <v>272</v>
      </c>
      <c r="EN893" s="190" t="s">
        <v>272</v>
      </c>
      <c r="EO893" s="190" t="s">
        <v>272</v>
      </c>
      <c r="EP893" s="190" t="s">
        <v>378</v>
      </c>
      <c r="EQ893" s="190">
        <v>4</v>
      </c>
      <c r="ER893" s="190" t="s">
        <v>349</v>
      </c>
      <c r="ES893" s="190" t="s">
        <v>272</v>
      </c>
      <c r="ET893" s="190" t="s">
        <v>272</v>
      </c>
      <c r="EU893" s="190" t="s">
        <v>272</v>
      </c>
      <c r="EV893" s="190" t="s">
        <v>272</v>
      </c>
      <c r="EW893" s="190" t="s">
        <v>303</v>
      </c>
      <c r="EX893" s="190">
        <v>4</v>
      </c>
      <c r="EY893" s="190" t="s">
        <v>278</v>
      </c>
      <c r="EZ893" s="190" t="s">
        <v>266</v>
      </c>
      <c r="FA893" s="190" t="s">
        <v>260</v>
      </c>
      <c r="FB893" s="193">
        <v>1</v>
      </c>
      <c r="FC893" s="190" t="s">
        <v>276</v>
      </c>
      <c r="FD893" s="190" t="s">
        <v>271</v>
      </c>
      <c r="FE893" s="190" t="s">
        <v>271</v>
      </c>
      <c r="FF893" s="190" t="s">
        <v>263</v>
      </c>
      <c r="FG893" s="190" t="s">
        <v>271</v>
      </c>
      <c r="FH893" s="190" t="s">
        <v>271</v>
      </c>
      <c r="FI893" s="190" t="s">
        <v>3048</v>
      </c>
      <c r="FJ893" s="190" t="s">
        <v>271</v>
      </c>
      <c r="FK893" s="190" t="s">
        <v>271</v>
      </c>
      <c r="FL893" s="190" t="s">
        <v>3047</v>
      </c>
      <c r="FM893" s="190" t="s">
        <v>3046</v>
      </c>
      <c r="FN893" s="190" t="s">
        <v>3045</v>
      </c>
      <c r="FO893" s="190" t="s">
        <v>271</v>
      </c>
      <c r="FP893" s="190" t="s">
        <v>3044</v>
      </c>
      <c r="FQ893" s="193">
        <v>76720</v>
      </c>
      <c r="FR893" s="193">
        <v>15352</v>
      </c>
      <c r="FS893" s="190" t="s">
        <v>271</v>
      </c>
      <c r="FT893" s="190" t="s">
        <v>271</v>
      </c>
      <c r="FU893" s="190" t="s">
        <v>272</v>
      </c>
      <c r="FV893" s="190" t="s">
        <v>271</v>
      </c>
      <c r="FW893" s="190" t="s">
        <v>271</v>
      </c>
      <c r="FX893" s="190" t="s">
        <v>271</v>
      </c>
      <c r="FY893" s="190" t="s">
        <v>271</v>
      </c>
      <c r="FZ893" s="190" t="s">
        <v>271</v>
      </c>
      <c r="GA893" s="190" t="s">
        <v>271</v>
      </c>
      <c r="GB893" s="190" t="s">
        <v>271</v>
      </c>
      <c r="GC893" s="190" t="s">
        <v>271</v>
      </c>
      <c r="GD893" s="190" t="s">
        <v>271</v>
      </c>
      <c r="GE893" s="190" t="s">
        <v>271</v>
      </c>
    </row>
    <row r="894" spans="1:187" x14ac:dyDescent="0.3">
      <c r="A894" s="190" t="s">
        <v>372</v>
      </c>
      <c r="B894" s="190">
        <v>3420</v>
      </c>
      <c r="C894" s="190" t="s">
        <v>178</v>
      </c>
      <c r="D894" s="190" t="s">
        <v>238</v>
      </c>
      <c r="E894" s="190" t="s">
        <v>3043</v>
      </c>
      <c r="F894" s="190" t="s">
        <v>3042</v>
      </c>
      <c r="G894" s="190" t="s">
        <v>2855</v>
      </c>
      <c r="H894" s="190" t="s">
        <v>1104</v>
      </c>
      <c r="I894" s="190" t="s">
        <v>2945</v>
      </c>
      <c r="J894" s="190" t="s">
        <v>3041</v>
      </c>
      <c r="K894" s="190" t="s">
        <v>271</v>
      </c>
      <c r="L894" s="190" t="s">
        <v>271</v>
      </c>
      <c r="M894" s="190" t="s">
        <v>271</v>
      </c>
      <c r="N894" s="190" t="s">
        <v>271</v>
      </c>
      <c r="O894" s="190" t="s">
        <v>271</v>
      </c>
      <c r="P894" s="190" t="s">
        <v>271</v>
      </c>
      <c r="Q894" s="191">
        <v>42309</v>
      </c>
      <c r="R894" s="191">
        <v>42551</v>
      </c>
      <c r="T894" s="190" t="s">
        <v>391</v>
      </c>
      <c r="U894" s="194">
        <v>1776000</v>
      </c>
      <c r="V894" s="190" t="s">
        <v>3040</v>
      </c>
      <c r="W894" s="190" t="s">
        <v>3039</v>
      </c>
      <c r="X894" s="190" t="s">
        <v>3038</v>
      </c>
      <c r="Y894" s="190" t="s">
        <v>3037</v>
      </c>
      <c r="Z894" s="190" t="s">
        <v>3036</v>
      </c>
      <c r="AA894" s="190" t="s">
        <v>3035</v>
      </c>
      <c r="AB894" s="190" t="s">
        <v>448</v>
      </c>
      <c r="AC894" s="190" t="s">
        <v>3034</v>
      </c>
      <c r="AD894" s="190" t="s">
        <v>325</v>
      </c>
      <c r="AE894" s="190" t="s">
        <v>3033</v>
      </c>
      <c r="AF894" s="190" t="s">
        <v>3032</v>
      </c>
      <c r="AG894" s="193">
        <v>1200</v>
      </c>
      <c r="AH894" s="193">
        <v>500</v>
      </c>
      <c r="AI894" s="193">
        <v>1700</v>
      </c>
      <c r="AJ894" s="193">
        <v>240</v>
      </c>
      <c r="AK894" s="193">
        <v>100</v>
      </c>
      <c r="AL894" s="193">
        <v>340</v>
      </c>
      <c r="AM894" s="193">
        <v>1200</v>
      </c>
      <c r="AN894" s="193">
        <v>500</v>
      </c>
      <c r="AO894" s="193">
        <v>1700</v>
      </c>
      <c r="AP894" s="193">
        <v>240</v>
      </c>
      <c r="AQ894" s="193">
        <v>100</v>
      </c>
      <c r="AR894" s="193">
        <v>340</v>
      </c>
      <c r="AS894" s="190" t="s">
        <v>271</v>
      </c>
      <c r="AT894" s="193" t="s">
        <v>271</v>
      </c>
      <c r="AU894" s="193" t="s">
        <v>271</v>
      </c>
      <c r="AV894" s="190" t="s">
        <v>271</v>
      </c>
      <c r="AW894" s="193" t="s">
        <v>271</v>
      </c>
      <c r="AX894" s="193" t="s">
        <v>271</v>
      </c>
      <c r="AY894" s="190" t="s">
        <v>271</v>
      </c>
      <c r="AZ894" s="193" t="s">
        <v>271</v>
      </c>
      <c r="BA894" s="193" t="s">
        <v>271</v>
      </c>
      <c r="BB894" s="190" t="s">
        <v>271</v>
      </c>
      <c r="BC894" s="193" t="s">
        <v>271</v>
      </c>
      <c r="BD894" s="193" t="s">
        <v>271</v>
      </c>
      <c r="BE894" s="190" t="s">
        <v>271</v>
      </c>
      <c r="BF894" s="193" t="s">
        <v>271</v>
      </c>
      <c r="BG894" s="193" t="s">
        <v>271</v>
      </c>
      <c r="BH894" s="190" t="s">
        <v>287</v>
      </c>
      <c r="BI894" s="193">
        <v>340</v>
      </c>
      <c r="BJ894" s="193">
        <v>1700</v>
      </c>
      <c r="BK894" s="190" t="s">
        <v>271</v>
      </c>
      <c r="BL894" s="193" t="s">
        <v>271</v>
      </c>
      <c r="BM894" s="193" t="s">
        <v>271</v>
      </c>
      <c r="BN894" s="190" t="s">
        <v>271</v>
      </c>
      <c r="BO894" s="193" t="s">
        <v>271</v>
      </c>
      <c r="BP894" s="193" t="s">
        <v>271</v>
      </c>
      <c r="BQ894" s="190" t="s">
        <v>271</v>
      </c>
      <c r="BR894" s="193" t="s">
        <v>271</v>
      </c>
      <c r="BS894" s="193" t="s">
        <v>271</v>
      </c>
      <c r="BT894" s="190" t="s">
        <v>271</v>
      </c>
      <c r="BU894" s="193" t="s">
        <v>271</v>
      </c>
      <c r="BV894" s="193" t="s">
        <v>271</v>
      </c>
      <c r="BW894" s="193" t="s">
        <v>271</v>
      </c>
      <c r="BX894" s="193" t="s">
        <v>271</v>
      </c>
      <c r="BY894" s="193">
        <v>0</v>
      </c>
      <c r="BZ894" s="193" t="s">
        <v>271</v>
      </c>
      <c r="CA894" s="193" t="s">
        <v>271</v>
      </c>
      <c r="CB894" s="193">
        <v>0</v>
      </c>
      <c r="CC894" s="190" t="s">
        <v>271</v>
      </c>
      <c r="CD894" s="193" t="s">
        <v>271</v>
      </c>
      <c r="CE894" s="193" t="s">
        <v>271</v>
      </c>
      <c r="CF894" s="190" t="s">
        <v>271</v>
      </c>
      <c r="CG894" s="193" t="s">
        <v>271</v>
      </c>
      <c r="CH894" s="193" t="s">
        <v>271</v>
      </c>
      <c r="CI894" s="190" t="s">
        <v>271</v>
      </c>
      <c r="CJ894" s="193" t="s">
        <v>271</v>
      </c>
      <c r="CK894" s="193" t="s">
        <v>271</v>
      </c>
      <c r="CL894" s="190" t="s">
        <v>271</v>
      </c>
      <c r="CM894" s="193" t="s">
        <v>271</v>
      </c>
      <c r="CN894" s="193" t="s">
        <v>271</v>
      </c>
      <c r="CO894" s="190" t="s">
        <v>271</v>
      </c>
      <c r="CP894" s="193" t="s">
        <v>271</v>
      </c>
      <c r="CQ894" s="193" t="s">
        <v>271</v>
      </c>
      <c r="CR894" s="190" t="s">
        <v>271</v>
      </c>
      <c r="CS894" s="193" t="s">
        <v>271</v>
      </c>
      <c r="CT894" s="193" t="s">
        <v>271</v>
      </c>
      <c r="CU894" s="190" t="s">
        <v>271</v>
      </c>
      <c r="CV894" s="193" t="s">
        <v>271</v>
      </c>
      <c r="CW894" s="193" t="s">
        <v>271</v>
      </c>
      <c r="CX894" s="190" t="s">
        <v>271</v>
      </c>
      <c r="CY894" s="193" t="s">
        <v>271</v>
      </c>
      <c r="CZ894" s="193" t="s">
        <v>271</v>
      </c>
      <c r="DA894" s="190" t="s">
        <v>271</v>
      </c>
      <c r="DB894" s="193" t="s">
        <v>271</v>
      </c>
      <c r="DC894" s="193" t="s">
        <v>271</v>
      </c>
      <c r="DD894" s="190" t="s">
        <v>271</v>
      </c>
      <c r="DE894" s="193" t="s">
        <v>271</v>
      </c>
      <c r="DF894" s="193" t="s">
        <v>271</v>
      </c>
      <c r="DG894" s="190" t="s">
        <v>271</v>
      </c>
      <c r="DH894" s="193" t="s">
        <v>271</v>
      </c>
      <c r="DI894" s="193" t="s">
        <v>271</v>
      </c>
      <c r="DJ894" s="190" t="s">
        <v>271</v>
      </c>
      <c r="DK894" s="193" t="s">
        <v>271</v>
      </c>
      <c r="DL894" s="193" t="s">
        <v>271</v>
      </c>
      <c r="DM894" s="190" t="s">
        <v>271</v>
      </c>
      <c r="DN894" s="193" t="s">
        <v>271</v>
      </c>
      <c r="DO894" s="193" t="s">
        <v>271</v>
      </c>
      <c r="DP894" s="190" t="s">
        <v>271</v>
      </c>
      <c r="DQ894" s="193" t="s">
        <v>271</v>
      </c>
      <c r="DR894" s="193" t="s">
        <v>271</v>
      </c>
      <c r="DS894" s="190" t="s">
        <v>271</v>
      </c>
      <c r="DT894" s="193" t="s">
        <v>271</v>
      </c>
      <c r="DU894" s="193" t="s">
        <v>271</v>
      </c>
      <c r="DV894" s="190" t="s">
        <v>271</v>
      </c>
      <c r="DW894" s="193" t="s">
        <v>271</v>
      </c>
      <c r="DX894" s="193" t="s">
        <v>271</v>
      </c>
      <c r="DY894" s="190" t="s">
        <v>356</v>
      </c>
      <c r="DZ894" s="190" t="s">
        <v>272</v>
      </c>
      <c r="EA894" s="190" t="s">
        <v>539</v>
      </c>
      <c r="EB894" s="190" t="s">
        <v>271</v>
      </c>
      <c r="EC894" s="190" t="s">
        <v>297</v>
      </c>
      <c r="ED894" s="190" t="s">
        <v>271</v>
      </c>
      <c r="EE894" s="190" t="s">
        <v>271</v>
      </c>
      <c r="EF894" s="190" t="s">
        <v>271</v>
      </c>
      <c r="EG894" s="190" t="s">
        <v>352</v>
      </c>
      <c r="EH894" s="190" t="s">
        <v>320</v>
      </c>
      <c r="EI894" s="190" t="s">
        <v>283</v>
      </c>
      <c r="EJ894" s="190" t="s">
        <v>246</v>
      </c>
      <c r="EK894" s="190" t="s">
        <v>379</v>
      </c>
      <c r="EL894" s="190" t="s">
        <v>272</v>
      </c>
      <c r="EM894" s="190" t="s">
        <v>272</v>
      </c>
      <c r="EN894" s="190" t="s">
        <v>272</v>
      </c>
      <c r="EO894" s="190" t="s">
        <v>272</v>
      </c>
      <c r="EP894" s="190" t="s">
        <v>378</v>
      </c>
      <c r="EQ894" s="190">
        <v>4</v>
      </c>
      <c r="ER894" s="190" t="s">
        <v>349</v>
      </c>
      <c r="ES894" s="190" t="s">
        <v>272</v>
      </c>
      <c r="ET894" s="190" t="s">
        <v>297</v>
      </c>
      <c r="EU894" s="190" t="s">
        <v>272</v>
      </c>
      <c r="EV894" s="190" t="s">
        <v>272</v>
      </c>
      <c r="EW894" s="190" t="s">
        <v>303</v>
      </c>
      <c r="EX894" s="190">
        <v>3</v>
      </c>
      <c r="EY894" s="190" t="s">
        <v>278</v>
      </c>
      <c r="EZ894" s="190" t="s">
        <v>266</v>
      </c>
      <c r="FA894" s="190" t="s">
        <v>260</v>
      </c>
      <c r="FB894" s="193">
        <v>1</v>
      </c>
      <c r="FC894" s="190" t="s">
        <v>276</v>
      </c>
      <c r="FD894" s="190" t="s">
        <v>271</v>
      </c>
      <c r="FE894" s="190" t="s">
        <v>271</v>
      </c>
      <c r="FF894" s="190" t="s">
        <v>263</v>
      </c>
      <c r="FG894" s="190" t="s">
        <v>271</v>
      </c>
      <c r="FH894" s="190" t="s">
        <v>271</v>
      </c>
      <c r="FI894" s="190" t="s">
        <v>1566</v>
      </c>
      <c r="FJ894" s="190" t="s">
        <v>271</v>
      </c>
      <c r="FK894" s="190" t="s">
        <v>271</v>
      </c>
      <c r="FL894" s="190" t="s">
        <v>3031</v>
      </c>
      <c r="FM894" s="190" t="s">
        <v>3030</v>
      </c>
      <c r="FN894" s="190" t="s">
        <v>3029</v>
      </c>
      <c r="FO894" s="190" t="s">
        <v>271</v>
      </c>
      <c r="FP894" s="190" t="s">
        <v>3028</v>
      </c>
      <c r="FQ894" s="193">
        <v>1700</v>
      </c>
      <c r="FR894" s="193">
        <v>340</v>
      </c>
      <c r="FS894" s="190" t="s">
        <v>271</v>
      </c>
      <c r="FT894" s="190" t="s">
        <v>271</v>
      </c>
      <c r="FU894" s="190" t="s">
        <v>272</v>
      </c>
      <c r="FV894" s="190" t="s">
        <v>271</v>
      </c>
      <c r="FW894" s="190" t="s">
        <v>271</v>
      </c>
      <c r="FX894" s="190" t="s">
        <v>271</v>
      </c>
      <c r="FY894" s="190" t="s">
        <v>271</v>
      </c>
      <c r="FZ894" s="190" t="s">
        <v>271</v>
      </c>
      <c r="GA894" s="190" t="s">
        <v>271</v>
      </c>
      <c r="GB894" s="190" t="s">
        <v>271</v>
      </c>
      <c r="GC894" s="190" t="s">
        <v>271</v>
      </c>
      <c r="GD894" s="190" t="s">
        <v>271</v>
      </c>
      <c r="GE894" s="190" t="s">
        <v>271</v>
      </c>
    </row>
    <row r="895" spans="1:187" x14ac:dyDescent="0.3">
      <c r="A895" s="190" t="s">
        <v>372</v>
      </c>
      <c r="B895" s="190">
        <v>3425</v>
      </c>
      <c r="C895" s="190" t="s">
        <v>178</v>
      </c>
      <c r="D895" s="190" t="s">
        <v>238</v>
      </c>
      <c r="E895" s="190" t="s">
        <v>1580</v>
      </c>
      <c r="F895" s="190" t="s">
        <v>1579</v>
      </c>
      <c r="G895" s="190" t="s">
        <v>1337</v>
      </c>
      <c r="H895" s="190" t="s">
        <v>369</v>
      </c>
      <c r="I895" s="190" t="s">
        <v>1543</v>
      </c>
      <c r="J895" s="190" t="s">
        <v>1578</v>
      </c>
      <c r="K895" s="190" t="s">
        <v>271</v>
      </c>
      <c r="L895" s="190" t="s">
        <v>271</v>
      </c>
      <c r="M895" s="190" t="s">
        <v>271</v>
      </c>
      <c r="N895" s="190" t="s">
        <v>271</v>
      </c>
      <c r="O895" s="190" t="s">
        <v>271</v>
      </c>
      <c r="P895" s="190" t="s">
        <v>271</v>
      </c>
      <c r="Q895" s="191">
        <v>42093</v>
      </c>
      <c r="R895" s="191">
        <v>42460</v>
      </c>
      <c r="S895" s="191">
        <v>42735</v>
      </c>
      <c r="T895" s="190" t="s">
        <v>452</v>
      </c>
      <c r="U895" s="194">
        <v>2100000</v>
      </c>
      <c r="V895" s="190" t="s">
        <v>1577</v>
      </c>
      <c r="W895" s="190" t="s">
        <v>1576</v>
      </c>
      <c r="X895" s="190" t="s">
        <v>1575</v>
      </c>
      <c r="Y895" s="190" t="s">
        <v>1574</v>
      </c>
      <c r="Z895" s="190" t="s">
        <v>1573</v>
      </c>
      <c r="AA895" s="190" t="s">
        <v>1572</v>
      </c>
      <c r="AB895" s="190" t="s">
        <v>448</v>
      </c>
      <c r="AC895" s="190" t="s">
        <v>1571</v>
      </c>
      <c r="AD895" s="190" t="s">
        <v>325</v>
      </c>
      <c r="AE895" s="190" t="s">
        <v>1570</v>
      </c>
      <c r="AF895" s="190" t="s">
        <v>1569</v>
      </c>
      <c r="AG895" s="193">
        <v>0</v>
      </c>
      <c r="AH895" s="193">
        <v>0</v>
      </c>
      <c r="AI895" s="193">
        <v>0</v>
      </c>
      <c r="AJ895" s="193">
        <v>20250</v>
      </c>
      <c r="AK895" s="193">
        <v>20250</v>
      </c>
      <c r="AL895" s="193">
        <v>40500</v>
      </c>
      <c r="AM895" s="193">
        <v>0</v>
      </c>
      <c r="AN895" s="193">
        <v>0</v>
      </c>
      <c r="AO895" s="193">
        <v>0</v>
      </c>
      <c r="AP895" s="193">
        <v>20250</v>
      </c>
      <c r="AQ895" s="193">
        <v>20250</v>
      </c>
      <c r="AR895" s="193">
        <v>40500</v>
      </c>
      <c r="AS895" s="190" t="s">
        <v>271</v>
      </c>
      <c r="AT895" s="193" t="s">
        <v>271</v>
      </c>
      <c r="AU895" s="193" t="s">
        <v>271</v>
      </c>
      <c r="AV895" s="190" t="s">
        <v>271</v>
      </c>
      <c r="AW895" s="193" t="s">
        <v>271</v>
      </c>
      <c r="AX895" s="193" t="s">
        <v>271</v>
      </c>
      <c r="AY895" s="190" t="s">
        <v>271</v>
      </c>
      <c r="AZ895" s="193" t="s">
        <v>271</v>
      </c>
      <c r="BA895" s="193" t="s">
        <v>271</v>
      </c>
      <c r="BB895" s="190" t="s">
        <v>271</v>
      </c>
      <c r="BC895" s="193" t="s">
        <v>271</v>
      </c>
      <c r="BD895" s="193" t="s">
        <v>271</v>
      </c>
      <c r="BE895" s="190" t="s">
        <v>271</v>
      </c>
      <c r="BF895" s="193" t="s">
        <v>271</v>
      </c>
      <c r="BG895" s="193" t="s">
        <v>271</v>
      </c>
      <c r="BH895" s="190" t="s">
        <v>271</v>
      </c>
      <c r="BI895" s="193" t="s">
        <v>271</v>
      </c>
      <c r="BJ895" s="193" t="s">
        <v>271</v>
      </c>
      <c r="BK895" s="190" t="s">
        <v>271</v>
      </c>
      <c r="BL895" s="193" t="s">
        <v>271</v>
      </c>
      <c r="BM895" s="193" t="s">
        <v>271</v>
      </c>
      <c r="BN895" s="190" t="s">
        <v>271</v>
      </c>
      <c r="BO895" s="193" t="s">
        <v>271</v>
      </c>
      <c r="BP895" s="193" t="s">
        <v>271</v>
      </c>
      <c r="BQ895" s="190" t="s">
        <v>271</v>
      </c>
      <c r="BR895" s="193" t="s">
        <v>271</v>
      </c>
      <c r="BS895" s="193" t="s">
        <v>271</v>
      </c>
      <c r="BT895" s="190" t="s">
        <v>287</v>
      </c>
      <c r="BU895" s="193">
        <v>17000</v>
      </c>
      <c r="BV895" s="193">
        <v>0</v>
      </c>
      <c r="BW895" s="193" t="s">
        <v>271</v>
      </c>
      <c r="BX895" s="193" t="s">
        <v>271</v>
      </c>
      <c r="BY895" s="193">
        <v>0</v>
      </c>
      <c r="BZ895" s="193" t="s">
        <v>271</v>
      </c>
      <c r="CA895" s="193" t="s">
        <v>271</v>
      </c>
      <c r="CB895" s="193">
        <v>0</v>
      </c>
      <c r="CC895" s="190" t="s">
        <v>271</v>
      </c>
      <c r="CD895" s="193" t="s">
        <v>271</v>
      </c>
      <c r="CE895" s="193" t="s">
        <v>271</v>
      </c>
      <c r="CF895" s="190" t="s">
        <v>271</v>
      </c>
      <c r="CG895" s="193" t="s">
        <v>271</v>
      </c>
      <c r="CH895" s="193" t="s">
        <v>271</v>
      </c>
      <c r="CI895" s="190" t="s">
        <v>271</v>
      </c>
      <c r="CJ895" s="193" t="s">
        <v>271</v>
      </c>
      <c r="CK895" s="193" t="s">
        <v>271</v>
      </c>
      <c r="CL895" s="190" t="s">
        <v>271</v>
      </c>
      <c r="CM895" s="193" t="s">
        <v>271</v>
      </c>
      <c r="CN895" s="193" t="s">
        <v>271</v>
      </c>
      <c r="CO895" s="190" t="s">
        <v>271</v>
      </c>
      <c r="CP895" s="193" t="s">
        <v>271</v>
      </c>
      <c r="CQ895" s="193" t="s">
        <v>271</v>
      </c>
      <c r="CR895" s="190" t="s">
        <v>271</v>
      </c>
      <c r="CS895" s="193" t="s">
        <v>271</v>
      </c>
      <c r="CT895" s="193" t="s">
        <v>271</v>
      </c>
      <c r="CU895" s="190" t="s">
        <v>271</v>
      </c>
      <c r="CV895" s="193" t="s">
        <v>271</v>
      </c>
      <c r="CW895" s="193" t="s">
        <v>271</v>
      </c>
      <c r="CX895" s="190" t="s">
        <v>271</v>
      </c>
      <c r="CY895" s="193" t="s">
        <v>271</v>
      </c>
      <c r="CZ895" s="193" t="s">
        <v>271</v>
      </c>
      <c r="DA895" s="190" t="s">
        <v>271</v>
      </c>
      <c r="DB895" s="193" t="s">
        <v>271</v>
      </c>
      <c r="DC895" s="193" t="s">
        <v>271</v>
      </c>
      <c r="DD895" s="190" t="s">
        <v>271</v>
      </c>
      <c r="DE895" s="193" t="s">
        <v>271</v>
      </c>
      <c r="DF895" s="193" t="s">
        <v>271</v>
      </c>
      <c r="DG895" s="190" t="s">
        <v>271</v>
      </c>
      <c r="DH895" s="193" t="s">
        <v>271</v>
      </c>
      <c r="DI895" s="193" t="s">
        <v>271</v>
      </c>
      <c r="DJ895" s="190" t="s">
        <v>271</v>
      </c>
      <c r="DK895" s="193" t="s">
        <v>271</v>
      </c>
      <c r="DL895" s="193" t="s">
        <v>271</v>
      </c>
      <c r="DM895" s="190" t="s">
        <v>271</v>
      </c>
      <c r="DN895" s="193" t="s">
        <v>271</v>
      </c>
      <c r="DO895" s="193" t="s">
        <v>271</v>
      </c>
      <c r="DP895" s="190" t="s">
        <v>271</v>
      </c>
      <c r="DQ895" s="193" t="s">
        <v>271</v>
      </c>
      <c r="DR895" s="193" t="s">
        <v>271</v>
      </c>
      <c r="DS895" s="190" t="s">
        <v>271</v>
      </c>
      <c r="DT895" s="193" t="s">
        <v>271</v>
      </c>
      <c r="DU895" s="193" t="s">
        <v>271</v>
      </c>
      <c r="DV895" s="190" t="s">
        <v>271</v>
      </c>
      <c r="DW895" s="193" t="s">
        <v>271</v>
      </c>
      <c r="DX895" s="193" t="s">
        <v>271</v>
      </c>
      <c r="DY895" s="190" t="s">
        <v>356</v>
      </c>
      <c r="DZ895" s="190" t="s">
        <v>297</v>
      </c>
      <c r="EA895" s="190" t="s">
        <v>271</v>
      </c>
      <c r="EB895" s="190" t="s">
        <v>271</v>
      </c>
      <c r="EC895" s="190" t="s">
        <v>297</v>
      </c>
      <c r="ED895" s="190" t="s">
        <v>271</v>
      </c>
      <c r="EE895" s="190" t="s">
        <v>271</v>
      </c>
      <c r="EF895" s="190" t="s">
        <v>1568</v>
      </c>
      <c r="EG895" s="190" t="s">
        <v>352</v>
      </c>
      <c r="EH895" s="190" t="s">
        <v>284</v>
      </c>
      <c r="EI895" s="190" t="s">
        <v>319</v>
      </c>
      <c r="EJ895" s="190" t="s">
        <v>245</v>
      </c>
      <c r="EK895" s="190" t="s">
        <v>379</v>
      </c>
      <c r="EL895" s="190" t="s">
        <v>272</v>
      </c>
      <c r="EM895" s="190" t="s">
        <v>272</v>
      </c>
      <c r="EN895" s="190" t="s">
        <v>272</v>
      </c>
      <c r="EO895" s="190" t="s">
        <v>272</v>
      </c>
      <c r="EP895" s="190" t="s">
        <v>378</v>
      </c>
      <c r="EQ895" s="190">
        <v>4</v>
      </c>
      <c r="ER895" s="190" t="s">
        <v>349</v>
      </c>
      <c r="ES895" s="190" t="s">
        <v>272</v>
      </c>
      <c r="ET895" s="190" t="s">
        <v>297</v>
      </c>
      <c r="EU895" s="190" t="s">
        <v>272</v>
      </c>
      <c r="EV895" s="190" t="s">
        <v>297</v>
      </c>
      <c r="EW895" s="190" t="s">
        <v>601</v>
      </c>
      <c r="EX895" s="190">
        <v>2</v>
      </c>
      <c r="EY895" s="190" t="s">
        <v>318</v>
      </c>
      <c r="EZ895" s="190" t="s">
        <v>268</v>
      </c>
      <c r="FA895" s="190" t="s">
        <v>260</v>
      </c>
      <c r="FB895" s="193">
        <v>2</v>
      </c>
      <c r="FC895" s="190" t="s">
        <v>276</v>
      </c>
      <c r="FD895" s="190" t="s">
        <v>271</v>
      </c>
      <c r="FE895" s="190" t="s">
        <v>271</v>
      </c>
      <c r="FF895" s="190" t="s">
        <v>264</v>
      </c>
      <c r="FG895" s="190" t="s">
        <v>1567</v>
      </c>
      <c r="FH895" s="190" t="s">
        <v>271</v>
      </c>
      <c r="FI895" s="190" t="s">
        <v>1566</v>
      </c>
      <c r="FJ895" s="190" t="s">
        <v>271</v>
      </c>
      <c r="FK895" s="190" t="s">
        <v>271</v>
      </c>
      <c r="FL895" s="190" t="s">
        <v>1565</v>
      </c>
      <c r="FM895" s="190" t="s">
        <v>1564</v>
      </c>
      <c r="FN895" s="190" t="s">
        <v>1563</v>
      </c>
      <c r="FO895" s="190" t="s">
        <v>271</v>
      </c>
      <c r="FP895" s="190" t="s">
        <v>271</v>
      </c>
      <c r="FQ895" s="193">
        <v>0</v>
      </c>
      <c r="FR895" s="193">
        <v>40500</v>
      </c>
      <c r="FS895" s="190" t="s">
        <v>271</v>
      </c>
      <c r="FT895" s="190" t="s">
        <v>271</v>
      </c>
      <c r="FU895" s="190" t="s">
        <v>272</v>
      </c>
      <c r="FV895" s="190" t="s">
        <v>271</v>
      </c>
      <c r="FW895" s="190" t="s">
        <v>271</v>
      </c>
      <c r="FX895" s="190" t="s">
        <v>271</v>
      </c>
      <c r="FY895" s="190" t="s">
        <v>271</v>
      </c>
      <c r="FZ895" s="190" t="s">
        <v>271</v>
      </c>
      <c r="GA895" s="190" t="s">
        <v>271</v>
      </c>
      <c r="GB895" s="190" t="s">
        <v>271</v>
      </c>
      <c r="GC895" s="190" t="s">
        <v>271</v>
      </c>
      <c r="GD895" s="190" t="s">
        <v>271</v>
      </c>
      <c r="GE895" s="190" t="s">
        <v>297</v>
      </c>
    </row>
    <row r="896" spans="1:187" x14ac:dyDescent="0.3">
      <c r="A896" s="190" t="s">
        <v>372</v>
      </c>
      <c r="B896" s="190">
        <v>3654</v>
      </c>
      <c r="C896" s="190" t="s">
        <v>181</v>
      </c>
      <c r="D896" s="190" t="s">
        <v>243</v>
      </c>
      <c r="E896" s="190" t="s">
        <v>9159</v>
      </c>
      <c r="F896" s="190" t="s">
        <v>9158</v>
      </c>
      <c r="G896" s="190" t="s">
        <v>4028</v>
      </c>
      <c r="H896" s="190" t="s">
        <v>369</v>
      </c>
      <c r="I896" s="190" t="s">
        <v>1511</v>
      </c>
      <c r="J896" s="190" t="s">
        <v>271</v>
      </c>
      <c r="K896" s="190" t="s">
        <v>271</v>
      </c>
      <c r="L896" s="190" t="s">
        <v>271</v>
      </c>
      <c r="M896" s="190" t="s">
        <v>271</v>
      </c>
      <c r="N896" s="190" t="s">
        <v>271</v>
      </c>
      <c r="O896" s="190" t="s">
        <v>271</v>
      </c>
      <c r="P896" s="190" t="s">
        <v>271</v>
      </c>
      <c r="Q896" s="191">
        <v>40940</v>
      </c>
      <c r="R896" s="191">
        <v>42735</v>
      </c>
      <c r="S896" s="191">
        <v>42916</v>
      </c>
      <c r="T896" s="190" t="s">
        <v>391</v>
      </c>
      <c r="U896" s="194">
        <v>3080000</v>
      </c>
      <c r="V896" s="190" t="s">
        <v>9157</v>
      </c>
      <c r="W896" s="190" t="s">
        <v>9156</v>
      </c>
      <c r="X896" s="190" t="s">
        <v>9155</v>
      </c>
      <c r="Y896" s="190" t="s">
        <v>9154</v>
      </c>
      <c r="Z896" s="190" t="s">
        <v>9153</v>
      </c>
      <c r="AA896" s="190" t="s">
        <v>9081</v>
      </c>
      <c r="AB896" s="190" t="s">
        <v>291</v>
      </c>
      <c r="AC896" s="190" t="s">
        <v>9152</v>
      </c>
      <c r="AD896" s="190" t="s">
        <v>325</v>
      </c>
      <c r="AE896" s="190" t="s">
        <v>9151</v>
      </c>
      <c r="AF896" s="190" t="s">
        <v>9150</v>
      </c>
      <c r="AG896" s="193">
        <v>182050</v>
      </c>
      <c r="AH896" s="193">
        <v>134622</v>
      </c>
      <c r="AI896" s="193">
        <v>316672</v>
      </c>
      <c r="AJ896" s="193">
        <v>3565</v>
      </c>
      <c r="AK896" s="193">
        <v>2307</v>
      </c>
      <c r="AL896" s="193">
        <v>5872</v>
      </c>
      <c r="AM896" s="193">
        <v>5550</v>
      </c>
      <c r="AN896" s="193">
        <v>9450</v>
      </c>
      <c r="AO896" s="193">
        <v>15000</v>
      </c>
      <c r="AP896" s="193">
        <v>47</v>
      </c>
      <c r="AQ896" s="193">
        <v>196</v>
      </c>
      <c r="AR896" s="193">
        <v>243</v>
      </c>
      <c r="AS896" s="190" t="s">
        <v>271</v>
      </c>
      <c r="AT896" s="193" t="s">
        <v>271</v>
      </c>
      <c r="AU896" s="193" t="s">
        <v>271</v>
      </c>
      <c r="AV896" s="190" t="s">
        <v>271</v>
      </c>
      <c r="AW896" s="193" t="s">
        <v>271</v>
      </c>
      <c r="AX896" s="193" t="s">
        <v>271</v>
      </c>
      <c r="AY896" s="190" t="s">
        <v>271</v>
      </c>
      <c r="AZ896" s="193" t="s">
        <v>271</v>
      </c>
      <c r="BA896" s="193" t="s">
        <v>271</v>
      </c>
      <c r="BB896" s="190" t="s">
        <v>287</v>
      </c>
      <c r="BC896" s="193">
        <v>168</v>
      </c>
      <c r="BD896" s="193">
        <v>3545</v>
      </c>
      <c r="BE896" s="190" t="s">
        <v>271</v>
      </c>
      <c r="BF896" s="193" t="s">
        <v>271</v>
      </c>
      <c r="BG896" s="193" t="s">
        <v>271</v>
      </c>
      <c r="BH896" s="190" t="s">
        <v>287</v>
      </c>
      <c r="BI896" s="193">
        <v>243</v>
      </c>
      <c r="BJ896" s="193">
        <v>15000</v>
      </c>
      <c r="BK896" s="190" t="s">
        <v>271</v>
      </c>
      <c r="BL896" s="193" t="s">
        <v>271</v>
      </c>
      <c r="BM896" s="193" t="s">
        <v>271</v>
      </c>
      <c r="BN896" s="190" t="s">
        <v>271</v>
      </c>
      <c r="BO896" s="193" t="s">
        <v>271</v>
      </c>
      <c r="BP896" s="193" t="s">
        <v>271</v>
      </c>
      <c r="BQ896" s="190" t="s">
        <v>271</v>
      </c>
      <c r="BR896" s="193" t="s">
        <v>271</v>
      </c>
      <c r="BS896" s="193" t="s">
        <v>271</v>
      </c>
      <c r="BT896" s="190" t="s">
        <v>271</v>
      </c>
      <c r="BU896" s="193" t="s">
        <v>271</v>
      </c>
      <c r="BV896" s="193" t="s">
        <v>271</v>
      </c>
      <c r="BW896" s="193">
        <v>5550</v>
      </c>
      <c r="BX896" s="193">
        <v>9450</v>
      </c>
      <c r="BY896" s="193">
        <v>15000</v>
      </c>
      <c r="BZ896" s="193">
        <v>47</v>
      </c>
      <c r="CA896" s="193">
        <v>196</v>
      </c>
      <c r="CB896" s="193">
        <v>243</v>
      </c>
      <c r="CC896" s="190" t="s">
        <v>271</v>
      </c>
      <c r="CD896" s="193" t="s">
        <v>271</v>
      </c>
      <c r="CE896" s="193" t="s">
        <v>271</v>
      </c>
      <c r="CF896" s="190" t="s">
        <v>287</v>
      </c>
      <c r="CG896" s="193">
        <v>243</v>
      </c>
      <c r="CH896" s="193">
        <v>15000</v>
      </c>
      <c r="CI896" s="190" t="s">
        <v>287</v>
      </c>
      <c r="CJ896" s="193">
        <v>243</v>
      </c>
      <c r="CK896" s="193">
        <v>15000</v>
      </c>
      <c r="CL896" s="190" t="s">
        <v>271</v>
      </c>
      <c r="CM896" s="193" t="s">
        <v>271</v>
      </c>
      <c r="CN896" s="193" t="s">
        <v>271</v>
      </c>
      <c r="CO896" s="190" t="s">
        <v>287</v>
      </c>
      <c r="CP896" s="193">
        <v>0</v>
      </c>
      <c r="CQ896" s="193">
        <v>0</v>
      </c>
      <c r="CR896" s="190" t="s">
        <v>271</v>
      </c>
      <c r="CS896" s="193" t="s">
        <v>271</v>
      </c>
      <c r="CT896" s="193" t="s">
        <v>271</v>
      </c>
      <c r="CU896" s="190" t="s">
        <v>271</v>
      </c>
      <c r="CV896" s="193" t="s">
        <v>271</v>
      </c>
      <c r="CW896" s="193" t="s">
        <v>271</v>
      </c>
      <c r="CX896" s="190" t="s">
        <v>271</v>
      </c>
      <c r="CY896" s="193" t="s">
        <v>271</v>
      </c>
      <c r="CZ896" s="193" t="s">
        <v>271</v>
      </c>
      <c r="DA896" s="190" t="s">
        <v>287</v>
      </c>
      <c r="DB896" s="193">
        <v>243</v>
      </c>
      <c r="DC896" s="193">
        <v>869</v>
      </c>
      <c r="DD896" s="190" t="s">
        <v>271</v>
      </c>
      <c r="DE896" s="193" t="s">
        <v>271</v>
      </c>
      <c r="DF896" s="193" t="s">
        <v>271</v>
      </c>
      <c r="DG896" s="190" t="s">
        <v>271</v>
      </c>
      <c r="DH896" s="193" t="s">
        <v>271</v>
      </c>
      <c r="DI896" s="193" t="s">
        <v>271</v>
      </c>
      <c r="DJ896" s="190" t="s">
        <v>287</v>
      </c>
      <c r="DK896" s="193">
        <v>243</v>
      </c>
      <c r="DL896" s="193">
        <v>15000</v>
      </c>
      <c r="DM896" s="190" t="s">
        <v>287</v>
      </c>
      <c r="DN896" s="193">
        <v>243</v>
      </c>
      <c r="DO896" s="193">
        <v>15000</v>
      </c>
      <c r="DP896" s="190" t="s">
        <v>271</v>
      </c>
      <c r="DQ896" s="193" t="s">
        <v>271</v>
      </c>
      <c r="DR896" s="193" t="s">
        <v>271</v>
      </c>
      <c r="DS896" s="190" t="s">
        <v>271</v>
      </c>
      <c r="DT896" s="193" t="s">
        <v>271</v>
      </c>
      <c r="DU896" s="193" t="s">
        <v>271</v>
      </c>
      <c r="DV896" s="190" t="s">
        <v>287</v>
      </c>
      <c r="DW896" s="193">
        <v>243</v>
      </c>
      <c r="DX896" s="193">
        <v>869</v>
      </c>
      <c r="DY896" s="190" t="s">
        <v>356</v>
      </c>
      <c r="DZ896" s="190" t="s">
        <v>272</v>
      </c>
      <c r="EA896" s="190" t="s">
        <v>427</v>
      </c>
      <c r="EB896" s="190" t="s">
        <v>307</v>
      </c>
      <c r="EC896" s="190" t="s">
        <v>272</v>
      </c>
      <c r="ED896" s="190" t="s">
        <v>355</v>
      </c>
      <c r="EE896" s="190" t="s">
        <v>426</v>
      </c>
      <c r="EF896" s="190" t="s">
        <v>9149</v>
      </c>
      <c r="EG896" s="190" t="s">
        <v>285</v>
      </c>
      <c r="EH896" s="190" t="s">
        <v>320</v>
      </c>
      <c r="EI896" s="190" t="s">
        <v>319</v>
      </c>
      <c r="EJ896" s="190" t="s">
        <v>245</v>
      </c>
      <c r="EK896" s="190" t="s">
        <v>351</v>
      </c>
      <c r="EL896" s="190" t="s">
        <v>272</v>
      </c>
      <c r="EM896" s="190" t="s">
        <v>272</v>
      </c>
      <c r="EN896" s="190" t="s">
        <v>272</v>
      </c>
      <c r="EO896" s="190" t="s">
        <v>272</v>
      </c>
      <c r="EP896" s="190" t="s">
        <v>350</v>
      </c>
      <c r="EQ896" s="190">
        <v>4</v>
      </c>
      <c r="ER896" s="190" t="s">
        <v>349</v>
      </c>
      <c r="ES896" s="190" t="s">
        <v>272</v>
      </c>
      <c r="ET896" s="190" t="s">
        <v>272</v>
      </c>
      <c r="EU896" s="190" t="s">
        <v>272</v>
      </c>
      <c r="EV896" s="190" t="s">
        <v>272</v>
      </c>
      <c r="EW896" s="190" t="s">
        <v>303</v>
      </c>
      <c r="EX896" s="190">
        <v>4</v>
      </c>
      <c r="EY896" s="190" t="s">
        <v>278</v>
      </c>
      <c r="EZ896" s="190" t="s">
        <v>267</v>
      </c>
      <c r="FA896" s="190" t="s">
        <v>260</v>
      </c>
      <c r="FB896" s="193">
        <v>10</v>
      </c>
      <c r="FC896" s="190" t="s">
        <v>276</v>
      </c>
      <c r="FD896" s="190" t="s">
        <v>348</v>
      </c>
      <c r="FE896" s="190" t="s">
        <v>301</v>
      </c>
      <c r="FF896" s="190" t="s">
        <v>263</v>
      </c>
      <c r="FG896" s="190" t="s">
        <v>9148</v>
      </c>
      <c r="FH896" s="190" t="s">
        <v>9147</v>
      </c>
      <c r="FI896" s="190" t="s">
        <v>9146</v>
      </c>
      <c r="FJ896" s="190" t="s">
        <v>9145</v>
      </c>
      <c r="FK896" s="190" t="s">
        <v>9144</v>
      </c>
      <c r="FL896" s="190" t="s">
        <v>9143</v>
      </c>
      <c r="FM896" s="190" t="s">
        <v>9142</v>
      </c>
      <c r="FN896" s="190" t="s">
        <v>9141</v>
      </c>
      <c r="FO896" s="190" t="s">
        <v>9140</v>
      </c>
      <c r="FP896" s="190" t="s">
        <v>9139</v>
      </c>
      <c r="FQ896" s="193">
        <v>15000</v>
      </c>
      <c r="FR896" s="193">
        <v>243</v>
      </c>
      <c r="FS896" s="190" t="s">
        <v>272</v>
      </c>
      <c r="FT896" s="190" t="s">
        <v>272</v>
      </c>
      <c r="FU896" s="190" t="s">
        <v>297</v>
      </c>
      <c r="FV896" s="190" t="s">
        <v>297</v>
      </c>
      <c r="FW896" s="190" t="s">
        <v>297</v>
      </c>
      <c r="FX896" s="190" t="s">
        <v>297</v>
      </c>
      <c r="FY896" s="190" t="s">
        <v>297</v>
      </c>
      <c r="FZ896" s="190" t="s">
        <v>297</v>
      </c>
      <c r="GA896" s="190" t="s">
        <v>272</v>
      </c>
      <c r="GB896" s="190" t="s">
        <v>272</v>
      </c>
      <c r="GC896" s="190" t="s">
        <v>272</v>
      </c>
      <c r="GD896" s="190" t="s">
        <v>272</v>
      </c>
      <c r="GE896" s="190" t="s">
        <v>272</v>
      </c>
    </row>
    <row r="897" spans="1:187" x14ac:dyDescent="0.3">
      <c r="A897" s="190" t="s">
        <v>372</v>
      </c>
      <c r="B897" s="190">
        <v>3655</v>
      </c>
      <c r="C897" s="190" t="s">
        <v>181</v>
      </c>
      <c r="D897" s="190" t="s">
        <v>243</v>
      </c>
      <c r="E897" s="190" t="s">
        <v>9138</v>
      </c>
      <c r="F897" s="190" t="s">
        <v>9137</v>
      </c>
      <c r="G897" s="190" t="s">
        <v>4028</v>
      </c>
      <c r="H897" s="190" t="s">
        <v>1272</v>
      </c>
      <c r="I897" s="190" t="s">
        <v>4945</v>
      </c>
      <c r="J897" s="190" t="s">
        <v>271</v>
      </c>
      <c r="K897" s="190" t="s">
        <v>271</v>
      </c>
      <c r="L897" s="190" t="s">
        <v>271</v>
      </c>
      <c r="M897" s="190" t="s">
        <v>271</v>
      </c>
      <c r="N897" s="190" t="s">
        <v>271</v>
      </c>
      <c r="O897" s="190" t="s">
        <v>271</v>
      </c>
      <c r="P897" s="190" t="s">
        <v>271</v>
      </c>
      <c r="Q897" s="191">
        <v>41571</v>
      </c>
      <c r="R897" s="191">
        <v>42855</v>
      </c>
      <c r="T897" s="190" t="s">
        <v>391</v>
      </c>
      <c r="U897" s="194">
        <v>787851</v>
      </c>
      <c r="V897" s="190" t="s">
        <v>9136</v>
      </c>
      <c r="W897" s="190" t="s">
        <v>9135</v>
      </c>
      <c r="X897" s="190" t="s">
        <v>9134</v>
      </c>
      <c r="Y897" s="190" t="s">
        <v>9133</v>
      </c>
      <c r="Z897" s="190" t="s">
        <v>9132</v>
      </c>
      <c r="AA897" s="190" t="s">
        <v>9131</v>
      </c>
      <c r="AB897" s="190" t="s">
        <v>310</v>
      </c>
      <c r="AC897" s="190" t="s">
        <v>9130</v>
      </c>
      <c r="AD897" s="190" t="s">
        <v>325</v>
      </c>
      <c r="AE897" s="190" t="s">
        <v>9129</v>
      </c>
      <c r="AF897" s="190" t="s">
        <v>9128</v>
      </c>
      <c r="AG897" s="193">
        <v>272000</v>
      </c>
      <c r="AH897" s="193">
        <v>128000</v>
      </c>
      <c r="AI897" s="193">
        <v>400000</v>
      </c>
      <c r="AJ897" s="193">
        <v>68000</v>
      </c>
      <c r="AK897" s="193">
        <v>32000</v>
      </c>
      <c r="AL897" s="193">
        <v>100000</v>
      </c>
      <c r="AM897" s="193" t="s">
        <v>271</v>
      </c>
      <c r="AN897" s="193" t="s">
        <v>271</v>
      </c>
      <c r="AO897" s="193">
        <v>0</v>
      </c>
      <c r="AP897" s="193" t="s">
        <v>271</v>
      </c>
      <c r="AQ897" s="193" t="s">
        <v>271</v>
      </c>
      <c r="AR897" s="193">
        <v>0</v>
      </c>
      <c r="AS897" s="190" t="s">
        <v>271</v>
      </c>
      <c r="AT897" s="193" t="s">
        <v>271</v>
      </c>
      <c r="AU897" s="193" t="s">
        <v>271</v>
      </c>
      <c r="AV897" s="190" t="s">
        <v>271</v>
      </c>
      <c r="AW897" s="193" t="s">
        <v>271</v>
      </c>
      <c r="AX897" s="193" t="s">
        <v>271</v>
      </c>
      <c r="AY897" s="190" t="s">
        <v>271</v>
      </c>
      <c r="AZ897" s="193" t="s">
        <v>271</v>
      </c>
      <c r="BA897" s="193" t="s">
        <v>271</v>
      </c>
      <c r="BB897" s="190" t="s">
        <v>271</v>
      </c>
      <c r="BC897" s="193" t="s">
        <v>271</v>
      </c>
      <c r="BD897" s="193" t="s">
        <v>271</v>
      </c>
      <c r="BE897" s="190" t="s">
        <v>271</v>
      </c>
      <c r="BF897" s="193" t="s">
        <v>271</v>
      </c>
      <c r="BG897" s="193" t="s">
        <v>271</v>
      </c>
      <c r="BH897" s="190" t="s">
        <v>271</v>
      </c>
      <c r="BI897" s="193" t="s">
        <v>271</v>
      </c>
      <c r="BJ897" s="193" t="s">
        <v>271</v>
      </c>
      <c r="BK897" s="190" t="s">
        <v>271</v>
      </c>
      <c r="BL897" s="193" t="s">
        <v>271</v>
      </c>
      <c r="BM897" s="193" t="s">
        <v>271</v>
      </c>
      <c r="BN897" s="190" t="s">
        <v>271</v>
      </c>
      <c r="BO897" s="193" t="s">
        <v>271</v>
      </c>
      <c r="BP897" s="193" t="s">
        <v>271</v>
      </c>
      <c r="BQ897" s="190" t="s">
        <v>271</v>
      </c>
      <c r="BR897" s="193" t="s">
        <v>271</v>
      </c>
      <c r="BS897" s="193" t="s">
        <v>271</v>
      </c>
      <c r="BT897" s="190" t="s">
        <v>271</v>
      </c>
      <c r="BU897" s="193" t="s">
        <v>271</v>
      </c>
      <c r="BV897" s="193" t="s">
        <v>271</v>
      </c>
      <c r="BW897" s="193">
        <v>64784</v>
      </c>
      <c r="BX897" s="193">
        <v>15388</v>
      </c>
      <c r="BY897" s="193">
        <v>80172</v>
      </c>
      <c r="BZ897" s="193">
        <v>16196</v>
      </c>
      <c r="CA897" s="193">
        <v>3847</v>
      </c>
      <c r="CB897" s="193">
        <v>20043</v>
      </c>
      <c r="CC897" s="190" t="s">
        <v>271</v>
      </c>
      <c r="CD897" s="193" t="s">
        <v>271</v>
      </c>
      <c r="CE897" s="193" t="s">
        <v>271</v>
      </c>
      <c r="CF897" s="190" t="s">
        <v>271</v>
      </c>
      <c r="CG897" s="193" t="s">
        <v>271</v>
      </c>
      <c r="CH897" s="193" t="s">
        <v>271</v>
      </c>
      <c r="CI897" s="190" t="s">
        <v>271</v>
      </c>
      <c r="CJ897" s="193" t="s">
        <v>271</v>
      </c>
      <c r="CK897" s="193" t="s">
        <v>271</v>
      </c>
      <c r="CL897" s="190" t="s">
        <v>271</v>
      </c>
      <c r="CM897" s="193" t="s">
        <v>271</v>
      </c>
      <c r="CN897" s="193" t="s">
        <v>271</v>
      </c>
      <c r="CO897" s="190" t="s">
        <v>271</v>
      </c>
      <c r="CP897" s="193" t="s">
        <v>271</v>
      </c>
      <c r="CQ897" s="193" t="s">
        <v>271</v>
      </c>
      <c r="CR897" s="190" t="s">
        <v>271</v>
      </c>
      <c r="CS897" s="193" t="s">
        <v>271</v>
      </c>
      <c r="CT897" s="193" t="s">
        <v>271</v>
      </c>
      <c r="CU897" s="190" t="s">
        <v>271</v>
      </c>
      <c r="CV897" s="193" t="s">
        <v>271</v>
      </c>
      <c r="CW897" s="193" t="s">
        <v>271</v>
      </c>
      <c r="CX897" s="190" t="s">
        <v>271</v>
      </c>
      <c r="CY897" s="193" t="s">
        <v>271</v>
      </c>
      <c r="CZ897" s="193" t="s">
        <v>271</v>
      </c>
      <c r="DA897" s="190" t="s">
        <v>271</v>
      </c>
      <c r="DB897" s="193" t="s">
        <v>271</v>
      </c>
      <c r="DC897" s="193" t="s">
        <v>271</v>
      </c>
      <c r="DD897" s="190" t="s">
        <v>271</v>
      </c>
      <c r="DE897" s="193" t="s">
        <v>271</v>
      </c>
      <c r="DF897" s="193" t="s">
        <v>271</v>
      </c>
      <c r="DG897" s="190" t="s">
        <v>271</v>
      </c>
      <c r="DH897" s="193" t="s">
        <v>271</v>
      </c>
      <c r="DI897" s="193" t="s">
        <v>271</v>
      </c>
      <c r="DJ897" s="190" t="s">
        <v>271</v>
      </c>
      <c r="DK897" s="193" t="s">
        <v>271</v>
      </c>
      <c r="DL897" s="193" t="s">
        <v>271</v>
      </c>
      <c r="DM897" s="190" t="s">
        <v>271</v>
      </c>
      <c r="DN897" s="193" t="s">
        <v>271</v>
      </c>
      <c r="DO897" s="193" t="s">
        <v>271</v>
      </c>
      <c r="DP897" s="190" t="s">
        <v>271</v>
      </c>
      <c r="DQ897" s="193" t="s">
        <v>271</v>
      </c>
      <c r="DR897" s="193" t="s">
        <v>271</v>
      </c>
      <c r="DS897" s="190" t="s">
        <v>271</v>
      </c>
      <c r="DT897" s="193" t="s">
        <v>271</v>
      </c>
      <c r="DU897" s="193" t="s">
        <v>271</v>
      </c>
      <c r="DV897" s="190" t="s">
        <v>287</v>
      </c>
      <c r="DW897" s="193">
        <v>32704</v>
      </c>
      <c r="DX897" s="193">
        <v>130186</v>
      </c>
      <c r="DY897" s="190" t="s">
        <v>356</v>
      </c>
      <c r="DZ897" s="190" t="s">
        <v>297</v>
      </c>
      <c r="EA897" s="190" t="s">
        <v>271</v>
      </c>
      <c r="EB897" s="190" t="s">
        <v>271</v>
      </c>
      <c r="EC897" s="190" t="s">
        <v>297</v>
      </c>
      <c r="ED897" s="190" t="s">
        <v>271</v>
      </c>
      <c r="EE897" s="190" t="s">
        <v>271</v>
      </c>
      <c r="EF897" s="190" t="s">
        <v>9127</v>
      </c>
      <c r="EG897" s="190" t="s">
        <v>352</v>
      </c>
      <c r="EH897" s="190" t="s">
        <v>320</v>
      </c>
      <c r="EI897" s="190" t="s">
        <v>319</v>
      </c>
      <c r="EJ897" s="190" t="s">
        <v>246</v>
      </c>
      <c r="EK897" s="190" t="s">
        <v>379</v>
      </c>
      <c r="EL897" s="190" t="s">
        <v>272</v>
      </c>
      <c r="EM897" s="190" t="s">
        <v>272</v>
      </c>
      <c r="EN897" s="190" t="s">
        <v>272</v>
      </c>
      <c r="EO897" s="190" t="s">
        <v>272</v>
      </c>
      <c r="EP897" s="190" t="s">
        <v>378</v>
      </c>
      <c r="EQ897" s="190">
        <v>4</v>
      </c>
      <c r="ER897" s="190" t="s">
        <v>349</v>
      </c>
      <c r="ES897" s="190" t="s">
        <v>272</v>
      </c>
      <c r="ET897" s="190" t="s">
        <v>272</v>
      </c>
      <c r="EU897" s="190" t="s">
        <v>272</v>
      </c>
      <c r="EV897" s="190" t="s">
        <v>297</v>
      </c>
      <c r="EW897" s="190" t="s">
        <v>303</v>
      </c>
      <c r="EX897" s="190">
        <v>3</v>
      </c>
      <c r="EY897" s="190" t="s">
        <v>318</v>
      </c>
      <c r="EZ897" s="190" t="s">
        <v>268</v>
      </c>
      <c r="FA897" s="190" t="s">
        <v>257</v>
      </c>
      <c r="FB897" s="193">
        <v>3</v>
      </c>
      <c r="FC897" s="190" t="s">
        <v>377</v>
      </c>
      <c r="FD897" s="190" t="s">
        <v>276</v>
      </c>
      <c r="FE897" s="190" t="s">
        <v>271</v>
      </c>
      <c r="FF897" s="190" t="s">
        <v>262</v>
      </c>
      <c r="FG897" s="190" t="s">
        <v>271</v>
      </c>
      <c r="FH897" s="190" t="s">
        <v>9126</v>
      </c>
      <c r="FI897" s="190" t="s">
        <v>9125</v>
      </c>
      <c r="FJ897" s="190" t="s">
        <v>9124</v>
      </c>
      <c r="FK897" s="190" t="s">
        <v>9123</v>
      </c>
      <c r="FL897" s="190" t="s">
        <v>9122</v>
      </c>
      <c r="FM897" s="190" t="s">
        <v>9121</v>
      </c>
      <c r="FN897" s="190" t="s">
        <v>9120</v>
      </c>
      <c r="FO897" s="190" t="s">
        <v>9119</v>
      </c>
      <c r="FP897" s="190" t="s">
        <v>9118</v>
      </c>
      <c r="FQ897" s="193">
        <v>80172</v>
      </c>
      <c r="FR897" s="193">
        <v>20043</v>
      </c>
      <c r="FS897" s="190" t="s">
        <v>297</v>
      </c>
      <c r="FT897" s="190" t="s">
        <v>297</v>
      </c>
      <c r="FU897" s="190" t="s">
        <v>297</v>
      </c>
      <c r="FV897" s="190" t="s">
        <v>297</v>
      </c>
      <c r="FW897" s="190" t="s">
        <v>297</v>
      </c>
      <c r="FX897" s="190" t="s">
        <v>297</v>
      </c>
      <c r="FY897" s="190" t="s">
        <v>297</v>
      </c>
      <c r="FZ897" s="190" t="s">
        <v>297</v>
      </c>
      <c r="GA897" s="190" t="s">
        <v>297</v>
      </c>
      <c r="GB897" s="190" t="s">
        <v>297</v>
      </c>
      <c r="GC897" s="190" t="s">
        <v>272</v>
      </c>
      <c r="GD897" s="190" t="s">
        <v>272</v>
      </c>
      <c r="GE897" s="190" t="s">
        <v>297</v>
      </c>
    </row>
    <row r="898" spans="1:187" x14ac:dyDescent="0.3">
      <c r="A898" s="190" t="s">
        <v>372</v>
      </c>
      <c r="B898" s="190">
        <v>3656</v>
      </c>
      <c r="C898" s="190" t="s">
        <v>181</v>
      </c>
      <c r="D898" s="190" t="s">
        <v>243</v>
      </c>
      <c r="E898" s="190" t="s">
        <v>9117</v>
      </c>
      <c r="F898" s="190" t="s">
        <v>9116</v>
      </c>
      <c r="G898" s="190" t="s">
        <v>4028</v>
      </c>
      <c r="H898" s="190" t="s">
        <v>301</v>
      </c>
      <c r="I898" s="190" t="s">
        <v>301</v>
      </c>
      <c r="J898" s="190" t="s">
        <v>271</v>
      </c>
      <c r="K898" s="190" t="s">
        <v>271</v>
      </c>
      <c r="L898" s="190" t="s">
        <v>271</v>
      </c>
      <c r="M898" s="190" t="s">
        <v>271</v>
      </c>
      <c r="N898" s="190" t="s">
        <v>271</v>
      </c>
      <c r="O898" s="190" t="s">
        <v>271</v>
      </c>
      <c r="P898" s="190" t="s">
        <v>271</v>
      </c>
      <c r="Q898" s="191">
        <v>41644</v>
      </c>
      <c r="R898" s="191">
        <v>43281</v>
      </c>
      <c r="S898" s="191">
        <v>43464</v>
      </c>
      <c r="T898" s="190" t="s">
        <v>366</v>
      </c>
      <c r="U898" s="194">
        <v>4700000</v>
      </c>
      <c r="V898" s="190" t="s">
        <v>9115</v>
      </c>
      <c r="W898" s="190" t="s">
        <v>9114</v>
      </c>
      <c r="X898" s="190" t="s">
        <v>9113</v>
      </c>
      <c r="Y898" s="190" t="s">
        <v>271</v>
      </c>
      <c r="Z898" s="190" t="s">
        <v>271</v>
      </c>
      <c r="AA898" s="190" t="s">
        <v>271</v>
      </c>
      <c r="AB898" s="190" t="s">
        <v>310</v>
      </c>
      <c r="AC898" s="190" t="s">
        <v>9112</v>
      </c>
      <c r="AD898" s="190" t="s">
        <v>325</v>
      </c>
      <c r="AE898" s="190" t="s">
        <v>9111</v>
      </c>
      <c r="AF898" s="190" t="s">
        <v>9110</v>
      </c>
      <c r="AG898" s="193">
        <v>885640</v>
      </c>
      <c r="AH898" s="193">
        <v>379560</v>
      </c>
      <c r="AI898" s="193">
        <v>1265200</v>
      </c>
      <c r="AJ898" s="193">
        <v>221410</v>
      </c>
      <c r="AK898" s="193">
        <v>94890</v>
      </c>
      <c r="AL898" s="193">
        <v>316300</v>
      </c>
      <c r="AM898" s="193">
        <v>0</v>
      </c>
      <c r="AN898" s="193">
        <v>0</v>
      </c>
      <c r="AO898" s="193">
        <v>0</v>
      </c>
      <c r="AP898" s="193">
        <v>0</v>
      </c>
      <c r="AQ898" s="193">
        <v>0</v>
      </c>
      <c r="AR898" s="193">
        <v>0</v>
      </c>
      <c r="AS898" s="190" t="s">
        <v>271</v>
      </c>
      <c r="AT898" s="193" t="s">
        <v>271</v>
      </c>
      <c r="AU898" s="193" t="s">
        <v>271</v>
      </c>
      <c r="AV898" s="190" t="s">
        <v>271</v>
      </c>
      <c r="AW898" s="193" t="s">
        <v>271</v>
      </c>
      <c r="AX898" s="193" t="s">
        <v>271</v>
      </c>
      <c r="AY898" s="190" t="s">
        <v>271</v>
      </c>
      <c r="AZ898" s="193" t="s">
        <v>271</v>
      </c>
      <c r="BA898" s="193" t="s">
        <v>271</v>
      </c>
      <c r="BB898" s="190" t="s">
        <v>271</v>
      </c>
      <c r="BC898" s="193" t="s">
        <v>271</v>
      </c>
      <c r="BD898" s="193" t="s">
        <v>271</v>
      </c>
      <c r="BE898" s="190" t="s">
        <v>271</v>
      </c>
      <c r="BF898" s="193" t="s">
        <v>271</v>
      </c>
      <c r="BG898" s="193" t="s">
        <v>271</v>
      </c>
      <c r="BH898" s="190" t="s">
        <v>271</v>
      </c>
      <c r="BI898" s="193" t="s">
        <v>271</v>
      </c>
      <c r="BJ898" s="193" t="s">
        <v>271</v>
      </c>
      <c r="BK898" s="190" t="s">
        <v>271</v>
      </c>
      <c r="BL898" s="193" t="s">
        <v>271</v>
      </c>
      <c r="BM898" s="193" t="s">
        <v>271</v>
      </c>
      <c r="BN898" s="190" t="s">
        <v>271</v>
      </c>
      <c r="BO898" s="193" t="s">
        <v>271</v>
      </c>
      <c r="BP898" s="193" t="s">
        <v>271</v>
      </c>
      <c r="BQ898" s="190" t="s">
        <v>271</v>
      </c>
      <c r="BR898" s="193" t="s">
        <v>271</v>
      </c>
      <c r="BS898" s="193" t="s">
        <v>271</v>
      </c>
      <c r="BT898" s="190" t="s">
        <v>271</v>
      </c>
      <c r="BU898" s="193" t="s">
        <v>271</v>
      </c>
      <c r="BV898" s="193" t="s">
        <v>271</v>
      </c>
      <c r="BW898" s="193">
        <v>885640</v>
      </c>
      <c r="BX898" s="193">
        <v>379560</v>
      </c>
      <c r="BY898" s="193">
        <v>1265200</v>
      </c>
      <c r="BZ898" s="193">
        <v>221410</v>
      </c>
      <c r="CA898" s="193">
        <v>94890</v>
      </c>
      <c r="CB898" s="193">
        <v>316300</v>
      </c>
      <c r="CC898" s="190" t="s">
        <v>271</v>
      </c>
      <c r="CD898" s="193" t="s">
        <v>271</v>
      </c>
      <c r="CE898" s="193" t="s">
        <v>271</v>
      </c>
      <c r="CF898" s="190" t="s">
        <v>271</v>
      </c>
      <c r="CG898" s="193" t="s">
        <v>271</v>
      </c>
      <c r="CH898" s="193" t="s">
        <v>271</v>
      </c>
      <c r="CI898" s="190" t="s">
        <v>271</v>
      </c>
      <c r="CJ898" s="193" t="s">
        <v>271</v>
      </c>
      <c r="CK898" s="193" t="s">
        <v>271</v>
      </c>
      <c r="CL898" s="190" t="s">
        <v>271</v>
      </c>
      <c r="CM898" s="193" t="s">
        <v>271</v>
      </c>
      <c r="CN898" s="193" t="s">
        <v>271</v>
      </c>
      <c r="CO898" s="190" t="s">
        <v>287</v>
      </c>
      <c r="CP898" s="193">
        <v>0</v>
      </c>
      <c r="CQ898" s="193">
        <v>0</v>
      </c>
      <c r="CR898" s="190" t="s">
        <v>271</v>
      </c>
      <c r="CS898" s="193" t="s">
        <v>271</v>
      </c>
      <c r="CT898" s="193" t="s">
        <v>271</v>
      </c>
      <c r="CU898" s="190" t="s">
        <v>271</v>
      </c>
      <c r="CV898" s="193" t="s">
        <v>271</v>
      </c>
      <c r="CW898" s="193" t="s">
        <v>271</v>
      </c>
      <c r="CX898" s="190" t="s">
        <v>271</v>
      </c>
      <c r="CY898" s="193" t="s">
        <v>271</v>
      </c>
      <c r="CZ898" s="193" t="s">
        <v>271</v>
      </c>
      <c r="DA898" s="190" t="s">
        <v>271</v>
      </c>
      <c r="DB898" s="193" t="s">
        <v>271</v>
      </c>
      <c r="DC898" s="193" t="s">
        <v>271</v>
      </c>
      <c r="DD898" s="190" t="s">
        <v>271</v>
      </c>
      <c r="DE898" s="193" t="s">
        <v>271</v>
      </c>
      <c r="DF898" s="193" t="s">
        <v>271</v>
      </c>
      <c r="DG898" s="190" t="s">
        <v>271</v>
      </c>
      <c r="DH898" s="193" t="s">
        <v>271</v>
      </c>
      <c r="DI898" s="193" t="s">
        <v>271</v>
      </c>
      <c r="DJ898" s="190" t="s">
        <v>271</v>
      </c>
      <c r="DK898" s="193" t="s">
        <v>271</v>
      </c>
      <c r="DL898" s="193" t="s">
        <v>271</v>
      </c>
      <c r="DM898" s="190" t="s">
        <v>271</v>
      </c>
      <c r="DN898" s="193" t="s">
        <v>271</v>
      </c>
      <c r="DO898" s="193" t="s">
        <v>271</v>
      </c>
      <c r="DP898" s="190" t="s">
        <v>271</v>
      </c>
      <c r="DQ898" s="193" t="s">
        <v>271</v>
      </c>
      <c r="DR898" s="193" t="s">
        <v>271</v>
      </c>
      <c r="DS898" s="190" t="s">
        <v>271</v>
      </c>
      <c r="DT898" s="193" t="s">
        <v>271</v>
      </c>
      <c r="DU898" s="193" t="s">
        <v>271</v>
      </c>
      <c r="DV898" s="190" t="s">
        <v>271</v>
      </c>
      <c r="DW898" s="193" t="s">
        <v>271</v>
      </c>
      <c r="DX898" s="193" t="s">
        <v>271</v>
      </c>
      <c r="DY898" s="190" t="s">
        <v>655</v>
      </c>
      <c r="DZ898" s="190" t="s">
        <v>297</v>
      </c>
      <c r="EA898" s="190" t="s">
        <v>271</v>
      </c>
      <c r="EB898" s="190" t="s">
        <v>271</v>
      </c>
      <c r="EC898" s="190" t="s">
        <v>297</v>
      </c>
      <c r="ED898" s="190" t="s">
        <v>271</v>
      </c>
      <c r="EE898" s="190" t="s">
        <v>271</v>
      </c>
      <c r="EF898" s="190" t="s">
        <v>271</v>
      </c>
      <c r="EG898" s="190" t="s">
        <v>352</v>
      </c>
      <c r="EH898" s="190" t="s">
        <v>284</v>
      </c>
      <c r="EI898" s="190" t="s">
        <v>319</v>
      </c>
      <c r="EJ898" s="190" t="s">
        <v>246</v>
      </c>
      <c r="EK898" s="190" t="s">
        <v>379</v>
      </c>
      <c r="EL898" s="190" t="s">
        <v>272</v>
      </c>
      <c r="EM898" s="190" t="s">
        <v>297</v>
      </c>
      <c r="EN898" s="190" t="s">
        <v>272</v>
      </c>
      <c r="EO898" s="190" t="s">
        <v>297</v>
      </c>
      <c r="EP898" s="190" t="s">
        <v>464</v>
      </c>
      <c r="EQ898" s="190">
        <v>2</v>
      </c>
      <c r="ER898" s="190" t="s">
        <v>349</v>
      </c>
      <c r="ES898" s="190" t="s">
        <v>297</v>
      </c>
      <c r="ET898" s="190" t="s">
        <v>272</v>
      </c>
      <c r="EU898" s="190" t="s">
        <v>272</v>
      </c>
      <c r="EV898" s="190" t="s">
        <v>272</v>
      </c>
      <c r="EW898" s="190" t="s">
        <v>303</v>
      </c>
      <c r="EX898" s="190">
        <v>3</v>
      </c>
      <c r="EY898" s="190" t="s">
        <v>302</v>
      </c>
      <c r="EZ898" s="190" t="s">
        <v>268</v>
      </c>
      <c r="FA898" s="190" t="s">
        <v>260</v>
      </c>
      <c r="FB898" s="193">
        <v>12</v>
      </c>
      <c r="FC898" s="190" t="s">
        <v>276</v>
      </c>
      <c r="FD898" s="190" t="s">
        <v>276</v>
      </c>
      <c r="FE898" s="190" t="s">
        <v>301</v>
      </c>
      <c r="FF898" s="190" t="s">
        <v>263</v>
      </c>
      <c r="FG898" s="190" t="s">
        <v>9109</v>
      </c>
      <c r="FH898" s="190" t="s">
        <v>9108</v>
      </c>
      <c r="FI898" s="190" t="s">
        <v>9107</v>
      </c>
      <c r="FJ898" s="190" t="s">
        <v>9106</v>
      </c>
      <c r="FK898" s="190" t="s">
        <v>9105</v>
      </c>
      <c r="FL898" s="190" t="s">
        <v>9104</v>
      </c>
      <c r="FM898" s="190" t="s">
        <v>9103</v>
      </c>
      <c r="FN898" s="190" t="s">
        <v>9102</v>
      </c>
      <c r="FO898" s="190" t="s">
        <v>271</v>
      </c>
      <c r="FP898" s="190" t="s">
        <v>271</v>
      </c>
      <c r="FQ898" s="193">
        <v>1265200</v>
      </c>
      <c r="FR898" s="193">
        <v>316300</v>
      </c>
      <c r="FS898" s="190" t="s">
        <v>297</v>
      </c>
      <c r="FT898" s="190" t="s">
        <v>297</v>
      </c>
      <c r="FU898" s="190" t="s">
        <v>297</v>
      </c>
      <c r="FV898" s="190" t="s">
        <v>297</v>
      </c>
      <c r="FW898" s="190" t="s">
        <v>297</v>
      </c>
      <c r="FX898" s="190" t="s">
        <v>297</v>
      </c>
      <c r="FY898" s="190" t="s">
        <v>297</v>
      </c>
      <c r="FZ898" s="190" t="s">
        <v>297</v>
      </c>
      <c r="GA898" s="190" t="s">
        <v>297</v>
      </c>
      <c r="GB898" s="190" t="s">
        <v>297</v>
      </c>
      <c r="GC898" s="190" t="s">
        <v>272</v>
      </c>
      <c r="GD898" s="190" t="s">
        <v>272</v>
      </c>
      <c r="GE898" s="190" t="s">
        <v>271</v>
      </c>
    </row>
    <row r="899" spans="1:187" x14ac:dyDescent="0.3">
      <c r="A899" s="190" t="s">
        <v>372</v>
      </c>
      <c r="B899" s="190">
        <v>3659</v>
      </c>
      <c r="C899" s="190" t="s">
        <v>181</v>
      </c>
      <c r="D899" s="190" t="s">
        <v>243</v>
      </c>
      <c r="E899" s="190" t="s">
        <v>9101</v>
      </c>
      <c r="F899" s="190" t="s">
        <v>9100</v>
      </c>
      <c r="G899" s="190" t="s">
        <v>4028</v>
      </c>
      <c r="H899" s="190" t="s">
        <v>514</v>
      </c>
      <c r="I899" s="190" t="s">
        <v>513</v>
      </c>
      <c r="J899" s="190" t="s">
        <v>9099</v>
      </c>
      <c r="K899" s="190" t="s">
        <v>271</v>
      </c>
      <c r="L899" s="190" t="s">
        <v>271</v>
      </c>
      <c r="M899" s="190" t="s">
        <v>271</v>
      </c>
      <c r="N899" s="190" t="s">
        <v>271</v>
      </c>
      <c r="O899" s="190" t="s">
        <v>271</v>
      </c>
      <c r="P899" s="190" t="s">
        <v>271</v>
      </c>
      <c r="Q899" s="191">
        <v>41399</v>
      </c>
      <c r="R899" s="191">
        <v>42766</v>
      </c>
      <c r="T899" s="190" t="s">
        <v>391</v>
      </c>
      <c r="U899" s="194">
        <v>1874068</v>
      </c>
      <c r="V899" s="190" t="s">
        <v>681</v>
      </c>
      <c r="W899" s="190" t="s">
        <v>680</v>
      </c>
      <c r="X899" s="190" t="s">
        <v>679</v>
      </c>
      <c r="Y899" s="190" t="s">
        <v>9098</v>
      </c>
      <c r="Z899" s="190" t="s">
        <v>9097</v>
      </c>
      <c r="AA899" s="190" t="s">
        <v>9096</v>
      </c>
      <c r="AB899" s="190" t="s">
        <v>310</v>
      </c>
      <c r="AC899" s="190" t="s">
        <v>9095</v>
      </c>
      <c r="AD899" s="190" t="s">
        <v>289</v>
      </c>
      <c r="AE899" s="190" t="s">
        <v>9094</v>
      </c>
      <c r="AF899" s="190" t="s">
        <v>9093</v>
      </c>
      <c r="AG899" s="193">
        <v>196000</v>
      </c>
      <c r="AH899" s="193">
        <v>84000</v>
      </c>
      <c r="AI899" s="193">
        <v>280000</v>
      </c>
      <c r="AJ899" s="193">
        <v>49000</v>
      </c>
      <c r="AK899" s="193">
        <v>21000</v>
      </c>
      <c r="AL899" s="193">
        <v>70000</v>
      </c>
      <c r="AM899" s="193">
        <v>0</v>
      </c>
      <c r="AN899" s="193">
        <v>0</v>
      </c>
      <c r="AO899" s="193">
        <v>0</v>
      </c>
      <c r="AP899" s="193">
        <v>0</v>
      </c>
      <c r="AQ899" s="193">
        <v>0</v>
      </c>
      <c r="AR899" s="193">
        <v>0</v>
      </c>
      <c r="AS899" s="190" t="s">
        <v>271</v>
      </c>
      <c r="AT899" s="193" t="s">
        <v>271</v>
      </c>
      <c r="AU899" s="193" t="s">
        <v>271</v>
      </c>
      <c r="AV899" s="190" t="s">
        <v>271</v>
      </c>
      <c r="AW899" s="193" t="s">
        <v>271</v>
      </c>
      <c r="AX899" s="193" t="s">
        <v>271</v>
      </c>
      <c r="AY899" s="190" t="s">
        <v>271</v>
      </c>
      <c r="AZ899" s="193" t="s">
        <v>271</v>
      </c>
      <c r="BA899" s="193" t="s">
        <v>271</v>
      </c>
      <c r="BB899" s="190" t="s">
        <v>271</v>
      </c>
      <c r="BC899" s="193" t="s">
        <v>271</v>
      </c>
      <c r="BD899" s="193" t="s">
        <v>271</v>
      </c>
      <c r="BE899" s="190" t="s">
        <v>271</v>
      </c>
      <c r="BF899" s="193" t="s">
        <v>271</v>
      </c>
      <c r="BG899" s="193" t="s">
        <v>271</v>
      </c>
      <c r="BH899" s="190" t="s">
        <v>271</v>
      </c>
      <c r="BI899" s="193" t="s">
        <v>271</v>
      </c>
      <c r="BJ899" s="193" t="s">
        <v>271</v>
      </c>
      <c r="BK899" s="190" t="s">
        <v>271</v>
      </c>
      <c r="BL899" s="193" t="s">
        <v>271</v>
      </c>
      <c r="BM899" s="193" t="s">
        <v>271</v>
      </c>
      <c r="BN899" s="190" t="s">
        <v>271</v>
      </c>
      <c r="BO899" s="193" t="s">
        <v>271</v>
      </c>
      <c r="BP899" s="193" t="s">
        <v>271</v>
      </c>
      <c r="BQ899" s="190" t="s">
        <v>271</v>
      </c>
      <c r="BR899" s="193" t="s">
        <v>271</v>
      </c>
      <c r="BS899" s="193" t="s">
        <v>271</v>
      </c>
      <c r="BT899" s="190" t="s">
        <v>271</v>
      </c>
      <c r="BU899" s="193" t="s">
        <v>271</v>
      </c>
      <c r="BV899" s="193" t="s">
        <v>271</v>
      </c>
      <c r="BW899" s="193">
        <v>151496</v>
      </c>
      <c r="BX899" s="193">
        <v>44764</v>
      </c>
      <c r="BY899" s="193">
        <v>196260</v>
      </c>
      <c r="BZ899" s="193">
        <v>37874</v>
      </c>
      <c r="CA899" s="193">
        <v>11191</v>
      </c>
      <c r="CB899" s="193">
        <v>49065</v>
      </c>
      <c r="CC899" s="190" t="s">
        <v>271</v>
      </c>
      <c r="CD899" s="193" t="s">
        <v>271</v>
      </c>
      <c r="CE899" s="193" t="s">
        <v>271</v>
      </c>
      <c r="CF899" s="190" t="s">
        <v>271</v>
      </c>
      <c r="CG899" s="193" t="s">
        <v>271</v>
      </c>
      <c r="CH899" s="193" t="s">
        <v>271</v>
      </c>
      <c r="CI899" s="190" t="s">
        <v>271</v>
      </c>
      <c r="CJ899" s="193" t="s">
        <v>271</v>
      </c>
      <c r="CK899" s="193" t="s">
        <v>271</v>
      </c>
      <c r="CL899" s="190" t="s">
        <v>271</v>
      </c>
      <c r="CM899" s="193" t="s">
        <v>271</v>
      </c>
      <c r="CN899" s="193" t="s">
        <v>271</v>
      </c>
      <c r="CO899" s="190" t="s">
        <v>271</v>
      </c>
      <c r="CP899" s="193" t="s">
        <v>271</v>
      </c>
      <c r="CQ899" s="193" t="s">
        <v>271</v>
      </c>
      <c r="CR899" s="190" t="s">
        <v>271</v>
      </c>
      <c r="CS899" s="193" t="s">
        <v>271</v>
      </c>
      <c r="CT899" s="193" t="s">
        <v>271</v>
      </c>
      <c r="CU899" s="190" t="s">
        <v>271</v>
      </c>
      <c r="CV899" s="193" t="s">
        <v>271</v>
      </c>
      <c r="CW899" s="193" t="s">
        <v>271</v>
      </c>
      <c r="CX899" s="190" t="s">
        <v>271</v>
      </c>
      <c r="CY899" s="193" t="s">
        <v>271</v>
      </c>
      <c r="CZ899" s="193" t="s">
        <v>271</v>
      </c>
      <c r="DA899" s="190" t="s">
        <v>271</v>
      </c>
      <c r="DB899" s="193" t="s">
        <v>271</v>
      </c>
      <c r="DC899" s="193" t="s">
        <v>271</v>
      </c>
      <c r="DD899" s="190" t="s">
        <v>271</v>
      </c>
      <c r="DE899" s="193" t="s">
        <v>271</v>
      </c>
      <c r="DF899" s="193" t="s">
        <v>271</v>
      </c>
      <c r="DG899" s="190" t="s">
        <v>271</v>
      </c>
      <c r="DH899" s="193" t="s">
        <v>271</v>
      </c>
      <c r="DI899" s="193" t="s">
        <v>271</v>
      </c>
      <c r="DJ899" s="190" t="s">
        <v>271</v>
      </c>
      <c r="DK899" s="193" t="s">
        <v>271</v>
      </c>
      <c r="DL899" s="193" t="s">
        <v>271</v>
      </c>
      <c r="DM899" s="190" t="s">
        <v>271</v>
      </c>
      <c r="DN899" s="193" t="s">
        <v>271</v>
      </c>
      <c r="DO899" s="193" t="s">
        <v>271</v>
      </c>
      <c r="DP899" s="190" t="s">
        <v>271</v>
      </c>
      <c r="DQ899" s="193" t="s">
        <v>271</v>
      </c>
      <c r="DR899" s="193" t="s">
        <v>271</v>
      </c>
      <c r="DS899" s="190" t="s">
        <v>271</v>
      </c>
      <c r="DT899" s="193" t="s">
        <v>271</v>
      </c>
      <c r="DU899" s="193" t="s">
        <v>271</v>
      </c>
      <c r="DV899" s="190" t="s">
        <v>287</v>
      </c>
      <c r="DW899" s="193">
        <v>49065</v>
      </c>
      <c r="DX899" s="193">
        <v>196260</v>
      </c>
      <c r="DY899" s="190" t="s">
        <v>356</v>
      </c>
      <c r="DZ899" s="190" t="s">
        <v>297</v>
      </c>
      <c r="EA899" s="190" t="s">
        <v>271</v>
      </c>
      <c r="EB899" s="190" t="s">
        <v>271</v>
      </c>
      <c r="EC899" s="190" t="s">
        <v>297</v>
      </c>
      <c r="ED899" s="190" t="s">
        <v>271</v>
      </c>
      <c r="EE899" s="190" t="s">
        <v>271</v>
      </c>
      <c r="EF899" s="190" t="s">
        <v>271</v>
      </c>
      <c r="EG899" s="190" t="s">
        <v>352</v>
      </c>
      <c r="EH899" s="190" t="s">
        <v>284</v>
      </c>
      <c r="EI899" s="190" t="s">
        <v>283</v>
      </c>
      <c r="EJ899" s="190" t="s">
        <v>246</v>
      </c>
      <c r="EK899" s="190" t="s">
        <v>379</v>
      </c>
      <c r="EL899" s="190" t="s">
        <v>272</v>
      </c>
      <c r="EM899" s="190" t="s">
        <v>272</v>
      </c>
      <c r="EN899" s="190" t="s">
        <v>272</v>
      </c>
      <c r="EO899" s="190" t="s">
        <v>297</v>
      </c>
      <c r="EP899" s="190" t="s">
        <v>464</v>
      </c>
      <c r="EQ899" s="190">
        <v>3</v>
      </c>
      <c r="ER899" s="190" t="s">
        <v>349</v>
      </c>
      <c r="ES899" s="190" t="s">
        <v>272</v>
      </c>
      <c r="ET899" s="190" t="s">
        <v>272</v>
      </c>
      <c r="EU899" s="190" t="s">
        <v>272</v>
      </c>
      <c r="EV899" s="190" t="s">
        <v>272</v>
      </c>
      <c r="EW899" s="190" t="s">
        <v>303</v>
      </c>
      <c r="EX899" s="190">
        <v>4</v>
      </c>
      <c r="EY899" s="190" t="s">
        <v>318</v>
      </c>
      <c r="EZ899" s="190" t="s">
        <v>268</v>
      </c>
      <c r="FA899" s="190" t="s">
        <v>258</v>
      </c>
      <c r="FB899" s="193">
        <v>1</v>
      </c>
      <c r="FC899" s="190" t="s">
        <v>377</v>
      </c>
      <c r="FD899" s="190" t="s">
        <v>271</v>
      </c>
      <c r="FE899" s="190" t="s">
        <v>271</v>
      </c>
      <c r="FF899" s="190" t="s">
        <v>262</v>
      </c>
      <c r="FG899" s="190" t="s">
        <v>271</v>
      </c>
      <c r="FH899" s="190" t="s">
        <v>9092</v>
      </c>
      <c r="FI899" s="190" t="s">
        <v>9091</v>
      </c>
      <c r="FJ899" s="190" t="s">
        <v>9090</v>
      </c>
      <c r="FK899" s="190" t="s">
        <v>271</v>
      </c>
      <c r="FL899" s="190" t="s">
        <v>9089</v>
      </c>
      <c r="FM899" s="190" t="s">
        <v>9088</v>
      </c>
      <c r="FN899" s="190" t="s">
        <v>9087</v>
      </c>
      <c r="FO899" s="190" t="s">
        <v>271</v>
      </c>
      <c r="FP899" s="190" t="s">
        <v>271</v>
      </c>
      <c r="FQ899" s="193">
        <v>196260</v>
      </c>
      <c r="FR899" s="193">
        <v>49065</v>
      </c>
      <c r="FS899" s="190" t="s">
        <v>297</v>
      </c>
      <c r="FT899" s="190" t="s">
        <v>297</v>
      </c>
      <c r="FU899" s="190" t="s">
        <v>297</v>
      </c>
      <c r="FV899" s="190" t="s">
        <v>297</v>
      </c>
      <c r="FW899" s="190" t="s">
        <v>297</v>
      </c>
      <c r="FX899" s="190" t="s">
        <v>297</v>
      </c>
      <c r="FY899" s="190" t="s">
        <v>297</v>
      </c>
      <c r="FZ899" s="190" t="s">
        <v>297</v>
      </c>
      <c r="GA899" s="190" t="s">
        <v>297</v>
      </c>
      <c r="GB899" s="190" t="s">
        <v>297</v>
      </c>
      <c r="GC899" s="190" t="s">
        <v>272</v>
      </c>
      <c r="GD899" s="190" t="s">
        <v>272</v>
      </c>
      <c r="GE899" s="190" t="s">
        <v>297</v>
      </c>
    </row>
    <row r="900" spans="1:187" x14ac:dyDescent="0.3">
      <c r="A900" s="190" t="s">
        <v>372</v>
      </c>
      <c r="B900" s="190">
        <v>3660</v>
      </c>
      <c r="C900" s="190" t="s">
        <v>181</v>
      </c>
      <c r="D900" s="190" t="s">
        <v>243</v>
      </c>
      <c r="E900" s="190" t="s">
        <v>9086</v>
      </c>
      <c r="F900" s="190" t="s">
        <v>9085</v>
      </c>
      <c r="G900" s="190" t="s">
        <v>4028</v>
      </c>
      <c r="H900" s="190" t="s">
        <v>1272</v>
      </c>
      <c r="I900" s="190" t="s">
        <v>301</v>
      </c>
      <c r="J900" s="190" t="s">
        <v>9084</v>
      </c>
      <c r="K900" s="190" t="s">
        <v>271</v>
      </c>
      <c r="L900" s="190" t="s">
        <v>271</v>
      </c>
      <c r="M900" s="190" t="s">
        <v>271</v>
      </c>
      <c r="N900" s="190" t="s">
        <v>271</v>
      </c>
      <c r="O900" s="190" t="s">
        <v>271</v>
      </c>
      <c r="P900" s="190" t="s">
        <v>271</v>
      </c>
      <c r="Q900" s="191">
        <v>42309</v>
      </c>
      <c r="R900" s="191">
        <v>42735</v>
      </c>
      <c r="S900" s="191">
        <v>42916</v>
      </c>
      <c r="T900" s="190" t="s">
        <v>366</v>
      </c>
      <c r="U900" s="194">
        <v>203864.77</v>
      </c>
      <c r="V900" s="190" t="s">
        <v>9083</v>
      </c>
      <c r="W900" s="190" t="s">
        <v>9082</v>
      </c>
      <c r="X900" s="190" t="s">
        <v>9081</v>
      </c>
      <c r="Y900" s="190" t="s">
        <v>9080</v>
      </c>
      <c r="Z900" s="190" t="s">
        <v>9079</v>
      </c>
      <c r="AA900" s="190" t="s">
        <v>9078</v>
      </c>
      <c r="AB900" s="190" t="s">
        <v>310</v>
      </c>
      <c r="AC900" s="190" t="s">
        <v>9077</v>
      </c>
      <c r="AD900" s="190" t="s">
        <v>325</v>
      </c>
      <c r="AE900" s="190" t="s">
        <v>9076</v>
      </c>
      <c r="AF900" s="190" t="s">
        <v>9075</v>
      </c>
      <c r="AG900" s="193">
        <v>3600</v>
      </c>
      <c r="AH900" s="193">
        <v>2284</v>
      </c>
      <c r="AI900" s="193">
        <v>5884</v>
      </c>
      <c r="AJ900" s="193">
        <v>900</v>
      </c>
      <c r="AK900" s="193">
        <v>571</v>
      </c>
      <c r="AL900" s="193">
        <v>1471</v>
      </c>
      <c r="AM900" s="193" t="s">
        <v>271</v>
      </c>
      <c r="AN900" s="193" t="s">
        <v>271</v>
      </c>
      <c r="AO900" s="193">
        <v>0</v>
      </c>
      <c r="AP900" s="193" t="s">
        <v>271</v>
      </c>
      <c r="AQ900" s="193" t="s">
        <v>271</v>
      </c>
      <c r="AR900" s="193">
        <v>0</v>
      </c>
      <c r="AS900" s="190" t="s">
        <v>271</v>
      </c>
      <c r="AT900" s="193" t="s">
        <v>271</v>
      </c>
      <c r="AU900" s="193" t="s">
        <v>271</v>
      </c>
      <c r="AV900" s="190" t="s">
        <v>271</v>
      </c>
      <c r="AW900" s="193" t="s">
        <v>271</v>
      </c>
      <c r="AX900" s="193" t="s">
        <v>271</v>
      </c>
      <c r="AY900" s="190" t="s">
        <v>271</v>
      </c>
      <c r="AZ900" s="193" t="s">
        <v>271</v>
      </c>
      <c r="BA900" s="193" t="s">
        <v>271</v>
      </c>
      <c r="BB900" s="190" t="s">
        <v>271</v>
      </c>
      <c r="BC900" s="193" t="s">
        <v>271</v>
      </c>
      <c r="BD900" s="193" t="s">
        <v>271</v>
      </c>
      <c r="BE900" s="190" t="s">
        <v>271</v>
      </c>
      <c r="BF900" s="193" t="s">
        <v>271</v>
      </c>
      <c r="BG900" s="193" t="s">
        <v>271</v>
      </c>
      <c r="BH900" s="190" t="s">
        <v>271</v>
      </c>
      <c r="BI900" s="193" t="s">
        <v>271</v>
      </c>
      <c r="BJ900" s="193" t="s">
        <v>271</v>
      </c>
      <c r="BK900" s="190" t="s">
        <v>271</v>
      </c>
      <c r="BL900" s="193" t="s">
        <v>271</v>
      </c>
      <c r="BM900" s="193" t="s">
        <v>271</v>
      </c>
      <c r="BN900" s="190" t="s">
        <v>271</v>
      </c>
      <c r="BO900" s="193" t="s">
        <v>271</v>
      </c>
      <c r="BP900" s="193" t="s">
        <v>271</v>
      </c>
      <c r="BQ900" s="190" t="s">
        <v>271</v>
      </c>
      <c r="BR900" s="193" t="s">
        <v>271</v>
      </c>
      <c r="BS900" s="193" t="s">
        <v>271</v>
      </c>
      <c r="BT900" s="190" t="s">
        <v>271</v>
      </c>
      <c r="BU900" s="193" t="s">
        <v>271</v>
      </c>
      <c r="BV900" s="193" t="s">
        <v>271</v>
      </c>
      <c r="BW900" s="193">
        <v>1872</v>
      </c>
      <c r="BX900" s="193">
        <v>1212</v>
      </c>
      <c r="BY900" s="193">
        <v>3084</v>
      </c>
      <c r="BZ900" s="193">
        <v>468</v>
      </c>
      <c r="CA900" s="193">
        <v>303</v>
      </c>
      <c r="CB900" s="193">
        <v>771</v>
      </c>
      <c r="CC900" s="190" t="s">
        <v>287</v>
      </c>
      <c r="CD900" s="193">
        <v>165</v>
      </c>
      <c r="CE900" s="193">
        <v>660</v>
      </c>
      <c r="CF900" s="190" t="s">
        <v>287</v>
      </c>
      <c r="CG900" s="193">
        <v>165</v>
      </c>
      <c r="CH900" s="193">
        <v>660</v>
      </c>
      <c r="CI900" s="190" t="s">
        <v>271</v>
      </c>
      <c r="CJ900" s="193" t="s">
        <v>271</v>
      </c>
      <c r="CK900" s="193" t="s">
        <v>271</v>
      </c>
      <c r="CL900" s="190" t="s">
        <v>271</v>
      </c>
      <c r="CM900" s="193" t="s">
        <v>271</v>
      </c>
      <c r="CN900" s="193" t="s">
        <v>271</v>
      </c>
      <c r="CO900" s="190" t="s">
        <v>271</v>
      </c>
      <c r="CP900" s="193" t="s">
        <v>271</v>
      </c>
      <c r="CQ900" s="193" t="s">
        <v>271</v>
      </c>
      <c r="CR900" s="190" t="s">
        <v>271</v>
      </c>
      <c r="CS900" s="193" t="s">
        <v>271</v>
      </c>
      <c r="CT900" s="193" t="s">
        <v>271</v>
      </c>
      <c r="CU900" s="190" t="s">
        <v>287</v>
      </c>
      <c r="CV900" s="193">
        <v>842</v>
      </c>
      <c r="CW900" s="193">
        <v>3368</v>
      </c>
      <c r="CX900" s="190" t="s">
        <v>271</v>
      </c>
      <c r="CY900" s="193" t="s">
        <v>271</v>
      </c>
      <c r="CZ900" s="193" t="s">
        <v>271</v>
      </c>
      <c r="DA900" s="190" t="s">
        <v>271</v>
      </c>
      <c r="DB900" s="193" t="s">
        <v>271</v>
      </c>
      <c r="DC900" s="193" t="s">
        <v>271</v>
      </c>
      <c r="DD900" s="190" t="s">
        <v>271</v>
      </c>
      <c r="DE900" s="193" t="s">
        <v>271</v>
      </c>
      <c r="DF900" s="193" t="s">
        <v>271</v>
      </c>
      <c r="DG900" s="190" t="s">
        <v>271</v>
      </c>
      <c r="DH900" s="193" t="s">
        <v>271</v>
      </c>
      <c r="DI900" s="193" t="s">
        <v>271</v>
      </c>
      <c r="DJ900" s="190" t="s">
        <v>287</v>
      </c>
      <c r="DK900" s="193">
        <v>71</v>
      </c>
      <c r="DL900" s="193">
        <v>284</v>
      </c>
      <c r="DM900" s="190" t="s">
        <v>287</v>
      </c>
      <c r="DN900" s="193">
        <v>26</v>
      </c>
      <c r="DO900" s="193">
        <v>104</v>
      </c>
      <c r="DP900" s="190" t="s">
        <v>271</v>
      </c>
      <c r="DQ900" s="193" t="s">
        <v>271</v>
      </c>
      <c r="DR900" s="193" t="s">
        <v>271</v>
      </c>
      <c r="DS900" s="190" t="s">
        <v>271</v>
      </c>
      <c r="DT900" s="193" t="s">
        <v>271</v>
      </c>
      <c r="DU900" s="193" t="s">
        <v>271</v>
      </c>
      <c r="DV900" s="190" t="s">
        <v>287</v>
      </c>
      <c r="DW900" s="193">
        <v>392</v>
      </c>
      <c r="DX900" s="193">
        <v>1568</v>
      </c>
      <c r="DY900" s="190" t="s">
        <v>356</v>
      </c>
      <c r="DZ900" s="190" t="s">
        <v>272</v>
      </c>
      <c r="EA900" s="190" t="s">
        <v>695</v>
      </c>
      <c r="EB900" s="190" t="s">
        <v>307</v>
      </c>
      <c r="EC900" s="190" t="s">
        <v>272</v>
      </c>
      <c r="ED900" s="190" t="s">
        <v>868</v>
      </c>
      <c r="EE900" s="190" t="s">
        <v>426</v>
      </c>
      <c r="EF900" s="190" t="s">
        <v>9074</v>
      </c>
      <c r="EG900" s="190" t="s">
        <v>321</v>
      </c>
      <c r="EH900" s="190" t="s">
        <v>320</v>
      </c>
      <c r="EI900" s="190" t="s">
        <v>319</v>
      </c>
      <c r="EJ900" s="190" t="s">
        <v>246</v>
      </c>
      <c r="EK900" s="190" t="s">
        <v>379</v>
      </c>
      <c r="EL900" s="190" t="s">
        <v>272</v>
      </c>
      <c r="EM900" s="190" t="s">
        <v>272</v>
      </c>
      <c r="EN900" s="190" t="s">
        <v>272</v>
      </c>
      <c r="EO900" s="190" t="s">
        <v>272</v>
      </c>
      <c r="EP900" s="190" t="s">
        <v>378</v>
      </c>
      <c r="EQ900" s="190">
        <v>4</v>
      </c>
      <c r="ER900" s="190" t="s">
        <v>349</v>
      </c>
      <c r="ES900" s="190" t="s">
        <v>272</v>
      </c>
      <c r="ET900" s="190" t="s">
        <v>272</v>
      </c>
      <c r="EU900" s="190" t="s">
        <v>272</v>
      </c>
      <c r="EV900" s="190" t="s">
        <v>272</v>
      </c>
      <c r="EW900" s="190" t="s">
        <v>303</v>
      </c>
      <c r="EX900" s="190">
        <v>4</v>
      </c>
      <c r="EY900" s="190" t="s">
        <v>278</v>
      </c>
      <c r="EZ900" s="190" t="s">
        <v>267</v>
      </c>
      <c r="FA900" s="190" t="s">
        <v>258</v>
      </c>
      <c r="FB900" s="193">
        <v>3</v>
      </c>
      <c r="FC900" s="190" t="s">
        <v>300</v>
      </c>
      <c r="FD900" s="190" t="s">
        <v>348</v>
      </c>
      <c r="FE900" s="190" t="s">
        <v>376</v>
      </c>
      <c r="FF900" s="190" t="s">
        <v>262</v>
      </c>
      <c r="FG900" s="190" t="s">
        <v>271</v>
      </c>
      <c r="FH900" s="190" t="s">
        <v>271</v>
      </c>
      <c r="FI900" s="190" t="s">
        <v>9073</v>
      </c>
      <c r="FJ900" s="190" t="s">
        <v>9072</v>
      </c>
      <c r="FK900" s="190" t="s">
        <v>271</v>
      </c>
      <c r="FL900" s="190" t="s">
        <v>9071</v>
      </c>
      <c r="FM900" s="190" t="s">
        <v>9070</v>
      </c>
      <c r="FN900" s="190" t="s">
        <v>9069</v>
      </c>
      <c r="FO900" s="190" t="s">
        <v>9068</v>
      </c>
      <c r="FP900" s="190" t="s">
        <v>9067</v>
      </c>
      <c r="FQ900" s="193">
        <v>3084</v>
      </c>
      <c r="FR900" s="193">
        <v>771</v>
      </c>
      <c r="FS900" s="190" t="s">
        <v>297</v>
      </c>
      <c r="FT900" s="190" t="s">
        <v>297</v>
      </c>
      <c r="FU900" s="190" t="s">
        <v>297</v>
      </c>
      <c r="FV900" s="190" t="s">
        <v>297</v>
      </c>
      <c r="FW900" s="190" t="s">
        <v>297</v>
      </c>
      <c r="FX900" s="190" t="s">
        <v>297</v>
      </c>
      <c r="FY900" s="190" t="s">
        <v>297</v>
      </c>
      <c r="FZ900" s="190" t="s">
        <v>297</v>
      </c>
      <c r="GA900" s="190" t="s">
        <v>272</v>
      </c>
      <c r="GB900" s="190" t="s">
        <v>297</v>
      </c>
      <c r="GC900" s="190" t="s">
        <v>272</v>
      </c>
      <c r="GD900" s="190" t="s">
        <v>272</v>
      </c>
      <c r="GE900" s="190" t="s">
        <v>297</v>
      </c>
    </row>
    <row r="901" spans="1:187" x14ac:dyDescent="0.3">
      <c r="A901" s="190" t="s">
        <v>372</v>
      </c>
      <c r="B901" s="190">
        <v>3657</v>
      </c>
      <c r="C901" s="190" t="s">
        <v>181</v>
      </c>
      <c r="D901" s="190" t="s">
        <v>243</v>
      </c>
      <c r="E901" s="190" t="s">
        <v>6436</v>
      </c>
      <c r="F901" s="190" t="s">
        <v>6435</v>
      </c>
      <c r="G901" s="190" t="s">
        <v>6357</v>
      </c>
      <c r="H901" s="190" t="s">
        <v>369</v>
      </c>
      <c r="I901" s="190" t="s">
        <v>6421</v>
      </c>
      <c r="J901" s="190" t="s">
        <v>271</v>
      </c>
      <c r="K901" s="190" t="s">
        <v>271</v>
      </c>
      <c r="L901" s="190" t="s">
        <v>271</v>
      </c>
      <c r="M901" s="190" t="s">
        <v>271</v>
      </c>
      <c r="N901" s="190" t="s">
        <v>271</v>
      </c>
      <c r="O901" s="190" t="s">
        <v>271</v>
      </c>
      <c r="P901" s="190" t="s">
        <v>271</v>
      </c>
      <c r="Q901" s="191">
        <v>42430</v>
      </c>
      <c r="R901" s="191">
        <v>42855</v>
      </c>
      <c r="T901" s="190" t="s">
        <v>391</v>
      </c>
      <c r="U901" s="194">
        <v>506977</v>
      </c>
      <c r="V901" s="190" t="s">
        <v>6434</v>
      </c>
      <c r="W901" s="190" t="s">
        <v>6433</v>
      </c>
      <c r="X901" s="190" t="s">
        <v>6432</v>
      </c>
      <c r="Y901" s="190" t="s">
        <v>271</v>
      </c>
      <c r="Z901" s="190" t="s">
        <v>271</v>
      </c>
      <c r="AA901" s="190" t="s">
        <v>271</v>
      </c>
      <c r="AB901" s="190" t="s">
        <v>310</v>
      </c>
      <c r="AC901" s="190" t="s">
        <v>6431</v>
      </c>
      <c r="AD901" s="190" t="s">
        <v>325</v>
      </c>
      <c r="AE901" s="190" t="s">
        <v>6430</v>
      </c>
      <c r="AF901" s="190" t="s">
        <v>6429</v>
      </c>
      <c r="AG901" s="193">
        <v>60168</v>
      </c>
      <c r="AH901" s="193">
        <v>12932</v>
      </c>
      <c r="AI901" s="193">
        <v>73100</v>
      </c>
      <c r="AJ901" s="193">
        <v>15042</v>
      </c>
      <c r="AK901" s="193">
        <v>3233</v>
      </c>
      <c r="AL901" s="193">
        <v>17875</v>
      </c>
      <c r="AM901" s="193">
        <v>0</v>
      </c>
      <c r="AN901" s="193">
        <v>0</v>
      </c>
      <c r="AO901" s="193">
        <v>0</v>
      </c>
      <c r="AP901" s="193">
        <v>0</v>
      </c>
      <c r="AQ901" s="193">
        <v>0</v>
      </c>
      <c r="AR901" s="193">
        <v>0</v>
      </c>
      <c r="AS901" s="190" t="s">
        <v>271</v>
      </c>
      <c r="AT901" s="193" t="s">
        <v>271</v>
      </c>
      <c r="AU901" s="193" t="s">
        <v>271</v>
      </c>
      <c r="AV901" s="190" t="s">
        <v>271</v>
      </c>
      <c r="AW901" s="193" t="s">
        <v>271</v>
      </c>
      <c r="AX901" s="193" t="s">
        <v>271</v>
      </c>
      <c r="AY901" s="190" t="s">
        <v>271</v>
      </c>
      <c r="AZ901" s="193" t="s">
        <v>271</v>
      </c>
      <c r="BA901" s="193" t="s">
        <v>271</v>
      </c>
      <c r="BB901" s="190" t="s">
        <v>271</v>
      </c>
      <c r="BC901" s="193" t="s">
        <v>271</v>
      </c>
      <c r="BD901" s="193" t="s">
        <v>271</v>
      </c>
      <c r="BE901" s="190" t="s">
        <v>271</v>
      </c>
      <c r="BF901" s="193" t="s">
        <v>271</v>
      </c>
      <c r="BG901" s="193" t="s">
        <v>271</v>
      </c>
      <c r="BH901" s="190" t="s">
        <v>271</v>
      </c>
      <c r="BI901" s="193" t="s">
        <v>271</v>
      </c>
      <c r="BJ901" s="193" t="s">
        <v>271</v>
      </c>
      <c r="BK901" s="190" t="s">
        <v>271</v>
      </c>
      <c r="BL901" s="193" t="s">
        <v>271</v>
      </c>
      <c r="BM901" s="193" t="s">
        <v>271</v>
      </c>
      <c r="BN901" s="190" t="s">
        <v>271</v>
      </c>
      <c r="BO901" s="193" t="s">
        <v>271</v>
      </c>
      <c r="BP901" s="193" t="s">
        <v>271</v>
      </c>
      <c r="BQ901" s="190" t="s">
        <v>271</v>
      </c>
      <c r="BR901" s="193" t="s">
        <v>271</v>
      </c>
      <c r="BS901" s="193" t="s">
        <v>271</v>
      </c>
      <c r="BT901" s="190" t="s">
        <v>271</v>
      </c>
      <c r="BU901" s="193" t="s">
        <v>271</v>
      </c>
      <c r="BV901" s="193" t="s">
        <v>271</v>
      </c>
      <c r="BW901" s="193">
        <v>60168</v>
      </c>
      <c r="BX901" s="193">
        <v>12932</v>
      </c>
      <c r="BY901" s="193">
        <v>73100</v>
      </c>
      <c r="BZ901" s="193">
        <v>15042</v>
      </c>
      <c r="CA901" s="193">
        <v>3233</v>
      </c>
      <c r="CB901" s="193">
        <v>18275</v>
      </c>
      <c r="CC901" s="190" t="s">
        <v>271</v>
      </c>
      <c r="CD901" s="193" t="s">
        <v>271</v>
      </c>
      <c r="CE901" s="193" t="s">
        <v>271</v>
      </c>
      <c r="CF901" s="190" t="s">
        <v>271</v>
      </c>
      <c r="CG901" s="193" t="s">
        <v>271</v>
      </c>
      <c r="CH901" s="193" t="s">
        <v>271</v>
      </c>
      <c r="CI901" s="190" t="s">
        <v>271</v>
      </c>
      <c r="CJ901" s="193" t="s">
        <v>271</v>
      </c>
      <c r="CK901" s="193" t="s">
        <v>271</v>
      </c>
      <c r="CL901" s="190" t="s">
        <v>271</v>
      </c>
      <c r="CM901" s="193" t="s">
        <v>271</v>
      </c>
      <c r="CN901" s="193" t="s">
        <v>271</v>
      </c>
      <c r="CO901" s="190" t="s">
        <v>271</v>
      </c>
      <c r="CP901" s="193" t="s">
        <v>271</v>
      </c>
      <c r="CQ901" s="193" t="s">
        <v>271</v>
      </c>
      <c r="CR901" s="190" t="s">
        <v>271</v>
      </c>
      <c r="CS901" s="193" t="s">
        <v>271</v>
      </c>
      <c r="CT901" s="193" t="s">
        <v>271</v>
      </c>
      <c r="CU901" s="190" t="s">
        <v>271</v>
      </c>
      <c r="CV901" s="193" t="s">
        <v>271</v>
      </c>
      <c r="CW901" s="193" t="s">
        <v>271</v>
      </c>
      <c r="CX901" s="190" t="s">
        <v>287</v>
      </c>
      <c r="CY901" s="193">
        <v>17875</v>
      </c>
      <c r="CZ901" s="193">
        <v>71500</v>
      </c>
      <c r="DA901" s="190" t="s">
        <v>287</v>
      </c>
      <c r="DB901" s="193">
        <v>17875</v>
      </c>
      <c r="DC901" s="193">
        <v>71500</v>
      </c>
      <c r="DD901" s="190" t="s">
        <v>271</v>
      </c>
      <c r="DE901" s="193" t="s">
        <v>271</v>
      </c>
      <c r="DF901" s="193" t="s">
        <v>271</v>
      </c>
      <c r="DG901" s="190" t="s">
        <v>271</v>
      </c>
      <c r="DH901" s="193" t="s">
        <v>271</v>
      </c>
      <c r="DI901" s="193" t="s">
        <v>271</v>
      </c>
      <c r="DJ901" s="190" t="s">
        <v>271</v>
      </c>
      <c r="DK901" s="193" t="s">
        <v>271</v>
      </c>
      <c r="DL901" s="193" t="s">
        <v>271</v>
      </c>
      <c r="DM901" s="190" t="s">
        <v>271</v>
      </c>
      <c r="DN901" s="193" t="s">
        <v>271</v>
      </c>
      <c r="DO901" s="193" t="s">
        <v>271</v>
      </c>
      <c r="DP901" s="190" t="s">
        <v>271</v>
      </c>
      <c r="DQ901" s="193" t="s">
        <v>271</v>
      </c>
      <c r="DR901" s="193" t="s">
        <v>271</v>
      </c>
      <c r="DS901" s="190" t="s">
        <v>271</v>
      </c>
      <c r="DT901" s="193" t="s">
        <v>271</v>
      </c>
      <c r="DU901" s="193" t="s">
        <v>271</v>
      </c>
      <c r="DV901" s="190" t="s">
        <v>287</v>
      </c>
      <c r="DW901" s="193">
        <v>15042</v>
      </c>
      <c r="DX901" s="193">
        <v>60168</v>
      </c>
      <c r="DY901" s="190" t="s">
        <v>655</v>
      </c>
      <c r="DZ901" s="190" t="s">
        <v>297</v>
      </c>
      <c r="EA901" s="190" t="s">
        <v>271</v>
      </c>
      <c r="EB901" s="190" t="s">
        <v>271</v>
      </c>
      <c r="EC901" s="190" t="s">
        <v>297</v>
      </c>
      <c r="ED901" s="190" t="s">
        <v>271</v>
      </c>
      <c r="EE901" s="190" t="s">
        <v>271</v>
      </c>
      <c r="EF901" s="190" t="s">
        <v>271</v>
      </c>
      <c r="EG901" s="190" t="s">
        <v>321</v>
      </c>
      <c r="EH901" s="190" t="s">
        <v>284</v>
      </c>
      <c r="EI901" s="190" t="s">
        <v>319</v>
      </c>
      <c r="EJ901" s="190" t="s">
        <v>245</v>
      </c>
      <c r="EK901" s="190" t="s">
        <v>351</v>
      </c>
      <c r="EL901" s="190" t="s">
        <v>272</v>
      </c>
      <c r="EM901" s="190" t="s">
        <v>272</v>
      </c>
      <c r="EN901" s="190" t="s">
        <v>297</v>
      </c>
      <c r="EO901" s="190" t="s">
        <v>297</v>
      </c>
      <c r="EP901" s="190" t="s">
        <v>281</v>
      </c>
      <c r="EQ901" s="190">
        <v>2</v>
      </c>
      <c r="ER901" s="190" t="s">
        <v>404</v>
      </c>
      <c r="ES901" s="190" t="s">
        <v>297</v>
      </c>
      <c r="ET901" s="190" t="s">
        <v>297</v>
      </c>
      <c r="EU901" s="190" t="s">
        <v>272</v>
      </c>
      <c r="EV901" s="190" t="s">
        <v>297</v>
      </c>
      <c r="EW901" s="190" t="s">
        <v>601</v>
      </c>
      <c r="EX901" s="190">
        <v>1</v>
      </c>
      <c r="EY901" s="190" t="s">
        <v>302</v>
      </c>
      <c r="EZ901" s="190" t="s">
        <v>268</v>
      </c>
      <c r="FA901" s="190" t="s">
        <v>260</v>
      </c>
      <c r="FB901" s="193">
        <v>2</v>
      </c>
      <c r="FC901" s="190" t="s">
        <v>442</v>
      </c>
      <c r="FD901" s="190" t="s">
        <v>271</v>
      </c>
      <c r="FE901" s="190" t="s">
        <v>271</v>
      </c>
      <c r="FF901" s="190" t="s">
        <v>263</v>
      </c>
      <c r="FG901" s="190" t="s">
        <v>6428</v>
      </c>
      <c r="FH901" s="190" t="s">
        <v>6427</v>
      </c>
      <c r="FI901" s="190" t="s">
        <v>6426</v>
      </c>
      <c r="FJ901" s="190" t="s">
        <v>6425</v>
      </c>
      <c r="FK901" s="190" t="s">
        <v>6424</v>
      </c>
      <c r="FL901" s="190" t="s">
        <v>271</v>
      </c>
      <c r="FM901" s="190" t="s">
        <v>271</v>
      </c>
      <c r="FN901" s="190" t="s">
        <v>271</v>
      </c>
      <c r="FO901" s="190" t="s">
        <v>271</v>
      </c>
      <c r="FP901" s="190" t="s">
        <v>271</v>
      </c>
      <c r="FQ901" s="193">
        <v>73100</v>
      </c>
      <c r="FR901" s="193">
        <v>18275</v>
      </c>
      <c r="FS901" s="190" t="s">
        <v>297</v>
      </c>
      <c r="FT901" s="190" t="s">
        <v>297</v>
      </c>
      <c r="FU901" s="190" t="s">
        <v>297</v>
      </c>
      <c r="FV901" s="190" t="s">
        <v>297</v>
      </c>
      <c r="FW901" s="190" t="s">
        <v>297</v>
      </c>
      <c r="FX901" s="190" t="s">
        <v>297</v>
      </c>
      <c r="FY901" s="190" t="s">
        <v>297</v>
      </c>
      <c r="FZ901" s="190" t="s">
        <v>297</v>
      </c>
      <c r="GA901" s="190" t="s">
        <v>297</v>
      </c>
      <c r="GB901" s="190" t="s">
        <v>297</v>
      </c>
      <c r="GC901" s="190" t="s">
        <v>272</v>
      </c>
      <c r="GD901" s="190" t="s">
        <v>272</v>
      </c>
      <c r="GE901" s="190" t="s">
        <v>271</v>
      </c>
    </row>
    <row r="902" spans="1:187" x14ac:dyDescent="0.3">
      <c r="A902" s="190" t="s">
        <v>372</v>
      </c>
      <c r="B902" s="190">
        <v>3658</v>
      </c>
      <c r="C902" s="190" t="s">
        <v>181</v>
      </c>
      <c r="D902" s="190" t="s">
        <v>243</v>
      </c>
      <c r="E902" s="190" t="s">
        <v>2437</v>
      </c>
      <c r="F902" s="190" t="s">
        <v>2436</v>
      </c>
      <c r="G902" s="190" t="s">
        <v>2289</v>
      </c>
      <c r="H902" s="190" t="s">
        <v>369</v>
      </c>
      <c r="I902" s="190" t="s">
        <v>2364</v>
      </c>
      <c r="J902" s="190" t="s">
        <v>271</v>
      </c>
      <c r="K902" s="190" t="s">
        <v>271</v>
      </c>
      <c r="L902" s="190" t="s">
        <v>271</v>
      </c>
      <c r="M902" s="190" t="s">
        <v>271</v>
      </c>
      <c r="N902" s="190" t="s">
        <v>271</v>
      </c>
      <c r="O902" s="190" t="s">
        <v>271</v>
      </c>
      <c r="P902" s="190" t="s">
        <v>271</v>
      </c>
      <c r="Q902" s="191">
        <v>41760</v>
      </c>
      <c r="R902" s="191">
        <v>43100</v>
      </c>
      <c r="T902" s="190" t="s">
        <v>391</v>
      </c>
      <c r="U902" s="194">
        <v>2887475</v>
      </c>
      <c r="V902" s="190" t="s">
        <v>2435</v>
      </c>
      <c r="W902" s="190" t="s">
        <v>680</v>
      </c>
      <c r="X902" s="190" t="s">
        <v>2434</v>
      </c>
      <c r="Y902" s="190" t="s">
        <v>2433</v>
      </c>
      <c r="Z902" s="190" t="s">
        <v>2432</v>
      </c>
      <c r="AA902" s="190" t="s">
        <v>2431</v>
      </c>
      <c r="AB902" s="190" t="s">
        <v>310</v>
      </c>
      <c r="AC902" s="190" t="s">
        <v>2430</v>
      </c>
      <c r="AD902" s="190" t="s">
        <v>289</v>
      </c>
      <c r="AE902" s="190" t="s">
        <v>2429</v>
      </c>
      <c r="AF902" s="190" t="s">
        <v>2428</v>
      </c>
      <c r="AG902" s="193" t="s">
        <v>271</v>
      </c>
      <c r="AH902" s="193" t="s">
        <v>271</v>
      </c>
      <c r="AI902" s="193" t="s">
        <v>271</v>
      </c>
      <c r="AJ902" s="193" t="s">
        <v>271</v>
      </c>
      <c r="AK902" s="193" t="s">
        <v>271</v>
      </c>
      <c r="AL902" s="193" t="s">
        <v>271</v>
      </c>
      <c r="AM902" s="193" t="s">
        <v>271</v>
      </c>
      <c r="AN902" s="193" t="s">
        <v>271</v>
      </c>
      <c r="AO902" s="193">
        <v>0</v>
      </c>
      <c r="AP902" s="193" t="s">
        <v>271</v>
      </c>
      <c r="AQ902" s="193" t="s">
        <v>271</v>
      </c>
      <c r="AR902" s="193">
        <v>0</v>
      </c>
      <c r="AS902" s="190" t="s">
        <v>271</v>
      </c>
      <c r="AT902" s="193" t="s">
        <v>271</v>
      </c>
      <c r="AU902" s="193" t="s">
        <v>271</v>
      </c>
      <c r="AV902" s="190" t="s">
        <v>271</v>
      </c>
      <c r="AW902" s="193" t="s">
        <v>271</v>
      </c>
      <c r="AX902" s="193" t="s">
        <v>271</v>
      </c>
      <c r="AY902" s="190" t="s">
        <v>271</v>
      </c>
      <c r="AZ902" s="193" t="s">
        <v>271</v>
      </c>
      <c r="BA902" s="193" t="s">
        <v>271</v>
      </c>
      <c r="BB902" s="190" t="s">
        <v>271</v>
      </c>
      <c r="BC902" s="193" t="s">
        <v>271</v>
      </c>
      <c r="BD902" s="193" t="s">
        <v>271</v>
      </c>
      <c r="BE902" s="190" t="s">
        <v>271</v>
      </c>
      <c r="BF902" s="193" t="s">
        <v>271</v>
      </c>
      <c r="BG902" s="193" t="s">
        <v>271</v>
      </c>
      <c r="BH902" s="190" t="s">
        <v>271</v>
      </c>
      <c r="BI902" s="193" t="s">
        <v>271</v>
      </c>
      <c r="BJ902" s="193" t="s">
        <v>271</v>
      </c>
      <c r="BK902" s="190" t="s">
        <v>271</v>
      </c>
      <c r="BL902" s="193" t="s">
        <v>271</v>
      </c>
      <c r="BM902" s="193" t="s">
        <v>271</v>
      </c>
      <c r="BN902" s="190" t="s">
        <v>271</v>
      </c>
      <c r="BO902" s="193" t="s">
        <v>271</v>
      </c>
      <c r="BP902" s="193" t="s">
        <v>271</v>
      </c>
      <c r="BQ902" s="190" t="s">
        <v>271</v>
      </c>
      <c r="BR902" s="193" t="s">
        <v>271</v>
      </c>
      <c r="BS902" s="193" t="s">
        <v>271</v>
      </c>
      <c r="BT902" s="190" t="s">
        <v>271</v>
      </c>
      <c r="BU902" s="193" t="s">
        <v>271</v>
      </c>
      <c r="BV902" s="193" t="s">
        <v>271</v>
      </c>
      <c r="BW902" s="193">
        <v>11432</v>
      </c>
      <c r="BX902" s="193">
        <v>3500</v>
      </c>
      <c r="BY902" s="193">
        <v>14932</v>
      </c>
      <c r="BZ902" s="193">
        <v>757</v>
      </c>
      <c r="CA902" s="193">
        <v>2858</v>
      </c>
      <c r="CB902" s="193">
        <v>3615</v>
      </c>
      <c r="CC902" s="190" t="s">
        <v>271</v>
      </c>
      <c r="CD902" s="193" t="s">
        <v>271</v>
      </c>
      <c r="CE902" s="193" t="s">
        <v>271</v>
      </c>
      <c r="CF902" s="190" t="s">
        <v>271</v>
      </c>
      <c r="CG902" s="193" t="s">
        <v>271</v>
      </c>
      <c r="CH902" s="193" t="s">
        <v>271</v>
      </c>
      <c r="CI902" s="190" t="s">
        <v>271</v>
      </c>
      <c r="CJ902" s="193" t="s">
        <v>271</v>
      </c>
      <c r="CK902" s="193" t="s">
        <v>271</v>
      </c>
      <c r="CL902" s="190" t="s">
        <v>271</v>
      </c>
      <c r="CM902" s="193" t="s">
        <v>271</v>
      </c>
      <c r="CN902" s="193" t="s">
        <v>271</v>
      </c>
      <c r="CO902" s="190" t="s">
        <v>287</v>
      </c>
      <c r="CP902" s="193">
        <v>0</v>
      </c>
      <c r="CQ902" s="193">
        <v>0</v>
      </c>
      <c r="CR902" s="190" t="s">
        <v>271</v>
      </c>
      <c r="CS902" s="193" t="s">
        <v>271</v>
      </c>
      <c r="CT902" s="193" t="s">
        <v>271</v>
      </c>
      <c r="CU902" s="190" t="s">
        <v>287</v>
      </c>
      <c r="CV902" s="193">
        <v>4255</v>
      </c>
      <c r="CW902" s="193">
        <v>17020</v>
      </c>
      <c r="CX902" s="190" t="s">
        <v>271</v>
      </c>
      <c r="CY902" s="193" t="s">
        <v>271</v>
      </c>
      <c r="CZ902" s="193" t="s">
        <v>271</v>
      </c>
      <c r="DA902" s="190" t="s">
        <v>287</v>
      </c>
      <c r="DB902" s="193">
        <v>0</v>
      </c>
      <c r="DC902" s="193">
        <v>0</v>
      </c>
      <c r="DD902" s="190" t="s">
        <v>271</v>
      </c>
      <c r="DE902" s="193" t="s">
        <v>271</v>
      </c>
      <c r="DF902" s="193" t="s">
        <v>271</v>
      </c>
      <c r="DG902" s="190" t="s">
        <v>271</v>
      </c>
      <c r="DH902" s="193" t="s">
        <v>271</v>
      </c>
      <c r="DI902" s="193" t="s">
        <v>271</v>
      </c>
      <c r="DJ902" s="190" t="s">
        <v>287</v>
      </c>
      <c r="DK902" s="193">
        <v>4255</v>
      </c>
      <c r="DL902" s="193">
        <v>17020</v>
      </c>
      <c r="DM902" s="190" t="s">
        <v>287</v>
      </c>
      <c r="DN902" s="193">
        <v>4255</v>
      </c>
      <c r="DO902" s="193">
        <v>17020</v>
      </c>
      <c r="DP902" s="190" t="s">
        <v>271</v>
      </c>
      <c r="DQ902" s="193" t="s">
        <v>271</v>
      </c>
      <c r="DR902" s="193" t="s">
        <v>271</v>
      </c>
      <c r="DS902" s="190" t="s">
        <v>271</v>
      </c>
      <c r="DT902" s="193" t="s">
        <v>271</v>
      </c>
      <c r="DU902" s="193" t="s">
        <v>271</v>
      </c>
      <c r="DV902" s="190" t="s">
        <v>271</v>
      </c>
      <c r="DW902" s="193" t="s">
        <v>271</v>
      </c>
      <c r="DX902" s="193" t="s">
        <v>271</v>
      </c>
      <c r="DY902" s="190" t="s">
        <v>356</v>
      </c>
      <c r="DZ902" s="190" t="s">
        <v>297</v>
      </c>
      <c r="EA902" s="190" t="s">
        <v>271</v>
      </c>
      <c r="EB902" s="190" t="s">
        <v>271</v>
      </c>
      <c r="EC902" s="190" t="s">
        <v>272</v>
      </c>
      <c r="ED902" s="190" t="s">
        <v>381</v>
      </c>
      <c r="EE902" s="190" t="s">
        <v>307</v>
      </c>
      <c r="EF902" s="190" t="s">
        <v>2427</v>
      </c>
      <c r="EG902" s="190" t="s">
        <v>285</v>
      </c>
      <c r="EH902" s="190" t="s">
        <v>380</v>
      </c>
      <c r="EI902" s="190" t="s">
        <v>319</v>
      </c>
      <c r="EJ902" s="190" t="s">
        <v>246</v>
      </c>
      <c r="EK902" s="190" t="s">
        <v>351</v>
      </c>
      <c r="EL902" s="190" t="s">
        <v>272</v>
      </c>
      <c r="EM902" s="190" t="s">
        <v>272</v>
      </c>
      <c r="EN902" s="190" t="s">
        <v>272</v>
      </c>
      <c r="EO902" s="190" t="s">
        <v>297</v>
      </c>
      <c r="EP902" s="190" t="s">
        <v>281</v>
      </c>
      <c r="EQ902" s="190">
        <v>3</v>
      </c>
      <c r="ER902" s="190" t="s">
        <v>404</v>
      </c>
      <c r="ES902" s="190" t="s">
        <v>272</v>
      </c>
      <c r="ET902" s="190" t="s">
        <v>272</v>
      </c>
      <c r="EU902" s="190" t="s">
        <v>272</v>
      </c>
      <c r="EV902" s="190" t="s">
        <v>272</v>
      </c>
      <c r="EW902" s="190" t="s">
        <v>279</v>
      </c>
      <c r="EX902" s="190">
        <v>4</v>
      </c>
      <c r="EY902" s="190" t="s">
        <v>302</v>
      </c>
      <c r="EZ902" s="190" t="s">
        <v>266</v>
      </c>
      <c r="FA902" s="190" t="s">
        <v>260</v>
      </c>
      <c r="FB902" s="193">
        <v>3</v>
      </c>
      <c r="FC902" s="190" t="s">
        <v>482</v>
      </c>
      <c r="FD902" s="190" t="s">
        <v>276</v>
      </c>
      <c r="FE902" s="190" t="s">
        <v>271</v>
      </c>
      <c r="FF902" s="190" t="s">
        <v>263</v>
      </c>
      <c r="FG902" s="190" t="s">
        <v>271</v>
      </c>
      <c r="FH902" s="190" t="s">
        <v>2426</v>
      </c>
      <c r="FI902" s="190" t="s">
        <v>2425</v>
      </c>
      <c r="FJ902" s="190" t="s">
        <v>2424</v>
      </c>
      <c r="FK902" s="190" t="s">
        <v>2423</v>
      </c>
      <c r="FL902" s="190" t="s">
        <v>2422</v>
      </c>
      <c r="FM902" s="190" t="s">
        <v>2421</v>
      </c>
      <c r="FN902" s="190" t="s">
        <v>2420</v>
      </c>
      <c r="FO902" s="190" t="s">
        <v>2419</v>
      </c>
      <c r="FP902" s="190" t="s">
        <v>2418</v>
      </c>
      <c r="FQ902" s="193">
        <v>14932</v>
      </c>
      <c r="FR902" s="193">
        <v>3615</v>
      </c>
      <c r="FS902" s="190" t="s">
        <v>297</v>
      </c>
      <c r="FT902" s="190" t="s">
        <v>297</v>
      </c>
      <c r="FU902" s="190" t="s">
        <v>297</v>
      </c>
      <c r="FV902" s="190" t="s">
        <v>297</v>
      </c>
      <c r="FW902" s="190" t="s">
        <v>297</v>
      </c>
      <c r="FX902" s="190" t="s">
        <v>297</v>
      </c>
      <c r="FY902" s="190" t="s">
        <v>297</v>
      </c>
      <c r="FZ902" s="190" t="s">
        <v>297</v>
      </c>
      <c r="GA902" s="190" t="s">
        <v>272</v>
      </c>
      <c r="GB902" s="190" t="s">
        <v>297</v>
      </c>
      <c r="GC902" s="190" t="s">
        <v>297</v>
      </c>
      <c r="GD902" s="190" t="s">
        <v>297</v>
      </c>
      <c r="GE902" s="190" t="s">
        <v>271</v>
      </c>
    </row>
    <row r="903" spans="1:187" x14ac:dyDescent="0.3">
      <c r="A903" s="190" t="s">
        <v>372</v>
      </c>
      <c r="B903" s="190">
        <v>3653</v>
      </c>
      <c r="C903" s="190" t="s">
        <v>181</v>
      </c>
      <c r="D903" s="190" t="s">
        <v>243</v>
      </c>
      <c r="E903" s="190" t="s">
        <v>684</v>
      </c>
      <c r="F903" s="190" t="s">
        <v>683</v>
      </c>
      <c r="G903" s="190" t="s">
        <v>270</v>
      </c>
      <c r="H903" s="190" t="s">
        <v>369</v>
      </c>
      <c r="I903" s="190" t="s">
        <v>368</v>
      </c>
      <c r="J903" s="190" t="s">
        <v>682</v>
      </c>
      <c r="K903" s="190" t="s">
        <v>271</v>
      </c>
      <c r="L903" s="190" t="s">
        <v>271</v>
      </c>
      <c r="M903" s="190" t="s">
        <v>271</v>
      </c>
      <c r="N903" s="190" t="s">
        <v>271</v>
      </c>
      <c r="O903" s="190" t="s">
        <v>271</v>
      </c>
      <c r="P903" s="190" t="s">
        <v>271</v>
      </c>
      <c r="Q903" s="191">
        <v>40695</v>
      </c>
      <c r="R903" s="191">
        <v>42613</v>
      </c>
      <c r="T903" s="190" t="s">
        <v>549</v>
      </c>
      <c r="U903" s="194">
        <v>2099453.35</v>
      </c>
      <c r="V903" s="190" t="s">
        <v>681</v>
      </c>
      <c r="W903" s="190" t="s">
        <v>680</v>
      </c>
      <c r="X903" s="190" t="s">
        <v>679</v>
      </c>
      <c r="Y903" s="190" t="s">
        <v>678</v>
      </c>
      <c r="Z903" s="190" t="s">
        <v>677</v>
      </c>
      <c r="AA903" s="190" t="s">
        <v>676</v>
      </c>
      <c r="AB903" s="190" t="s">
        <v>310</v>
      </c>
      <c r="AC903" s="190" t="s">
        <v>675</v>
      </c>
      <c r="AD903" s="190" t="s">
        <v>674</v>
      </c>
      <c r="AE903" s="190" t="s">
        <v>673</v>
      </c>
      <c r="AF903" s="190" t="s">
        <v>672</v>
      </c>
      <c r="AG903" s="193">
        <v>11664</v>
      </c>
      <c r="AH903" s="193">
        <v>8280</v>
      </c>
      <c r="AI903" s="193">
        <v>19944</v>
      </c>
      <c r="AJ903" s="193">
        <v>2916</v>
      </c>
      <c r="AK903" s="193">
        <v>2070</v>
      </c>
      <c r="AL903" s="193">
        <v>4986</v>
      </c>
      <c r="AM903" s="193">
        <v>0</v>
      </c>
      <c r="AN903" s="193">
        <v>0</v>
      </c>
      <c r="AO903" s="193">
        <v>0</v>
      </c>
      <c r="AP903" s="193">
        <v>0</v>
      </c>
      <c r="AQ903" s="193">
        <v>0</v>
      </c>
      <c r="AR903" s="193">
        <v>0</v>
      </c>
      <c r="AS903" s="190" t="s">
        <v>271</v>
      </c>
      <c r="AT903" s="193" t="s">
        <v>271</v>
      </c>
      <c r="AU903" s="193" t="s">
        <v>271</v>
      </c>
      <c r="AV903" s="190" t="s">
        <v>271</v>
      </c>
      <c r="AW903" s="193" t="s">
        <v>271</v>
      </c>
      <c r="AX903" s="193" t="s">
        <v>271</v>
      </c>
      <c r="AY903" s="190" t="s">
        <v>271</v>
      </c>
      <c r="AZ903" s="193" t="s">
        <v>271</v>
      </c>
      <c r="BA903" s="193" t="s">
        <v>271</v>
      </c>
      <c r="BB903" s="190" t="s">
        <v>271</v>
      </c>
      <c r="BC903" s="193" t="s">
        <v>271</v>
      </c>
      <c r="BD903" s="193" t="s">
        <v>271</v>
      </c>
      <c r="BE903" s="190" t="s">
        <v>271</v>
      </c>
      <c r="BF903" s="193" t="s">
        <v>271</v>
      </c>
      <c r="BG903" s="193" t="s">
        <v>271</v>
      </c>
      <c r="BH903" s="190" t="s">
        <v>271</v>
      </c>
      <c r="BI903" s="193" t="s">
        <v>271</v>
      </c>
      <c r="BJ903" s="193" t="s">
        <v>271</v>
      </c>
      <c r="BK903" s="190" t="s">
        <v>271</v>
      </c>
      <c r="BL903" s="193" t="s">
        <v>271</v>
      </c>
      <c r="BM903" s="193" t="s">
        <v>271</v>
      </c>
      <c r="BN903" s="190" t="s">
        <v>271</v>
      </c>
      <c r="BO903" s="193" t="s">
        <v>271</v>
      </c>
      <c r="BP903" s="193" t="s">
        <v>271</v>
      </c>
      <c r="BQ903" s="190" t="s">
        <v>271</v>
      </c>
      <c r="BR903" s="193" t="s">
        <v>271</v>
      </c>
      <c r="BS903" s="193" t="s">
        <v>271</v>
      </c>
      <c r="BT903" s="190" t="s">
        <v>271</v>
      </c>
      <c r="BU903" s="193" t="s">
        <v>271</v>
      </c>
      <c r="BV903" s="193" t="s">
        <v>271</v>
      </c>
      <c r="BW903" s="193">
        <v>18744</v>
      </c>
      <c r="BX903" s="193">
        <v>6800</v>
      </c>
      <c r="BY903" s="193">
        <v>25544</v>
      </c>
      <c r="BZ903" s="193">
        <v>4686</v>
      </c>
      <c r="CA903" s="193">
        <v>1700</v>
      </c>
      <c r="CB903" s="193">
        <v>6386</v>
      </c>
      <c r="CC903" s="190" t="s">
        <v>287</v>
      </c>
      <c r="CD903" s="193">
        <v>2662</v>
      </c>
      <c r="CE903" s="193">
        <v>10648</v>
      </c>
      <c r="CF903" s="190" t="s">
        <v>287</v>
      </c>
      <c r="CG903" s="193">
        <v>639</v>
      </c>
      <c r="CH903" s="193">
        <v>2556</v>
      </c>
      <c r="CI903" s="190" t="s">
        <v>271</v>
      </c>
      <c r="CJ903" s="193" t="s">
        <v>271</v>
      </c>
      <c r="CK903" s="193" t="s">
        <v>271</v>
      </c>
      <c r="CL903" s="190" t="s">
        <v>271</v>
      </c>
      <c r="CM903" s="193" t="s">
        <v>271</v>
      </c>
      <c r="CN903" s="193" t="s">
        <v>271</v>
      </c>
      <c r="CO903" s="190" t="s">
        <v>287</v>
      </c>
      <c r="CP903" s="193">
        <v>0</v>
      </c>
      <c r="CQ903" s="193">
        <v>0</v>
      </c>
      <c r="CR903" s="190" t="s">
        <v>271</v>
      </c>
      <c r="CS903" s="193" t="s">
        <v>271</v>
      </c>
      <c r="CT903" s="193" t="s">
        <v>271</v>
      </c>
      <c r="CU903" s="190" t="s">
        <v>271</v>
      </c>
      <c r="CV903" s="193" t="s">
        <v>271</v>
      </c>
      <c r="CW903" s="193" t="s">
        <v>271</v>
      </c>
      <c r="CX903" s="190" t="s">
        <v>287</v>
      </c>
      <c r="CY903" s="193">
        <v>250</v>
      </c>
      <c r="CZ903" s="193">
        <v>1000</v>
      </c>
      <c r="DA903" s="190" t="s">
        <v>287</v>
      </c>
      <c r="DB903" s="193">
        <v>394</v>
      </c>
      <c r="DC903" s="193">
        <v>1576</v>
      </c>
      <c r="DD903" s="190" t="s">
        <v>271</v>
      </c>
      <c r="DE903" s="193" t="s">
        <v>271</v>
      </c>
      <c r="DF903" s="193" t="s">
        <v>271</v>
      </c>
      <c r="DG903" s="190" t="s">
        <v>271</v>
      </c>
      <c r="DH903" s="193" t="s">
        <v>271</v>
      </c>
      <c r="DI903" s="193" t="s">
        <v>271</v>
      </c>
      <c r="DJ903" s="190" t="s">
        <v>271</v>
      </c>
      <c r="DK903" s="193" t="s">
        <v>271</v>
      </c>
      <c r="DL903" s="193" t="s">
        <v>271</v>
      </c>
      <c r="DM903" s="190" t="s">
        <v>271</v>
      </c>
      <c r="DN903" s="193" t="s">
        <v>271</v>
      </c>
      <c r="DO903" s="193" t="s">
        <v>271</v>
      </c>
      <c r="DP903" s="190" t="s">
        <v>271</v>
      </c>
      <c r="DQ903" s="193" t="s">
        <v>271</v>
      </c>
      <c r="DR903" s="193" t="s">
        <v>271</v>
      </c>
      <c r="DS903" s="190" t="s">
        <v>271</v>
      </c>
      <c r="DT903" s="193" t="s">
        <v>271</v>
      </c>
      <c r="DU903" s="193" t="s">
        <v>271</v>
      </c>
      <c r="DV903" s="190" t="s">
        <v>271</v>
      </c>
      <c r="DW903" s="193" t="s">
        <v>271</v>
      </c>
      <c r="DX903" s="193" t="s">
        <v>271</v>
      </c>
      <c r="DY903" s="190" t="s">
        <v>356</v>
      </c>
      <c r="DZ903" s="190" t="s">
        <v>297</v>
      </c>
      <c r="EA903" s="190" t="s">
        <v>271</v>
      </c>
      <c r="EB903" s="190" t="s">
        <v>271</v>
      </c>
      <c r="EC903" s="190" t="s">
        <v>297</v>
      </c>
      <c r="ED903" s="190" t="s">
        <v>271</v>
      </c>
      <c r="EE903" s="190" t="s">
        <v>271</v>
      </c>
      <c r="EF903" s="190" t="s">
        <v>271</v>
      </c>
      <c r="EG903" s="190" t="s">
        <v>352</v>
      </c>
      <c r="EH903" s="190" t="s">
        <v>380</v>
      </c>
      <c r="EI903" s="190" t="s">
        <v>283</v>
      </c>
      <c r="EJ903" s="190" t="s">
        <v>245</v>
      </c>
      <c r="EK903" s="190" t="s">
        <v>351</v>
      </c>
      <c r="EL903" s="190" t="s">
        <v>272</v>
      </c>
      <c r="EM903" s="190" t="s">
        <v>272</v>
      </c>
      <c r="EN903" s="190" t="s">
        <v>272</v>
      </c>
      <c r="EO903" s="190" t="s">
        <v>272</v>
      </c>
      <c r="EP903" s="190" t="s">
        <v>350</v>
      </c>
      <c r="EQ903" s="190">
        <v>4</v>
      </c>
      <c r="ER903" s="190" t="s">
        <v>349</v>
      </c>
      <c r="ES903" s="190" t="s">
        <v>272</v>
      </c>
      <c r="ET903" s="190" t="s">
        <v>272</v>
      </c>
      <c r="EU903" s="190" t="s">
        <v>272</v>
      </c>
      <c r="EV903" s="190" t="s">
        <v>272</v>
      </c>
      <c r="EW903" s="190" t="s">
        <v>303</v>
      </c>
      <c r="EX903" s="190">
        <v>4</v>
      </c>
      <c r="EY903" s="190" t="s">
        <v>278</v>
      </c>
      <c r="EZ903" s="190" t="s">
        <v>267</v>
      </c>
      <c r="FA903" s="190" t="s">
        <v>257</v>
      </c>
      <c r="FB903" s="193">
        <v>3</v>
      </c>
      <c r="FC903" s="190" t="s">
        <v>376</v>
      </c>
      <c r="FD903" s="190" t="s">
        <v>348</v>
      </c>
      <c r="FE903" s="190" t="s">
        <v>276</v>
      </c>
      <c r="FF903" s="190" t="s">
        <v>262</v>
      </c>
      <c r="FG903" s="190" t="s">
        <v>271</v>
      </c>
      <c r="FH903" s="190" t="s">
        <v>671</v>
      </c>
      <c r="FI903" s="190" t="s">
        <v>670</v>
      </c>
      <c r="FJ903" s="190" t="s">
        <v>669</v>
      </c>
      <c r="FK903" s="190" t="s">
        <v>668</v>
      </c>
      <c r="FL903" s="190" t="s">
        <v>667</v>
      </c>
      <c r="FM903" s="190" t="s">
        <v>666</v>
      </c>
      <c r="FN903" s="190" t="s">
        <v>665</v>
      </c>
      <c r="FO903" s="190" t="s">
        <v>271</v>
      </c>
      <c r="FP903" s="190" t="s">
        <v>271</v>
      </c>
      <c r="FQ903" s="193">
        <v>25544</v>
      </c>
      <c r="FR903" s="193">
        <v>6386</v>
      </c>
      <c r="FS903" s="190" t="s">
        <v>271</v>
      </c>
      <c r="FT903" s="190" t="s">
        <v>271</v>
      </c>
      <c r="FU903" s="190" t="s">
        <v>271</v>
      </c>
      <c r="FV903" s="190" t="s">
        <v>271</v>
      </c>
      <c r="FW903" s="190" t="s">
        <v>271</v>
      </c>
      <c r="FX903" s="190" t="s">
        <v>271</v>
      </c>
      <c r="FY903" s="190" t="s">
        <v>271</v>
      </c>
      <c r="FZ903" s="190" t="s">
        <v>271</v>
      </c>
      <c r="GA903" s="190" t="s">
        <v>272</v>
      </c>
      <c r="GB903" s="190" t="s">
        <v>272</v>
      </c>
      <c r="GC903" s="190" t="s">
        <v>271</v>
      </c>
      <c r="GD903" s="190" t="s">
        <v>271</v>
      </c>
      <c r="GE903" s="190" t="s">
        <v>271</v>
      </c>
    </row>
    <row r="904" spans="1:187" x14ac:dyDescent="0.3">
      <c r="A904" s="190" t="s">
        <v>372</v>
      </c>
      <c r="B904" s="190">
        <v>3661</v>
      </c>
      <c r="C904" s="190" t="s">
        <v>182</v>
      </c>
      <c r="D904" s="190" t="s">
        <v>240</v>
      </c>
      <c r="E904" s="190" t="s">
        <v>13792</v>
      </c>
      <c r="F904" s="190" t="s">
        <v>13791</v>
      </c>
      <c r="G904" s="190" t="s">
        <v>13567</v>
      </c>
      <c r="H904" s="190" t="s">
        <v>514</v>
      </c>
      <c r="I904" s="190" t="s">
        <v>953</v>
      </c>
      <c r="J904" s="190" t="s">
        <v>953</v>
      </c>
      <c r="K904" s="190" t="s">
        <v>271</v>
      </c>
      <c r="L904" s="190" t="s">
        <v>271</v>
      </c>
      <c r="M904" s="190" t="s">
        <v>271</v>
      </c>
      <c r="N904" s="190" t="s">
        <v>271</v>
      </c>
      <c r="O904" s="190" t="s">
        <v>271</v>
      </c>
      <c r="P904" s="190" t="s">
        <v>271</v>
      </c>
      <c r="Q904" s="191">
        <v>42005</v>
      </c>
      <c r="R904" s="191">
        <v>42735</v>
      </c>
      <c r="S904" s="191">
        <v>43100</v>
      </c>
      <c r="T904" s="190" t="s">
        <v>366</v>
      </c>
      <c r="U904" s="194">
        <v>22278214</v>
      </c>
      <c r="V904" s="190" t="s">
        <v>13575</v>
      </c>
      <c r="W904" s="190" t="s">
        <v>13574</v>
      </c>
      <c r="X904" s="190" t="s">
        <v>13573</v>
      </c>
      <c r="Y904" s="190" t="s">
        <v>13790</v>
      </c>
      <c r="Z904" s="190" t="s">
        <v>13611</v>
      </c>
      <c r="AA904" s="190" t="s">
        <v>13610</v>
      </c>
      <c r="AB904" s="190" t="s">
        <v>310</v>
      </c>
      <c r="AC904" s="190" t="s">
        <v>13789</v>
      </c>
      <c r="AD904" s="190" t="s">
        <v>325</v>
      </c>
      <c r="AE904" s="190" t="s">
        <v>13788</v>
      </c>
      <c r="AF904" s="190" t="s">
        <v>13787</v>
      </c>
      <c r="AG904" s="193" t="s">
        <v>271</v>
      </c>
      <c r="AH904" s="193" t="s">
        <v>271</v>
      </c>
      <c r="AI904" s="193">
        <v>0</v>
      </c>
      <c r="AJ904" s="193" t="s">
        <v>271</v>
      </c>
      <c r="AK904" s="193" t="s">
        <v>271</v>
      </c>
      <c r="AL904" s="193">
        <v>388585</v>
      </c>
      <c r="AM904" s="193" t="s">
        <v>271</v>
      </c>
      <c r="AN904" s="193" t="s">
        <v>271</v>
      </c>
      <c r="AO904" s="193">
        <v>0</v>
      </c>
      <c r="AP904" s="193" t="s">
        <v>271</v>
      </c>
      <c r="AQ904" s="193" t="s">
        <v>271</v>
      </c>
      <c r="AR904" s="193">
        <v>0</v>
      </c>
      <c r="AS904" s="190" t="s">
        <v>271</v>
      </c>
      <c r="AT904" s="193" t="s">
        <v>271</v>
      </c>
      <c r="AU904" s="193" t="s">
        <v>271</v>
      </c>
      <c r="AV904" s="190" t="s">
        <v>271</v>
      </c>
      <c r="AW904" s="193" t="s">
        <v>271</v>
      </c>
      <c r="AX904" s="193" t="s">
        <v>271</v>
      </c>
      <c r="AY904" s="190" t="s">
        <v>271</v>
      </c>
      <c r="AZ904" s="193" t="s">
        <v>271</v>
      </c>
      <c r="BA904" s="193" t="s">
        <v>271</v>
      </c>
      <c r="BB904" s="190" t="s">
        <v>271</v>
      </c>
      <c r="BC904" s="193" t="s">
        <v>271</v>
      </c>
      <c r="BD904" s="193" t="s">
        <v>271</v>
      </c>
      <c r="BE904" s="190" t="s">
        <v>271</v>
      </c>
      <c r="BF904" s="193" t="s">
        <v>271</v>
      </c>
      <c r="BG904" s="193" t="s">
        <v>271</v>
      </c>
      <c r="BH904" s="190" t="s">
        <v>271</v>
      </c>
      <c r="BI904" s="193" t="s">
        <v>271</v>
      </c>
      <c r="BJ904" s="193" t="s">
        <v>271</v>
      </c>
      <c r="BK904" s="190" t="s">
        <v>271</v>
      </c>
      <c r="BL904" s="193" t="s">
        <v>271</v>
      </c>
      <c r="BM904" s="193" t="s">
        <v>271</v>
      </c>
      <c r="BN904" s="190" t="s">
        <v>271</v>
      </c>
      <c r="BO904" s="193" t="s">
        <v>271</v>
      </c>
      <c r="BP904" s="193" t="s">
        <v>271</v>
      </c>
      <c r="BQ904" s="190" t="s">
        <v>271</v>
      </c>
      <c r="BR904" s="193" t="s">
        <v>271</v>
      </c>
      <c r="BS904" s="193" t="s">
        <v>271</v>
      </c>
      <c r="BT904" s="190" t="s">
        <v>271</v>
      </c>
      <c r="BU904" s="193" t="s">
        <v>271</v>
      </c>
      <c r="BV904" s="193" t="s">
        <v>271</v>
      </c>
      <c r="BW904" s="193" t="s">
        <v>271</v>
      </c>
      <c r="BX904" s="193" t="s">
        <v>271</v>
      </c>
      <c r="BY904" s="193">
        <v>0</v>
      </c>
      <c r="BZ904" s="193" t="s">
        <v>271</v>
      </c>
      <c r="CA904" s="193" t="s">
        <v>271</v>
      </c>
      <c r="CB904" s="193">
        <v>191052</v>
      </c>
      <c r="CC904" s="190" t="s">
        <v>271</v>
      </c>
      <c r="CD904" s="193" t="s">
        <v>271</v>
      </c>
      <c r="CE904" s="193" t="s">
        <v>271</v>
      </c>
      <c r="CF904" s="190" t="s">
        <v>271</v>
      </c>
      <c r="CG904" s="193" t="s">
        <v>271</v>
      </c>
      <c r="CH904" s="193" t="s">
        <v>271</v>
      </c>
      <c r="CI904" s="190" t="s">
        <v>271</v>
      </c>
      <c r="CJ904" s="193" t="s">
        <v>271</v>
      </c>
      <c r="CK904" s="193" t="s">
        <v>271</v>
      </c>
      <c r="CL904" s="190" t="s">
        <v>271</v>
      </c>
      <c r="CM904" s="193" t="s">
        <v>271</v>
      </c>
      <c r="CN904" s="193" t="s">
        <v>271</v>
      </c>
      <c r="CO904" s="190" t="s">
        <v>271</v>
      </c>
      <c r="CP904" s="193" t="s">
        <v>271</v>
      </c>
      <c r="CQ904" s="193" t="s">
        <v>271</v>
      </c>
      <c r="CR904" s="190" t="s">
        <v>271</v>
      </c>
      <c r="CS904" s="193" t="s">
        <v>271</v>
      </c>
      <c r="CT904" s="193" t="s">
        <v>271</v>
      </c>
      <c r="CU904" s="190" t="s">
        <v>271</v>
      </c>
      <c r="CV904" s="193" t="s">
        <v>271</v>
      </c>
      <c r="CW904" s="193" t="s">
        <v>271</v>
      </c>
      <c r="CX904" s="190" t="s">
        <v>271</v>
      </c>
      <c r="CY904" s="193" t="s">
        <v>271</v>
      </c>
      <c r="CZ904" s="193" t="s">
        <v>271</v>
      </c>
      <c r="DA904" s="190" t="s">
        <v>271</v>
      </c>
      <c r="DB904" s="193" t="s">
        <v>271</v>
      </c>
      <c r="DC904" s="193" t="s">
        <v>271</v>
      </c>
      <c r="DD904" s="190" t="s">
        <v>287</v>
      </c>
      <c r="DE904" s="193">
        <v>191052</v>
      </c>
      <c r="DF904" s="193">
        <v>0</v>
      </c>
      <c r="DG904" s="190" t="s">
        <v>271</v>
      </c>
      <c r="DH904" s="193" t="s">
        <v>271</v>
      </c>
      <c r="DI904" s="193" t="s">
        <v>271</v>
      </c>
      <c r="DJ904" s="190" t="s">
        <v>271</v>
      </c>
      <c r="DK904" s="193" t="s">
        <v>271</v>
      </c>
      <c r="DL904" s="193" t="s">
        <v>271</v>
      </c>
      <c r="DM904" s="190" t="s">
        <v>287</v>
      </c>
      <c r="DN904" s="193">
        <v>1515</v>
      </c>
      <c r="DO904" s="193">
        <v>0</v>
      </c>
      <c r="DP904" s="190" t="s">
        <v>271</v>
      </c>
      <c r="DQ904" s="193" t="s">
        <v>271</v>
      </c>
      <c r="DR904" s="193" t="s">
        <v>271</v>
      </c>
      <c r="DS904" s="190" t="s">
        <v>271</v>
      </c>
      <c r="DT904" s="193" t="s">
        <v>271</v>
      </c>
      <c r="DU904" s="193" t="s">
        <v>271</v>
      </c>
      <c r="DV904" s="190" t="s">
        <v>271</v>
      </c>
      <c r="DW904" s="193" t="s">
        <v>271</v>
      </c>
      <c r="DX904" s="193" t="s">
        <v>271</v>
      </c>
      <c r="DY904" s="190" t="s">
        <v>356</v>
      </c>
      <c r="DZ904" s="190" t="s">
        <v>297</v>
      </c>
      <c r="EA904" s="190" t="s">
        <v>271</v>
      </c>
      <c r="EB904" s="190" t="s">
        <v>271</v>
      </c>
      <c r="EC904" s="190" t="s">
        <v>272</v>
      </c>
      <c r="ED904" s="190" t="s">
        <v>750</v>
      </c>
      <c r="EE904" s="190" t="s">
        <v>426</v>
      </c>
      <c r="EF904" s="190" t="s">
        <v>13786</v>
      </c>
      <c r="EG904" s="190" t="s">
        <v>285</v>
      </c>
      <c r="EH904" s="190" t="s">
        <v>284</v>
      </c>
      <c r="EI904" s="190" t="s">
        <v>319</v>
      </c>
      <c r="EJ904" s="190" t="s">
        <v>244</v>
      </c>
      <c r="EK904" s="190" t="s">
        <v>351</v>
      </c>
      <c r="EL904" s="190" t="s">
        <v>272</v>
      </c>
      <c r="EM904" s="190" t="s">
        <v>272</v>
      </c>
      <c r="EN904" s="190" t="s">
        <v>272</v>
      </c>
      <c r="EO904" s="190" t="s">
        <v>272</v>
      </c>
      <c r="EP904" s="190" t="s">
        <v>350</v>
      </c>
      <c r="EQ904" s="190">
        <v>4</v>
      </c>
      <c r="ER904" s="190" t="s">
        <v>404</v>
      </c>
      <c r="ES904" s="190" t="s">
        <v>272</v>
      </c>
      <c r="ET904" s="190" t="s">
        <v>272</v>
      </c>
      <c r="EU904" s="190" t="s">
        <v>272</v>
      </c>
      <c r="EV904" s="190" t="s">
        <v>272</v>
      </c>
      <c r="EW904" s="190" t="s">
        <v>279</v>
      </c>
      <c r="EX904" s="190">
        <v>4</v>
      </c>
      <c r="EY904" s="190" t="s">
        <v>278</v>
      </c>
      <c r="EZ904" s="190" t="s">
        <v>268</v>
      </c>
      <c r="FA904" s="190" t="s">
        <v>258</v>
      </c>
      <c r="FB904" s="193">
        <v>16</v>
      </c>
      <c r="FC904" s="190" t="s">
        <v>276</v>
      </c>
      <c r="FD904" s="190" t="s">
        <v>482</v>
      </c>
      <c r="FE904" s="190" t="s">
        <v>271</v>
      </c>
      <c r="FF904" s="190" t="s">
        <v>263</v>
      </c>
      <c r="FG904" s="190" t="s">
        <v>13785</v>
      </c>
      <c r="FH904" s="190" t="s">
        <v>13784</v>
      </c>
      <c r="FI904" s="190" t="s">
        <v>13783</v>
      </c>
      <c r="FJ904" s="190" t="s">
        <v>13782</v>
      </c>
      <c r="FK904" s="190" t="s">
        <v>13781</v>
      </c>
      <c r="FL904" s="190" t="s">
        <v>13780</v>
      </c>
      <c r="FM904" s="190" t="s">
        <v>13779</v>
      </c>
      <c r="FN904" s="190" t="s">
        <v>13778</v>
      </c>
      <c r="FO904" s="190" t="s">
        <v>13777</v>
      </c>
      <c r="FP904" s="190" t="s">
        <v>271</v>
      </c>
      <c r="FQ904" s="193">
        <v>0</v>
      </c>
      <c r="FR904" s="193">
        <v>191052</v>
      </c>
      <c r="FS904" s="190" t="s">
        <v>272</v>
      </c>
      <c r="FT904" s="190" t="s">
        <v>297</v>
      </c>
      <c r="FU904" s="190" t="s">
        <v>297</v>
      </c>
      <c r="FV904" s="190" t="s">
        <v>297</v>
      </c>
      <c r="FW904" s="190" t="s">
        <v>297</v>
      </c>
      <c r="FX904" s="190" t="s">
        <v>297</v>
      </c>
      <c r="FY904" s="190" t="s">
        <v>297</v>
      </c>
      <c r="FZ904" s="190" t="s">
        <v>297</v>
      </c>
      <c r="GA904" s="190" t="s">
        <v>297</v>
      </c>
      <c r="GB904" s="190" t="s">
        <v>297</v>
      </c>
      <c r="GC904" s="190" t="s">
        <v>297</v>
      </c>
      <c r="GD904" s="190" t="s">
        <v>297</v>
      </c>
      <c r="GE904" s="190" t="s">
        <v>297</v>
      </c>
    </row>
    <row r="905" spans="1:187" x14ac:dyDescent="0.3">
      <c r="A905" s="190" t="s">
        <v>372</v>
      </c>
      <c r="B905" s="190">
        <v>3662</v>
      </c>
      <c r="C905" s="190" t="s">
        <v>182</v>
      </c>
      <c r="D905" s="190" t="s">
        <v>240</v>
      </c>
      <c r="E905" s="190" t="s">
        <v>13776</v>
      </c>
      <c r="F905" s="190" t="s">
        <v>13775</v>
      </c>
      <c r="G905" s="190" t="s">
        <v>13567</v>
      </c>
      <c r="H905" s="190" t="s">
        <v>514</v>
      </c>
      <c r="I905" s="190" t="s">
        <v>953</v>
      </c>
      <c r="J905" s="190" t="s">
        <v>13760</v>
      </c>
      <c r="K905" s="190" t="s">
        <v>271</v>
      </c>
      <c r="L905" s="190" t="s">
        <v>271</v>
      </c>
      <c r="M905" s="190" t="s">
        <v>271</v>
      </c>
      <c r="N905" s="190" t="s">
        <v>271</v>
      </c>
      <c r="O905" s="190" t="s">
        <v>271</v>
      </c>
      <c r="P905" s="190" t="s">
        <v>271</v>
      </c>
      <c r="Q905" s="191">
        <v>41913</v>
      </c>
      <c r="R905" s="191">
        <v>42643</v>
      </c>
      <c r="S905" s="191">
        <v>43008</v>
      </c>
      <c r="T905" s="190" t="s">
        <v>366</v>
      </c>
      <c r="U905" s="194">
        <v>0</v>
      </c>
      <c r="V905" s="190" t="s">
        <v>13575</v>
      </c>
      <c r="W905" s="190" t="s">
        <v>13574</v>
      </c>
      <c r="X905" s="190" t="s">
        <v>13573</v>
      </c>
      <c r="Y905" s="190" t="s">
        <v>13774</v>
      </c>
      <c r="Z905" s="190" t="s">
        <v>13571</v>
      </c>
      <c r="AA905" s="190" t="s">
        <v>13773</v>
      </c>
      <c r="AB905" s="190" t="s">
        <v>310</v>
      </c>
      <c r="AC905" s="190" t="s">
        <v>13772</v>
      </c>
      <c r="AD905" s="190" t="s">
        <v>325</v>
      </c>
      <c r="AE905" s="190" t="s">
        <v>13771</v>
      </c>
      <c r="AF905" s="190" t="s">
        <v>13757</v>
      </c>
      <c r="AG905" s="193" t="s">
        <v>271</v>
      </c>
      <c r="AH905" s="193" t="s">
        <v>271</v>
      </c>
      <c r="AI905" s="193">
        <v>0</v>
      </c>
      <c r="AJ905" s="193" t="s">
        <v>271</v>
      </c>
      <c r="AK905" s="193" t="s">
        <v>271</v>
      </c>
      <c r="AL905" s="193">
        <v>34600</v>
      </c>
      <c r="AM905" s="193" t="s">
        <v>271</v>
      </c>
      <c r="AN905" s="193" t="s">
        <v>271</v>
      </c>
      <c r="AO905" s="193">
        <v>0</v>
      </c>
      <c r="AP905" s="193" t="s">
        <v>271</v>
      </c>
      <c r="AQ905" s="193" t="s">
        <v>271</v>
      </c>
      <c r="AR905" s="193">
        <v>0</v>
      </c>
      <c r="AS905" s="190" t="s">
        <v>271</v>
      </c>
      <c r="AT905" s="193" t="s">
        <v>271</v>
      </c>
      <c r="AU905" s="193" t="s">
        <v>271</v>
      </c>
      <c r="AV905" s="190" t="s">
        <v>271</v>
      </c>
      <c r="AW905" s="193" t="s">
        <v>271</v>
      </c>
      <c r="AX905" s="193" t="s">
        <v>271</v>
      </c>
      <c r="AY905" s="190" t="s">
        <v>271</v>
      </c>
      <c r="AZ905" s="193" t="s">
        <v>271</v>
      </c>
      <c r="BA905" s="193" t="s">
        <v>271</v>
      </c>
      <c r="BB905" s="190" t="s">
        <v>271</v>
      </c>
      <c r="BC905" s="193" t="s">
        <v>271</v>
      </c>
      <c r="BD905" s="193" t="s">
        <v>271</v>
      </c>
      <c r="BE905" s="190" t="s">
        <v>271</v>
      </c>
      <c r="BF905" s="193" t="s">
        <v>271</v>
      </c>
      <c r="BG905" s="193" t="s">
        <v>271</v>
      </c>
      <c r="BH905" s="190" t="s">
        <v>271</v>
      </c>
      <c r="BI905" s="193" t="s">
        <v>271</v>
      </c>
      <c r="BJ905" s="193" t="s">
        <v>271</v>
      </c>
      <c r="BK905" s="190" t="s">
        <v>271</v>
      </c>
      <c r="BL905" s="193" t="s">
        <v>271</v>
      </c>
      <c r="BM905" s="193" t="s">
        <v>271</v>
      </c>
      <c r="BN905" s="190" t="s">
        <v>271</v>
      </c>
      <c r="BO905" s="193" t="s">
        <v>271</v>
      </c>
      <c r="BP905" s="193" t="s">
        <v>271</v>
      </c>
      <c r="BQ905" s="190" t="s">
        <v>271</v>
      </c>
      <c r="BR905" s="193" t="s">
        <v>271</v>
      </c>
      <c r="BS905" s="193" t="s">
        <v>271</v>
      </c>
      <c r="BT905" s="190" t="s">
        <v>271</v>
      </c>
      <c r="BU905" s="193" t="s">
        <v>271</v>
      </c>
      <c r="BV905" s="193" t="s">
        <v>271</v>
      </c>
      <c r="BW905" s="193" t="s">
        <v>271</v>
      </c>
      <c r="BX905" s="193" t="s">
        <v>271</v>
      </c>
      <c r="BY905" s="193">
        <v>0</v>
      </c>
      <c r="BZ905" s="193" t="s">
        <v>271</v>
      </c>
      <c r="CA905" s="193" t="s">
        <v>271</v>
      </c>
      <c r="CB905" s="193">
        <v>43208</v>
      </c>
      <c r="CC905" s="190" t="s">
        <v>271</v>
      </c>
      <c r="CD905" s="193" t="s">
        <v>271</v>
      </c>
      <c r="CE905" s="193" t="s">
        <v>271</v>
      </c>
      <c r="CF905" s="190" t="s">
        <v>271</v>
      </c>
      <c r="CG905" s="193" t="s">
        <v>271</v>
      </c>
      <c r="CH905" s="193" t="s">
        <v>271</v>
      </c>
      <c r="CI905" s="190" t="s">
        <v>271</v>
      </c>
      <c r="CJ905" s="193" t="s">
        <v>271</v>
      </c>
      <c r="CK905" s="193" t="s">
        <v>271</v>
      </c>
      <c r="CL905" s="190" t="s">
        <v>271</v>
      </c>
      <c r="CM905" s="193" t="s">
        <v>271</v>
      </c>
      <c r="CN905" s="193" t="s">
        <v>271</v>
      </c>
      <c r="CO905" s="190" t="s">
        <v>271</v>
      </c>
      <c r="CP905" s="193" t="s">
        <v>271</v>
      </c>
      <c r="CQ905" s="193" t="s">
        <v>271</v>
      </c>
      <c r="CR905" s="190" t="s">
        <v>271</v>
      </c>
      <c r="CS905" s="193" t="s">
        <v>271</v>
      </c>
      <c r="CT905" s="193" t="s">
        <v>271</v>
      </c>
      <c r="CU905" s="190" t="s">
        <v>271</v>
      </c>
      <c r="CV905" s="193" t="s">
        <v>271</v>
      </c>
      <c r="CW905" s="193" t="s">
        <v>271</v>
      </c>
      <c r="CX905" s="190" t="s">
        <v>271</v>
      </c>
      <c r="CY905" s="193" t="s">
        <v>271</v>
      </c>
      <c r="CZ905" s="193" t="s">
        <v>271</v>
      </c>
      <c r="DA905" s="190" t="s">
        <v>271</v>
      </c>
      <c r="DB905" s="193" t="s">
        <v>271</v>
      </c>
      <c r="DC905" s="193" t="s">
        <v>271</v>
      </c>
      <c r="DD905" s="190" t="s">
        <v>287</v>
      </c>
      <c r="DE905" s="193">
        <v>43208</v>
      </c>
      <c r="DF905" s="193">
        <v>0</v>
      </c>
      <c r="DG905" s="190" t="s">
        <v>271</v>
      </c>
      <c r="DH905" s="193" t="s">
        <v>271</v>
      </c>
      <c r="DI905" s="193" t="s">
        <v>271</v>
      </c>
      <c r="DJ905" s="190" t="s">
        <v>271</v>
      </c>
      <c r="DK905" s="193" t="s">
        <v>271</v>
      </c>
      <c r="DL905" s="193" t="s">
        <v>271</v>
      </c>
      <c r="DM905" s="190" t="s">
        <v>271</v>
      </c>
      <c r="DN905" s="193" t="s">
        <v>271</v>
      </c>
      <c r="DO905" s="193" t="s">
        <v>271</v>
      </c>
      <c r="DP905" s="190" t="s">
        <v>271</v>
      </c>
      <c r="DQ905" s="193" t="s">
        <v>271</v>
      </c>
      <c r="DR905" s="193" t="s">
        <v>271</v>
      </c>
      <c r="DS905" s="190" t="s">
        <v>271</v>
      </c>
      <c r="DT905" s="193" t="s">
        <v>271</v>
      </c>
      <c r="DU905" s="193" t="s">
        <v>271</v>
      </c>
      <c r="DV905" s="190" t="s">
        <v>271</v>
      </c>
      <c r="DW905" s="193" t="s">
        <v>271</v>
      </c>
      <c r="DX905" s="193" t="s">
        <v>271</v>
      </c>
      <c r="DY905" s="190" t="s">
        <v>356</v>
      </c>
      <c r="DZ905" s="190" t="s">
        <v>297</v>
      </c>
      <c r="EA905" s="190" t="s">
        <v>271</v>
      </c>
      <c r="EB905" s="190" t="s">
        <v>271</v>
      </c>
      <c r="EC905" s="190" t="s">
        <v>297</v>
      </c>
      <c r="ED905" s="190" t="s">
        <v>271</v>
      </c>
      <c r="EE905" s="190" t="s">
        <v>271</v>
      </c>
      <c r="EF905" s="190" t="s">
        <v>13756</v>
      </c>
      <c r="EG905" s="190" t="s">
        <v>321</v>
      </c>
      <c r="EH905" s="190" t="s">
        <v>284</v>
      </c>
      <c r="EI905" s="190" t="s">
        <v>319</v>
      </c>
      <c r="EJ905" s="190" t="s">
        <v>246</v>
      </c>
      <c r="EK905" s="190" t="s">
        <v>1765</v>
      </c>
      <c r="EL905" s="190" t="s">
        <v>272</v>
      </c>
      <c r="EM905" s="190" t="s">
        <v>272</v>
      </c>
      <c r="EN905" s="190" t="s">
        <v>272</v>
      </c>
      <c r="EO905" s="190" t="s">
        <v>272</v>
      </c>
      <c r="EP905" s="190" t="s">
        <v>305</v>
      </c>
      <c r="EQ905" s="190">
        <v>4</v>
      </c>
      <c r="ER905" s="190" t="s">
        <v>404</v>
      </c>
      <c r="ES905" s="190" t="s">
        <v>272</v>
      </c>
      <c r="ET905" s="190" t="s">
        <v>272</v>
      </c>
      <c r="EU905" s="190" t="s">
        <v>272</v>
      </c>
      <c r="EV905" s="190" t="s">
        <v>272</v>
      </c>
      <c r="EW905" s="190" t="s">
        <v>279</v>
      </c>
      <c r="EX905" s="190">
        <v>4</v>
      </c>
      <c r="EY905" s="190" t="s">
        <v>302</v>
      </c>
      <c r="EZ905" s="190" t="s">
        <v>268</v>
      </c>
      <c r="FA905" s="190" t="s">
        <v>258</v>
      </c>
      <c r="FB905" s="193">
        <v>3</v>
      </c>
      <c r="FC905" s="190" t="s">
        <v>276</v>
      </c>
      <c r="FD905" s="190" t="s">
        <v>271</v>
      </c>
      <c r="FE905" s="190" t="s">
        <v>271</v>
      </c>
      <c r="FF905" s="190" t="s">
        <v>263</v>
      </c>
      <c r="FG905" s="190" t="s">
        <v>13736</v>
      </c>
      <c r="FH905" s="190" t="s">
        <v>13770</v>
      </c>
      <c r="FI905" s="190" t="s">
        <v>13769</v>
      </c>
      <c r="FJ905" s="190" t="s">
        <v>13768</v>
      </c>
      <c r="FK905" s="190" t="s">
        <v>13767</v>
      </c>
      <c r="FL905" s="190" t="s">
        <v>13766</v>
      </c>
      <c r="FM905" s="190" t="s">
        <v>13765</v>
      </c>
      <c r="FN905" s="190" t="s">
        <v>13764</v>
      </c>
      <c r="FO905" s="190" t="s">
        <v>13763</v>
      </c>
      <c r="FP905" s="190" t="s">
        <v>271</v>
      </c>
      <c r="FQ905" s="193">
        <v>0</v>
      </c>
      <c r="FR905" s="193">
        <v>43208</v>
      </c>
      <c r="FS905" s="190" t="s">
        <v>272</v>
      </c>
      <c r="FT905" s="190" t="s">
        <v>297</v>
      </c>
      <c r="FU905" s="190" t="s">
        <v>297</v>
      </c>
      <c r="FV905" s="190" t="s">
        <v>297</v>
      </c>
      <c r="FW905" s="190" t="s">
        <v>297</v>
      </c>
      <c r="FX905" s="190" t="s">
        <v>297</v>
      </c>
      <c r="FY905" s="190" t="s">
        <v>297</v>
      </c>
      <c r="FZ905" s="190" t="s">
        <v>297</v>
      </c>
      <c r="GA905" s="190" t="s">
        <v>297</v>
      </c>
      <c r="GB905" s="190" t="s">
        <v>297</v>
      </c>
      <c r="GC905" s="190" t="s">
        <v>297</v>
      </c>
      <c r="GD905" s="190" t="s">
        <v>297</v>
      </c>
      <c r="GE905" s="190" t="s">
        <v>297</v>
      </c>
    </row>
    <row r="906" spans="1:187" x14ac:dyDescent="0.3">
      <c r="A906" s="190" t="s">
        <v>372</v>
      </c>
      <c r="B906" s="190">
        <v>3663</v>
      </c>
      <c r="C906" s="190" t="s">
        <v>182</v>
      </c>
      <c r="D906" s="190" t="s">
        <v>240</v>
      </c>
      <c r="E906" s="190" t="s">
        <v>13762</v>
      </c>
      <c r="F906" s="190" t="s">
        <v>13761</v>
      </c>
      <c r="G906" s="190" t="s">
        <v>13567</v>
      </c>
      <c r="H906" s="190" t="s">
        <v>514</v>
      </c>
      <c r="I906" s="190" t="s">
        <v>953</v>
      </c>
      <c r="J906" s="190" t="s">
        <v>13760</v>
      </c>
      <c r="K906" s="190" t="s">
        <v>271</v>
      </c>
      <c r="L906" s="190" t="s">
        <v>271</v>
      </c>
      <c r="M906" s="190" t="s">
        <v>271</v>
      </c>
      <c r="N906" s="190" t="s">
        <v>271</v>
      </c>
      <c r="O906" s="190" t="s">
        <v>271</v>
      </c>
      <c r="P906" s="190" t="s">
        <v>271</v>
      </c>
      <c r="Q906" s="191">
        <v>41640</v>
      </c>
      <c r="R906" s="191">
        <v>42735</v>
      </c>
      <c r="S906" s="191">
        <v>43100</v>
      </c>
      <c r="T906" s="190" t="s">
        <v>366</v>
      </c>
      <c r="U906" s="194">
        <v>2169785</v>
      </c>
      <c r="V906" s="190" t="s">
        <v>13746</v>
      </c>
      <c r="W906" s="190" t="s">
        <v>13745</v>
      </c>
      <c r="X906" s="190" t="s">
        <v>13744</v>
      </c>
      <c r="Y906" s="190" t="s">
        <v>13743</v>
      </c>
      <c r="Z906" s="190" t="s">
        <v>13742</v>
      </c>
      <c r="AA906" s="190" t="s">
        <v>13741</v>
      </c>
      <c r="AB906" s="190" t="s">
        <v>310</v>
      </c>
      <c r="AC906" s="190" t="s">
        <v>13759</v>
      </c>
      <c r="AD906" s="190" t="s">
        <v>325</v>
      </c>
      <c r="AE906" s="190" t="s">
        <v>13758</v>
      </c>
      <c r="AF906" s="190" t="s">
        <v>13757</v>
      </c>
      <c r="AG906" s="193">
        <v>490089</v>
      </c>
      <c r="AH906" s="193">
        <v>470870</v>
      </c>
      <c r="AI906" s="193">
        <v>960960</v>
      </c>
      <c r="AJ906" s="193">
        <v>148691</v>
      </c>
      <c r="AK906" s="193">
        <v>142859</v>
      </c>
      <c r="AL906" s="193">
        <v>291550</v>
      </c>
      <c r="AM906" s="193" t="s">
        <v>271</v>
      </c>
      <c r="AN906" s="193" t="s">
        <v>271</v>
      </c>
      <c r="AO906" s="193">
        <v>0</v>
      </c>
      <c r="AP906" s="193" t="s">
        <v>271</v>
      </c>
      <c r="AQ906" s="193" t="s">
        <v>271</v>
      </c>
      <c r="AR906" s="193">
        <v>0</v>
      </c>
      <c r="AS906" s="190" t="s">
        <v>271</v>
      </c>
      <c r="AT906" s="193" t="s">
        <v>271</v>
      </c>
      <c r="AU906" s="193" t="s">
        <v>271</v>
      </c>
      <c r="AV906" s="190" t="s">
        <v>271</v>
      </c>
      <c r="AW906" s="193" t="s">
        <v>271</v>
      </c>
      <c r="AX906" s="193" t="s">
        <v>271</v>
      </c>
      <c r="AY906" s="190" t="s">
        <v>271</v>
      </c>
      <c r="AZ906" s="193" t="s">
        <v>271</v>
      </c>
      <c r="BA906" s="193" t="s">
        <v>271</v>
      </c>
      <c r="BB906" s="190" t="s">
        <v>271</v>
      </c>
      <c r="BC906" s="193" t="s">
        <v>271</v>
      </c>
      <c r="BD906" s="193" t="s">
        <v>271</v>
      </c>
      <c r="BE906" s="190" t="s">
        <v>271</v>
      </c>
      <c r="BF906" s="193" t="s">
        <v>271</v>
      </c>
      <c r="BG906" s="193" t="s">
        <v>271</v>
      </c>
      <c r="BH906" s="190" t="s">
        <v>271</v>
      </c>
      <c r="BI906" s="193" t="s">
        <v>271</v>
      </c>
      <c r="BJ906" s="193" t="s">
        <v>271</v>
      </c>
      <c r="BK906" s="190" t="s">
        <v>271</v>
      </c>
      <c r="BL906" s="193" t="s">
        <v>271</v>
      </c>
      <c r="BM906" s="193" t="s">
        <v>271</v>
      </c>
      <c r="BN906" s="190" t="s">
        <v>271</v>
      </c>
      <c r="BO906" s="193" t="s">
        <v>271</v>
      </c>
      <c r="BP906" s="193" t="s">
        <v>271</v>
      </c>
      <c r="BQ906" s="190" t="s">
        <v>271</v>
      </c>
      <c r="BR906" s="193" t="s">
        <v>271</v>
      </c>
      <c r="BS906" s="193" t="s">
        <v>271</v>
      </c>
      <c r="BT906" s="190" t="s">
        <v>271</v>
      </c>
      <c r="BU906" s="193" t="s">
        <v>271</v>
      </c>
      <c r="BV906" s="193" t="s">
        <v>271</v>
      </c>
      <c r="BW906" s="193">
        <v>140026</v>
      </c>
      <c r="BX906" s="193">
        <v>134534</v>
      </c>
      <c r="BY906" s="193">
        <v>274560</v>
      </c>
      <c r="BZ906" s="193">
        <v>42483</v>
      </c>
      <c r="CA906" s="193">
        <v>40817</v>
      </c>
      <c r="CB906" s="193">
        <v>83300</v>
      </c>
      <c r="CC906" s="190" t="s">
        <v>271</v>
      </c>
      <c r="CD906" s="193" t="s">
        <v>271</v>
      </c>
      <c r="CE906" s="193" t="s">
        <v>271</v>
      </c>
      <c r="CF906" s="190" t="s">
        <v>271</v>
      </c>
      <c r="CG906" s="193" t="s">
        <v>271</v>
      </c>
      <c r="CH906" s="193" t="s">
        <v>271</v>
      </c>
      <c r="CI906" s="190" t="s">
        <v>271</v>
      </c>
      <c r="CJ906" s="193" t="s">
        <v>271</v>
      </c>
      <c r="CK906" s="193" t="s">
        <v>271</v>
      </c>
      <c r="CL906" s="190" t="s">
        <v>271</v>
      </c>
      <c r="CM906" s="193" t="s">
        <v>271</v>
      </c>
      <c r="CN906" s="193" t="s">
        <v>271</v>
      </c>
      <c r="CO906" s="190" t="s">
        <v>271</v>
      </c>
      <c r="CP906" s="193" t="s">
        <v>271</v>
      </c>
      <c r="CQ906" s="193" t="s">
        <v>271</v>
      </c>
      <c r="CR906" s="190" t="s">
        <v>271</v>
      </c>
      <c r="CS906" s="193" t="s">
        <v>271</v>
      </c>
      <c r="CT906" s="193" t="s">
        <v>271</v>
      </c>
      <c r="CU906" s="190" t="s">
        <v>271</v>
      </c>
      <c r="CV906" s="193" t="s">
        <v>271</v>
      </c>
      <c r="CW906" s="193" t="s">
        <v>271</v>
      </c>
      <c r="CX906" s="190" t="s">
        <v>271</v>
      </c>
      <c r="CY906" s="193" t="s">
        <v>271</v>
      </c>
      <c r="CZ906" s="193" t="s">
        <v>271</v>
      </c>
      <c r="DA906" s="190" t="s">
        <v>271</v>
      </c>
      <c r="DB906" s="193" t="s">
        <v>271</v>
      </c>
      <c r="DC906" s="193" t="s">
        <v>271</v>
      </c>
      <c r="DD906" s="190" t="s">
        <v>287</v>
      </c>
      <c r="DE906" s="193">
        <v>83300</v>
      </c>
      <c r="DF906" s="193">
        <v>274560</v>
      </c>
      <c r="DG906" s="190" t="s">
        <v>271</v>
      </c>
      <c r="DH906" s="193" t="s">
        <v>271</v>
      </c>
      <c r="DI906" s="193" t="s">
        <v>271</v>
      </c>
      <c r="DJ906" s="190" t="s">
        <v>271</v>
      </c>
      <c r="DK906" s="193" t="s">
        <v>271</v>
      </c>
      <c r="DL906" s="193" t="s">
        <v>271</v>
      </c>
      <c r="DM906" s="190" t="s">
        <v>271</v>
      </c>
      <c r="DN906" s="193" t="s">
        <v>271</v>
      </c>
      <c r="DO906" s="193" t="s">
        <v>271</v>
      </c>
      <c r="DP906" s="190" t="s">
        <v>271</v>
      </c>
      <c r="DQ906" s="193" t="s">
        <v>271</v>
      </c>
      <c r="DR906" s="193" t="s">
        <v>271</v>
      </c>
      <c r="DS906" s="190" t="s">
        <v>271</v>
      </c>
      <c r="DT906" s="193" t="s">
        <v>271</v>
      </c>
      <c r="DU906" s="193" t="s">
        <v>271</v>
      </c>
      <c r="DV906" s="190" t="s">
        <v>271</v>
      </c>
      <c r="DW906" s="193" t="s">
        <v>271</v>
      </c>
      <c r="DX906" s="193" t="s">
        <v>271</v>
      </c>
      <c r="DY906" s="190" t="s">
        <v>356</v>
      </c>
      <c r="DZ906" s="190" t="s">
        <v>297</v>
      </c>
      <c r="EA906" s="190" t="s">
        <v>271</v>
      </c>
      <c r="EB906" s="190" t="s">
        <v>271</v>
      </c>
      <c r="EC906" s="190" t="s">
        <v>297</v>
      </c>
      <c r="ED906" s="190" t="s">
        <v>271</v>
      </c>
      <c r="EE906" s="190" t="s">
        <v>271</v>
      </c>
      <c r="EF906" s="190" t="s">
        <v>13756</v>
      </c>
      <c r="EG906" s="190" t="s">
        <v>321</v>
      </c>
      <c r="EH906" s="190" t="s">
        <v>284</v>
      </c>
      <c r="EI906" s="190" t="s">
        <v>319</v>
      </c>
      <c r="EJ906" s="190" t="s">
        <v>246</v>
      </c>
      <c r="EK906" s="190" t="s">
        <v>379</v>
      </c>
      <c r="EL906" s="190" t="s">
        <v>272</v>
      </c>
      <c r="EM906" s="190" t="s">
        <v>272</v>
      </c>
      <c r="EN906" s="190" t="s">
        <v>272</v>
      </c>
      <c r="EO906" s="190" t="s">
        <v>272</v>
      </c>
      <c r="EP906" s="190" t="s">
        <v>378</v>
      </c>
      <c r="EQ906" s="190">
        <v>4</v>
      </c>
      <c r="ER906" s="190" t="s">
        <v>404</v>
      </c>
      <c r="ES906" s="190" t="s">
        <v>272</v>
      </c>
      <c r="ET906" s="190" t="s">
        <v>272</v>
      </c>
      <c r="EU906" s="190" t="s">
        <v>272</v>
      </c>
      <c r="EV906" s="190" t="s">
        <v>272</v>
      </c>
      <c r="EW906" s="190" t="s">
        <v>279</v>
      </c>
      <c r="EX906" s="190">
        <v>4</v>
      </c>
      <c r="EY906" s="190" t="s">
        <v>302</v>
      </c>
      <c r="EZ906" s="190" t="s">
        <v>268</v>
      </c>
      <c r="FA906" s="190" t="s">
        <v>258</v>
      </c>
      <c r="FB906" s="193">
        <v>3</v>
      </c>
      <c r="FC906" s="190" t="s">
        <v>276</v>
      </c>
      <c r="FD906" s="190" t="s">
        <v>271</v>
      </c>
      <c r="FE906" s="190" t="s">
        <v>271</v>
      </c>
      <c r="FF906" s="190" t="s">
        <v>271</v>
      </c>
      <c r="FG906" s="190" t="s">
        <v>13736</v>
      </c>
      <c r="FH906" s="190" t="s">
        <v>13755</v>
      </c>
      <c r="FI906" s="190" t="s">
        <v>13754</v>
      </c>
      <c r="FJ906" s="190" t="s">
        <v>13753</v>
      </c>
      <c r="FK906" s="190" t="s">
        <v>13752</v>
      </c>
      <c r="FL906" s="190" t="s">
        <v>13751</v>
      </c>
      <c r="FM906" s="190" t="s">
        <v>13750</v>
      </c>
      <c r="FN906" s="190" t="s">
        <v>271</v>
      </c>
      <c r="FO906" s="190" t="s">
        <v>271</v>
      </c>
      <c r="FP906" s="190" t="s">
        <v>271</v>
      </c>
      <c r="FQ906" s="193">
        <v>274560</v>
      </c>
      <c r="FR906" s="193">
        <v>83300</v>
      </c>
      <c r="FS906" s="190" t="s">
        <v>272</v>
      </c>
      <c r="FT906" s="190" t="s">
        <v>297</v>
      </c>
      <c r="FU906" s="190" t="s">
        <v>297</v>
      </c>
      <c r="FV906" s="190" t="s">
        <v>297</v>
      </c>
      <c r="FW906" s="190" t="s">
        <v>297</v>
      </c>
      <c r="FX906" s="190" t="s">
        <v>297</v>
      </c>
      <c r="FY906" s="190" t="s">
        <v>297</v>
      </c>
      <c r="FZ906" s="190" t="s">
        <v>297</v>
      </c>
      <c r="GA906" s="190" t="s">
        <v>297</v>
      </c>
      <c r="GB906" s="190" t="s">
        <v>297</v>
      </c>
      <c r="GC906" s="190" t="s">
        <v>297</v>
      </c>
      <c r="GD906" s="190" t="s">
        <v>297</v>
      </c>
      <c r="GE906" s="190" t="s">
        <v>297</v>
      </c>
    </row>
    <row r="907" spans="1:187" x14ac:dyDescent="0.3">
      <c r="A907" s="190" t="s">
        <v>372</v>
      </c>
      <c r="B907" s="190">
        <v>3664</v>
      </c>
      <c r="C907" s="190" t="s">
        <v>182</v>
      </c>
      <c r="D907" s="190" t="s">
        <v>240</v>
      </c>
      <c r="E907" s="190" t="s">
        <v>13749</v>
      </c>
      <c r="F907" s="190" t="s">
        <v>13748</v>
      </c>
      <c r="G907" s="190" t="s">
        <v>13567</v>
      </c>
      <c r="H907" s="190" t="s">
        <v>514</v>
      </c>
      <c r="I907" s="190" t="s">
        <v>953</v>
      </c>
      <c r="J907" s="190" t="s">
        <v>13747</v>
      </c>
      <c r="K907" s="190" t="s">
        <v>271</v>
      </c>
      <c r="L907" s="190" t="s">
        <v>271</v>
      </c>
      <c r="M907" s="190" t="s">
        <v>271</v>
      </c>
      <c r="N907" s="190" t="s">
        <v>271</v>
      </c>
      <c r="O907" s="190" t="s">
        <v>271</v>
      </c>
      <c r="P907" s="190" t="s">
        <v>271</v>
      </c>
      <c r="Q907" s="191">
        <v>42186</v>
      </c>
      <c r="R907" s="191">
        <v>42735</v>
      </c>
      <c r="S907" s="191">
        <v>42916</v>
      </c>
      <c r="T907" s="190" t="s">
        <v>366</v>
      </c>
      <c r="U907" s="194">
        <v>1186359.71</v>
      </c>
      <c r="V907" s="190" t="s">
        <v>13746</v>
      </c>
      <c r="W907" s="190" t="s">
        <v>13745</v>
      </c>
      <c r="X907" s="190" t="s">
        <v>13744</v>
      </c>
      <c r="Y907" s="190" t="s">
        <v>13743</v>
      </c>
      <c r="Z907" s="190" t="s">
        <v>13742</v>
      </c>
      <c r="AA907" s="190" t="s">
        <v>13741</v>
      </c>
      <c r="AB907" s="190" t="s">
        <v>310</v>
      </c>
      <c r="AC907" s="190" t="s">
        <v>13740</v>
      </c>
      <c r="AD907" s="190" t="s">
        <v>325</v>
      </c>
      <c r="AE907" s="190" t="s">
        <v>13739</v>
      </c>
      <c r="AF907" s="190" t="s">
        <v>13738</v>
      </c>
      <c r="AG907" s="193">
        <v>25000</v>
      </c>
      <c r="AH907" s="193">
        <v>24500</v>
      </c>
      <c r="AI907" s="193">
        <v>49500</v>
      </c>
      <c r="AJ907" s="193">
        <v>12651</v>
      </c>
      <c r="AK907" s="193">
        <v>12154</v>
      </c>
      <c r="AL907" s="193">
        <v>24805</v>
      </c>
      <c r="AM907" s="193" t="s">
        <v>271</v>
      </c>
      <c r="AN907" s="193" t="s">
        <v>271</v>
      </c>
      <c r="AO907" s="193">
        <v>0</v>
      </c>
      <c r="AP907" s="193" t="s">
        <v>271</v>
      </c>
      <c r="AQ907" s="193" t="s">
        <v>271</v>
      </c>
      <c r="AR907" s="193">
        <v>0</v>
      </c>
      <c r="AS907" s="190" t="s">
        <v>271</v>
      </c>
      <c r="AT907" s="193" t="s">
        <v>271</v>
      </c>
      <c r="AU907" s="193" t="s">
        <v>271</v>
      </c>
      <c r="AV907" s="190" t="s">
        <v>271</v>
      </c>
      <c r="AW907" s="193" t="s">
        <v>271</v>
      </c>
      <c r="AX907" s="193" t="s">
        <v>271</v>
      </c>
      <c r="AY907" s="190" t="s">
        <v>271</v>
      </c>
      <c r="AZ907" s="193" t="s">
        <v>271</v>
      </c>
      <c r="BA907" s="193" t="s">
        <v>271</v>
      </c>
      <c r="BB907" s="190" t="s">
        <v>271</v>
      </c>
      <c r="BC907" s="193" t="s">
        <v>271</v>
      </c>
      <c r="BD907" s="193" t="s">
        <v>271</v>
      </c>
      <c r="BE907" s="190" t="s">
        <v>271</v>
      </c>
      <c r="BF907" s="193" t="s">
        <v>271</v>
      </c>
      <c r="BG907" s="193" t="s">
        <v>271</v>
      </c>
      <c r="BH907" s="190" t="s">
        <v>271</v>
      </c>
      <c r="BI907" s="193" t="s">
        <v>271</v>
      </c>
      <c r="BJ907" s="193" t="s">
        <v>271</v>
      </c>
      <c r="BK907" s="190" t="s">
        <v>271</v>
      </c>
      <c r="BL907" s="193" t="s">
        <v>271</v>
      </c>
      <c r="BM907" s="193" t="s">
        <v>271</v>
      </c>
      <c r="BN907" s="190" t="s">
        <v>271</v>
      </c>
      <c r="BO907" s="193" t="s">
        <v>271</v>
      </c>
      <c r="BP907" s="193" t="s">
        <v>271</v>
      </c>
      <c r="BQ907" s="190" t="s">
        <v>271</v>
      </c>
      <c r="BR907" s="193" t="s">
        <v>271</v>
      </c>
      <c r="BS907" s="193" t="s">
        <v>271</v>
      </c>
      <c r="BT907" s="190" t="s">
        <v>271</v>
      </c>
      <c r="BU907" s="193" t="s">
        <v>271</v>
      </c>
      <c r="BV907" s="193" t="s">
        <v>271</v>
      </c>
      <c r="BW907" s="193">
        <v>10120</v>
      </c>
      <c r="BX907" s="193">
        <v>9724</v>
      </c>
      <c r="BY907" s="193">
        <v>19844</v>
      </c>
      <c r="BZ907" s="193">
        <v>5060</v>
      </c>
      <c r="CA907" s="193">
        <v>4862</v>
      </c>
      <c r="CB907" s="193">
        <v>9922</v>
      </c>
      <c r="CC907" s="190" t="s">
        <v>271</v>
      </c>
      <c r="CD907" s="193" t="s">
        <v>271</v>
      </c>
      <c r="CE907" s="193" t="s">
        <v>271</v>
      </c>
      <c r="CF907" s="190" t="s">
        <v>271</v>
      </c>
      <c r="CG907" s="193" t="s">
        <v>271</v>
      </c>
      <c r="CH907" s="193" t="s">
        <v>271</v>
      </c>
      <c r="CI907" s="190" t="s">
        <v>271</v>
      </c>
      <c r="CJ907" s="193" t="s">
        <v>271</v>
      </c>
      <c r="CK907" s="193" t="s">
        <v>271</v>
      </c>
      <c r="CL907" s="190" t="s">
        <v>271</v>
      </c>
      <c r="CM907" s="193" t="s">
        <v>271</v>
      </c>
      <c r="CN907" s="193" t="s">
        <v>271</v>
      </c>
      <c r="CO907" s="190" t="s">
        <v>271</v>
      </c>
      <c r="CP907" s="193" t="s">
        <v>271</v>
      </c>
      <c r="CQ907" s="193" t="s">
        <v>271</v>
      </c>
      <c r="CR907" s="190" t="s">
        <v>271</v>
      </c>
      <c r="CS907" s="193" t="s">
        <v>271</v>
      </c>
      <c r="CT907" s="193" t="s">
        <v>271</v>
      </c>
      <c r="CU907" s="190" t="s">
        <v>271</v>
      </c>
      <c r="CV907" s="193" t="s">
        <v>271</v>
      </c>
      <c r="CW907" s="193" t="s">
        <v>271</v>
      </c>
      <c r="CX907" s="190" t="s">
        <v>271</v>
      </c>
      <c r="CY907" s="193" t="s">
        <v>271</v>
      </c>
      <c r="CZ907" s="193" t="s">
        <v>271</v>
      </c>
      <c r="DA907" s="190" t="s">
        <v>271</v>
      </c>
      <c r="DB907" s="193" t="s">
        <v>271</v>
      </c>
      <c r="DC907" s="193" t="s">
        <v>271</v>
      </c>
      <c r="DD907" s="190" t="s">
        <v>287</v>
      </c>
      <c r="DE907" s="193">
        <v>9922</v>
      </c>
      <c r="DF907" s="193">
        <v>19844</v>
      </c>
      <c r="DG907" s="190" t="s">
        <v>271</v>
      </c>
      <c r="DH907" s="193" t="s">
        <v>271</v>
      </c>
      <c r="DI907" s="193" t="s">
        <v>271</v>
      </c>
      <c r="DJ907" s="190" t="s">
        <v>271</v>
      </c>
      <c r="DK907" s="193" t="s">
        <v>271</v>
      </c>
      <c r="DL907" s="193" t="s">
        <v>271</v>
      </c>
      <c r="DM907" s="190" t="s">
        <v>271</v>
      </c>
      <c r="DN907" s="193" t="s">
        <v>271</v>
      </c>
      <c r="DO907" s="193" t="s">
        <v>271</v>
      </c>
      <c r="DP907" s="190" t="s">
        <v>271</v>
      </c>
      <c r="DQ907" s="193" t="s">
        <v>271</v>
      </c>
      <c r="DR907" s="193" t="s">
        <v>271</v>
      </c>
      <c r="DS907" s="190" t="s">
        <v>271</v>
      </c>
      <c r="DT907" s="193" t="s">
        <v>271</v>
      </c>
      <c r="DU907" s="193" t="s">
        <v>271</v>
      </c>
      <c r="DV907" s="190" t="s">
        <v>271</v>
      </c>
      <c r="DW907" s="193" t="s">
        <v>271</v>
      </c>
      <c r="DX907" s="193" t="s">
        <v>271</v>
      </c>
      <c r="DY907" s="190" t="s">
        <v>356</v>
      </c>
      <c r="DZ907" s="190" t="s">
        <v>297</v>
      </c>
      <c r="EA907" s="190" t="s">
        <v>271</v>
      </c>
      <c r="EB907" s="190" t="s">
        <v>271</v>
      </c>
      <c r="EC907" s="190" t="s">
        <v>297</v>
      </c>
      <c r="ED907" s="190" t="s">
        <v>271</v>
      </c>
      <c r="EE907" s="190" t="s">
        <v>271</v>
      </c>
      <c r="EF907" s="190" t="s">
        <v>13737</v>
      </c>
      <c r="EG907" s="190" t="s">
        <v>321</v>
      </c>
      <c r="EH907" s="190" t="s">
        <v>380</v>
      </c>
      <c r="EI907" s="190" t="s">
        <v>319</v>
      </c>
      <c r="EJ907" s="190" t="s">
        <v>246</v>
      </c>
      <c r="EK907" s="190" t="s">
        <v>379</v>
      </c>
      <c r="EL907" s="190" t="s">
        <v>272</v>
      </c>
      <c r="EM907" s="190" t="s">
        <v>272</v>
      </c>
      <c r="EN907" s="190" t="s">
        <v>272</v>
      </c>
      <c r="EO907" s="190" t="s">
        <v>272</v>
      </c>
      <c r="EP907" s="190" t="s">
        <v>378</v>
      </c>
      <c r="EQ907" s="190">
        <v>4</v>
      </c>
      <c r="ER907" s="190" t="s">
        <v>404</v>
      </c>
      <c r="ES907" s="190" t="s">
        <v>272</v>
      </c>
      <c r="ET907" s="190" t="s">
        <v>272</v>
      </c>
      <c r="EU907" s="190" t="s">
        <v>272</v>
      </c>
      <c r="EV907" s="190" t="s">
        <v>272</v>
      </c>
      <c r="EW907" s="190" t="s">
        <v>279</v>
      </c>
      <c r="EX907" s="190">
        <v>4</v>
      </c>
      <c r="EY907" s="190" t="s">
        <v>302</v>
      </c>
      <c r="EZ907" s="190" t="s">
        <v>268</v>
      </c>
      <c r="FA907" s="190" t="s">
        <v>258</v>
      </c>
      <c r="FB907" s="193">
        <v>8</v>
      </c>
      <c r="FC907" s="190" t="s">
        <v>276</v>
      </c>
      <c r="FD907" s="190" t="s">
        <v>271</v>
      </c>
      <c r="FE907" s="190" t="s">
        <v>271</v>
      </c>
      <c r="FF907" s="190" t="s">
        <v>263</v>
      </c>
      <c r="FG907" s="190" t="s">
        <v>13736</v>
      </c>
      <c r="FH907" s="190" t="s">
        <v>13735</v>
      </c>
      <c r="FI907" s="190" t="s">
        <v>13734</v>
      </c>
      <c r="FJ907" s="190" t="s">
        <v>13733</v>
      </c>
      <c r="FK907" s="190" t="s">
        <v>13732</v>
      </c>
      <c r="FL907" s="190" t="s">
        <v>13731</v>
      </c>
      <c r="FM907" s="190" t="s">
        <v>13730</v>
      </c>
      <c r="FN907" s="190" t="s">
        <v>271</v>
      </c>
      <c r="FO907" s="190" t="s">
        <v>271</v>
      </c>
      <c r="FP907" s="190" t="s">
        <v>271</v>
      </c>
      <c r="FQ907" s="193">
        <v>19844</v>
      </c>
      <c r="FR907" s="193">
        <v>9922</v>
      </c>
      <c r="FS907" s="190" t="s">
        <v>272</v>
      </c>
      <c r="FT907" s="190" t="s">
        <v>297</v>
      </c>
      <c r="FU907" s="190" t="s">
        <v>297</v>
      </c>
      <c r="FV907" s="190" t="s">
        <v>297</v>
      </c>
      <c r="FW907" s="190" t="s">
        <v>297</v>
      </c>
      <c r="FX907" s="190" t="s">
        <v>297</v>
      </c>
      <c r="FY907" s="190" t="s">
        <v>297</v>
      </c>
      <c r="FZ907" s="190" t="s">
        <v>297</v>
      </c>
      <c r="GA907" s="190" t="s">
        <v>297</v>
      </c>
      <c r="GB907" s="190" t="s">
        <v>297</v>
      </c>
      <c r="GC907" s="190" t="s">
        <v>297</v>
      </c>
      <c r="GD907" s="190" t="s">
        <v>297</v>
      </c>
      <c r="GE907" s="190" t="s">
        <v>297</v>
      </c>
    </row>
    <row r="908" spans="1:187" x14ac:dyDescent="0.3">
      <c r="A908" s="190" t="s">
        <v>372</v>
      </c>
      <c r="B908" s="190">
        <v>3665</v>
      </c>
      <c r="C908" s="190" t="s">
        <v>182</v>
      </c>
      <c r="D908" s="190" t="s">
        <v>240</v>
      </c>
      <c r="E908" s="190" t="s">
        <v>13729</v>
      </c>
      <c r="F908" s="190" t="s">
        <v>13728</v>
      </c>
      <c r="G908" s="190" t="s">
        <v>13567</v>
      </c>
      <c r="H908" s="190" t="s">
        <v>1272</v>
      </c>
      <c r="I908" s="190" t="s">
        <v>301</v>
      </c>
      <c r="J908" s="190" t="s">
        <v>13727</v>
      </c>
      <c r="K908" s="190" t="s">
        <v>271</v>
      </c>
      <c r="L908" s="190" t="s">
        <v>271</v>
      </c>
      <c r="M908" s="190" t="s">
        <v>271</v>
      </c>
      <c r="N908" s="190" t="s">
        <v>271</v>
      </c>
      <c r="O908" s="190" t="s">
        <v>271</v>
      </c>
      <c r="P908" s="190" t="s">
        <v>271</v>
      </c>
      <c r="Q908" s="191">
        <v>41913</v>
      </c>
      <c r="R908" s="191">
        <v>43069</v>
      </c>
      <c r="T908" s="190" t="s">
        <v>592</v>
      </c>
      <c r="U908" s="194">
        <v>242268.48</v>
      </c>
      <c r="V908" s="190" t="s">
        <v>13714</v>
      </c>
      <c r="W908" s="190" t="s">
        <v>680</v>
      </c>
      <c r="X908" s="190" t="s">
        <v>13693</v>
      </c>
      <c r="Y908" s="190" t="s">
        <v>13726</v>
      </c>
      <c r="Z908" s="190" t="s">
        <v>755</v>
      </c>
      <c r="AA908" s="190" t="s">
        <v>13725</v>
      </c>
      <c r="AB908" s="190" t="s">
        <v>310</v>
      </c>
      <c r="AC908" s="190" t="s">
        <v>13724</v>
      </c>
      <c r="AD908" s="190" t="s">
        <v>325</v>
      </c>
      <c r="AE908" s="190" t="s">
        <v>13723</v>
      </c>
      <c r="AF908" s="190" t="s">
        <v>13722</v>
      </c>
      <c r="AG908" s="193">
        <v>8000</v>
      </c>
      <c r="AH908" s="193">
        <v>6000</v>
      </c>
      <c r="AI908" s="193">
        <v>14000</v>
      </c>
      <c r="AJ908" s="193">
        <v>6000</v>
      </c>
      <c r="AK908" s="193">
        <v>5000</v>
      </c>
      <c r="AL908" s="193">
        <v>11000</v>
      </c>
      <c r="AM908" s="193">
        <v>0</v>
      </c>
      <c r="AN908" s="193">
        <v>0</v>
      </c>
      <c r="AO908" s="193">
        <v>0</v>
      </c>
      <c r="AP908" s="193">
        <v>0</v>
      </c>
      <c r="AQ908" s="193">
        <v>0</v>
      </c>
      <c r="AR908" s="193">
        <v>0</v>
      </c>
      <c r="AS908" s="190" t="s">
        <v>271</v>
      </c>
      <c r="AT908" s="193" t="s">
        <v>271</v>
      </c>
      <c r="AU908" s="193" t="s">
        <v>271</v>
      </c>
      <c r="AV908" s="190" t="s">
        <v>271</v>
      </c>
      <c r="AW908" s="193" t="s">
        <v>271</v>
      </c>
      <c r="AX908" s="193" t="s">
        <v>271</v>
      </c>
      <c r="AY908" s="190" t="s">
        <v>271</v>
      </c>
      <c r="AZ908" s="193" t="s">
        <v>271</v>
      </c>
      <c r="BA908" s="193" t="s">
        <v>271</v>
      </c>
      <c r="BB908" s="190" t="s">
        <v>271</v>
      </c>
      <c r="BC908" s="193" t="s">
        <v>271</v>
      </c>
      <c r="BD908" s="193" t="s">
        <v>271</v>
      </c>
      <c r="BE908" s="190" t="s">
        <v>271</v>
      </c>
      <c r="BF908" s="193" t="s">
        <v>271</v>
      </c>
      <c r="BG908" s="193" t="s">
        <v>271</v>
      </c>
      <c r="BH908" s="190" t="s">
        <v>271</v>
      </c>
      <c r="BI908" s="193" t="s">
        <v>271</v>
      </c>
      <c r="BJ908" s="193" t="s">
        <v>271</v>
      </c>
      <c r="BK908" s="190" t="s">
        <v>271</v>
      </c>
      <c r="BL908" s="193" t="s">
        <v>271</v>
      </c>
      <c r="BM908" s="193" t="s">
        <v>271</v>
      </c>
      <c r="BN908" s="190" t="s">
        <v>271</v>
      </c>
      <c r="BO908" s="193" t="s">
        <v>271</v>
      </c>
      <c r="BP908" s="193" t="s">
        <v>271</v>
      </c>
      <c r="BQ908" s="190" t="s">
        <v>271</v>
      </c>
      <c r="BR908" s="193" t="s">
        <v>271</v>
      </c>
      <c r="BS908" s="193" t="s">
        <v>271</v>
      </c>
      <c r="BT908" s="190" t="s">
        <v>271</v>
      </c>
      <c r="BU908" s="193" t="s">
        <v>271</v>
      </c>
      <c r="BV908" s="193" t="s">
        <v>271</v>
      </c>
      <c r="BW908" s="193">
        <v>1000</v>
      </c>
      <c r="BX908" s="193">
        <v>600</v>
      </c>
      <c r="BY908" s="193">
        <v>1600</v>
      </c>
      <c r="BZ908" s="193">
        <v>800</v>
      </c>
      <c r="CA908" s="193">
        <v>600</v>
      </c>
      <c r="CB908" s="193">
        <v>1400</v>
      </c>
      <c r="CC908" s="190" t="s">
        <v>271</v>
      </c>
      <c r="CD908" s="193" t="s">
        <v>271</v>
      </c>
      <c r="CE908" s="193" t="s">
        <v>271</v>
      </c>
      <c r="CF908" s="190" t="s">
        <v>271</v>
      </c>
      <c r="CG908" s="193" t="s">
        <v>271</v>
      </c>
      <c r="CH908" s="193" t="s">
        <v>271</v>
      </c>
      <c r="CI908" s="190" t="s">
        <v>271</v>
      </c>
      <c r="CJ908" s="193" t="s">
        <v>271</v>
      </c>
      <c r="CK908" s="193" t="s">
        <v>271</v>
      </c>
      <c r="CL908" s="190" t="s">
        <v>271</v>
      </c>
      <c r="CM908" s="193" t="s">
        <v>271</v>
      </c>
      <c r="CN908" s="193" t="s">
        <v>271</v>
      </c>
      <c r="CO908" s="190" t="s">
        <v>271</v>
      </c>
      <c r="CP908" s="193" t="s">
        <v>271</v>
      </c>
      <c r="CQ908" s="193" t="s">
        <v>271</v>
      </c>
      <c r="CR908" s="190" t="s">
        <v>271</v>
      </c>
      <c r="CS908" s="193" t="s">
        <v>271</v>
      </c>
      <c r="CT908" s="193" t="s">
        <v>271</v>
      </c>
      <c r="CU908" s="190" t="s">
        <v>271</v>
      </c>
      <c r="CV908" s="193" t="s">
        <v>271</v>
      </c>
      <c r="CW908" s="193" t="s">
        <v>271</v>
      </c>
      <c r="CX908" s="190" t="s">
        <v>271</v>
      </c>
      <c r="CY908" s="193" t="s">
        <v>271</v>
      </c>
      <c r="CZ908" s="193" t="s">
        <v>271</v>
      </c>
      <c r="DA908" s="190" t="s">
        <v>271</v>
      </c>
      <c r="DB908" s="193" t="s">
        <v>271</v>
      </c>
      <c r="DC908" s="193" t="s">
        <v>271</v>
      </c>
      <c r="DD908" s="190" t="s">
        <v>287</v>
      </c>
      <c r="DE908" s="193">
        <v>1400</v>
      </c>
      <c r="DF908" s="193">
        <v>1600</v>
      </c>
      <c r="DG908" s="190" t="s">
        <v>271</v>
      </c>
      <c r="DH908" s="193" t="s">
        <v>271</v>
      </c>
      <c r="DI908" s="193" t="s">
        <v>271</v>
      </c>
      <c r="DJ908" s="190" t="s">
        <v>271</v>
      </c>
      <c r="DK908" s="193" t="s">
        <v>271</v>
      </c>
      <c r="DL908" s="193" t="s">
        <v>271</v>
      </c>
      <c r="DM908" s="190" t="s">
        <v>271</v>
      </c>
      <c r="DN908" s="193" t="s">
        <v>271</v>
      </c>
      <c r="DO908" s="193" t="s">
        <v>271</v>
      </c>
      <c r="DP908" s="190" t="s">
        <v>287</v>
      </c>
      <c r="DQ908" s="193">
        <v>1400</v>
      </c>
      <c r="DR908" s="193">
        <v>1600</v>
      </c>
      <c r="DS908" s="190" t="s">
        <v>271</v>
      </c>
      <c r="DT908" s="193" t="s">
        <v>271</v>
      </c>
      <c r="DU908" s="193" t="s">
        <v>271</v>
      </c>
      <c r="DV908" s="190" t="s">
        <v>271</v>
      </c>
      <c r="DW908" s="193" t="s">
        <v>271</v>
      </c>
      <c r="DX908" s="193" t="s">
        <v>271</v>
      </c>
      <c r="DY908" s="190" t="s">
        <v>356</v>
      </c>
      <c r="DZ908" s="190" t="s">
        <v>272</v>
      </c>
      <c r="EA908" s="190" t="s">
        <v>381</v>
      </c>
      <c r="EB908" s="190" t="s">
        <v>307</v>
      </c>
      <c r="EC908" s="190" t="s">
        <v>271</v>
      </c>
      <c r="ED908" s="190" t="s">
        <v>271</v>
      </c>
      <c r="EE908" s="190" t="s">
        <v>271</v>
      </c>
      <c r="EF908" s="190" t="s">
        <v>271</v>
      </c>
      <c r="EG908" s="190" t="s">
        <v>352</v>
      </c>
      <c r="EH908" s="190" t="s">
        <v>284</v>
      </c>
      <c r="EI908" s="190" t="s">
        <v>319</v>
      </c>
      <c r="EJ908" s="190" t="s">
        <v>244</v>
      </c>
      <c r="EK908" s="190" t="s">
        <v>351</v>
      </c>
      <c r="EL908" s="190" t="s">
        <v>272</v>
      </c>
      <c r="EM908" s="190" t="s">
        <v>272</v>
      </c>
      <c r="EN908" s="190" t="s">
        <v>272</v>
      </c>
      <c r="EO908" s="190" t="s">
        <v>272</v>
      </c>
      <c r="EP908" s="190" t="s">
        <v>350</v>
      </c>
      <c r="EQ908" s="190">
        <v>4</v>
      </c>
      <c r="ER908" s="190" t="s">
        <v>404</v>
      </c>
      <c r="ES908" s="190" t="s">
        <v>272</v>
      </c>
      <c r="ET908" s="190" t="s">
        <v>272</v>
      </c>
      <c r="EU908" s="190" t="s">
        <v>272</v>
      </c>
      <c r="EV908" s="190" t="s">
        <v>272</v>
      </c>
      <c r="EW908" s="190" t="s">
        <v>279</v>
      </c>
      <c r="EX908" s="190">
        <v>4</v>
      </c>
      <c r="EY908" s="190" t="s">
        <v>302</v>
      </c>
      <c r="EZ908" s="190" t="s">
        <v>268</v>
      </c>
      <c r="FA908" s="190" t="s">
        <v>259</v>
      </c>
      <c r="FB908" s="193">
        <v>0</v>
      </c>
      <c r="FC908" s="190" t="s">
        <v>348</v>
      </c>
      <c r="FD908" s="190" t="s">
        <v>276</v>
      </c>
      <c r="FE908" s="190" t="s">
        <v>2097</v>
      </c>
      <c r="FF908" s="190" t="s">
        <v>262</v>
      </c>
      <c r="FG908" s="190" t="s">
        <v>271</v>
      </c>
      <c r="FH908" s="190" t="s">
        <v>271</v>
      </c>
      <c r="FI908" s="190" t="s">
        <v>13721</v>
      </c>
      <c r="FJ908" s="190" t="s">
        <v>13720</v>
      </c>
      <c r="FK908" s="190" t="s">
        <v>13719</v>
      </c>
      <c r="FL908" s="190" t="s">
        <v>13718</v>
      </c>
      <c r="FM908" s="190" t="s">
        <v>13717</v>
      </c>
      <c r="FN908" s="190" t="s">
        <v>13716</v>
      </c>
      <c r="FO908" s="190" t="s">
        <v>271</v>
      </c>
      <c r="FP908" s="190" t="s">
        <v>271</v>
      </c>
      <c r="FQ908" s="193">
        <v>1600</v>
      </c>
      <c r="FR908" s="193">
        <v>1400</v>
      </c>
      <c r="FS908" s="190" t="s">
        <v>272</v>
      </c>
      <c r="FT908" s="190" t="s">
        <v>297</v>
      </c>
      <c r="FU908" s="190" t="s">
        <v>297</v>
      </c>
      <c r="FV908" s="190" t="s">
        <v>297</v>
      </c>
      <c r="FW908" s="190" t="s">
        <v>297</v>
      </c>
      <c r="FX908" s="190" t="s">
        <v>297</v>
      </c>
      <c r="FY908" s="190" t="s">
        <v>297</v>
      </c>
      <c r="FZ908" s="190" t="s">
        <v>297</v>
      </c>
      <c r="GA908" s="190" t="s">
        <v>272</v>
      </c>
      <c r="GB908" s="190" t="s">
        <v>297</v>
      </c>
      <c r="GC908" s="190" t="s">
        <v>297</v>
      </c>
      <c r="GD908" s="190" t="s">
        <v>297</v>
      </c>
      <c r="GE908" s="190" t="s">
        <v>297</v>
      </c>
    </row>
    <row r="909" spans="1:187" x14ac:dyDescent="0.3">
      <c r="A909" s="190" t="s">
        <v>372</v>
      </c>
      <c r="B909" s="190">
        <v>3666</v>
      </c>
      <c r="C909" s="190" t="s">
        <v>182</v>
      </c>
      <c r="D909" s="190" t="s">
        <v>240</v>
      </c>
      <c r="E909" s="190" t="s">
        <v>13715</v>
      </c>
      <c r="F909" s="190" t="s">
        <v>13713</v>
      </c>
      <c r="G909" s="190" t="s">
        <v>13567</v>
      </c>
      <c r="H909" s="190" t="s">
        <v>369</v>
      </c>
      <c r="I909" s="190" t="s">
        <v>13696</v>
      </c>
      <c r="J909" s="190" t="s">
        <v>13695</v>
      </c>
      <c r="K909" s="190" t="s">
        <v>271</v>
      </c>
      <c r="L909" s="190" t="s">
        <v>271</v>
      </c>
      <c r="M909" s="190" t="s">
        <v>271</v>
      </c>
      <c r="N909" s="190" t="s">
        <v>271</v>
      </c>
      <c r="O909" s="190" t="s">
        <v>271</v>
      </c>
      <c r="P909" s="190" t="s">
        <v>271</v>
      </c>
      <c r="Q909" s="191">
        <v>42370</v>
      </c>
      <c r="R909" s="191">
        <v>42643</v>
      </c>
      <c r="T909" s="190" t="s">
        <v>366</v>
      </c>
      <c r="U909" s="194">
        <v>3428.57</v>
      </c>
      <c r="V909" s="190" t="s">
        <v>13714</v>
      </c>
      <c r="W909" s="190" t="s">
        <v>680</v>
      </c>
      <c r="X909" s="190" t="s">
        <v>13693</v>
      </c>
      <c r="Y909" s="190" t="s">
        <v>271</v>
      </c>
      <c r="Z909" s="190" t="s">
        <v>271</v>
      </c>
      <c r="AA909" s="190" t="s">
        <v>271</v>
      </c>
      <c r="AB909" s="190" t="s">
        <v>310</v>
      </c>
      <c r="AC909" s="190" t="s">
        <v>13713</v>
      </c>
      <c r="AD909" s="190" t="s">
        <v>325</v>
      </c>
      <c r="AE909" s="190" t="s">
        <v>13691</v>
      </c>
      <c r="AF909" s="190" t="s">
        <v>13712</v>
      </c>
      <c r="AG909" s="193" t="s">
        <v>271</v>
      </c>
      <c r="AH909" s="193" t="s">
        <v>271</v>
      </c>
      <c r="AI909" s="193" t="s">
        <v>271</v>
      </c>
      <c r="AJ909" s="193" t="s">
        <v>271</v>
      </c>
      <c r="AK909" s="193" t="s">
        <v>271</v>
      </c>
      <c r="AL909" s="193" t="s">
        <v>271</v>
      </c>
      <c r="AM909" s="193" t="s">
        <v>271</v>
      </c>
      <c r="AN909" s="193" t="s">
        <v>271</v>
      </c>
      <c r="AO909" s="193">
        <v>0</v>
      </c>
      <c r="AP909" s="193" t="s">
        <v>271</v>
      </c>
      <c r="AQ909" s="193" t="s">
        <v>271</v>
      </c>
      <c r="AR909" s="193">
        <v>0</v>
      </c>
      <c r="AS909" s="190" t="s">
        <v>271</v>
      </c>
      <c r="AT909" s="193" t="s">
        <v>271</v>
      </c>
      <c r="AU909" s="193" t="s">
        <v>271</v>
      </c>
      <c r="AV909" s="190" t="s">
        <v>271</v>
      </c>
      <c r="AW909" s="193" t="s">
        <v>271</v>
      </c>
      <c r="AX909" s="193" t="s">
        <v>271</v>
      </c>
      <c r="AY909" s="190" t="s">
        <v>271</v>
      </c>
      <c r="AZ909" s="193" t="s">
        <v>271</v>
      </c>
      <c r="BA909" s="193" t="s">
        <v>271</v>
      </c>
      <c r="BB909" s="190" t="s">
        <v>271</v>
      </c>
      <c r="BC909" s="193" t="s">
        <v>271</v>
      </c>
      <c r="BD909" s="193" t="s">
        <v>271</v>
      </c>
      <c r="BE909" s="190" t="s">
        <v>271</v>
      </c>
      <c r="BF909" s="193" t="s">
        <v>271</v>
      </c>
      <c r="BG909" s="193" t="s">
        <v>271</v>
      </c>
      <c r="BH909" s="190" t="s">
        <v>271</v>
      </c>
      <c r="BI909" s="193" t="s">
        <v>271</v>
      </c>
      <c r="BJ909" s="193" t="s">
        <v>271</v>
      </c>
      <c r="BK909" s="190" t="s">
        <v>271</v>
      </c>
      <c r="BL909" s="193" t="s">
        <v>271</v>
      </c>
      <c r="BM909" s="193" t="s">
        <v>271</v>
      </c>
      <c r="BN909" s="190" t="s">
        <v>271</v>
      </c>
      <c r="BO909" s="193" t="s">
        <v>271</v>
      </c>
      <c r="BP909" s="193" t="s">
        <v>271</v>
      </c>
      <c r="BQ909" s="190" t="s">
        <v>271</v>
      </c>
      <c r="BR909" s="193" t="s">
        <v>271</v>
      </c>
      <c r="BS909" s="193" t="s">
        <v>271</v>
      </c>
      <c r="BT909" s="190" t="s">
        <v>271</v>
      </c>
      <c r="BU909" s="193" t="s">
        <v>271</v>
      </c>
      <c r="BV909" s="193" t="s">
        <v>271</v>
      </c>
      <c r="BW909" s="193" t="s">
        <v>271</v>
      </c>
      <c r="BX909" s="193" t="s">
        <v>271</v>
      </c>
      <c r="BY909" s="193">
        <v>0</v>
      </c>
      <c r="BZ909" s="193" t="s">
        <v>271</v>
      </c>
      <c r="CA909" s="193" t="s">
        <v>271</v>
      </c>
      <c r="CB909" s="193">
        <v>0</v>
      </c>
      <c r="CC909" s="190" t="s">
        <v>271</v>
      </c>
      <c r="CD909" s="193" t="s">
        <v>271</v>
      </c>
      <c r="CE909" s="193" t="s">
        <v>271</v>
      </c>
      <c r="CF909" s="190" t="s">
        <v>271</v>
      </c>
      <c r="CG909" s="193" t="s">
        <v>271</v>
      </c>
      <c r="CH909" s="193" t="s">
        <v>271</v>
      </c>
      <c r="CI909" s="190" t="s">
        <v>271</v>
      </c>
      <c r="CJ909" s="193" t="s">
        <v>271</v>
      </c>
      <c r="CK909" s="193" t="s">
        <v>271</v>
      </c>
      <c r="CL909" s="190" t="s">
        <v>271</v>
      </c>
      <c r="CM909" s="193" t="s">
        <v>271</v>
      </c>
      <c r="CN909" s="193" t="s">
        <v>271</v>
      </c>
      <c r="CO909" s="190" t="s">
        <v>271</v>
      </c>
      <c r="CP909" s="193" t="s">
        <v>271</v>
      </c>
      <c r="CQ909" s="193" t="s">
        <v>271</v>
      </c>
      <c r="CR909" s="190" t="s">
        <v>271</v>
      </c>
      <c r="CS909" s="193" t="s">
        <v>271</v>
      </c>
      <c r="CT909" s="193" t="s">
        <v>271</v>
      </c>
      <c r="CU909" s="190" t="s">
        <v>271</v>
      </c>
      <c r="CV909" s="193" t="s">
        <v>271</v>
      </c>
      <c r="CW909" s="193" t="s">
        <v>271</v>
      </c>
      <c r="CX909" s="190" t="s">
        <v>271</v>
      </c>
      <c r="CY909" s="193" t="s">
        <v>271</v>
      </c>
      <c r="CZ909" s="193" t="s">
        <v>271</v>
      </c>
      <c r="DA909" s="190" t="s">
        <v>271</v>
      </c>
      <c r="DB909" s="193" t="s">
        <v>271</v>
      </c>
      <c r="DC909" s="193" t="s">
        <v>271</v>
      </c>
      <c r="DD909" s="190" t="s">
        <v>287</v>
      </c>
      <c r="DE909" s="193">
        <v>0</v>
      </c>
      <c r="DF909" s="193">
        <v>0</v>
      </c>
      <c r="DG909" s="190" t="s">
        <v>271</v>
      </c>
      <c r="DH909" s="193" t="s">
        <v>271</v>
      </c>
      <c r="DI909" s="193" t="s">
        <v>271</v>
      </c>
      <c r="DJ909" s="190" t="s">
        <v>271</v>
      </c>
      <c r="DK909" s="193" t="s">
        <v>271</v>
      </c>
      <c r="DL909" s="193" t="s">
        <v>271</v>
      </c>
      <c r="DM909" s="190" t="s">
        <v>271</v>
      </c>
      <c r="DN909" s="193" t="s">
        <v>271</v>
      </c>
      <c r="DO909" s="193" t="s">
        <v>271</v>
      </c>
      <c r="DP909" s="190" t="s">
        <v>287</v>
      </c>
      <c r="DQ909" s="193">
        <v>0</v>
      </c>
      <c r="DR909" s="193">
        <v>0</v>
      </c>
      <c r="DS909" s="190" t="s">
        <v>271</v>
      </c>
      <c r="DT909" s="193" t="s">
        <v>271</v>
      </c>
      <c r="DU909" s="193" t="s">
        <v>271</v>
      </c>
      <c r="DV909" s="190" t="s">
        <v>271</v>
      </c>
      <c r="DW909" s="193" t="s">
        <v>271</v>
      </c>
      <c r="DX909" s="193" t="s">
        <v>271</v>
      </c>
      <c r="DY909" s="190" t="s">
        <v>655</v>
      </c>
      <c r="DZ909" s="190" t="s">
        <v>297</v>
      </c>
      <c r="EA909" s="190" t="s">
        <v>271</v>
      </c>
      <c r="EB909" s="190" t="s">
        <v>271</v>
      </c>
      <c r="EC909" s="190" t="s">
        <v>297</v>
      </c>
      <c r="ED909" s="190" t="s">
        <v>271</v>
      </c>
      <c r="EE909" s="190" t="s">
        <v>271</v>
      </c>
      <c r="EF909" s="190" t="s">
        <v>271</v>
      </c>
      <c r="EG909" s="190" t="s">
        <v>285</v>
      </c>
      <c r="EH909" s="190" t="s">
        <v>284</v>
      </c>
      <c r="EI909" s="190" t="s">
        <v>319</v>
      </c>
      <c r="EJ909" s="190" t="s">
        <v>245</v>
      </c>
      <c r="EK909" s="190" t="s">
        <v>379</v>
      </c>
      <c r="EL909" s="190" t="s">
        <v>272</v>
      </c>
      <c r="EM909" s="190" t="s">
        <v>272</v>
      </c>
      <c r="EN909" s="190" t="s">
        <v>272</v>
      </c>
      <c r="EO909" s="190" t="s">
        <v>272</v>
      </c>
      <c r="EP909" s="190" t="s">
        <v>378</v>
      </c>
      <c r="EQ909" s="190">
        <v>4</v>
      </c>
      <c r="ER909" s="190" t="s">
        <v>349</v>
      </c>
      <c r="ES909" s="190" t="s">
        <v>272</v>
      </c>
      <c r="ET909" s="190" t="s">
        <v>272</v>
      </c>
      <c r="EU909" s="190" t="s">
        <v>272</v>
      </c>
      <c r="EV909" s="190" t="s">
        <v>272</v>
      </c>
      <c r="EW909" s="190" t="s">
        <v>303</v>
      </c>
      <c r="EX909" s="190">
        <v>4</v>
      </c>
      <c r="EY909" s="190" t="s">
        <v>302</v>
      </c>
      <c r="EZ909" s="190" t="s">
        <v>268</v>
      </c>
      <c r="FA909" s="190" t="s">
        <v>259</v>
      </c>
      <c r="FB909" s="193">
        <v>0</v>
      </c>
      <c r="FC909" s="190" t="s">
        <v>276</v>
      </c>
      <c r="FD909" s="190" t="s">
        <v>348</v>
      </c>
      <c r="FE909" s="190" t="s">
        <v>271</v>
      </c>
      <c r="FF909" s="190" t="s">
        <v>262</v>
      </c>
      <c r="FG909" s="190" t="s">
        <v>271</v>
      </c>
      <c r="FH909" s="190" t="s">
        <v>271</v>
      </c>
      <c r="FI909" s="190" t="s">
        <v>271</v>
      </c>
      <c r="FJ909" s="190" t="s">
        <v>271</v>
      </c>
      <c r="FK909" s="190" t="s">
        <v>271</v>
      </c>
      <c r="FL909" s="190" t="s">
        <v>271</v>
      </c>
      <c r="FM909" s="190" t="s">
        <v>271</v>
      </c>
      <c r="FN909" s="190" t="s">
        <v>271</v>
      </c>
      <c r="FO909" s="190" t="s">
        <v>271</v>
      </c>
      <c r="FP909" s="190" t="s">
        <v>271</v>
      </c>
      <c r="FQ909" s="193">
        <v>0</v>
      </c>
      <c r="FR909" s="193">
        <v>0</v>
      </c>
      <c r="FS909" s="190" t="s">
        <v>272</v>
      </c>
      <c r="FT909" s="190" t="s">
        <v>297</v>
      </c>
      <c r="FU909" s="190" t="s">
        <v>297</v>
      </c>
      <c r="FV909" s="190" t="s">
        <v>297</v>
      </c>
      <c r="FW909" s="190" t="s">
        <v>272</v>
      </c>
      <c r="FX909" s="190" t="s">
        <v>297</v>
      </c>
      <c r="FY909" s="190" t="s">
        <v>297</v>
      </c>
      <c r="FZ909" s="190" t="s">
        <v>297</v>
      </c>
      <c r="GA909" s="190" t="s">
        <v>297</v>
      </c>
      <c r="GB909" s="190" t="s">
        <v>297</v>
      </c>
      <c r="GC909" s="190" t="s">
        <v>297</v>
      </c>
      <c r="GD909" s="190" t="s">
        <v>297</v>
      </c>
      <c r="GE909" s="190" t="s">
        <v>297</v>
      </c>
    </row>
    <row r="910" spans="1:187" x14ac:dyDescent="0.3">
      <c r="A910" s="190" t="s">
        <v>372</v>
      </c>
      <c r="B910" s="190">
        <v>3667</v>
      </c>
      <c r="C910" s="190" t="s">
        <v>182</v>
      </c>
      <c r="D910" s="190" t="s">
        <v>240</v>
      </c>
      <c r="E910" s="190" t="s">
        <v>13711</v>
      </c>
      <c r="F910" s="190" t="s">
        <v>13710</v>
      </c>
      <c r="G910" s="190" t="s">
        <v>13567</v>
      </c>
      <c r="H910" s="190" t="s">
        <v>369</v>
      </c>
      <c r="I910" s="190" t="s">
        <v>13696</v>
      </c>
      <c r="J910" s="190" t="s">
        <v>13695</v>
      </c>
      <c r="K910" s="190" t="s">
        <v>271</v>
      </c>
      <c r="L910" s="190" t="s">
        <v>271</v>
      </c>
      <c r="M910" s="190" t="s">
        <v>271</v>
      </c>
      <c r="N910" s="190" t="s">
        <v>271</v>
      </c>
      <c r="O910" s="190" t="s">
        <v>271</v>
      </c>
      <c r="P910" s="190" t="s">
        <v>271</v>
      </c>
      <c r="Q910" s="191">
        <v>42370</v>
      </c>
      <c r="R910" s="191">
        <v>42643</v>
      </c>
      <c r="T910" s="190" t="s">
        <v>366</v>
      </c>
      <c r="U910" s="194">
        <v>1714.28</v>
      </c>
      <c r="V910" s="190" t="s">
        <v>13694</v>
      </c>
      <c r="W910" s="190" t="s">
        <v>680</v>
      </c>
      <c r="X910" s="190" t="s">
        <v>13693</v>
      </c>
      <c r="Y910" s="190" t="s">
        <v>13709</v>
      </c>
      <c r="Z910" s="190" t="s">
        <v>13708</v>
      </c>
      <c r="AA910" s="190" t="s">
        <v>13707</v>
      </c>
      <c r="AB910" s="190" t="s">
        <v>310</v>
      </c>
      <c r="AC910" s="190" t="s">
        <v>13706</v>
      </c>
      <c r="AD910" s="190" t="s">
        <v>325</v>
      </c>
      <c r="AE910" s="190" t="s">
        <v>13705</v>
      </c>
      <c r="AF910" s="190" t="s">
        <v>13704</v>
      </c>
      <c r="AG910" s="193">
        <v>200</v>
      </c>
      <c r="AH910" s="193">
        <v>200</v>
      </c>
      <c r="AI910" s="193">
        <v>700</v>
      </c>
      <c r="AJ910" s="193">
        <v>300</v>
      </c>
      <c r="AK910" s="193">
        <v>200</v>
      </c>
      <c r="AL910" s="193">
        <v>400</v>
      </c>
      <c r="AM910" s="193" t="s">
        <v>271</v>
      </c>
      <c r="AN910" s="193" t="s">
        <v>271</v>
      </c>
      <c r="AO910" s="193">
        <v>0</v>
      </c>
      <c r="AP910" s="193" t="s">
        <v>271</v>
      </c>
      <c r="AQ910" s="193" t="s">
        <v>271</v>
      </c>
      <c r="AR910" s="193">
        <v>0</v>
      </c>
      <c r="AS910" s="190" t="s">
        <v>271</v>
      </c>
      <c r="AT910" s="193" t="s">
        <v>271</v>
      </c>
      <c r="AU910" s="193" t="s">
        <v>271</v>
      </c>
      <c r="AV910" s="190" t="s">
        <v>271</v>
      </c>
      <c r="AW910" s="193" t="s">
        <v>271</v>
      </c>
      <c r="AX910" s="193" t="s">
        <v>271</v>
      </c>
      <c r="AY910" s="190" t="s">
        <v>271</v>
      </c>
      <c r="AZ910" s="193" t="s">
        <v>271</v>
      </c>
      <c r="BA910" s="193" t="s">
        <v>271</v>
      </c>
      <c r="BB910" s="190" t="s">
        <v>271</v>
      </c>
      <c r="BC910" s="193" t="s">
        <v>271</v>
      </c>
      <c r="BD910" s="193" t="s">
        <v>271</v>
      </c>
      <c r="BE910" s="190" t="s">
        <v>271</v>
      </c>
      <c r="BF910" s="193" t="s">
        <v>271</v>
      </c>
      <c r="BG910" s="193" t="s">
        <v>271</v>
      </c>
      <c r="BH910" s="190" t="s">
        <v>271</v>
      </c>
      <c r="BI910" s="193" t="s">
        <v>271</v>
      </c>
      <c r="BJ910" s="193" t="s">
        <v>271</v>
      </c>
      <c r="BK910" s="190" t="s">
        <v>271</v>
      </c>
      <c r="BL910" s="193" t="s">
        <v>271</v>
      </c>
      <c r="BM910" s="193" t="s">
        <v>271</v>
      </c>
      <c r="BN910" s="190" t="s">
        <v>271</v>
      </c>
      <c r="BO910" s="193" t="s">
        <v>271</v>
      </c>
      <c r="BP910" s="193" t="s">
        <v>271</v>
      </c>
      <c r="BQ910" s="190" t="s">
        <v>271</v>
      </c>
      <c r="BR910" s="193" t="s">
        <v>271</v>
      </c>
      <c r="BS910" s="193" t="s">
        <v>271</v>
      </c>
      <c r="BT910" s="190" t="s">
        <v>271</v>
      </c>
      <c r="BU910" s="193" t="s">
        <v>271</v>
      </c>
      <c r="BV910" s="193" t="s">
        <v>271</v>
      </c>
      <c r="BW910" s="193">
        <v>200</v>
      </c>
      <c r="BX910" s="193">
        <v>200</v>
      </c>
      <c r="BY910" s="193">
        <v>700</v>
      </c>
      <c r="BZ910" s="193">
        <v>300</v>
      </c>
      <c r="CA910" s="193">
        <v>200</v>
      </c>
      <c r="CB910" s="193">
        <v>400</v>
      </c>
      <c r="CC910" s="190" t="s">
        <v>271</v>
      </c>
      <c r="CD910" s="193" t="s">
        <v>271</v>
      </c>
      <c r="CE910" s="193" t="s">
        <v>271</v>
      </c>
      <c r="CF910" s="190" t="s">
        <v>271</v>
      </c>
      <c r="CG910" s="193" t="s">
        <v>271</v>
      </c>
      <c r="CH910" s="193" t="s">
        <v>271</v>
      </c>
      <c r="CI910" s="190" t="s">
        <v>271</v>
      </c>
      <c r="CJ910" s="193" t="s">
        <v>271</v>
      </c>
      <c r="CK910" s="193" t="s">
        <v>271</v>
      </c>
      <c r="CL910" s="190" t="s">
        <v>271</v>
      </c>
      <c r="CM910" s="193" t="s">
        <v>271</v>
      </c>
      <c r="CN910" s="193" t="s">
        <v>271</v>
      </c>
      <c r="CO910" s="190" t="s">
        <v>271</v>
      </c>
      <c r="CP910" s="193" t="s">
        <v>271</v>
      </c>
      <c r="CQ910" s="193" t="s">
        <v>271</v>
      </c>
      <c r="CR910" s="190" t="s">
        <v>271</v>
      </c>
      <c r="CS910" s="193" t="s">
        <v>271</v>
      </c>
      <c r="CT910" s="193" t="s">
        <v>271</v>
      </c>
      <c r="CU910" s="190" t="s">
        <v>271</v>
      </c>
      <c r="CV910" s="193" t="s">
        <v>271</v>
      </c>
      <c r="CW910" s="193" t="s">
        <v>271</v>
      </c>
      <c r="CX910" s="190" t="s">
        <v>287</v>
      </c>
      <c r="CY910" s="193">
        <v>400</v>
      </c>
      <c r="CZ910" s="193">
        <v>700</v>
      </c>
      <c r="DA910" s="190" t="s">
        <v>271</v>
      </c>
      <c r="DB910" s="193" t="s">
        <v>271</v>
      </c>
      <c r="DC910" s="193" t="s">
        <v>271</v>
      </c>
      <c r="DD910" s="190" t="s">
        <v>287</v>
      </c>
      <c r="DE910" s="193">
        <v>400</v>
      </c>
      <c r="DF910" s="193">
        <v>700</v>
      </c>
      <c r="DG910" s="190" t="s">
        <v>271</v>
      </c>
      <c r="DH910" s="193" t="s">
        <v>271</v>
      </c>
      <c r="DI910" s="193" t="s">
        <v>271</v>
      </c>
      <c r="DJ910" s="190" t="s">
        <v>271</v>
      </c>
      <c r="DK910" s="193" t="s">
        <v>271</v>
      </c>
      <c r="DL910" s="193" t="s">
        <v>271</v>
      </c>
      <c r="DM910" s="190" t="s">
        <v>271</v>
      </c>
      <c r="DN910" s="193" t="s">
        <v>271</v>
      </c>
      <c r="DO910" s="193" t="s">
        <v>271</v>
      </c>
      <c r="DP910" s="190" t="s">
        <v>287</v>
      </c>
      <c r="DQ910" s="193">
        <v>400</v>
      </c>
      <c r="DR910" s="193">
        <v>700</v>
      </c>
      <c r="DS910" s="190" t="s">
        <v>271</v>
      </c>
      <c r="DT910" s="193" t="s">
        <v>271</v>
      </c>
      <c r="DU910" s="193" t="s">
        <v>271</v>
      </c>
      <c r="DV910" s="190" t="s">
        <v>271</v>
      </c>
      <c r="DW910" s="193" t="s">
        <v>271</v>
      </c>
      <c r="DX910" s="193" t="s">
        <v>271</v>
      </c>
      <c r="DY910" s="190" t="s">
        <v>655</v>
      </c>
      <c r="DZ910" s="190" t="s">
        <v>297</v>
      </c>
      <c r="EA910" s="190" t="s">
        <v>271</v>
      </c>
      <c r="EB910" s="190" t="s">
        <v>271</v>
      </c>
      <c r="EC910" s="190" t="s">
        <v>297</v>
      </c>
      <c r="ED910" s="190" t="s">
        <v>271</v>
      </c>
      <c r="EE910" s="190" t="s">
        <v>271</v>
      </c>
      <c r="EF910" s="190" t="s">
        <v>271</v>
      </c>
      <c r="EG910" s="190" t="s">
        <v>352</v>
      </c>
      <c r="EH910" s="190" t="s">
        <v>284</v>
      </c>
      <c r="EI910" s="190" t="s">
        <v>319</v>
      </c>
      <c r="EJ910" s="190" t="s">
        <v>244</v>
      </c>
      <c r="EK910" s="190" t="s">
        <v>379</v>
      </c>
      <c r="EL910" s="190" t="s">
        <v>297</v>
      </c>
      <c r="EM910" s="190" t="s">
        <v>272</v>
      </c>
      <c r="EN910" s="190" t="s">
        <v>272</v>
      </c>
      <c r="EO910" s="190" t="s">
        <v>272</v>
      </c>
      <c r="EP910" s="190" t="s">
        <v>464</v>
      </c>
      <c r="EQ910" s="190">
        <v>3</v>
      </c>
      <c r="ER910" s="190" t="s">
        <v>349</v>
      </c>
      <c r="ES910" s="190" t="s">
        <v>272</v>
      </c>
      <c r="ET910" s="190" t="s">
        <v>272</v>
      </c>
      <c r="EU910" s="190" t="s">
        <v>272</v>
      </c>
      <c r="EV910" s="190" t="s">
        <v>272</v>
      </c>
      <c r="EW910" s="190" t="s">
        <v>303</v>
      </c>
      <c r="EX910" s="190">
        <v>4</v>
      </c>
      <c r="EY910" s="190" t="s">
        <v>302</v>
      </c>
      <c r="EZ910" s="190" t="s">
        <v>268</v>
      </c>
      <c r="FA910" s="190" t="s">
        <v>259</v>
      </c>
      <c r="FB910" s="193">
        <v>0</v>
      </c>
      <c r="FC910" s="190" t="s">
        <v>276</v>
      </c>
      <c r="FD910" s="190" t="s">
        <v>348</v>
      </c>
      <c r="FE910" s="190" t="s">
        <v>537</v>
      </c>
      <c r="FF910" s="190" t="s">
        <v>262</v>
      </c>
      <c r="FG910" s="190" t="s">
        <v>271</v>
      </c>
      <c r="FH910" s="190" t="s">
        <v>13703</v>
      </c>
      <c r="FI910" s="190" t="s">
        <v>13702</v>
      </c>
      <c r="FJ910" s="190" t="s">
        <v>13701</v>
      </c>
      <c r="FK910" s="190" t="s">
        <v>13700</v>
      </c>
      <c r="FL910" s="190" t="s">
        <v>13699</v>
      </c>
      <c r="FM910" s="190" t="s">
        <v>13698</v>
      </c>
      <c r="FN910" s="190" t="s">
        <v>271</v>
      </c>
      <c r="FO910" s="190" t="s">
        <v>271</v>
      </c>
      <c r="FP910" s="190" t="s">
        <v>271</v>
      </c>
      <c r="FQ910" s="193">
        <v>700</v>
      </c>
      <c r="FR910" s="193">
        <v>400</v>
      </c>
      <c r="FS910" s="190" t="s">
        <v>272</v>
      </c>
      <c r="FT910" s="190" t="s">
        <v>297</v>
      </c>
      <c r="FU910" s="190" t="s">
        <v>297</v>
      </c>
      <c r="FV910" s="190" t="s">
        <v>297</v>
      </c>
      <c r="FW910" s="190" t="s">
        <v>272</v>
      </c>
      <c r="FX910" s="190" t="s">
        <v>297</v>
      </c>
      <c r="FY910" s="190" t="s">
        <v>297</v>
      </c>
      <c r="FZ910" s="190" t="s">
        <v>297</v>
      </c>
      <c r="GA910" s="190" t="s">
        <v>297</v>
      </c>
      <c r="GB910" s="190" t="s">
        <v>297</v>
      </c>
      <c r="GC910" s="190" t="s">
        <v>297</v>
      </c>
      <c r="GD910" s="190" t="s">
        <v>297</v>
      </c>
      <c r="GE910" s="190" t="s">
        <v>271</v>
      </c>
    </row>
    <row r="911" spans="1:187" x14ac:dyDescent="0.3">
      <c r="A911" s="190" t="s">
        <v>372</v>
      </c>
      <c r="B911" s="190">
        <v>3668</v>
      </c>
      <c r="C911" s="190" t="s">
        <v>182</v>
      </c>
      <c r="D911" s="190" t="s">
        <v>240</v>
      </c>
      <c r="E911" s="190" t="s">
        <v>13697</v>
      </c>
      <c r="F911" s="190" t="s">
        <v>13692</v>
      </c>
      <c r="G911" s="190" t="s">
        <v>13567</v>
      </c>
      <c r="H911" s="190" t="s">
        <v>369</v>
      </c>
      <c r="I911" s="190" t="s">
        <v>13696</v>
      </c>
      <c r="J911" s="190" t="s">
        <v>13695</v>
      </c>
      <c r="K911" s="190" t="s">
        <v>271</v>
      </c>
      <c r="L911" s="190" t="s">
        <v>271</v>
      </c>
      <c r="M911" s="190" t="s">
        <v>271</v>
      </c>
      <c r="N911" s="190" t="s">
        <v>271</v>
      </c>
      <c r="O911" s="190" t="s">
        <v>271</v>
      </c>
      <c r="P911" s="190" t="s">
        <v>271</v>
      </c>
      <c r="Q911" s="191">
        <v>42370</v>
      </c>
      <c r="R911" s="191">
        <v>42643</v>
      </c>
      <c r="T911" s="190" t="s">
        <v>366</v>
      </c>
      <c r="U911" s="194">
        <v>5657.14</v>
      </c>
      <c r="V911" s="190" t="s">
        <v>13694</v>
      </c>
      <c r="W911" s="190" t="s">
        <v>680</v>
      </c>
      <c r="X911" s="190" t="s">
        <v>13693</v>
      </c>
      <c r="Y911" s="190" t="s">
        <v>271</v>
      </c>
      <c r="Z911" s="190" t="s">
        <v>271</v>
      </c>
      <c r="AA911" s="190" t="s">
        <v>271</v>
      </c>
      <c r="AB911" s="190" t="s">
        <v>310</v>
      </c>
      <c r="AC911" s="190" t="s">
        <v>13692</v>
      </c>
      <c r="AD911" s="190" t="s">
        <v>325</v>
      </c>
      <c r="AE911" s="190" t="s">
        <v>13691</v>
      </c>
      <c r="AF911" s="190" t="s">
        <v>13690</v>
      </c>
      <c r="AG911" s="193" t="s">
        <v>271</v>
      </c>
      <c r="AH911" s="193" t="s">
        <v>271</v>
      </c>
      <c r="AI911" s="193" t="s">
        <v>271</v>
      </c>
      <c r="AJ911" s="193" t="s">
        <v>271</v>
      </c>
      <c r="AK911" s="193" t="s">
        <v>271</v>
      </c>
      <c r="AL911" s="193" t="s">
        <v>271</v>
      </c>
      <c r="AM911" s="193" t="s">
        <v>271</v>
      </c>
      <c r="AN911" s="193" t="s">
        <v>271</v>
      </c>
      <c r="AO911" s="193">
        <v>0</v>
      </c>
      <c r="AP911" s="193" t="s">
        <v>271</v>
      </c>
      <c r="AQ911" s="193" t="s">
        <v>271</v>
      </c>
      <c r="AR911" s="193">
        <v>0</v>
      </c>
      <c r="AS911" s="190" t="s">
        <v>271</v>
      </c>
      <c r="AT911" s="193" t="s">
        <v>271</v>
      </c>
      <c r="AU911" s="193" t="s">
        <v>271</v>
      </c>
      <c r="AV911" s="190" t="s">
        <v>271</v>
      </c>
      <c r="AW911" s="193" t="s">
        <v>271</v>
      </c>
      <c r="AX911" s="193" t="s">
        <v>271</v>
      </c>
      <c r="AY911" s="190" t="s">
        <v>271</v>
      </c>
      <c r="AZ911" s="193" t="s">
        <v>271</v>
      </c>
      <c r="BA911" s="193" t="s">
        <v>271</v>
      </c>
      <c r="BB911" s="190" t="s">
        <v>271</v>
      </c>
      <c r="BC911" s="193" t="s">
        <v>271</v>
      </c>
      <c r="BD911" s="193" t="s">
        <v>271</v>
      </c>
      <c r="BE911" s="190" t="s">
        <v>271</v>
      </c>
      <c r="BF911" s="193" t="s">
        <v>271</v>
      </c>
      <c r="BG911" s="193" t="s">
        <v>271</v>
      </c>
      <c r="BH911" s="190" t="s">
        <v>271</v>
      </c>
      <c r="BI911" s="193" t="s">
        <v>271</v>
      </c>
      <c r="BJ911" s="193" t="s">
        <v>271</v>
      </c>
      <c r="BK911" s="190" t="s">
        <v>271</v>
      </c>
      <c r="BL911" s="193" t="s">
        <v>271</v>
      </c>
      <c r="BM911" s="193" t="s">
        <v>271</v>
      </c>
      <c r="BN911" s="190" t="s">
        <v>271</v>
      </c>
      <c r="BO911" s="193" t="s">
        <v>271</v>
      </c>
      <c r="BP911" s="193" t="s">
        <v>271</v>
      </c>
      <c r="BQ911" s="190" t="s">
        <v>271</v>
      </c>
      <c r="BR911" s="193" t="s">
        <v>271</v>
      </c>
      <c r="BS911" s="193" t="s">
        <v>271</v>
      </c>
      <c r="BT911" s="190" t="s">
        <v>271</v>
      </c>
      <c r="BU911" s="193" t="s">
        <v>271</v>
      </c>
      <c r="BV911" s="193" t="s">
        <v>271</v>
      </c>
      <c r="BW911" s="193" t="s">
        <v>271</v>
      </c>
      <c r="BX911" s="193" t="s">
        <v>271</v>
      </c>
      <c r="BY911" s="193">
        <v>0</v>
      </c>
      <c r="BZ911" s="193" t="s">
        <v>271</v>
      </c>
      <c r="CA911" s="193" t="s">
        <v>271</v>
      </c>
      <c r="CB911" s="193">
        <v>0</v>
      </c>
      <c r="CC911" s="190" t="s">
        <v>271</v>
      </c>
      <c r="CD911" s="193" t="s">
        <v>271</v>
      </c>
      <c r="CE911" s="193" t="s">
        <v>271</v>
      </c>
      <c r="CF911" s="190" t="s">
        <v>271</v>
      </c>
      <c r="CG911" s="193" t="s">
        <v>271</v>
      </c>
      <c r="CH911" s="193" t="s">
        <v>271</v>
      </c>
      <c r="CI911" s="190" t="s">
        <v>271</v>
      </c>
      <c r="CJ911" s="193" t="s">
        <v>271</v>
      </c>
      <c r="CK911" s="193" t="s">
        <v>271</v>
      </c>
      <c r="CL911" s="190" t="s">
        <v>271</v>
      </c>
      <c r="CM911" s="193" t="s">
        <v>271</v>
      </c>
      <c r="CN911" s="193" t="s">
        <v>271</v>
      </c>
      <c r="CO911" s="190" t="s">
        <v>271</v>
      </c>
      <c r="CP911" s="193" t="s">
        <v>271</v>
      </c>
      <c r="CQ911" s="193" t="s">
        <v>271</v>
      </c>
      <c r="CR911" s="190" t="s">
        <v>271</v>
      </c>
      <c r="CS911" s="193" t="s">
        <v>271</v>
      </c>
      <c r="CT911" s="193" t="s">
        <v>271</v>
      </c>
      <c r="CU911" s="190" t="s">
        <v>271</v>
      </c>
      <c r="CV911" s="193" t="s">
        <v>271</v>
      </c>
      <c r="CW911" s="193" t="s">
        <v>271</v>
      </c>
      <c r="CX911" s="190" t="s">
        <v>271</v>
      </c>
      <c r="CY911" s="193" t="s">
        <v>271</v>
      </c>
      <c r="CZ911" s="193" t="s">
        <v>271</v>
      </c>
      <c r="DA911" s="190" t="s">
        <v>271</v>
      </c>
      <c r="DB911" s="193" t="s">
        <v>271</v>
      </c>
      <c r="DC911" s="193" t="s">
        <v>271</v>
      </c>
      <c r="DD911" s="190" t="s">
        <v>271</v>
      </c>
      <c r="DE911" s="193" t="s">
        <v>271</v>
      </c>
      <c r="DF911" s="193" t="s">
        <v>271</v>
      </c>
      <c r="DG911" s="190" t="s">
        <v>271</v>
      </c>
      <c r="DH911" s="193" t="s">
        <v>271</v>
      </c>
      <c r="DI911" s="193" t="s">
        <v>271</v>
      </c>
      <c r="DJ911" s="190" t="s">
        <v>271</v>
      </c>
      <c r="DK911" s="193" t="s">
        <v>271</v>
      </c>
      <c r="DL911" s="193" t="s">
        <v>271</v>
      </c>
      <c r="DM911" s="190" t="s">
        <v>271</v>
      </c>
      <c r="DN911" s="193" t="s">
        <v>271</v>
      </c>
      <c r="DO911" s="193" t="s">
        <v>271</v>
      </c>
      <c r="DP911" s="190" t="s">
        <v>287</v>
      </c>
      <c r="DQ911" s="193">
        <v>0</v>
      </c>
      <c r="DR911" s="193">
        <v>0</v>
      </c>
      <c r="DS911" s="190" t="s">
        <v>271</v>
      </c>
      <c r="DT911" s="193" t="s">
        <v>271</v>
      </c>
      <c r="DU911" s="193" t="s">
        <v>271</v>
      </c>
      <c r="DV911" s="190" t="s">
        <v>271</v>
      </c>
      <c r="DW911" s="193" t="s">
        <v>271</v>
      </c>
      <c r="DX911" s="193" t="s">
        <v>271</v>
      </c>
      <c r="DY911" s="190" t="s">
        <v>1295</v>
      </c>
      <c r="DZ911" s="190" t="s">
        <v>297</v>
      </c>
      <c r="EA911" s="190" t="s">
        <v>271</v>
      </c>
      <c r="EB911" s="190" t="s">
        <v>271</v>
      </c>
      <c r="EC911" s="190" t="s">
        <v>297</v>
      </c>
      <c r="ED911" s="190" t="s">
        <v>271</v>
      </c>
      <c r="EE911" s="190" t="s">
        <v>271</v>
      </c>
      <c r="EF911" s="190" t="s">
        <v>271</v>
      </c>
      <c r="EG911" s="190" t="s">
        <v>321</v>
      </c>
      <c r="EH911" s="190" t="s">
        <v>284</v>
      </c>
      <c r="EI911" s="190" t="s">
        <v>319</v>
      </c>
      <c r="EJ911" s="190" t="s">
        <v>245</v>
      </c>
      <c r="EK911" s="190" t="s">
        <v>379</v>
      </c>
      <c r="EL911" s="190" t="s">
        <v>272</v>
      </c>
      <c r="EM911" s="190" t="s">
        <v>272</v>
      </c>
      <c r="EN911" s="190" t="s">
        <v>272</v>
      </c>
      <c r="EO911" s="190" t="s">
        <v>272</v>
      </c>
      <c r="EP911" s="190" t="s">
        <v>378</v>
      </c>
      <c r="EQ911" s="190">
        <v>4</v>
      </c>
      <c r="ER911" s="190" t="s">
        <v>349</v>
      </c>
      <c r="ES911" s="190" t="s">
        <v>272</v>
      </c>
      <c r="ET911" s="190" t="s">
        <v>272</v>
      </c>
      <c r="EU911" s="190" t="s">
        <v>272</v>
      </c>
      <c r="EV911" s="190" t="s">
        <v>272</v>
      </c>
      <c r="EW911" s="190" t="s">
        <v>303</v>
      </c>
      <c r="EX911" s="190">
        <v>4</v>
      </c>
      <c r="EY911" s="190" t="s">
        <v>302</v>
      </c>
      <c r="EZ911" s="190" t="s">
        <v>268</v>
      </c>
      <c r="FA911" s="190" t="s">
        <v>259</v>
      </c>
      <c r="FB911" s="193">
        <v>0</v>
      </c>
      <c r="FC911" s="190" t="s">
        <v>276</v>
      </c>
      <c r="FD911" s="190" t="s">
        <v>348</v>
      </c>
      <c r="FE911" s="190" t="s">
        <v>537</v>
      </c>
      <c r="FF911" s="190" t="s">
        <v>262</v>
      </c>
      <c r="FG911" s="190" t="s">
        <v>271</v>
      </c>
      <c r="FH911" s="190" t="s">
        <v>271</v>
      </c>
      <c r="FI911" s="190" t="s">
        <v>13689</v>
      </c>
      <c r="FJ911" s="190" t="s">
        <v>271</v>
      </c>
      <c r="FK911" s="190" t="s">
        <v>271</v>
      </c>
      <c r="FL911" s="190" t="s">
        <v>13688</v>
      </c>
      <c r="FM911" s="190" t="s">
        <v>271</v>
      </c>
      <c r="FN911" s="190" t="s">
        <v>271</v>
      </c>
      <c r="FO911" s="190" t="s">
        <v>271</v>
      </c>
      <c r="FP911" s="190" t="s">
        <v>271</v>
      </c>
      <c r="FQ911" s="193">
        <v>0</v>
      </c>
      <c r="FR911" s="193">
        <v>0</v>
      </c>
      <c r="FS911" s="190" t="s">
        <v>297</v>
      </c>
      <c r="FT911" s="190" t="s">
        <v>297</v>
      </c>
      <c r="FU911" s="190" t="s">
        <v>297</v>
      </c>
      <c r="FV911" s="190" t="s">
        <v>297</v>
      </c>
      <c r="FW911" s="190" t="s">
        <v>272</v>
      </c>
      <c r="FX911" s="190" t="s">
        <v>297</v>
      </c>
      <c r="FY911" s="190" t="s">
        <v>297</v>
      </c>
      <c r="FZ911" s="190" t="s">
        <v>297</v>
      </c>
      <c r="GA911" s="190" t="s">
        <v>297</v>
      </c>
      <c r="GB911" s="190" t="s">
        <v>297</v>
      </c>
      <c r="GC911" s="190" t="s">
        <v>297</v>
      </c>
      <c r="GD911" s="190" t="s">
        <v>297</v>
      </c>
      <c r="GE911" s="190" t="s">
        <v>297</v>
      </c>
    </row>
    <row r="912" spans="1:187" x14ac:dyDescent="0.3">
      <c r="A912" s="190" t="s">
        <v>372</v>
      </c>
      <c r="B912" s="190">
        <v>3669</v>
      </c>
      <c r="C912" s="190" t="s">
        <v>182</v>
      </c>
      <c r="D912" s="190" t="s">
        <v>240</v>
      </c>
      <c r="E912" s="190" t="s">
        <v>13687</v>
      </c>
      <c r="F912" s="190" t="s">
        <v>13686</v>
      </c>
      <c r="G912" s="190" t="s">
        <v>13567</v>
      </c>
      <c r="H912" s="190" t="s">
        <v>1104</v>
      </c>
      <c r="I912" s="190" t="s">
        <v>301</v>
      </c>
      <c r="J912" s="190" t="s">
        <v>13685</v>
      </c>
      <c r="K912" s="190" t="s">
        <v>271</v>
      </c>
      <c r="L912" s="190" t="s">
        <v>271</v>
      </c>
      <c r="M912" s="190" t="s">
        <v>271</v>
      </c>
      <c r="N912" s="190" t="s">
        <v>271</v>
      </c>
      <c r="O912" s="190" t="s">
        <v>271</v>
      </c>
      <c r="P912" s="190" t="s">
        <v>271</v>
      </c>
      <c r="Q912" s="191">
        <v>42491</v>
      </c>
      <c r="R912" s="191">
        <v>43191</v>
      </c>
      <c r="T912" s="190" t="s">
        <v>366</v>
      </c>
      <c r="U912" s="194">
        <v>138911</v>
      </c>
      <c r="V912" s="190" t="s">
        <v>13684</v>
      </c>
      <c r="W912" s="190" t="s">
        <v>13650</v>
      </c>
      <c r="X912" s="190" t="s">
        <v>13652</v>
      </c>
      <c r="Y912" s="190" t="s">
        <v>13683</v>
      </c>
      <c r="Z912" s="190" t="s">
        <v>755</v>
      </c>
      <c r="AA912" s="190" t="s">
        <v>13666</v>
      </c>
      <c r="AB912" s="190" t="s">
        <v>310</v>
      </c>
      <c r="AC912" s="190" t="s">
        <v>13682</v>
      </c>
      <c r="AD912" s="190" t="s">
        <v>325</v>
      </c>
      <c r="AE912" s="190" t="s">
        <v>13681</v>
      </c>
      <c r="AF912" s="190" t="s">
        <v>13680</v>
      </c>
      <c r="AG912" s="193">
        <v>428</v>
      </c>
      <c r="AH912" s="193">
        <v>450</v>
      </c>
      <c r="AI912" s="193">
        <v>878</v>
      </c>
      <c r="AJ912" s="193">
        <v>53</v>
      </c>
      <c r="AK912" s="193">
        <v>30</v>
      </c>
      <c r="AL912" s="193">
        <v>83</v>
      </c>
      <c r="AM912" s="193">
        <v>0</v>
      </c>
      <c r="AN912" s="193">
        <v>0</v>
      </c>
      <c r="AO912" s="193">
        <v>0</v>
      </c>
      <c r="AP912" s="193">
        <v>0</v>
      </c>
      <c r="AQ912" s="193">
        <v>0</v>
      </c>
      <c r="AR912" s="193">
        <v>0</v>
      </c>
      <c r="AS912" s="190" t="s">
        <v>271</v>
      </c>
      <c r="AT912" s="193" t="s">
        <v>271</v>
      </c>
      <c r="AU912" s="193" t="s">
        <v>271</v>
      </c>
      <c r="AV912" s="190" t="s">
        <v>271</v>
      </c>
      <c r="AW912" s="193" t="s">
        <v>271</v>
      </c>
      <c r="AX912" s="193" t="s">
        <v>271</v>
      </c>
      <c r="AY912" s="190" t="s">
        <v>271</v>
      </c>
      <c r="AZ912" s="193" t="s">
        <v>271</v>
      </c>
      <c r="BA912" s="193" t="s">
        <v>271</v>
      </c>
      <c r="BB912" s="190" t="s">
        <v>271</v>
      </c>
      <c r="BC912" s="193" t="s">
        <v>271</v>
      </c>
      <c r="BD912" s="193" t="s">
        <v>271</v>
      </c>
      <c r="BE912" s="190" t="s">
        <v>271</v>
      </c>
      <c r="BF912" s="193" t="s">
        <v>271</v>
      </c>
      <c r="BG912" s="193" t="s">
        <v>271</v>
      </c>
      <c r="BH912" s="190" t="s">
        <v>271</v>
      </c>
      <c r="BI912" s="193" t="s">
        <v>271</v>
      </c>
      <c r="BJ912" s="193" t="s">
        <v>271</v>
      </c>
      <c r="BK912" s="190" t="s">
        <v>271</v>
      </c>
      <c r="BL912" s="193" t="s">
        <v>271</v>
      </c>
      <c r="BM912" s="193" t="s">
        <v>271</v>
      </c>
      <c r="BN912" s="190" t="s">
        <v>271</v>
      </c>
      <c r="BO912" s="193" t="s">
        <v>271</v>
      </c>
      <c r="BP912" s="193" t="s">
        <v>271</v>
      </c>
      <c r="BQ912" s="190" t="s">
        <v>271</v>
      </c>
      <c r="BR912" s="193" t="s">
        <v>271</v>
      </c>
      <c r="BS912" s="193" t="s">
        <v>271</v>
      </c>
      <c r="BT912" s="190" t="s">
        <v>271</v>
      </c>
      <c r="BU912" s="193" t="s">
        <v>271</v>
      </c>
      <c r="BV912" s="193" t="s">
        <v>271</v>
      </c>
      <c r="BW912" s="193">
        <v>428</v>
      </c>
      <c r="BX912" s="193">
        <v>450</v>
      </c>
      <c r="BY912" s="193">
        <v>878</v>
      </c>
      <c r="BZ912" s="193">
        <v>53</v>
      </c>
      <c r="CA912" s="193">
        <v>30</v>
      </c>
      <c r="CB912" s="193">
        <v>83</v>
      </c>
      <c r="CC912" s="190" t="s">
        <v>271</v>
      </c>
      <c r="CD912" s="193" t="s">
        <v>271</v>
      </c>
      <c r="CE912" s="193" t="s">
        <v>271</v>
      </c>
      <c r="CF912" s="190" t="s">
        <v>271</v>
      </c>
      <c r="CG912" s="193" t="s">
        <v>271</v>
      </c>
      <c r="CH912" s="193" t="s">
        <v>271</v>
      </c>
      <c r="CI912" s="190" t="s">
        <v>271</v>
      </c>
      <c r="CJ912" s="193" t="s">
        <v>271</v>
      </c>
      <c r="CK912" s="193" t="s">
        <v>271</v>
      </c>
      <c r="CL912" s="190" t="s">
        <v>271</v>
      </c>
      <c r="CM912" s="193" t="s">
        <v>271</v>
      </c>
      <c r="CN912" s="193" t="s">
        <v>271</v>
      </c>
      <c r="CO912" s="190" t="s">
        <v>287</v>
      </c>
      <c r="CP912" s="193">
        <v>0</v>
      </c>
      <c r="CQ912" s="193">
        <v>0</v>
      </c>
      <c r="CR912" s="190" t="s">
        <v>287</v>
      </c>
      <c r="CS912" s="193">
        <v>83</v>
      </c>
      <c r="CT912" s="193">
        <v>878</v>
      </c>
      <c r="CU912" s="190" t="s">
        <v>271</v>
      </c>
      <c r="CV912" s="193" t="s">
        <v>271</v>
      </c>
      <c r="CW912" s="193" t="s">
        <v>271</v>
      </c>
      <c r="CX912" s="190" t="s">
        <v>271</v>
      </c>
      <c r="CY912" s="193" t="s">
        <v>271</v>
      </c>
      <c r="CZ912" s="193" t="s">
        <v>271</v>
      </c>
      <c r="DA912" s="190" t="s">
        <v>271</v>
      </c>
      <c r="DB912" s="193" t="s">
        <v>271</v>
      </c>
      <c r="DC912" s="193" t="s">
        <v>271</v>
      </c>
      <c r="DD912" s="190" t="s">
        <v>271</v>
      </c>
      <c r="DE912" s="193" t="s">
        <v>271</v>
      </c>
      <c r="DF912" s="193" t="s">
        <v>271</v>
      </c>
      <c r="DG912" s="190" t="s">
        <v>271</v>
      </c>
      <c r="DH912" s="193" t="s">
        <v>271</v>
      </c>
      <c r="DI912" s="193" t="s">
        <v>271</v>
      </c>
      <c r="DJ912" s="190" t="s">
        <v>271</v>
      </c>
      <c r="DK912" s="193" t="s">
        <v>271</v>
      </c>
      <c r="DL912" s="193" t="s">
        <v>271</v>
      </c>
      <c r="DM912" s="190" t="s">
        <v>271</v>
      </c>
      <c r="DN912" s="193" t="s">
        <v>271</v>
      </c>
      <c r="DO912" s="193" t="s">
        <v>271</v>
      </c>
      <c r="DP912" s="190" t="s">
        <v>271</v>
      </c>
      <c r="DQ912" s="193" t="s">
        <v>271</v>
      </c>
      <c r="DR912" s="193" t="s">
        <v>271</v>
      </c>
      <c r="DS912" s="190" t="s">
        <v>271</v>
      </c>
      <c r="DT912" s="193" t="s">
        <v>271</v>
      </c>
      <c r="DU912" s="193" t="s">
        <v>271</v>
      </c>
      <c r="DV912" s="190" t="s">
        <v>271</v>
      </c>
      <c r="DW912" s="193" t="s">
        <v>271</v>
      </c>
      <c r="DX912" s="193" t="s">
        <v>271</v>
      </c>
      <c r="DY912" s="190" t="s">
        <v>356</v>
      </c>
      <c r="DZ912" s="190" t="s">
        <v>272</v>
      </c>
      <c r="EA912" s="190" t="s">
        <v>323</v>
      </c>
      <c r="EB912" s="190" t="s">
        <v>307</v>
      </c>
      <c r="EC912" s="190" t="s">
        <v>271</v>
      </c>
      <c r="ED912" s="190" t="s">
        <v>271</v>
      </c>
      <c r="EE912" s="190" t="s">
        <v>271</v>
      </c>
      <c r="EF912" s="190" t="s">
        <v>271</v>
      </c>
      <c r="EG912" s="190" t="s">
        <v>321</v>
      </c>
      <c r="EH912" s="190" t="s">
        <v>320</v>
      </c>
      <c r="EI912" s="190" t="s">
        <v>283</v>
      </c>
      <c r="EJ912" s="190" t="s">
        <v>245</v>
      </c>
      <c r="EK912" s="190" t="s">
        <v>379</v>
      </c>
      <c r="EL912" s="190" t="s">
        <v>272</v>
      </c>
      <c r="EM912" s="190" t="s">
        <v>272</v>
      </c>
      <c r="EN912" s="190" t="s">
        <v>272</v>
      </c>
      <c r="EO912" s="190" t="s">
        <v>272</v>
      </c>
      <c r="EP912" s="190" t="s">
        <v>378</v>
      </c>
      <c r="EQ912" s="190">
        <v>4</v>
      </c>
      <c r="ER912" s="190" t="s">
        <v>349</v>
      </c>
      <c r="ES912" s="190" t="s">
        <v>272</v>
      </c>
      <c r="ET912" s="190" t="s">
        <v>272</v>
      </c>
      <c r="EU912" s="190" t="s">
        <v>272</v>
      </c>
      <c r="EV912" s="190" t="s">
        <v>272</v>
      </c>
      <c r="EW912" s="190" t="s">
        <v>303</v>
      </c>
      <c r="EX912" s="190">
        <v>4</v>
      </c>
      <c r="EY912" s="190" t="s">
        <v>302</v>
      </c>
      <c r="EZ912" s="190" t="s">
        <v>268</v>
      </c>
      <c r="FA912" s="190" t="s">
        <v>259</v>
      </c>
      <c r="FB912" s="193">
        <v>0</v>
      </c>
      <c r="FC912" s="190" t="s">
        <v>348</v>
      </c>
      <c r="FD912" s="190" t="s">
        <v>442</v>
      </c>
      <c r="FE912" s="190" t="s">
        <v>377</v>
      </c>
      <c r="FF912" s="190" t="s">
        <v>262</v>
      </c>
      <c r="FG912" s="190" t="s">
        <v>271</v>
      </c>
      <c r="FH912" s="190" t="s">
        <v>13679</v>
      </c>
      <c r="FI912" s="190" t="s">
        <v>13678</v>
      </c>
      <c r="FJ912" s="190" t="s">
        <v>13677</v>
      </c>
      <c r="FK912" s="190" t="s">
        <v>13676</v>
      </c>
      <c r="FL912" s="190" t="s">
        <v>13675</v>
      </c>
      <c r="FM912" s="190" t="s">
        <v>13674</v>
      </c>
      <c r="FN912" s="190" t="s">
        <v>13673</v>
      </c>
      <c r="FO912" s="190" t="s">
        <v>271</v>
      </c>
      <c r="FP912" s="190" t="s">
        <v>271</v>
      </c>
      <c r="FQ912" s="193">
        <v>878</v>
      </c>
      <c r="FR912" s="193">
        <v>83</v>
      </c>
      <c r="FS912" s="190" t="s">
        <v>272</v>
      </c>
      <c r="FT912" s="190" t="s">
        <v>297</v>
      </c>
      <c r="FU912" s="190" t="s">
        <v>297</v>
      </c>
      <c r="FV912" s="190" t="s">
        <v>297</v>
      </c>
      <c r="FW912" s="190" t="s">
        <v>297</v>
      </c>
      <c r="FX912" s="190" t="s">
        <v>297</v>
      </c>
      <c r="FY912" s="190" t="s">
        <v>297</v>
      </c>
      <c r="FZ912" s="190" t="s">
        <v>297</v>
      </c>
      <c r="GA912" s="190" t="s">
        <v>297</v>
      </c>
      <c r="GB912" s="190" t="s">
        <v>297</v>
      </c>
      <c r="GC912" s="190" t="s">
        <v>297</v>
      </c>
      <c r="GD912" s="190" t="s">
        <v>297</v>
      </c>
      <c r="GE912" s="190" t="s">
        <v>297</v>
      </c>
    </row>
    <row r="913" spans="1:187" x14ac:dyDescent="0.3">
      <c r="A913" s="190" t="s">
        <v>372</v>
      </c>
      <c r="B913" s="190">
        <v>3670</v>
      </c>
      <c r="C913" s="190" t="s">
        <v>182</v>
      </c>
      <c r="D913" s="190" t="s">
        <v>240</v>
      </c>
      <c r="E913" s="190" t="s">
        <v>13672</v>
      </c>
      <c r="F913" s="190" t="s">
        <v>13671</v>
      </c>
      <c r="G913" s="190" t="s">
        <v>13567</v>
      </c>
      <c r="H913" s="190" t="s">
        <v>1104</v>
      </c>
      <c r="I913" s="190" t="s">
        <v>301</v>
      </c>
      <c r="J913" s="190" t="s">
        <v>13670</v>
      </c>
      <c r="K913" s="190" t="s">
        <v>1272</v>
      </c>
      <c r="L913" s="190" t="s">
        <v>271</v>
      </c>
      <c r="M913" s="190" t="s">
        <v>13669</v>
      </c>
      <c r="N913" s="190" t="s">
        <v>1272</v>
      </c>
      <c r="O913" s="190" t="s">
        <v>271</v>
      </c>
      <c r="P913" s="190" t="s">
        <v>13567</v>
      </c>
      <c r="Q913" s="191">
        <v>42005</v>
      </c>
      <c r="R913" s="191">
        <v>43100</v>
      </c>
      <c r="T913" s="190" t="s">
        <v>366</v>
      </c>
      <c r="U913" s="194">
        <v>108638.85</v>
      </c>
      <c r="V913" s="190" t="s">
        <v>13668</v>
      </c>
      <c r="W913" s="190" t="s">
        <v>5832</v>
      </c>
      <c r="X913" s="190" t="s">
        <v>13652</v>
      </c>
      <c r="Y913" s="190" t="s">
        <v>13667</v>
      </c>
      <c r="Z913" s="190" t="s">
        <v>13650</v>
      </c>
      <c r="AA913" s="190" t="s">
        <v>13666</v>
      </c>
      <c r="AB913" s="190" t="s">
        <v>310</v>
      </c>
      <c r="AC913" s="190" t="s">
        <v>13665</v>
      </c>
      <c r="AD913" s="190" t="s">
        <v>325</v>
      </c>
      <c r="AE913" s="190" t="s">
        <v>13664</v>
      </c>
      <c r="AF913" s="190" t="s">
        <v>13663</v>
      </c>
      <c r="AG913" s="193">
        <v>2700</v>
      </c>
      <c r="AH913" s="193">
        <v>2000</v>
      </c>
      <c r="AI913" s="193">
        <v>4700</v>
      </c>
      <c r="AJ913" s="193">
        <v>803</v>
      </c>
      <c r="AK913" s="193">
        <v>742</v>
      </c>
      <c r="AL913" s="193">
        <v>1545</v>
      </c>
      <c r="AM913" s="193" t="s">
        <v>271</v>
      </c>
      <c r="AN913" s="193" t="s">
        <v>271</v>
      </c>
      <c r="AO913" s="193">
        <v>0</v>
      </c>
      <c r="AP913" s="193" t="s">
        <v>271</v>
      </c>
      <c r="AQ913" s="193" t="s">
        <v>271</v>
      </c>
      <c r="AR913" s="193">
        <v>0</v>
      </c>
      <c r="AS913" s="190" t="s">
        <v>271</v>
      </c>
      <c r="AT913" s="193" t="s">
        <v>271</v>
      </c>
      <c r="AU913" s="193" t="s">
        <v>271</v>
      </c>
      <c r="AV913" s="190" t="s">
        <v>271</v>
      </c>
      <c r="AW913" s="193" t="s">
        <v>271</v>
      </c>
      <c r="AX913" s="193" t="s">
        <v>271</v>
      </c>
      <c r="AY913" s="190" t="s">
        <v>271</v>
      </c>
      <c r="AZ913" s="193" t="s">
        <v>271</v>
      </c>
      <c r="BA913" s="193" t="s">
        <v>271</v>
      </c>
      <c r="BB913" s="190" t="s">
        <v>271</v>
      </c>
      <c r="BC913" s="193" t="s">
        <v>271</v>
      </c>
      <c r="BD913" s="193" t="s">
        <v>271</v>
      </c>
      <c r="BE913" s="190" t="s">
        <v>271</v>
      </c>
      <c r="BF913" s="193" t="s">
        <v>271</v>
      </c>
      <c r="BG913" s="193" t="s">
        <v>271</v>
      </c>
      <c r="BH913" s="190" t="s">
        <v>271</v>
      </c>
      <c r="BI913" s="193" t="s">
        <v>271</v>
      </c>
      <c r="BJ913" s="193" t="s">
        <v>271</v>
      </c>
      <c r="BK913" s="190" t="s">
        <v>271</v>
      </c>
      <c r="BL913" s="193" t="s">
        <v>271</v>
      </c>
      <c r="BM913" s="193" t="s">
        <v>271</v>
      </c>
      <c r="BN913" s="190" t="s">
        <v>271</v>
      </c>
      <c r="BO913" s="193" t="s">
        <v>271</v>
      </c>
      <c r="BP913" s="193" t="s">
        <v>271</v>
      </c>
      <c r="BQ913" s="190" t="s">
        <v>271</v>
      </c>
      <c r="BR913" s="193" t="s">
        <v>271</v>
      </c>
      <c r="BS913" s="193" t="s">
        <v>271</v>
      </c>
      <c r="BT913" s="190" t="s">
        <v>271</v>
      </c>
      <c r="BU913" s="193" t="s">
        <v>271</v>
      </c>
      <c r="BV913" s="193" t="s">
        <v>271</v>
      </c>
      <c r="BW913" s="193">
        <v>1000</v>
      </c>
      <c r="BX913" s="193">
        <v>900</v>
      </c>
      <c r="BY913" s="193">
        <v>1900</v>
      </c>
      <c r="BZ913" s="193">
        <v>0</v>
      </c>
      <c r="CA913" s="193">
        <v>0</v>
      </c>
      <c r="CB913" s="193">
        <v>0</v>
      </c>
      <c r="CC913" s="190" t="s">
        <v>271</v>
      </c>
      <c r="CD913" s="193" t="s">
        <v>271</v>
      </c>
      <c r="CE913" s="193" t="s">
        <v>271</v>
      </c>
      <c r="CF913" s="190" t="s">
        <v>271</v>
      </c>
      <c r="CG913" s="193" t="s">
        <v>271</v>
      </c>
      <c r="CH913" s="193" t="s">
        <v>271</v>
      </c>
      <c r="CI913" s="190" t="s">
        <v>271</v>
      </c>
      <c r="CJ913" s="193" t="s">
        <v>271</v>
      </c>
      <c r="CK913" s="193" t="s">
        <v>271</v>
      </c>
      <c r="CL913" s="190" t="s">
        <v>271</v>
      </c>
      <c r="CM913" s="193" t="s">
        <v>271</v>
      </c>
      <c r="CN913" s="193" t="s">
        <v>271</v>
      </c>
      <c r="CO913" s="190" t="s">
        <v>271</v>
      </c>
      <c r="CP913" s="193" t="s">
        <v>271</v>
      </c>
      <c r="CQ913" s="193" t="s">
        <v>271</v>
      </c>
      <c r="CR913" s="190" t="s">
        <v>287</v>
      </c>
      <c r="CS913" s="193">
        <v>0</v>
      </c>
      <c r="CT913" s="193">
        <v>1900</v>
      </c>
      <c r="CU913" s="190" t="s">
        <v>271</v>
      </c>
      <c r="CV913" s="193" t="s">
        <v>271</v>
      </c>
      <c r="CW913" s="193" t="s">
        <v>271</v>
      </c>
      <c r="CX913" s="190" t="s">
        <v>271</v>
      </c>
      <c r="CY913" s="193" t="s">
        <v>271</v>
      </c>
      <c r="CZ913" s="193" t="s">
        <v>271</v>
      </c>
      <c r="DA913" s="190" t="s">
        <v>271</v>
      </c>
      <c r="DB913" s="193" t="s">
        <v>271</v>
      </c>
      <c r="DC913" s="193" t="s">
        <v>271</v>
      </c>
      <c r="DD913" s="190" t="s">
        <v>271</v>
      </c>
      <c r="DE913" s="193" t="s">
        <v>271</v>
      </c>
      <c r="DF913" s="193" t="s">
        <v>271</v>
      </c>
      <c r="DG913" s="190" t="s">
        <v>271</v>
      </c>
      <c r="DH913" s="193" t="s">
        <v>271</v>
      </c>
      <c r="DI913" s="193" t="s">
        <v>271</v>
      </c>
      <c r="DJ913" s="190" t="s">
        <v>271</v>
      </c>
      <c r="DK913" s="193" t="s">
        <v>271</v>
      </c>
      <c r="DL913" s="193" t="s">
        <v>271</v>
      </c>
      <c r="DM913" s="190" t="s">
        <v>271</v>
      </c>
      <c r="DN913" s="193" t="s">
        <v>271</v>
      </c>
      <c r="DO913" s="193" t="s">
        <v>271</v>
      </c>
      <c r="DP913" s="190" t="s">
        <v>271</v>
      </c>
      <c r="DQ913" s="193" t="s">
        <v>271</v>
      </c>
      <c r="DR913" s="193" t="s">
        <v>271</v>
      </c>
      <c r="DS913" s="190" t="s">
        <v>271</v>
      </c>
      <c r="DT913" s="193" t="s">
        <v>271</v>
      </c>
      <c r="DU913" s="193" t="s">
        <v>271</v>
      </c>
      <c r="DV913" s="190" t="s">
        <v>271</v>
      </c>
      <c r="DW913" s="193" t="s">
        <v>271</v>
      </c>
      <c r="DX913" s="193" t="s">
        <v>271</v>
      </c>
      <c r="DY913" s="190" t="s">
        <v>356</v>
      </c>
      <c r="DZ913" s="190" t="s">
        <v>272</v>
      </c>
      <c r="EA913" s="190" t="s">
        <v>539</v>
      </c>
      <c r="EB913" s="190" t="s">
        <v>307</v>
      </c>
      <c r="EC913" s="190" t="s">
        <v>297</v>
      </c>
      <c r="ED913" s="190" t="s">
        <v>271</v>
      </c>
      <c r="EE913" s="190" t="s">
        <v>271</v>
      </c>
      <c r="EF913" s="190" t="s">
        <v>271</v>
      </c>
      <c r="EG913" s="190" t="s">
        <v>285</v>
      </c>
      <c r="EH913" s="190" t="s">
        <v>284</v>
      </c>
      <c r="EI913" s="190" t="s">
        <v>283</v>
      </c>
      <c r="EJ913" s="190" t="s">
        <v>244</v>
      </c>
      <c r="EK913" s="190" t="s">
        <v>351</v>
      </c>
      <c r="EL913" s="190" t="s">
        <v>272</v>
      </c>
      <c r="EM913" s="190" t="s">
        <v>272</v>
      </c>
      <c r="EN913" s="190" t="s">
        <v>272</v>
      </c>
      <c r="EO913" s="190" t="s">
        <v>272</v>
      </c>
      <c r="EP913" s="190" t="s">
        <v>350</v>
      </c>
      <c r="EQ913" s="190">
        <v>4</v>
      </c>
      <c r="ER913" s="190" t="s">
        <v>404</v>
      </c>
      <c r="ES913" s="190" t="s">
        <v>272</v>
      </c>
      <c r="ET913" s="190" t="s">
        <v>272</v>
      </c>
      <c r="EU913" s="190" t="s">
        <v>272</v>
      </c>
      <c r="EV913" s="190" t="s">
        <v>272</v>
      </c>
      <c r="EW913" s="190" t="s">
        <v>279</v>
      </c>
      <c r="EX913" s="190">
        <v>4</v>
      </c>
      <c r="EY913" s="190" t="s">
        <v>302</v>
      </c>
      <c r="EZ913" s="190" t="s">
        <v>268</v>
      </c>
      <c r="FA913" s="190" t="s">
        <v>259</v>
      </c>
      <c r="FB913" s="193">
        <v>0</v>
      </c>
      <c r="FC913" s="190" t="s">
        <v>348</v>
      </c>
      <c r="FD913" s="190" t="s">
        <v>442</v>
      </c>
      <c r="FE913" s="190" t="s">
        <v>377</v>
      </c>
      <c r="FF913" s="190" t="s">
        <v>262</v>
      </c>
      <c r="FG913" s="190" t="s">
        <v>271</v>
      </c>
      <c r="FH913" s="190" t="s">
        <v>13662</v>
      </c>
      <c r="FI913" s="190" t="s">
        <v>13661</v>
      </c>
      <c r="FJ913" s="190" t="s">
        <v>13660</v>
      </c>
      <c r="FK913" s="190" t="s">
        <v>13659</v>
      </c>
      <c r="FL913" s="190" t="s">
        <v>13658</v>
      </c>
      <c r="FM913" s="190" t="s">
        <v>13657</v>
      </c>
      <c r="FN913" s="190" t="s">
        <v>13656</v>
      </c>
      <c r="FO913" s="190" t="s">
        <v>271</v>
      </c>
      <c r="FP913" s="190" t="s">
        <v>271</v>
      </c>
      <c r="FQ913" s="193">
        <v>1900</v>
      </c>
      <c r="FR913" s="193">
        <v>0</v>
      </c>
      <c r="FS913" s="190" t="s">
        <v>272</v>
      </c>
      <c r="FT913" s="190" t="s">
        <v>297</v>
      </c>
      <c r="FU913" s="190" t="s">
        <v>297</v>
      </c>
      <c r="FV913" s="190" t="s">
        <v>297</v>
      </c>
      <c r="FW913" s="190" t="s">
        <v>297</v>
      </c>
      <c r="FX913" s="190" t="s">
        <v>297</v>
      </c>
      <c r="FY913" s="190" t="s">
        <v>297</v>
      </c>
      <c r="FZ913" s="190" t="s">
        <v>297</v>
      </c>
      <c r="GA913" s="190" t="s">
        <v>297</v>
      </c>
      <c r="GB913" s="190" t="s">
        <v>297</v>
      </c>
      <c r="GC913" s="190" t="s">
        <v>297</v>
      </c>
      <c r="GD913" s="190" t="s">
        <v>297</v>
      </c>
      <c r="GE913" s="190" t="s">
        <v>297</v>
      </c>
    </row>
    <row r="914" spans="1:187" x14ac:dyDescent="0.3">
      <c r="A914" s="190" t="s">
        <v>372</v>
      </c>
      <c r="B914" s="190">
        <v>3671</v>
      </c>
      <c r="C914" s="190" t="s">
        <v>182</v>
      </c>
      <c r="D914" s="190" t="s">
        <v>240</v>
      </c>
      <c r="E914" s="190" t="s">
        <v>13655</v>
      </c>
      <c r="F914" s="190" t="s">
        <v>13654</v>
      </c>
      <c r="G914" s="190" t="s">
        <v>13567</v>
      </c>
      <c r="H914" s="190" t="s">
        <v>514</v>
      </c>
      <c r="I914" s="190" t="s">
        <v>513</v>
      </c>
      <c r="J914" s="190" t="s">
        <v>512</v>
      </c>
      <c r="K914" s="190" t="s">
        <v>271</v>
      </c>
      <c r="L914" s="190" t="s">
        <v>271</v>
      </c>
      <c r="M914" s="190" t="s">
        <v>271</v>
      </c>
      <c r="N914" s="190" t="s">
        <v>271</v>
      </c>
      <c r="O914" s="190" t="s">
        <v>271</v>
      </c>
      <c r="P914" s="190" t="s">
        <v>271</v>
      </c>
      <c r="Q914" s="191">
        <v>42156</v>
      </c>
      <c r="R914" s="191">
        <v>42551</v>
      </c>
      <c r="S914" s="191">
        <v>42674</v>
      </c>
      <c r="T914" s="190" t="s">
        <v>366</v>
      </c>
      <c r="U914" s="194">
        <v>124379.62</v>
      </c>
      <c r="V914" s="190" t="s">
        <v>13653</v>
      </c>
      <c r="W914" s="190" t="s">
        <v>5832</v>
      </c>
      <c r="X914" s="190" t="s">
        <v>13652</v>
      </c>
      <c r="Y914" s="190" t="s">
        <v>13651</v>
      </c>
      <c r="Z914" s="190" t="s">
        <v>13650</v>
      </c>
      <c r="AA914" s="190" t="s">
        <v>13649</v>
      </c>
      <c r="AB914" s="190" t="s">
        <v>310</v>
      </c>
      <c r="AC914" s="190" t="s">
        <v>13648</v>
      </c>
      <c r="AD914" s="190" t="s">
        <v>325</v>
      </c>
      <c r="AE914" s="190" t="s">
        <v>13647</v>
      </c>
      <c r="AF914" s="190" t="s">
        <v>13646</v>
      </c>
      <c r="AG914" s="193">
        <v>800</v>
      </c>
      <c r="AH914" s="193">
        <v>800</v>
      </c>
      <c r="AI914" s="193">
        <v>1600</v>
      </c>
      <c r="AJ914" s="193">
        <v>300</v>
      </c>
      <c r="AK914" s="193">
        <v>300</v>
      </c>
      <c r="AL914" s="193">
        <v>600</v>
      </c>
      <c r="AM914" s="193">
        <v>0</v>
      </c>
      <c r="AN914" s="193">
        <v>0</v>
      </c>
      <c r="AO914" s="193">
        <v>0</v>
      </c>
      <c r="AP914" s="193">
        <v>0</v>
      </c>
      <c r="AQ914" s="193">
        <v>0</v>
      </c>
      <c r="AR914" s="193">
        <v>0</v>
      </c>
      <c r="AS914" s="190" t="s">
        <v>271</v>
      </c>
      <c r="AT914" s="193" t="s">
        <v>271</v>
      </c>
      <c r="AU914" s="193" t="s">
        <v>271</v>
      </c>
      <c r="AV914" s="190" t="s">
        <v>271</v>
      </c>
      <c r="AW914" s="193" t="s">
        <v>271</v>
      </c>
      <c r="AX914" s="193" t="s">
        <v>271</v>
      </c>
      <c r="AY914" s="190" t="s">
        <v>271</v>
      </c>
      <c r="AZ914" s="193" t="s">
        <v>271</v>
      </c>
      <c r="BA914" s="193" t="s">
        <v>271</v>
      </c>
      <c r="BB914" s="190" t="s">
        <v>271</v>
      </c>
      <c r="BC914" s="193" t="s">
        <v>271</v>
      </c>
      <c r="BD914" s="193" t="s">
        <v>271</v>
      </c>
      <c r="BE914" s="190" t="s">
        <v>271</v>
      </c>
      <c r="BF914" s="193" t="s">
        <v>271</v>
      </c>
      <c r="BG914" s="193" t="s">
        <v>271</v>
      </c>
      <c r="BH914" s="190" t="s">
        <v>271</v>
      </c>
      <c r="BI914" s="193" t="s">
        <v>271</v>
      </c>
      <c r="BJ914" s="193" t="s">
        <v>271</v>
      </c>
      <c r="BK914" s="190" t="s">
        <v>271</v>
      </c>
      <c r="BL914" s="193" t="s">
        <v>271</v>
      </c>
      <c r="BM914" s="193" t="s">
        <v>271</v>
      </c>
      <c r="BN914" s="190" t="s">
        <v>271</v>
      </c>
      <c r="BO914" s="193" t="s">
        <v>271</v>
      </c>
      <c r="BP914" s="193" t="s">
        <v>271</v>
      </c>
      <c r="BQ914" s="190" t="s">
        <v>271</v>
      </c>
      <c r="BR914" s="193" t="s">
        <v>271</v>
      </c>
      <c r="BS914" s="193" t="s">
        <v>271</v>
      </c>
      <c r="BT914" s="190" t="s">
        <v>271</v>
      </c>
      <c r="BU914" s="193" t="s">
        <v>271</v>
      </c>
      <c r="BV914" s="193" t="s">
        <v>271</v>
      </c>
      <c r="BW914" s="193">
        <v>800</v>
      </c>
      <c r="BX914" s="193">
        <v>800</v>
      </c>
      <c r="BY914" s="193">
        <v>1600</v>
      </c>
      <c r="BZ914" s="193">
        <v>300</v>
      </c>
      <c r="CA914" s="193">
        <v>300</v>
      </c>
      <c r="CB914" s="193">
        <v>600</v>
      </c>
      <c r="CC914" s="190" t="s">
        <v>271</v>
      </c>
      <c r="CD914" s="193" t="s">
        <v>271</v>
      </c>
      <c r="CE914" s="193" t="s">
        <v>271</v>
      </c>
      <c r="CF914" s="190" t="s">
        <v>271</v>
      </c>
      <c r="CG914" s="193" t="s">
        <v>271</v>
      </c>
      <c r="CH914" s="193" t="s">
        <v>271</v>
      </c>
      <c r="CI914" s="190" t="s">
        <v>271</v>
      </c>
      <c r="CJ914" s="193" t="s">
        <v>271</v>
      </c>
      <c r="CK914" s="193" t="s">
        <v>271</v>
      </c>
      <c r="CL914" s="190" t="s">
        <v>271</v>
      </c>
      <c r="CM914" s="193" t="s">
        <v>271</v>
      </c>
      <c r="CN914" s="193" t="s">
        <v>271</v>
      </c>
      <c r="CO914" s="190" t="s">
        <v>271</v>
      </c>
      <c r="CP914" s="193" t="s">
        <v>271</v>
      </c>
      <c r="CQ914" s="193" t="s">
        <v>271</v>
      </c>
      <c r="CR914" s="190" t="s">
        <v>287</v>
      </c>
      <c r="CS914" s="193">
        <v>600</v>
      </c>
      <c r="CT914" s="193">
        <v>1600</v>
      </c>
      <c r="CU914" s="190" t="s">
        <v>271</v>
      </c>
      <c r="CV914" s="193" t="s">
        <v>271</v>
      </c>
      <c r="CW914" s="193" t="s">
        <v>271</v>
      </c>
      <c r="CX914" s="190" t="s">
        <v>271</v>
      </c>
      <c r="CY914" s="193" t="s">
        <v>271</v>
      </c>
      <c r="CZ914" s="193" t="s">
        <v>271</v>
      </c>
      <c r="DA914" s="190" t="s">
        <v>271</v>
      </c>
      <c r="DB914" s="193" t="s">
        <v>271</v>
      </c>
      <c r="DC914" s="193" t="s">
        <v>271</v>
      </c>
      <c r="DD914" s="190" t="s">
        <v>271</v>
      </c>
      <c r="DE914" s="193" t="s">
        <v>271</v>
      </c>
      <c r="DF914" s="193" t="s">
        <v>271</v>
      </c>
      <c r="DG914" s="190" t="s">
        <v>271</v>
      </c>
      <c r="DH914" s="193" t="s">
        <v>271</v>
      </c>
      <c r="DI914" s="193" t="s">
        <v>271</v>
      </c>
      <c r="DJ914" s="190" t="s">
        <v>271</v>
      </c>
      <c r="DK914" s="193" t="s">
        <v>271</v>
      </c>
      <c r="DL914" s="193" t="s">
        <v>271</v>
      </c>
      <c r="DM914" s="190" t="s">
        <v>271</v>
      </c>
      <c r="DN914" s="193" t="s">
        <v>271</v>
      </c>
      <c r="DO914" s="193" t="s">
        <v>271</v>
      </c>
      <c r="DP914" s="190" t="s">
        <v>271</v>
      </c>
      <c r="DQ914" s="193" t="s">
        <v>271</v>
      </c>
      <c r="DR914" s="193" t="s">
        <v>271</v>
      </c>
      <c r="DS914" s="190" t="s">
        <v>271</v>
      </c>
      <c r="DT914" s="193" t="s">
        <v>271</v>
      </c>
      <c r="DU914" s="193" t="s">
        <v>271</v>
      </c>
      <c r="DV914" s="190" t="s">
        <v>271</v>
      </c>
      <c r="DW914" s="193" t="s">
        <v>271</v>
      </c>
      <c r="DX914" s="193" t="s">
        <v>271</v>
      </c>
      <c r="DY914" s="190" t="s">
        <v>356</v>
      </c>
      <c r="DZ914" s="190" t="s">
        <v>272</v>
      </c>
      <c r="EA914" s="190" t="s">
        <v>694</v>
      </c>
      <c r="EB914" s="190" t="s">
        <v>307</v>
      </c>
      <c r="EC914" s="190" t="s">
        <v>297</v>
      </c>
      <c r="ED914" s="190" t="s">
        <v>271</v>
      </c>
      <c r="EE914" s="190" t="s">
        <v>271</v>
      </c>
      <c r="EF914" s="190" t="s">
        <v>271</v>
      </c>
      <c r="EG914" s="190" t="s">
        <v>285</v>
      </c>
      <c r="EH914" s="190" t="s">
        <v>320</v>
      </c>
      <c r="EI914" s="190" t="s">
        <v>283</v>
      </c>
      <c r="EJ914" s="190" t="s">
        <v>271</v>
      </c>
      <c r="EK914" s="190" t="s">
        <v>351</v>
      </c>
      <c r="EL914" s="190" t="s">
        <v>272</v>
      </c>
      <c r="EM914" s="190" t="s">
        <v>272</v>
      </c>
      <c r="EN914" s="190" t="s">
        <v>272</v>
      </c>
      <c r="EO914" s="190" t="s">
        <v>272</v>
      </c>
      <c r="EP914" s="190" t="s">
        <v>350</v>
      </c>
      <c r="EQ914" s="190">
        <v>4</v>
      </c>
      <c r="ER914" s="190" t="s">
        <v>404</v>
      </c>
      <c r="ES914" s="190" t="s">
        <v>272</v>
      </c>
      <c r="ET914" s="190" t="s">
        <v>272</v>
      </c>
      <c r="EU914" s="190" t="s">
        <v>272</v>
      </c>
      <c r="EV914" s="190" t="s">
        <v>272</v>
      </c>
      <c r="EW914" s="190" t="s">
        <v>279</v>
      </c>
      <c r="EX914" s="190">
        <v>4</v>
      </c>
      <c r="EY914" s="190" t="s">
        <v>302</v>
      </c>
      <c r="EZ914" s="190" t="s">
        <v>268</v>
      </c>
      <c r="FA914" s="190" t="s">
        <v>259</v>
      </c>
      <c r="FB914" s="193">
        <v>0</v>
      </c>
      <c r="FC914" s="190" t="s">
        <v>348</v>
      </c>
      <c r="FD914" s="190" t="s">
        <v>442</v>
      </c>
      <c r="FE914" s="190" t="s">
        <v>537</v>
      </c>
      <c r="FF914" s="190" t="s">
        <v>262</v>
      </c>
      <c r="FG914" s="190" t="s">
        <v>271</v>
      </c>
      <c r="FH914" s="190" t="s">
        <v>271</v>
      </c>
      <c r="FI914" s="190" t="s">
        <v>13645</v>
      </c>
      <c r="FJ914" s="190" t="s">
        <v>13644</v>
      </c>
      <c r="FK914" s="190" t="s">
        <v>13643</v>
      </c>
      <c r="FL914" s="190" t="s">
        <v>13642</v>
      </c>
      <c r="FM914" s="190" t="s">
        <v>13641</v>
      </c>
      <c r="FN914" s="190" t="s">
        <v>13640</v>
      </c>
      <c r="FO914" s="190" t="s">
        <v>271</v>
      </c>
      <c r="FP914" s="190" t="s">
        <v>271</v>
      </c>
      <c r="FQ914" s="193">
        <v>1600</v>
      </c>
      <c r="FR914" s="193">
        <v>600</v>
      </c>
      <c r="FS914" s="190" t="s">
        <v>297</v>
      </c>
      <c r="FT914" s="190" t="s">
        <v>297</v>
      </c>
      <c r="FU914" s="190" t="s">
        <v>297</v>
      </c>
      <c r="FV914" s="190" t="s">
        <v>297</v>
      </c>
      <c r="FW914" s="190" t="s">
        <v>297</v>
      </c>
      <c r="FX914" s="190" t="s">
        <v>297</v>
      </c>
      <c r="FY914" s="190" t="s">
        <v>297</v>
      </c>
      <c r="FZ914" s="190" t="s">
        <v>297</v>
      </c>
      <c r="GA914" s="190" t="s">
        <v>297</v>
      </c>
      <c r="GB914" s="190" t="s">
        <v>297</v>
      </c>
      <c r="GC914" s="190" t="s">
        <v>271</v>
      </c>
      <c r="GD914" s="190" t="s">
        <v>271</v>
      </c>
      <c r="GE914" s="190" t="s">
        <v>271</v>
      </c>
    </row>
    <row r="915" spans="1:187" x14ac:dyDescent="0.3">
      <c r="A915" s="190" t="s">
        <v>372</v>
      </c>
      <c r="B915" s="190">
        <v>3672</v>
      </c>
      <c r="C915" s="190" t="s">
        <v>182</v>
      </c>
      <c r="D915" s="190" t="s">
        <v>240</v>
      </c>
      <c r="E915" s="190" t="s">
        <v>13639</v>
      </c>
      <c r="F915" s="190" t="s">
        <v>13638</v>
      </c>
      <c r="G915" s="190" t="s">
        <v>13567</v>
      </c>
      <c r="H915" s="190" t="s">
        <v>301</v>
      </c>
      <c r="I915" s="190" t="s">
        <v>301</v>
      </c>
      <c r="J915" s="190" t="s">
        <v>13637</v>
      </c>
      <c r="K915" s="190" t="s">
        <v>271</v>
      </c>
      <c r="L915" s="190" t="s">
        <v>271</v>
      </c>
      <c r="M915" s="190" t="s">
        <v>271</v>
      </c>
      <c r="N915" s="190" t="s">
        <v>271</v>
      </c>
      <c r="O915" s="190" t="s">
        <v>271</v>
      </c>
      <c r="P915" s="190" t="s">
        <v>271</v>
      </c>
      <c r="Q915" s="191">
        <v>42064</v>
      </c>
      <c r="R915" s="191">
        <v>42428</v>
      </c>
      <c r="T915" s="190" t="s">
        <v>592</v>
      </c>
      <c r="U915" s="194">
        <v>20000</v>
      </c>
      <c r="V915" s="190" t="s">
        <v>13636</v>
      </c>
      <c r="W915" s="190" t="s">
        <v>13635</v>
      </c>
      <c r="X915" s="190" t="s">
        <v>13584</v>
      </c>
      <c r="Y915" s="190" t="s">
        <v>271</v>
      </c>
      <c r="Z915" s="190" t="s">
        <v>271</v>
      </c>
      <c r="AA915" s="190" t="s">
        <v>271</v>
      </c>
      <c r="AB915" s="190" t="s">
        <v>310</v>
      </c>
      <c r="AC915" s="190" t="s">
        <v>13634</v>
      </c>
      <c r="AD915" s="190" t="s">
        <v>325</v>
      </c>
      <c r="AE915" s="190" t="s">
        <v>13633</v>
      </c>
      <c r="AF915" s="190" t="s">
        <v>13632</v>
      </c>
      <c r="AG915" s="193">
        <v>0</v>
      </c>
      <c r="AH915" s="193">
        <v>0</v>
      </c>
      <c r="AI915" s="193">
        <v>0</v>
      </c>
      <c r="AJ915" s="193">
        <v>21</v>
      </c>
      <c r="AK915" s="193">
        <v>9</v>
      </c>
      <c r="AL915" s="193">
        <v>30</v>
      </c>
      <c r="AM915" s="193" t="s">
        <v>271</v>
      </c>
      <c r="AN915" s="193" t="s">
        <v>271</v>
      </c>
      <c r="AO915" s="193">
        <v>0</v>
      </c>
      <c r="AP915" s="193" t="s">
        <v>271</v>
      </c>
      <c r="AQ915" s="193" t="s">
        <v>271</v>
      </c>
      <c r="AR915" s="193">
        <v>0</v>
      </c>
      <c r="AS915" s="190" t="s">
        <v>271</v>
      </c>
      <c r="AT915" s="193" t="s">
        <v>271</v>
      </c>
      <c r="AU915" s="193" t="s">
        <v>271</v>
      </c>
      <c r="AV915" s="190" t="s">
        <v>271</v>
      </c>
      <c r="AW915" s="193" t="s">
        <v>271</v>
      </c>
      <c r="AX915" s="193" t="s">
        <v>271</v>
      </c>
      <c r="AY915" s="190" t="s">
        <v>271</v>
      </c>
      <c r="AZ915" s="193" t="s">
        <v>271</v>
      </c>
      <c r="BA915" s="193" t="s">
        <v>271</v>
      </c>
      <c r="BB915" s="190" t="s">
        <v>271</v>
      </c>
      <c r="BC915" s="193" t="s">
        <v>271</v>
      </c>
      <c r="BD915" s="193" t="s">
        <v>271</v>
      </c>
      <c r="BE915" s="190" t="s">
        <v>271</v>
      </c>
      <c r="BF915" s="193" t="s">
        <v>271</v>
      </c>
      <c r="BG915" s="193" t="s">
        <v>271</v>
      </c>
      <c r="BH915" s="190" t="s">
        <v>271</v>
      </c>
      <c r="BI915" s="193" t="s">
        <v>271</v>
      </c>
      <c r="BJ915" s="193" t="s">
        <v>271</v>
      </c>
      <c r="BK915" s="190" t="s">
        <v>271</v>
      </c>
      <c r="BL915" s="193" t="s">
        <v>271</v>
      </c>
      <c r="BM915" s="193" t="s">
        <v>271</v>
      </c>
      <c r="BN915" s="190" t="s">
        <v>271</v>
      </c>
      <c r="BO915" s="193" t="s">
        <v>271</v>
      </c>
      <c r="BP915" s="193" t="s">
        <v>271</v>
      </c>
      <c r="BQ915" s="190" t="s">
        <v>271</v>
      </c>
      <c r="BR915" s="193" t="s">
        <v>271</v>
      </c>
      <c r="BS915" s="193" t="s">
        <v>271</v>
      </c>
      <c r="BT915" s="190" t="s">
        <v>271</v>
      </c>
      <c r="BU915" s="193" t="s">
        <v>271</v>
      </c>
      <c r="BV915" s="193" t="s">
        <v>271</v>
      </c>
      <c r="BW915" s="193" t="s">
        <v>271</v>
      </c>
      <c r="BX915" s="193" t="s">
        <v>271</v>
      </c>
      <c r="BY915" s="193">
        <v>0</v>
      </c>
      <c r="BZ915" s="193" t="s">
        <v>271</v>
      </c>
      <c r="CA915" s="193" t="s">
        <v>271</v>
      </c>
      <c r="CB915" s="193">
        <v>0</v>
      </c>
      <c r="CC915" s="190" t="s">
        <v>271</v>
      </c>
      <c r="CD915" s="193" t="s">
        <v>271</v>
      </c>
      <c r="CE915" s="193" t="s">
        <v>271</v>
      </c>
      <c r="CF915" s="190" t="s">
        <v>271</v>
      </c>
      <c r="CG915" s="193" t="s">
        <v>271</v>
      </c>
      <c r="CH915" s="193" t="s">
        <v>271</v>
      </c>
      <c r="CI915" s="190" t="s">
        <v>271</v>
      </c>
      <c r="CJ915" s="193" t="s">
        <v>271</v>
      </c>
      <c r="CK915" s="193" t="s">
        <v>271</v>
      </c>
      <c r="CL915" s="190" t="s">
        <v>271</v>
      </c>
      <c r="CM915" s="193" t="s">
        <v>271</v>
      </c>
      <c r="CN915" s="193" t="s">
        <v>271</v>
      </c>
      <c r="CO915" s="190" t="s">
        <v>271</v>
      </c>
      <c r="CP915" s="193" t="s">
        <v>271</v>
      </c>
      <c r="CQ915" s="193" t="s">
        <v>271</v>
      </c>
      <c r="CR915" s="190" t="s">
        <v>271</v>
      </c>
      <c r="CS915" s="193" t="s">
        <v>271</v>
      </c>
      <c r="CT915" s="193" t="s">
        <v>271</v>
      </c>
      <c r="CU915" s="190" t="s">
        <v>271</v>
      </c>
      <c r="CV915" s="193" t="s">
        <v>271</v>
      </c>
      <c r="CW915" s="193" t="s">
        <v>271</v>
      </c>
      <c r="CX915" s="190" t="s">
        <v>271</v>
      </c>
      <c r="CY915" s="193" t="s">
        <v>271</v>
      </c>
      <c r="CZ915" s="193" t="s">
        <v>271</v>
      </c>
      <c r="DA915" s="190" t="s">
        <v>271</v>
      </c>
      <c r="DB915" s="193" t="s">
        <v>271</v>
      </c>
      <c r="DC915" s="193" t="s">
        <v>271</v>
      </c>
      <c r="DD915" s="190" t="s">
        <v>271</v>
      </c>
      <c r="DE915" s="193" t="s">
        <v>271</v>
      </c>
      <c r="DF915" s="193" t="s">
        <v>271</v>
      </c>
      <c r="DG915" s="190" t="s">
        <v>271</v>
      </c>
      <c r="DH915" s="193" t="s">
        <v>271</v>
      </c>
      <c r="DI915" s="193" t="s">
        <v>271</v>
      </c>
      <c r="DJ915" s="190" t="s">
        <v>271</v>
      </c>
      <c r="DK915" s="193" t="s">
        <v>271</v>
      </c>
      <c r="DL915" s="193" t="s">
        <v>271</v>
      </c>
      <c r="DM915" s="190" t="s">
        <v>271</v>
      </c>
      <c r="DN915" s="193" t="s">
        <v>271</v>
      </c>
      <c r="DO915" s="193" t="s">
        <v>271</v>
      </c>
      <c r="DP915" s="190" t="s">
        <v>287</v>
      </c>
      <c r="DQ915" s="193">
        <v>0</v>
      </c>
      <c r="DR915" s="193">
        <v>0</v>
      </c>
      <c r="DS915" s="190" t="s">
        <v>271</v>
      </c>
      <c r="DT915" s="193" t="s">
        <v>271</v>
      </c>
      <c r="DU915" s="193" t="s">
        <v>271</v>
      </c>
      <c r="DV915" s="190" t="s">
        <v>271</v>
      </c>
      <c r="DW915" s="193" t="s">
        <v>271</v>
      </c>
      <c r="DX915" s="193" t="s">
        <v>271</v>
      </c>
      <c r="DY915" s="190" t="s">
        <v>356</v>
      </c>
      <c r="DZ915" s="190" t="s">
        <v>297</v>
      </c>
      <c r="EA915" s="190" t="s">
        <v>271</v>
      </c>
      <c r="EB915" s="190" t="s">
        <v>271</v>
      </c>
      <c r="EC915" s="190" t="s">
        <v>297</v>
      </c>
      <c r="ED915" s="190" t="s">
        <v>271</v>
      </c>
      <c r="EE915" s="190" t="s">
        <v>271</v>
      </c>
      <c r="EF915" s="190" t="s">
        <v>271</v>
      </c>
      <c r="EG915" s="190" t="s">
        <v>352</v>
      </c>
      <c r="EH915" s="190" t="s">
        <v>284</v>
      </c>
      <c r="EI915" s="190" t="s">
        <v>283</v>
      </c>
      <c r="EJ915" s="190" t="s">
        <v>246</v>
      </c>
      <c r="EK915" s="190" t="s">
        <v>379</v>
      </c>
      <c r="EL915" s="190" t="s">
        <v>272</v>
      </c>
      <c r="EM915" s="190" t="s">
        <v>272</v>
      </c>
      <c r="EN915" s="190" t="s">
        <v>272</v>
      </c>
      <c r="EO915" s="190" t="s">
        <v>297</v>
      </c>
      <c r="EP915" s="190" t="s">
        <v>464</v>
      </c>
      <c r="EQ915" s="190">
        <v>3</v>
      </c>
      <c r="ER915" s="190" t="s">
        <v>349</v>
      </c>
      <c r="ES915" s="190" t="s">
        <v>272</v>
      </c>
      <c r="ET915" s="190" t="s">
        <v>272</v>
      </c>
      <c r="EU915" s="190" t="s">
        <v>272</v>
      </c>
      <c r="EV915" s="190" t="s">
        <v>297</v>
      </c>
      <c r="EW915" s="190" t="s">
        <v>303</v>
      </c>
      <c r="EX915" s="190">
        <v>3</v>
      </c>
      <c r="EY915" s="190" t="s">
        <v>302</v>
      </c>
      <c r="EZ915" s="190" t="s">
        <v>268</v>
      </c>
      <c r="FA915" s="190" t="s">
        <v>259</v>
      </c>
      <c r="FB915" s="193">
        <v>5</v>
      </c>
      <c r="FC915" s="190" t="s">
        <v>300</v>
      </c>
      <c r="FD915" s="190" t="s">
        <v>1041</v>
      </c>
      <c r="FE915" s="190" t="s">
        <v>271</v>
      </c>
      <c r="FF915" s="190" t="s">
        <v>262</v>
      </c>
      <c r="FG915" s="190" t="s">
        <v>271</v>
      </c>
      <c r="FH915" s="190" t="s">
        <v>271</v>
      </c>
      <c r="FI915" s="190" t="s">
        <v>13631</v>
      </c>
      <c r="FJ915" s="190" t="s">
        <v>13630</v>
      </c>
      <c r="FK915" s="190" t="s">
        <v>13629</v>
      </c>
      <c r="FL915" s="190" t="s">
        <v>13628</v>
      </c>
      <c r="FM915" s="190" t="s">
        <v>271</v>
      </c>
      <c r="FN915" s="190" t="s">
        <v>271</v>
      </c>
      <c r="FO915" s="190" t="s">
        <v>271</v>
      </c>
      <c r="FP915" s="190" t="s">
        <v>271</v>
      </c>
      <c r="FQ915" s="193">
        <v>0</v>
      </c>
      <c r="FR915" s="193">
        <v>0</v>
      </c>
      <c r="FS915" s="190" t="s">
        <v>271</v>
      </c>
      <c r="FT915" s="190" t="s">
        <v>271</v>
      </c>
      <c r="FU915" s="190" t="s">
        <v>271</v>
      </c>
      <c r="FV915" s="190" t="s">
        <v>271</v>
      </c>
      <c r="FW915" s="190" t="s">
        <v>272</v>
      </c>
      <c r="FX915" s="190" t="s">
        <v>271</v>
      </c>
      <c r="FY915" s="190" t="s">
        <v>271</v>
      </c>
      <c r="FZ915" s="190" t="s">
        <v>271</v>
      </c>
      <c r="GA915" s="190" t="s">
        <v>271</v>
      </c>
      <c r="GB915" s="190" t="s">
        <v>271</v>
      </c>
      <c r="GC915" s="190" t="s">
        <v>271</v>
      </c>
      <c r="GD915" s="190" t="s">
        <v>271</v>
      </c>
      <c r="GE915" s="190" t="s">
        <v>271</v>
      </c>
    </row>
    <row r="916" spans="1:187" x14ac:dyDescent="0.3">
      <c r="A916" s="190" t="s">
        <v>372</v>
      </c>
      <c r="B916" s="190">
        <v>3673</v>
      </c>
      <c r="C916" s="190" t="s">
        <v>182</v>
      </c>
      <c r="D916" s="190" t="s">
        <v>240</v>
      </c>
      <c r="E916" s="190" t="s">
        <v>13627</v>
      </c>
      <c r="F916" s="190" t="s">
        <v>13626</v>
      </c>
      <c r="G916" s="190" t="s">
        <v>13567</v>
      </c>
      <c r="H916" s="190" t="s">
        <v>1272</v>
      </c>
      <c r="I916" s="190" t="s">
        <v>301</v>
      </c>
      <c r="J916" s="190" t="s">
        <v>13625</v>
      </c>
      <c r="K916" s="190" t="s">
        <v>271</v>
      </c>
      <c r="L916" s="190" t="s">
        <v>271</v>
      </c>
      <c r="M916" s="190" t="s">
        <v>271</v>
      </c>
      <c r="N916" s="190" t="s">
        <v>271</v>
      </c>
      <c r="O916" s="190" t="s">
        <v>271</v>
      </c>
      <c r="P916" s="190" t="s">
        <v>271</v>
      </c>
      <c r="Q916" s="191">
        <v>42401</v>
      </c>
      <c r="R916" s="191">
        <v>42735</v>
      </c>
      <c r="T916" s="190" t="s">
        <v>366</v>
      </c>
      <c r="U916" s="194">
        <v>143400</v>
      </c>
      <c r="V916" s="190" t="s">
        <v>13575</v>
      </c>
      <c r="W916" s="190" t="s">
        <v>13574</v>
      </c>
      <c r="X916" s="190" t="s">
        <v>13573</v>
      </c>
      <c r="Y916" s="190" t="s">
        <v>13572</v>
      </c>
      <c r="Z916" s="190" t="s">
        <v>13571</v>
      </c>
      <c r="AA916" s="190" t="s">
        <v>13570</v>
      </c>
      <c r="AB916" s="190" t="s">
        <v>310</v>
      </c>
      <c r="AC916" s="190" t="s">
        <v>13624</v>
      </c>
      <c r="AD916" s="190" t="s">
        <v>325</v>
      </c>
      <c r="AE916" s="190" t="s">
        <v>13623</v>
      </c>
      <c r="AF916" s="190" t="s">
        <v>13622</v>
      </c>
      <c r="AG916" s="193">
        <v>0</v>
      </c>
      <c r="AH916" s="193">
        <v>0</v>
      </c>
      <c r="AI916" s="193">
        <v>0</v>
      </c>
      <c r="AJ916" s="193">
        <v>600</v>
      </c>
      <c r="AK916" s="193">
        <v>400</v>
      </c>
      <c r="AL916" s="193">
        <v>1000</v>
      </c>
      <c r="AM916" s="193">
        <v>0</v>
      </c>
      <c r="AN916" s="193">
        <v>0</v>
      </c>
      <c r="AO916" s="193">
        <v>0</v>
      </c>
      <c r="AP916" s="193">
        <v>0</v>
      </c>
      <c r="AQ916" s="193">
        <v>0</v>
      </c>
      <c r="AR916" s="193">
        <v>0</v>
      </c>
      <c r="AS916" s="190" t="s">
        <v>271</v>
      </c>
      <c r="AT916" s="193" t="s">
        <v>271</v>
      </c>
      <c r="AU916" s="193" t="s">
        <v>271</v>
      </c>
      <c r="AV916" s="190" t="s">
        <v>271</v>
      </c>
      <c r="AW916" s="193" t="s">
        <v>271</v>
      </c>
      <c r="AX916" s="193" t="s">
        <v>271</v>
      </c>
      <c r="AY916" s="190" t="s">
        <v>271</v>
      </c>
      <c r="AZ916" s="193" t="s">
        <v>271</v>
      </c>
      <c r="BA916" s="193" t="s">
        <v>271</v>
      </c>
      <c r="BB916" s="190" t="s">
        <v>271</v>
      </c>
      <c r="BC916" s="193" t="s">
        <v>271</v>
      </c>
      <c r="BD916" s="193" t="s">
        <v>271</v>
      </c>
      <c r="BE916" s="190" t="s">
        <v>271</v>
      </c>
      <c r="BF916" s="193" t="s">
        <v>271</v>
      </c>
      <c r="BG916" s="193" t="s">
        <v>271</v>
      </c>
      <c r="BH916" s="190" t="s">
        <v>271</v>
      </c>
      <c r="BI916" s="193" t="s">
        <v>271</v>
      </c>
      <c r="BJ916" s="193" t="s">
        <v>271</v>
      </c>
      <c r="BK916" s="190" t="s">
        <v>271</v>
      </c>
      <c r="BL916" s="193" t="s">
        <v>271</v>
      </c>
      <c r="BM916" s="193" t="s">
        <v>271</v>
      </c>
      <c r="BN916" s="190" t="s">
        <v>271</v>
      </c>
      <c r="BO916" s="193" t="s">
        <v>271</v>
      </c>
      <c r="BP916" s="193" t="s">
        <v>271</v>
      </c>
      <c r="BQ916" s="190" t="s">
        <v>271</v>
      </c>
      <c r="BR916" s="193" t="s">
        <v>271</v>
      </c>
      <c r="BS916" s="193" t="s">
        <v>271</v>
      </c>
      <c r="BT916" s="190" t="s">
        <v>271</v>
      </c>
      <c r="BU916" s="193" t="s">
        <v>271</v>
      </c>
      <c r="BV916" s="193" t="s">
        <v>271</v>
      </c>
      <c r="BW916" s="193">
        <v>0</v>
      </c>
      <c r="BX916" s="193">
        <v>0</v>
      </c>
      <c r="BY916" s="193">
        <v>0</v>
      </c>
      <c r="BZ916" s="193">
        <v>0</v>
      </c>
      <c r="CA916" s="193">
        <v>0</v>
      </c>
      <c r="CB916" s="193">
        <v>986</v>
      </c>
      <c r="CC916" s="190" t="s">
        <v>271</v>
      </c>
      <c r="CD916" s="193" t="s">
        <v>271</v>
      </c>
      <c r="CE916" s="193" t="s">
        <v>271</v>
      </c>
      <c r="CF916" s="190" t="s">
        <v>271</v>
      </c>
      <c r="CG916" s="193" t="s">
        <v>271</v>
      </c>
      <c r="CH916" s="193" t="s">
        <v>271</v>
      </c>
      <c r="CI916" s="190" t="s">
        <v>271</v>
      </c>
      <c r="CJ916" s="193" t="s">
        <v>271</v>
      </c>
      <c r="CK916" s="193" t="s">
        <v>271</v>
      </c>
      <c r="CL916" s="190" t="s">
        <v>271</v>
      </c>
      <c r="CM916" s="193" t="s">
        <v>271</v>
      </c>
      <c r="CN916" s="193" t="s">
        <v>271</v>
      </c>
      <c r="CO916" s="190" t="s">
        <v>271</v>
      </c>
      <c r="CP916" s="193" t="s">
        <v>271</v>
      </c>
      <c r="CQ916" s="193" t="s">
        <v>271</v>
      </c>
      <c r="CR916" s="190" t="s">
        <v>287</v>
      </c>
      <c r="CS916" s="193">
        <v>986</v>
      </c>
      <c r="CT916" s="193">
        <v>0</v>
      </c>
      <c r="CU916" s="190" t="s">
        <v>271</v>
      </c>
      <c r="CV916" s="193" t="s">
        <v>271</v>
      </c>
      <c r="CW916" s="193" t="s">
        <v>271</v>
      </c>
      <c r="CX916" s="190" t="s">
        <v>271</v>
      </c>
      <c r="CY916" s="193" t="s">
        <v>271</v>
      </c>
      <c r="CZ916" s="193" t="s">
        <v>271</v>
      </c>
      <c r="DA916" s="190" t="s">
        <v>271</v>
      </c>
      <c r="DB916" s="193" t="s">
        <v>271</v>
      </c>
      <c r="DC916" s="193" t="s">
        <v>271</v>
      </c>
      <c r="DD916" s="190" t="s">
        <v>271</v>
      </c>
      <c r="DE916" s="193" t="s">
        <v>271</v>
      </c>
      <c r="DF916" s="193" t="s">
        <v>271</v>
      </c>
      <c r="DG916" s="190" t="s">
        <v>271</v>
      </c>
      <c r="DH916" s="193" t="s">
        <v>271</v>
      </c>
      <c r="DI916" s="193" t="s">
        <v>271</v>
      </c>
      <c r="DJ916" s="190" t="s">
        <v>271</v>
      </c>
      <c r="DK916" s="193" t="s">
        <v>271</v>
      </c>
      <c r="DL916" s="193" t="s">
        <v>271</v>
      </c>
      <c r="DM916" s="190" t="s">
        <v>287</v>
      </c>
      <c r="DN916" s="193">
        <v>0</v>
      </c>
      <c r="DO916" s="193">
        <v>0</v>
      </c>
      <c r="DP916" s="190" t="s">
        <v>271</v>
      </c>
      <c r="DQ916" s="193" t="s">
        <v>271</v>
      </c>
      <c r="DR916" s="193" t="s">
        <v>271</v>
      </c>
      <c r="DS916" s="190" t="s">
        <v>271</v>
      </c>
      <c r="DT916" s="193" t="s">
        <v>271</v>
      </c>
      <c r="DU916" s="193" t="s">
        <v>271</v>
      </c>
      <c r="DV916" s="190" t="s">
        <v>271</v>
      </c>
      <c r="DW916" s="193" t="s">
        <v>271</v>
      </c>
      <c r="DX916" s="193" t="s">
        <v>271</v>
      </c>
      <c r="DY916" s="190" t="s">
        <v>655</v>
      </c>
      <c r="DZ916" s="190" t="s">
        <v>272</v>
      </c>
      <c r="EA916" s="190" t="s">
        <v>785</v>
      </c>
      <c r="EB916" s="190" t="s">
        <v>307</v>
      </c>
      <c r="EC916" s="190" t="s">
        <v>297</v>
      </c>
      <c r="ED916" s="190" t="s">
        <v>271</v>
      </c>
      <c r="EE916" s="190" t="s">
        <v>271</v>
      </c>
      <c r="EF916" s="190" t="s">
        <v>271</v>
      </c>
      <c r="EG916" s="190" t="s">
        <v>321</v>
      </c>
      <c r="EH916" s="190" t="s">
        <v>284</v>
      </c>
      <c r="EI916" s="190" t="s">
        <v>319</v>
      </c>
      <c r="EJ916" s="190" t="s">
        <v>245</v>
      </c>
      <c r="EK916" s="190" t="s">
        <v>379</v>
      </c>
      <c r="EL916" s="190" t="s">
        <v>272</v>
      </c>
      <c r="EM916" s="190" t="s">
        <v>272</v>
      </c>
      <c r="EN916" s="190" t="s">
        <v>272</v>
      </c>
      <c r="EO916" s="190" t="s">
        <v>272</v>
      </c>
      <c r="EP916" s="190" t="s">
        <v>378</v>
      </c>
      <c r="EQ916" s="190">
        <v>4</v>
      </c>
      <c r="ER916" s="190" t="s">
        <v>349</v>
      </c>
      <c r="ES916" s="190" t="s">
        <v>272</v>
      </c>
      <c r="ET916" s="190" t="s">
        <v>272</v>
      </c>
      <c r="EU916" s="190" t="s">
        <v>272</v>
      </c>
      <c r="EV916" s="190" t="s">
        <v>272</v>
      </c>
      <c r="EW916" s="190" t="s">
        <v>303</v>
      </c>
      <c r="EX916" s="190">
        <v>4</v>
      </c>
      <c r="EY916" s="190" t="s">
        <v>302</v>
      </c>
      <c r="EZ916" s="190" t="s">
        <v>268</v>
      </c>
      <c r="FA916" s="190" t="s">
        <v>257</v>
      </c>
      <c r="FB916" s="193">
        <v>2</v>
      </c>
      <c r="FC916" s="190" t="s">
        <v>276</v>
      </c>
      <c r="FD916" s="190" t="s">
        <v>271</v>
      </c>
      <c r="FE916" s="190" t="s">
        <v>271</v>
      </c>
      <c r="FF916" s="190" t="s">
        <v>262</v>
      </c>
      <c r="FG916" s="190" t="s">
        <v>271</v>
      </c>
      <c r="FH916" s="190" t="s">
        <v>13621</v>
      </c>
      <c r="FI916" s="190" t="s">
        <v>13620</v>
      </c>
      <c r="FJ916" s="190" t="s">
        <v>13619</v>
      </c>
      <c r="FK916" s="190" t="s">
        <v>13618</v>
      </c>
      <c r="FL916" s="190" t="s">
        <v>13617</v>
      </c>
      <c r="FM916" s="190" t="s">
        <v>13616</v>
      </c>
      <c r="FN916" s="190" t="s">
        <v>13615</v>
      </c>
      <c r="FO916" s="190" t="s">
        <v>271</v>
      </c>
      <c r="FP916" s="190" t="s">
        <v>271</v>
      </c>
      <c r="FQ916" s="193">
        <v>0</v>
      </c>
      <c r="FR916" s="193">
        <v>986</v>
      </c>
      <c r="FS916" s="190" t="s">
        <v>272</v>
      </c>
      <c r="FT916" s="190" t="s">
        <v>297</v>
      </c>
      <c r="FU916" s="190" t="s">
        <v>297</v>
      </c>
      <c r="FV916" s="190" t="s">
        <v>297</v>
      </c>
      <c r="FW916" s="190" t="s">
        <v>297</v>
      </c>
      <c r="FX916" s="190" t="s">
        <v>297</v>
      </c>
      <c r="FY916" s="190" t="s">
        <v>297</v>
      </c>
      <c r="FZ916" s="190" t="s">
        <v>297</v>
      </c>
      <c r="GA916" s="190" t="s">
        <v>297</v>
      </c>
      <c r="GB916" s="190" t="s">
        <v>297</v>
      </c>
      <c r="GC916" s="190" t="s">
        <v>297</v>
      </c>
      <c r="GD916" s="190" t="s">
        <v>297</v>
      </c>
      <c r="GE916" s="190" t="s">
        <v>297</v>
      </c>
    </row>
    <row r="917" spans="1:187" x14ac:dyDescent="0.3">
      <c r="A917" s="190" t="s">
        <v>372</v>
      </c>
      <c r="B917" s="190">
        <v>3674</v>
      </c>
      <c r="C917" s="190" t="s">
        <v>182</v>
      </c>
      <c r="D917" s="190" t="s">
        <v>240</v>
      </c>
      <c r="E917" s="190" t="s">
        <v>13614</v>
      </c>
      <c r="F917" s="190" t="s">
        <v>13613</v>
      </c>
      <c r="G917" s="190" t="s">
        <v>13567</v>
      </c>
      <c r="H917" s="190" t="s">
        <v>1272</v>
      </c>
      <c r="I917" s="190" t="s">
        <v>301</v>
      </c>
      <c r="J917" s="190" t="s">
        <v>11441</v>
      </c>
      <c r="K917" s="190" t="s">
        <v>271</v>
      </c>
      <c r="L917" s="190" t="s">
        <v>271</v>
      </c>
      <c r="M917" s="190" t="s">
        <v>271</v>
      </c>
      <c r="N917" s="190" t="s">
        <v>271</v>
      </c>
      <c r="O917" s="190" t="s">
        <v>271</v>
      </c>
      <c r="P917" s="190" t="s">
        <v>271</v>
      </c>
      <c r="Q917" s="191">
        <v>41000</v>
      </c>
      <c r="R917" s="191">
        <v>42551</v>
      </c>
      <c r="T917" s="190" t="s">
        <v>366</v>
      </c>
      <c r="U917" s="194">
        <v>220900</v>
      </c>
      <c r="V917" s="190" t="s">
        <v>13572</v>
      </c>
      <c r="W917" s="190" t="s">
        <v>13571</v>
      </c>
      <c r="X917" s="190" t="s">
        <v>13570</v>
      </c>
      <c r="Y917" s="190" t="s">
        <v>13612</v>
      </c>
      <c r="Z917" s="190" t="s">
        <v>13611</v>
      </c>
      <c r="AA917" s="190" t="s">
        <v>13610</v>
      </c>
      <c r="AB917" s="190" t="s">
        <v>310</v>
      </c>
      <c r="AC917" s="190" t="s">
        <v>13609</v>
      </c>
      <c r="AD917" s="190" t="s">
        <v>325</v>
      </c>
      <c r="AE917" s="190" t="s">
        <v>13608</v>
      </c>
      <c r="AF917" s="190" t="s">
        <v>13607</v>
      </c>
      <c r="AG917" s="193">
        <v>0</v>
      </c>
      <c r="AH917" s="193">
        <v>0</v>
      </c>
      <c r="AI917" s="193">
        <v>0</v>
      </c>
      <c r="AJ917" s="193">
        <v>100</v>
      </c>
      <c r="AK917" s="193">
        <v>100</v>
      </c>
      <c r="AL917" s="193">
        <v>200</v>
      </c>
      <c r="AM917" s="193" t="s">
        <v>271</v>
      </c>
      <c r="AN917" s="193" t="s">
        <v>271</v>
      </c>
      <c r="AO917" s="193">
        <v>0</v>
      </c>
      <c r="AP917" s="193" t="s">
        <v>271</v>
      </c>
      <c r="AQ917" s="193" t="s">
        <v>271</v>
      </c>
      <c r="AR917" s="193">
        <v>0</v>
      </c>
      <c r="AS917" s="190" t="s">
        <v>271</v>
      </c>
      <c r="AT917" s="193" t="s">
        <v>271</v>
      </c>
      <c r="AU917" s="193" t="s">
        <v>271</v>
      </c>
      <c r="AV917" s="190" t="s">
        <v>271</v>
      </c>
      <c r="AW917" s="193" t="s">
        <v>271</v>
      </c>
      <c r="AX917" s="193" t="s">
        <v>271</v>
      </c>
      <c r="AY917" s="190" t="s">
        <v>271</v>
      </c>
      <c r="AZ917" s="193" t="s">
        <v>271</v>
      </c>
      <c r="BA917" s="193" t="s">
        <v>271</v>
      </c>
      <c r="BB917" s="190" t="s">
        <v>271</v>
      </c>
      <c r="BC917" s="193" t="s">
        <v>271</v>
      </c>
      <c r="BD917" s="193" t="s">
        <v>271</v>
      </c>
      <c r="BE917" s="190" t="s">
        <v>271</v>
      </c>
      <c r="BF917" s="193" t="s">
        <v>271</v>
      </c>
      <c r="BG917" s="193" t="s">
        <v>271</v>
      </c>
      <c r="BH917" s="190" t="s">
        <v>271</v>
      </c>
      <c r="BI917" s="193" t="s">
        <v>271</v>
      </c>
      <c r="BJ917" s="193" t="s">
        <v>271</v>
      </c>
      <c r="BK917" s="190" t="s">
        <v>271</v>
      </c>
      <c r="BL917" s="193" t="s">
        <v>271</v>
      </c>
      <c r="BM917" s="193" t="s">
        <v>271</v>
      </c>
      <c r="BN917" s="190" t="s">
        <v>271</v>
      </c>
      <c r="BO917" s="193" t="s">
        <v>271</v>
      </c>
      <c r="BP917" s="193" t="s">
        <v>271</v>
      </c>
      <c r="BQ917" s="190" t="s">
        <v>271</v>
      </c>
      <c r="BR917" s="193" t="s">
        <v>271</v>
      </c>
      <c r="BS917" s="193" t="s">
        <v>271</v>
      </c>
      <c r="BT917" s="190" t="s">
        <v>271</v>
      </c>
      <c r="BU917" s="193" t="s">
        <v>271</v>
      </c>
      <c r="BV917" s="193" t="s">
        <v>271</v>
      </c>
      <c r="BW917" s="193">
        <v>0</v>
      </c>
      <c r="BX917" s="193">
        <v>0</v>
      </c>
      <c r="BY917" s="193">
        <v>0</v>
      </c>
      <c r="BZ917" s="193">
        <v>73</v>
      </c>
      <c r="CA917" s="193">
        <v>60</v>
      </c>
      <c r="CB917" s="193">
        <v>133</v>
      </c>
      <c r="CC917" s="190" t="s">
        <v>271</v>
      </c>
      <c r="CD917" s="193" t="s">
        <v>271</v>
      </c>
      <c r="CE917" s="193" t="s">
        <v>271</v>
      </c>
      <c r="CF917" s="190" t="s">
        <v>271</v>
      </c>
      <c r="CG917" s="193" t="s">
        <v>271</v>
      </c>
      <c r="CH917" s="193" t="s">
        <v>271</v>
      </c>
      <c r="CI917" s="190" t="s">
        <v>271</v>
      </c>
      <c r="CJ917" s="193" t="s">
        <v>271</v>
      </c>
      <c r="CK917" s="193" t="s">
        <v>271</v>
      </c>
      <c r="CL917" s="190" t="s">
        <v>271</v>
      </c>
      <c r="CM917" s="193" t="s">
        <v>271</v>
      </c>
      <c r="CN917" s="193" t="s">
        <v>271</v>
      </c>
      <c r="CO917" s="190" t="s">
        <v>271</v>
      </c>
      <c r="CP917" s="193" t="s">
        <v>271</v>
      </c>
      <c r="CQ917" s="193" t="s">
        <v>271</v>
      </c>
      <c r="CR917" s="190" t="s">
        <v>287</v>
      </c>
      <c r="CS917" s="193">
        <v>133</v>
      </c>
      <c r="CT917" s="193">
        <v>0</v>
      </c>
      <c r="CU917" s="190" t="s">
        <v>271</v>
      </c>
      <c r="CV917" s="193" t="s">
        <v>271</v>
      </c>
      <c r="CW917" s="193" t="s">
        <v>271</v>
      </c>
      <c r="CX917" s="190" t="s">
        <v>271</v>
      </c>
      <c r="CY917" s="193" t="s">
        <v>271</v>
      </c>
      <c r="CZ917" s="193" t="s">
        <v>271</v>
      </c>
      <c r="DA917" s="190" t="s">
        <v>271</v>
      </c>
      <c r="DB917" s="193" t="s">
        <v>271</v>
      </c>
      <c r="DC917" s="193" t="s">
        <v>271</v>
      </c>
      <c r="DD917" s="190" t="s">
        <v>271</v>
      </c>
      <c r="DE917" s="193" t="s">
        <v>271</v>
      </c>
      <c r="DF917" s="193" t="s">
        <v>271</v>
      </c>
      <c r="DG917" s="190" t="s">
        <v>271</v>
      </c>
      <c r="DH917" s="193" t="s">
        <v>271</v>
      </c>
      <c r="DI917" s="193" t="s">
        <v>271</v>
      </c>
      <c r="DJ917" s="190" t="s">
        <v>271</v>
      </c>
      <c r="DK917" s="193" t="s">
        <v>271</v>
      </c>
      <c r="DL917" s="193" t="s">
        <v>271</v>
      </c>
      <c r="DM917" s="190" t="s">
        <v>271</v>
      </c>
      <c r="DN917" s="193" t="s">
        <v>271</v>
      </c>
      <c r="DO917" s="193" t="s">
        <v>271</v>
      </c>
      <c r="DP917" s="190" t="s">
        <v>271</v>
      </c>
      <c r="DQ917" s="193" t="s">
        <v>271</v>
      </c>
      <c r="DR917" s="193" t="s">
        <v>271</v>
      </c>
      <c r="DS917" s="190" t="s">
        <v>271</v>
      </c>
      <c r="DT917" s="193" t="s">
        <v>271</v>
      </c>
      <c r="DU917" s="193" t="s">
        <v>271</v>
      </c>
      <c r="DV917" s="190" t="s">
        <v>271</v>
      </c>
      <c r="DW917" s="193" t="s">
        <v>271</v>
      </c>
      <c r="DX917" s="193" t="s">
        <v>271</v>
      </c>
      <c r="DY917" s="190" t="s">
        <v>655</v>
      </c>
      <c r="DZ917" s="190" t="s">
        <v>297</v>
      </c>
      <c r="EA917" s="190" t="s">
        <v>271</v>
      </c>
      <c r="EB917" s="190" t="s">
        <v>271</v>
      </c>
      <c r="EC917" s="190" t="s">
        <v>271</v>
      </c>
      <c r="ED917" s="190" t="s">
        <v>271</v>
      </c>
      <c r="EE917" s="190" t="s">
        <v>271</v>
      </c>
      <c r="EF917" s="190" t="s">
        <v>271</v>
      </c>
      <c r="EG917" s="190" t="s">
        <v>352</v>
      </c>
      <c r="EH917" s="190" t="s">
        <v>284</v>
      </c>
      <c r="EI917" s="190" t="s">
        <v>483</v>
      </c>
      <c r="EJ917" s="190" t="s">
        <v>245</v>
      </c>
      <c r="EK917" s="190" t="s">
        <v>379</v>
      </c>
      <c r="EL917" s="190" t="s">
        <v>272</v>
      </c>
      <c r="EM917" s="190" t="s">
        <v>272</v>
      </c>
      <c r="EN917" s="190" t="s">
        <v>272</v>
      </c>
      <c r="EO917" s="190" t="s">
        <v>272</v>
      </c>
      <c r="EP917" s="190" t="s">
        <v>378</v>
      </c>
      <c r="EQ917" s="190">
        <v>4</v>
      </c>
      <c r="ER917" s="190" t="s">
        <v>349</v>
      </c>
      <c r="ES917" s="190" t="s">
        <v>297</v>
      </c>
      <c r="ET917" s="190" t="s">
        <v>272</v>
      </c>
      <c r="EU917" s="190" t="s">
        <v>272</v>
      </c>
      <c r="EV917" s="190" t="s">
        <v>272</v>
      </c>
      <c r="EW917" s="190" t="s">
        <v>303</v>
      </c>
      <c r="EX917" s="190">
        <v>3</v>
      </c>
      <c r="EY917" s="190" t="s">
        <v>302</v>
      </c>
      <c r="EZ917" s="190" t="s">
        <v>268</v>
      </c>
      <c r="FA917" s="190" t="s">
        <v>259</v>
      </c>
      <c r="FB917" s="193">
        <v>0</v>
      </c>
      <c r="FC917" s="190" t="s">
        <v>348</v>
      </c>
      <c r="FD917" s="190" t="s">
        <v>276</v>
      </c>
      <c r="FE917" s="190" t="s">
        <v>377</v>
      </c>
      <c r="FF917" s="190" t="s">
        <v>262</v>
      </c>
      <c r="FG917" s="190" t="s">
        <v>271</v>
      </c>
      <c r="FH917" s="190" t="s">
        <v>13606</v>
      </c>
      <c r="FI917" s="190" t="s">
        <v>13605</v>
      </c>
      <c r="FJ917" s="190" t="s">
        <v>13604</v>
      </c>
      <c r="FK917" s="190" t="s">
        <v>13603</v>
      </c>
      <c r="FL917" s="190" t="s">
        <v>13602</v>
      </c>
      <c r="FM917" s="190" t="s">
        <v>13601</v>
      </c>
      <c r="FN917" s="190" t="s">
        <v>13600</v>
      </c>
      <c r="FO917" s="190" t="s">
        <v>271</v>
      </c>
      <c r="FP917" s="190" t="s">
        <v>271</v>
      </c>
      <c r="FQ917" s="193">
        <v>0</v>
      </c>
      <c r="FR917" s="193">
        <v>133</v>
      </c>
      <c r="FS917" s="190" t="s">
        <v>272</v>
      </c>
      <c r="FT917" s="190" t="s">
        <v>271</v>
      </c>
      <c r="FU917" s="190" t="s">
        <v>271</v>
      </c>
      <c r="FV917" s="190" t="s">
        <v>271</v>
      </c>
      <c r="FW917" s="190" t="s">
        <v>271</v>
      </c>
      <c r="FX917" s="190" t="s">
        <v>271</v>
      </c>
      <c r="FY917" s="190" t="s">
        <v>271</v>
      </c>
      <c r="FZ917" s="190" t="s">
        <v>271</v>
      </c>
      <c r="GA917" s="190" t="s">
        <v>271</v>
      </c>
      <c r="GB917" s="190" t="s">
        <v>271</v>
      </c>
      <c r="GC917" s="190" t="s">
        <v>271</v>
      </c>
      <c r="GD917" s="190" t="s">
        <v>271</v>
      </c>
      <c r="GE917" s="190" t="s">
        <v>271</v>
      </c>
    </row>
    <row r="918" spans="1:187" x14ac:dyDescent="0.3">
      <c r="A918" s="190" t="s">
        <v>372</v>
      </c>
      <c r="B918" s="190">
        <v>3675</v>
      </c>
      <c r="C918" s="190" t="s">
        <v>182</v>
      </c>
      <c r="D918" s="190" t="s">
        <v>240</v>
      </c>
      <c r="E918" s="190" t="s">
        <v>13599</v>
      </c>
      <c r="F918" s="190" t="s">
        <v>13598</v>
      </c>
      <c r="G918" s="190" t="s">
        <v>13567</v>
      </c>
      <c r="H918" s="190" t="s">
        <v>1104</v>
      </c>
      <c r="I918" s="190" t="s">
        <v>301</v>
      </c>
      <c r="J918" s="190" t="s">
        <v>13597</v>
      </c>
      <c r="K918" s="190" t="s">
        <v>271</v>
      </c>
      <c r="L918" s="190" t="s">
        <v>271</v>
      </c>
      <c r="M918" s="190" t="s">
        <v>271</v>
      </c>
      <c r="N918" s="190" t="s">
        <v>271</v>
      </c>
      <c r="O918" s="190" t="s">
        <v>271</v>
      </c>
      <c r="P918" s="190" t="s">
        <v>271</v>
      </c>
      <c r="Q918" s="191">
        <v>42541</v>
      </c>
      <c r="R918" s="191">
        <v>42997</v>
      </c>
      <c r="T918" s="190" t="s">
        <v>549</v>
      </c>
      <c r="U918" s="194">
        <v>10285.709999999999</v>
      </c>
      <c r="V918" s="190" t="s">
        <v>13596</v>
      </c>
      <c r="W918" s="190" t="s">
        <v>364</v>
      </c>
      <c r="X918" s="190" t="s">
        <v>13595</v>
      </c>
      <c r="Y918" s="190" t="s">
        <v>271</v>
      </c>
      <c r="Z918" s="190" t="s">
        <v>271</v>
      </c>
      <c r="AA918" s="190" t="s">
        <v>271</v>
      </c>
      <c r="AB918" s="190" t="s">
        <v>310</v>
      </c>
      <c r="AC918" s="190" t="s">
        <v>13594</v>
      </c>
      <c r="AD918" s="190" t="s">
        <v>325</v>
      </c>
      <c r="AE918" s="190" t="s">
        <v>13593</v>
      </c>
      <c r="AF918" s="190" t="s">
        <v>13592</v>
      </c>
      <c r="AG918" s="193">
        <v>0</v>
      </c>
      <c r="AH918" s="193">
        <v>0</v>
      </c>
      <c r="AI918" s="193">
        <v>0</v>
      </c>
      <c r="AJ918" s="193">
        <v>353</v>
      </c>
      <c r="AK918" s="193">
        <v>367</v>
      </c>
      <c r="AL918" s="193">
        <v>720</v>
      </c>
      <c r="AM918" s="193">
        <v>0</v>
      </c>
      <c r="AN918" s="193">
        <v>0</v>
      </c>
      <c r="AO918" s="193">
        <v>0</v>
      </c>
      <c r="AP918" s="193">
        <v>0</v>
      </c>
      <c r="AQ918" s="193">
        <v>0</v>
      </c>
      <c r="AR918" s="193">
        <v>0</v>
      </c>
      <c r="AS918" s="190" t="s">
        <v>271</v>
      </c>
      <c r="AT918" s="193" t="s">
        <v>271</v>
      </c>
      <c r="AU918" s="193" t="s">
        <v>271</v>
      </c>
      <c r="AV918" s="190" t="s">
        <v>271</v>
      </c>
      <c r="AW918" s="193" t="s">
        <v>271</v>
      </c>
      <c r="AX918" s="193" t="s">
        <v>271</v>
      </c>
      <c r="AY918" s="190" t="s">
        <v>271</v>
      </c>
      <c r="AZ918" s="193" t="s">
        <v>271</v>
      </c>
      <c r="BA918" s="193" t="s">
        <v>271</v>
      </c>
      <c r="BB918" s="190" t="s">
        <v>271</v>
      </c>
      <c r="BC918" s="193" t="s">
        <v>271</v>
      </c>
      <c r="BD918" s="193" t="s">
        <v>271</v>
      </c>
      <c r="BE918" s="190" t="s">
        <v>271</v>
      </c>
      <c r="BF918" s="193" t="s">
        <v>271</v>
      </c>
      <c r="BG918" s="193" t="s">
        <v>271</v>
      </c>
      <c r="BH918" s="190" t="s">
        <v>271</v>
      </c>
      <c r="BI918" s="193" t="s">
        <v>271</v>
      </c>
      <c r="BJ918" s="193" t="s">
        <v>271</v>
      </c>
      <c r="BK918" s="190" t="s">
        <v>271</v>
      </c>
      <c r="BL918" s="193" t="s">
        <v>271</v>
      </c>
      <c r="BM918" s="193" t="s">
        <v>271</v>
      </c>
      <c r="BN918" s="190" t="s">
        <v>271</v>
      </c>
      <c r="BO918" s="193" t="s">
        <v>271</v>
      </c>
      <c r="BP918" s="193" t="s">
        <v>271</v>
      </c>
      <c r="BQ918" s="190" t="s">
        <v>271</v>
      </c>
      <c r="BR918" s="193" t="s">
        <v>271</v>
      </c>
      <c r="BS918" s="193" t="s">
        <v>271</v>
      </c>
      <c r="BT918" s="190" t="s">
        <v>271</v>
      </c>
      <c r="BU918" s="193" t="s">
        <v>271</v>
      </c>
      <c r="BV918" s="193" t="s">
        <v>271</v>
      </c>
      <c r="BW918" s="193">
        <v>0</v>
      </c>
      <c r="BX918" s="193">
        <v>0</v>
      </c>
      <c r="BY918" s="193">
        <v>0</v>
      </c>
      <c r="BZ918" s="193">
        <v>20</v>
      </c>
      <c r="CA918" s="193">
        <v>15</v>
      </c>
      <c r="CB918" s="193">
        <v>35</v>
      </c>
      <c r="CC918" s="190" t="s">
        <v>271</v>
      </c>
      <c r="CD918" s="193" t="s">
        <v>271</v>
      </c>
      <c r="CE918" s="193" t="s">
        <v>271</v>
      </c>
      <c r="CF918" s="190" t="s">
        <v>287</v>
      </c>
      <c r="CG918" s="193">
        <v>35</v>
      </c>
      <c r="CH918" s="193">
        <v>0</v>
      </c>
      <c r="CI918" s="190" t="s">
        <v>271</v>
      </c>
      <c r="CJ918" s="193" t="s">
        <v>271</v>
      </c>
      <c r="CK918" s="193" t="s">
        <v>271</v>
      </c>
      <c r="CL918" s="190" t="s">
        <v>287</v>
      </c>
      <c r="CM918" s="193">
        <v>35</v>
      </c>
      <c r="CN918" s="193">
        <v>0</v>
      </c>
      <c r="CO918" s="190" t="s">
        <v>271</v>
      </c>
      <c r="CP918" s="193" t="s">
        <v>271</v>
      </c>
      <c r="CQ918" s="193" t="s">
        <v>271</v>
      </c>
      <c r="CR918" s="190" t="s">
        <v>271</v>
      </c>
      <c r="CS918" s="193" t="s">
        <v>271</v>
      </c>
      <c r="CT918" s="193" t="s">
        <v>271</v>
      </c>
      <c r="CU918" s="190" t="s">
        <v>271</v>
      </c>
      <c r="CV918" s="193" t="s">
        <v>271</v>
      </c>
      <c r="CW918" s="193" t="s">
        <v>271</v>
      </c>
      <c r="CX918" s="190" t="s">
        <v>271</v>
      </c>
      <c r="CY918" s="193" t="s">
        <v>271</v>
      </c>
      <c r="CZ918" s="193" t="s">
        <v>271</v>
      </c>
      <c r="DA918" s="190" t="s">
        <v>271</v>
      </c>
      <c r="DB918" s="193" t="s">
        <v>271</v>
      </c>
      <c r="DC918" s="193" t="s">
        <v>271</v>
      </c>
      <c r="DD918" s="190" t="s">
        <v>271</v>
      </c>
      <c r="DE918" s="193" t="s">
        <v>271</v>
      </c>
      <c r="DF918" s="193" t="s">
        <v>271</v>
      </c>
      <c r="DG918" s="190" t="s">
        <v>271</v>
      </c>
      <c r="DH918" s="193" t="s">
        <v>271</v>
      </c>
      <c r="DI918" s="193" t="s">
        <v>271</v>
      </c>
      <c r="DJ918" s="190" t="s">
        <v>287</v>
      </c>
      <c r="DK918" s="193">
        <v>35</v>
      </c>
      <c r="DL918" s="193">
        <v>0</v>
      </c>
      <c r="DM918" s="190" t="s">
        <v>271</v>
      </c>
      <c r="DN918" s="193" t="s">
        <v>271</v>
      </c>
      <c r="DO918" s="193" t="s">
        <v>271</v>
      </c>
      <c r="DP918" s="190" t="s">
        <v>271</v>
      </c>
      <c r="DQ918" s="193" t="s">
        <v>271</v>
      </c>
      <c r="DR918" s="193" t="s">
        <v>271</v>
      </c>
      <c r="DS918" s="190" t="s">
        <v>271</v>
      </c>
      <c r="DT918" s="193" t="s">
        <v>271</v>
      </c>
      <c r="DU918" s="193" t="s">
        <v>271</v>
      </c>
      <c r="DV918" s="190" t="s">
        <v>271</v>
      </c>
      <c r="DW918" s="193" t="s">
        <v>271</v>
      </c>
      <c r="DX918" s="193" t="s">
        <v>271</v>
      </c>
      <c r="DY918" s="190" t="s">
        <v>356</v>
      </c>
      <c r="DZ918" s="190" t="s">
        <v>272</v>
      </c>
      <c r="EA918" s="190" t="s">
        <v>308</v>
      </c>
      <c r="EB918" s="190" t="s">
        <v>307</v>
      </c>
      <c r="EC918" s="190" t="s">
        <v>272</v>
      </c>
      <c r="ED918" s="190" t="s">
        <v>427</v>
      </c>
      <c r="EE918" s="190" t="s">
        <v>426</v>
      </c>
      <c r="EF918" s="190" t="s">
        <v>271</v>
      </c>
      <c r="EG918" s="190" t="s">
        <v>321</v>
      </c>
      <c r="EH918" s="190" t="s">
        <v>284</v>
      </c>
      <c r="EI918" s="190" t="s">
        <v>319</v>
      </c>
      <c r="EJ918" s="190" t="s">
        <v>246</v>
      </c>
      <c r="EK918" s="190" t="s">
        <v>379</v>
      </c>
      <c r="EL918" s="190" t="s">
        <v>272</v>
      </c>
      <c r="EM918" s="190" t="s">
        <v>272</v>
      </c>
      <c r="EN918" s="190" t="s">
        <v>272</v>
      </c>
      <c r="EO918" s="190" t="s">
        <v>272</v>
      </c>
      <c r="EP918" s="190" t="s">
        <v>378</v>
      </c>
      <c r="EQ918" s="190">
        <v>4</v>
      </c>
      <c r="ER918" s="190" t="s">
        <v>349</v>
      </c>
      <c r="ES918" s="190" t="s">
        <v>272</v>
      </c>
      <c r="ET918" s="190" t="s">
        <v>272</v>
      </c>
      <c r="EU918" s="190" t="s">
        <v>272</v>
      </c>
      <c r="EV918" s="190" t="s">
        <v>272</v>
      </c>
      <c r="EW918" s="190" t="s">
        <v>303</v>
      </c>
      <c r="EX918" s="190">
        <v>4</v>
      </c>
      <c r="EY918" s="190" t="s">
        <v>278</v>
      </c>
      <c r="EZ918" s="190" t="s">
        <v>267</v>
      </c>
      <c r="FA918" s="190" t="s">
        <v>258</v>
      </c>
      <c r="FB918" s="193">
        <v>5</v>
      </c>
      <c r="FC918" s="190" t="s">
        <v>442</v>
      </c>
      <c r="FD918" s="190" t="s">
        <v>348</v>
      </c>
      <c r="FE918" s="190" t="s">
        <v>443</v>
      </c>
      <c r="FF918" s="190" t="s">
        <v>262</v>
      </c>
      <c r="FG918" s="190" t="s">
        <v>271</v>
      </c>
      <c r="FH918" s="190" t="s">
        <v>13591</v>
      </c>
      <c r="FI918" s="190" t="s">
        <v>13590</v>
      </c>
      <c r="FJ918" s="190" t="s">
        <v>13589</v>
      </c>
      <c r="FK918" s="190" t="s">
        <v>271</v>
      </c>
      <c r="FL918" s="190" t="s">
        <v>13588</v>
      </c>
      <c r="FM918" s="190" t="s">
        <v>271</v>
      </c>
      <c r="FN918" s="190" t="s">
        <v>271</v>
      </c>
      <c r="FO918" s="190" t="s">
        <v>271</v>
      </c>
      <c r="FP918" s="190" t="s">
        <v>13587</v>
      </c>
      <c r="FQ918" s="193">
        <v>0</v>
      </c>
      <c r="FR918" s="193">
        <v>35</v>
      </c>
      <c r="FS918" s="190" t="s">
        <v>297</v>
      </c>
      <c r="FT918" s="190" t="s">
        <v>297</v>
      </c>
      <c r="FU918" s="190" t="s">
        <v>297</v>
      </c>
      <c r="FV918" s="190" t="s">
        <v>297</v>
      </c>
      <c r="FW918" s="190" t="s">
        <v>297</v>
      </c>
      <c r="FX918" s="190" t="s">
        <v>297</v>
      </c>
      <c r="FY918" s="190" t="s">
        <v>297</v>
      </c>
      <c r="FZ918" s="190" t="s">
        <v>297</v>
      </c>
      <c r="GA918" s="190" t="s">
        <v>272</v>
      </c>
      <c r="GB918" s="190" t="s">
        <v>272</v>
      </c>
      <c r="GC918" s="190" t="s">
        <v>297</v>
      </c>
      <c r="GD918" s="190" t="s">
        <v>297</v>
      </c>
      <c r="GE918" s="190" t="s">
        <v>297</v>
      </c>
    </row>
    <row r="919" spans="1:187" x14ac:dyDescent="0.3">
      <c r="A919" s="190" t="s">
        <v>296</v>
      </c>
      <c r="B919" s="190">
        <v>3767</v>
      </c>
      <c r="C919" s="190" t="s">
        <v>182</v>
      </c>
      <c r="D919" s="190" t="s">
        <v>240</v>
      </c>
      <c r="F919" s="190" t="s">
        <v>13586</v>
      </c>
      <c r="G919" s="190" t="s">
        <v>13567</v>
      </c>
      <c r="Q919" s="190"/>
      <c r="R919" s="190"/>
      <c r="S919" s="190"/>
      <c r="U919" s="190"/>
      <c r="V919" s="190" t="s">
        <v>13585</v>
      </c>
      <c r="W919" s="190" t="s">
        <v>680</v>
      </c>
      <c r="X919" s="190" t="s">
        <v>13584</v>
      </c>
      <c r="Y919" s="190" t="s">
        <v>13583</v>
      </c>
      <c r="Z919" s="190" t="s">
        <v>13582</v>
      </c>
      <c r="AA919" s="190" t="s">
        <v>13581</v>
      </c>
      <c r="AB919" s="190" t="s">
        <v>310</v>
      </c>
      <c r="AC919" s="190" t="s">
        <v>13580</v>
      </c>
      <c r="AD919" s="190" t="s">
        <v>674</v>
      </c>
      <c r="AE919" s="190" t="s">
        <v>13579</v>
      </c>
      <c r="AG919" s="190"/>
      <c r="AH919" s="190"/>
      <c r="AI919" s="190"/>
      <c r="AJ919" s="190"/>
      <c r="AK919" s="190"/>
      <c r="AL919" s="190"/>
      <c r="AM919" s="193">
        <v>0</v>
      </c>
      <c r="AN919" s="193">
        <v>0</v>
      </c>
      <c r="AO919" s="193">
        <v>0</v>
      </c>
      <c r="AP919" s="193">
        <v>0</v>
      </c>
      <c r="AQ919" s="193">
        <v>0</v>
      </c>
      <c r="AR919" s="193">
        <v>0</v>
      </c>
      <c r="AS919" s="190" t="s">
        <v>271</v>
      </c>
      <c r="AT919" s="193" t="s">
        <v>271</v>
      </c>
      <c r="AU919" s="193" t="s">
        <v>271</v>
      </c>
      <c r="AV919" s="190" t="s">
        <v>271</v>
      </c>
      <c r="AW919" s="193" t="s">
        <v>271</v>
      </c>
      <c r="AX919" s="193" t="s">
        <v>271</v>
      </c>
      <c r="AY919" s="190" t="s">
        <v>271</v>
      </c>
      <c r="AZ919" s="193" t="s">
        <v>271</v>
      </c>
      <c r="BA919" s="193" t="s">
        <v>271</v>
      </c>
      <c r="BB919" s="190" t="s">
        <v>271</v>
      </c>
      <c r="BC919" s="193" t="s">
        <v>271</v>
      </c>
      <c r="BD919" s="193" t="s">
        <v>271</v>
      </c>
      <c r="BE919" s="190" t="s">
        <v>271</v>
      </c>
      <c r="BF919" s="193" t="s">
        <v>271</v>
      </c>
      <c r="BG919" s="193" t="s">
        <v>271</v>
      </c>
      <c r="BH919" s="190" t="s">
        <v>271</v>
      </c>
      <c r="BI919" s="193" t="s">
        <v>271</v>
      </c>
      <c r="BJ919" s="193" t="s">
        <v>271</v>
      </c>
      <c r="BK919" s="190" t="s">
        <v>271</v>
      </c>
      <c r="BL919" s="193" t="s">
        <v>271</v>
      </c>
      <c r="BM919" s="193" t="s">
        <v>271</v>
      </c>
      <c r="BN919" s="190" t="s">
        <v>271</v>
      </c>
      <c r="BO919" s="193" t="s">
        <v>271</v>
      </c>
      <c r="BP919" s="193" t="s">
        <v>271</v>
      </c>
      <c r="BQ919" s="190" t="s">
        <v>271</v>
      </c>
      <c r="BR919" s="193" t="s">
        <v>271</v>
      </c>
      <c r="BS919" s="193" t="s">
        <v>271</v>
      </c>
      <c r="BT919" s="190" t="s">
        <v>271</v>
      </c>
      <c r="BU919" s="193" t="s">
        <v>271</v>
      </c>
      <c r="BV919" s="193" t="s">
        <v>271</v>
      </c>
      <c r="BW919" s="193">
        <v>0</v>
      </c>
      <c r="BX919" s="193">
        <v>0</v>
      </c>
      <c r="BY919" s="193">
        <v>0</v>
      </c>
      <c r="BZ919" s="193">
        <v>215</v>
      </c>
      <c r="CA919" s="193">
        <v>280</v>
      </c>
      <c r="CB919" s="193">
        <v>495</v>
      </c>
      <c r="CC919" s="190" t="s">
        <v>271</v>
      </c>
      <c r="CD919" s="193" t="s">
        <v>271</v>
      </c>
      <c r="CE919" s="193" t="s">
        <v>271</v>
      </c>
      <c r="CF919" s="190" t="s">
        <v>271</v>
      </c>
      <c r="CG919" s="193" t="s">
        <v>271</v>
      </c>
      <c r="CH919" s="193" t="s">
        <v>271</v>
      </c>
      <c r="CI919" s="190" t="s">
        <v>271</v>
      </c>
      <c r="CJ919" s="193" t="s">
        <v>271</v>
      </c>
      <c r="CK919" s="193" t="s">
        <v>271</v>
      </c>
      <c r="CL919" s="190" t="s">
        <v>271</v>
      </c>
      <c r="CM919" s="193" t="s">
        <v>271</v>
      </c>
      <c r="CN919" s="193" t="s">
        <v>271</v>
      </c>
      <c r="CO919" s="190" t="s">
        <v>271</v>
      </c>
      <c r="CP919" s="193" t="s">
        <v>271</v>
      </c>
      <c r="CQ919" s="193" t="s">
        <v>271</v>
      </c>
      <c r="CR919" s="190" t="s">
        <v>287</v>
      </c>
      <c r="CS919" s="193">
        <v>0</v>
      </c>
      <c r="CT919" s="193">
        <v>0</v>
      </c>
      <c r="CU919" s="190" t="s">
        <v>271</v>
      </c>
      <c r="CV919" s="193" t="s">
        <v>271</v>
      </c>
      <c r="CW919" s="193" t="s">
        <v>271</v>
      </c>
      <c r="CX919" s="190" t="s">
        <v>271</v>
      </c>
      <c r="CY919" s="193" t="s">
        <v>271</v>
      </c>
      <c r="CZ919" s="193" t="s">
        <v>271</v>
      </c>
      <c r="DA919" s="190" t="s">
        <v>287</v>
      </c>
      <c r="DB919" s="193">
        <v>495</v>
      </c>
      <c r="DC919" s="193">
        <v>0</v>
      </c>
      <c r="DD919" s="190" t="s">
        <v>287</v>
      </c>
      <c r="DE919" s="193">
        <v>495</v>
      </c>
      <c r="DF919" s="193">
        <v>0</v>
      </c>
      <c r="DG919" s="190" t="s">
        <v>271</v>
      </c>
      <c r="DH919" s="193" t="s">
        <v>271</v>
      </c>
      <c r="DI919" s="193" t="s">
        <v>271</v>
      </c>
      <c r="DJ919" s="190" t="s">
        <v>271</v>
      </c>
      <c r="DK919" s="193" t="s">
        <v>271</v>
      </c>
      <c r="DL919" s="193" t="s">
        <v>271</v>
      </c>
      <c r="DM919" s="190" t="s">
        <v>287</v>
      </c>
      <c r="DN919" s="193">
        <v>495</v>
      </c>
      <c r="DO919" s="193">
        <v>0</v>
      </c>
      <c r="DP919" s="190" t="s">
        <v>271</v>
      </c>
      <c r="DQ919" s="193" t="s">
        <v>271</v>
      </c>
      <c r="DR919" s="193" t="s">
        <v>271</v>
      </c>
      <c r="DS919" s="190" t="s">
        <v>271</v>
      </c>
      <c r="DT919" s="193" t="s">
        <v>271</v>
      </c>
      <c r="DU919" s="193" t="s">
        <v>271</v>
      </c>
      <c r="DV919" s="190" t="s">
        <v>271</v>
      </c>
      <c r="DW919" s="193" t="s">
        <v>271</v>
      </c>
      <c r="DX919" s="193" t="s">
        <v>271</v>
      </c>
      <c r="DY919" s="193"/>
      <c r="DZ919" s="190" t="s">
        <v>297</v>
      </c>
      <c r="EA919" s="190" t="s">
        <v>271</v>
      </c>
      <c r="EB919" s="190" t="s">
        <v>271</v>
      </c>
      <c r="EC919" s="190" t="s">
        <v>297</v>
      </c>
      <c r="ED919" s="190" t="s">
        <v>271</v>
      </c>
      <c r="EE919" s="190" t="s">
        <v>271</v>
      </c>
      <c r="EF919" s="190" t="s">
        <v>13578</v>
      </c>
      <c r="EG919" s="190" t="s">
        <v>285</v>
      </c>
      <c r="EH919" s="190" t="s">
        <v>284</v>
      </c>
      <c r="EI919" s="190" t="s">
        <v>283</v>
      </c>
      <c r="EJ919" s="190" t="s">
        <v>245</v>
      </c>
      <c r="EK919" s="190" t="s">
        <v>282</v>
      </c>
      <c r="EL919" s="190" t="s">
        <v>272</v>
      </c>
      <c r="EM919" s="190" t="s">
        <v>272</v>
      </c>
      <c r="EN919" s="190" t="s">
        <v>272</v>
      </c>
      <c r="EO919" s="190" t="s">
        <v>272</v>
      </c>
      <c r="EP919" s="190" t="s">
        <v>350</v>
      </c>
      <c r="EQ919" s="190">
        <v>4</v>
      </c>
      <c r="ER919" s="190" t="s">
        <v>280</v>
      </c>
      <c r="ES919" s="190" t="s">
        <v>272</v>
      </c>
      <c r="ET919" s="190" t="s">
        <v>272</v>
      </c>
      <c r="EU919" s="190" t="s">
        <v>272</v>
      </c>
      <c r="EV919" s="190" t="s">
        <v>272</v>
      </c>
      <c r="EW919" s="190" t="s">
        <v>279</v>
      </c>
      <c r="EX919" s="190">
        <v>4</v>
      </c>
      <c r="EY919" s="190" t="s">
        <v>302</v>
      </c>
      <c r="EZ919" s="190" t="s">
        <v>268</v>
      </c>
      <c r="FA919" s="190" t="s">
        <v>258</v>
      </c>
      <c r="FB919" s="190">
        <v>5</v>
      </c>
      <c r="FC919" s="190" t="s">
        <v>276</v>
      </c>
      <c r="FD919" s="190" t="s">
        <v>482</v>
      </c>
      <c r="FE919" s="190" t="s">
        <v>271</v>
      </c>
      <c r="FF919" s="190" t="s">
        <v>263</v>
      </c>
      <c r="FG919" s="190" t="s">
        <v>13577</v>
      </c>
      <c r="FO919" s="190" t="s">
        <v>271</v>
      </c>
      <c r="FP919" s="190" t="s">
        <v>271</v>
      </c>
      <c r="FQ919" s="190">
        <v>0</v>
      </c>
      <c r="FR919" s="190">
        <v>495</v>
      </c>
      <c r="FS919" s="190" t="s">
        <v>297</v>
      </c>
      <c r="FT919" s="190" t="s">
        <v>297</v>
      </c>
      <c r="FU919" s="190" t="s">
        <v>297</v>
      </c>
      <c r="FV919" s="190" t="s">
        <v>297</v>
      </c>
      <c r="FW919" s="190" t="s">
        <v>297</v>
      </c>
      <c r="FX919" s="190" t="s">
        <v>297</v>
      </c>
      <c r="FY919" s="190" t="s">
        <v>297</v>
      </c>
      <c r="FZ919" s="190" t="s">
        <v>297</v>
      </c>
      <c r="GA919" s="190" t="s">
        <v>297</v>
      </c>
      <c r="GB919" s="190" t="s">
        <v>297</v>
      </c>
      <c r="GC919" s="190" t="s">
        <v>297</v>
      </c>
      <c r="GD919" s="190" t="s">
        <v>297</v>
      </c>
      <c r="GE919" s="190" t="s">
        <v>272</v>
      </c>
    </row>
    <row r="920" spans="1:187" x14ac:dyDescent="0.3">
      <c r="A920" s="190" t="s">
        <v>296</v>
      </c>
      <c r="B920" s="190">
        <v>3768</v>
      </c>
      <c r="C920" s="190" t="s">
        <v>182</v>
      </c>
      <c r="D920" s="190" t="s">
        <v>240</v>
      </c>
      <c r="F920" s="190" t="s">
        <v>13576</v>
      </c>
      <c r="G920" s="190" t="s">
        <v>13567</v>
      </c>
      <c r="Q920" s="190"/>
      <c r="R920" s="190"/>
      <c r="S920" s="190"/>
      <c r="U920" s="190"/>
      <c r="V920" s="190" t="s">
        <v>13575</v>
      </c>
      <c r="W920" s="190" t="s">
        <v>13574</v>
      </c>
      <c r="X920" s="190" t="s">
        <v>13573</v>
      </c>
      <c r="Y920" s="190" t="s">
        <v>13572</v>
      </c>
      <c r="Z920" s="190" t="s">
        <v>13571</v>
      </c>
      <c r="AA920" s="190" t="s">
        <v>13570</v>
      </c>
      <c r="AB920" s="190" t="s">
        <v>310</v>
      </c>
      <c r="AC920" s="190" t="s">
        <v>13569</v>
      </c>
      <c r="AD920" s="190" t="s">
        <v>325</v>
      </c>
      <c r="AE920" s="190" t="s">
        <v>13568</v>
      </c>
      <c r="AG920" s="190"/>
      <c r="AH920" s="190"/>
      <c r="AI920" s="190"/>
      <c r="AJ920" s="190"/>
      <c r="AK920" s="190"/>
      <c r="AL920" s="190"/>
      <c r="AM920" s="193">
        <v>0</v>
      </c>
      <c r="AN920" s="193">
        <v>0</v>
      </c>
      <c r="AO920" s="193">
        <v>0</v>
      </c>
      <c r="AP920" s="193">
        <v>0</v>
      </c>
      <c r="AQ920" s="193">
        <v>0</v>
      </c>
      <c r="AR920" s="193">
        <v>0</v>
      </c>
      <c r="AS920" s="190" t="s">
        <v>271</v>
      </c>
      <c r="AT920" s="193" t="s">
        <v>271</v>
      </c>
      <c r="AU920" s="193" t="s">
        <v>271</v>
      </c>
      <c r="AV920" s="190" t="s">
        <v>271</v>
      </c>
      <c r="AW920" s="193" t="s">
        <v>271</v>
      </c>
      <c r="AX920" s="193" t="s">
        <v>271</v>
      </c>
      <c r="AY920" s="190" t="s">
        <v>271</v>
      </c>
      <c r="AZ920" s="193" t="s">
        <v>271</v>
      </c>
      <c r="BA920" s="193" t="s">
        <v>271</v>
      </c>
      <c r="BB920" s="190" t="s">
        <v>271</v>
      </c>
      <c r="BC920" s="193" t="s">
        <v>271</v>
      </c>
      <c r="BD920" s="193" t="s">
        <v>271</v>
      </c>
      <c r="BE920" s="190" t="s">
        <v>271</v>
      </c>
      <c r="BF920" s="193" t="s">
        <v>271</v>
      </c>
      <c r="BG920" s="193" t="s">
        <v>271</v>
      </c>
      <c r="BH920" s="190" t="s">
        <v>271</v>
      </c>
      <c r="BI920" s="193" t="s">
        <v>271</v>
      </c>
      <c r="BJ920" s="193" t="s">
        <v>271</v>
      </c>
      <c r="BK920" s="190" t="s">
        <v>271</v>
      </c>
      <c r="BL920" s="193" t="s">
        <v>271</v>
      </c>
      <c r="BM920" s="193" t="s">
        <v>271</v>
      </c>
      <c r="BN920" s="190" t="s">
        <v>271</v>
      </c>
      <c r="BO920" s="193" t="s">
        <v>271</v>
      </c>
      <c r="BP920" s="193" t="s">
        <v>271</v>
      </c>
      <c r="BQ920" s="190" t="s">
        <v>271</v>
      </c>
      <c r="BR920" s="193" t="s">
        <v>271</v>
      </c>
      <c r="BS920" s="193" t="s">
        <v>271</v>
      </c>
      <c r="BT920" s="190" t="s">
        <v>271</v>
      </c>
      <c r="BU920" s="193" t="s">
        <v>271</v>
      </c>
      <c r="BV920" s="193" t="s">
        <v>271</v>
      </c>
      <c r="BW920" s="193">
        <v>0</v>
      </c>
      <c r="BX920" s="193">
        <v>0</v>
      </c>
      <c r="BY920" s="193">
        <v>0</v>
      </c>
      <c r="BZ920" s="193">
        <v>0</v>
      </c>
      <c r="CA920" s="193">
        <v>0</v>
      </c>
      <c r="CB920" s="193">
        <v>0</v>
      </c>
      <c r="CC920" s="190" t="s">
        <v>271</v>
      </c>
      <c r="CD920" s="193" t="s">
        <v>271</v>
      </c>
      <c r="CE920" s="193" t="s">
        <v>271</v>
      </c>
      <c r="CF920" s="190" t="s">
        <v>271</v>
      </c>
      <c r="CG920" s="193" t="s">
        <v>271</v>
      </c>
      <c r="CH920" s="193" t="s">
        <v>271</v>
      </c>
      <c r="CI920" s="190" t="s">
        <v>271</v>
      </c>
      <c r="CJ920" s="193" t="s">
        <v>271</v>
      </c>
      <c r="CK920" s="193" t="s">
        <v>271</v>
      </c>
      <c r="CL920" s="190" t="s">
        <v>271</v>
      </c>
      <c r="CM920" s="193" t="s">
        <v>271</v>
      </c>
      <c r="CN920" s="193" t="s">
        <v>271</v>
      </c>
      <c r="CO920" s="190" t="s">
        <v>271</v>
      </c>
      <c r="CP920" s="193" t="s">
        <v>271</v>
      </c>
      <c r="CQ920" s="193" t="s">
        <v>271</v>
      </c>
      <c r="CR920" s="190" t="s">
        <v>271</v>
      </c>
      <c r="CS920" s="193" t="s">
        <v>271</v>
      </c>
      <c r="CT920" s="193" t="s">
        <v>271</v>
      </c>
      <c r="CU920" s="190" t="s">
        <v>271</v>
      </c>
      <c r="CV920" s="193" t="s">
        <v>271</v>
      </c>
      <c r="CW920" s="193" t="s">
        <v>271</v>
      </c>
      <c r="CX920" s="190" t="s">
        <v>271</v>
      </c>
      <c r="CY920" s="193" t="s">
        <v>271</v>
      </c>
      <c r="CZ920" s="193" t="s">
        <v>271</v>
      </c>
      <c r="DA920" s="190" t="s">
        <v>271</v>
      </c>
      <c r="DB920" s="193" t="s">
        <v>271</v>
      </c>
      <c r="DC920" s="193" t="s">
        <v>271</v>
      </c>
      <c r="DD920" s="190" t="s">
        <v>271</v>
      </c>
      <c r="DE920" s="193" t="s">
        <v>271</v>
      </c>
      <c r="DF920" s="193" t="s">
        <v>271</v>
      </c>
      <c r="DG920" s="190" t="s">
        <v>271</v>
      </c>
      <c r="DH920" s="193" t="s">
        <v>271</v>
      </c>
      <c r="DI920" s="193" t="s">
        <v>271</v>
      </c>
      <c r="DJ920" s="190" t="s">
        <v>271</v>
      </c>
      <c r="DK920" s="193" t="s">
        <v>271</v>
      </c>
      <c r="DL920" s="193" t="s">
        <v>271</v>
      </c>
      <c r="DM920" s="190" t="s">
        <v>287</v>
      </c>
      <c r="DN920" s="193">
        <v>0</v>
      </c>
      <c r="DO920" s="193">
        <v>0</v>
      </c>
      <c r="DP920" s="190" t="s">
        <v>271</v>
      </c>
      <c r="DQ920" s="193" t="s">
        <v>271</v>
      </c>
      <c r="DR920" s="193" t="s">
        <v>271</v>
      </c>
      <c r="DS920" s="190" t="s">
        <v>271</v>
      </c>
      <c r="DT920" s="193" t="s">
        <v>271</v>
      </c>
      <c r="DU920" s="193" t="s">
        <v>271</v>
      </c>
      <c r="DV920" s="190" t="s">
        <v>271</v>
      </c>
      <c r="DW920" s="193" t="s">
        <v>271</v>
      </c>
      <c r="DX920" s="193" t="s">
        <v>271</v>
      </c>
      <c r="DY920" s="193"/>
      <c r="DZ920" s="190" t="s">
        <v>297</v>
      </c>
      <c r="EA920" s="190" t="s">
        <v>271</v>
      </c>
      <c r="EB920" s="190" t="s">
        <v>271</v>
      </c>
      <c r="EC920" s="190" t="s">
        <v>297</v>
      </c>
      <c r="ED920" s="190" t="s">
        <v>271</v>
      </c>
      <c r="EE920" s="190" t="s">
        <v>271</v>
      </c>
      <c r="EF920" s="190" t="s">
        <v>271</v>
      </c>
      <c r="EG920" s="190" t="s">
        <v>285</v>
      </c>
      <c r="EH920" s="190" t="s">
        <v>284</v>
      </c>
      <c r="EI920" s="190" t="s">
        <v>319</v>
      </c>
      <c r="EJ920" s="190" t="s">
        <v>244</v>
      </c>
      <c r="EK920" s="190" t="s">
        <v>282</v>
      </c>
      <c r="EL920" s="190" t="s">
        <v>297</v>
      </c>
      <c r="EM920" s="190" t="s">
        <v>272</v>
      </c>
      <c r="EN920" s="190" t="s">
        <v>272</v>
      </c>
      <c r="EO920" s="190" t="s">
        <v>297</v>
      </c>
      <c r="EP920" s="190" t="s">
        <v>281</v>
      </c>
      <c r="EQ920" s="190">
        <v>2</v>
      </c>
      <c r="ER920" s="190" t="s">
        <v>280</v>
      </c>
      <c r="ES920" s="190" t="s">
        <v>272</v>
      </c>
      <c r="ET920" s="190" t="s">
        <v>272</v>
      </c>
      <c r="EU920" s="190" t="s">
        <v>272</v>
      </c>
      <c r="EV920" s="190" t="s">
        <v>272</v>
      </c>
      <c r="EW920" s="190" t="s">
        <v>279</v>
      </c>
      <c r="EX920" s="190">
        <v>4</v>
      </c>
      <c r="EY920" s="190" t="s">
        <v>302</v>
      </c>
      <c r="EZ920" s="190" t="s">
        <v>268</v>
      </c>
      <c r="FA920" s="190" t="s">
        <v>259</v>
      </c>
      <c r="FB920" s="190" t="s">
        <v>271</v>
      </c>
      <c r="FC920" s="190" t="s">
        <v>276</v>
      </c>
      <c r="FD920" s="190" t="s">
        <v>348</v>
      </c>
      <c r="FE920" s="190" t="s">
        <v>537</v>
      </c>
      <c r="FF920" s="190" t="s">
        <v>262</v>
      </c>
      <c r="FG920" s="190" t="s">
        <v>271</v>
      </c>
      <c r="FO920" s="190" t="s">
        <v>271</v>
      </c>
      <c r="FP920" s="190" t="s">
        <v>271</v>
      </c>
      <c r="FQ920" s="190">
        <v>0</v>
      </c>
      <c r="FR920" s="190">
        <v>0</v>
      </c>
      <c r="FS920" s="190" t="s">
        <v>297</v>
      </c>
      <c r="FT920" s="190" t="s">
        <v>297</v>
      </c>
      <c r="FU920" s="190" t="s">
        <v>297</v>
      </c>
      <c r="FV920" s="190" t="s">
        <v>297</v>
      </c>
      <c r="FW920" s="190" t="s">
        <v>297</v>
      </c>
      <c r="FX920" s="190" t="s">
        <v>297</v>
      </c>
      <c r="FY920" s="190" t="s">
        <v>297</v>
      </c>
      <c r="FZ920" s="190" t="s">
        <v>297</v>
      </c>
      <c r="GA920" s="190" t="s">
        <v>297</v>
      </c>
      <c r="GB920" s="190" t="s">
        <v>297</v>
      </c>
      <c r="GC920" s="190" t="s">
        <v>297</v>
      </c>
      <c r="GD920" s="190" t="s">
        <v>297</v>
      </c>
      <c r="GE920" s="190" t="s">
        <v>297</v>
      </c>
    </row>
    <row r="921" spans="1:187" x14ac:dyDescent="0.3">
      <c r="A921" s="190" t="s">
        <v>296</v>
      </c>
      <c r="B921" s="190">
        <v>3769</v>
      </c>
      <c r="C921" s="190" t="s">
        <v>183</v>
      </c>
      <c r="D921" s="190" t="s">
        <v>240</v>
      </c>
      <c r="F921" s="190" t="s">
        <v>12553</v>
      </c>
      <c r="G921" s="190" t="s">
        <v>12545</v>
      </c>
      <c r="Q921" s="190"/>
      <c r="R921" s="190"/>
      <c r="S921" s="190"/>
      <c r="U921" s="190"/>
      <c r="V921" s="190" t="s">
        <v>570</v>
      </c>
      <c r="W921" s="190" t="s">
        <v>12552</v>
      </c>
      <c r="X921" s="190" t="s">
        <v>12551</v>
      </c>
      <c r="Y921" s="190" t="s">
        <v>573</v>
      </c>
      <c r="Z921" s="190" t="s">
        <v>572</v>
      </c>
      <c r="AA921" s="190" t="s">
        <v>12550</v>
      </c>
      <c r="AB921" s="190" t="s">
        <v>291</v>
      </c>
      <c r="AC921" s="190" t="s">
        <v>12549</v>
      </c>
      <c r="AD921" s="190" t="s">
        <v>289</v>
      </c>
      <c r="AE921" s="190" t="s">
        <v>183</v>
      </c>
      <c r="AG921" s="190"/>
      <c r="AH921" s="190"/>
      <c r="AI921" s="190"/>
      <c r="AJ921" s="190"/>
      <c r="AK921" s="190"/>
      <c r="AL921" s="190"/>
      <c r="AM921" s="193">
        <v>1013</v>
      </c>
      <c r="AN921" s="193">
        <v>1053</v>
      </c>
      <c r="AO921" s="193">
        <v>2066</v>
      </c>
      <c r="AP921" s="193">
        <v>829</v>
      </c>
      <c r="AQ921" s="193">
        <v>873</v>
      </c>
      <c r="AR921" s="193">
        <v>1702</v>
      </c>
      <c r="AS921" s="190" t="s">
        <v>271</v>
      </c>
      <c r="AT921" s="193" t="s">
        <v>271</v>
      </c>
      <c r="AU921" s="193" t="s">
        <v>271</v>
      </c>
      <c r="AV921" s="190" t="s">
        <v>271</v>
      </c>
      <c r="AW921" s="193" t="s">
        <v>271</v>
      </c>
      <c r="AX921" s="193" t="s">
        <v>271</v>
      </c>
      <c r="AY921" s="190" t="s">
        <v>287</v>
      </c>
      <c r="AZ921" s="193">
        <v>1702</v>
      </c>
      <c r="BA921" s="193">
        <v>0</v>
      </c>
      <c r="BB921" s="190" t="s">
        <v>271</v>
      </c>
      <c r="BC921" s="193" t="s">
        <v>271</v>
      </c>
      <c r="BD921" s="193" t="s">
        <v>271</v>
      </c>
      <c r="BE921" s="190" t="s">
        <v>271</v>
      </c>
      <c r="BF921" s="193" t="s">
        <v>271</v>
      </c>
      <c r="BG921" s="193" t="s">
        <v>271</v>
      </c>
      <c r="BH921" s="190" t="s">
        <v>271</v>
      </c>
      <c r="BI921" s="193" t="s">
        <v>271</v>
      </c>
      <c r="BJ921" s="193" t="s">
        <v>271</v>
      </c>
      <c r="BK921" s="190" t="s">
        <v>271</v>
      </c>
      <c r="BL921" s="193" t="s">
        <v>271</v>
      </c>
      <c r="BM921" s="193" t="s">
        <v>271</v>
      </c>
      <c r="BN921" s="190" t="s">
        <v>287</v>
      </c>
      <c r="BO921" s="193">
        <v>645</v>
      </c>
      <c r="BP921" s="193">
        <v>0</v>
      </c>
      <c r="BQ921" s="190" t="s">
        <v>271</v>
      </c>
      <c r="BR921" s="193" t="s">
        <v>271</v>
      </c>
      <c r="BS921" s="193" t="s">
        <v>271</v>
      </c>
      <c r="BT921" s="190" t="s">
        <v>287</v>
      </c>
      <c r="BU921" s="193">
        <v>645</v>
      </c>
      <c r="BV921" s="193">
        <v>2066</v>
      </c>
      <c r="BW921" s="193">
        <v>309256</v>
      </c>
      <c r="BX921" s="193">
        <v>314244</v>
      </c>
      <c r="BY921" s="193">
        <v>623500</v>
      </c>
      <c r="BZ921" s="193">
        <v>111169</v>
      </c>
      <c r="CA921" s="193">
        <v>112962</v>
      </c>
      <c r="CB921" s="193">
        <v>224131</v>
      </c>
      <c r="CC921" s="190" t="s">
        <v>271</v>
      </c>
      <c r="CD921" s="193" t="s">
        <v>271</v>
      </c>
      <c r="CE921" s="193" t="s">
        <v>271</v>
      </c>
      <c r="CF921" s="190" t="s">
        <v>271</v>
      </c>
      <c r="CG921" s="193" t="s">
        <v>271</v>
      </c>
      <c r="CH921" s="193" t="s">
        <v>271</v>
      </c>
      <c r="CI921" s="190" t="s">
        <v>271</v>
      </c>
      <c r="CJ921" s="193" t="s">
        <v>271</v>
      </c>
      <c r="CK921" s="193" t="s">
        <v>271</v>
      </c>
      <c r="CL921" s="190" t="s">
        <v>271</v>
      </c>
      <c r="CM921" s="193" t="s">
        <v>271</v>
      </c>
      <c r="CN921" s="193" t="s">
        <v>271</v>
      </c>
      <c r="CO921" s="190" t="s">
        <v>271</v>
      </c>
      <c r="CP921" s="193" t="s">
        <v>271</v>
      </c>
      <c r="CQ921" s="193" t="s">
        <v>271</v>
      </c>
      <c r="CR921" s="190" t="s">
        <v>287</v>
      </c>
      <c r="CS921" s="193">
        <v>224131</v>
      </c>
      <c r="CT921" s="193">
        <v>623500</v>
      </c>
      <c r="CU921" s="190" t="s">
        <v>287</v>
      </c>
      <c r="CV921" s="193">
        <v>3908</v>
      </c>
      <c r="CW921" s="193">
        <v>10883</v>
      </c>
      <c r="CX921" s="190" t="s">
        <v>271</v>
      </c>
      <c r="CY921" s="193" t="s">
        <v>271</v>
      </c>
      <c r="CZ921" s="193" t="s">
        <v>271</v>
      </c>
      <c r="DA921" s="190" t="s">
        <v>287</v>
      </c>
      <c r="DB921" s="193">
        <v>107</v>
      </c>
      <c r="DC921" s="193">
        <v>623500</v>
      </c>
      <c r="DD921" s="190" t="s">
        <v>271</v>
      </c>
      <c r="DE921" s="193" t="s">
        <v>271</v>
      </c>
      <c r="DF921" s="193" t="s">
        <v>271</v>
      </c>
      <c r="DG921" s="190" t="s">
        <v>271</v>
      </c>
      <c r="DH921" s="193" t="s">
        <v>271</v>
      </c>
      <c r="DI921" s="193" t="s">
        <v>271</v>
      </c>
      <c r="DJ921" s="190" t="s">
        <v>271</v>
      </c>
      <c r="DK921" s="193" t="s">
        <v>271</v>
      </c>
      <c r="DL921" s="193" t="s">
        <v>271</v>
      </c>
      <c r="DM921" s="190" t="s">
        <v>271</v>
      </c>
      <c r="DN921" s="193" t="s">
        <v>271</v>
      </c>
      <c r="DO921" s="193" t="s">
        <v>271</v>
      </c>
      <c r="DP921" s="190" t="s">
        <v>287</v>
      </c>
      <c r="DQ921" s="193">
        <v>3908</v>
      </c>
      <c r="DR921" s="193">
        <v>10883</v>
      </c>
      <c r="DS921" s="190" t="s">
        <v>287</v>
      </c>
      <c r="DT921" s="193">
        <v>645</v>
      </c>
      <c r="DU921" s="193">
        <v>2066</v>
      </c>
      <c r="DV921" s="190" t="s">
        <v>271</v>
      </c>
      <c r="DW921" s="193" t="s">
        <v>271</v>
      </c>
      <c r="DX921" s="193" t="s">
        <v>271</v>
      </c>
      <c r="DY921" s="193"/>
      <c r="DZ921" s="190" t="s">
        <v>297</v>
      </c>
      <c r="EA921" s="190" t="s">
        <v>271</v>
      </c>
      <c r="EB921" s="190" t="s">
        <v>271</v>
      </c>
      <c r="EC921" s="190" t="s">
        <v>272</v>
      </c>
      <c r="ED921" s="190" t="s">
        <v>694</v>
      </c>
      <c r="EE921" s="190" t="s">
        <v>307</v>
      </c>
      <c r="EF921" s="190" t="s">
        <v>12548</v>
      </c>
      <c r="EG921" s="190" t="s">
        <v>321</v>
      </c>
      <c r="EH921" s="190" t="s">
        <v>380</v>
      </c>
      <c r="EI921" s="190" t="s">
        <v>483</v>
      </c>
      <c r="EJ921" s="190" t="s">
        <v>246</v>
      </c>
      <c r="EK921" s="190" t="s">
        <v>282</v>
      </c>
      <c r="EL921" s="190" t="s">
        <v>272</v>
      </c>
      <c r="EM921" s="190" t="s">
        <v>272</v>
      </c>
      <c r="EN921" s="190" t="s">
        <v>272</v>
      </c>
      <c r="EO921" s="190" t="s">
        <v>272</v>
      </c>
      <c r="EP921" s="190" t="s">
        <v>350</v>
      </c>
      <c r="EQ921" s="190">
        <v>4</v>
      </c>
      <c r="ER921" s="190" t="s">
        <v>280</v>
      </c>
      <c r="ES921" s="190" t="s">
        <v>272</v>
      </c>
      <c r="ET921" s="190" t="s">
        <v>272</v>
      </c>
      <c r="EU921" s="190" t="s">
        <v>272</v>
      </c>
      <c r="EV921" s="190" t="s">
        <v>272</v>
      </c>
      <c r="EW921" s="190" t="s">
        <v>279</v>
      </c>
      <c r="EX921" s="190">
        <v>4</v>
      </c>
      <c r="EY921" s="190" t="s">
        <v>318</v>
      </c>
      <c r="EZ921" s="190" t="s">
        <v>266</v>
      </c>
      <c r="FA921" s="190" t="s">
        <v>257</v>
      </c>
      <c r="FB921" s="190">
        <v>8</v>
      </c>
      <c r="FC921" s="190" t="s">
        <v>276</v>
      </c>
      <c r="FD921" s="190" t="s">
        <v>348</v>
      </c>
      <c r="FE921" s="190" t="s">
        <v>300</v>
      </c>
      <c r="FF921" s="190" t="s">
        <v>264</v>
      </c>
      <c r="FG921" s="190" t="s">
        <v>12547</v>
      </c>
      <c r="FO921" s="190" t="s">
        <v>271</v>
      </c>
      <c r="FP921" s="190" t="s">
        <v>271</v>
      </c>
      <c r="FQ921" s="190">
        <v>623500</v>
      </c>
      <c r="FR921" s="190">
        <v>224131</v>
      </c>
      <c r="FS921" s="190" t="s">
        <v>271</v>
      </c>
      <c r="FT921" s="190" t="s">
        <v>271</v>
      </c>
      <c r="FU921" s="190" t="s">
        <v>271</v>
      </c>
      <c r="FV921" s="190" t="s">
        <v>271</v>
      </c>
      <c r="FW921" s="190" t="s">
        <v>271</v>
      </c>
      <c r="FX921" s="190" t="s">
        <v>271</v>
      </c>
      <c r="FY921" s="190" t="s">
        <v>271</v>
      </c>
      <c r="FZ921" s="190" t="s">
        <v>271</v>
      </c>
      <c r="GA921" s="190" t="s">
        <v>271</v>
      </c>
      <c r="GB921" s="190" t="s">
        <v>271</v>
      </c>
      <c r="GC921" s="190" t="s">
        <v>271</v>
      </c>
      <c r="GD921" s="190" t="s">
        <v>271</v>
      </c>
      <c r="GE921" s="190" t="s">
        <v>272</v>
      </c>
    </row>
    <row r="922" spans="1:187" x14ac:dyDescent="0.3">
      <c r="A922" s="190" t="s">
        <v>372</v>
      </c>
      <c r="B922" s="190">
        <v>3679</v>
      </c>
      <c r="C922" s="190" t="s">
        <v>183</v>
      </c>
      <c r="D922" s="190" t="s">
        <v>240</v>
      </c>
      <c r="E922" s="190" t="s">
        <v>9066</v>
      </c>
      <c r="F922" s="190" t="s">
        <v>9065</v>
      </c>
      <c r="G922" s="190" t="s">
        <v>4028</v>
      </c>
      <c r="H922" s="190" t="s">
        <v>369</v>
      </c>
      <c r="I922" s="190" t="s">
        <v>523</v>
      </c>
      <c r="J922" s="190" t="s">
        <v>271</v>
      </c>
      <c r="K922" s="190" t="s">
        <v>271</v>
      </c>
      <c r="L922" s="190" t="s">
        <v>271</v>
      </c>
      <c r="M922" s="190" t="s">
        <v>271</v>
      </c>
      <c r="N922" s="190" t="s">
        <v>271</v>
      </c>
      <c r="O922" s="190" t="s">
        <v>271</v>
      </c>
      <c r="P922" s="190" t="s">
        <v>271</v>
      </c>
      <c r="Q922" s="191">
        <v>40469</v>
      </c>
      <c r="R922" s="191">
        <v>42360</v>
      </c>
      <c r="T922" s="190" t="s">
        <v>366</v>
      </c>
      <c r="U922" s="194">
        <v>9426423.2899999991</v>
      </c>
      <c r="V922" s="190" t="s">
        <v>608</v>
      </c>
      <c r="W922" s="190" t="s">
        <v>9064</v>
      </c>
      <c r="X922" s="190" t="s">
        <v>9063</v>
      </c>
      <c r="Y922" s="190" t="s">
        <v>271</v>
      </c>
      <c r="Z922" s="190" t="s">
        <v>271</v>
      </c>
      <c r="AA922" s="190" t="s">
        <v>271</v>
      </c>
      <c r="AB922" s="190" t="s">
        <v>310</v>
      </c>
      <c r="AC922" s="190" t="s">
        <v>9062</v>
      </c>
      <c r="AD922" s="190" t="s">
        <v>674</v>
      </c>
      <c r="AE922" s="190" t="s">
        <v>9061</v>
      </c>
      <c r="AF922" s="190" t="s">
        <v>9060</v>
      </c>
      <c r="AG922" s="193">
        <v>3052</v>
      </c>
      <c r="AH922" s="193">
        <v>3687</v>
      </c>
      <c r="AI922" s="193">
        <v>6739</v>
      </c>
      <c r="AJ922" s="193">
        <v>8410</v>
      </c>
      <c r="AK922" s="193">
        <v>8740</v>
      </c>
      <c r="AL922" s="193">
        <v>17150</v>
      </c>
      <c r="AM922" s="193">
        <v>0</v>
      </c>
      <c r="AN922" s="193">
        <v>0</v>
      </c>
      <c r="AO922" s="193">
        <v>0</v>
      </c>
      <c r="AP922" s="193">
        <v>0</v>
      </c>
      <c r="AQ922" s="193">
        <v>0</v>
      </c>
      <c r="AR922" s="193">
        <v>0</v>
      </c>
      <c r="AS922" s="190" t="s">
        <v>271</v>
      </c>
      <c r="AT922" s="193" t="s">
        <v>271</v>
      </c>
      <c r="AU922" s="193" t="s">
        <v>271</v>
      </c>
      <c r="AV922" s="190" t="s">
        <v>271</v>
      </c>
      <c r="AW922" s="193" t="s">
        <v>271</v>
      </c>
      <c r="AX922" s="193" t="s">
        <v>271</v>
      </c>
      <c r="AY922" s="190" t="s">
        <v>271</v>
      </c>
      <c r="AZ922" s="193" t="s">
        <v>271</v>
      </c>
      <c r="BA922" s="193" t="s">
        <v>271</v>
      </c>
      <c r="BB922" s="190" t="s">
        <v>271</v>
      </c>
      <c r="BC922" s="193" t="s">
        <v>271</v>
      </c>
      <c r="BD922" s="193" t="s">
        <v>271</v>
      </c>
      <c r="BE922" s="190" t="s">
        <v>271</v>
      </c>
      <c r="BF922" s="193" t="s">
        <v>271</v>
      </c>
      <c r="BG922" s="193" t="s">
        <v>271</v>
      </c>
      <c r="BH922" s="190" t="s">
        <v>271</v>
      </c>
      <c r="BI922" s="193" t="s">
        <v>271</v>
      </c>
      <c r="BJ922" s="193" t="s">
        <v>271</v>
      </c>
      <c r="BK922" s="190" t="s">
        <v>271</v>
      </c>
      <c r="BL922" s="193" t="s">
        <v>271</v>
      </c>
      <c r="BM922" s="193" t="s">
        <v>271</v>
      </c>
      <c r="BN922" s="190" t="s">
        <v>271</v>
      </c>
      <c r="BO922" s="193" t="s">
        <v>271</v>
      </c>
      <c r="BP922" s="193" t="s">
        <v>271</v>
      </c>
      <c r="BQ922" s="190" t="s">
        <v>271</v>
      </c>
      <c r="BR922" s="193" t="s">
        <v>271</v>
      </c>
      <c r="BS922" s="193" t="s">
        <v>271</v>
      </c>
      <c r="BT922" s="190" t="s">
        <v>271</v>
      </c>
      <c r="BU922" s="193" t="s">
        <v>271</v>
      </c>
      <c r="BV922" s="193" t="s">
        <v>271</v>
      </c>
      <c r="BW922" s="193">
        <v>0</v>
      </c>
      <c r="BX922" s="193">
        <v>0</v>
      </c>
      <c r="BY922" s="193">
        <v>0</v>
      </c>
      <c r="BZ922" s="193">
        <v>0</v>
      </c>
      <c r="CA922" s="193">
        <v>0</v>
      </c>
      <c r="CB922" s="193">
        <v>0</v>
      </c>
      <c r="CC922" s="190" t="s">
        <v>271</v>
      </c>
      <c r="CD922" s="193" t="s">
        <v>271</v>
      </c>
      <c r="CE922" s="193" t="s">
        <v>271</v>
      </c>
      <c r="CF922" s="190" t="s">
        <v>271</v>
      </c>
      <c r="CG922" s="193" t="s">
        <v>271</v>
      </c>
      <c r="CH922" s="193" t="s">
        <v>271</v>
      </c>
      <c r="CI922" s="190" t="s">
        <v>271</v>
      </c>
      <c r="CJ922" s="193" t="s">
        <v>271</v>
      </c>
      <c r="CK922" s="193" t="s">
        <v>271</v>
      </c>
      <c r="CL922" s="190" t="s">
        <v>271</v>
      </c>
      <c r="CM922" s="193" t="s">
        <v>271</v>
      </c>
      <c r="CN922" s="193" t="s">
        <v>271</v>
      </c>
      <c r="CO922" s="190" t="s">
        <v>271</v>
      </c>
      <c r="CP922" s="193" t="s">
        <v>271</v>
      </c>
      <c r="CQ922" s="193" t="s">
        <v>271</v>
      </c>
      <c r="CR922" s="190" t="s">
        <v>287</v>
      </c>
      <c r="CS922" s="193">
        <v>0</v>
      </c>
      <c r="CT922" s="193">
        <v>0</v>
      </c>
      <c r="CU922" s="190" t="s">
        <v>271</v>
      </c>
      <c r="CV922" s="193" t="s">
        <v>271</v>
      </c>
      <c r="CW922" s="193" t="s">
        <v>271</v>
      </c>
      <c r="CX922" s="190" t="s">
        <v>271</v>
      </c>
      <c r="CY922" s="193" t="s">
        <v>271</v>
      </c>
      <c r="CZ922" s="193" t="s">
        <v>271</v>
      </c>
      <c r="DA922" s="190" t="s">
        <v>271</v>
      </c>
      <c r="DB922" s="193" t="s">
        <v>271</v>
      </c>
      <c r="DC922" s="193" t="s">
        <v>271</v>
      </c>
      <c r="DD922" s="190" t="s">
        <v>271</v>
      </c>
      <c r="DE922" s="193" t="s">
        <v>271</v>
      </c>
      <c r="DF922" s="193" t="s">
        <v>271</v>
      </c>
      <c r="DG922" s="190" t="s">
        <v>271</v>
      </c>
      <c r="DH922" s="193" t="s">
        <v>271</v>
      </c>
      <c r="DI922" s="193" t="s">
        <v>271</v>
      </c>
      <c r="DJ922" s="190" t="s">
        <v>271</v>
      </c>
      <c r="DK922" s="193" t="s">
        <v>271</v>
      </c>
      <c r="DL922" s="193" t="s">
        <v>271</v>
      </c>
      <c r="DM922" s="190" t="s">
        <v>271</v>
      </c>
      <c r="DN922" s="193" t="s">
        <v>271</v>
      </c>
      <c r="DO922" s="193" t="s">
        <v>271</v>
      </c>
      <c r="DP922" s="190" t="s">
        <v>271</v>
      </c>
      <c r="DQ922" s="193" t="s">
        <v>271</v>
      </c>
      <c r="DR922" s="193" t="s">
        <v>271</v>
      </c>
      <c r="DS922" s="190" t="s">
        <v>271</v>
      </c>
      <c r="DT922" s="193" t="s">
        <v>271</v>
      </c>
      <c r="DU922" s="193" t="s">
        <v>271</v>
      </c>
      <c r="DV922" s="190" t="s">
        <v>271</v>
      </c>
      <c r="DW922" s="193" t="s">
        <v>271</v>
      </c>
      <c r="DX922" s="193" t="s">
        <v>271</v>
      </c>
      <c r="DY922" s="190" t="s">
        <v>356</v>
      </c>
      <c r="DZ922" s="190" t="s">
        <v>272</v>
      </c>
      <c r="EA922" s="190" t="s">
        <v>355</v>
      </c>
      <c r="EB922" s="190" t="s">
        <v>271</v>
      </c>
      <c r="EC922" s="190" t="s">
        <v>297</v>
      </c>
      <c r="ED922" s="190" t="s">
        <v>271</v>
      </c>
      <c r="EE922" s="190" t="s">
        <v>271</v>
      </c>
      <c r="EF922" s="190" t="s">
        <v>271</v>
      </c>
      <c r="EG922" s="190" t="s">
        <v>352</v>
      </c>
      <c r="EH922" s="190" t="s">
        <v>271</v>
      </c>
      <c r="EI922" s="190" t="s">
        <v>283</v>
      </c>
      <c r="EJ922" s="190" t="s">
        <v>246</v>
      </c>
      <c r="EK922" s="190" t="s">
        <v>271</v>
      </c>
      <c r="EL922" s="190" t="s">
        <v>271</v>
      </c>
      <c r="EM922" s="190" t="s">
        <v>271</v>
      </c>
      <c r="EN922" s="190" t="s">
        <v>271</v>
      </c>
      <c r="EO922" s="190" t="s">
        <v>271</v>
      </c>
      <c r="EP922" s="190" t="s">
        <v>271</v>
      </c>
      <c r="EQ922" s="190" t="s">
        <v>271</v>
      </c>
      <c r="ER922" s="190" t="s">
        <v>271</v>
      </c>
      <c r="ES922" s="190" t="s">
        <v>271</v>
      </c>
      <c r="ET922" s="190" t="s">
        <v>271</v>
      </c>
      <c r="EU922" s="190" t="s">
        <v>271</v>
      </c>
      <c r="EV922" s="190" t="s">
        <v>271</v>
      </c>
      <c r="EW922" s="190" t="s">
        <v>271</v>
      </c>
      <c r="EX922" s="190" t="s">
        <v>271</v>
      </c>
      <c r="EY922" s="190" t="s">
        <v>271</v>
      </c>
      <c r="EZ922" s="190" t="s">
        <v>271</v>
      </c>
      <c r="FA922" s="190" t="s">
        <v>271</v>
      </c>
      <c r="FB922" s="193">
        <v>0</v>
      </c>
      <c r="FC922" s="190" t="s">
        <v>271</v>
      </c>
      <c r="FD922" s="190" t="s">
        <v>271</v>
      </c>
      <c r="FE922" s="190" t="s">
        <v>271</v>
      </c>
      <c r="FF922" s="190" t="s">
        <v>271</v>
      </c>
      <c r="FG922" s="190" t="s">
        <v>271</v>
      </c>
      <c r="FH922" s="190" t="s">
        <v>271</v>
      </c>
      <c r="FI922" s="190" t="s">
        <v>271</v>
      </c>
      <c r="FJ922" s="190" t="s">
        <v>271</v>
      </c>
      <c r="FK922" s="190" t="s">
        <v>271</v>
      </c>
      <c r="FL922" s="190" t="s">
        <v>271</v>
      </c>
      <c r="FM922" s="190" t="s">
        <v>271</v>
      </c>
      <c r="FN922" s="190" t="s">
        <v>271</v>
      </c>
      <c r="FO922" s="190" t="s">
        <v>9059</v>
      </c>
      <c r="FP922" s="190" t="s">
        <v>271</v>
      </c>
      <c r="FQ922" s="193">
        <v>0</v>
      </c>
      <c r="FR922" s="193">
        <v>0</v>
      </c>
      <c r="FS922" s="190" t="s">
        <v>272</v>
      </c>
      <c r="FT922" s="190" t="s">
        <v>271</v>
      </c>
      <c r="FU922" s="190" t="s">
        <v>271</v>
      </c>
      <c r="FV922" s="190" t="s">
        <v>271</v>
      </c>
      <c r="FW922" s="190" t="s">
        <v>271</v>
      </c>
      <c r="FX922" s="190" t="s">
        <v>271</v>
      </c>
      <c r="FY922" s="190" t="s">
        <v>271</v>
      </c>
      <c r="FZ922" s="190" t="s">
        <v>271</v>
      </c>
      <c r="GA922" s="190" t="s">
        <v>271</v>
      </c>
      <c r="GB922" s="190" t="s">
        <v>271</v>
      </c>
      <c r="GC922" s="190" t="s">
        <v>271</v>
      </c>
      <c r="GD922" s="190" t="s">
        <v>271</v>
      </c>
      <c r="GE922" s="190" t="s">
        <v>271</v>
      </c>
    </row>
    <row r="923" spans="1:187" x14ac:dyDescent="0.3">
      <c r="A923" s="190" t="s">
        <v>372</v>
      </c>
      <c r="B923" s="190">
        <v>3681</v>
      </c>
      <c r="C923" s="190" t="s">
        <v>183</v>
      </c>
      <c r="D923" s="190" t="s">
        <v>240</v>
      </c>
      <c r="E923" s="190" t="s">
        <v>5350</v>
      </c>
      <c r="F923" s="190" t="s">
        <v>5349</v>
      </c>
      <c r="G923" s="190" t="s">
        <v>5339</v>
      </c>
      <c r="H923" s="190" t="s">
        <v>369</v>
      </c>
      <c r="I923" s="190" t="s">
        <v>5348</v>
      </c>
      <c r="J923" s="190" t="s">
        <v>3228</v>
      </c>
      <c r="K923" s="190" t="s">
        <v>271</v>
      </c>
      <c r="L923" s="190" t="s">
        <v>271</v>
      </c>
      <c r="M923" s="190" t="s">
        <v>271</v>
      </c>
      <c r="N923" s="190" t="s">
        <v>271</v>
      </c>
      <c r="O923" s="190" t="s">
        <v>271</v>
      </c>
      <c r="P923" s="190" t="s">
        <v>271</v>
      </c>
      <c r="Q923" s="191">
        <v>42403</v>
      </c>
      <c r="R923" s="191">
        <v>43498</v>
      </c>
      <c r="T923" s="190" t="s">
        <v>391</v>
      </c>
      <c r="U923" s="194">
        <v>743000</v>
      </c>
      <c r="V923" s="190" t="s">
        <v>5347</v>
      </c>
      <c r="W923" s="190" t="s">
        <v>364</v>
      </c>
      <c r="X923" s="190" t="s">
        <v>5346</v>
      </c>
      <c r="Y923" s="190" t="s">
        <v>271</v>
      </c>
      <c r="Z923" s="190" t="s">
        <v>271</v>
      </c>
      <c r="AA923" s="190" t="s">
        <v>271</v>
      </c>
      <c r="AB923" s="190" t="s">
        <v>310</v>
      </c>
      <c r="AC923" s="190" t="s">
        <v>5345</v>
      </c>
      <c r="AD923" s="190" t="s">
        <v>325</v>
      </c>
      <c r="AE923" s="190" t="s">
        <v>5344</v>
      </c>
      <c r="AF923" s="190" t="s">
        <v>5343</v>
      </c>
      <c r="AG923" s="193">
        <v>175</v>
      </c>
      <c r="AH923" s="193">
        <v>175</v>
      </c>
      <c r="AI923" s="193">
        <v>350</v>
      </c>
      <c r="AJ923" s="193">
        <v>300</v>
      </c>
      <c r="AK923" s="193">
        <v>150</v>
      </c>
      <c r="AL923" s="193">
        <v>450</v>
      </c>
      <c r="AM923" s="193" t="s">
        <v>271</v>
      </c>
      <c r="AN923" s="193" t="s">
        <v>271</v>
      </c>
      <c r="AO923" s="193">
        <v>0</v>
      </c>
      <c r="AP923" s="193" t="s">
        <v>271</v>
      </c>
      <c r="AQ923" s="193" t="s">
        <v>271</v>
      </c>
      <c r="AR923" s="193">
        <v>0</v>
      </c>
      <c r="AS923" s="190" t="s">
        <v>271</v>
      </c>
      <c r="AT923" s="193" t="s">
        <v>271</v>
      </c>
      <c r="AU923" s="193" t="s">
        <v>271</v>
      </c>
      <c r="AV923" s="190" t="s">
        <v>271</v>
      </c>
      <c r="AW923" s="193" t="s">
        <v>271</v>
      </c>
      <c r="AX923" s="193" t="s">
        <v>271</v>
      </c>
      <c r="AY923" s="190" t="s">
        <v>271</v>
      </c>
      <c r="AZ923" s="193" t="s">
        <v>271</v>
      </c>
      <c r="BA923" s="193" t="s">
        <v>271</v>
      </c>
      <c r="BB923" s="190" t="s">
        <v>271</v>
      </c>
      <c r="BC923" s="193" t="s">
        <v>271</v>
      </c>
      <c r="BD923" s="193" t="s">
        <v>271</v>
      </c>
      <c r="BE923" s="190" t="s">
        <v>271</v>
      </c>
      <c r="BF923" s="193" t="s">
        <v>271</v>
      </c>
      <c r="BG923" s="193" t="s">
        <v>271</v>
      </c>
      <c r="BH923" s="190" t="s">
        <v>271</v>
      </c>
      <c r="BI923" s="193" t="s">
        <v>271</v>
      </c>
      <c r="BJ923" s="193" t="s">
        <v>271</v>
      </c>
      <c r="BK923" s="190" t="s">
        <v>271</v>
      </c>
      <c r="BL923" s="193" t="s">
        <v>271</v>
      </c>
      <c r="BM923" s="193" t="s">
        <v>271</v>
      </c>
      <c r="BN923" s="190" t="s">
        <v>271</v>
      </c>
      <c r="BO923" s="193" t="s">
        <v>271</v>
      </c>
      <c r="BP923" s="193" t="s">
        <v>271</v>
      </c>
      <c r="BQ923" s="190" t="s">
        <v>271</v>
      </c>
      <c r="BR923" s="193" t="s">
        <v>271</v>
      </c>
      <c r="BS923" s="193" t="s">
        <v>271</v>
      </c>
      <c r="BT923" s="190" t="s">
        <v>271</v>
      </c>
      <c r="BU923" s="193" t="s">
        <v>271</v>
      </c>
      <c r="BV923" s="193" t="s">
        <v>271</v>
      </c>
      <c r="BW923" s="193" t="s">
        <v>271</v>
      </c>
      <c r="BX923" s="193" t="s">
        <v>271</v>
      </c>
      <c r="BY923" s="193">
        <v>0</v>
      </c>
      <c r="BZ923" s="193" t="s">
        <v>271</v>
      </c>
      <c r="CA923" s="193" t="s">
        <v>271</v>
      </c>
      <c r="CB923" s="193">
        <v>0</v>
      </c>
      <c r="CC923" s="190" t="s">
        <v>287</v>
      </c>
      <c r="CD923" s="193">
        <v>0</v>
      </c>
      <c r="CE923" s="193">
        <v>0</v>
      </c>
      <c r="CF923" s="190" t="s">
        <v>287</v>
      </c>
      <c r="CG923" s="193">
        <v>0</v>
      </c>
      <c r="CH923" s="193">
        <v>0</v>
      </c>
      <c r="CI923" s="190" t="s">
        <v>271</v>
      </c>
      <c r="CJ923" s="193" t="s">
        <v>271</v>
      </c>
      <c r="CK923" s="193" t="s">
        <v>271</v>
      </c>
      <c r="CL923" s="190" t="s">
        <v>271</v>
      </c>
      <c r="CM923" s="193" t="s">
        <v>271</v>
      </c>
      <c r="CN923" s="193" t="s">
        <v>271</v>
      </c>
      <c r="CO923" s="190" t="s">
        <v>271</v>
      </c>
      <c r="CP923" s="193" t="s">
        <v>271</v>
      </c>
      <c r="CQ923" s="193" t="s">
        <v>271</v>
      </c>
      <c r="CR923" s="190" t="s">
        <v>271</v>
      </c>
      <c r="CS923" s="193" t="s">
        <v>271</v>
      </c>
      <c r="CT923" s="193" t="s">
        <v>271</v>
      </c>
      <c r="CU923" s="190" t="s">
        <v>287</v>
      </c>
      <c r="CV923" s="193">
        <v>0</v>
      </c>
      <c r="CW923" s="193">
        <v>0</v>
      </c>
      <c r="CX923" s="190" t="s">
        <v>271</v>
      </c>
      <c r="CY923" s="193" t="s">
        <v>271</v>
      </c>
      <c r="CZ923" s="193" t="s">
        <v>271</v>
      </c>
      <c r="DA923" s="190" t="s">
        <v>271</v>
      </c>
      <c r="DB923" s="193" t="s">
        <v>271</v>
      </c>
      <c r="DC923" s="193" t="s">
        <v>271</v>
      </c>
      <c r="DD923" s="190" t="s">
        <v>271</v>
      </c>
      <c r="DE923" s="193" t="s">
        <v>271</v>
      </c>
      <c r="DF923" s="193" t="s">
        <v>271</v>
      </c>
      <c r="DG923" s="190" t="s">
        <v>271</v>
      </c>
      <c r="DH923" s="193" t="s">
        <v>271</v>
      </c>
      <c r="DI923" s="193" t="s">
        <v>271</v>
      </c>
      <c r="DJ923" s="190" t="s">
        <v>271</v>
      </c>
      <c r="DK923" s="193" t="s">
        <v>271</v>
      </c>
      <c r="DL923" s="193" t="s">
        <v>271</v>
      </c>
      <c r="DM923" s="190" t="s">
        <v>271</v>
      </c>
      <c r="DN923" s="193" t="s">
        <v>271</v>
      </c>
      <c r="DO923" s="193" t="s">
        <v>271</v>
      </c>
      <c r="DP923" s="190" t="s">
        <v>271</v>
      </c>
      <c r="DQ923" s="193" t="s">
        <v>271</v>
      </c>
      <c r="DR923" s="193" t="s">
        <v>271</v>
      </c>
      <c r="DS923" s="190" t="s">
        <v>271</v>
      </c>
      <c r="DT923" s="193" t="s">
        <v>271</v>
      </c>
      <c r="DU923" s="193" t="s">
        <v>271</v>
      </c>
      <c r="DV923" s="190" t="s">
        <v>287</v>
      </c>
      <c r="DW923" s="193">
        <v>0</v>
      </c>
      <c r="DX923" s="193">
        <v>0</v>
      </c>
      <c r="DY923" s="190" t="s">
        <v>812</v>
      </c>
      <c r="DZ923" s="190" t="s">
        <v>272</v>
      </c>
      <c r="EA923" s="190" t="s">
        <v>564</v>
      </c>
      <c r="EB923" s="190" t="s">
        <v>307</v>
      </c>
      <c r="EC923" s="190" t="s">
        <v>297</v>
      </c>
      <c r="ED923" s="190" t="s">
        <v>271</v>
      </c>
      <c r="EE923" s="190" t="s">
        <v>271</v>
      </c>
      <c r="EF923" s="190" t="s">
        <v>5342</v>
      </c>
      <c r="EG923" s="190" t="s">
        <v>352</v>
      </c>
      <c r="EH923" s="190" t="s">
        <v>284</v>
      </c>
      <c r="EI923" s="190" t="s">
        <v>283</v>
      </c>
      <c r="EJ923" s="190" t="s">
        <v>246</v>
      </c>
      <c r="EK923" s="190" t="s">
        <v>379</v>
      </c>
      <c r="EL923" s="190" t="s">
        <v>272</v>
      </c>
      <c r="EM923" s="190" t="s">
        <v>272</v>
      </c>
      <c r="EN923" s="190" t="s">
        <v>297</v>
      </c>
      <c r="EO923" s="190" t="s">
        <v>297</v>
      </c>
      <c r="EP923" s="190" t="s">
        <v>464</v>
      </c>
      <c r="EQ923" s="190">
        <v>2</v>
      </c>
      <c r="ER923" s="190" t="s">
        <v>349</v>
      </c>
      <c r="ES923" s="190" t="s">
        <v>272</v>
      </c>
      <c r="ET923" s="190" t="s">
        <v>297</v>
      </c>
      <c r="EU923" s="190" t="s">
        <v>297</v>
      </c>
      <c r="EV923" s="190" t="s">
        <v>297</v>
      </c>
      <c r="EW923" s="190" t="s">
        <v>601</v>
      </c>
      <c r="EX923" s="190">
        <v>1</v>
      </c>
      <c r="EY923" s="190" t="s">
        <v>318</v>
      </c>
      <c r="EZ923" s="190" t="s">
        <v>267</v>
      </c>
      <c r="FA923" s="190" t="s">
        <v>259</v>
      </c>
      <c r="FB923" s="193">
        <v>0</v>
      </c>
      <c r="FC923" s="190" t="s">
        <v>271</v>
      </c>
      <c r="FD923" s="190" t="s">
        <v>271</v>
      </c>
      <c r="FE923" s="190" t="s">
        <v>271</v>
      </c>
      <c r="FF923" s="190" t="s">
        <v>262</v>
      </c>
      <c r="FG923" s="190" t="s">
        <v>271</v>
      </c>
      <c r="FH923" s="190" t="s">
        <v>271</v>
      </c>
      <c r="FI923" s="190" t="s">
        <v>271</v>
      </c>
      <c r="FJ923" s="190" t="s">
        <v>271</v>
      </c>
      <c r="FK923" s="190" t="s">
        <v>271</v>
      </c>
      <c r="FL923" s="190" t="s">
        <v>271</v>
      </c>
      <c r="FM923" s="190" t="s">
        <v>271</v>
      </c>
      <c r="FN923" s="190" t="s">
        <v>271</v>
      </c>
      <c r="FO923" s="190" t="s">
        <v>5341</v>
      </c>
      <c r="FP923" s="190" t="s">
        <v>5340</v>
      </c>
      <c r="FQ923" s="193">
        <v>0</v>
      </c>
      <c r="FR923" s="193">
        <v>0</v>
      </c>
      <c r="FS923" s="190" t="s">
        <v>297</v>
      </c>
      <c r="FT923" s="190" t="s">
        <v>297</v>
      </c>
      <c r="FU923" s="190" t="s">
        <v>297</v>
      </c>
      <c r="FV923" s="190" t="s">
        <v>297</v>
      </c>
      <c r="FW923" s="190" t="s">
        <v>297</v>
      </c>
      <c r="FX923" s="190" t="s">
        <v>297</v>
      </c>
      <c r="FY923" s="190" t="s">
        <v>297</v>
      </c>
      <c r="FZ923" s="190" t="s">
        <v>297</v>
      </c>
      <c r="GA923" s="190" t="s">
        <v>272</v>
      </c>
      <c r="GB923" s="190" t="s">
        <v>297</v>
      </c>
      <c r="GC923" s="190" t="s">
        <v>272</v>
      </c>
      <c r="GD923" s="190" t="s">
        <v>297</v>
      </c>
      <c r="GE923" s="190" t="s">
        <v>297</v>
      </c>
    </row>
    <row r="924" spans="1:187" x14ac:dyDescent="0.3">
      <c r="A924" s="190" t="s">
        <v>372</v>
      </c>
      <c r="B924" s="190">
        <v>3676</v>
      </c>
      <c r="C924" s="190" t="s">
        <v>183</v>
      </c>
      <c r="D924" s="190" t="s">
        <v>240</v>
      </c>
      <c r="E924" s="190" t="s">
        <v>664</v>
      </c>
      <c r="F924" s="190" t="s">
        <v>663</v>
      </c>
      <c r="G924" s="190" t="s">
        <v>270</v>
      </c>
      <c r="H924" s="190" t="s">
        <v>369</v>
      </c>
      <c r="I924" s="190" t="s">
        <v>368</v>
      </c>
      <c r="J924" s="190" t="s">
        <v>662</v>
      </c>
      <c r="K924" s="190" t="s">
        <v>271</v>
      </c>
      <c r="L924" s="190" t="s">
        <v>271</v>
      </c>
      <c r="M924" s="190" t="s">
        <v>271</v>
      </c>
      <c r="N924" s="190" t="s">
        <v>271</v>
      </c>
      <c r="O924" s="190" t="s">
        <v>271</v>
      </c>
      <c r="P924" s="190" t="s">
        <v>271</v>
      </c>
      <c r="Q924" s="191">
        <v>42493</v>
      </c>
      <c r="R924" s="191">
        <v>42794</v>
      </c>
      <c r="T924" s="190" t="s">
        <v>574</v>
      </c>
      <c r="U924" s="194">
        <v>178790</v>
      </c>
      <c r="V924" s="190" t="s">
        <v>661</v>
      </c>
      <c r="W924" s="190" t="s">
        <v>660</v>
      </c>
      <c r="X924" s="190" t="s">
        <v>659</v>
      </c>
      <c r="Y924" s="190" t="s">
        <v>570</v>
      </c>
      <c r="Z924" s="190" t="s">
        <v>569</v>
      </c>
      <c r="AA924" s="190" t="s">
        <v>568</v>
      </c>
      <c r="AB924" s="190" t="s">
        <v>448</v>
      </c>
      <c r="AC924" s="190" t="s">
        <v>658</v>
      </c>
      <c r="AD924" s="190" t="s">
        <v>325</v>
      </c>
      <c r="AE924" s="190" t="s">
        <v>657</v>
      </c>
      <c r="AF924" s="190" t="s">
        <v>656</v>
      </c>
      <c r="AG924" s="193">
        <v>2589</v>
      </c>
      <c r="AH924" s="193">
        <v>2487</v>
      </c>
      <c r="AI924" s="193">
        <v>5076</v>
      </c>
      <c r="AJ924" s="193">
        <v>1658</v>
      </c>
      <c r="AK924" s="193">
        <v>1726</v>
      </c>
      <c r="AL924" s="193">
        <v>3384</v>
      </c>
      <c r="AM924" s="193">
        <v>0</v>
      </c>
      <c r="AN924" s="193">
        <v>0</v>
      </c>
      <c r="AO924" s="193">
        <v>0</v>
      </c>
      <c r="AP924" s="193">
        <v>829</v>
      </c>
      <c r="AQ924" s="193">
        <v>873</v>
      </c>
      <c r="AR924" s="193">
        <v>1702</v>
      </c>
      <c r="AS924" s="190" t="s">
        <v>271</v>
      </c>
      <c r="AT924" s="193" t="s">
        <v>271</v>
      </c>
      <c r="AU924" s="193" t="s">
        <v>271</v>
      </c>
      <c r="AV924" s="190" t="s">
        <v>271</v>
      </c>
      <c r="AW924" s="193" t="s">
        <v>271</v>
      </c>
      <c r="AX924" s="193" t="s">
        <v>271</v>
      </c>
      <c r="AY924" s="190" t="s">
        <v>287</v>
      </c>
      <c r="AZ924" s="193">
        <v>1702</v>
      </c>
      <c r="BA924" s="193">
        <v>0</v>
      </c>
      <c r="BB924" s="190" t="s">
        <v>271</v>
      </c>
      <c r="BC924" s="193" t="s">
        <v>271</v>
      </c>
      <c r="BD924" s="193" t="s">
        <v>271</v>
      </c>
      <c r="BE924" s="190" t="s">
        <v>271</v>
      </c>
      <c r="BF924" s="193" t="s">
        <v>271</v>
      </c>
      <c r="BG924" s="193" t="s">
        <v>271</v>
      </c>
      <c r="BH924" s="190" t="s">
        <v>271</v>
      </c>
      <c r="BI924" s="193" t="s">
        <v>271</v>
      </c>
      <c r="BJ924" s="193" t="s">
        <v>271</v>
      </c>
      <c r="BK924" s="190" t="s">
        <v>271</v>
      </c>
      <c r="BL924" s="193" t="s">
        <v>271</v>
      </c>
      <c r="BM924" s="193" t="s">
        <v>271</v>
      </c>
      <c r="BN924" s="190" t="s">
        <v>271</v>
      </c>
      <c r="BO924" s="193" t="s">
        <v>271</v>
      </c>
      <c r="BP924" s="193" t="s">
        <v>271</v>
      </c>
      <c r="BQ924" s="190" t="s">
        <v>271</v>
      </c>
      <c r="BR924" s="193" t="s">
        <v>271</v>
      </c>
      <c r="BS924" s="193" t="s">
        <v>271</v>
      </c>
      <c r="BT924" s="190" t="s">
        <v>271</v>
      </c>
      <c r="BU924" s="193" t="s">
        <v>271</v>
      </c>
      <c r="BV924" s="193" t="s">
        <v>271</v>
      </c>
      <c r="BW924" s="193">
        <v>0</v>
      </c>
      <c r="BX924" s="193">
        <v>0</v>
      </c>
      <c r="BY924" s="193">
        <v>0</v>
      </c>
      <c r="BZ924" s="193">
        <v>0</v>
      </c>
      <c r="CA924" s="193">
        <v>0</v>
      </c>
      <c r="CB924" s="193">
        <v>0</v>
      </c>
      <c r="CC924" s="190" t="s">
        <v>271</v>
      </c>
      <c r="CD924" s="193" t="s">
        <v>271</v>
      </c>
      <c r="CE924" s="193" t="s">
        <v>271</v>
      </c>
      <c r="CF924" s="190" t="s">
        <v>271</v>
      </c>
      <c r="CG924" s="193" t="s">
        <v>271</v>
      </c>
      <c r="CH924" s="193" t="s">
        <v>271</v>
      </c>
      <c r="CI924" s="190" t="s">
        <v>271</v>
      </c>
      <c r="CJ924" s="193" t="s">
        <v>271</v>
      </c>
      <c r="CK924" s="193" t="s">
        <v>271</v>
      </c>
      <c r="CL924" s="190" t="s">
        <v>271</v>
      </c>
      <c r="CM924" s="193" t="s">
        <v>271</v>
      </c>
      <c r="CN924" s="193" t="s">
        <v>271</v>
      </c>
      <c r="CO924" s="190" t="s">
        <v>271</v>
      </c>
      <c r="CP924" s="193" t="s">
        <v>271</v>
      </c>
      <c r="CQ924" s="193" t="s">
        <v>271</v>
      </c>
      <c r="CR924" s="190" t="s">
        <v>271</v>
      </c>
      <c r="CS924" s="193" t="s">
        <v>271</v>
      </c>
      <c r="CT924" s="193" t="s">
        <v>271</v>
      </c>
      <c r="CU924" s="190" t="s">
        <v>271</v>
      </c>
      <c r="CV924" s="193" t="s">
        <v>271</v>
      </c>
      <c r="CW924" s="193" t="s">
        <v>271</v>
      </c>
      <c r="CX924" s="190" t="s">
        <v>271</v>
      </c>
      <c r="CY924" s="193" t="s">
        <v>271</v>
      </c>
      <c r="CZ924" s="193" t="s">
        <v>271</v>
      </c>
      <c r="DA924" s="190" t="s">
        <v>271</v>
      </c>
      <c r="DB924" s="193" t="s">
        <v>271</v>
      </c>
      <c r="DC924" s="193" t="s">
        <v>271</v>
      </c>
      <c r="DD924" s="190" t="s">
        <v>271</v>
      </c>
      <c r="DE924" s="193" t="s">
        <v>271</v>
      </c>
      <c r="DF924" s="193" t="s">
        <v>271</v>
      </c>
      <c r="DG924" s="190" t="s">
        <v>271</v>
      </c>
      <c r="DH924" s="193" t="s">
        <v>271</v>
      </c>
      <c r="DI924" s="193" t="s">
        <v>271</v>
      </c>
      <c r="DJ924" s="190" t="s">
        <v>271</v>
      </c>
      <c r="DK924" s="193" t="s">
        <v>271</v>
      </c>
      <c r="DL924" s="193" t="s">
        <v>271</v>
      </c>
      <c r="DM924" s="190" t="s">
        <v>271</v>
      </c>
      <c r="DN924" s="193" t="s">
        <v>271</v>
      </c>
      <c r="DO924" s="193" t="s">
        <v>271</v>
      </c>
      <c r="DP924" s="190" t="s">
        <v>271</v>
      </c>
      <c r="DQ924" s="193" t="s">
        <v>271</v>
      </c>
      <c r="DR924" s="193" t="s">
        <v>271</v>
      </c>
      <c r="DS924" s="190" t="s">
        <v>271</v>
      </c>
      <c r="DT924" s="193" t="s">
        <v>271</v>
      </c>
      <c r="DU924" s="193" t="s">
        <v>271</v>
      </c>
      <c r="DV924" s="190" t="s">
        <v>271</v>
      </c>
      <c r="DW924" s="193" t="s">
        <v>271</v>
      </c>
      <c r="DX924" s="193" t="s">
        <v>271</v>
      </c>
      <c r="DY924" s="190" t="s">
        <v>655</v>
      </c>
      <c r="DZ924" s="190" t="s">
        <v>297</v>
      </c>
      <c r="EA924" s="190" t="s">
        <v>271</v>
      </c>
      <c r="EB924" s="190" t="s">
        <v>271</v>
      </c>
      <c r="EC924" s="190" t="s">
        <v>272</v>
      </c>
      <c r="ED924" s="190" t="s">
        <v>539</v>
      </c>
      <c r="EE924" s="190" t="s">
        <v>426</v>
      </c>
      <c r="EF924" s="190" t="s">
        <v>271</v>
      </c>
      <c r="EG924" s="190" t="s">
        <v>352</v>
      </c>
      <c r="EH924" s="190" t="s">
        <v>284</v>
      </c>
      <c r="EI924" s="190" t="s">
        <v>283</v>
      </c>
      <c r="EJ924" s="190" t="s">
        <v>246</v>
      </c>
      <c r="EK924" s="190" t="s">
        <v>379</v>
      </c>
      <c r="EL924" s="190" t="s">
        <v>272</v>
      </c>
      <c r="EM924" s="190" t="s">
        <v>272</v>
      </c>
      <c r="EN924" s="190" t="s">
        <v>272</v>
      </c>
      <c r="EO924" s="190" t="s">
        <v>272</v>
      </c>
      <c r="EP924" s="190" t="s">
        <v>378</v>
      </c>
      <c r="EQ924" s="190">
        <v>4</v>
      </c>
      <c r="ER924" s="190" t="s">
        <v>349</v>
      </c>
      <c r="ES924" s="190" t="s">
        <v>272</v>
      </c>
      <c r="ET924" s="190" t="s">
        <v>272</v>
      </c>
      <c r="EU924" s="190" t="s">
        <v>297</v>
      </c>
      <c r="EV924" s="190" t="s">
        <v>297</v>
      </c>
      <c r="EW924" s="190" t="s">
        <v>601</v>
      </c>
      <c r="EX924" s="190">
        <v>2</v>
      </c>
      <c r="EY924" s="190" t="s">
        <v>318</v>
      </c>
      <c r="EZ924" s="190" t="s">
        <v>266</v>
      </c>
      <c r="FA924" s="190" t="s">
        <v>259</v>
      </c>
      <c r="FB924" s="193">
        <v>0</v>
      </c>
      <c r="FC924" s="190" t="s">
        <v>271</v>
      </c>
      <c r="FD924" s="190" t="s">
        <v>271</v>
      </c>
      <c r="FE924" s="190" t="s">
        <v>271</v>
      </c>
      <c r="FF924" s="190" t="s">
        <v>271</v>
      </c>
      <c r="FG924" s="190" t="s">
        <v>271</v>
      </c>
      <c r="FH924" s="190" t="s">
        <v>654</v>
      </c>
      <c r="FI924" s="190" t="s">
        <v>653</v>
      </c>
      <c r="FJ924" s="190" t="s">
        <v>652</v>
      </c>
      <c r="FK924" s="190" t="s">
        <v>651</v>
      </c>
      <c r="FL924" s="190" t="s">
        <v>650</v>
      </c>
      <c r="FM924" s="190" t="s">
        <v>649</v>
      </c>
      <c r="FN924" s="190" t="s">
        <v>648</v>
      </c>
      <c r="FO924" s="190" t="s">
        <v>647</v>
      </c>
      <c r="FP924" s="190" t="s">
        <v>271</v>
      </c>
      <c r="FQ924" s="193">
        <v>0</v>
      </c>
      <c r="FR924" s="193">
        <v>1702</v>
      </c>
      <c r="FS924" s="190" t="s">
        <v>271</v>
      </c>
      <c r="FT924" s="190" t="s">
        <v>271</v>
      </c>
      <c r="FU924" s="190" t="s">
        <v>272</v>
      </c>
      <c r="FV924" s="190" t="s">
        <v>271</v>
      </c>
      <c r="FW924" s="190" t="s">
        <v>271</v>
      </c>
      <c r="FX924" s="190" t="s">
        <v>271</v>
      </c>
      <c r="FY924" s="190" t="s">
        <v>271</v>
      </c>
      <c r="FZ924" s="190" t="s">
        <v>271</v>
      </c>
      <c r="GA924" s="190" t="s">
        <v>272</v>
      </c>
      <c r="GB924" s="190" t="s">
        <v>272</v>
      </c>
      <c r="GC924" s="190" t="s">
        <v>271</v>
      </c>
      <c r="GD924" s="190" t="s">
        <v>271</v>
      </c>
      <c r="GE924" s="190" t="s">
        <v>297</v>
      </c>
    </row>
    <row r="925" spans="1:187" x14ac:dyDescent="0.3">
      <c r="A925" s="190" t="s">
        <v>372</v>
      </c>
      <c r="B925" s="190">
        <v>3677</v>
      </c>
      <c r="C925" s="190" t="s">
        <v>183</v>
      </c>
      <c r="D925" s="190" t="s">
        <v>240</v>
      </c>
      <c r="E925" s="190" t="s">
        <v>646</v>
      </c>
      <c r="F925" s="190" t="s">
        <v>645</v>
      </c>
      <c r="G925" s="190" t="s">
        <v>270</v>
      </c>
      <c r="H925" s="190" t="s">
        <v>369</v>
      </c>
      <c r="I925" s="190" t="s">
        <v>301</v>
      </c>
      <c r="J925" s="190" t="s">
        <v>644</v>
      </c>
      <c r="K925" s="190" t="s">
        <v>271</v>
      </c>
      <c r="L925" s="190" t="s">
        <v>271</v>
      </c>
      <c r="M925" s="190" t="s">
        <v>271</v>
      </c>
      <c r="N925" s="190" t="s">
        <v>271</v>
      </c>
      <c r="O925" s="190" t="s">
        <v>271</v>
      </c>
      <c r="P925" s="190" t="s">
        <v>271</v>
      </c>
      <c r="Q925" s="191">
        <v>42278</v>
      </c>
      <c r="R925" s="191">
        <v>42675</v>
      </c>
      <c r="S925" s="191">
        <v>42719</v>
      </c>
      <c r="T925" s="190" t="s">
        <v>366</v>
      </c>
      <c r="U925" s="194">
        <v>541525</v>
      </c>
      <c r="V925" s="190" t="s">
        <v>573</v>
      </c>
      <c r="W925" s="190" t="s">
        <v>626</v>
      </c>
      <c r="X925" s="190" t="s">
        <v>643</v>
      </c>
      <c r="Y925" s="190" t="s">
        <v>608</v>
      </c>
      <c r="Z925" s="190" t="s">
        <v>624</v>
      </c>
      <c r="AA925" s="190" t="s">
        <v>642</v>
      </c>
      <c r="AB925" s="190" t="s">
        <v>291</v>
      </c>
      <c r="AC925" s="190" t="s">
        <v>641</v>
      </c>
      <c r="AD925" s="190" t="s">
        <v>289</v>
      </c>
      <c r="AE925" s="190" t="s">
        <v>640</v>
      </c>
      <c r="AF925" s="190" t="s">
        <v>639</v>
      </c>
      <c r="AG925" s="193">
        <v>0</v>
      </c>
      <c r="AH925" s="193">
        <v>0</v>
      </c>
      <c r="AI925" s="193">
        <v>0</v>
      </c>
      <c r="AJ925" s="193">
        <v>4681</v>
      </c>
      <c r="AK925" s="193">
        <v>4495</v>
      </c>
      <c r="AL925" s="193">
        <v>9176</v>
      </c>
      <c r="AM925" s="193" t="s">
        <v>271</v>
      </c>
      <c r="AN925" s="193" t="s">
        <v>271</v>
      </c>
      <c r="AO925" s="193">
        <v>0</v>
      </c>
      <c r="AP925" s="193" t="s">
        <v>271</v>
      </c>
      <c r="AQ925" s="193" t="s">
        <v>271</v>
      </c>
      <c r="AR925" s="193">
        <v>9176</v>
      </c>
      <c r="AS925" s="190" t="s">
        <v>271</v>
      </c>
      <c r="AT925" s="193" t="s">
        <v>271</v>
      </c>
      <c r="AU925" s="193" t="s">
        <v>271</v>
      </c>
      <c r="AV925" s="190" t="s">
        <v>287</v>
      </c>
      <c r="AW925" s="193">
        <v>9176</v>
      </c>
      <c r="AX925" s="193">
        <v>0</v>
      </c>
      <c r="AY925" s="190" t="s">
        <v>271</v>
      </c>
      <c r="AZ925" s="193" t="s">
        <v>271</v>
      </c>
      <c r="BA925" s="193" t="s">
        <v>271</v>
      </c>
      <c r="BB925" s="190" t="s">
        <v>271</v>
      </c>
      <c r="BC925" s="193" t="s">
        <v>271</v>
      </c>
      <c r="BD925" s="193" t="s">
        <v>271</v>
      </c>
      <c r="BE925" s="190" t="s">
        <v>271</v>
      </c>
      <c r="BF925" s="193" t="s">
        <v>271</v>
      </c>
      <c r="BG925" s="193" t="s">
        <v>271</v>
      </c>
      <c r="BH925" s="190" t="s">
        <v>271</v>
      </c>
      <c r="BI925" s="193" t="s">
        <v>271</v>
      </c>
      <c r="BJ925" s="193" t="s">
        <v>271</v>
      </c>
      <c r="BK925" s="190" t="s">
        <v>271</v>
      </c>
      <c r="BL925" s="193" t="s">
        <v>271</v>
      </c>
      <c r="BM925" s="193" t="s">
        <v>271</v>
      </c>
      <c r="BN925" s="190" t="s">
        <v>271</v>
      </c>
      <c r="BO925" s="193" t="s">
        <v>271</v>
      </c>
      <c r="BP925" s="193" t="s">
        <v>271</v>
      </c>
      <c r="BQ925" s="190" t="s">
        <v>271</v>
      </c>
      <c r="BR925" s="193" t="s">
        <v>271</v>
      </c>
      <c r="BS925" s="193" t="s">
        <v>271</v>
      </c>
      <c r="BT925" s="190" t="s">
        <v>271</v>
      </c>
      <c r="BU925" s="193" t="s">
        <v>271</v>
      </c>
      <c r="BV925" s="193" t="s">
        <v>271</v>
      </c>
      <c r="BW925" s="193" t="s">
        <v>271</v>
      </c>
      <c r="BX925" s="193" t="s">
        <v>271</v>
      </c>
      <c r="BY925" s="193">
        <v>0</v>
      </c>
      <c r="BZ925" s="193" t="s">
        <v>271</v>
      </c>
      <c r="CA925" s="193" t="s">
        <v>271</v>
      </c>
      <c r="CB925" s="193">
        <v>9176</v>
      </c>
      <c r="CC925" s="190" t="s">
        <v>271</v>
      </c>
      <c r="CD925" s="193" t="s">
        <v>271</v>
      </c>
      <c r="CE925" s="193" t="s">
        <v>271</v>
      </c>
      <c r="CF925" s="190" t="s">
        <v>271</v>
      </c>
      <c r="CG925" s="193" t="s">
        <v>271</v>
      </c>
      <c r="CH925" s="193" t="s">
        <v>271</v>
      </c>
      <c r="CI925" s="190" t="s">
        <v>271</v>
      </c>
      <c r="CJ925" s="193" t="s">
        <v>271</v>
      </c>
      <c r="CK925" s="193" t="s">
        <v>271</v>
      </c>
      <c r="CL925" s="190" t="s">
        <v>271</v>
      </c>
      <c r="CM925" s="193" t="s">
        <v>271</v>
      </c>
      <c r="CN925" s="193" t="s">
        <v>271</v>
      </c>
      <c r="CO925" s="190" t="s">
        <v>271</v>
      </c>
      <c r="CP925" s="193" t="s">
        <v>271</v>
      </c>
      <c r="CQ925" s="193" t="s">
        <v>271</v>
      </c>
      <c r="CR925" s="190" t="s">
        <v>287</v>
      </c>
      <c r="CS925" s="193">
        <v>9176</v>
      </c>
      <c r="CT925" s="193">
        <v>0</v>
      </c>
      <c r="CU925" s="190" t="s">
        <v>271</v>
      </c>
      <c r="CV925" s="193" t="s">
        <v>271</v>
      </c>
      <c r="CW925" s="193" t="s">
        <v>271</v>
      </c>
      <c r="CX925" s="190" t="s">
        <v>271</v>
      </c>
      <c r="CY925" s="193" t="s">
        <v>271</v>
      </c>
      <c r="CZ925" s="193" t="s">
        <v>271</v>
      </c>
      <c r="DA925" s="190" t="s">
        <v>271</v>
      </c>
      <c r="DB925" s="193" t="s">
        <v>271</v>
      </c>
      <c r="DC925" s="193" t="s">
        <v>271</v>
      </c>
      <c r="DD925" s="190" t="s">
        <v>271</v>
      </c>
      <c r="DE925" s="193" t="s">
        <v>271</v>
      </c>
      <c r="DF925" s="193" t="s">
        <v>271</v>
      </c>
      <c r="DG925" s="190" t="s">
        <v>271</v>
      </c>
      <c r="DH925" s="193" t="s">
        <v>271</v>
      </c>
      <c r="DI925" s="193" t="s">
        <v>271</v>
      </c>
      <c r="DJ925" s="190" t="s">
        <v>271</v>
      </c>
      <c r="DK925" s="193" t="s">
        <v>271</v>
      </c>
      <c r="DL925" s="193" t="s">
        <v>271</v>
      </c>
      <c r="DM925" s="190" t="s">
        <v>271</v>
      </c>
      <c r="DN925" s="193" t="s">
        <v>271</v>
      </c>
      <c r="DO925" s="193" t="s">
        <v>271</v>
      </c>
      <c r="DP925" s="190" t="s">
        <v>271</v>
      </c>
      <c r="DQ925" s="193" t="s">
        <v>271</v>
      </c>
      <c r="DR925" s="193" t="s">
        <v>271</v>
      </c>
      <c r="DS925" s="190" t="s">
        <v>271</v>
      </c>
      <c r="DT925" s="193" t="s">
        <v>271</v>
      </c>
      <c r="DU925" s="193" t="s">
        <v>271</v>
      </c>
      <c r="DV925" s="190" t="s">
        <v>271</v>
      </c>
      <c r="DW925" s="193" t="s">
        <v>271</v>
      </c>
      <c r="DX925" s="193" t="s">
        <v>271</v>
      </c>
      <c r="DY925" s="190" t="s">
        <v>356</v>
      </c>
      <c r="DZ925" s="190" t="s">
        <v>297</v>
      </c>
      <c r="EA925" s="190" t="s">
        <v>271</v>
      </c>
      <c r="EB925" s="190" t="s">
        <v>271</v>
      </c>
      <c r="EC925" s="190" t="s">
        <v>297</v>
      </c>
      <c r="ED925" s="190" t="s">
        <v>271</v>
      </c>
      <c r="EE925" s="190" t="s">
        <v>271</v>
      </c>
      <c r="EF925" s="190" t="s">
        <v>638</v>
      </c>
      <c r="EG925" s="190" t="s">
        <v>321</v>
      </c>
      <c r="EH925" s="190" t="s">
        <v>284</v>
      </c>
      <c r="EI925" s="190" t="s">
        <v>483</v>
      </c>
      <c r="EJ925" s="190" t="s">
        <v>246</v>
      </c>
      <c r="EK925" s="190" t="s">
        <v>379</v>
      </c>
      <c r="EL925" s="190" t="s">
        <v>272</v>
      </c>
      <c r="EM925" s="190" t="s">
        <v>272</v>
      </c>
      <c r="EN925" s="190" t="s">
        <v>272</v>
      </c>
      <c r="EO925" s="190" t="s">
        <v>272</v>
      </c>
      <c r="EP925" s="190" t="s">
        <v>378</v>
      </c>
      <c r="EQ925" s="190">
        <v>4</v>
      </c>
      <c r="ER925" s="190" t="s">
        <v>349</v>
      </c>
      <c r="ES925" s="190" t="s">
        <v>272</v>
      </c>
      <c r="ET925" s="190" t="s">
        <v>272</v>
      </c>
      <c r="EU925" s="190" t="s">
        <v>272</v>
      </c>
      <c r="EV925" s="190" t="s">
        <v>272</v>
      </c>
      <c r="EW925" s="190" t="s">
        <v>303</v>
      </c>
      <c r="EX925" s="190">
        <v>4</v>
      </c>
      <c r="EY925" s="190" t="s">
        <v>302</v>
      </c>
      <c r="EZ925" s="190" t="s">
        <v>268</v>
      </c>
      <c r="FA925" s="190" t="s">
        <v>259</v>
      </c>
      <c r="FB925" s="193">
        <v>1</v>
      </c>
      <c r="FC925" s="190" t="s">
        <v>537</v>
      </c>
      <c r="FD925" s="190" t="s">
        <v>271</v>
      </c>
      <c r="FE925" s="190" t="s">
        <v>271</v>
      </c>
      <c r="FF925" s="190" t="s">
        <v>262</v>
      </c>
      <c r="FG925" s="190" t="s">
        <v>271</v>
      </c>
      <c r="FH925" s="190" t="s">
        <v>637</v>
      </c>
      <c r="FI925" s="190" t="s">
        <v>636</v>
      </c>
      <c r="FJ925" s="190" t="s">
        <v>635</v>
      </c>
      <c r="FK925" s="190" t="s">
        <v>634</v>
      </c>
      <c r="FL925" s="190" t="s">
        <v>633</v>
      </c>
      <c r="FM925" s="190" t="s">
        <v>632</v>
      </c>
      <c r="FN925" s="190" t="s">
        <v>631</v>
      </c>
      <c r="FO925" s="190" t="s">
        <v>271</v>
      </c>
      <c r="FP925" s="190" t="s">
        <v>630</v>
      </c>
      <c r="FQ925" s="193">
        <v>0</v>
      </c>
      <c r="FR925" s="193">
        <v>9176</v>
      </c>
      <c r="FS925" s="190" t="s">
        <v>272</v>
      </c>
      <c r="FT925" s="190" t="s">
        <v>271</v>
      </c>
      <c r="FU925" s="190" t="s">
        <v>271</v>
      </c>
      <c r="FV925" s="190" t="s">
        <v>271</v>
      </c>
      <c r="FW925" s="190" t="s">
        <v>271</v>
      </c>
      <c r="FX925" s="190" t="s">
        <v>271</v>
      </c>
      <c r="FY925" s="190" t="s">
        <v>271</v>
      </c>
      <c r="FZ925" s="190" t="s">
        <v>271</v>
      </c>
      <c r="GA925" s="190" t="s">
        <v>271</v>
      </c>
      <c r="GB925" s="190" t="s">
        <v>271</v>
      </c>
      <c r="GC925" s="190" t="s">
        <v>271</v>
      </c>
      <c r="GD925" s="190" t="s">
        <v>271</v>
      </c>
      <c r="GE925" s="190" t="s">
        <v>271</v>
      </c>
    </row>
    <row r="926" spans="1:187" x14ac:dyDescent="0.3">
      <c r="A926" s="190" t="s">
        <v>372</v>
      </c>
      <c r="B926" s="190">
        <v>3678</v>
      </c>
      <c r="C926" s="190" t="s">
        <v>183</v>
      </c>
      <c r="D926" s="190" t="s">
        <v>240</v>
      </c>
      <c r="E926" s="190" t="s">
        <v>629</v>
      </c>
      <c r="F926" s="190" t="s">
        <v>628</v>
      </c>
      <c r="G926" s="190" t="s">
        <v>270</v>
      </c>
      <c r="H926" s="190" t="s">
        <v>369</v>
      </c>
      <c r="I926" s="190" t="s">
        <v>368</v>
      </c>
      <c r="J926" s="190" t="s">
        <v>627</v>
      </c>
      <c r="K926" s="190" t="s">
        <v>271</v>
      </c>
      <c r="L926" s="190" t="s">
        <v>271</v>
      </c>
      <c r="M926" s="190" t="s">
        <v>271</v>
      </c>
      <c r="N926" s="190" t="s">
        <v>271</v>
      </c>
      <c r="O926" s="190" t="s">
        <v>271</v>
      </c>
      <c r="P926" s="190" t="s">
        <v>271</v>
      </c>
      <c r="Q926" s="191">
        <v>42125</v>
      </c>
      <c r="R926" s="191">
        <v>42292</v>
      </c>
      <c r="T926" s="190" t="s">
        <v>366</v>
      </c>
      <c r="U926" s="194">
        <v>201748</v>
      </c>
      <c r="V926" s="190" t="s">
        <v>573</v>
      </c>
      <c r="W926" s="190" t="s">
        <v>626</v>
      </c>
      <c r="X926" s="190" t="s">
        <v>625</v>
      </c>
      <c r="Y926" s="190" t="s">
        <v>608</v>
      </c>
      <c r="Z926" s="190" t="s">
        <v>624</v>
      </c>
      <c r="AA926" s="190" t="s">
        <v>623</v>
      </c>
      <c r="AB926" s="190" t="s">
        <v>310</v>
      </c>
      <c r="AC926" s="190" t="s">
        <v>622</v>
      </c>
      <c r="AD926" s="190" t="s">
        <v>289</v>
      </c>
      <c r="AE926" s="190" t="s">
        <v>621</v>
      </c>
      <c r="AF926" s="190" t="s">
        <v>620</v>
      </c>
      <c r="AG926" s="193">
        <v>0</v>
      </c>
      <c r="AH926" s="193">
        <v>0</v>
      </c>
      <c r="AI926" s="193">
        <v>0</v>
      </c>
      <c r="AJ926" s="193">
        <v>171998</v>
      </c>
      <c r="AK926" s="193">
        <v>179631</v>
      </c>
      <c r="AL926" s="193">
        <v>351629</v>
      </c>
      <c r="AM926" s="193" t="s">
        <v>271</v>
      </c>
      <c r="AN926" s="193" t="s">
        <v>271</v>
      </c>
      <c r="AO926" s="193">
        <v>0</v>
      </c>
      <c r="AP926" s="193" t="s">
        <v>271</v>
      </c>
      <c r="AQ926" s="193" t="s">
        <v>271</v>
      </c>
      <c r="AR926" s="193">
        <v>0</v>
      </c>
      <c r="AS926" s="190" t="s">
        <v>271</v>
      </c>
      <c r="AT926" s="193" t="s">
        <v>271</v>
      </c>
      <c r="AU926" s="193" t="s">
        <v>271</v>
      </c>
      <c r="AV926" s="190" t="s">
        <v>271</v>
      </c>
      <c r="AW926" s="193" t="s">
        <v>271</v>
      </c>
      <c r="AX926" s="193" t="s">
        <v>271</v>
      </c>
      <c r="AY926" s="190" t="s">
        <v>271</v>
      </c>
      <c r="AZ926" s="193" t="s">
        <v>271</v>
      </c>
      <c r="BA926" s="193" t="s">
        <v>271</v>
      </c>
      <c r="BB926" s="190" t="s">
        <v>271</v>
      </c>
      <c r="BC926" s="193" t="s">
        <v>271</v>
      </c>
      <c r="BD926" s="193" t="s">
        <v>271</v>
      </c>
      <c r="BE926" s="190" t="s">
        <v>271</v>
      </c>
      <c r="BF926" s="193" t="s">
        <v>271</v>
      </c>
      <c r="BG926" s="193" t="s">
        <v>271</v>
      </c>
      <c r="BH926" s="190" t="s">
        <v>271</v>
      </c>
      <c r="BI926" s="193" t="s">
        <v>271</v>
      </c>
      <c r="BJ926" s="193" t="s">
        <v>271</v>
      </c>
      <c r="BK926" s="190" t="s">
        <v>271</v>
      </c>
      <c r="BL926" s="193" t="s">
        <v>271</v>
      </c>
      <c r="BM926" s="193" t="s">
        <v>271</v>
      </c>
      <c r="BN926" s="190" t="s">
        <v>271</v>
      </c>
      <c r="BO926" s="193" t="s">
        <v>271</v>
      </c>
      <c r="BP926" s="193" t="s">
        <v>271</v>
      </c>
      <c r="BQ926" s="190" t="s">
        <v>271</v>
      </c>
      <c r="BR926" s="193" t="s">
        <v>271</v>
      </c>
      <c r="BS926" s="193" t="s">
        <v>271</v>
      </c>
      <c r="BT926" s="190" t="s">
        <v>271</v>
      </c>
      <c r="BU926" s="193" t="s">
        <v>271</v>
      </c>
      <c r="BV926" s="193" t="s">
        <v>271</v>
      </c>
      <c r="BW926" s="193">
        <v>0</v>
      </c>
      <c r="BX926" s="193">
        <v>0</v>
      </c>
      <c r="BY926" s="193">
        <v>0</v>
      </c>
      <c r="BZ926" s="193">
        <v>171998</v>
      </c>
      <c r="CA926" s="193">
        <v>179631</v>
      </c>
      <c r="CB926" s="193">
        <v>351629</v>
      </c>
      <c r="CC926" s="190" t="s">
        <v>271</v>
      </c>
      <c r="CD926" s="193" t="s">
        <v>271</v>
      </c>
      <c r="CE926" s="193" t="s">
        <v>271</v>
      </c>
      <c r="CF926" s="190" t="s">
        <v>271</v>
      </c>
      <c r="CG926" s="193" t="s">
        <v>271</v>
      </c>
      <c r="CH926" s="193" t="s">
        <v>271</v>
      </c>
      <c r="CI926" s="190" t="s">
        <v>271</v>
      </c>
      <c r="CJ926" s="193" t="s">
        <v>271</v>
      </c>
      <c r="CK926" s="193" t="s">
        <v>271</v>
      </c>
      <c r="CL926" s="190" t="s">
        <v>271</v>
      </c>
      <c r="CM926" s="193" t="s">
        <v>271</v>
      </c>
      <c r="CN926" s="193" t="s">
        <v>271</v>
      </c>
      <c r="CO926" s="190" t="s">
        <v>271</v>
      </c>
      <c r="CP926" s="193" t="s">
        <v>271</v>
      </c>
      <c r="CQ926" s="193" t="s">
        <v>271</v>
      </c>
      <c r="CR926" s="190" t="s">
        <v>287</v>
      </c>
      <c r="CS926" s="193">
        <v>351629</v>
      </c>
      <c r="CT926" s="193">
        <v>0</v>
      </c>
      <c r="CU926" s="190" t="s">
        <v>271</v>
      </c>
      <c r="CV926" s="193" t="s">
        <v>271</v>
      </c>
      <c r="CW926" s="193" t="s">
        <v>271</v>
      </c>
      <c r="CX926" s="190" t="s">
        <v>271</v>
      </c>
      <c r="CY926" s="193" t="s">
        <v>271</v>
      </c>
      <c r="CZ926" s="193" t="s">
        <v>271</v>
      </c>
      <c r="DA926" s="190" t="s">
        <v>271</v>
      </c>
      <c r="DB926" s="193" t="s">
        <v>271</v>
      </c>
      <c r="DC926" s="193" t="s">
        <v>271</v>
      </c>
      <c r="DD926" s="190" t="s">
        <v>271</v>
      </c>
      <c r="DE926" s="193" t="s">
        <v>271</v>
      </c>
      <c r="DF926" s="193" t="s">
        <v>271</v>
      </c>
      <c r="DG926" s="190" t="s">
        <v>271</v>
      </c>
      <c r="DH926" s="193" t="s">
        <v>271</v>
      </c>
      <c r="DI926" s="193" t="s">
        <v>271</v>
      </c>
      <c r="DJ926" s="190" t="s">
        <v>271</v>
      </c>
      <c r="DK926" s="193" t="s">
        <v>271</v>
      </c>
      <c r="DL926" s="193" t="s">
        <v>271</v>
      </c>
      <c r="DM926" s="190" t="s">
        <v>271</v>
      </c>
      <c r="DN926" s="193" t="s">
        <v>271</v>
      </c>
      <c r="DO926" s="193" t="s">
        <v>271</v>
      </c>
      <c r="DP926" s="190" t="s">
        <v>271</v>
      </c>
      <c r="DQ926" s="193" t="s">
        <v>271</v>
      </c>
      <c r="DR926" s="193" t="s">
        <v>271</v>
      </c>
      <c r="DS926" s="190" t="s">
        <v>271</v>
      </c>
      <c r="DT926" s="193" t="s">
        <v>271</v>
      </c>
      <c r="DU926" s="193" t="s">
        <v>271</v>
      </c>
      <c r="DV926" s="190" t="s">
        <v>271</v>
      </c>
      <c r="DW926" s="193" t="s">
        <v>271</v>
      </c>
      <c r="DX926" s="193" t="s">
        <v>271</v>
      </c>
      <c r="DY926" s="190" t="s">
        <v>356</v>
      </c>
      <c r="DZ926" s="190" t="s">
        <v>297</v>
      </c>
      <c r="EA926" s="190" t="s">
        <v>271</v>
      </c>
      <c r="EB926" s="190" t="s">
        <v>271</v>
      </c>
      <c r="EC926" s="190" t="s">
        <v>297</v>
      </c>
      <c r="ED926" s="190" t="s">
        <v>271</v>
      </c>
      <c r="EE926" s="190" t="s">
        <v>271</v>
      </c>
      <c r="EF926" s="190" t="s">
        <v>619</v>
      </c>
      <c r="EG926" s="190" t="s">
        <v>321</v>
      </c>
      <c r="EH926" s="190" t="s">
        <v>284</v>
      </c>
      <c r="EI926" s="190" t="s">
        <v>319</v>
      </c>
      <c r="EJ926" s="190" t="s">
        <v>245</v>
      </c>
      <c r="EK926" s="190" t="s">
        <v>379</v>
      </c>
      <c r="EL926" s="190" t="s">
        <v>272</v>
      </c>
      <c r="EM926" s="190" t="s">
        <v>272</v>
      </c>
      <c r="EN926" s="190" t="s">
        <v>272</v>
      </c>
      <c r="EO926" s="190" t="s">
        <v>272</v>
      </c>
      <c r="EP926" s="190" t="s">
        <v>378</v>
      </c>
      <c r="EQ926" s="190">
        <v>4</v>
      </c>
      <c r="ER926" s="190" t="s">
        <v>349</v>
      </c>
      <c r="ES926" s="190" t="s">
        <v>272</v>
      </c>
      <c r="ET926" s="190" t="s">
        <v>272</v>
      </c>
      <c r="EU926" s="190" t="s">
        <v>272</v>
      </c>
      <c r="EV926" s="190" t="s">
        <v>272</v>
      </c>
      <c r="EW926" s="190" t="s">
        <v>303</v>
      </c>
      <c r="EX926" s="190">
        <v>4</v>
      </c>
      <c r="EY926" s="190" t="s">
        <v>302</v>
      </c>
      <c r="EZ926" s="190" t="s">
        <v>268</v>
      </c>
      <c r="FA926" s="190" t="s">
        <v>259</v>
      </c>
      <c r="FB926" s="193">
        <v>2</v>
      </c>
      <c r="FC926" s="190" t="s">
        <v>276</v>
      </c>
      <c r="FD926" s="190" t="s">
        <v>537</v>
      </c>
      <c r="FE926" s="190" t="s">
        <v>271</v>
      </c>
      <c r="FF926" s="190" t="s">
        <v>262</v>
      </c>
      <c r="FG926" s="190" t="s">
        <v>271</v>
      </c>
      <c r="FH926" s="190" t="s">
        <v>271</v>
      </c>
      <c r="FI926" s="190" t="s">
        <v>618</v>
      </c>
      <c r="FJ926" s="190" t="s">
        <v>617</v>
      </c>
      <c r="FK926" s="190" t="s">
        <v>616</v>
      </c>
      <c r="FL926" s="190" t="s">
        <v>615</v>
      </c>
      <c r="FM926" s="190" t="s">
        <v>614</v>
      </c>
      <c r="FN926" s="190" t="s">
        <v>613</v>
      </c>
      <c r="FO926" s="190" t="s">
        <v>271</v>
      </c>
      <c r="FP926" s="190" t="s">
        <v>271</v>
      </c>
      <c r="FQ926" s="193">
        <v>0</v>
      </c>
      <c r="FR926" s="193">
        <v>351629</v>
      </c>
      <c r="FS926" s="190" t="s">
        <v>272</v>
      </c>
      <c r="FT926" s="190" t="s">
        <v>271</v>
      </c>
      <c r="FU926" s="190" t="s">
        <v>271</v>
      </c>
      <c r="FV926" s="190" t="s">
        <v>271</v>
      </c>
      <c r="FW926" s="190" t="s">
        <v>271</v>
      </c>
      <c r="FX926" s="190" t="s">
        <v>271</v>
      </c>
      <c r="FY926" s="190" t="s">
        <v>271</v>
      </c>
      <c r="FZ926" s="190" t="s">
        <v>271</v>
      </c>
      <c r="GA926" s="190" t="s">
        <v>271</v>
      </c>
      <c r="GB926" s="190" t="s">
        <v>271</v>
      </c>
      <c r="GC926" s="190" t="s">
        <v>271</v>
      </c>
      <c r="GD926" s="190" t="s">
        <v>271</v>
      </c>
      <c r="GE926" s="190" t="s">
        <v>271</v>
      </c>
    </row>
    <row r="927" spans="1:187" x14ac:dyDescent="0.3">
      <c r="A927" s="190" t="s">
        <v>372</v>
      </c>
      <c r="B927" s="190">
        <v>3680</v>
      </c>
      <c r="C927" s="190" t="s">
        <v>183</v>
      </c>
      <c r="D927" s="190" t="s">
        <v>240</v>
      </c>
      <c r="E927" s="190" t="s">
        <v>612</v>
      </c>
      <c r="F927" s="190" t="s">
        <v>611</v>
      </c>
      <c r="G927" s="190" t="s">
        <v>270</v>
      </c>
      <c r="H927" s="190" t="s">
        <v>369</v>
      </c>
      <c r="I927" s="190" t="s">
        <v>301</v>
      </c>
      <c r="J927" s="190" t="s">
        <v>610</v>
      </c>
      <c r="K927" s="190" t="s">
        <v>369</v>
      </c>
      <c r="L927" s="190" t="s">
        <v>271</v>
      </c>
      <c r="M927" s="190" t="s">
        <v>609</v>
      </c>
      <c r="N927" s="190" t="s">
        <v>271</v>
      </c>
      <c r="O927" s="190" t="s">
        <v>271</v>
      </c>
      <c r="P927" s="190" t="s">
        <v>271</v>
      </c>
      <c r="Q927" s="191">
        <v>41808</v>
      </c>
      <c r="R927" s="191">
        <v>43631</v>
      </c>
      <c r="T927" s="190" t="s">
        <v>366</v>
      </c>
      <c r="U927" s="194">
        <v>4071462</v>
      </c>
      <c r="V927" s="190" t="s">
        <v>608</v>
      </c>
      <c r="W927" s="190" t="s">
        <v>607</v>
      </c>
      <c r="X927" s="190" t="s">
        <v>606</v>
      </c>
      <c r="Y927" s="190" t="s">
        <v>271</v>
      </c>
      <c r="Z927" s="190" t="s">
        <v>271</v>
      </c>
      <c r="AA927" s="190" t="s">
        <v>271</v>
      </c>
      <c r="AB927" s="190" t="s">
        <v>310</v>
      </c>
      <c r="AC927" s="190" t="s">
        <v>605</v>
      </c>
      <c r="AD927" s="190" t="s">
        <v>289</v>
      </c>
      <c r="AE927" s="190" t="s">
        <v>604</v>
      </c>
      <c r="AF927" s="190" t="s">
        <v>603</v>
      </c>
      <c r="AG927" s="193">
        <v>358002</v>
      </c>
      <c r="AH927" s="193">
        <v>363777</v>
      </c>
      <c r="AI927" s="193">
        <v>721779</v>
      </c>
      <c r="AJ927" s="193">
        <v>128692</v>
      </c>
      <c r="AK927" s="193">
        <v>130768</v>
      </c>
      <c r="AL927" s="193">
        <v>259460</v>
      </c>
      <c r="AM927" s="193">
        <v>0</v>
      </c>
      <c r="AN927" s="193">
        <v>0</v>
      </c>
      <c r="AO927" s="193">
        <v>0</v>
      </c>
      <c r="AP927" s="193">
        <v>0</v>
      </c>
      <c r="AQ927" s="193">
        <v>0</v>
      </c>
      <c r="AR927" s="193">
        <v>0</v>
      </c>
      <c r="AS927" s="190" t="s">
        <v>271</v>
      </c>
      <c r="AT927" s="193" t="s">
        <v>271</v>
      </c>
      <c r="AU927" s="193" t="s">
        <v>271</v>
      </c>
      <c r="AV927" s="190" t="s">
        <v>271</v>
      </c>
      <c r="AW927" s="193" t="s">
        <v>271</v>
      </c>
      <c r="AX927" s="193" t="s">
        <v>271</v>
      </c>
      <c r="AY927" s="190" t="s">
        <v>271</v>
      </c>
      <c r="AZ927" s="193" t="s">
        <v>271</v>
      </c>
      <c r="BA927" s="193" t="s">
        <v>271</v>
      </c>
      <c r="BB927" s="190" t="s">
        <v>271</v>
      </c>
      <c r="BC927" s="193" t="s">
        <v>271</v>
      </c>
      <c r="BD927" s="193" t="s">
        <v>271</v>
      </c>
      <c r="BE927" s="190" t="s">
        <v>271</v>
      </c>
      <c r="BF927" s="193" t="s">
        <v>271</v>
      </c>
      <c r="BG927" s="193" t="s">
        <v>271</v>
      </c>
      <c r="BH927" s="190" t="s">
        <v>271</v>
      </c>
      <c r="BI927" s="193" t="s">
        <v>271</v>
      </c>
      <c r="BJ927" s="193" t="s">
        <v>271</v>
      </c>
      <c r="BK927" s="190" t="s">
        <v>271</v>
      </c>
      <c r="BL927" s="193" t="s">
        <v>271</v>
      </c>
      <c r="BM927" s="193" t="s">
        <v>271</v>
      </c>
      <c r="BN927" s="190" t="s">
        <v>271</v>
      </c>
      <c r="BO927" s="193" t="s">
        <v>271</v>
      </c>
      <c r="BP927" s="193" t="s">
        <v>271</v>
      </c>
      <c r="BQ927" s="190" t="s">
        <v>271</v>
      </c>
      <c r="BR927" s="193" t="s">
        <v>271</v>
      </c>
      <c r="BS927" s="193" t="s">
        <v>271</v>
      </c>
      <c r="BT927" s="190" t="s">
        <v>271</v>
      </c>
      <c r="BU927" s="193" t="s">
        <v>271</v>
      </c>
      <c r="BV927" s="193" t="s">
        <v>271</v>
      </c>
      <c r="BW927" s="193">
        <v>309256</v>
      </c>
      <c r="BX927" s="193">
        <v>314244</v>
      </c>
      <c r="BY927" s="193">
        <v>623500</v>
      </c>
      <c r="BZ927" s="193">
        <v>111169</v>
      </c>
      <c r="CA927" s="193">
        <v>112962</v>
      </c>
      <c r="CB927" s="193">
        <v>224131</v>
      </c>
      <c r="CC927" s="190" t="s">
        <v>287</v>
      </c>
      <c r="CD927" s="193">
        <v>85000</v>
      </c>
      <c r="CE927" s="193">
        <v>408000</v>
      </c>
      <c r="CF927" s="190" t="s">
        <v>287</v>
      </c>
      <c r="CG927" s="193">
        <v>85000</v>
      </c>
      <c r="CH927" s="193">
        <v>408000</v>
      </c>
      <c r="CI927" s="190" t="s">
        <v>271</v>
      </c>
      <c r="CJ927" s="193" t="s">
        <v>271</v>
      </c>
      <c r="CK927" s="193" t="s">
        <v>271</v>
      </c>
      <c r="CL927" s="190" t="s">
        <v>287</v>
      </c>
      <c r="CM927" s="193">
        <v>85000</v>
      </c>
      <c r="CN927" s="193">
        <v>408000</v>
      </c>
      <c r="CO927" s="190" t="s">
        <v>287</v>
      </c>
      <c r="CP927" s="193">
        <v>0</v>
      </c>
      <c r="CQ927" s="193">
        <v>0</v>
      </c>
      <c r="CR927" s="190" t="s">
        <v>287</v>
      </c>
      <c r="CS927" s="193">
        <v>224131</v>
      </c>
      <c r="CT927" s="193">
        <v>623500</v>
      </c>
      <c r="CU927" s="190" t="s">
        <v>287</v>
      </c>
      <c r="CV927" s="193">
        <v>85000</v>
      </c>
      <c r="CW927" s="193">
        <v>408000</v>
      </c>
      <c r="CX927" s="190" t="s">
        <v>287</v>
      </c>
      <c r="CY927" s="193">
        <v>85000</v>
      </c>
      <c r="CZ927" s="193">
        <v>408000</v>
      </c>
      <c r="DA927" s="190" t="s">
        <v>287</v>
      </c>
      <c r="DB927" s="193">
        <v>85000</v>
      </c>
      <c r="DC927" s="193">
        <v>408000</v>
      </c>
      <c r="DD927" s="190" t="s">
        <v>287</v>
      </c>
      <c r="DE927" s="193">
        <v>85000</v>
      </c>
      <c r="DF927" s="193">
        <v>408000</v>
      </c>
      <c r="DG927" s="190" t="s">
        <v>271</v>
      </c>
      <c r="DH927" s="193" t="s">
        <v>271</v>
      </c>
      <c r="DI927" s="193" t="s">
        <v>271</v>
      </c>
      <c r="DJ927" s="190" t="s">
        <v>271</v>
      </c>
      <c r="DK927" s="193" t="s">
        <v>271</v>
      </c>
      <c r="DL927" s="193" t="s">
        <v>271</v>
      </c>
      <c r="DM927" s="190" t="s">
        <v>271</v>
      </c>
      <c r="DN927" s="193" t="s">
        <v>271</v>
      </c>
      <c r="DO927" s="193" t="s">
        <v>271</v>
      </c>
      <c r="DP927" s="190" t="s">
        <v>271</v>
      </c>
      <c r="DQ927" s="193" t="s">
        <v>271</v>
      </c>
      <c r="DR927" s="193" t="s">
        <v>271</v>
      </c>
      <c r="DS927" s="190" t="s">
        <v>287</v>
      </c>
      <c r="DT927" s="193">
        <v>85000</v>
      </c>
      <c r="DU927" s="193">
        <v>408000</v>
      </c>
      <c r="DV927" s="190" t="s">
        <v>271</v>
      </c>
      <c r="DW927" s="193" t="s">
        <v>271</v>
      </c>
      <c r="DX927" s="193" t="s">
        <v>271</v>
      </c>
      <c r="DY927" s="190" t="s">
        <v>356</v>
      </c>
      <c r="DZ927" s="190" t="s">
        <v>272</v>
      </c>
      <c r="EA927" s="190" t="s">
        <v>308</v>
      </c>
      <c r="EB927" s="190" t="s">
        <v>307</v>
      </c>
      <c r="EC927" s="190" t="s">
        <v>272</v>
      </c>
      <c r="ED927" s="190" t="s">
        <v>539</v>
      </c>
      <c r="EE927" s="190" t="s">
        <v>602</v>
      </c>
      <c r="EF927" s="190" t="s">
        <v>271</v>
      </c>
      <c r="EG927" s="190" t="s">
        <v>321</v>
      </c>
      <c r="EH927" s="190" t="s">
        <v>284</v>
      </c>
      <c r="EI927" s="190" t="s">
        <v>283</v>
      </c>
      <c r="EJ927" s="190" t="s">
        <v>246</v>
      </c>
      <c r="EK927" s="190" t="s">
        <v>379</v>
      </c>
      <c r="EL927" s="190" t="s">
        <v>272</v>
      </c>
      <c r="EM927" s="190" t="s">
        <v>272</v>
      </c>
      <c r="EN927" s="190" t="s">
        <v>272</v>
      </c>
      <c r="EO927" s="190" t="s">
        <v>272</v>
      </c>
      <c r="EP927" s="190" t="s">
        <v>378</v>
      </c>
      <c r="EQ927" s="190">
        <v>4</v>
      </c>
      <c r="ER927" s="190" t="s">
        <v>349</v>
      </c>
      <c r="ES927" s="190" t="s">
        <v>272</v>
      </c>
      <c r="ET927" s="190" t="s">
        <v>271</v>
      </c>
      <c r="EU927" s="190" t="s">
        <v>272</v>
      </c>
      <c r="EV927" s="190" t="s">
        <v>271</v>
      </c>
      <c r="EW927" s="190" t="s">
        <v>601</v>
      </c>
      <c r="EX927" s="190">
        <v>2</v>
      </c>
      <c r="EY927" s="190" t="s">
        <v>318</v>
      </c>
      <c r="EZ927" s="190" t="s">
        <v>266</v>
      </c>
      <c r="FA927" s="190" t="s">
        <v>257</v>
      </c>
      <c r="FB927" s="193">
        <v>1</v>
      </c>
      <c r="FC927" s="190" t="s">
        <v>276</v>
      </c>
      <c r="FD927" s="190" t="s">
        <v>271</v>
      </c>
      <c r="FE927" s="190" t="s">
        <v>271</v>
      </c>
      <c r="FF927" s="190" t="s">
        <v>262</v>
      </c>
      <c r="FG927" s="190" t="s">
        <v>271</v>
      </c>
      <c r="FH927" s="190" t="s">
        <v>271</v>
      </c>
      <c r="FI927" s="190" t="s">
        <v>600</v>
      </c>
      <c r="FJ927" s="190" t="s">
        <v>599</v>
      </c>
      <c r="FK927" s="190" t="s">
        <v>598</v>
      </c>
      <c r="FL927" s="190" t="s">
        <v>597</v>
      </c>
      <c r="FM927" s="190" t="s">
        <v>596</v>
      </c>
      <c r="FN927" s="190" t="s">
        <v>271</v>
      </c>
      <c r="FO927" s="190" t="s">
        <v>271</v>
      </c>
      <c r="FP927" s="190" t="s">
        <v>271</v>
      </c>
      <c r="FQ927" s="193">
        <v>623500</v>
      </c>
      <c r="FR927" s="193">
        <v>224131</v>
      </c>
      <c r="FS927" s="190" t="s">
        <v>297</v>
      </c>
      <c r="FT927" s="190" t="s">
        <v>297</v>
      </c>
      <c r="FU927" s="190" t="s">
        <v>297</v>
      </c>
      <c r="FV927" s="190" t="s">
        <v>297</v>
      </c>
      <c r="FW927" s="190" t="s">
        <v>272</v>
      </c>
      <c r="FX927" s="190" t="s">
        <v>297</v>
      </c>
      <c r="FY927" s="190" t="s">
        <v>297</v>
      </c>
      <c r="FZ927" s="190" t="s">
        <v>297</v>
      </c>
      <c r="GA927" s="190" t="s">
        <v>272</v>
      </c>
      <c r="GB927" s="190" t="s">
        <v>297</v>
      </c>
      <c r="GC927" s="190" t="s">
        <v>272</v>
      </c>
      <c r="GD927" s="190" t="s">
        <v>297</v>
      </c>
      <c r="GE927" s="190" t="s">
        <v>297</v>
      </c>
    </row>
    <row r="928" spans="1:187" x14ac:dyDescent="0.3">
      <c r="A928" s="190" t="s">
        <v>372</v>
      </c>
      <c r="B928" s="190">
        <v>3682</v>
      </c>
      <c r="C928" s="190" t="s">
        <v>183</v>
      </c>
      <c r="D928" s="190" t="s">
        <v>240</v>
      </c>
      <c r="E928" s="190" t="s">
        <v>595</v>
      </c>
      <c r="F928" s="190" t="s">
        <v>594</v>
      </c>
      <c r="G928" s="190" t="s">
        <v>270</v>
      </c>
      <c r="H928" s="190" t="s">
        <v>369</v>
      </c>
      <c r="I928" s="190" t="s">
        <v>368</v>
      </c>
      <c r="J928" s="190" t="s">
        <v>593</v>
      </c>
      <c r="K928" s="190" t="s">
        <v>271</v>
      </c>
      <c r="L928" s="190" t="s">
        <v>271</v>
      </c>
      <c r="M928" s="190" t="s">
        <v>271</v>
      </c>
      <c r="N928" s="190" t="s">
        <v>271</v>
      </c>
      <c r="O928" s="190" t="s">
        <v>271</v>
      </c>
      <c r="P928" s="190" t="s">
        <v>271</v>
      </c>
      <c r="Q928" s="191">
        <v>41456</v>
      </c>
      <c r="R928" s="191">
        <v>42916</v>
      </c>
      <c r="T928" s="190" t="s">
        <v>592</v>
      </c>
      <c r="U928" s="194">
        <v>2259561</v>
      </c>
      <c r="V928" s="190" t="s">
        <v>591</v>
      </c>
      <c r="W928" s="190" t="s">
        <v>590</v>
      </c>
      <c r="X928" s="190" t="s">
        <v>589</v>
      </c>
      <c r="Y928" s="190" t="s">
        <v>271</v>
      </c>
      <c r="Z928" s="190" t="s">
        <v>271</v>
      </c>
      <c r="AA928" s="190" t="s">
        <v>271</v>
      </c>
      <c r="AB928" s="190" t="s">
        <v>310</v>
      </c>
      <c r="AC928" s="190" t="s">
        <v>588</v>
      </c>
      <c r="AD928" s="190" t="s">
        <v>325</v>
      </c>
      <c r="AE928" s="190" t="s">
        <v>587</v>
      </c>
      <c r="AF928" s="190" t="s">
        <v>586</v>
      </c>
      <c r="AG928" s="193">
        <v>3568</v>
      </c>
      <c r="AH928" s="193">
        <v>3738</v>
      </c>
      <c r="AI928" s="193">
        <v>7306</v>
      </c>
      <c r="AJ928" s="193">
        <v>1716</v>
      </c>
      <c r="AK928" s="193">
        <v>1452</v>
      </c>
      <c r="AL928" s="193">
        <v>3168</v>
      </c>
      <c r="AM928" s="193" t="s">
        <v>271</v>
      </c>
      <c r="AN928" s="193" t="s">
        <v>271</v>
      </c>
      <c r="AO928" s="193">
        <v>0</v>
      </c>
      <c r="AP928" s="193" t="s">
        <v>271</v>
      </c>
      <c r="AQ928" s="193" t="s">
        <v>271</v>
      </c>
      <c r="AR928" s="193">
        <v>0</v>
      </c>
      <c r="AS928" s="190" t="s">
        <v>271</v>
      </c>
      <c r="AT928" s="193" t="s">
        <v>271</v>
      </c>
      <c r="AU928" s="193" t="s">
        <v>271</v>
      </c>
      <c r="AV928" s="190" t="s">
        <v>271</v>
      </c>
      <c r="AW928" s="193" t="s">
        <v>271</v>
      </c>
      <c r="AX928" s="193" t="s">
        <v>271</v>
      </c>
      <c r="AY928" s="190" t="s">
        <v>271</v>
      </c>
      <c r="AZ928" s="193" t="s">
        <v>271</v>
      </c>
      <c r="BA928" s="193" t="s">
        <v>271</v>
      </c>
      <c r="BB928" s="190" t="s">
        <v>271</v>
      </c>
      <c r="BC928" s="193" t="s">
        <v>271</v>
      </c>
      <c r="BD928" s="193" t="s">
        <v>271</v>
      </c>
      <c r="BE928" s="190" t="s">
        <v>271</v>
      </c>
      <c r="BF928" s="193" t="s">
        <v>271</v>
      </c>
      <c r="BG928" s="193" t="s">
        <v>271</v>
      </c>
      <c r="BH928" s="190" t="s">
        <v>271</v>
      </c>
      <c r="BI928" s="193" t="s">
        <v>271</v>
      </c>
      <c r="BJ928" s="193" t="s">
        <v>271</v>
      </c>
      <c r="BK928" s="190" t="s">
        <v>271</v>
      </c>
      <c r="BL928" s="193" t="s">
        <v>271</v>
      </c>
      <c r="BM928" s="193" t="s">
        <v>271</v>
      </c>
      <c r="BN928" s="190" t="s">
        <v>271</v>
      </c>
      <c r="BO928" s="193" t="s">
        <v>271</v>
      </c>
      <c r="BP928" s="193" t="s">
        <v>271</v>
      </c>
      <c r="BQ928" s="190" t="s">
        <v>271</v>
      </c>
      <c r="BR928" s="193" t="s">
        <v>271</v>
      </c>
      <c r="BS928" s="193" t="s">
        <v>271</v>
      </c>
      <c r="BT928" s="190" t="s">
        <v>271</v>
      </c>
      <c r="BU928" s="193" t="s">
        <v>271</v>
      </c>
      <c r="BV928" s="193" t="s">
        <v>271</v>
      </c>
      <c r="BW928" s="193">
        <v>5192</v>
      </c>
      <c r="BX928" s="193">
        <v>5691</v>
      </c>
      <c r="BY928" s="193">
        <v>10883</v>
      </c>
      <c r="BZ928" s="193">
        <v>2173</v>
      </c>
      <c r="CA928" s="193">
        <v>1735</v>
      </c>
      <c r="CB928" s="193">
        <v>3908</v>
      </c>
      <c r="CC928" s="190" t="s">
        <v>271</v>
      </c>
      <c r="CD928" s="193" t="s">
        <v>271</v>
      </c>
      <c r="CE928" s="193" t="s">
        <v>271</v>
      </c>
      <c r="CF928" s="190" t="s">
        <v>271</v>
      </c>
      <c r="CG928" s="193" t="s">
        <v>271</v>
      </c>
      <c r="CH928" s="193" t="s">
        <v>271</v>
      </c>
      <c r="CI928" s="190" t="s">
        <v>271</v>
      </c>
      <c r="CJ928" s="193" t="s">
        <v>271</v>
      </c>
      <c r="CK928" s="193" t="s">
        <v>271</v>
      </c>
      <c r="CL928" s="190" t="s">
        <v>271</v>
      </c>
      <c r="CM928" s="193" t="s">
        <v>271</v>
      </c>
      <c r="CN928" s="193" t="s">
        <v>271</v>
      </c>
      <c r="CO928" s="190" t="s">
        <v>271</v>
      </c>
      <c r="CP928" s="193" t="s">
        <v>271</v>
      </c>
      <c r="CQ928" s="193" t="s">
        <v>271</v>
      </c>
      <c r="CR928" s="190" t="s">
        <v>271</v>
      </c>
      <c r="CS928" s="193" t="s">
        <v>271</v>
      </c>
      <c r="CT928" s="193" t="s">
        <v>271</v>
      </c>
      <c r="CU928" s="190" t="s">
        <v>287</v>
      </c>
      <c r="CV928" s="193">
        <v>3908</v>
      </c>
      <c r="CW928" s="193">
        <v>10883</v>
      </c>
      <c r="CX928" s="190" t="s">
        <v>271</v>
      </c>
      <c r="CY928" s="193" t="s">
        <v>271</v>
      </c>
      <c r="CZ928" s="193" t="s">
        <v>271</v>
      </c>
      <c r="DA928" s="190" t="s">
        <v>271</v>
      </c>
      <c r="DB928" s="193" t="s">
        <v>271</v>
      </c>
      <c r="DC928" s="193" t="s">
        <v>271</v>
      </c>
      <c r="DD928" s="190" t="s">
        <v>271</v>
      </c>
      <c r="DE928" s="193" t="s">
        <v>271</v>
      </c>
      <c r="DF928" s="193" t="s">
        <v>271</v>
      </c>
      <c r="DG928" s="190" t="s">
        <v>271</v>
      </c>
      <c r="DH928" s="193" t="s">
        <v>271</v>
      </c>
      <c r="DI928" s="193" t="s">
        <v>271</v>
      </c>
      <c r="DJ928" s="190" t="s">
        <v>271</v>
      </c>
      <c r="DK928" s="193" t="s">
        <v>271</v>
      </c>
      <c r="DL928" s="193" t="s">
        <v>271</v>
      </c>
      <c r="DM928" s="190" t="s">
        <v>271</v>
      </c>
      <c r="DN928" s="193" t="s">
        <v>271</v>
      </c>
      <c r="DO928" s="193" t="s">
        <v>271</v>
      </c>
      <c r="DP928" s="190" t="s">
        <v>287</v>
      </c>
      <c r="DQ928" s="193">
        <v>3908</v>
      </c>
      <c r="DR928" s="193">
        <v>10883</v>
      </c>
      <c r="DS928" s="190" t="s">
        <v>271</v>
      </c>
      <c r="DT928" s="193" t="s">
        <v>271</v>
      </c>
      <c r="DU928" s="193" t="s">
        <v>271</v>
      </c>
      <c r="DV928" s="190" t="s">
        <v>271</v>
      </c>
      <c r="DW928" s="193" t="s">
        <v>271</v>
      </c>
      <c r="DX928" s="193" t="s">
        <v>271</v>
      </c>
      <c r="DY928" s="190" t="s">
        <v>356</v>
      </c>
      <c r="DZ928" s="190" t="s">
        <v>272</v>
      </c>
      <c r="EA928" s="190" t="s">
        <v>355</v>
      </c>
      <c r="EB928" s="190" t="s">
        <v>307</v>
      </c>
      <c r="EC928" s="190" t="s">
        <v>272</v>
      </c>
      <c r="ED928" s="190" t="s">
        <v>355</v>
      </c>
      <c r="EE928" s="190" t="s">
        <v>426</v>
      </c>
      <c r="EF928" s="190" t="s">
        <v>585</v>
      </c>
      <c r="EG928" s="190" t="s">
        <v>321</v>
      </c>
      <c r="EH928" s="190" t="s">
        <v>284</v>
      </c>
      <c r="EI928" s="190" t="s">
        <v>283</v>
      </c>
      <c r="EJ928" s="190" t="s">
        <v>246</v>
      </c>
      <c r="EK928" s="190" t="s">
        <v>351</v>
      </c>
      <c r="EL928" s="190" t="s">
        <v>272</v>
      </c>
      <c r="EM928" s="190" t="s">
        <v>272</v>
      </c>
      <c r="EN928" s="190" t="s">
        <v>272</v>
      </c>
      <c r="EO928" s="190" t="s">
        <v>272</v>
      </c>
      <c r="EP928" s="190" t="s">
        <v>350</v>
      </c>
      <c r="EQ928" s="190">
        <v>4</v>
      </c>
      <c r="ER928" s="190" t="s">
        <v>349</v>
      </c>
      <c r="ES928" s="190" t="s">
        <v>272</v>
      </c>
      <c r="ET928" s="190" t="s">
        <v>272</v>
      </c>
      <c r="EU928" s="190" t="s">
        <v>272</v>
      </c>
      <c r="EV928" s="190" t="s">
        <v>272</v>
      </c>
      <c r="EW928" s="190" t="s">
        <v>303</v>
      </c>
      <c r="EX928" s="190">
        <v>4</v>
      </c>
      <c r="EY928" s="190" t="s">
        <v>318</v>
      </c>
      <c r="EZ928" s="190" t="s">
        <v>266</v>
      </c>
      <c r="FA928" s="190" t="s">
        <v>257</v>
      </c>
      <c r="FB928" s="193">
        <v>2</v>
      </c>
      <c r="FC928" s="190" t="s">
        <v>276</v>
      </c>
      <c r="FD928" s="190" t="s">
        <v>537</v>
      </c>
      <c r="FE928" s="190" t="s">
        <v>271</v>
      </c>
      <c r="FF928" s="190" t="s">
        <v>262</v>
      </c>
      <c r="FG928" s="190" t="s">
        <v>271</v>
      </c>
      <c r="FH928" s="190" t="s">
        <v>271</v>
      </c>
      <c r="FI928" s="190" t="s">
        <v>584</v>
      </c>
      <c r="FJ928" s="190" t="s">
        <v>583</v>
      </c>
      <c r="FK928" s="190" t="s">
        <v>582</v>
      </c>
      <c r="FL928" s="190" t="s">
        <v>581</v>
      </c>
      <c r="FM928" s="190" t="s">
        <v>580</v>
      </c>
      <c r="FN928" s="190" t="s">
        <v>579</v>
      </c>
      <c r="FO928" s="190" t="s">
        <v>271</v>
      </c>
      <c r="FP928" s="190" t="s">
        <v>578</v>
      </c>
      <c r="FQ928" s="193">
        <v>10883</v>
      </c>
      <c r="FR928" s="193">
        <v>3908</v>
      </c>
      <c r="FS928" s="190" t="s">
        <v>271</v>
      </c>
      <c r="FT928" s="190" t="s">
        <v>271</v>
      </c>
      <c r="FU928" s="190" t="s">
        <v>271</v>
      </c>
      <c r="FV928" s="190" t="s">
        <v>271</v>
      </c>
      <c r="FW928" s="190" t="s">
        <v>272</v>
      </c>
      <c r="FX928" s="190" t="s">
        <v>272</v>
      </c>
      <c r="FY928" s="190" t="s">
        <v>271</v>
      </c>
      <c r="FZ928" s="190" t="s">
        <v>271</v>
      </c>
      <c r="GA928" s="190" t="s">
        <v>272</v>
      </c>
      <c r="GB928" s="190" t="s">
        <v>297</v>
      </c>
      <c r="GC928" s="190" t="s">
        <v>271</v>
      </c>
      <c r="GD928" s="190" t="s">
        <v>271</v>
      </c>
      <c r="GE928" s="190" t="s">
        <v>272</v>
      </c>
    </row>
    <row r="929" spans="1:187" x14ac:dyDescent="0.3">
      <c r="A929" s="190" t="s">
        <v>372</v>
      </c>
      <c r="B929" s="190">
        <v>3683</v>
      </c>
      <c r="C929" s="190" t="s">
        <v>183</v>
      </c>
      <c r="D929" s="190" t="s">
        <v>240</v>
      </c>
      <c r="E929" s="190" t="s">
        <v>577</v>
      </c>
      <c r="F929" s="190" t="s">
        <v>576</v>
      </c>
      <c r="G929" s="190" t="s">
        <v>270</v>
      </c>
      <c r="H929" s="190" t="s">
        <v>301</v>
      </c>
      <c r="I929" s="190" t="s">
        <v>301</v>
      </c>
      <c r="J929" s="190" t="s">
        <v>575</v>
      </c>
      <c r="K929" s="190" t="s">
        <v>271</v>
      </c>
      <c r="L929" s="190" t="s">
        <v>271</v>
      </c>
      <c r="M929" s="190" t="s">
        <v>271</v>
      </c>
      <c r="N929" s="190" t="s">
        <v>271</v>
      </c>
      <c r="O929" s="190" t="s">
        <v>271</v>
      </c>
      <c r="P929" s="190" t="s">
        <v>271</v>
      </c>
      <c r="Q929" s="191">
        <v>42527</v>
      </c>
      <c r="R929" s="191">
        <v>42582</v>
      </c>
      <c r="T929" s="190" t="s">
        <v>574</v>
      </c>
      <c r="U929" s="194">
        <v>78545</v>
      </c>
      <c r="V929" s="190" t="s">
        <v>573</v>
      </c>
      <c r="W929" s="190" t="s">
        <v>572</v>
      </c>
      <c r="X929" s="190" t="s">
        <v>571</v>
      </c>
      <c r="Y929" s="190" t="s">
        <v>570</v>
      </c>
      <c r="Z929" s="190" t="s">
        <v>569</v>
      </c>
      <c r="AA929" s="190" t="s">
        <v>568</v>
      </c>
      <c r="AB929" s="190" t="s">
        <v>448</v>
      </c>
      <c r="AC929" s="190" t="s">
        <v>567</v>
      </c>
      <c r="AD929" s="190" t="s">
        <v>289</v>
      </c>
      <c r="AE929" s="190" t="s">
        <v>566</v>
      </c>
      <c r="AF929" s="190" t="s">
        <v>565</v>
      </c>
      <c r="AG929" s="193">
        <v>1013</v>
      </c>
      <c r="AH929" s="193">
        <v>1053</v>
      </c>
      <c r="AI929" s="193">
        <v>2066</v>
      </c>
      <c r="AJ929" s="193">
        <v>331</v>
      </c>
      <c r="AK929" s="193">
        <v>323</v>
      </c>
      <c r="AL929" s="193">
        <v>645</v>
      </c>
      <c r="AM929" s="193">
        <v>1013</v>
      </c>
      <c r="AN929" s="193">
        <v>1053</v>
      </c>
      <c r="AO929" s="193">
        <v>2066</v>
      </c>
      <c r="AP929" s="193">
        <v>331</v>
      </c>
      <c r="AQ929" s="193">
        <v>323</v>
      </c>
      <c r="AR929" s="193">
        <v>645</v>
      </c>
      <c r="AS929" s="190" t="s">
        <v>271</v>
      </c>
      <c r="AT929" s="193" t="s">
        <v>271</v>
      </c>
      <c r="AU929" s="193" t="s">
        <v>271</v>
      </c>
      <c r="AV929" s="190" t="s">
        <v>271</v>
      </c>
      <c r="AW929" s="193" t="s">
        <v>271</v>
      </c>
      <c r="AX929" s="193" t="s">
        <v>271</v>
      </c>
      <c r="AY929" s="190" t="s">
        <v>287</v>
      </c>
      <c r="AZ929" s="193">
        <v>645</v>
      </c>
      <c r="BA929" s="193">
        <v>0</v>
      </c>
      <c r="BB929" s="190" t="s">
        <v>271</v>
      </c>
      <c r="BC929" s="193" t="s">
        <v>271</v>
      </c>
      <c r="BD929" s="193" t="s">
        <v>271</v>
      </c>
      <c r="BE929" s="190" t="s">
        <v>271</v>
      </c>
      <c r="BF929" s="193" t="s">
        <v>271</v>
      </c>
      <c r="BG929" s="193" t="s">
        <v>271</v>
      </c>
      <c r="BH929" s="190" t="s">
        <v>271</v>
      </c>
      <c r="BI929" s="193" t="s">
        <v>271</v>
      </c>
      <c r="BJ929" s="193" t="s">
        <v>271</v>
      </c>
      <c r="BK929" s="190" t="s">
        <v>271</v>
      </c>
      <c r="BL929" s="193" t="s">
        <v>271</v>
      </c>
      <c r="BM929" s="193" t="s">
        <v>271</v>
      </c>
      <c r="BN929" s="190" t="s">
        <v>287</v>
      </c>
      <c r="BO929" s="193">
        <v>645</v>
      </c>
      <c r="BP929" s="193">
        <v>0</v>
      </c>
      <c r="BQ929" s="190" t="s">
        <v>271</v>
      </c>
      <c r="BR929" s="193" t="s">
        <v>271</v>
      </c>
      <c r="BS929" s="193" t="s">
        <v>271</v>
      </c>
      <c r="BT929" s="190" t="s">
        <v>287</v>
      </c>
      <c r="BU929" s="193">
        <v>645</v>
      </c>
      <c r="BV929" s="193">
        <v>2066</v>
      </c>
      <c r="BW929" s="193" t="s">
        <v>271</v>
      </c>
      <c r="BX929" s="193" t="s">
        <v>271</v>
      </c>
      <c r="BY929" s="193">
        <v>0</v>
      </c>
      <c r="BZ929" s="193" t="s">
        <v>271</v>
      </c>
      <c r="CA929" s="193" t="s">
        <v>271</v>
      </c>
      <c r="CB929" s="193">
        <v>0</v>
      </c>
      <c r="CC929" s="190" t="s">
        <v>271</v>
      </c>
      <c r="CD929" s="193" t="s">
        <v>271</v>
      </c>
      <c r="CE929" s="193" t="s">
        <v>271</v>
      </c>
      <c r="CF929" s="190" t="s">
        <v>271</v>
      </c>
      <c r="CG929" s="193" t="s">
        <v>271</v>
      </c>
      <c r="CH929" s="193" t="s">
        <v>271</v>
      </c>
      <c r="CI929" s="190" t="s">
        <v>271</v>
      </c>
      <c r="CJ929" s="193" t="s">
        <v>271</v>
      </c>
      <c r="CK929" s="193" t="s">
        <v>271</v>
      </c>
      <c r="CL929" s="190" t="s">
        <v>271</v>
      </c>
      <c r="CM929" s="193" t="s">
        <v>271</v>
      </c>
      <c r="CN929" s="193" t="s">
        <v>271</v>
      </c>
      <c r="CO929" s="190" t="s">
        <v>271</v>
      </c>
      <c r="CP929" s="193" t="s">
        <v>271</v>
      </c>
      <c r="CQ929" s="193" t="s">
        <v>271</v>
      </c>
      <c r="CR929" s="190" t="s">
        <v>271</v>
      </c>
      <c r="CS929" s="193" t="s">
        <v>271</v>
      </c>
      <c r="CT929" s="193" t="s">
        <v>271</v>
      </c>
      <c r="CU929" s="190" t="s">
        <v>271</v>
      </c>
      <c r="CV929" s="193" t="s">
        <v>271</v>
      </c>
      <c r="CW929" s="193" t="s">
        <v>271</v>
      </c>
      <c r="CX929" s="190" t="s">
        <v>271</v>
      </c>
      <c r="CY929" s="193" t="s">
        <v>271</v>
      </c>
      <c r="CZ929" s="193" t="s">
        <v>271</v>
      </c>
      <c r="DA929" s="190" t="s">
        <v>271</v>
      </c>
      <c r="DB929" s="193" t="s">
        <v>271</v>
      </c>
      <c r="DC929" s="193" t="s">
        <v>271</v>
      </c>
      <c r="DD929" s="190" t="s">
        <v>271</v>
      </c>
      <c r="DE929" s="193" t="s">
        <v>271</v>
      </c>
      <c r="DF929" s="193" t="s">
        <v>271</v>
      </c>
      <c r="DG929" s="190" t="s">
        <v>271</v>
      </c>
      <c r="DH929" s="193" t="s">
        <v>271</v>
      </c>
      <c r="DI929" s="193" t="s">
        <v>271</v>
      </c>
      <c r="DJ929" s="190" t="s">
        <v>271</v>
      </c>
      <c r="DK929" s="193" t="s">
        <v>271</v>
      </c>
      <c r="DL929" s="193" t="s">
        <v>271</v>
      </c>
      <c r="DM929" s="190" t="s">
        <v>271</v>
      </c>
      <c r="DN929" s="193" t="s">
        <v>271</v>
      </c>
      <c r="DO929" s="193" t="s">
        <v>271</v>
      </c>
      <c r="DP929" s="190" t="s">
        <v>271</v>
      </c>
      <c r="DQ929" s="193" t="s">
        <v>271</v>
      </c>
      <c r="DR929" s="193" t="s">
        <v>271</v>
      </c>
      <c r="DS929" s="190" t="s">
        <v>271</v>
      </c>
      <c r="DT929" s="193" t="s">
        <v>271</v>
      </c>
      <c r="DU929" s="193" t="s">
        <v>271</v>
      </c>
      <c r="DV929" s="190" t="s">
        <v>271</v>
      </c>
      <c r="DW929" s="193" t="s">
        <v>271</v>
      </c>
      <c r="DX929" s="193" t="s">
        <v>271</v>
      </c>
      <c r="DY929" s="190" t="s">
        <v>356</v>
      </c>
      <c r="DZ929" s="190" t="s">
        <v>272</v>
      </c>
      <c r="EA929" s="190" t="s">
        <v>564</v>
      </c>
      <c r="EB929" s="190" t="s">
        <v>307</v>
      </c>
      <c r="EC929" s="190" t="s">
        <v>297</v>
      </c>
      <c r="ED929" s="190" t="s">
        <v>271</v>
      </c>
      <c r="EE929" s="190" t="s">
        <v>271</v>
      </c>
      <c r="EF929" s="190" t="s">
        <v>271</v>
      </c>
      <c r="EG929" s="190" t="s">
        <v>321</v>
      </c>
      <c r="EH929" s="190" t="s">
        <v>284</v>
      </c>
      <c r="EI929" s="190" t="s">
        <v>283</v>
      </c>
      <c r="EJ929" s="190" t="s">
        <v>246</v>
      </c>
      <c r="EK929" s="190" t="s">
        <v>351</v>
      </c>
      <c r="EL929" s="190" t="s">
        <v>272</v>
      </c>
      <c r="EM929" s="190" t="s">
        <v>297</v>
      </c>
      <c r="EN929" s="190" t="s">
        <v>272</v>
      </c>
      <c r="EO929" s="190" t="s">
        <v>272</v>
      </c>
      <c r="EP929" s="190" t="s">
        <v>281</v>
      </c>
      <c r="EQ929" s="190">
        <v>3</v>
      </c>
      <c r="ER929" s="190" t="s">
        <v>349</v>
      </c>
      <c r="ES929" s="190" t="s">
        <v>272</v>
      </c>
      <c r="ET929" s="190" t="s">
        <v>272</v>
      </c>
      <c r="EU929" s="190" t="s">
        <v>272</v>
      </c>
      <c r="EV929" s="190" t="s">
        <v>272</v>
      </c>
      <c r="EW929" s="190" t="s">
        <v>303</v>
      </c>
      <c r="EX929" s="190">
        <v>4</v>
      </c>
      <c r="EY929" s="190" t="s">
        <v>278</v>
      </c>
      <c r="EZ929" s="190" t="s">
        <v>267</v>
      </c>
      <c r="FA929" s="190" t="s">
        <v>259</v>
      </c>
      <c r="FB929" s="193">
        <v>0</v>
      </c>
      <c r="FC929" s="190" t="s">
        <v>271</v>
      </c>
      <c r="FD929" s="190" t="s">
        <v>271</v>
      </c>
      <c r="FE929" s="190" t="s">
        <v>271</v>
      </c>
      <c r="FF929" s="190" t="s">
        <v>271</v>
      </c>
      <c r="FG929" s="190" t="s">
        <v>271</v>
      </c>
      <c r="FH929" s="190" t="s">
        <v>271</v>
      </c>
      <c r="FI929" s="190" t="s">
        <v>563</v>
      </c>
      <c r="FJ929" s="190" t="s">
        <v>562</v>
      </c>
      <c r="FK929" s="190" t="s">
        <v>561</v>
      </c>
      <c r="FL929" s="190" t="s">
        <v>560</v>
      </c>
      <c r="FM929" s="190" t="s">
        <v>559</v>
      </c>
      <c r="FN929" s="190" t="s">
        <v>558</v>
      </c>
      <c r="FO929" s="190" t="s">
        <v>271</v>
      </c>
      <c r="FP929" s="190" t="s">
        <v>271</v>
      </c>
      <c r="FQ929" s="193">
        <v>2066</v>
      </c>
      <c r="FR929" s="193">
        <v>645</v>
      </c>
      <c r="FS929" s="190" t="s">
        <v>271</v>
      </c>
      <c r="FT929" s="190" t="s">
        <v>271</v>
      </c>
      <c r="FU929" s="190" t="s">
        <v>272</v>
      </c>
      <c r="FV929" s="190" t="s">
        <v>271</v>
      </c>
      <c r="FW929" s="190" t="s">
        <v>271</v>
      </c>
      <c r="FX929" s="190" t="s">
        <v>271</v>
      </c>
      <c r="FY929" s="190" t="s">
        <v>271</v>
      </c>
      <c r="FZ929" s="190" t="s">
        <v>271</v>
      </c>
      <c r="GA929" s="190" t="s">
        <v>271</v>
      </c>
      <c r="GB929" s="190" t="s">
        <v>271</v>
      </c>
      <c r="GC929" s="190" t="s">
        <v>271</v>
      </c>
      <c r="GD929" s="190" t="s">
        <v>271</v>
      </c>
      <c r="GE929" s="190" t="s">
        <v>271</v>
      </c>
    </row>
    <row r="930" spans="1:187" x14ac:dyDescent="0.3">
      <c r="A930" s="190" t="s">
        <v>372</v>
      </c>
      <c r="B930" s="190">
        <v>3426</v>
      </c>
      <c r="C930" s="190" t="s">
        <v>184</v>
      </c>
      <c r="D930" s="190" t="s">
        <v>241</v>
      </c>
      <c r="E930" s="190" t="s">
        <v>3962</v>
      </c>
      <c r="F930" s="190" t="s">
        <v>3961</v>
      </c>
      <c r="G930" s="190" t="s">
        <v>3876</v>
      </c>
      <c r="H930" s="190" t="s">
        <v>369</v>
      </c>
      <c r="I930" s="190" t="s">
        <v>2128</v>
      </c>
      <c r="J930" s="190" t="s">
        <v>3960</v>
      </c>
      <c r="K930" s="190" t="s">
        <v>271</v>
      </c>
      <c r="L930" s="190" t="s">
        <v>271</v>
      </c>
      <c r="M930" s="190" t="s">
        <v>271</v>
      </c>
      <c r="N930" s="190" t="s">
        <v>271</v>
      </c>
      <c r="O930" s="190" t="s">
        <v>271</v>
      </c>
      <c r="P930" s="190" t="s">
        <v>271</v>
      </c>
      <c r="Q930" s="191">
        <v>40695</v>
      </c>
      <c r="R930" s="191">
        <v>42521</v>
      </c>
      <c r="T930" s="190" t="s">
        <v>391</v>
      </c>
      <c r="U930" s="194">
        <v>1514164.64</v>
      </c>
      <c r="V930" s="190" t="s">
        <v>3959</v>
      </c>
      <c r="W930" s="190" t="s">
        <v>3958</v>
      </c>
      <c r="X930" s="190" t="s">
        <v>3957</v>
      </c>
      <c r="Y930" s="190" t="s">
        <v>3956</v>
      </c>
      <c r="Z930" s="190" t="s">
        <v>3955</v>
      </c>
      <c r="AA930" s="190" t="s">
        <v>3954</v>
      </c>
      <c r="AB930" s="190" t="s">
        <v>310</v>
      </c>
      <c r="AC930" s="190" t="s">
        <v>3953</v>
      </c>
      <c r="AD930" s="190" t="s">
        <v>674</v>
      </c>
      <c r="AE930" s="190" t="s">
        <v>3952</v>
      </c>
      <c r="AF930" s="190" t="s">
        <v>3951</v>
      </c>
      <c r="AG930" s="193">
        <v>254060</v>
      </c>
      <c r="AH930" s="193">
        <v>508132</v>
      </c>
      <c r="AI930" s="193">
        <v>762192</v>
      </c>
      <c r="AJ930" s="193">
        <v>63517</v>
      </c>
      <c r="AK930" s="193">
        <v>127033</v>
      </c>
      <c r="AL930" s="193">
        <v>190550</v>
      </c>
      <c r="AM930" s="193" t="s">
        <v>271</v>
      </c>
      <c r="AN930" s="193" t="s">
        <v>271</v>
      </c>
      <c r="AO930" s="193">
        <v>0</v>
      </c>
      <c r="AP930" s="193" t="s">
        <v>271</v>
      </c>
      <c r="AQ930" s="193" t="s">
        <v>271</v>
      </c>
      <c r="AR930" s="193">
        <v>0</v>
      </c>
      <c r="AS930" s="190" t="s">
        <v>271</v>
      </c>
      <c r="AT930" s="193" t="s">
        <v>271</v>
      </c>
      <c r="AU930" s="193" t="s">
        <v>271</v>
      </c>
      <c r="AV930" s="190" t="s">
        <v>271</v>
      </c>
      <c r="AW930" s="193" t="s">
        <v>271</v>
      </c>
      <c r="AX930" s="193" t="s">
        <v>271</v>
      </c>
      <c r="AY930" s="190" t="s">
        <v>271</v>
      </c>
      <c r="AZ930" s="193" t="s">
        <v>271</v>
      </c>
      <c r="BA930" s="193" t="s">
        <v>271</v>
      </c>
      <c r="BB930" s="190" t="s">
        <v>271</v>
      </c>
      <c r="BC930" s="193" t="s">
        <v>271</v>
      </c>
      <c r="BD930" s="193" t="s">
        <v>271</v>
      </c>
      <c r="BE930" s="190" t="s">
        <v>271</v>
      </c>
      <c r="BF930" s="193" t="s">
        <v>271</v>
      </c>
      <c r="BG930" s="193" t="s">
        <v>271</v>
      </c>
      <c r="BH930" s="190" t="s">
        <v>271</v>
      </c>
      <c r="BI930" s="193" t="s">
        <v>271</v>
      </c>
      <c r="BJ930" s="193" t="s">
        <v>271</v>
      </c>
      <c r="BK930" s="190" t="s">
        <v>271</v>
      </c>
      <c r="BL930" s="193" t="s">
        <v>271</v>
      </c>
      <c r="BM930" s="193" t="s">
        <v>271</v>
      </c>
      <c r="BN930" s="190" t="s">
        <v>271</v>
      </c>
      <c r="BO930" s="193" t="s">
        <v>271</v>
      </c>
      <c r="BP930" s="193" t="s">
        <v>271</v>
      </c>
      <c r="BQ930" s="190" t="s">
        <v>271</v>
      </c>
      <c r="BR930" s="193" t="s">
        <v>271</v>
      </c>
      <c r="BS930" s="193" t="s">
        <v>271</v>
      </c>
      <c r="BT930" s="190" t="s">
        <v>271</v>
      </c>
      <c r="BU930" s="193" t="s">
        <v>271</v>
      </c>
      <c r="BV930" s="193" t="s">
        <v>271</v>
      </c>
      <c r="BW930" s="193">
        <v>17872</v>
      </c>
      <c r="BX930" s="193">
        <v>2100</v>
      </c>
      <c r="BY930" s="193">
        <v>19972</v>
      </c>
      <c r="BZ930" s="193">
        <v>4468</v>
      </c>
      <c r="CA930" s="193">
        <v>525</v>
      </c>
      <c r="CB930" s="193">
        <v>4993</v>
      </c>
      <c r="CC930" s="190" t="s">
        <v>287</v>
      </c>
      <c r="CD930" s="193">
        <v>4993</v>
      </c>
      <c r="CE930" s="193">
        <v>19972</v>
      </c>
      <c r="CF930" s="190" t="s">
        <v>271</v>
      </c>
      <c r="CG930" s="193" t="s">
        <v>271</v>
      </c>
      <c r="CH930" s="193" t="s">
        <v>271</v>
      </c>
      <c r="CI930" s="190" t="s">
        <v>287</v>
      </c>
      <c r="CJ930" s="193">
        <v>21</v>
      </c>
      <c r="CK930" s="193">
        <v>105</v>
      </c>
      <c r="CL930" s="190" t="s">
        <v>271</v>
      </c>
      <c r="CM930" s="193" t="s">
        <v>271</v>
      </c>
      <c r="CN930" s="193" t="s">
        <v>271</v>
      </c>
      <c r="CO930" s="190" t="s">
        <v>271</v>
      </c>
      <c r="CP930" s="193" t="s">
        <v>271</v>
      </c>
      <c r="CQ930" s="193" t="s">
        <v>271</v>
      </c>
      <c r="CR930" s="190" t="s">
        <v>271</v>
      </c>
      <c r="CS930" s="193" t="s">
        <v>271</v>
      </c>
      <c r="CT930" s="193" t="s">
        <v>271</v>
      </c>
      <c r="CU930" s="190" t="s">
        <v>287</v>
      </c>
      <c r="CV930" s="193">
        <v>4993</v>
      </c>
      <c r="CW930" s="193">
        <v>19972</v>
      </c>
      <c r="CX930" s="190" t="s">
        <v>287</v>
      </c>
      <c r="CY930" s="193">
        <v>21</v>
      </c>
      <c r="CZ930" s="193">
        <v>105</v>
      </c>
      <c r="DA930" s="190" t="s">
        <v>287</v>
      </c>
      <c r="DB930" s="193">
        <v>4993</v>
      </c>
      <c r="DC930" s="193">
        <v>19972</v>
      </c>
      <c r="DD930" s="190" t="s">
        <v>271</v>
      </c>
      <c r="DE930" s="193" t="s">
        <v>271</v>
      </c>
      <c r="DF930" s="193" t="s">
        <v>271</v>
      </c>
      <c r="DG930" s="190" t="s">
        <v>271</v>
      </c>
      <c r="DH930" s="193" t="s">
        <v>271</v>
      </c>
      <c r="DI930" s="193" t="s">
        <v>271</v>
      </c>
      <c r="DJ930" s="190" t="s">
        <v>287</v>
      </c>
      <c r="DK930" s="193">
        <v>4993</v>
      </c>
      <c r="DL930" s="193">
        <v>19972</v>
      </c>
      <c r="DM930" s="190" t="s">
        <v>287</v>
      </c>
      <c r="DN930" s="193">
        <v>4993</v>
      </c>
      <c r="DO930" s="193">
        <v>19972</v>
      </c>
      <c r="DP930" s="190" t="s">
        <v>271</v>
      </c>
      <c r="DQ930" s="193" t="s">
        <v>271</v>
      </c>
      <c r="DR930" s="193" t="s">
        <v>271</v>
      </c>
      <c r="DS930" s="190" t="s">
        <v>271</v>
      </c>
      <c r="DT930" s="193" t="s">
        <v>271</v>
      </c>
      <c r="DU930" s="193" t="s">
        <v>271</v>
      </c>
      <c r="DV930" s="190" t="s">
        <v>287</v>
      </c>
      <c r="DW930" s="193">
        <v>4993</v>
      </c>
      <c r="DX930" s="193">
        <v>19972</v>
      </c>
      <c r="DY930" s="190" t="s">
        <v>655</v>
      </c>
      <c r="DZ930" s="190" t="s">
        <v>272</v>
      </c>
      <c r="EA930" s="190" t="s">
        <v>868</v>
      </c>
      <c r="EB930" s="190" t="s">
        <v>307</v>
      </c>
      <c r="EC930" s="190" t="s">
        <v>297</v>
      </c>
      <c r="ED930" s="190" t="s">
        <v>271</v>
      </c>
      <c r="EE930" s="190" t="s">
        <v>271</v>
      </c>
      <c r="EF930" s="190" t="s">
        <v>271</v>
      </c>
      <c r="EG930" s="190" t="s">
        <v>285</v>
      </c>
      <c r="EH930" s="190" t="s">
        <v>380</v>
      </c>
      <c r="EI930" s="190" t="s">
        <v>319</v>
      </c>
      <c r="EJ930" s="190" t="s">
        <v>244</v>
      </c>
      <c r="EK930" s="190" t="s">
        <v>379</v>
      </c>
      <c r="EL930" s="190" t="s">
        <v>272</v>
      </c>
      <c r="EM930" s="190" t="s">
        <v>272</v>
      </c>
      <c r="EN930" s="190" t="s">
        <v>272</v>
      </c>
      <c r="EO930" s="190" t="s">
        <v>272</v>
      </c>
      <c r="EP930" s="190" t="s">
        <v>378</v>
      </c>
      <c r="EQ930" s="190">
        <v>4</v>
      </c>
      <c r="ER930" s="190" t="s">
        <v>349</v>
      </c>
      <c r="ES930" s="190" t="s">
        <v>272</v>
      </c>
      <c r="ET930" s="190" t="s">
        <v>272</v>
      </c>
      <c r="EU930" s="190" t="s">
        <v>272</v>
      </c>
      <c r="EV930" s="190" t="s">
        <v>272</v>
      </c>
      <c r="EW930" s="190" t="s">
        <v>303</v>
      </c>
      <c r="EX930" s="190">
        <v>4</v>
      </c>
      <c r="EY930" s="190" t="s">
        <v>318</v>
      </c>
      <c r="EZ930" s="190" t="s">
        <v>268</v>
      </c>
      <c r="FA930" s="190" t="s">
        <v>258</v>
      </c>
      <c r="FB930" s="193">
        <v>1</v>
      </c>
      <c r="FC930" s="190" t="s">
        <v>1357</v>
      </c>
      <c r="FD930" s="190" t="s">
        <v>348</v>
      </c>
      <c r="FE930" s="190" t="s">
        <v>442</v>
      </c>
      <c r="FF930" s="190" t="s">
        <v>263</v>
      </c>
      <c r="FG930" s="190" t="s">
        <v>3950</v>
      </c>
      <c r="FH930" s="190" t="s">
        <v>271</v>
      </c>
      <c r="FI930" s="190" t="s">
        <v>3949</v>
      </c>
      <c r="FJ930" s="190" t="s">
        <v>3948</v>
      </c>
      <c r="FK930" s="190" t="s">
        <v>3947</v>
      </c>
      <c r="FL930" s="190" t="s">
        <v>3946</v>
      </c>
      <c r="FM930" s="190" t="s">
        <v>3945</v>
      </c>
      <c r="FN930" s="190" t="s">
        <v>3944</v>
      </c>
      <c r="FO930" s="190" t="s">
        <v>3943</v>
      </c>
      <c r="FP930" s="190" t="s">
        <v>3942</v>
      </c>
      <c r="FQ930" s="193">
        <v>19972</v>
      </c>
      <c r="FR930" s="193">
        <v>4993</v>
      </c>
      <c r="FS930" s="190" t="s">
        <v>271</v>
      </c>
      <c r="FT930" s="190" t="s">
        <v>271</v>
      </c>
      <c r="FU930" s="190" t="s">
        <v>271</v>
      </c>
      <c r="FV930" s="190" t="s">
        <v>271</v>
      </c>
      <c r="FW930" s="190" t="s">
        <v>271</v>
      </c>
      <c r="FX930" s="190" t="s">
        <v>271</v>
      </c>
      <c r="FY930" s="190" t="s">
        <v>272</v>
      </c>
      <c r="FZ930" s="190" t="s">
        <v>271</v>
      </c>
      <c r="GA930" s="190" t="s">
        <v>272</v>
      </c>
      <c r="GB930" s="190" t="s">
        <v>271</v>
      </c>
      <c r="GC930" s="190" t="s">
        <v>272</v>
      </c>
      <c r="GD930" s="190" t="s">
        <v>297</v>
      </c>
      <c r="GE930" s="190" t="s">
        <v>297</v>
      </c>
    </row>
    <row r="931" spans="1:187" x14ac:dyDescent="0.3">
      <c r="A931" s="190" t="s">
        <v>372</v>
      </c>
      <c r="B931" s="190">
        <v>3686</v>
      </c>
      <c r="C931" s="190" t="s">
        <v>188</v>
      </c>
      <c r="D931" s="190" t="s">
        <v>238</v>
      </c>
      <c r="E931" s="190" t="s">
        <v>12732</v>
      </c>
      <c r="F931" s="190" t="s">
        <v>12731</v>
      </c>
      <c r="G931" s="190" t="s">
        <v>12545</v>
      </c>
      <c r="H931" s="190" t="s">
        <v>514</v>
      </c>
      <c r="I931" s="190" t="s">
        <v>513</v>
      </c>
      <c r="J931" s="190" t="s">
        <v>12730</v>
      </c>
      <c r="K931" s="190" t="s">
        <v>271</v>
      </c>
      <c r="L931" s="190" t="s">
        <v>271</v>
      </c>
      <c r="M931" s="190" t="s">
        <v>271</v>
      </c>
      <c r="N931" s="190" t="s">
        <v>271</v>
      </c>
      <c r="O931" s="190" t="s">
        <v>271</v>
      </c>
      <c r="P931" s="190" t="s">
        <v>271</v>
      </c>
      <c r="Q931" s="191">
        <v>42278</v>
      </c>
      <c r="R931" s="191">
        <v>42369</v>
      </c>
      <c r="T931" s="190" t="s">
        <v>452</v>
      </c>
      <c r="U931" s="194">
        <v>413243</v>
      </c>
      <c r="V931" s="190" t="s">
        <v>3024</v>
      </c>
      <c r="W931" s="190" t="s">
        <v>918</v>
      </c>
      <c r="X931" s="190" t="s">
        <v>3023</v>
      </c>
      <c r="Y931" s="190" t="s">
        <v>271</v>
      </c>
      <c r="Z931" s="190" t="s">
        <v>271</v>
      </c>
      <c r="AA931" s="190" t="s">
        <v>271</v>
      </c>
      <c r="AB931" s="190" t="s">
        <v>448</v>
      </c>
      <c r="AC931" s="190" t="s">
        <v>12729</v>
      </c>
      <c r="AD931" s="190" t="s">
        <v>325</v>
      </c>
      <c r="AE931" s="190" t="s">
        <v>12728</v>
      </c>
      <c r="AF931" s="190" t="s">
        <v>3021</v>
      </c>
      <c r="AG931" s="193">
        <v>0</v>
      </c>
      <c r="AH931" s="193">
        <v>0</v>
      </c>
      <c r="AI931" s="193">
        <v>0</v>
      </c>
      <c r="AJ931" s="193">
        <v>4000</v>
      </c>
      <c r="AK931" s="193">
        <v>4000</v>
      </c>
      <c r="AL931" s="193">
        <v>8000</v>
      </c>
      <c r="AM931" s="193">
        <v>0</v>
      </c>
      <c r="AN931" s="193">
        <v>0</v>
      </c>
      <c r="AO931" s="193">
        <v>0</v>
      </c>
      <c r="AP931" s="193">
        <v>4076</v>
      </c>
      <c r="AQ931" s="193">
        <v>4150</v>
      </c>
      <c r="AR931" s="193">
        <v>8226</v>
      </c>
      <c r="AS931" s="190" t="s">
        <v>271</v>
      </c>
      <c r="AT931" s="193" t="s">
        <v>271</v>
      </c>
      <c r="AU931" s="193" t="s">
        <v>271</v>
      </c>
      <c r="AV931" s="190" t="s">
        <v>271</v>
      </c>
      <c r="AW931" s="193" t="s">
        <v>271</v>
      </c>
      <c r="AX931" s="193" t="s">
        <v>271</v>
      </c>
      <c r="AY931" s="190" t="s">
        <v>271</v>
      </c>
      <c r="AZ931" s="193" t="s">
        <v>271</v>
      </c>
      <c r="BA931" s="193" t="s">
        <v>271</v>
      </c>
      <c r="BB931" s="190" t="s">
        <v>271</v>
      </c>
      <c r="BC931" s="193" t="s">
        <v>271</v>
      </c>
      <c r="BD931" s="193" t="s">
        <v>271</v>
      </c>
      <c r="BE931" s="190" t="s">
        <v>271</v>
      </c>
      <c r="BF931" s="193" t="s">
        <v>271</v>
      </c>
      <c r="BG931" s="193" t="s">
        <v>271</v>
      </c>
      <c r="BH931" s="190" t="s">
        <v>271</v>
      </c>
      <c r="BI931" s="193" t="s">
        <v>271</v>
      </c>
      <c r="BJ931" s="193" t="s">
        <v>271</v>
      </c>
      <c r="BK931" s="190" t="s">
        <v>271</v>
      </c>
      <c r="BL931" s="193" t="s">
        <v>271</v>
      </c>
      <c r="BM931" s="193" t="s">
        <v>271</v>
      </c>
      <c r="BN931" s="190" t="s">
        <v>271</v>
      </c>
      <c r="BO931" s="193" t="s">
        <v>271</v>
      </c>
      <c r="BP931" s="193" t="s">
        <v>271</v>
      </c>
      <c r="BQ931" s="190" t="s">
        <v>287</v>
      </c>
      <c r="BR931" s="193">
        <v>8226</v>
      </c>
      <c r="BS931" s="193">
        <v>0</v>
      </c>
      <c r="BT931" s="190" t="s">
        <v>271</v>
      </c>
      <c r="BU931" s="193" t="s">
        <v>271</v>
      </c>
      <c r="BV931" s="193" t="s">
        <v>271</v>
      </c>
      <c r="BW931" s="193">
        <v>0</v>
      </c>
      <c r="BX931" s="193">
        <v>0</v>
      </c>
      <c r="BY931" s="193">
        <v>0</v>
      </c>
      <c r="BZ931" s="193">
        <v>0</v>
      </c>
      <c r="CA931" s="193">
        <v>0</v>
      </c>
      <c r="CB931" s="193">
        <v>0</v>
      </c>
      <c r="CC931" s="190" t="s">
        <v>271</v>
      </c>
      <c r="CD931" s="193" t="s">
        <v>271</v>
      </c>
      <c r="CE931" s="193" t="s">
        <v>271</v>
      </c>
      <c r="CF931" s="190" t="s">
        <v>271</v>
      </c>
      <c r="CG931" s="193" t="s">
        <v>271</v>
      </c>
      <c r="CH931" s="193" t="s">
        <v>271</v>
      </c>
      <c r="CI931" s="190" t="s">
        <v>271</v>
      </c>
      <c r="CJ931" s="193" t="s">
        <v>271</v>
      </c>
      <c r="CK931" s="193" t="s">
        <v>271</v>
      </c>
      <c r="CL931" s="190" t="s">
        <v>271</v>
      </c>
      <c r="CM931" s="193" t="s">
        <v>271</v>
      </c>
      <c r="CN931" s="193" t="s">
        <v>271</v>
      </c>
      <c r="CO931" s="190" t="s">
        <v>271</v>
      </c>
      <c r="CP931" s="193" t="s">
        <v>271</v>
      </c>
      <c r="CQ931" s="193" t="s">
        <v>271</v>
      </c>
      <c r="CR931" s="190" t="s">
        <v>271</v>
      </c>
      <c r="CS931" s="193" t="s">
        <v>271</v>
      </c>
      <c r="CT931" s="193" t="s">
        <v>271</v>
      </c>
      <c r="CU931" s="190" t="s">
        <v>271</v>
      </c>
      <c r="CV931" s="193" t="s">
        <v>271</v>
      </c>
      <c r="CW931" s="193" t="s">
        <v>271</v>
      </c>
      <c r="CX931" s="190" t="s">
        <v>271</v>
      </c>
      <c r="CY931" s="193" t="s">
        <v>271</v>
      </c>
      <c r="CZ931" s="193" t="s">
        <v>271</v>
      </c>
      <c r="DA931" s="190" t="s">
        <v>271</v>
      </c>
      <c r="DB931" s="193" t="s">
        <v>271</v>
      </c>
      <c r="DC931" s="193" t="s">
        <v>271</v>
      </c>
      <c r="DD931" s="190" t="s">
        <v>271</v>
      </c>
      <c r="DE931" s="193" t="s">
        <v>271</v>
      </c>
      <c r="DF931" s="193" t="s">
        <v>271</v>
      </c>
      <c r="DG931" s="190" t="s">
        <v>271</v>
      </c>
      <c r="DH931" s="193" t="s">
        <v>271</v>
      </c>
      <c r="DI931" s="193" t="s">
        <v>271</v>
      </c>
      <c r="DJ931" s="190" t="s">
        <v>271</v>
      </c>
      <c r="DK931" s="193" t="s">
        <v>271</v>
      </c>
      <c r="DL931" s="193" t="s">
        <v>271</v>
      </c>
      <c r="DM931" s="190" t="s">
        <v>271</v>
      </c>
      <c r="DN931" s="193" t="s">
        <v>271</v>
      </c>
      <c r="DO931" s="193" t="s">
        <v>271</v>
      </c>
      <c r="DP931" s="190" t="s">
        <v>271</v>
      </c>
      <c r="DQ931" s="193" t="s">
        <v>271</v>
      </c>
      <c r="DR931" s="193" t="s">
        <v>271</v>
      </c>
      <c r="DS931" s="190" t="s">
        <v>271</v>
      </c>
      <c r="DT931" s="193" t="s">
        <v>271</v>
      </c>
      <c r="DU931" s="193" t="s">
        <v>271</v>
      </c>
      <c r="DV931" s="190" t="s">
        <v>271</v>
      </c>
      <c r="DW931" s="193" t="s">
        <v>271</v>
      </c>
      <c r="DX931" s="193" t="s">
        <v>271</v>
      </c>
      <c r="DY931" s="190" t="s">
        <v>356</v>
      </c>
      <c r="DZ931" s="190" t="s">
        <v>272</v>
      </c>
      <c r="EA931" s="190" t="s">
        <v>785</v>
      </c>
      <c r="EB931" s="190" t="s">
        <v>271</v>
      </c>
      <c r="EC931" s="190" t="s">
        <v>272</v>
      </c>
      <c r="ED931" s="190" t="s">
        <v>427</v>
      </c>
      <c r="EE931" s="190" t="s">
        <v>271</v>
      </c>
      <c r="EF931" s="190" t="s">
        <v>12727</v>
      </c>
      <c r="EG931" s="190" t="s">
        <v>352</v>
      </c>
      <c r="EH931" s="190" t="s">
        <v>284</v>
      </c>
      <c r="EI931" s="190" t="s">
        <v>283</v>
      </c>
      <c r="EJ931" s="190" t="s">
        <v>246</v>
      </c>
      <c r="EK931" s="190" t="s">
        <v>379</v>
      </c>
      <c r="EL931" s="190" t="s">
        <v>272</v>
      </c>
      <c r="EM931" s="190" t="s">
        <v>272</v>
      </c>
      <c r="EN931" s="190" t="s">
        <v>272</v>
      </c>
      <c r="EO931" s="190" t="s">
        <v>297</v>
      </c>
      <c r="EP931" s="190" t="s">
        <v>464</v>
      </c>
      <c r="EQ931" s="190">
        <v>3</v>
      </c>
      <c r="ER931" s="190" t="s">
        <v>349</v>
      </c>
      <c r="ES931" s="190" t="s">
        <v>272</v>
      </c>
      <c r="ET931" s="190" t="s">
        <v>297</v>
      </c>
      <c r="EU931" s="190" t="s">
        <v>297</v>
      </c>
      <c r="EV931" s="190" t="s">
        <v>272</v>
      </c>
      <c r="EW931" s="190" t="s">
        <v>601</v>
      </c>
      <c r="EX931" s="190">
        <v>2</v>
      </c>
      <c r="EY931" s="190" t="s">
        <v>302</v>
      </c>
      <c r="EZ931" s="190" t="s">
        <v>271</v>
      </c>
      <c r="FA931" s="190" t="s">
        <v>259</v>
      </c>
      <c r="FB931" s="193">
        <v>0</v>
      </c>
      <c r="FC931" s="190" t="s">
        <v>271</v>
      </c>
      <c r="FD931" s="190" t="s">
        <v>271</v>
      </c>
      <c r="FE931" s="190" t="s">
        <v>271</v>
      </c>
      <c r="FF931" s="190" t="s">
        <v>262</v>
      </c>
      <c r="FG931" s="190" t="s">
        <v>271</v>
      </c>
      <c r="FH931" s="190" t="s">
        <v>12726</v>
      </c>
      <c r="FI931" s="190" t="s">
        <v>12725</v>
      </c>
      <c r="FJ931" s="190" t="s">
        <v>271</v>
      </c>
      <c r="FK931" s="190" t="s">
        <v>271</v>
      </c>
      <c r="FL931" s="190" t="s">
        <v>12725</v>
      </c>
      <c r="FM931" s="190" t="s">
        <v>271</v>
      </c>
      <c r="FN931" s="190" t="s">
        <v>271</v>
      </c>
      <c r="FO931" s="190" t="s">
        <v>271</v>
      </c>
      <c r="FP931" s="190" t="s">
        <v>12724</v>
      </c>
      <c r="FQ931" s="193">
        <v>0</v>
      </c>
      <c r="FR931" s="193">
        <v>8226</v>
      </c>
      <c r="FS931" s="190" t="s">
        <v>297</v>
      </c>
      <c r="FT931" s="190" t="s">
        <v>271</v>
      </c>
      <c r="FU931" s="190" t="s">
        <v>272</v>
      </c>
      <c r="FV931" s="190" t="s">
        <v>272</v>
      </c>
      <c r="FW931" s="190" t="s">
        <v>297</v>
      </c>
      <c r="FX931" s="190" t="s">
        <v>271</v>
      </c>
      <c r="FY931" s="190" t="s">
        <v>297</v>
      </c>
      <c r="FZ931" s="190" t="s">
        <v>271</v>
      </c>
      <c r="GA931" s="190" t="s">
        <v>297</v>
      </c>
      <c r="GB931" s="190" t="s">
        <v>271</v>
      </c>
      <c r="GC931" s="190" t="s">
        <v>297</v>
      </c>
      <c r="GD931" s="190" t="s">
        <v>271</v>
      </c>
      <c r="GE931" s="190" t="s">
        <v>271</v>
      </c>
    </row>
    <row r="932" spans="1:187" x14ac:dyDescent="0.3">
      <c r="A932" s="190" t="s">
        <v>372</v>
      </c>
      <c r="B932" s="190">
        <v>3687</v>
      </c>
      <c r="C932" s="190" t="s">
        <v>188</v>
      </c>
      <c r="D932" s="190" t="s">
        <v>238</v>
      </c>
      <c r="E932" s="190" t="s">
        <v>12723</v>
      </c>
      <c r="F932" s="190" t="s">
        <v>12722</v>
      </c>
      <c r="G932" s="190" t="s">
        <v>12545</v>
      </c>
      <c r="H932" s="190" t="s">
        <v>514</v>
      </c>
      <c r="I932" s="190" t="s">
        <v>513</v>
      </c>
      <c r="J932" s="190" t="s">
        <v>12721</v>
      </c>
      <c r="K932" s="190" t="s">
        <v>271</v>
      </c>
      <c r="L932" s="190" t="s">
        <v>271</v>
      </c>
      <c r="M932" s="190" t="s">
        <v>271</v>
      </c>
      <c r="N932" s="190" t="s">
        <v>271</v>
      </c>
      <c r="O932" s="190" t="s">
        <v>271</v>
      </c>
      <c r="P932" s="190" t="s">
        <v>271</v>
      </c>
      <c r="Q932" s="191">
        <v>42278</v>
      </c>
      <c r="R932" s="191">
        <v>42566</v>
      </c>
      <c r="T932" s="190" t="s">
        <v>452</v>
      </c>
      <c r="U932" s="194">
        <v>708531</v>
      </c>
      <c r="V932" s="190" t="s">
        <v>3024</v>
      </c>
      <c r="W932" s="190" t="s">
        <v>918</v>
      </c>
      <c r="X932" s="190" t="s">
        <v>3023</v>
      </c>
      <c r="Y932" s="190" t="s">
        <v>271</v>
      </c>
      <c r="Z932" s="190" t="s">
        <v>271</v>
      </c>
      <c r="AA932" s="190" t="s">
        <v>271</v>
      </c>
      <c r="AB932" s="190" t="s">
        <v>448</v>
      </c>
      <c r="AC932" s="190" t="s">
        <v>12720</v>
      </c>
      <c r="AD932" s="190" t="s">
        <v>325</v>
      </c>
      <c r="AE932" s="190" t="s">
        <v>12719</v>
      </c>
      <c r="AF932" s="190" t="s">
        <v>12718</v>
      </c>
      <c r="AG932" s="193">
        <v>0</v>
      </c>
      <c r="AH932" s="193">
        <v>0</v>
      </c>
      <c r="AI932" s="193">
        <v>0</v>
      </c>
      <c r="AJ932" s="193">
        <v>16158</v>
      </c>
      <c r="AK932" s="193">
        <v>16158</v>
      </c>
      <c r="AL932" s="193">
        <v>32316</v>
      </c>
      <c r="AM932" s="193">
        <v>0</v>
      </c>
      <c r="AN932" s="193">
        <v>0</v>
      </c>
      <c r="AO932" s="193">
        <v>0</v>
      </c>
      <c r="AP932" s="193">
        <v>16299</v>
      </c>
      <c r="AQ932" s="193">
        <v>10628</v>
      </c>
      <c r="AR932" s="193">
        <v>26927</v>
      </c>
      <c r="AS932" s="190" t="s">
        <v>271</v>
      </c>
      <c r="AT932" s="193" t="s">
        <v>271</v>
      </c>
      <c r="AU932" s="193" t="s">
        <v>271</v>
      </c>
      <c r="AV932" s="190" t="s">
        <v>271</v>
      </c>
      <c r="AW932" s="193" t="s">
        <v>271</v>
      </c>
      <c r="AX932" s="193" t="s">
        <v>271</v>
      </c>
      <c r="AY932" s="190" t="s">
        <v>271</v>
      </c>
      <c r="AZ932" s="193" t="s">
        <v>271</v>
      </c>
      <c r="BA932" s="193" t="s">
        <v>271</v>
      </c>
      <c r="BB932" s="190" t="s">
        <v>271</v>
      </c>
      <c r="BC932" s="193" t="s">
        <v>271</v>
      </c>
      <c r="BD932" s="193" t="s">
        <v>271</v>
      </c>
      <c r="BE932" s="190" t="s">
        <v>271</v>
      </c>
      <c r="BF932" s="193" t="s">
        <v>271</v>
      </c>
      <c r="BG932" s="193" t="s">
        <v>271</v>
      </c>
      <c r="BH932" s="190" t="s">
        <v>271</v>
      </c>
      <c r="BI932" s="193" t="s">
        <v>271</v>
      </c>
      <c r="BJ932" s="193" t="s">
        <v>271</v>
      </c>
      <c r="BK932" s="190" t="s">
        <v>271</v>
      </c>
      <c r="BL932" s="193" t="s">
        <v>271</v>
      </c>
      <c r="BM932" s="193" t="s">
        <v>271</v>
      </c>
      <c r="BN932" s="190" t="s">
        <v>271</v>
      </c>
      <c r="BO932" s="193" t="s">
        <v>271</v>
      </c>
      <c r="BP932" s="193" t="s">
        <v>271</v>
      </c>
      <c r="BQ932" s="190" t="s">
        <v>271</v>
      </c>
      <c r="BR932" s="193" t="s">
        <v>271</v>
      </c>
      <c r="BS932" s="193" t="s">
        <v>271</v>
      </c>
      <c r="BT932" s="190" t="s">
        <v>287</v>
      </c>
      <c r="BU932" s="193">
        <v>26927</v>
      </c>
      <c r="BV932" s="193">
        <v>0</v>
      </c>
      <c r="BW932" s="193">
        <v>0</v>
      </c>
      <c r="BX932" s="193">
        <v>0</v>
      </c>
      <c r="BY932" s="193">
        <v>0</v>
      </c>
      <c r="BZ932" s="193">
        <v>0</v>
      </c>
      <c r="CA932" s="193">
        <v>0</v>
      </c>
      <c r="CB932" s="193">
        <v>0</v>
      </c>
      <c r="CC932" s="190" t="s">
        <v>271</v>
      </c>
      <c r="CD932" s="193" t="s">
        <v>271</v>
      </c>
      <c r="CE932" s="193" t="s">
        <v>271</v>
      </c>
      <c r="CF932" s="190" t="s">
        <v>271</v>
      </c>
      <c r="CG932" s="193" t="s">
        <v>271</v>
      </c>
      <c r="CH932" s="193" t="s">
        <v>271</v>
      </c>
      <c r="CI932" s="190" t="s">
        <v>271</v>
      </c>
      <c r="CJ932" s="193" t="s">
        <v>271</v>
      </c>
      <c r="CK932" s="193" t="s">
        <v>271</v>
      </c>
      <c r="CL932" s="190" t="s">
        <v>271</v>
      </c>
      <c r="CM932" s="193" t="s">
        <v>271</v>
      </c>
      <c r="CN932" s="193" t="s">
        <v>271</v>
      </c>
      <c r="CO932" s="190" t="s">
        <v>271</v>
      </c>
      <c r="CP932" s="193" t="s">
        <v>271</v>
      </c>
      <c r="CQ932" s="193" t="s">
        <v>271</v>
      </c>
      <c r="CR932" s="190" t="s">
        <v>271</v>
      </c>
      <c r="CS932" s="193" t="s">
        <v>271</v>
      </c>
      <c r="CT932" s="193" t="s">
        <v>271</v>
      </c>
      <c r="CU932" s="190" t="s">
        <v>271</v>
      </c>
      <c r="CV932" s="193" t="s">
        <v>271</v>
      </c>
      <c r="CW932" s="193" t="s">
        <v>271</v>
      </c>
      <c r="CX932" s="190" t="s">
        <v>271</v>
      </c>
      <c r="CY932" s="193" t="s">
        <v>271</v>
      </c>
      <c r="CZ932" s="193" t="s">
        <v>271</v>
      </c>
      <c r="DA932" s="190" t="s">
        <v>271</v>
      </c>
      <c r="DB932" s="193" t="s">
        <v>271</v>
      </c>
      <c r="DC932" s="193" t="s">
        <v>271</v>
      </c>
      <c r="DD932" s="190" t="s">
        <v>271</v>
      </c>
      <c r="DE932" s="193" t="s">
        <v>271</v>
      </c>
      <c r="DF932" s="193" t="s">
        <v>271</v>
      </c>
      <c r="DG932" s="190" t="s">
        <v>271</v>
      </c>
      <c r="DH932" s="193" t="s">
        <v>271</v>
      </c>
      <c r="DI932" s="193" t="s">
        <v>271</v>
      </c>
      <c r="DJ932" s="190" t="s">
        <v>271</v>
      </c>
      <c r="DK932" s="193" t="s">
        <v>271</v>
      </c>
      <c r="DL932" s="193" t="s">
        <v>271</v>
      </c>
      <c r="DM932" s="190" t="s">
        <v>271</v>
      </c>
      <c r="DN932" s="193" t="s">
        <v>271</v>
      </c>
      <c r="DO932" s="193" t="s">
        <v>271</v>
      </c>
      <c r="DP932" s="190" t="s">
        <v>271</v>
      </c>
      <c r="DQ932" s="193" t="s">
        <v>271</v>
      </c>
      <c r="DR932" s="193" t="s">
        <v>271</v>
      </c>
      <c r="DS932" s="190" t="s">
        <v>271</v>
      </c>
      <c r="DT932" s="193" t="s">
        <v>271</v>
      </c>
      <c r="DU932" s="193" t="s">
        <v>271</v>
      </c>
      <c r="DV932" s="190" t="s">
        <v>271</v>
      </c>
      <c r="DW932" s="193" t="s">
        <v>271</v>
      </c>
      <c r="DX932" s="193" t="s">
        <v>271</v>
      </c>
      <c r="DY932" s="190" t="s">
        <v>356</v>
      </c>
      <c r="DZ932" s="190" t="s">
        <v>272</v>
      </c>
      <c r="EA932" s="190" t="s">
        <v>271</v>
      </c>
      <c r="EB932" s="190" t="s">
        <v>271</v>
      </c>
      <c r="EC932" s="190" t="s">
        <v>272</v>
      </c>
      <c r="ED932" s="190" t="s">
        <v>308</v>
      </c>
      <c r="EE932" s="190" t="s">
        <v>271</v>
      </c>
      <c r="EF932" s="190" t="s">
        <v>12717</v>
      </c>
      <c r="EG932" s="190" t="s">
        <v>352</v>
      </c>
      <c r="EH932" s="190" t="s">
        <v>271</v>
      </c>
      <c r="EI932" s="190" t="s">
        <v>283</v>
      </c>
      <c r="EJ932" s="190" t="s">
        <v>245</v>
      </c>
      <c r="EK932" s="190" t="s">
        <v>379</v>
      </c>
      <c r="EL932" s="190" t="s">
        <v>272</v>
      </c>
      <c r="EM932" s="190" t="s">
        <v>272</v>
      </c>
      <c r="EN932" s="190" t="s">
        <v>272</v>
      </c>
      <c r="EO932" s="190" t="s">
        <v>297</v>
      </c>
      <c r="EP932" s="190" t="s">
        <v>464</v>
      </c>
      <c r="EQ932" s="190">
        <v>3</v>
      </c>
      <c r="ER932" s="190" t="s">
        <v>349</v>
      </c>
      <c r="ES932" s="190" t="s">
        <v>297</v>
      </c>
      <c r="ET932" s="190" t="s">
        <v>297</v>
      </c>
      <c r="EU932" s="190" t="s">
        <v>297</v>
      </c>
      <c r="EV932" s="190" t="s">
        <v>297</v>
      </c>
      <c r="EW932" s="190" t="s">
        <v>691</v>
      </c>
      <c r="EX932" s="190" t="s">
        <v>271</v>
      </c>
      <c r="EY932" s="190" t="s">
        <v>302</v>
      </c>
      <c r="EZ932" s="190" t="s">
        <v>268</v>
      </c>
      <c r="FA932" s="190" t="s">
        <v>259</v>
      </c>
      <c r="FB932" s="193">
        <v>0</v>
      </c>
      <c r="FC932" s="190" t="s">
        <v>271</v>
      </c>
      <c r="FD932" s="190" t="s">
        <v>271</v>
      </c>
      <c r="FE932" s="190" t="s">
        <v>271</v>
      </c>
      <c r="FF932" s="190" t="s">
        <v>271</v>
      </c>
      <c r="FG932" s="190" t="s">
        <v>271</v>
      </c>
      <c r="FH932" s="190" t="s">
        <v>271</v>
      </c>
      <c r="FI932" s="190" t="s">
        <v>12716</v>
      </c>
      <c r="FJ932" s="190" t="s">
        <v>271</v>
      </c>
      <c r="FK932" s="190" t="s">
        <v>271</v>
      </c>
      <c r="FL932" s="190" t="s">
        <v>12716</v>
      </c>
      <c r="FM932" s="190" t="s">
        <v>271</v>
      </c>
      <c r="FN932" s="190" t="s">
        <v>271</v>
      </c>
      <c r="FO932" s="190" t="s">
        <v>271</v>
      </c>
      <c r="FP932" s="190" t="s">
        <v>271</v>
      </c>
      <c r="FQ932" s="193">
        <v>0</v>
      </c>
      <c r="FR932" s="193">
        <v>26927</v>
      </c>
      <c r="FS932" s="190" t="s">
        <v>297</v>
      </c>
      <c r="FT932" s="190" t="s">
        <v>271</v>
      </c>
      <c r="FU932" s="190" t="s">
        <v>272</v>
      </c>
      <c r="FV932" s="190" t="s">
        <v>272</v>
      </c>
      <c r="FW932" s="190" t="s">
        <v>297</v>
      </c>
      <c r="FX932" s="190" t="s">
        <v>271</v>
      </c>
      <c r="FY932" s="190" t="s">
        <v>297</v>
      </c>
      <c r="FZ932" s="190" t="s">
        <v>271</v>
      </c>
      <c r="GA932" s="190" t="s">
        <v>297</v>
      </c>
      <c r="GB932" s="190" t="s">
        <v>271</v>
      </c>
      <c r="GC932" s="190" t="s">
        <v>297</v>
      </c>
      <c r="GD932" s="190" t="s">
        <v>271</v>
      </c>
      <c r="GE932" s="190" t="s">
        <v>271</v>
      </c>
    </row>
    <row r="933" spans="1:187" x14ac:dyDescent="0.3">
      <c r="A933" s="190" t="s">
        <v>372</v>
      </c>
      <c r="B933" s="190">
        <v>3688</v>
      </c>
      <c r="C933" s="190" t="s">
        <v>188</v>
      </c>
      <c r="D933" s="190" t="s">
        <v>238</v>
      </c>
      <c r="E933" s="190" t="s">
        <v>7721</v>
      </c>
      <c r="F933" s="190" t="s">
        <v>7720</v>
      </c>
      <c r="G933" s="190" t="s">
        <v>4001</v>
      </c>
      <c r="H933" s="190" t="s">
        <v>369</v>
      </c>
      <c r="I933" s="190" t="s">
        <v>544</v>
      </c>
      <c r="J933" s="190" t="s">
        <v>544</v>
      </c>
      <c r="K933" s="190" t="s">
        <v>271</v>
      </c>
      <c r="L933" s="190" t="s">
        <v>271</v>
      </c>
      <c r="M933" s="190" t="s">
        <v>271</v>
      </c>
      <c r="N933" s="190" t="s">
        <v>271</v>
      </c>
      <c r="O933" s="190" t="s">
        <v>271</v>
      </c>
      <c r="P933" s="190" t="s">
        <v>271</v>
      </c>
      <c r="Q933" s="191">
        <v>42309</v>
      </c>
      <c r="R933" s="191">
        <v>42643</v>
      </c>
      <c r="S933" s="191">
        <v>42735</v>
      </c>
      <c r="T933" s="190" t="s">
        <v>452</v>
      </c>
      <c r="U933" s="194">
        <v>5442937</v>
      </c>
      <c r="V933" s="190" t="s">
        <v>3024</v>
      </c>
      <c r="W933" s="190" t="s">
        <v>918</v>
      </c>
      <c r="X933" s="190" t="s">
        <v>3023</v>
      </c>
      <c r="Y933" s="190" t="s">
        <v>7719</v>
      </c>
      <c r="Z933" s="190" t="s">
        <v>364</v>
      </c>
      <c r="AA933" s="190" t="s">
        <v>7718</v>
      </c>
      <c r="AB933" s="190" t="s">
        <v>448</v>
      </c>
      <c r="AC933" s="190" t="s">
        <v>7717</v>
      </c>
      <c r="AD933" s="190" t="s">
        <v>325</v>
      </c>
      <c r="AE933" s="190" t="s">
        <v>7716</v>
      </c>
      <c r="AF933" s="190" t="s">
        <v>7715</v>
      </c>
      <c r="AG933" s="193">
        <v>0</v>
      </c>
      <c r="AH933" s="193">
        <v>0</v>
      </c>
      <c r="AI933" s="193">
        <v>0</v>
      </c>
      <c r="AJ933" s="193">
        <v>16120</v>
      </c>
      <c r="AK933" s="193">
        <v>14880</v>
      </c>
      <c r="AL933" s="193">
        <v>31000</v>
      </c>
      <c r="AM933" s="193">
        <v>0</v>
      </c>
      <c r="AN933" s="193">
        <v>0</v>
      </c>
      <c r="AO933" s="193">
        <v>0</v>
      </c>
      <c r="AP933" s="193">
        <v>4325</v>
      </c>
      <c r="AQ933" s="193">
        <v>4321</v>
      </c>
      <c r="AR933" s="193">
        <v>8646</v>
      </c>
      <c r="AS933" s="190" t="s">
        <v>271</v>
      </c>
      <c r="AT933" s="193" t="s">
        <v>271</v>
      </c>
      <c r="AU933" s="193" t="s">
        <v>271</v>
      </c>
      <c r="AV933" s="190" t="s">
        <v>271</v>
      </c>
      <c r="AW933" s="193" t="s">
        <v>271</v>
      </c>
      <c r="AX933" s="193" t="s">
        <v>271</v>
      </c>
      <c r="AY933" s="190" t="s">
        <v>287</v>
      </c>
      <c r="AZ933" s="193">
        <v>8646</v>
      </c>
      <c r="BA933" s="193">
        <v>0</v>
      </c>
      <c r="BB933" s="190" t="s">
        <v>287</v>
      </c>
      <c r="BC933" s="193">
        <v>0</v>
      </c>
      <c r="BD933" s="193">
        <v>0</v>
      </c>
      <c r="BE933" s="190" t="s">
        <v>271</v>
      </c>
      <c r="BF933" s="193" t="s">
        <v>271</v>
      </c>
      <c r="BG933" s="193" t="s">
        <v>271</v>
      </c>
      <c r="BH933" s="190" t="s">
        <v>287</v>
      </c>
      <c r="BI933" s="193">
        <v>0</v>
      </c>
      <c r="BJ933" s="193">
        <v>0</v>
      </c>
      <c r="BK933" s="190" t="s">
        <v>287</v>
      </c>
      <c r="BL933" s="193">
        <v>8226</v>
      </c>
      <c r="BM933" s="193">
        <v>0</v>
      </c>
      <c r="BN933" s="190" t="s">
        <v>271</v>
      </c>
      <c r="BO933" s="193" t="s">
        <v>271</v>
      </c>
      <c r="BP933" s="193" t="s">
        <v>271</v>
      </c>
      <c r="BQ933" s="190" t="s">
        <v>271</v>
      </c>
      <c r="BR933" s="193" t="s">
        <v>271</v>
      </c>
      <c r="BS933" s="193" t="s">
        <v>271</v>
      </c>
      <c r="BT933" s="190" t="s">
        <v>271</v>
      </c>
      <c r="BU933" s="193" t="s">
        <v>271</v>
      </c>
      <c r="BV933" s="193" t="s">
        <v>271</v>
      </c>
      <c r="BW933" s="193">
        <v>0</v>
      </c>
      <c r="BX933" s="193">
        <v>0</v>
      </c>
      <c r="BY933" s="193">
        <v>0</v>
      </c>
      <c r="BZ933" s="193">
        <v>0</v>
      </c>
      <c r="CA933" s="193">
        <v>0</v>
      </c>
      <c r="CB933" s="193">
        <v>0</v>
      </c>
      <c r="CC933" s="190" t="s">
        <v>271</v>
      </c>
      <c r="CD933" s="193" t="s">
        <v>271</v>
      </c>
      <c r="CE933" s="193" t="s">
        <v>271</v>
      </c>
      <c r="CF933" s="190" t="s">
        <v>271</v>
      </c>
      <c r="CG933" s="193" t="s">
        <v>271</v>
      </c>
      <c r="CH933" s="193" t="s">
        <v>271</v>
      </c>
      <c r="CI933" s="190" t="s">
        <v>271</v>
      </c>
      <c r="CJ933" s="193" t="s">
        <v>271</v>
      </c>
      <c r="CK933" s="193" t="s">
        <v>271</v>
      </c>
      <c r="CL933" s="190" t="s">
        <v>271</v>
      </c>
      <c r="CM933" s="193" t="s">
        <v>271</v>
      </c>
      <c r="CN933" s="193" t="s">
        <v>271</v>
      </c>
      <c r="CO933" s="190" t="s">
        <v>271</v>
      </c>
      <c r="CP933" s="193" t="s">
        <v>271</v>
      </c>
      <c r="CQ933" s="193" t="s">
        <v>271</v>
      </c>
      <c r="CR933" s="190" t="s">
        <v>271</v>
      </c>
      <c r="CS933" s="193" t="s">
        <v>271</v>
      </c>
      <c r="CT933" s="193" t="s">
        <v>271</v>
      </c>
      <c r="CU933" s="190" t="s">
        <v>271</v>
      </c>
      <c r="CV933" s="193" t="s">
        <v>271</v>
      </c>
      <c r="CW933" s="193" t="s">
        <v>271</v>
      </c>
      <c r="CX933" s="190" t="s">
        <v>271</v>
      </c>
      <c r="CY933" s="193" t="s">
        <v>271</v>
      </c>
      <c r="CZ933" s="193" t="s">
        <v>271</v>
      </c>
      <c r="DA933" s="190" t="s">
        <v>271</v>
      </c>
      <c r="DB933" s="193" t="s">
        <v>271</v>
      </c>
      <c r="DC933" s="193" t="s">
        <v>271</v>
      </c>
      <c r="DD933" s="190" t="s">
        <v>271</v>
      </c>
      <c r="DE933" s="193" t="s">
        <v>271</v>
      </c>
      <c r="DF933" s="193" t="s">
        <v>271</v>
      </c>
      <c r="DG933" s="190" t="s">
        <v>271</v>
      </c>
      <c r="DH933" s="193" t="s">
        <v>271</v>
      </c>
      <c r="DI933" s="193" t="s">
        <v>271</v>
      </c>
      <c r="DJ933" s="190" t="s">
        <v>271</v>
      </c>
      <c r="DK933" s="193" t="s">
        <v>271</v>
      </c>
      <c r="DL933" s="193" t="s">
        <v>271</v>
      </c>
      <c r="DM933" s="190" t="s">
        <v>271</v>
      </c>
      <c r="DN933" s="193" t="s">
        <v>271</v>
      </c>
      <c r="DO933" s="193" t="s">
        <v>271</v>
      </c>
      <c r="DP933" s="190" t="s">
        <v>271</v>
      </c>
      <c r="DQ933" s="193" t="s">
        <v>271</v>
      </c>
      <c r="DR933" s="193" t="s">
        <v>271</v>
      </c>
      <c r="DS933" s="190" t="s">
        <v>271</v>
      </c>
      <c r="DT933" s="193" t="s">
        <v>271</v>
      </c>
      <c r="DU933" s="193" t="s">
        <v>271</v>
      </c>
      <c r="DV933" s="190" t="s">
        <v>271</v>
      </c>
      <c r="DW933" s="193" t="s">
        <v>271</v>
      </c>
      <c r="DX933" s="193" t="s">
        <v>271</v>
      </c>
      <c r="DY933" s="190" t="s">
        <v>356</v>
      </c>
      <c r="DZ933" s="190" t="s">
        <v>272</v>
      </c>
      <c r="EA933" s="190" t="s">
        <v>381</v>
      </c>
      <c r="EB933" s="190" t="s">
        <v>286</v>
      </c>
      <c r="EC933" s="190" t="s">
        <v>297</v>
      </c>
      <c r="ED933" s="190" t="s">
        <v>271</v>
      </c>
      <c r="EE933" s="190" t="s">
        <v>271</v>
      </c>
      <c r="EF933" s="190" t="s">
        <v>7714</v>
      </c>
      <c r="EG933" s="190" t="s">
        <v>352</v>
      </c>
      <c r="EH933" s="190" t="s">
        <v>284</v>
      </c>
      <c r="EI933" s="190" t="s">
        <v>283</v>
      </c>
      <c r="EJ933" s="190" t="s">
        <v>245</v>
      </c>
      <c r="EK933" s="190" t="s">
        <v>351</v>
      </c>
      <c r="EL933" s="190" t="s">
        <v>297</v>
      </c>
      <c r="EM933" s="190" t="s">
        <v>297</v>
      </c>
      <c r="EN933" s="190" t="s">
        <v>272</v>
      </c>
      <c r="EO933" s="190" t="s">
        <v>272</v>
      </c>
      <c r="EP933" s="190" t="s">
        <v>281</v>
      </c>
      <c r="EQ933" s="190">
        <v>2</v>
      </c>
      <c r="ER933" s="190" t="s">
        <v>349</v>
      </c>
      <c r="ES933" s="190" t="s">
        <v>272</v>
      </c>
      <c r="ET933" s="190" t="s">
        <v>297</v>
      </c>
      <c r="EU933" s="190" t="s">
        <v>297</v>
      </c>
      <c r="EV933" s="190" t="s">
        <v>272</v>
      </c>
      <c r="EW933" s="190" t="s">
        <v>601</v>
      </c>
      <c r="EX933" s="190">
        <v>2</v>
      </c>
      <c r="EY933" s="190" t="s">
        <v>318</v>
      </c>
      <c r="EZ933" s="190" t="s">
        <v>268</v>
      </c>
      <c r="FA933" s="190" t="s">
        <v>259</v>
      </c>
      <c r="FB933" s="193">
        <v>0</v>
      </c>
      <c r="FC933" s="190" t="s">
        <v>271</v>
      </c>
      <c r="FD933" s="190" t="s">
        <v>271</v>
      </c>
      <c r="FE933" s="190" t="s">
        <v>271</v>
      </c>
      <c r="FF933" s="190" t="s">
        <v>262</v>
      </c>
      <c r="FG933" s="190" t="s">
        <v>271</v>
      </c>
      <c r="FH933" s="190" t="s">
        <v>271</v>
      </c>
      <c r="FI933" s="190" t="s">
        <v>7713</v>
      </c>
      <c r="FJ933" s="190" t="s">
        <v>271</v>
      </c>
      <c r="FK933" s="190" t="s">
        <v>271</v>
      </c>
      <c r="FL933" s="190" t="s">
        <v>7713</v>
      </c>
      <c r="FM933" s="190" t="s">
        <v>271</v>
      </c>
      <c r="FN933" s="190" t="s">
        <v>271</v>
      </c>
      <c r="FO933" s="190" t="s">
        <v>271</v>
      </c>
      <c r="FP933" s="190" t="s">
        <v>271</v>
      </c>
      <c r="FQ933" s="193">
        <v>0</v>
      </c>
      <c r="FR933" s="193">
        <v>8646</v>
      </c>
      <c r="FS933" s="190" t="s">
        <v>271</v>
      </c>
      <c r="FT933" s="190" t="s">
        <v>271</v>
      </c>
      <c r="FU933" s="190" t="s">
        <v>272</v>
      </c>
      <c r="FV933" s="190" t="s">
        <v>272</v>
      </c>
      <c r="FW933" s="190" t="s">
        <v>297</v>
      </c>
      <c r="FX933" s="190" t="s">
        <v>271</v>
      </c>
      <c r="FY933" s="190" t="s">
        <v>297</v>
      </c>
      <c r="FZ933" s="190" t="s">
        <v>271</v>
      </c>
      <c r="GA933" s="190" t="s">
        <v>297</v>
      </c>
      <c r="GB933" s="190" t="s">
        <v>271</v>
      </c>
      <c r="GC933" s="190" t="s">
        <v>297</v>
      </c>
      <c r="GD933" s="190" t="s">
        <v>271</v>
      </c>
      <c r="GE933" s="190" t="s">
        <v>271</v>
      </c>
    </row>
    <row r="934" spans="1:187" x14ac:dyDescent="0.3">
      <c r="A934" s="190" t="s">
        <v>372</v>
      </c>
      <c r="B934" s="190">
        <v>3685</v>
      </c>
      <c r="C934" s="190" t="s">
        <v>188</v>
      </c>
      <c r="D934" s="190" t="s">
        <v>238</v>
      </c>
      <c r="E934" s="190" t="s">
        <v>6737</v>
      </c>
      <c r="F934" s="190" t="s">
        <v>6736</v>
      </c>
      <c r="G934" s="190" t="s">
        <v>6654</v>
      </c>
      <c r="H934" s="190" t="s">
        <v>369</v>
      </c>
      <c r="I934" s="190" t="s">
        <v>544</v>
      </c>
      <c r="J934" s="190" t="s">
        <v>544</v>
      </c>
      <c r="K934" s="190" t="s">
        <v>271</v>
      </c>
      <c r="L934" s="190" t="s">
        <v>271</v>
      </c>
      <c r="M934" s="190" t="s">
        <v>271</v>
      </c>
      <c r="N934" s="190" t="s">
        <v>271</v>
      </c>
      <c r="O934" s="190" t="s">
        <v>271</v>
      </c>
      <c r="P934" s="190" t="s">
        <v>271</v>
      </c>
      <c r="Q934" s="191">
        <v>41913</v>
      </c>
      <c r="R934" s="191">
        <v>42308</v>
      </c>
      <c r="T934" s="190" t="s">
        <v>452</v>
      </c>
      <c r="U934" s="194">
        <v>1115731</v>
      </c>
      <c r="V934" s="190" t="s">
        <v>3024</v>
      </c>
      <c r="W934" s="190" t="s">
        <v>918</v>
      </c>
      <c r="X934" s="190" t="s">
        <v>3023</v>
      </c>
      <c r="Y934" s="190" t="s">
        <v>271</v>
      </c>
      <c r="Z934" s="190" t="s">
        <v>271</v>
      </c>
      <c r="AA934" s="190" t="s">
        <v>271</v>
      </c>
      <c r="AB934" s="190" t="s">
        <v>448</v>
      </c>
      <c r="AC934" s="190" t="s">
        <v>6735</v>
      </c>
      <c r="AD934" s="190" t="s">
        <v>289</v>
      </c>
      <c r="AE934" s="190" t="s">
        <v>6734</v>
      </c>
      <c r="AF934" s="190" t="s">
        <v>6733</v>
      </c>
      <c r="AG934" s="193">
        <v>0</v>
      </c>
      <c r="AH934" s="193">
        <v>0</v>
      </c>
      <c r="AI934" s="193">
        <v>0</v>
      </c>
      <c r="AJ934" s="193">
        <v>6466</v>
      </c>
      <c r="AK934" s="193">
        <v>6258</v>
      </c>
      <c r="AL934" s="193">
        <v>12724</v>
      </c>
      <c r="AM934" s="193">
        <v>0</v>
      </c>
      <c r="AN934" s="193">
        <v>0</v>
      </c>
      <c r="AO934" s="193">
        <v>0</v>
      </c>
      <c r="AP934" s="193">
        <v>6466</v>
      </c>
      <c r="AQ934" s="193">
        <v>6258</v>
      </c>
      <c r="AR934" s="193">
        <v>12724</v>
      </c>
      <c r="AS934" s="190" t="s">
        <v>271</v>
      </c>
      <c r="AT934" s="193" t="s">
        <v>271</v>
      </c>
      <c r="AU934" s="193" t="s">
        <v>271</v>
      </c>
      <c r="AV934" s="190" t="s">
        <v>271</v>
      </c>
      <c r="AW934" s="193" t="s">
        <v>271</v>
      </c>
      <c r="AX934" s="193" t="s">
        <v>271</v>
      </c>
      <c r="AY934" s="190" t="s">
        <v>287</v>
      </c>
      <c r="AZ934" s="193">
        <v>7888</v>
      </c>
      <c r="BA934" s="193">
        <v>0</v>
      </c>
      <c r="BB934" s="190" t="s">
        <v>287</v>
      </c>
      <c r="BC934" s="193">
        <v>0</v>
      </c>
      <c r="BD934" s="193">
        <v>0</v>
      </c>
      <c r="BE934" s="190" t="s">
        <v>271</v>
      </c>
      <c r="BF934" s="193" t="s">
        <v>271</v>
      </c>
      <c r="BG934" s="193" t="s">
        <v>271</v>
      </c>
      <c r="BH934" s="190" t="s">
        <v>287</v>
      </c>
      <c r="BI934" s="193">
        <v>0</v>
      </c>
      <c r="BJ934" s="193">
        <v>0</v>
      </c>
      <c r="BK934" s="190" t="s">
        <v>287</v>
      </c>
      <c r="BL934" s="193">
        <v>1681</v>
      </c>
      <c r="BM934" s="193">
        <v>0</v>
      </c>
      <c r="BN934" s="190" t="s">
        <v>287</v>
      </c>
      <c r="BO934" s="193">
        <v>6697</v>
      </c>
      <c r="BP934" s="193">
        <v>0</v>
      </c>
      <c r="BQ934" s="190" t="s">
        <v>287</v>
      </c>
      <c r="BR934" s="193">
        <v>4423</v>
      </c>
      <c r="BS934" s="193">
        <v>0</v>
      </c>
      <c r="BT934" s="190" t="s">
        <v>271</v>
      </c>
      <c r="BU934" s="193" t="s">
        <v>271</v>
      </c>
      <c r="BV934" s="193" t="s">
        <v>271</v>
      </c>
      <c r="BW934" s="193">
        <v>0</v>
      </c>
      <c r="BX934" s="193">
        <v>0</v>
      </c>
      <c r="BY934" s="193">
        <v>0</v>
      </c>
      <c r="BZ934" s="193">
        <v>0</v>
      </c>
      <c r="CA934" s="193">
        <v>0</v>
      </c>
      <c r="CB934" s="193">
        <v>0</v>
      </c>
      <c r="CC934" s="190" t="s">
        <v>271</v>
      </c>
      <c r="CD934" s="193" t="s">
        <v>271</v>
      </c>
      <c r="CE934" s="193" t="s">
        <v>271</v>
      </c>
      <c r="CF934" s="190" t="s">
        <v>271</v>
      </c>
      <c r="CG934" s="193" t="s">
        <v>271</v>
      </c>
      <c r="CH934" s="193" t="s">
        <v>271</v>
      </c>
      <c r="CI934" s="190" t="s">
        <v>271</v>
      </c>
      <c r="CJ934" s="193" t="s">
        <v>271</v>
      </c>
      <c r="CK934" s="193" t="s">
        <v>271</v>
      </c>
      <c r="CL934" s="190" t="s">
        <v>271</v>
      </c>
      <c r="CM934" s="193" t="s">
        <v>271</v>
      </c>
      <c r="CN934" s="193" t="s">
        <v>271</v>
      </c>
      <c r="CO934" s="190" t="s">
        <v>271</v>
      </c>
      <c r="CP934" s="193" t="s">
        <v>271</v>
      </c>
      <c r="CQ934" s="193" t="s">
        <v>271</v>
      </c>
      <c r="CR934" s="190" t="s">
        <v>271</v>
      </c>
      <c r="CS934" s="193" t="s">
        <v>271</v>
      </c>
      <c r="CT934" s="193" t="s">
        <v>271</v>
      </c>
      <c r="CU934" s="190" t="s">
        <v>271</v>
      </c>
      <c r="CV934" s="193" t="s">
        <v>271</v>
      </c>
      <c r="CW934" s="193" t="s">
        <v>271</v>
      </c>
      <c r="CX934" s="190" t="s">
        <v>271</v>
      </c>
      <c r="CY934" s="193" t="s">
        <v>271</v>
      </c>
      <c r="CZ934" s="193" t="s">
        <v>271</v>
      </c>
      <c r="DA934" s="190" t="s">
        <v>271</v>
      </c>
      <c r="DB934" s="193" t="s">
        <v>271</v>
      </c>
      <c r="DC934" s="193" t="s">
        <v>271</v>
      </c>
      <c r="DD934" s="190" t="s">
        <v>271</v>
      </c>
      <c r="DE934" s="193" t="s">
        <v>271</v>
      </c>
      <c r="DF934" s="193" t="s">
        <v>271</v>
      </c>
      <c r="DG934" s="190" t="s">
        <v>271</v>
      </c>
      <c r="DH934" s="193" t="s">
        <v>271</v>
      </c>
      <c r="DI934" s="193" t="s">
        <v>271</v>
      </c>
      <c r="DJ934" s="190" t="s">
        <v>271</v>
      </c>
      <c r="DK934" s="193" t="s">
        <v>271</v>
      </c>
      <c r="DL934" s="193" t="s">
        <v>271</v>
      </c>
      <c r="DM934" s="190" t="s">
        <v>271</v>
      </c>
      <c r="DN934" s="193" t="s">
        <v>271</v>
      </c>
      <c r="DO934" s="193" t="s">
        <v>271</v>
      </c>
      <c r="DP934" s="190" t="s">
        <v>271</v>
      </c>
      <c r="DQ934" s="193" t="s">
        <v>271</v>
      </c>
      <c r="DR934" s="193" t="s">
        <v>271</v>
      </c>
      <c r="DS934" s="190" t="s">
        <v>271</v>
      </c>
      <c r="DT934" s="193" t="s">
        <v>271</v>
      </c>
      <c r="DU934" s="193" t="s">
        <v>271</v>
      </c>
      <c r="DV934" s="190" t="s">
        <v>271</v>
      </c>
      <c r="DW934" s="193" t="s">
        <v>271</v>
      </c>
      <c r="DX934" s="193" t="s">
        <v>271</v>
      </c>
      <c r="DY934" s="190" t="s">
        <v>356</v>
      </c>
      <c r="DZ934" s="190" t="s">
        <v>297</v>
      </c>
      <c r="EA934" s="190" t="s">
        <v>271</v>
      </c>
      <c r="EB934" s="190" t="s">
        <v>271</v>
      </c>
      <c r="EC934" s="190" t="s">
        <v>297</v>
      </c>
      <c r="ED934" s="190" t="s">
        <v>271</v>
      </c>
      <c r="EE934" s="190" t="s">
        <v>271</v>
      </c>
      <c r="EF934" s="190" t="s">
        <v>271</v>
      </c>
      <c r="EG934" s="190" t="s">
        <v>352</v>
      </c>
      <c r="EH934" s="190" t="s">
        <v>284</v>
      </c>
      <c r="EI934" s="190" t="s">
        <v>283</v>
      </c>
      <c r="EJ934" s="190" t="s">
        <v>245</v>
      </c>
      <c r="EK934" s="190" t="s">
        <v>379</v>
      </c>
      <c r="EL934" s="190" t="s">
        <v>272</v>
      </c>
      <c r="EM934" s="190" t="s">
        <v>272</v>
      </c>
      <c r="EN934" s="190" t="s">
        <v>272</v>
      </c>
      <c r="EO934" s="190" t="s">
        <v>272</v>
      </c>
      <c r="EP934" s="190" t="s">
        <v>378</v>
      </c>
      <c r="EQ934" s="190">
        <v>4</v>
      </c>
      <c r="ER934" s="190" t="s">
        <v>349</v>
      </c>
      <c r="ES934" s="190" t="s">
        <v>272</v>
      </c>
      <c r="ET934" s="190" t="s">
        <v>297</v>
      </c>
      <c r="EU934" s="190" t="s">
        <v>297</v>
      </c>
      <c r="EV934" s="190" t="s">
        <v>272</v>
      </c>
      <c r="EW934" s="190" t="s">
        <v>601</v>
      </c>
      <c r="EX934" s="190">
        <v>2</v>
      </c>
      <c r="EY934" s="190" t="s">
        <v>302</v>
      </c>
      <c r="EZ934" s="190" t="s">
        <v>268</v>
      </c>
      <c r="FA934" s="190" t="s">
        <v>259</v>
      </c>
      <c r="FB934" s="193">
        <v>0</v>
      </c>
      <c r="FC934" s="190" t="s">
        <v>271</v>
      </c>
      <c r="FD934" s="190" t="s">
        <v>271</v>
      </c>
      <c r="FE934" s="190" t="s">
        <v>271</v>
      </c>
      <c r="FF934" s="190" t="s">
        <v>262</v>
      </c>
      <c r="FG934" s="190" t="s">
        <v>271</v>
      </c>
      <c r="FH934" s="190" t="s">
        <v>3020</v>
      </c>
      <c r="FI934" s="190" t="s">
        <v>3020</v>
      </c>
      <c r="FJ934" s="190" t="s">
        <v>271</v>
      </c>
      <c r="FK934" s="190" t="s">
        <v>271</v>
      </c>
      <c r="FL934" s="190" t="s">
        <v>3020</v>
      </c>
      <c r="FM934" s="190" t="s">
        <v>271</v>
      </c>
      <c r="FN934" s="190" t="s">
        <v>271</v>
      </c>
      <c r="FO934" s="190" t="s">
        <v>6732</v>
      </c>
      <c r="FP934" s="190" t="s">
        <v>271</v>
      </c>
      <c r="FQ934" s="193">
        <v>0</v>
      </c>
      <c r="FR934" s="193">
        <v>12724</v>
      </c>
      <c r="FS934" s="190" t="s">
        <v>271</v>
      </c>
      <c r="FT934" s="190" t="s">
        <v>271</v>
      </c>
      <c r="FU934" s="190" t="s">
        <v>272</v>
      </c>
      <c r="FV934" s="190" t="s">
        <v>272</v>
      </c>
      <c r="FW934" s="190" t="s">
        <v>297</v>
      </c>
      <c r="FX934" s="190" t="s">
        <v>271</v>
      </c>
      <c r="FY934" s="190" t="s">
        <v>297</v>
      </c>
      <c r="FZ934" s="190" t="s">
        <v>271</v>
      </c>
      <c r="GA934" s="190" t="s">
        <v>297</v>
      </c>
      <c r="GB934" s="190" t="s">
        <v>271</v>
      </c>
      <c r="GC934" s="190" t="s">
        <v>297</v>
      </c>
      <c r="GD934" s="190" t="s">
        <v>271</v>
      </c>
      <c r="GE934" s="190" t="s">
        <v>271</v>
      </c>
    </row>
    <row r="935" spans="1:187" x14ac:dyDescent="0.3">
      <c r="A935" s="190" t="s">
        <v>372</v>
      </c>
      <c r="B935" s="190">
        <v>3684</v>
      </c>
      <c r="C935" s="190" t="s">
        <v>188</v>
      </c>
      <c r="D935" s="190" t="s">
        <v>238</v>
      </c>
      <c r="E935" s="190" t="s">
        <v>3027</v>
      </c>
      <c r="F935" s="190" t="s">
        <v>3026</v>
      </c>
      <c r="G935" s="190" t="s">
        <v>2855</v>
      </c>
      <c r="H935" s="190" t="s">
        <v>301</v>
      </c>
      <c r="I935" s="190" t="s">
        <v>301</v>
      </c>
      <c r="J935" s="190" t="s">
        <v>3025</v>
      </c>
      <c r="K935" s="190" t="s">
        <v>271</v>
      </c>
      <c r="L935" s="190" t="s">
        <v>271</v>
      </c>
      <c r="M935" s="190" t="s">
        <v>271</v>
      </c>
      <c r="N935" s="190" t="s">
        <v>271</v>
      </c>
      <c r="O935" s="190" t="s">
        <v>271</v>
      </c>
      <c r="P935" s="190" t="s">
        <v>271</v>
      </c>
      <c r="Q935" s="191">
        <v>42186</v>
      </c>
      <c r="R935" s="191">
        <v>42308</v>
      </c>
      <c r="T935" s="190" t="s">
        <v>452</v>
      </c>
      <c r="U935" s="194">
        <v>42000</v>
      </c>
      <c r="V935" s="190" t="s">
        <v>3024</v>
      </c>
      <c r="W935" s="190" t="s">
        <v>918</v>
      </c>
      <c r="X935" s="190" t="s">
        <v>3023</v>
      </c>
      <c r="Y935" s="190" t="s">
        <v>271</v>
      </c>
      <c r="Z935" s="190" t="s">
        <v>271</v>
      </c>
      <c r="AA935" s="190" t="s">
        <v>271</v>
      </c>
      <c r="AB935" s="190" t="s">
        <v>448</v>
      </c>
      <c r="AC935" s="190" t="s">
        <v>271</v>
      </c>
      <c r="AD935" s="190" t="s">
        <v>325</v>
      </c>
      <c r="AE935" s="190" t="s">
        <v>3022</v>
      </c>
      <c r="AF935" s="190" t="s">
        <v>3021</v>
      </c>
      <c r="AG935" s="193">
        <v>0</v>
      </c>
      <c r="AH935" s="193">
        <v>0</v>
      </c>
      <c r="AI935" s="193">
        <v>0</v>
      </c>
      <c r="AJ935" s="193">
        <v>1000</v>
      </c>
      <c r="AK935" s="193">
        <v>1000</v>
      </c>
      <c r="AL935" s="193">
        <v>2000</v>
      </c>
      <c r="AM935" s="193">
        <v>310</v>
      </c>
      <c r="AN935" s="193">
        <v>275</v>
      </c>
      <c r="AO935" s="193">
        <v>585</v>
      </c>
      <c r="AP935" s="193">
        <v>5312</v>
      </c>
      <c r="AQ935" s="193">
        <v>5377</v>
      </c>
      <c r="AR935" s="193">
        <v>10689</v>
      </c>
      <c r="AS935" s="190" t="s">
        <v>271</v>
      </c>
      <c r="AT935" s="193" t="s">
        <v>271</v>
      </c>
      <c r="AU935" s="193" t="s">
        <v>271</v>
      </c>
      <c r="AV935" s="190" t="s">
        <v>271</v>
      </c>
      <c r="AW935" s="193" t="s">
        <v>271</v>
      </c>
      <c r="AX935" s="193" t="s">
        <v>271</v>
      </c>
      <c r="AY935" s="190" t="s">
        <v>287</v>
      </c>
      <c r="AZ935" s="193">
        <v>0</v>
      </c>
      <c r="BA935" s="193">
        <v>0</v>
      </c>
      <c r="BB935" s="190" t="s">
        <v>287</v>
      </c>
      <c r="BC935" s="193">
        <v>0</v>
      </c>
      <c r="BD935" s="193">
        <v>0</v>
      </c>
      <c r="BE935" s="190" t="s">
        <v>271</v>
      </c>
      <c r="BF935" s="193" t="s">
        <v>271</v>
      </c>
      <c r="BG935" s="193" t="s">
        <v>271</v>
      </c>
      <c r="BH935" s="190" t="s">
        <v>287</v>
      </c>
      <c r="BI935" s="193">
        <v>0</v>
      </c>
      <c r="BJ935" s="193">
        <v>0</v>
      </c>
      <c r="BK935" s="190" t="s">
        <v>287</v>
      </c>
      <c r="BL935" s="193">
        <v>2143</v>
      </c>
      <c r="BM935" s="193">
        <v>585</v>
      </c>
      <c r="BN935" s="190" t="s">
        <v>271</v>
      </c>
      <c r="BO935" s="193" t="s">
        <v>271</v>
      </c>
      <c r="BP935" s="193" t="s">
        <v>271</v>
      </c>
      <c r="BQ935" s="190" t="s">
        <v>271</v>
      </c>
      <c r="BR935" s="193" t="s">
        <v>271</v>
      </c>
      <c r="BS935" s="193" t="s">
        <v>271</v>
      </c>
      <c r="BT935" s="190" t="s">
        <v>271</v>
      </c>
      <c r="BU935" s="193" t="s">
        <v>271</v>
      </c>
      <c r="BV935" s="193" t="s">
        <v>271</v>
      </c>
      <c r="BW935" s="193">
        <v>0</v>
      </c>
      <c r="BX935" s="193">
        <v>0</v>
      </c>
      <c r="BY935" s="193">
        <v>0</v>
      </c>
      <c r="BZ935" s="193">
        <v>0</v>
      </c>
      <c r="CA935" s="193">
        <v>0</v>
      </c>
      <c r="CB935" s="193">
        <v>0</v>
      </c>
      <c r="CC935" s="190" t="s">
        <v>271</v>
      </c>
      <c r="CD935" s="193" t="s">
        <v>271</v>
      </c>
      <c r="CE935" s="193" t="s">
        <v>271</v>
      </c>
      <c r="CF935" s="190" t="s">
        <v>271</v>
      </c>
      <c r="CG935" s="193" t="s">
        <v>271</v>
      </c>
      <c r="CH935" s="193" t="s">
        <v>271</v>
      </c>
      <c r="CI935" s="190" t="s">
        <v>271</v>
      </c>
      <c r="CJ935" s="193" t="s">
        <v>271</v>
      </c>
      <c r="CK935" s="193" t="s">
        <v>271</v>
      </c>
      <c r="CL935" s="190" t="s">
        <v>271</v>
      </c>
      <c r="CM935" s="193" t="s">
        <v>271</v>
      </c>
      <c r="CN935" s="193" t="s">
        <v>271</v>
      </c>
      <c r="CO935" s="190" t="s">
        <v>271</v>
      </c>
      <c r="CP935" s="193" t="s">
        <v>271</v>
      </c>
      <c r="CQ935" s="193" t="s">
        <v>271</v>
      </c>
      <c r="CR935" s="190" t="s">
        <v>271</v>
      </c>
      <c r="CS935" s="193" t="s">
        <v>271</v>
      </c>
      <c r="CT935" s="193" t="s">
        <v>271</v>
      </c>
      <c r="CU935" s="190" t="s">
        <v>271</v>
      </c>
      <c r="CV935" s="193" t="s">
        <v>271</v>
      </c>
      <c r="CW935" s="193" t="s">
        <v>271</v>
      </c>
      <c r="CX935" s="190" t="s">
        <v>271</v>
      </c>
      <c r="CY935" s="193" t="s">
        <v>271</v>
      </c>
      <c r="CZ935" s="193" t="s">
        <v>271</v>
      </c>
      <c r="DA935" s="190" t="s">
        <v>271</v>
      </c>
      <c r="DB935" s="193" t="s">
        <v>271</v>
      </c>
      <c r="DC935" s="193" t="s">
        <v>271</v>
      </c>
      <c r="DD935" s="190" t="s">
        <v>271</v>
      </c>
      <c r="DE935" s="193" t="s">
        <v>271</v>
      </c>
      <c r="DF935" s="193" t="s">
        <v>271</v>
      </c>
      <c r="DG935" s="190" t="s">
        <v>271</v>
      </c>
      <c r="DH935" s="193" t="s">
        <v>271</v>
      </c>
      <c r="DI935" s="193" t="s">
        <v>271</v>
      </c>
      <c r="DJ935" s="190" t="s">
        <v>271</v>
      </c>
      <c r="DK935" s="193" t="s">
        <v>271</v>
      </c>
      <c r="DL935" s="193" t="s">
        <v>271</v>
      </c>
      <c r="DM935" s="190" t="s">
        <v>271</v>
      </c>
      <c r="DN935" s="193" t="s">
        <v>271</v>
      </c>
      <c r="DO935" s="193" t="s">
        <v>271</v>
      </c>
      <c r="DP935" s="190" t="s">
        <v>271</v>
      </c>
      <c r="DQ935" s="193" t="s">
        <v>271</v>
      </c>
      <c r="DR935" s="193" t="s">
        <v>271</v>
      </c>
      <c r="DS935" s="190" t="s">
        <v>271</v>
      </c>
      <c r="DT935" s="193" t="s">
        <v>271</v>
      </c>
      <c r="DU935" s="193" t="s">
        <v>271</v>
      </c>
      <c r="DV935" s="190" t="s">
        <v>271</v>
      </c>
      <c r="DW935" s="193" t="s">
        <v>271</v>
      </c>
      <c r="DX935" s="193" t="s">
        <v>271</v>
      </c>
      <c r="DY935" s="190" t="s">
        <v>1295</v>
      </c>
      <c r="DZ935" s="190" t="s">
        <v>297</v>
      </c>
      <c r="EA935" s="190" t="s">
        <v>271</v>
      </c>
      <c r="EB935" s="190" t="s">
        <v>271</v>
      </c>
      <c r="EC935" s="190" t="s">
        <v>297</v>
      </c>
      <c r="ED935" s="190" t="s">
        <v>271</v>
      </c>
      <c r="EE935" s="190" t="s">
        <v>271</v>
      </c>
      <c r="EF935" s="190" t="s">
        <v>271</v>
      </c>
      <c r="EG935" s="190" t="s">
        <v>352</v>
      </c>
      <c r="EH935" s="190" t="s">
        <v>284</v>
      </c>
      <c r="EI935" s="190" t="s">
        <v>283</v>
      </c>
      <c r="EJ935" s="190" t="s">
        <v>245</v>
      </c>
      <c r="EK935" s="190" t="s">
        <v>271</v>
      </c>
      <c r="EL935" s="190" t="s">
        <v>271</v>
      </c>
      <c r="EM935" s="190" t="s">
        <v>271</v>
      </c>
      <c r="EN935" s="190" t="s">
        <v>271</v>
      </c>
      <c r="EO935" s="190" t="s">
        <v>271</v>
      </c>
      <c r="EP935" s="190" t="s">
        <v>271</v>
      </c>
      <c r="EQ935" s="190" t="s">
        <v>271</v>
      </c>
      <c r="ER935" s="190" t="s">
        <v>271</v>
      </c>
      <c r="ES935" s="190" t="s">
        <v>271</v>
      </c>
      <c r="ET935" s="190" t="s">
        <v>271</v>
      </c>
      <c r="EU935" s="190" t="s">
        <v>271</v>
      </c>
      <c r="EV935" s="190" t="s">
        <v>271</v>
      </c>
      <c r="EW935" s="190" t="s">
        <v>271</v>
      </c>
      <c r="EX935" s="190" t="s">
        <v>271</v>
      </c>
      <c r="EY935" s="190" t="s">
        <v>271</v>
      </c>
      <c r="EZ935" s="190" t="s">
        <v>271</v>
      </c>
      <c r="FA935" s="190" t="s">
        <v>271</v>
      </c>
      <c r="FB935" s="193">
        <v>0</v>
      </c>
      <c r="FC935" s="190" t="s">
        <v>271</v>
      </c>
      <c r="FD935" s="190" t="s">
        <v>271</v>
      </c>
      <c r="FE935" s="190" t="s">
        <v>271</v>
      </c>
      <c r="FF935" s="190" t="s">
        <v>271</v>
      </c>
      <c r="FG935" s="190" t="s">
        <v>271</v>
      </c>
      <c r="FH935" s="190" t="s">
        <v>3020</v>
      </c>
      <c r="FI935" s="190" t="s">
        <v>3020</v>
      </c>
      <c r="FJ935" s="190" t="s">
        <v>271</v>
      </c>
      <c r="FK935" s="190" t="s">
        <v>271</v>
      </c>
      <c r="FL935" s="190" t="s">
        <v>3020</v>
      </c>
      <c r="FM935" s="190" t="s">
        <v>271</v>
      </c>
      <c r="FN935" s="190" t="s">
        <v>271</v>
      </c>
      <c r="FO935" s="190" t="s">
        <v>271</v>
      </c>
      <c r="FP935" s="190" t="s">
        <v>271</v>
      </c>
      <c r="FQ935" s="193">
        <v>585</v>
      </c>
      <c r="FR935" s="193">
        <v>10689</v>
      </c>
      <c r="FS935" s="190" t="s">
        <v>271</v>
      </c>
      <c r="FT935" s="190" t="s">
        <v>271</v>
      </c>
      <c r="FU935" s="190" t="s">
        <v>272</v>
      </c>
      <c r="FV935" s="190" t="s">
        <v>272</v>
      </c>
      <c r="FW935" s="190" t="s">
        <v>297</v>
      </c>
      <c r="FX935" s="190" t="s">
        <v>271</v>
      </c>
      <c r="FY935" s="190" t="s">
        <v>297</v>
      </c>
      <c r="FZ935" s="190" t="s">
        <v>271</v>
      </c>
      <c r="GA935" s="190" t="s">
        <v>297</v>
      </c>
      <c r="GB935" s="190" t="s">
        <v>271</v>
      </c>
      <c r="GC935" s="190" t="s">
        <v>297</v>
      </c>
      <c r="GD935" s="190" t="s">
        <v>271</v>
      </c>
      <c r="GE935" s="190" t="s">
        <v>271</v>
      </c>
    </row>
    <row r="936" spans="1:187" x14ac:dyDescent="0.3">
      <c r="A936" s="190" t="s">
        <v>372</v>
      </c>
      <c r="B936" s="190">
        <v>3431</v>
      </c>
      <c r="C936" s="190" t="s">
        <v>191</v>
      </c>
      <c r="D936" s="190" t="s">
        <v>243</v>
      </c>
      <c r="E936" s="190" t="s">
        <v>12715</v>
      </c>
      <c r="F936" s="190" t="s">
        <v>12714</v>
      </c>
      <c r="G936" s="190" t="s">
        <v>12545</v>
      </c>
      <c r="H936" s="190" t="s">
        <v>369</v>
      </c>
      <c r="I936" s="190" t="s">
        <v>6421</v>
      </c>
      <c r="J936" s="190" t="s">
        <v>12713</v>
      </c>
      <c r="K936" s="190" t="s">
        <v>514</v>
      </c>
      <c r="L936" s="190" t="s">
        <v>513</v>
      </c>
      <c r="M936" s="190" t="s">
        <v>12712</v>
      </c>
      <c r="N936" s="190" t="s">
        <v>271</v>
      </c>
      <c r="O936" s="190" t="s">
        <v>271</v>
      </c>
      <c r="P936" s="190" t="s">
        <v>271</v>
      </c>
      <c r="Q936" s="191">
        <v>41699</v>
      </c>
      <c r="R936" s="191">
        <v>42735</v>
      </c>
      <c r="T936" s="190" t="s">
        <v>471</v>
      </c>
      <c r="U936" s="194">
        <v>3201013</v>
      </c>
      <c r="V936" s="190" t="s">
        <v>6686</v>
      </c>
      <c r="W936" s="190" t="s">
        <v>2476</v>
      </c>
      <c r="X936" s="190" t="s">
        <v>6685</v>
      </c>
      <c r="Y936" s="190" t="s">
        <v>6712</v>
      </c>
      <c r="Z936" s="190" t="s">
        <v>2476</v>
      </c>
      <c r="AA936" s="190" t="s">
        <v>12711</v>
      </c>
      <c r="AB936" s="190" t="s">
        <v>291</v>
      </c>
      <c r="AC936" s="190" t="s">
        <v>12710</v>
      </c>
      <c r="AD936" s="190" t="s">
        <v>325</v>
      </c>
      <c r="AE936" s="190" t="s">
        <v>12709</v>
      </c>
      <c r="AF936" s="190" t="s">
        <v>6411</v>
      </c>
      <c r="AG936" s="193">
        <v>1470000</v>
      </c>
      <c r="AH936" s="193">
        <v>980000</v>
      </c>
      <c r="AI936" s="193">
        <v>2450000</v>
      </c>
      <c r="AJ936" s="193">
        <v>29953</v>
      </c>
      <c r="AK936" s="193">
        <v>14125</v>
      </c>
      <c r="AL936" s="193">
        <v>44078</v>
      </c>
      <c r="AM936" s="193">
        <v>9697</v>
      </c>
      <c r="AN936" s="193">
        <v>2800</v>
      </c>
      <c r="AO936" s="193">
        <v>12497</v>
      </c>
      <c r="AP936" s="193">
        <v>12670</v>
      </c>
      <c r="AQ936" s="193">
        <v>4821</v>
      </c>
      <c r="AR936" s="193">
        <v>17291</v>
      </c>
      <c r="AS936" s="190" t="s">
        <v>271</v>
      </c>
      <c r="AT936" s="193" t="s">
        <v>271</v>
      </c>
      <c r="AU936" s="193" t="s">
        <v>271</v>
      </c>
      <c r="AV936" s="190" t="s">
        <v>271</v>
      </c>
      <c r="AW936" s="193" t="s">
        <v>271</v>
      </c>
      <c r="AX936" s="193" t="s">
        <v>271</v>
      </c>
      <c r="AY936" s="190" t="s">
        <v>271</v>
      </c>
      <c r="AZ936" s="193" t="s">
        <v>271</v>
      </c>
      <c r="BA936" s="193" t="s">
        <v>271</v>
      </c>
      <c r="BB936" s="190" t="s">
        <v>287</v>
      </c>
      <c r="BC936" s="193">
        <v>7600</v>
      </c>
      <c r="BD936" s="193">
        <v>4344</v>
      </c>
      <c r="BE936" s="190" t="s">
        <v>287</v>
      </c>
      <c r="BF936" s="193">
        <v>8766</v>
      </c>
      <c r="BG936" s="193">
        <v>5672</v>
      </c>
      <c r="BH936" s="190" t="s">
        <v>271</v>
      </c>
      <c r="BI936" s="193" t="s">
        <v>271</v>
      </c>
      <c r="BJ936" s="193" t="s">
        <v>271</v>
      </c>
      <c r="BK936" s="190" t="s">
        <v>287</v>
      </c>
      <c r="BL936" s="193">
        <v>21000</v>
      </c>
      <c r="BM936" s="193">
        <v>13000</v>
      </c>
      <c r="BN936" s="190" t="s">
        <v>287</v>
      </c>
      <c r="BO936" s="193">
        <v>24000</v>
      </c>
      <c r="BP936" s="193">
        <v>16000</v>
      </c>
      <c r="BQ936" s="190" t="s">
        <v>271</v>
      </c>
      <c r="BR936" s="193" t="s">
        <v>271</v>
      </c>
      <c r="BS936" s="193" t="s">
        <v>271</v>
      </c>
      <c r="BT936" s="190" t="s">
        <v>271</v>
      </c>
      <c r="BU936" s="193" t="s">
        <v>271</v>
      </c>
      <c r="BV936" s="193" t="s">
        <v>271</v>
      </c>
      <c r="BW936" s="193">
        <v>1470000</v>
      </c>
      <c r="BX936" s="193">
        <v>980000</v>
      </c>
      <c r="BY936" s="193">
        <v>2450000</v>
      </c>
      <c r="BZ936" s="193">
        <v>29953</v>
      </c>
      <c r="CA936" s="193">
        <v>14125</v>
      </c>
      <c r="CB936" s="193">
        <v>44078</v>
      </c>
      <c r="CC936" s="190" t="s">
        <v>271</v>
      </c>
      <c r="CD936" s="193" t="s">
        <v>271</v>
      </c>
      <c r="CE936" s="193" t="s">
        <v>271</v>
      </c>
      <c r="CF936" s="190" t="s">
        <v>271</v>
      </c>
      <c r="CG936" s="193" t="s">
        <v>271</v>
      </c>
      <c r="CH936" s="193" t="s">
        <v>271</v>
      </c>
      <c r="CI936" s="190" t="s">
        <v>271</v>
      </c>
      <c r="CJ936" s="193" t="s">
        <v>271</v>
      </c>
      <c r="CK936" s="193" t="s">
        <v>271</v>
      </c>
      <c r="CL936" s="190" t="s">
        <v>271</v>
      </c>
      <c r="CM936" s="193" t="s">
        <v>271</v>
      </c>
      <c r="CN936" s="193" t="s">
        <v>271</v>
      </c>
      <c r="CO936" s="190" t="s">
        <v>271</v>
      </c>
      <c r="CP936" s="193" t="s">
        <v>271</v>
      </c>
      <c r="CQ936" s="193" t="s">
        <v>271</v>
      </c>
      <c r="CR936" s="190" t="s">
        <v>287</v>
      </c>
      <c r="CS936" s="193">
        <v>0</v>
      </c>
      <c r="CT936" s="193">
        <v>0</v>
      </c>
      <c r="CU936" s="190" t="s">
        <v>271</v>
      </c>
      <c r="CV936" s="193" t="s">
        <v>271</v>
      </c>
      <c r="CW936" s="193" t="s">
        <v>271</v>
      </c>
      <c r="CX936" s="190" t="s">
        <v>287</v>
      </c>
      <c r="CY936" s="193">
        <v>44078</v>
      </c>
      <c r="CZ936" s="193">
        <v>2450000</v>
      </c>
      <c r="DA936" s="190" t="s">
        <v>287</v>
      </c>
      <c r="DB936" s="193">
        <v>12840</v>
      </c>
      <c r="DC936" s="193">
        <v>26000</v>
      </c>
      <c r="DD936" s="190" t="s">
        <v>271</v>
      </c>
      <c r="DE936" s="193" t="s">
        <v>271</v>
      </c>
      <c r="DF936" s="193" t="s">
        <v>271</v>
      </c>
      <c r="DG936" s="190" t="s">
        <v>271</v>
      </c>
      <c r="DH936" s="193" t="s">
        <v>271</v>
      </c>
      <c r="DI936" s="193" t="s">
        <v>271</v>
      </c>
      <c r="DJ936" s="190" t="s">
        <v>271</v>
      </c>
      <c r="DK936" s="193" t="s">
        <v>271</v>
      </c>
      <c r="DL936" s="193" t="s">
        <v>271</v>
      </c>
      <c r="DM936" s="190" t="s">
        <v>271</v>
      </c>
      <c r="DN936" s="193" t="s">
        <v>271</v>
      </c>
      <c r="DO936" s="193" t="s">
        <v>271</v>
      </c>
      <c r="DP936" s="190" t="s">
        <v>271</v>
      </c>
      <c r="DQ936" s="193" t="s">
        <v>271</v>
      </c>
      <c r="DR936" s="193" t="s">
        <v>271</v>
      </c>
      <c r="DS936" s="190" t="s">
        <v>271</v>
      </c>
      <c r="DT936" s="193" t="s">
        <v>271</v>
      </c>
      <c r="DU936" s="193" t="s">
        <v>271</v>
      </c>
      <c r="DV936" s="190" t="s">
        <v>271</v>
      </c>
      <c r="DW936" s="193" t="s">
        <v>271</v>
      </c>
      <c r="DX936" s="193" t="s">
        <v>271</v>
      </c>
      <c r="DY936" s="190" t="s">
        <v>655</v>
      </c>
      <c r="DZ936" s="190" t="s">
        <v>272</v>
      </c>
      <c r="EA936" s="190" t="s">
        <v>750</v>
      </c>
      <c r="EB936" s="190" t="s">
        <v>354</v>
      </c>
      <c r="EC936" s="190" t="s">
        <v>272</v>
      </c>
      <c r="ED936" s="190" t="s">
        <v>323</v>
      </c>
      <c r="EE936" s="190" t="s">
        <v>307</v>
      </c>
      <c r="EF936" s="190" t="s">
        <v>12708</v>
      </c>
      <c r="EG936" s="190" t="s">
        <v>321</v>
      </c>
      <c r="EH936" s="190" t="s">
        <v>320</v>
      </c>
      <c r="EI936" s="190" t="s">
        <v>319</v>
      </c>
      <c r="EJ936" s="190" t="s">
        <v>244</v>
      </c>
      <c r="EK936" s="190" t="s">
        <v>351</v>
      </c>
      <c r="EL936" s="190" t="s">
        <v>272</v>
      </c>
      <c r="EM936" s="190" t="s">
        <v>272</v>
      </c>
      <c r="EN936" s="190" t="s">
        <v>272</v>
      </c>
      <c r="EO936" s="190" t="s">
        <v>272</v>
      </c>
      <c r="EP936" s="190" t="s">
        <v>350</v>
      </c>
      <c r="EQ936" s="190">
        <v>4</v>
      </c>
      <c r="ER936" s="190" t="s">
        <v>404</v>
      </c>
      <c r="ES936" s="190" t="s">
        <v>272</v>
      </c>
      <c r="ET936" s="190" t="s">
        <v>272</v>
      </c>
      <c r="EU936" s="190" t="s">
        <v>272</v>
      </c>
      <c r="EV936" s="190" t="s">
        <v>272</v>
      </c>
      <c r="EW936" s="190" t="s">
        <v>279</v>
      </c>
      <c r="EX936" s="190">
        <v>4</v>
      </c>
      <c r="EY936" s="190" t="s">
        <v>318</v>
      </c>
      <c r="EZ936" s="190" t="s">
        <v>268</v>
      </c>
      <c r="FA936" s="190" t="s">
        <v>260</v>
      </c>
      <c r="FB936" s="193">
        <v>2</v>
      </c>
      <c r="FC936" s="190" t="s">
        <v>276</v>
      </c>
      <c r="FD936" s="190" t="s">
        <v>442</v>
      </c>
      <c r="FE936" s="190" t="s">
        <v>482</v>
      </c>
      <c r="FF936" s="190" t="s">
        <v>262</v>
      </c>
      <c r="FG936" s="190" t="s">
        <v>271</v>
      </c>
      <c r="FH936" s="190" t="s">
        <v>6680</v>
      </c>
      <c r="FI936" s="190" t="s">
        <v>12707</v>
      </c>
      <c r="FJ936" s="190" t="s">
        <v>12706</v>
      </c>
      <c r="FK936" s="190" t="s">
        <v>12705</v>
      </c>
      <c r="FL936" s="190" t="s">
        <v>12704</v>
      </c>
      <c r="FM936" s="190" t="s">
        <v>12703</v>
      </c>
      <c r="FN936" s="190" t="s">
        <v>12702</v>
      </c>
      <c r="FO936" s="190" t="s">
        <v>271</v>
      </c>
      <c r="FP936" s="190" t="s">
        <v>271</v>
      </c>
      <c r="FQ936" s="193">
        <v>2450000</v>
      </c>
      <c r="FR936" s="193">
        <v>44078</v>
      </c>
      <c r="FS936" s="190" t="s">
        <v>271</v>
      </c>
      <c r="FT936" s="190" t="s">
        <v>271</v>
      </c>
      <c r="FU936" s="190" t="s">
        <v>271</v>
      </c>
      <c r="FV936" s="190" t="s">
        <v>271</v>
      </c>
      <c r="FW936" s="190" t="s">
        <v>271</v>
      </c>
      <c r="FX936" s="190" t="s">
        <v>271</v>
      </c>
      <c r="FY936" s="190" t="s">
        <v>272</v>
      </c>
      <c r="FZ936" s="190" t="s">
        <v>271</v>
      </c>
      <c r="GA936" s="190" t="s">
        <v>271</v>
      </c>
      <c r="GB936" s="190" t="s">
        <v>271</v>
      </c>
      <c r="GC936" s="190" t="s">
        <v>271</v>
      </c>
      <c r="GD936" s="190" t="s">
        <v>271</v>
      </c>
      <c r="GE936" s="190" t="s">
        <v>271</v>
      </c>
    </row>
    <row r="937" spans="1:187" x14ac:dyDescent="0.3">
      <c r="A937" s="190" t="s">
        <v>372</v>
      </c>
      <c r="B937" s="190">
        <v>3438</v>
      </c>
      <c r="C937" s="190" t="s">
        <v>191</v>
      </c>
      <c r="D937" s="190" t="s">
        <v>243</v>
      </c>
      <c r="E937" s="190" t="s">
        <v>12701</v>
      </c>
      <c r="F937" s="190" t="s">
        <v>12700</v>
      </c>
      <c r="G937" s="190" t="s">
        <v>12545</v>
      </c>
      <c r="H937" s="190" t="s">
        <v>369</v>
      </c>
      <c r="I937" s="190" t="s">
        <v>1514</v>
      </c>
      <c r="J937" s="190" t="s">
        <v>2592</v>
      </c>
      <c r="K937" s="190" t="s">
        <v>271</v>
      </c>
      <c r="L937" s="190" t="s">
        <v>271</v>
      </c>
      <c r="M937" s="190" t="s">
        <v>271</v>
      </c>
      <c r="N937" s="190" t="s">
        <v>271</v>
      </c>
      <c r="O937" s="190" t="s">
        <v>271</v>
      </c>
      <c r="P937" s="190" t="s">
        <v>271</v>
      </c>
      <c r="Q937" s="191">
        <v>42229</v>
      </c>
      <c r="R937" s="191">
        <v>42778</v>
      </c>
      <c r="T937" s="190" t="s">
        <v>391</v>
      </c>
      <c r="U937" s="194">
        <v>284880</v>
      </c>
      <c r="V937" s="190" t="s">
        <v>12699</v>
      </c>
      <c r="W937" s="190" t="s">
        <v>12698</v>
      </c>
      <c r="X937" s="190" t="s">
        <v>12697</v>
      </c>
      <c r="Y937" s="190" t="s">
        <v>9034</v>
      </c>
      <c r="Z937" s="190" t="s">
        <v>11478</v>
      </c>
      <c r="AA937" s="190" t="s">
        <v>7707</v>
      </c>
      <c r="AB937" s="190" t="s">
        <v>310</v>
      </c>
      <c r="AC937" s="190" t="s">
        <v>12696</v>
      </c>
      <c r="AD937" s="190" t="s">
        <v>325</v>
      </c>
      <c r="AE937" s="190" t="s">
        <v>12695</v>
      </c>
      <c r="AF937" s="190" t="s">
        <v>12694</v>
      </c>
      <c r="AG937" s="193">
        <v>33501</v>
      </c>
      <c r="AH937" s="193">
        <v>32446</v>
      </c>
      <c r="AI937" s="193">
        <v>65947</v>
      </c>
      <c r="AJ937" s="193">
        <v>6793</v>
      </c>
      <c r="AK937" s="193">
        <v>5557</v>
      </c>
      <c r="AL937" s="193">
        <v>12350</v>
      </c>
      <c r="AM937" s="193">
        <v>0</v>
      </c>
      <c r="AN937" s="193">
        <v>0</v>
      </c>
      <c r="AO937" s="193">
        <v>0</v>
      </c>
      <c r="AP937" s="193">
        <v>0</v>
      </c>
      <c r="AQ937" s="193">
        <v>0</v>
      </c>
      <c r="AR937" s="193">
        <v>0</v>
      </c>
      <c r="AS937" s="190" t="s">
        <v>271</v>
      </c>
      <c r="AT937" s="193" t="s">
        <v>271</v>
      </c>
      <c r="AU937" s="193" t="s">
        <v>271</v>
      </c>
      <c r="AV937" s="190" t="s">
        <v>271</v>
      </c>
      <c r="AW937" s="193" t="s">
        <v>271</v>
      </c>
      <c r="AX937" s="193" t="s">
        <v>271</v>
      </c>
      <c r="AY937" s="190" t="s">
        <v>271</v>
      </c>
      <c r="AZ937" s="193" t="s">
        <v>271</v>
      </c>
      <c r="BA937" s="193" t="s">
        <v>271</v>
      </c>
      <c r="BB937" s="190" t="s">
        <v>271</v>
      </c>
      <c r="BC937" s="193" t="s">
        <v>271</v>
      </c>
      <c r="BD937" s="193" t="s">
        <v>271</v>
      </c>
      <c r="BE937" s="190" t="s">
        <v>271</v>
      </c>
      <c r="BF937" s="193" t="s">
        <v>271</v>
      </c>
      <c r="BG937" s="193" t="s">
        <v>271</v>
      </c>
      <c r="BH937" s="190" t="s">
        <v>271</v>
      </c>
      <c r="BI937" s="193" t="s">
        <v>271</v>
      </c>
      <c r="BJ937" s="193" t="s">
        <v>271</v>
      </c>
      <c r="BK937" s="190" t="s">
        <v>271</v>
      </c>
      <c r="BL937" s="193" t="s">
        <v>271</v>
      </c>
      <c r="BM937" s="193" t="s">
        <v>271</v>
      </c>
      <c r="BN937" s="190" t="s">
        <v>271</v>
      </c>
      <c r="BO937" s="193" t="s">
        <v>271</v>
      </c>
      <c r="BP937" s="193" t="s">
        <v>271</v>
      </c>
      <c r="BQ937" s="190" t="s">
        <v>271</v>
      </c>
      <c r="BR937" s="193" t="s">
        <v>271</v>
      </c>
      <c r="BS937" s="193" t="s">
        <v>271</v>
      </c>
      <c r="BT937" s="190" t="s">
        <v>271</v>
      </c>
      <c r="BU937" s="193" t="s">
        <v>271</v>
      </c>
      <c r="BV937" s="193" t="s">
        <v>271</v>
      </c>
      <c r="BW937" s="193">
        <v>19765</v>
      </c>
      <c r="BX937" s="193">
        <v>24334</v>
      </c>
      <c r="BY937" s="193">
        <v>44099</v>
      </c>
      <c r="BZ937" s="193">
        <v>4006</v>
      </c>
      <c r="CA937" s="193">
        <v>4180</v>
      </c>
      <c r="CB937" s="193">
        <v>8186</v>
      </c>
      <c r="CC937" s="190" t="s">
        <v>271</v>
      </c>
      <c r="CD937" s="193" t="s">
        <v>271</v>
      </c>
      <c r="CE937" s="193" t="s">
        <v>271</v>
      </c>
      <c r="CF937" s="190" t="s">
        <v>271</v>
      </c>
      <c r="CG937" s="193" t="s">
        <v>271</v>
      </c>
      <c r="CH937" s="193" t="s">
        <v>271</v>
      </c>
      <c r="CI937" s="190" t="s">
        <v>271</v>
      </c>
      <c r="CJ937" s="193" t="s">
        <v>271</v>
      </c>
      <c r="CK937" s="193" t="s">
        <v>271</v>
      </c>
      <c r="CL937" s="190" t="s">
        <v>271</v>
      </c>
      <c r="CM937" s="193" t="s">
        <v>271</v>
      </c>
      <c r="CN937" s="193" t="s">
        <v>271</v>
      </c>
      <c r="CO937" s="190" t="s">
        <v>287</v>
      </c>
      <c r="CP937" s="193">
        <v>0</v>
      </c>
      <c r="CQ937" s="193">
        <v>0</v>
      </c>
      <c r="CR937" s="190" t="s">
        <v>271</v>
      </c>
      <c r="CS937" s="193" t="s">
        <v>271</v>
      </c>
      <c r="CT937" s="193" t="s">
        <v>271</v>
      </c>
      <c r="CU937" s="190" t="s">
        <v>271</v>
      </c>
      <c r="CV937" s="193" t="s">
        <v>271</v>
      </c>
      <c r="CW937" s="193" t="s">
        <v>271</v>
      </c>
      <c r="CX937" s="190" t="s">
        <v>271</v>
      </c>
      <c r="CY937" s="193" t="s">
        <v>271</v>
      </c>
      <c r="CZ937" s="193" t="s">
        <v>271</v>
      </c>
      <c r="DA937" s="190" t="s">
        <v>271</v>
      </c>
      <c r="DB937" s="193" t="s">
        <v>271</v>
      </c>
      <c r="DC937" s="193" t="s">
        <v>271</v>
      </c>
      <c r="DD937" s="190" t="s">
        <v>271</v>
      </c>
      <c r="DE937" s="193" t="s">
        <v>271</v>
      </c>
      <c r="DF937" s="193" t="s">
        <v>271</v>
      </c>
      <c r="DG937" s="190" t="s">
        <v>271</v>
      </c>
      <c r="DH937" s="193" t="s">
        <v>271</v>
      </c>
      <c r="DI937" s="193" t="s">
        <v>271</v>
      </c>
      <c r="DJ937" s="190" t="s">
        <v>271</v>
      </c>
      <c r="DK937" s="193" t="s">
        <v>271</v>
      </c>
      <c r="DL937" s="193" t="s">
        <v>271</v>
      </c>
      <c r="DM937" s="190" t="s">
        <v>271</v>
      </c>
      <c r="DN937" s="193" t="s">
        <v>271</v>
      </c>
      <c r="DO937" s="193" t="s">
        <v>271</v>
      </c>
      <c r="DP937" s="190" t="s">
        <v>271</v>
      </c>
      <c r="DQ937" s="193" t="s">
        <v>271</v>
      </c>
      <c r="DR937" s="193" t="s">
        <v>271</v>
      </c>
      <c r="DS937" s="190" t="s">
        <v>271</v>
      </c>
      <c r="DT937" s="193" t="s">
        <v>271</v>
      </c>
      <c r="DU937" s="193" t="s">
        <v>271</v>
      </c>
      <c r="DV937" s="190" t="s">
        <v>287</v>
      </c>
      <c r="DW937" s="193">
        <v>4006</v>
      </c>
      <c r="DX937" s="193">
        <v>19765</v>
      </c>
      <c r="DY937" s="190" t="s">
        <v>356</v>
      </c>
      <c r="DZ937" s="190" t="s">
        <v>272</v>
      </c>
      <c r="EA937" s="190" t="s">
        <v>695</v>
      </c>
      <c r="EB937" s="190" t="s">
        <v>307</v>
      </c>
      <c r="EC937" s="190" t="s">
        <v>297</v>
      </c>
      <c r="ED937" s="190" t="s">
        <v>271</v>
      </c>
      <c r="EE937" s="190" t="s">
        <v>271</v>
      </c>
      <c r="EF937" s="190" t="s">
        <v>12693</v>
      </c>
      <c r="EG937" s="190" t="s">
        <v>352</v>
      </c>
      <c r="EH937" s="190" t="s">
        <v>320</v>
      </c>
      <c r="EI937" s="190" t="s">
        <v>319</v>
      </c>
      <c r="EJ937" s="190" t="s">
        <v>245</v>
      </c>
      <c r="EK937" s="190" t="s">
        <v>379</v>
      </c>
      <c r="EL937" s="190" t="s">
        <v>272</v>
      </c>
      <c r="EM937" s="190" t="s">
        <v>272</v>
      </c>
      <c r="EN937" s="190" t="s">
        <v>272</v>
      </c>
      <c r="EO937" s="190" t="s">
        <v>272</v>
      </c>
      <c r="EP937" s="190" t="s">
        <v>378</v>
      </c>
      <c r="EQ937" s="190">
        <v>4</v>
      </c>
      <c r="ER937" s="190" t="s">
        <v>271</v>
      </c>
      <c r="ES937" s="190" t="s">
        <v>271</v>
      </c>
      <c r="ET937" s="190" t="s">
        <v>271</v>
      </c>
      <c r="EU937" s="190" t="s">
        <v>271</v>
      </c>
      <c r="EV937" s="190" t="s">
        <v>271</v>
      </c>
      <c r="EW937" s="190" t="s">
        <v>271</v>
      </c>
      <c r="EX937" s="190" t="s">
        <v>271</v>
      </c>
      <c r="EY937" s="190" t="s">
        <v>318</v>
      </c>
      <c r="EZ937" s="190" t="s">
        <v>268</v>
      </c>
      <c r="FA937" s="190" t="s">
        <v>260</v>
      </c>
      <c r="FB937" s="193">
        <v>1</v>
      </c>
      <c r="FC937" s="190" t="s">
        <v>442</v>
      </c>
      <c r="FD937" s="190" t="s">
        <v>271</v>
      </c>
      <c r="FE937" s="190" t="s">
        <v>271</v>
      </c>
      <c r="FF937" s="190" t="s">
        <v>263</v>
      </c>
      <c r="FG937" s="190" t="s">
        <v>12692</v>
      </c>
      <c r="FH937" s="190" t="s">
        <v>271</v>
      </c>
      <c r="FI937" s="190" t="s">
        <v>12691</v>
      </c>
      <c r="FJ937" s="190" t="s">
        <v>12690</v>
      </c>
      <c r="FK937" s="190" t="s">
        <v>12689</v>
      </c>
      <c r="FL937" s="190" t="s">
        <v>12688</v>
      </c>
      <c r="FM937" s="190" t="s">
        <v>12687</v>
      </c>
      <c r="FN937" s="190" t="s">
        <v>12686</v>
      </c>
      <c r="FO937" s="190" t="s">
        <v>12685</v>
      </c>
      <c r="FP937" s="190" t="s">
        <v>12684</v>
      </c>
      <c r="FQ937" s="193">
        <v>44099</v>
      </c>
      <c r="FR937" s="193">
        <v>8186</v>
      </c>
      <c r="FS937" s="190" t="s">
        <v>271</v>
      </c>
      <c r="FT937" s="190" t="s">
        <v>271</v>
      </c>
      <c r="FU937" s="190" t="s">
        <v>271</v>
      </c>
      <c r="FV937" s="190" t="s">
        <v>271</v>
      </c>
      <c r="FW937" s="190" t="s">
        <v>271</v>
      </c>
      <c r="FX937" s="190" t="s">
        <v>271</v>
      </c>
      <c r="FY937" s="190" t="s">
        <v>271</v>
      </c>
      <c r="FZ937" s="190" t="s">
        <v>271</v>
      </c>
      <c r="GA937" s="190" t="s">
        <v>271</v>
      </c>
      <c r="GB937" s="190" t="s">
        <v>271</v>
      </c>
      <c r="GC937" s="190" t="s">
        <v>272</v>
      </c>
      <c r="GD937" s="190" t="s">
        <v>271</v>
      </c>
      <c r="GE937" s="190" t="s">
        <v>271</v>
      </c>
    </row>
    <row r="938" spans="1:187" x14ac:dyDescent="0.3">
      <c r="A938" s="190" t="s">
        <v>372</v>
      </c>
      <c r="B938" s="190">
        <v>3439</v>
      </c>
      <c r="C938" s="190" t="s">
        <v>191</v>
      </c>
      <c r="D938" s="190" t="s">
        <v>243</v>
      </c>
      <c r="E938" s="190" t="s">
        <v>12683</v>
      </c>
      <c r="F938" s="190" t="s">
        <v>12675</v>
      </c>
      <c r="G938" s="190" t="s">
        <v>12545</v>
      </c>
      <c r="H938" s="190" t="s">
        <v>514</v>
      </c>
      <c r="I938" s="190" t="s">
        <v>513</v>
      </c>
      <c r="J938" s="190" t="s">
        <v>12674</v>
      </c>
      <c r="K938" s="190" t="s">
        <v>369</v>
      </c>
      <c r="L938" s="190" t="s">
        <v>271</v>
      </c>
      <c r="M938" s="190" t="s">
        <v>12673</v>
      </c>
      <c r="N938" s="190" t="s">
        <v>271</v>
      </c>
      <c r="O938" s="190" t="s">
        <v>271</v>
      </c>
      <c r="P938" s="190" t="s">
        <v>271</v>
      </c>
      <c r="Q938" s="191">
        <v>42500</v>
      </c>
      <c r="R938" s="191">
        <v>43594</v>
      </c>
      <c r="T938" s="190" t="s">
        <v>391</v>
      </c>
      <c r="U938" s="194">
        <v>750000</v>
      </c>
      <c r="V938" s="190" t="s">
        <v>7706</v>
      </c>
      <c r="W938" s="190" t="s">
        <v>2476</v>
      </c>
      <c r="X938" s="190" t="s">
        <v>7704</v>
      </c>
      <c r="Y938" s="190" t="s">
        <v>9034</v>
      </c>
      <c r="Z938" s="190" t="s">
        <v>918</v>
      </c>
      <c r="AA938" s="190" t="s">
        <v>7707</v>
      </c>
      <c r="AB938" s="190" t="s">
        <v>310</v>
      </c>
      <c r="AC938" s="190" t="s">
        <v>12682</v>
      </c>
      <c r="AD938" s="190" t="s">
        <v>325</v>
      </c>
      <c r="AE938" s="190" t="s">
        <v>12681</v>
      </c>
      <c r="AF938" s="190" t="s">
        <v>12680</v>
      </c>
      <c r="AG938" s="193">
        <v>2732734</v>
      </c>
      <c r="AH938" s="193">
        <v>2664319</v>
      </c>
      <c r="AI938" s="193">
        <v>5397053</v>
      </c>
      <c r="AJ938" s="193">
        <v>43750</v>
      </c>
      <c r="AK938" s="193">
        <v>18750</v>
      </c>
      <c r="AL938" s="193">
        <v>62500</v>
      </c>
      <c r="AM938" s="193">
        <v>0</v>
      </c>
      <c r="AN938" s="193">
        <v>0</v>
      </c>
      <c r="AO938" s="193">
        <v>0</v>
      </c>
      <c r="AP938" s="193">
        <v>0</v>
      </c>
      <c r="AQ938" s="193">
        <v>0</v>
      </c>
      <c r="AR938" s="193">
        <v>0</v>
      </c>
      <c r="AS938" s="190" t="s">
        <v>271</v>
      </c>
      <c r="AT938" s="193" t="s">
        <v>271</v>
      </c>
      <c r="AU938" s="193" t="s">
        <v>271</v>
      </c>
      <c r="AV938" s="190" t="s">
        <v>271</v>
      </c>
      <c r="AW938" s="193" t="s">
        <v>271</v>
      </c>
      <c r="AX938" s="193" t="s">
        <v>271</v>
      </c>
      <c r="AY938" s="190" t="s">
        <v>271</v>
      </c>
      <c r="AZ938" s="193" t="s">
        <v>271</v>
      </c>
      <c r="BA938" s="193" t="s">
        <v>271</v>
      </c>
      <c r="BB938" s="190" t="s">
        <v>271</v>
      </c>
      <c r="BC938" s="193" t="s">
        <v>271</v>
      </c>
      <c r="BD938" s="193" t="s">
        <v>271</v>
      </c>
      <c r="BE938" s="190" t="s">
        <v>271</v>
      </c>
      <c r="BF938" s="193" t="s">
        <v>271</v>
      </c>
      <c r="BG938" s="193" t="s">
        <v>271</v>
      </c>
      <c r="BH938" s="190" t="s">
        <v>271</v>
      </c>
      <c r="BI938" s="193" t="s">
        <v>271</v>
      </c>
      <c r="BJ938" s="193" t="s">
        <v>271</v>
      </c>
      <c r="BK938" s="190" t="s">
        <v>271</v>
      </c>
      <c r="BL938" s="193" t="s">
        <v>271</v>
      </c>
      <c r="BM938" s="193" t="s">
        <v>271</v>
      </c>
      <c r="BN938" s="190" t="s">
        <v>271</v>
      </c>
      <c r="BO938" s="193" t="s">
        <v>271</v>
      </c>
      <c r="BP938" s="193" t="s">
        <v>271</v>
      </c>
      <c r="BQ938" s="190" t="s">
        <v>271</v>
      </c>
      <c r="BR938" s="193" t="s">
        <v>271</v>
      </c>
      <c r="BS938" s="193" t="s">
        <v>271</v>
      </c>
      <c r="BT938" s="190" t="s">
        <v>271</v>
      </c>
      <c r="BU938" s="193" t="s">
        <v>271</v>
      </c>
      <c r="BV938" s="193" t="s">
        <v>271</v>
      </c>
      <c r="BW938" s="193">
        <v>5775</v>
      </c>
      <c r="BX938" s="193">
        <v>2475</v>
      </c>
      <c r="BY938" s="193">
        <v>8250</v>
      </c>
      <c r="BZ938" s="193">
        <v>385</v>
      </c>
      <c r="CA938" s="193">
        <v>165</v>
      </c>
      <c r="CB938" s="193">
        <v>550</v>
      </c>
      <c r="CC938" s="190" t="s">
        <v>271</v>
      </c>
      <c r="CD938" s="193" t="s">
        <v>271</v>
      </c>
      <c r="CE938" s="193" t="s">
        <v>271</v>
      </c>
      <c r="CF938" s="190" t="s">
        <v>271</v>
      </c>
      <c r="CG938" s="193" t="s">
        <v>271</v>
      </c>
      <c r="CH938" s="193" t="s">
        <v>271</v>
      </c>
      <c r="CI938" s="190" t="s">
        <v>271</v>
      </c>
      <c r="CJ938" s="193" t="s">
        <v>271</v>
      </c>
      <c r="CK938" s="193" t="s">
        <v>271</v>
      </c>
      <c r="CL938" s="190" t="s">
        <v>271</v>
      </c>
      <c r="CM938" s="193" t="s">
        <v>271</v>
      </c>
      <c r="CN938" s="193" t="s">
        <v>271</v>
      </c>
      <c r="CO938" s="190" t="s">
        <v>287</v>
      </c>
      <c r="CP938" s="193">
        <v>0</v>
      </c>
      <c r="CQ938" s="193">
        <v>0</v>
      </c>
      <c r="CR938" s="190" t="s">
        <v>271</v>
      </c>
      <c r="CS938" s="193" t="s">
        <v>271</v>
      </c>
      <c r="CT938" s="193" t="s">
        <v>271</v>
      </c>
      <c r="CU938" s="190" t="s">
        <v>271</v>
      </c>
      <c r="CV938" s="193" t="s">
        <v>271</v>
      </c>
      <c r="CW938" s="193" t="s">
        <v>271</v>
      </c>
      <c r="CX938" s="190" t="s">
        <v>271</v>
      </c>
      <c r="CY938" s="193" t="s">
        <v>271</v>
      </c>
      <c r="CZ938" s="193" t="s">
        <v>271</v>
      </c>
      <c r="DA938" s="190" t="s">
        <v>271</v>
      </c>
      <c r="DB938" s="193" t="s">
        <v>271</v>
      </c>
      <c r="DC938" s="193" t="s">
        <v>271</v>
      </c>
      <c r="DD938" s="190" t="s">
        <v>271</v>
      </c>
      <c r="DE938" s="193" t="s">
        <v>271</v>
      </c>
      <c r="DF938" s="193" t="s">
        <v>271</v>
      </c>
      <c r="DG938" s="190" t="s">
        <v>271</v>
      </c>
      <c r="DH938" s="193" t="s">
        <v>271</v>
      </c>
      <c r="DI938" s="193" t="s">
        <v>271</v>
      </c>
      <c r="DJ938" s="190" t="s">
        <v>271</v>
      </c>
      <c r="DK938" s="193" t="s">
        <v>271</v>
      </c>
      <c r="DL938" s="193" t="s">
        <v>271</v>
      </c>
      <c r="DM938" s="190" t="s">
        <v>271</v>
      </c>
      <c r="DN938" s="193" t="s">
        <v>271</v>
      </c>
      <c r="DO938" s="193" t="s">
        <v>271</v>
      </c>
      <c r="DP938" s="190" t="s">
        <v>271</v>
      </c>
      <c r="DQ938" s="193" t="s">
        <v>271</v>
      </c>
      <c r="DR938" s="193" t="s">
        <v>271</v>
      </c>
      <c r="DS938" s="190" t="s">
        <v>271</v>
      </c>
      <c r="DT938" s="193" t="s">
        <v>271</v>
      </c>
      <c r="DU938" s="193" t="s">
        <v>271</v>
      </c>
      <c r="DV938" s="190" t="s">
        <v>287</v>
      </c>
      <c r="DW938" s="193">
        <v>43750</v>
      </c>
      <c r="DX938" s="193">
        <v>2732734</v>
      </c>
      <c r="DY938" s="190" t="s">
        <v>356</v>
      </c>
      <c r="DZ938" s="190" t="s">
        <v>297</v>
      </c>
      <c r="EA938" s="190" t="s">
        <v>271</v>
      </c>
      <c r="EB938" s="190" t="s">
        <v>271</v>
      </c>
      <c r="EC938" s="190" t="s">
        <v>272</v>
      </c>
      <c r="ED938" s="190" t="s">
        <v>785</v>
      </c>
      <c r="EE938" s="190" t="s">
        <v>307</v>
      </c>
      <c r="EF938" s="190" t="s">
        <v>12679</v>
      </c>
      <c r="EG938" s="190" t="s">
        <v>321</v>
      </c>
      <c r="EH938" s="190" t="s">
        <v>380</v>
      </c>
      <c r="EI938" s="190" t="s">
        <v>319</v>
      </c>
      <c r="EJ938" s="190" t="s">
        <v>245</v>
      </c>
      <c r="EK938" s="190" t="s">
        <v>379</v>
      </c>
      <c r="EL938" s="190" t="s">
        <v>272</v>
      </c>
      <c r="EM938" s="190" t="s">
        <v>272</v>
      </c>
      <c r="EN938" s="190" t="s">
        <v>272</v>
      </c>
      <c r="EO938" s="190" t="s">
        <v>272</v>
      </c>
      <c r="EP938" s="190" t="s">
        <v>378</v>
      </c>
      <c r="EQ938" s="190">
        <v>4</v>
      </c>
      <c r="ER938" s="190" t="s">
        <v>692</v>
      </c>
      <c r="ES938" s="190" t="s">
        <v>297</v>
      </c>
      <c r="ET938" s="190" t="s">
        <v>297</v>
      </c>
      <c r="EU938" s="190" t="s">
        <v>297</v>
      </c>
      <c r="EV938" s="190" t="s">
        <v>297</v>
      </c>
      <c r="EW938" s="190" t="s">
        <v>691</v>
      </c>
      <c r="EX938" s="190" t="s">
        <v>271</v>
      </c>
      <c r="EY938" s="190" t="s">
        <v>318</v>
      </c>
      <c r="EZ938" s="190" t="s">
        <v>268</v>
      </c>
      <c r="FA938" s="190" t="s">
        <v>258</v>
      </c>
      <c r="FB938" s="193">
        <v>1</v>
      </c>
      <c r="FC938" s="190" t="s">
        <v>276</v>
      </c>
      <c r="FD938" s="190" t="s">
        <v>271</v>
      </c>
      <c r="FE938" s="190" t="s">
        <v>271</v>
      </c>
      <c r="FF938" s="190" t="s">
        <v>264</v>
      </c>
      <c r="FG938" s="190" t="s">
        <v>7700</v>
      </c>
      <c r="FH938" s="190" t="s">
        <v>7699</v>
      </c>
      <c r="FI938" s="190" t="s">
        <v>7698</v>
      </c>
      <c r="FJ938" s="190" t="s">
        <v>271</v>
      </c>
      <c r="FK938" s="190" t="s">
        <v>271</v>
      </c>
      <c r="FL938" s="190" t="s">
        <v>7697</v>
      </c>
      <c r="FM938" s="190" t="s">
        <v>271</v>
      </c>
      <c r="FN938" s="190" t="s">
        <v>271</v>
      </c>
      <c r="FO938" s="190" t="s">
        <v>12678</v>
      </c>
      <c r="FP938" s="190" t="s">
        <v>12677</v>
      </c>
      <c r="FQ938" s="193">
        <v>8250</v>
      </c>
      <c r="FR938" s="193">
        <v>550</v>
      </c>
      <c r="FS938" s="190" t="s">
        <v>271</v>
      </c>
      <c r="FT938" s="190" t="s">
        <v>271</v>
      </c>
      <c r="FU938" s="190" t="s">
        <v>271</v>
      </c>
      <c r="FV938" s="190" t="s">
        <v>271</v>
      </c>
      <c r="FW938" s="190" t="s">
        <v>271</v>
      </c>
      <c r="FX938" s="190" t="s">
        <v>271</v>
      </c>
      <c r="FY938" s="190" t="s">
        <v>271</v>
      </c>
      <c r="FZ938" s="190" t="s">
        <v>271</v>
      </c>
      <c r="GA938" s="190" t="s">
        <v>271</v>
      </c>
      <c r="GB938" s="190" t="s">
        <v>271</v>
      </c>
      <c r="GC938" s="190" t="s">
        <v>272</v>
      </c>
      <c r="GD938" s="190" t="s">
        <v>271</v>
      </c>
      <c r="GE938" s="190" t="s">
        <v>271</v>
      </c>
    </row>
    <row r="939" spans="1:187" x14ac:dyDescent="0.3">
      <c r="A939" s="190" t="s">
        <v>372</v>
      </c>
      <c r="B939" s="190">
        <v>3440</v>
      </c>
      <c r="C939" s="190" t="s">
        <v>191</v>
      </c>
      <c r="D939" s="190" t="s">
        <v>243</v>
      </c>
      <c r="E939" s="190" t="s">
        <v>12676</v>
      </c>
      <c r="F939" s="190" t="s">
        <v>12675</v>
      </c>
      <c r="G939" s="190" t="s">
        <v>12545</v>
      </c>
      <c r="H939" s="190" t="s">
        <v>514</v>
      </c>
      <c r="I939" s="190" t="s">
        <v>513</v>
      </c>
      <c r="J939" s="190" t="s">
        <v>12674</v>
      </c>
      <c r="K939" s="190" t="s">
        <v>369</v>
      </c>
      <c r="L939" s="190" t="s">
        <v>271</v>
      </c>
      <c r="M939" s="190" t="s">
        <v>12673</v>
      </c>
      <c r="N939" s="190" t="s">
        <v>271</v>
      </c>
      <c r="O939" s="190" t="s">
        <v>271</v>
      </c>
      <c r="P939" s="190" t="s">
        <v>271</v>
      </c>
      <c r="Q939" s="191">
        <v>42500</v>
      </c>
      <c r="R939" s="191">
        <v>43594</v>
      </c>
      <c r="T939" s="190" t="s">
        <v>391</v>
      </c>
      <c r="U939" s="194">
        <v>475000</v>
      </c>
      <c r="V939" s="190" t="s">
        <v>7706</v>
      </c>
      <c r="W939" s="190" t="s">
        <v>2476</v>
      </c>
      <c r="X939" s="190" t="s">
        <v>7704</v>
      </c>
      <c r="Y939" s="190" t="s">
        <v>9034</v>
      </c>
      <c r="Z939" s="190" t="s">
        <v>918</v>
      </c>
      <c r="AA939" s="190" t="s">
        <v>7707</v>
      </c>
      <c r="AB939" s="190" t="s">
        <v>310</v>
      </c>
      <c r="AC939" s="190" t="s">
        <v>12672</v>
      </c>
      <c r="AD939" s="190" t="s">
        <v>325</v>
      </c>
      <c r="AE939" s="190" t="s">
        <v>12671</v>
      </c>
      <c r="AF939" s="190" t="s">
        <v>12670</v>
      </c>
      <c r="AG939" s="193">
        <v>474321</v>
      </c>
      <c r="AH939" s="193">
        <v>433215</v>
      </c>
      <c r="AI939" s="193">
        <v>907538</v>
      </c>
      <c r="AJ939" s="193">
        <v>17500</v>
      </c>
      <c r="AK939" s="193">
        <v>7500</v>
      </c>
      <c r="AL939" s="193">
        <v>25000</v>
      </c>
      <c r="AM939" s="193">
        <v>0</v>
      </c>
      <c r="AN939" s="193">
        <v>0</v>
      </c>
      <c r="AO939" s="193">
        <v>0</v>
      </c>
      <c r="AP939" s="193">
        <v>0</v>
      </c>
      <c r="AQ939" s="193">
        <v>0</v>
      </c>
      <c r="AR939" s="193">
        <v>0</v>
      </c>
      <c r="AS939" s="190" t="s">
        <v>271</v>
      </c>
      <c r="AT939" s="193" t="s">
        <v>271</v>
      </c>
      <c r="AU939" s="193" t="s">
        <v>271</v>
      </c>
      <c r="AV939" s="190" t="s">
        <v>271</v>
      </c>
      <c r="AW939" s="193" t="s">
        <v>271</v>
      </c>
      <c r="AX939" s="193" t="s">
        <v>271</v>
      </c>
      <c r="AY939" s="190" t="s">
        <v>271</v>
      </c>
      <c r="AZ939" s="193" t="s">
        <v>271</v>
      </c>
      <c r="BA939" s="193" t="s">
        <v>271</v>
      </c>
      <c r="BB939" s="190" t="s">
        <v>271</v>
      </c>
      <c r="BC939" s="193" t="s">
        <v>271</v>
      </c>
      <c r="BD939" s="193" t="s">
        <v>271</v>
      </c>
      <c r="BE939" s="190" t="s">
        <v>271</v>
      </c>
      <c r="BF939" s="193" t="s">
        <v>271</v>
      </c>
      <c r="BG939" s="193" t="s">
        <v>271</v>
      </c>
      <c r="BH939" s="190" t="s">
        <v>271</v>
      </c>
      <c r="BI939" s="193" t="s">
        <v>271</v>
      </c>
      <c r="BJ939" s="193" t="s">
        <v>271</v>
      </c>
      <c r="BK939" s="190" t="s">
        <v>271</v>
      </c>
      <c r="BL939" s="193" t="s">
        <v>271</v>
      </c>
      <c r="BM939" s="193" t="s">
        <v>271</v>
      </c>
      <c r="BN939" s="190" t="s">
        <v>271</v>
      </c>
      <c r="BO939" s="193" t="s">
        <v>271</v>
      </c>
      <c r="BP939" s="193" t="s">
        <v>271</v>
      </c>
      <c r="BQ939" s="190" t="s">
        <v>271</v>
      </c>
      <c r="BR939" s="193" t="s">
        <v>271</v>
      </c>
      <c r="BS939" s="193" t="s">
        <v>271</v>
      </c>
      <c r="BT939" s="190" t="s">
        <v>271</v>
      </c>
      <c r="BU939" s="193" t="s">
        <v>271</v>
      </c>
      <c r="BV939" s="193" t="s">
        <v>271</v>
      </c>
      <c r="BW939" s="193">
        <v>474321</v>
      </c>
      <c r="BX939" s="193">
        <v>433215</v>
      </c>
      <c r="BY939" s="193">
        <v>907536</v>
      </c>
      <c r="BZ939" s="193">
        <v>17500</v>
      </c>
      <c r="CA939" s="193">
        <v>7500</v>
      </c>
      <c r="CB939" s="193">
        <v>25000</v>
      </c>
      <c r="CC939" s="190" t="s">
        <v>271</v>
      </c>
      <c r="CD939" s="193" t="s">
        <v>271</v>
      </c>
      <c r="CE939" s="193" t="s">
        <v>271</v>
      </c>
      <c r="CF939" s="190" t="s">
        <v>271</v>
      </c>
      <c r="CG939" s="193" t="s">
        <v>271</v>
      </c>
      <c r="CH939" s="193" t="s">
        <v>271</v>
      </c>
      <c r="CI939" s="190" t="s">
        <v>271</v>
      </c>
      <c r="CJ939" s="193" t="s">
        <v>271</v>
      </c>
      <c r="CK939" s="193" t="s">
        <v>271</v>
      </c>
      <c r="CL939" s="190" t="s">
        <v>271</v>
      </c>
      <c r="CM939" s="193" t="s">
        <v>271</v>
      </c>
      <c r="CN939" s="193" t="s">
        <v>271</v>
      </c>
      <c r="CO939" s="190" t="s">
        <v>287</v>
      </c>
      <c r="CP939" s="193">
        <v>0</v>
      </c>
      <c r="CQ939" s="193">
        <v>0</v>
      </c>
      <c r="CR939" s="190" t="s">
        <v>271</v>
      </c>
      <c r="CS939" s="193" t="s">
        <v>271</v>
      </c>
      <c r="CT939" s="193" t="s">
        <v>271</v>
      </c>
      <c r="CU939" s="190" t="s">
        <v>271</v>
      </c>
      <c r="CV939" s="193" t="s">
        <v>271</v>
      </c>
      <c r="CW939" s="193" t="s">
        <v>271</v>
      </c>
      <c r="CX939" s="190" t="s">
        <v>271</v>
      </c>
      <c r="CY939" s="193" t="s">
        <v>271</v>
      </c>
      <c r="CZ939" s="193" t="s">
        <v>271</v>
      </c>
      <c r="DA939" s="190" t="s">
        <v>271</v>
      </c>
      <c r="DB939" s="193" t="s">
        <v>271</v>
      </c>
      <c r="DC939" s="193" t="s">
        <v>271</v>
      </c>
      <c r="DD939" s="190" t="s">
        <v>271</v>
      </c>
      <c r="DE939" s="193" t="s">
        <v>271</v>
      </c>
      <c r="DF939" s="193" t="s">
        <v>271</v>
      </c>
      <c r="DG939" s="190" t="s">
        <v>271</v>
      </c>
      <c r="DH939" s="193" t="s">
        <v>271</v>
      </c>
      <c r="DI939" s="193" t="s">
        <v>271</v>
      </c>
      <c r="DJ939" s="190" t="s">
        <v>271</v>
      </c>
      <c r="DK939" s="193" t="s">
        <v>271</v>
      </c>
      <c r="DL939" s="193" t="s">
        <v>271</v>
      </c>
      <c r="DM939" s="190" t="s">
        <v>271</v>
      </c>
      <c r="DN939" s="193" t="s">
        <v>271</v>
      </c>
      <c r="DO939" s="193" t="s">
        <v>271</v>
      </c>
      <c r="DP939" s="190" t="s">
        <v>271</v>
      </c>
      <c r="DQ939" s="193" t="s">
        <v>271</v>
      </c>
      <c r="DR939" s="193" t="s">
        <v>271</v>
      </c>
      <c r="DS939" s="190" t="s">
        <v>271</v>
      </c>
      <c r="DT939" s="193" t="s">
        <v>271</v>
      </c>
      <c r="DU939" s="193" t="s">
        <v>271</v>
      </c>
      <c r="DV939" s="190" t="s">
        <v>287</v>
      </c>
      <c r="DW939" s="193">
        <v>17500</v>
      </c>
      <c r="DX939" s="193">
        <v>474321</v>
      </c>
      <c r="DY939" s="190" t="s">
        <v>356</v>
      </c>
      <c r="DZ939" s="190" t="s">
        <v>297</v>
      </c>
      <c r="EA939" s="190" t="s">
        <v>271</v>
      </c>
      <c r="EB939" s="190" t="s">
        <v>271</v>
      </c>
      <c r="EC939" s="190" t="s">
        <v>272</v>
      </c>
      <c r="ED939" s="190" t="s">
        <v>785</v>
      </c>
      <c r="EE939" s="190" t="s">
        <v>307</v>
      </c>
      <c r="EF939" s="190" t="s">
        <v>12669</v>
      </c>
      <c r="EG939" s="190" t="s">
        <v>321</v>
      </c>
      <c r="EH939" s="190" t="s">
        <v>380</v>
      </c>
      <c r="EI939" s="190" t="s">
        <v>483</v>
      </c>
      <c r="EJ939" s="190" t="s">
        <v>245</v>
      </c>
      <c r="EK939" s="190" t="s">
        <v>379</v>
      </c>
      <c r="EL939" s="190" t="s">
        <v>272</v>
      </c>
      <c r="EM939" s="190" t="s">
        <v>272</v>
      </c>
      <c r="EN939" s="190" t="s">
        <v>272</v>
      </c>
      <c r="EO939" s="190" t="s">
        <v>272</v>
      </c>
      <c r="EP939" s="190" t="s">
        <v>378</v>
      </c>
      <c r="EQ939" s="190">
        <v>4</v>
      </c>
      <c r="ER939" s="190" t="s">
        <v>692</v>
      </c>
      <c r="ES939" s="190" t="s">
        <v>297</v>
      </c>
      <c r="ET939" s="190" t="s">
        <v>297</v>
      </c>
      <c r="EU939" s="190" t="s">
        <v>297</v>
      </c>
      <c r="EV939" s="190" t="s">
        <v>297</v>
      </c>
      <c r="EW939" s="190" t="s">
        <v>691</v>
      </c>
      <c r="EX939" s="190" t="s">
        <v>271</v>
      </c>
      <c r="EY939" s="190" t="s">
        <v>318</v>
      </c>
      <c r="EZ939" s="190" t="s">
        <v>266</v>
      </c>
      <c r="FA939" s="190" t="s">
        <v>258</v>
      </c>
      <c r="FB939" s="193">
        <v>0</v>
      </c>
      <c r="FC939" s="190" t="s">
        <v>276</v>
      </c>
      <c r="FD939" s="190" t="s">
        <v>271</v>
      </c>
      <c r="FE939" s="190" t="s">
        <v>271</v>
      </c>
      <c r="FF939" s="190" t="s">
        <v>263</v>
      </c>
      <c r="FG939" s="190" t="s">
        <v>7700</v>
      </c>
      <c r="FH939" s="190" t="s">
        <v>7699</v>
      </c>
      <c r="FI939" s="190" t="s">
        <v>271</v>
      </c>
      <c r="FJ939" s="190" t="s">
        <v>271</v>
      </c>
      <c r="FK939" s="190" t="s">
        <v>271</v>
      </c>
      <c r="FL939" s="190" t="s">
        <v>271</v>
      </c>
      <c r="FM939" s="190" t="s">
        <v>271</v>
      </c>
      <c r="FN939" s="190" t="s">
        <v>271</v>
      </c>
      <c r="FO939" s="190" t="s">
        <v>12668</v>
      </c>
      <c r="FP939" s="190" t="s">
        <v>7695</v>
      </c>
      <c r="FQ939" s="193">
        <v>907536</v>
      </c>
      <c r="FR939" s="193">
        <v>25000</v>
      </c>
      <c r="FS939" s="190" t="s">
        <v>271</v>
      </c>
      <c r="FT939" s="190" t="s">
        <v>271</v>
      </c>
      <c r="FU939" s="190" t="s">
        <v>271</v>
      </c>
      <c r="FV939" s="190" t="s">
        <v>271</v>
      </c>
      <c r="FW939" s="190" t="s">
        <v>271</v>
      </c>
      <c r="FX939" s="190" t="s">
        <v>271</v>
      </c>
      <c r="FY939" s="190" t="s">
        <v>271</v>
      </c>
      <c r="FZ939" s="190" t="s">
        <v>271</v>
      </c>
      <c r="GA939" s="190" t="s">
        <v>271</v>
      </c>
      <c r="GB939" s="190" t="s">
        <v>271</v>
      </c>
      <c r="GC939" s="190" t="s">
        <v>272</v>
      </c>
      <c r="GD939" s="190" t="s">
        <v>271</v>
      </c>
      <c r="GE939" s="190" t="s">
        <v>271</v>
      </c>
    </row>
    <row r="940" spans="1:187" x14ac:dyDescent="0.3">
      <c r="A940" s="190" t="s">
        <v>372</v>
      </c>
      <c r="B940" s="190">
        <v>3434</v>
      </c>
      <c r="C940" s="190" t="s">
        <v>191</v>
      </c>
      <c r="D940" s="190" t="s">
        <v>243</v>
      </c>
      <c r="E940" s="190" t="s">
        <v>9058</v>
      </c>
      <c r="F940" s="190" t="s">
        <v>9057</v>
      </c>
      <c r="G940" s="190" t="s">
        <v>4028</v>
      </c>
      <c r="H940" s="190" t="s">
        <v>1272</v>
      </c>
      <c r="I940" s="190" t="s">
        <v>301</v>
      </c>
      <c r="J940" s="190" t="s">
        <v>9056</v>
      </c>
      <c r="K940" s="190" t="s">
        <v>271</v>
      </c>
      <c r="L940" s="190" t="s">
        <v>271</v>
      </c>
      <c r="M940" s="190" t="s">
        <v>271</v>
      </c>
      <c r="N940" s="190" t="s">
        <v>271</v>
      </c>
      <c r="O940" s="190" t="s">
        <v>271</v>
      </c>
      <c r="P940" s="190" t="s">
        <v>271</v>
      </c>
      <c r="Q940" s="191">
        <v>42461</v>
      </c>
      <c r="R940" s="191">
        <v>42825</v>
      </c>
      <c r="T940" s="190" t="s">
        <v>366</v>
      </c>
      <c r="U940" s="194">
        <v>142779</v>
      </c>
      <c r="V940" s="190" t="s">
        <v>9055</v>
      </c>
      <c r="W940" s="190" t="s">
        <v>364</v>
      </c>
      <c r="X940" s="190" t="s">
        <v>9054</v>
      </c>
      <c r="Y940" s="190" t="s">
        <v>9053</v>
      </c>
      <c r="Z940" s="190" t="s">
        <v>9052</v>
      </c>
      <c r="AA940" s="190" t="s">
        <v>9051</v>
      </c>
      <c r="AB940" s="190" t="s">
        <v>310</v>
      </c>
      <c r="AC940" s="190" t="s">
        <v>9050</v>
      </c>
      <c r="AD940" s="190" t="s">
        <v>325</v>
      </c>
      <c r="AE940" s="190" t="s">
        <v>9049</v>
      </c>
      <c r="AF940" s="190" t="s">
        <v>9048</v>
      </c>
      <c r="AG940" s="193" t="s">
        <v>271</v>
      </c>
      <c r="AH940" s="193" t="s">
        <v>271</v>
      </c>
      <c r="AI940" s="193" t="s">
        <v>271</v>
      </c>
      <c r="AJ940" s="193" t="s">
        <v>271</v>
      </c>
      <c r="AK940" s="193" t="s">
        <v>271</v>
      </c>
      <c r="AL940" s="193" t="s">
        <v>271</v>
      </c>
      <c r="AM940" s="193" t="s">
        <v>271</v>
      </c>
      <c r="AN940" s="193" t="s">
        <v>271</v>
      </c>
      <c r="AO940" s="193">
        <v>0</v>
      </c>
      <c r="AP940" s="193" t="s">
        <v>271</v>
      </c>
      <c r="AQ940" s="193" t="s">
        <v>271</v>
      </c>
      <c r="AR940" s="193">
        <v>0</v>
      </c>
      <c r="AS940" s="190" t="s">
        <v>271</v>
      </c>
      <c r="AT940" s="193" t="s">
        <v>271</v>
      </c>
      <c r="AU940" s="193" t="s">
        <v>271</v>
      </c>
      <c r="AV940" s="190" t="s">
        <v>271</v>
      </c>
      <c r="AW940" s="193" t="s">
        <v>271</v>
      </c>
      <c r="AX940" s="193" t="s">
        <v>271</v>
      </c>
      <c r="AY940" s="190" t="s">
        <v>271</v>
      </c>
      <c r="AZ940" s="193" t="s">
        <v>271</v>
      </c>
      <c r="BA940" s="193" t="s">
        <v>271</v>
      </c>
      <c r="BB940" s="190" t="s">
        <v>271</v>
      </c>
      <c r="BC940" s="193" t="s">
        <v>271</v>
      </c>
      <c r="BD940" s="193" t="s">
        <v>271</v>
      </c>
      <c r="BE940" s="190" t="s">
        <v>271</v>
      </c>
      <c r="BF940" s="193" t="s">
        <v>271</v>
      </c>
      <c r="BG940" s="193" t="s">
        <v>271</v>
      </c>
      <c r="BH940" s="190" t="s">
        <v>271</v>
      </c>
      <c r="BI940" s="193" t="s">
        <v>271</v>
      </c>
      <c r="BJ940" s="193" t="s">
        <v>271</v>
      </c>
      <c r="BK940" s="190" t="s">
        <v>271</v>
      </c>
      <c r="BL940" s="193" t="s">
        <v>271</v>
      </c>
      <c r="BM940" s="193" t="s">
        <v>271</v>
      </c>
      <c r="BN940" s="190" t="s">
        <v>271</v>
      </c>
      <c r="BO940" s="193" t="s">
        <v>271</v>
      </c>
      <c r="BP940" s="193" t="s">
        <v>271</v>
      </c>
      <c r="BQ940" s="190" t="s">
        <v>271</v>
      </c>
      <c r="BR940" s="193" t="s">
        <v>271</v>
      </c>
      <c r="BS940" s="193" t="s">
        <v>271</v>
      </c>
      <c r="BT940" s="190" t="s">
        <v>271</v>
      </c>
      <c r="BU940" s="193" t="s">
        <v>271</v>
      </c>
      <c r="BV940" s="193" t="s">
        <v>271</v>
      </c>
      <c r="BW940" s="193">
        <v>0</v>
      </c>
      <c r="BX940" s="193">
        <v>0</v>
      </c>
      <c r="BY940" s="193">
        <v>0</v>
      </c>
      <c r="BZ940" s="193">
        <v>11607</v>
      </c>
      <c r="CA940" s="193">
        <v>8070</v>
      </c>
      <c r="CB940" s="193">
        <v>19677</v>
      </c>
      <c r="CC940" s="190" t="s">
        <v>271</v>
      </c>
      <c r="CD940" s="193" t="s">
        <v>271</v>
      </c>
      <c r="CE940" s="193" t="s">
        <v>271</v>
      </c>
      <c r="CF940" s="190" t="s">
        <v>271</v>
      </c>
      <c r="CG940" s="193" t="s">
        <v>271</v>
      </c>
      <c r="CH940" s="193" t="s">
        <v>271</v>
      </c>
      <c r="CI940" s="190" t="s">
        <v>271</v>
      </c>
      <c r="CJ940" s="193" t="s">
        <v>271</v>
      </c>
      <c r="CK940" s="193" t="s">
        <v>271</v>
      </c>
      <c r="CL940" s="190" t="s">
        <v>271</v>
      </c>
      <c r="CM940" s="193" t="s">
        <v>271</v>
      </c>
      <c r="CN940" s="193" t="s">
        <v>271</v>
      </c>
      <c r="CO940" s="190" t="s">
        <v>271</v>
      </c>
      <c r="CP940" s="193" t="s">
        <v>271</v>
      </c>
      <c r="CQ940" s="193" t="s">
        <v>271</v>
      </c>
      <c r="CR940" s="190" t="s">
        <v>271</v>
      </c>
      <c r="CS940" s="193" t="s">
        <v>271</v>
      </c>
      <c r="CT940" s="193" t="s">
        <v>271</v>
      </c>
      <c r="CU940" s="190" t="s">
        <v>271</v>
      </c>
      <c r="CV940" s="193" t="s">
        <v>271</v>
      </c>
      <c r="CW940" s="193" t="s">
        <v>271</v>
      </c>
      <c r="CX940" s="190" t="s">
        <v>271</v>
      </c>
      <c r="CY940" s="193" t="s">
        <v>271</v>
      </c>
      <c r="CZ940" s="193" t="s">
        <v>271</v>
      </c>
      <c r="DA940" s="190" t="s">
        <v>271</v>
      </c>
      <c r="DB940" s="193" t="s">
        <v>271</v>
      </c>
      <c r="DC940" s="193" t="s">
        <v>271</v>
      </c>
      <c r="DD940" s="190" t="s">
        <v>271</v>
      </c>
      <c r="DE940" s="193" t="s">
        <v>271</v>
      </c>
      <c r="DF940" s="193" t="s">
        <v>271</v>
      </c>
      <c r="DG940" s="190" t="s">
        <v>271</v>
      </c>
      <c r="DH940" s="193" t="s">
        <v>271</v>
      </c>
      <c r="DI940" s="193" t="s">
        <v>271</v>
      </c>
      <c r="DJ940" s="190" t="s">
        <v>271</v>
      </c>
      <c r="DK940" s="193" t="s">
        <v>271</v>
      </c>
      <c r="DL940" s="193" t="s">
        <v>271</v>
      </c>
      <c r="DM940" s="190" t="s">
        <v>271</v>
      </c>
      <c r="DN940" s="193" t="s">
        <v>271</v>
      </c>
      <c r="DO940" s="193" t="s">
        <v>271</v>
      </c>
      <c r="DP940" s="190" t="s">
        <v>271</v>
      </c>
      <c r="DQ940" s="193" t="s">
        <v>271</v>
      </c>
      <c r="DR940" s="193" t="s">
        <v>271</v>
      </c>
      <c r="DS940" s="190" t="s">
        <v>287</v>
      </c>
      <c r="DT940" s="193">
        <v>19677</v>
      </c>
      <c r="DU940" s="193">
        <v>750</v>
      </c>
      <c r="DV940" s="190" t="s">
        <v>271</v>
      </c>
      <c r="DW940" s="193" t="s">
        <v>271</v>
      </c>
      <c r="DX940" s="193" t="s">
        <v>271</v>
      </c>
      <c r="DY940" s="190" t="s">
        <v>356</v>
      </c>
      <c r="DZ940" s="190" t="s">
        <v>272</v>
      </c>
      <c r="EA940" s="190" t="s">
        <v>271</v>
      </c>
      <c r="EB940" s="190" t="s">
        <v>271</v>
      </c>
      <c r="EC940" s="190" t="s">
        <v>272</v>
      </c>
      <c r="ED940" s="190" t="s">
        <v>785</v>
      </c>
      <c r="EE940" s="190" t="s">
        <v>271</v>
      </c>
      <c r="EF940" s="190" t="s">
        <v>9047</v>
      </c>
      <c r="EG940" s="190" t="s">
        <v>321</v>
      </c>
      <c r="EH940" s="190" t="s">
        <v>284</v>
      </c>
      <c r="EI940" s="190" t="s">
        <v>319</v>
      </c>
      <c r="EJ940" s="190" t="s">
        <v>245</v>
      </c>
      <c r="EK940" s="190" t="s">
        <v>379</v>
      </c>
      <c r="EL940" s="190" t="s">
        <v>272</v>
      </c>
      <c r="EM940" s="190" t="s">
        <v>272</v>
      </c>
      <c r="EN940" s="190" t="s">
        <v>272</v>
      </c>
      <c r="EO940" s="190" t="s">
        <v>272</v>
      </c>
      <c r="EP940" s="190" t="s">
        <v>378</v>
      </c>
      <c r="EQ940" s="190">
        <v>4</v>
      </c>
      <c r="ER940" s="190" t="s">
        <v>404</v>
      </c>
      <c r="ES940" s="190" t="s">
        <v>272</v>
      </c>
      <c r="ET940" s="190" t="s">
        <v>272</v>
      </c>
      <c r="EU940" s="190" t="s">
        <v>272</v>
      </c>
      <c r="EV940" s="190" t="s">
        <v>272</v>
      </c>
      <c r="EW940" s="190" t="s">
        <v>279</v>
      </c>
      <c r="EX940" s="190">
        <v>4</v>
      </c>
      <c r="EY940" s="190" t="s">
        <v>302</v>
      </c>
      <c r="EZ940" s="190" t="s">
        <v>268</v>
      </c>
      <c r="FA940" s="190" t="s">
        <v>257</v>
      </c>
      <c r="FB940" s="193">
        <v>0</v>
      </c>
      <c r="FC940" s="190" t="s">
        <v>376</v>
      </c>
      <c r="FD940" s="190" t="s">
        <v>300</v>
      </c>
      <c r="FE940" s="190" t="s">
        <v>537</v>
      </c>
      <c r="FF940" s="190" t="s">
        <v>262</v>
      </c>
      <c r="FG940" s="190" t="s">
        <v>9046</v>
      </c>
      <c r="FH940" s="190" t="s">
        <v>9045</v>
      </c>
      <c r="FI940" s="190" t="s">
        <v>9044</v>
      </c>
      <c r="FJ940" s="190" t="s">
        <v>9043</v>
      </c>
      <c r="FK940" s="190" t="s">
        <v>271</v>
      </c>
      <c r="FL940" s="190" t="s">
        <v>9042</v>
      </c>
      <c r="FM940" s="190" t="s">
        <v>9041</v>
      </c>
      <c r="FN940" s="190" t="s">
        <v>9040</v>
      </c>
      <c r="FO940" s="190" t="s">
        <v>271</v>
      </c>
      <c r="FP940" s="190" t="s">
        <v>9039</v>
      </c>
      <c r="FQ940" s="193">
        <v>0</v>
      </c>
      <c r="FR940" s="193">
        <v>19677</v>
      </c>
      <c r="FS940" s="190" t="s">
        <v>272</v>
      </c>
      <c r="FT940" s="190" t="s">
        <v>271</v>
      </c>
      <c r="FU940" s="190" t="s">
        <v>271</v>
      </c>
      <c r="FV940" s="190" t="s">
        <v>271</v>
      </c>
      <c r="FW940" s="190" t="s">
        <v>271</v>
      </c>
      <c r="FX940" s="190" t="s">
        <v>271</v>
      </c>
      <c r="FY940" s="190" t="s">
        <v>271</v>
      </c>
      <c r="FZ940" s="190" t="s">
        <v>271</v>
      </c>
      <c r="GA940" s="190" t="s">
        <v>271</v>
      </c>
      <c r="GB940" s="190" t="s">
        <v>271</v>
      </c>
      <c r="GC940" s="190" t="s">
        <v>271</v>
      </c>
      <c r="GD940" s="190" t="s">
        <v>271</v>
      </c>
      <c r="GE940" s="190" t="s">
        <v>271</v>
      </c>
    </row>
    <row r="941" spans="1:187" x14ac:dyDescent="0.3">
      <c r="A941" s="190" t="s">
        <v>372</v>
      </c>
      <c r="B941" s="190">
        <v>3441</v>
      </c>
      <c r="C941" s="190" t="s">
        <v>191</v>
      </c>
      <c r="D941" s="190" t="s">
        <v>243</v>
      </c>
      <c r="E941" s="190" t="s">
        <v>9038</v>
      </c>
      <c r="F941" s="190" t="s">
        <v>9037</v>
      </c>
      <c r="G941" s="190" t="s">
        <v>4028</v>
      </c>
      <c r="H941" s="190" t="s">
        <v>1272</v>
      </c>
      <c r="I941" s="190" t="s">
        <v>4945</v>
      </c>
      <c r="J941" s="190" t="s">
        <v>5321</v>
      </c>
      <c r="K941" s="190" t="s">
        <v>271</v>
      </c>
      <c r="L941" s="190" t="s">
        <v>271</v>
      </c>
      <c r="M941" s="190" t="s">
        <v>271</v>
      </c>
      <c r="N941" s="190" t="s">
        <v>271</v>
      </c>
      <c r="O941" s="190" t="s">
        <v>271</v>
      </c>
      <c r="P941" s="190" t="s">
        <v>271</v>
      </c>
      <c r="Q941" s="191">
        <v>42327</v>
      </c>
      <c r="R941" s="191">
        <v>43830</v>
      </c>
      <c r="T941" s="190" t="s">
        <v>391</v>
      </c>
      <c r="U941" s="194">
        <v>798062</v>
      </c>
      <c r="V941" s="190" t="s">
        <v>9036</v>
      </c>
      <c r="W941" s="190" t="s">
        <v>2476</v>
      </c>
      <c r="X941" s="190" t="s">
        <v>9035</v>
      </c>
      <c r="Y941" s="190" t="s">
        <v>9034</v>
      </c>
      <c r="Z941" s="190" t="s">
        <v>918</v>
      </c>
      <c r="AA941" s="190" t="s">
        <v>7707</v>
      </c>
      <c r="AB941" s="190" t="s">
        <v>310</v>
      </c>
      <c r="AC941" s="190" t="s">
        <v>9033</v>
      </c>
      <c r="AD941" s="190" t="s">
        <v>325</v>
      </c>
      <c r="AE941" s="190" t="s">
        <v>9032</v>
      </c>
      <c r="AF941" s="190" t="s">
        <v>9031</v>
      </c>
      <c r="AG941" s="193">
        <v>180862</v>
      </c>
      <c r="AH941" s="193" t="s">
        <v>271</v>
      </c>
      <c r="AI941" s="193">
        <v>180862</v>
      </c>
      <c r="AJ941" s="193">
        <v>4182</v>
      </c>
      <c r="AK941" s="193" t="s">
        <v>271</v>
      </c>
      <c r="AL941" s="193">
        <v>4182</v>
      </c>
      <c r="AM941" s="193" t="s">
        <v>271</v>
      </c>
      <c r="AN941" s="193" t="s">
        <v>271</v>
      </c>
      <c r="AO941" s="193">
        <v>0</v>
      </c>
      <c r="AP941" s="193" t="s">
        <v>271</v>
      </c>
      <c r="AQ941" s="193" t="s">
        <v>271</v>
      </c>
      <c r="AR941" s="193">
        <v>0</v>
      </c>
      <c r="AS941" s="190" t="s">
        <v>271</v>
      </c>
      <c r="AT941" s="193" t="s">
        <v>271</v>
      </c>
      <c r="AU941" s="193" t="s">
        <v>271</v>
      </c>
      <c r="AV941" s="190" t="s">
        <v>271</v>
      </c>
      <c r="AW941" s="193" t="s">
        <v>271</v>
      </c>
      <c r="AX941" s="193" t="s">
        <v>271</v>
      </c>
      <c r="AY941" s="190" t="s">
        <v>271</v>
      </c>
      <c r="AZ941" s="193" t="s">
        <v>271</v>
      </c>
      <c r="BA941" s="193" t="s">
        <v>271</v>
      </c>
      <c r="BB941" s="190" t="s">
        <v>271</v>
      </c>
      <c r="BC941" s="193" t="s">
        <v>271</v>
      </c>
      <c r="BD941" s="193" t="s">
        <v>271</v>
      </c>
      <c r="BE941" s="190" t="s">
        <v>271</v>
      </c>
      <c r="BF941" s="193" t="s">
        <v>271</v>
      </c>
      <c r="BG941" s="193" t="s">
        <v>271</v>
      </c>
      <c r="BH941" s="190" t="s">
        <v>271</v>
      </c>
      <c r="BI941" s="193" t="s">
        <v>271</v>
      </c>
      <c r="BJ941" s="193" t="s">
        <v>271</v>
      </c>
      <c r="BK941" s="190" t="s">
        <v>271</v>
      </c>
      <c r="BL941" s="193" t="s">
        <v>271</v>
      </c>
      <c r="BM941" s="193" t="s">
        <v>271</v>
      </c>
      <c r="BN941" s="190" t="s">
        <v>271</v>
      </c>
      <c r="BO941" s="193" t="s">
        <v>271</v>
      </c>
      <c r="BP941" s="193" t="s">
        <v>271</v>
      </c>
      <c r="BQ941" s="190" t="s">
        <v>271</v>
      </c>
      <c r="BR941" s="193" t="s">
        <v>271</v>
      </c>
      <c r="BS941" s="193" t="s">
        <v>271</v>
      </c>
      <c r="BT941" s="190" t="s">
        <v>271</v>
      </c>
      <c r="BU941" s="193" t="s">
        <v>271</v>
      </c>
      <c r="BV941" s="193" t="s">
        <v>271</v>
      </c>
      <c r="BW941" s="193">
        <v>180862</v>
      </c>
      <c r="BX941" s="193">
        <v>0</v>
      </c>
      <c r="BY941" s="193">
        <v>180862</v>
      </c>
      <c r="BZ941" s="193">
        <v>4182</v>
      </c>
      <c r="CA941" s="193">
        <v>0</v>
      </c>
      <c r="CB941" s="193">
        <v>4182</v>
      </c>
      <c r="CC941" s="190" t="s">
        <v>271</v>
      </c>
      <c r="CD941" s="193" t="s">
        <v>271</v>
      </c>
      <c r="CE941" s="193" t="s">
        <v>271</v>
      </c>
      <c r="CF941" s="190" t="s">
        <v>271</v>
      </c>
      <c r="CG941" s="193" t="s">
        <v>271</v>
      </c>
      <c r="CH941" s="193" t="s">
        <v>271</v>
      </c>
      <c r="CI941" s="190" t="s">
        <v>271</v>
      </c>
      <c r="CJ941" s="193" t="s">
        <v>271</v>
      </c>
      <c r="CK941" s="193" t="s">
        <v>271</v>
      </c>
      <c r="CL941" s="190" t="s">
        <v>271</v>
      </c>
      <c r="CM941" s="193" t="s">
        <v>271</v>
      </c>
      <c r="CN941" s="193" t="s">
        <v>271</v>
      </c>
      <c r="CO941" s="190" t="s">
        <v>271</v>
      </c>
      <c r="CP941" s="193" t="s">
        <v>271</v>
      </c>
      <c r="CQ941" s="193" t="s">
        <v>271</v>
      </c>
      <c r="CR941" s="190" t="s">
        <v>271</v>
      </c>
      <c r="CS941" s="193" t="s">
        <v>271</v>
      </c>
      <c r="CT941" s="193" t="s">
        <v>271</v>
      </c>
      <c r="CU941" s="190" t="s">
        <v>271</v>
      </c>
      <c r="CV941" s="193" t="s">
        <v>271</v>
      </c>
      <c r="CW941" s="193" t="s">
        <v>271</v>
      </c>
      <c r="CX941" s="190" t="s">
        <v>271</v>
      </c>
      <c r="CY941" s="193" t="s">
        <v>271</v>
      </c>
      <c r="CZ941" s="193" t="s">
        <v>271</v>
      </c>
      <c r="DA941" s="190" t="s">
        <v>271</v>
      </c>
      <c r="DB941" s="193" t="s">
        <v>271</v>
      </c>
      <c r="DC941" s="193" t="s">
        <v>271</v>
      </c>
      <c r="DD941" s="190" t="s">
        <v>271</v>
      </c>
      <c r="DE941" s="193" t="s">
        <v>271</v>
      </c>
      <c r="DF941" s="193" t="s">
        <v>271</v>
      </c>
      <c r="DG941" s="190" t="s">
        <v>271</v>
      </c>
      <c r="DH941" s="193" t="s">
        <v>271</v>
      </c>
      <c r="DI941" s="193" t="s">
        <v>271</v>
      </c>
      <c r="DJ941" s="190" t="s">
        <v>271</v>
      </c>
      <c r="DK941" s="193" t="s">
        <v>271</v>
      </c>
      <c r="DL941" s="193" t="s">
        <v>271</v>
      </c>
      <c r="DM941" s="190" t="s">
        <v>271</v>
      </c>
      <c r="DN941" s="193" t="s">
        <v>271</v>
      </c>
      <c r="DO941" s="193" t="s">
        <v>271</v>
      </c>
      <c r="DP941" s="190" t="s">
        <v>271</v>
      </c>
      <c r="DQ941" s="193" t="s">
        <v>271</v>
      </c>
      <c r="DR941" s="193" t="s">
        <v>271</v>
      </c>
      <c r="DS941" s="190" t="s">
        <v>271</v>
      </c>
      <c r="DT941" s="193" t="s">
        <v>271</v>
      </c>
      <c r="DU941" s="193" t="s">
        <v>271</v>
      </c>
      <c r="DV941" s="190" t="s">
        <v>287</v>
      </c>
      <c r="DW941" s="193">
        <v>4182</v>
      </c>
      <c r="DX941" s="193">
        <v>180862</v>
      </c>
      <c r="DY941" s="190" t="s">
        <v>356</v>
      </c>
      <c r="DZ941" s="190" t="s">
        <v>272</v>
      </c>
      <c r="EA941" s="190" t="s">
        <v>695</v>
      </c>
      <c r="EB941" s="190" t="s">
        <v>307</v>
      </c>
      <c r="EC941" s="190" t="s">
        <v>272</v>
      </c>
      <c r="ED941" s="190" t="s">
        <v>750</v>
      </c>
      <c r="EE941" s="190" t="s">
        <v>9030</v>
      </c>
      <c r="EF941" s="190" t="s">
        <v>9029</v>
      </c>
      <c r="EG941" s="190" t="s">
        <v>352</v>
      </c>
      <c r="EH941" s="190" t="s">
        <v>320</v>
      </c>
      <c r="EI941" s="190" t="s">
        <v>319</v>
      </c>
      <c r="EJ941" s="190" t="s">
        <v>244</v>
      </c>
      <c r="EK941" s="190" t="s">
        <v>351</v>
      </c>
      <c r="EL941" s="190" t="s">
        <v>272</v>
      </c>
      <c r="EM941" s="190" t="s">
        <v>272</v>
      </c>
      <c r="EN941" s="190" t="s">
        <v>272</v>
      </c>
      <c r="EO941" s="190" t="s">
        <v>272</v>
      </c>
      <c r="EP941" s="190" t="s">
        <v>350</v>
      </c>
      <c r="EQ941" s="190">
        <v>4</v>
      </c>
      <c r="ER941" s="190" t="s">
        <v>271</v>
      </c>
      <c r="ES941" s="190" t="s">
        <v>271</v>
      </c>
      <c r="ET941" s="190" t="s">
        <v>271</v>
      </c>
      <c r="EU941" s="190" t="s">
        <v>271</v>
      </c>
      <c r="EV941" s="190" t="s">
        <v>271</v>
      </c>
      <c r="EW941" s="190" t="s">
        <v>271</v>
      </c>
      <c r="EX941" s="190">
        <v>0</v>
      </c>
      <c r="EY941" s="190" t="s">
        <v>318</v>
      </c>
      <c r="EZ941" s="190" t="s">
        <v>268</v>
      </c>
      <c r="FA941" s="190" t="s">
        <v>260</v>
      </c>
      <c r="FB941" s="193">
        <v>4</v>
      </c>
      <c r="FC941" s="190" t="s">
        <v>276</v>
      </c>
      <c r="FD941" s="190" t="s">
        <v>377</v>
      </c>
      <c r="FE941" s="190" t="s">
        <v>376</v>
      </c>
      <c r="FF941" s="190" t="s">
        <v>263</v>
      </c>
      <c r="FG941" s="190" t="s">
        <v>9028</v>
      </c>
      <c r="FH941" s="190" t="s">
        <v>2660</v>
      </c>
      <c r="FI941" s="190" t="s">
        <v>9027</v>
      </c>
      <c r="FJ941" s="190" t="s">
        <v>271</v>
      </c>
      <c r="FK941" s="190" t="s">
        <v>271</v>
      </c>
      <c r="FL941" s="190" t="s">
        <v>9027</v>
      </c>
      <c r="FM941" s="190" t="s">
        <v>271</v>
      </c>
      <c r="FN941" s="190" t="s">
        <v>271</v>
      </c>
      <c r="FO941" s="190" t="s">
        <v>9027</v>
      </c>
      <c r="FP941" s="190" t="s">
        <v>9026</v>
      </c>
      <c r="FQ941" s="193">
        <v>180862</v>
      </c>
      <c r="FR941" s="193">
        <v>4182</v>
      </c>
      <c r="FS941" s="190" t="s">
        <v>271</v>
      </c>
      <c r="FT941" s="190" t="s">
        <v>271</v>
      </c>
      <c r="FU941" s="190" t="s">
        <v>271</v>
      </c>
      <c r="FV941" s="190" t="s">
        <v>271</v>
      </c>
      <c r="FW941" s="190" t="s">
        <v>271</v>
      </c>
      <c r="FX941" s="190" t="s">
        <v>271</v>
      </c>
      <c r="FY941" s="190" t="s">
        <v>271</v>
      </c>
      <c r="FZ941" s="190" t="s">
        <v>271</v>
      </c>
      <c r="GA941" s="190" t="s">
        <v>271</v>
      </c>
      <c r="GB941" s="190" t="s">
        <v>271</v>
      </c>
      <c r="GC941" s="190" t="s">
        <v>272</v>
      </c>
      <c r="GD941" s="190" t="s">
        <v>271</v>
      </c>
      <c r="GE941" s="190" t="s">
        <v>271</v>
      </c>
    </row>
    <row r="942" spans="1:187" x14ac:dyDescent="0.3">
      <c r="A942" s="190" t="s">
        <v>372</v>
      </c>
      <c r="B942" s="190">
        <v>3442</v>
      </c>
      <c r="C942" s="190" t="s">
        <v>191</v>
      </c>
      <c r="D942" s="190" t="s">
        <v>243</v>
      </c>
      <c r="E942" s="190" t="s">
        <v>7712</v>
      </c>
      <c r="F942" s="190" t="s">
        <v>7711</v>
      </c>
      <c r="G942" s="190" t="s">
        <v>4001</v>
      </c>
      <c r="H942" s="190" t="s">
        <v>1104</v>
      </c>
      <c r="I942" s="190" t="s">
        <v>301</v>
      </c>
      <c r="J942" s="190" t="s">
        <v>7710</v>
      </c>
      <c r="K942" s="190" t="s">
        <v>271</v>
      </c>
      <c r="L942" s="190" t="s">
        <v>271</v>
      </c>
      <c r="M942" s="190" t="s">
        <v>271</v>
      </c>
      <c r="N942" s="190" t="s">
        <v>271</v>
      </c>
      <c r="O942" s="190" t="s">
        <v>271</v>
      </c>
      <c r="P942" s="190" t="s">
        <v>271</v>
      </c>
      <c r="Q942" s="191">
        <v>42465</v>
      </c>
      <c r="R942" s="191">
        <v>42799</v>
      </c>
      <c r="T942" s="190" t="s">
        <v>391</v>
      </c>
      <c r="U942" s="194">
        <v>332932</v>
      </c>
      <c r="V942" s="190" t="s">
        <v>7709</v>
      </c>
      <c r="W942" s="190" t="s">
        <v>7708</v>
      </c>
      <c r="X942" s="190" t="s">
        <v>7707</v>
      </c>
      <c r="Y942" s="190" t="s">
        <v>7706</v>
      </c>
      <c r="Z942" s="190" t="s">
        <v>7705</v>
      </c>
      <c r="AA942" s="190" t="s">
        <v>7704</v>
      </c>
      <c r="AB942" s="190" t="s">
        <v>310</v>
      </c>
      <c r="AC942" s="190" t="s">
        <v>7703</v>
      </c>
      <c r="AD942" s="190" t="s">
        <v>289</v>
      </c>
      <c r="AE942" s="190" t="s">
        <v>7702</v>
      </c>
      <c r="AF942" s="190" t="s">
        <v>7701</v>
      </c>
      <c r="AG942" s="193">
        <v>16560</v>
      </c>
      <c r="AH942" s="193">
        <v>7440</v>
      </c>
      <c r="AI942" s="193">
        <v>24000</v>
      </c>
      <c r="AJ942" s="193">
        <v>13800</v>
      </c>
      <c r="AK942" s="193">
        <v>6200</v>
      </c>
      <c r="AL942" s="193">
        <v>20000</v>
      </c>
      <c r="AM942" s="193">
        <v>0</v>
      </c>
      <c r="AN942" s="193">
        <v>0</v>
      </c>
      <c r="AO942" s="193">
        <v>0</v>
      </c>
      <c r="AP942" s="193">
        <v>0</v>
      </c>
      <c r="AQ942" s="193">
        <v>0</v>
      </c>
      <c r="AR942" s="193">
        <v>0</v>
      </c>
      <c r="AS942" s="190" t="s">
        <v>271</v>
      </c>
      <c r="AT942" s="193" t="s">
        <v>271</v>
      </c>
      <c r="AU942" s="193" t="s">
        <v>271</v>
      </c>
      <c r="AV942" s="190" t="s">
        <v>271</v>
      </c>
      <c r="AW942" s="193" t="s">
        <v>271</v>
      </c>
      <c r="AX942" s="193" t="s">
        <v>271</v>
      </c>
      <c r="AY942" s="190" t="s">
        <v>271</v>
      </c>
      <c r="AZ942" s="193" t="s">
        <v>271</v>
      </c>
      <c r="BA942" s="193" t="s">
        <v>271</v>
      </c>
      <c r="BB942" s="190" t="s">
        <v>271</v>
      </c>
      <c r="BC942" s="193" t="s">
        <v>271</v>
      </c>
      <c r="BD942" s="193" t="s">
        <v>271</v>
      </c>
      <c r="BE942" s="190" t="s">
        <v>271</v>
      </c>
      <c r="BF942" s="193" t="s">
        <v>271</v>
      </c>
      <c r="BG942" s="193" t="s">
        <v>271</v>
      </c>
      <c r="BH942" s="190" t="s">
        <v>271</v>
      </c>
      <c r="BI942" s="193" t="s">
        <v>271</v>
      </c>
      <c r="BJ942" s="193" t="s">
        <v>271</v>
      </c>
      <c r="BK942" s="190" t="s">
        <v>271</v>
      </c>
      <c r="BL942" s="193" t="s">
        <v>271</v>
      </c>
      <c r="BM942" s="193" t="s">
        <v>271</v>
      </c>
      <c r="BN942" s="190" t="s">
        <v>271</v>
      </c>
      <c r="BO942" s="193" t="s">
        <v>271</v>
      </c>
      <c r="BP942" s="193" t="s">
        <v>271</v>
      </c>
      <c r="BQ942" s="190" t="s">
        <v>271</v>
      </c>
      <c r="BR942" s="193" t="s">
        <v>271</v>
      </c>
      <c r="BS942" s="193" t="s">
        <v>271</v>
      </c>
      <c r="BT942" s="190" t="s">
        <v>271</v>
      </c>
      <c r="BU942" s="193" t="s">
        <v>271</v>
      </c>
      <c r="BV942" s="193" t="s">
        <v>271</v>
      </c>
      <c r="BW942" s="193">
        <v>4037</v>
      </c>
      <c r="BX942" s="193">
        <v>1814</v>
      </c>
      <c r="BY942" s="193">
        <v>5850</v>
      </c>
      <c r="BZ942" s="193">
        <v>3364</v>
      </c>
      <c r="CA942" s="193">
        <v>1511</v>
      </c>
      <c r="CB942" s="193">
        <v>4875</v>
      </c>
      <c r="CC942" s="190" t="s">
        <v>271</v>
      </c>
      <c r="CD942" s="193" t="s">
        <v>271</v>
      </c>
      <c r="CE942" s="193" t="s">
        <v>271</v>
      </c>
      <c r="CF942" s="190" t="s">
        <v>271</v>
      </c>
      <c r="CG942" s="193" t="s">
        <v>271</v>
      </c>
      <c r="CH942" s="193" t="s">
        <v>271</v>
      </c>
      <c r="CI942" s="190" t="s">
        <v>271</v>
      </c>
      <c r="CJ942" s="193" t="s">
        <v>271</v>
      </c>
      <c r="CK942" s="193" t="s">
        <v>271</v>
      </c>
      <c r="CL942" s="190" t="s">
        <v>271</v>
      </c>
      <c r="CM942" s="193" t="s">
        <v>271</v>
      </c>
      <c r="CN942" s="193" t="s">
        <v>271</v>
      </c>
      <c r="CO942" s="190" t="s">
        <v>287</v>
      </c>
      <c r="CP942" s="193">
        <v>0</v>
      </c>
      <c r="CQ942" s="193">
        <v>0</v>
      </c>
      <c r="CR942" s="190" t="s">
        <v>271</v>
      </c>
      <c r="CS942" s="193" t="s">
        <v>271</v>
      </c>
      <c r="CT942" s="193" t="s">
        <v>271</v>
      </c>
      <c r="CU942" s="190" t="s">
        <v>271</v>
      </c>
      <c r="CV942" s="193" t="s">
        <v>271</v>
      </c>
      <c r="CW942" s="193" t="s">
        <v>271</v>
      </c>
      <c r="CX942" s="190" t="s">
        <v>271</v>
      </c>
      <c r="CY942" s="193" t="s">
        <v>271</v>
      </c>
      <c r="CZ942" s="193" t="s">
        <v>271</v>
      </c>
      <c r="DA942" s="190" t="s">
        <v>271</v>
      </c>
      <c r="DB942" s="193" t="s">
        <v>271</v>
      </c>
      <c r="DC942" s="193" t="s">
        <v>271</v>
      </c>
      <c r="DD942" s="190" t="s">
        <v>271</v>
      </c>
      <c r="DE942" s="193" t="s">
        <v>271</v>
      </c>
      <c r="DF942" s="193" t="s">
        <v>271</v>
      </c>
      <c r="DG942" s="190" t="s">
        <v>271</v>
      </c>
      <c r="DH942" s="193" t="s">
        <v>271</v>
      </c>
      <c r="DI942" s="193" t="s">
        <v>271</v>
      </c>
      <c r="DJ942" s="190" t="s">
        <v>271</v>
      </c>
      <c r="DK942" s="193" t="s">
        <v>271</v>
      </c>
      <c r="DL942" s="193" t="s">
        <v>271</v>
      </c>
      <c r="DM942" s="190" t="s">
        <v>271</v>
      </c>
      <c r="DN942" s="193" t="s">
        <v>271</v>
      </c>
      <c r="DO942" s="193" t="s">
        <v>271</v>
      </c>
      <c r="DP942" s="190" t="s">
        <v>271</v>
      </c>
      <c r="DQ942" s="193" t="s">
        <v>271</v>
      </c>
      <c r="DR942" s="193" t="s">
        <v>271</v>
      </c>
      <c r="DS942" s="190" t="s">
        <v>271</v>
      </c>
      <c r="DT942" s="193" t="s">
        <v>271</v>
      </c>
      <c r="DU942" s="193" t="s">
        <v>271</v>
      </c>
      <c r="DV942" s="190" t="s">
        <v>287</v>
      </c>
      <c r="DW942" s="193">
        <v>4875</v>
      </c>
      <c r="DX942" s="193">
        <v>5850</v>
      </c>
      <c r="DY942" s="190" t="s">
        <v>356</v>
      </c>
      <c r="DZ942" s="190" t="s">
        <v>272</v>
      </c>
      <c r="EA942" s="190" t="s">
        <v>785</v>
      </c>
      <c r="EB942" s="190" t="s">
        <v>307</v>
      </c>
      <c r="EC942" s="190" t="s">
        <v>297</v>
      </c>
      <c r="ED942" s="190" t="s">
        <v>271</v>
      </c>
      <c r="EE942" s="190" t="s">
        <v>271</v>
      </c>
      <c r="EF942" s="190" t="s">
        <v>271</v>
      </c>
      <c r="EG942" s="190" t="s">
        <v>321</v>
      </c>
      <c r="EH942" s="190" t="s">
        <v>320</v>
      </c>
      <c r="EI942" s="190" t="s">
        <v>319</v>
      </c>
      <c r="EJ942" s="190" t="s">
        <v>245</v>
      </c>
      <c r="EK942" s="190" t="s">
        <v>379</v>
      </c>
      <c r="EL942" s="190" t="s">
        <v>272</v>
      </c>
      <c r="EM942" s="190" t="s">
        <v>272</v>
      </c>
      <c r="EN942" s="190" t="s">
        <v>272</v>
      </c>
      <c r="EO942" s="190" t="s">
        <v>272</v>
      </c>
      <c r="EP942" s="190" t="s">
        <v>378</v>
      </c>
      <c r="EQ942" s="190">
        <v>4</v>
      </c>
      <c r="ER942" s="190" t="s">
        <v>349</v>
      </c>
      <c r="ES942" s="190" t="s">
        <v>272</v>
      </c>
      <c r="ET942" s="190" t="s">
        <v>297</v>
      </c>
      <c r="EU942" s="190" t="s">
        <v>272</v>
      </c>
      <c r="EV942" s="190" t="s">
        <v>272</v>
      </c>
      <c r="EW942" s="190" t="s">
        <v>303</v>
      </c>
      <c r="EX942" s="190">
        <v>3</v>
      </c>
      <c r="EY942" s="190" t="s">
        <v>302</v>
      </c>
      <c r="EZ942" s="190" t="s">
        <v>268</v>
      </c>
      <c r="FA942" s="190" t="s">
        <v>260</v>
      </c>
      <c r="FB942" s="193">
        <v>5</v>
      </c>
      <c r="FC942" s="190" t="s">
        <v>276</v>
      </c>
      <c r="FD942" s="190" t="s">
        <v>377</v>
      </c>
      <c r="FE942" s="190" t="s">
        <v>271</v>
      </c>
      <c r="FF942" s="190" t="s">
        <v>264</v>
      </c>
      <c r="FG942" s="190" t="s">
        <v>7700</v>
      </c>
      <c r="FH942" s="190" t="s">
        <v>7699</v>
      </c>
      <c r="FI942" s="190" t="s">
        <v>7698</v>
      </c>
      <c r="FJ942" s="190" t="s">
        <v>271</v>
      </c>
      <c r="FK942" s="190" t="s">
        <v>271</v>
      </c>
      <c r="FL942" s="190" t="s">
        <v>7697</v>
      </c>
      <c r="FM942" s="190" t="s">
        <v>271</v>
      </c>
      <c r="FN942" s="190" t="s">
        <v>271</v>
      </c>
      <c r="FO942" s="190" t="s">
        <v>7696</v>
      </c>
      <c r="FP942" s="190" t="s">
        <v>7695</v>
      </c>
      <c r="FQ942" s="193">
        <v>5850</v>
      </c>
      <c r="FR942" s="193">
        <v>4875</v>
      </c>
      <c r="FS942" s="190" t="s">
        <v>271</v>
      </c>
      <c r="FT942" s="190" t="s">
        <v>271</v>
      </c>
      <c r="FU942" s="190" t="s">
        <v>271</v>
      </c>
      <c r="FV942" s="190" t="s">
        <v>271</v>
      </c>
      <c r="FW942" s="190" t="s">
        <v>271</v>
      </c>
      <c r="FX942" s="190" t="s">
        <v>271</v>
      </c>
      <c r="FY942" s="190" t="s">
        <v>271</v>
      </c>
      <c r="FZ942" s="190" t="s">
        <v>271</v>
      </c>
      <c r="GA942" s="190" t="s">
        <v>271</v>
      </c>
      <c r="GB942" s="190" t="s">
        <v>271</v>
      </c>
      <c r="GC942" s="190" t="s">
        <v>272</v>
      </c>
      <c r="GD942" s="190" t="s">
        <v>271</v>
      </c>
      <c r="GE942" s="190" t="s">
        <v>271</v>
      </c>
    </row>
    <row r="943" spans="1:187" x14ac:dyDescent="0.3">
      <c r="A943" s="190" t="s">
        <v>372</v>
      </c>
      <c r="B943" s="190">
        <v>3428</v>
      </c>
      <c r="C943" s="190" t="s">
        <v>191</v>
      </c>
      <c r="D943" s="190" t="s">
        <v>243</v>
      </c>
      <c r="E943" s="190" t="s">
        <v>6731</v>
      </c>
      <c r="F943" s="190" t="s">
        <v>6730</v>
      </c>
      <c r="G943" s="190" t="s">
        <v>6654</v>
      </c>
      <c r="H943" s="190" t="s">
        <v>369</v>
      </c>
      <c r="I943" s="190" t="s">
        <v>3316</v>
      </c>
      <c r="J943" s="190" t="s">
        <v>6729</v>
      </c>
      <c r="K943" s="190" t="s">
        <v>271</v>
      </c>
      <c r="L943" s="190" t="s">
        <v>271</v>
      </c>
      <c r="M943" s="190" t="s">
        <v>271</v>
      </c>
      <c r="N943" s="190" t="s">
        <v>271</v>
      </c>
      <c r="O943" s="190" t="s">
        <v>271</v>
      </c>
      <c r="P943" s="190" t="s">
        <v>271</v>
      </c>
      <c r="Q943" s="191">
        <v>41974</v>
      </c>
      <c r="R943" s="191">
        <v>42704</v>
      </c>
      <c r="T943" s="190" t="s">
        <v>391</v>
      </c>
      <c r="U943" s="194">
        <v>41735.300000000003</v>
      </c>
      <c r="V943" s="190" t="s">
        <v>6699</v>
      </c>
      <c r="W943" s="190" t="s">
        <v>6684</v>
      </c>
      <c r="X943" s="190" t="s">
        <v>6417</v>
      </c>
      <c r="Y943" s="190" t="s">
        <v>6728</v>
      </c>
      <c r="Z943" s="190" t="s">
        <v>6727</v>
      </c>
      <c r="AA943" s="190" t="s">
        <v>6726</v>
      </c>
      <c r="AB943" s="190" t="s">
        <v>310</v>
      </c>
      <c r="AC943" s="190" t="s">
        <v>271</v>
      </c>
      <c r="AD943" s="190" t="s">
        <v>325</v>
      </c>
      <c r="AE943" s="190" t="s">
        <v>6725</v>
      </c>
      <c r="AF943" s="190" t="s">
        <v>6724</v>
      </c>
      <c r="AG943" s="193" t="s">
        <v>271</v>
      </c>
      <c r="AH943" s="193" t="s">
        <v>271</v>
      </c>
      <c r="AI943" s="193">
        <v>0</v>
      </c>
      <c r="AJ943" s="193" t="s">
        <v>271</v>
      </c>
      <c r="AK943" s="193" t="s">
        <v>271</v>
      </c>
      <c r="AL943" s="193">
        <v>835</v>
      </c>
      <c r="AM943" s="193">
        <v>0</v>
      </c>
      <c r="AN943" s="193">
        <v>0</v>
      </c>
      <c r="AO943" s="193">
        <v>0</v>
      </c>
      <c r="AP943" s="193">
        <v>0</v>
      </c>
      <c r="AQ943" s="193">
        <v>0</v>
      </c>
      <c r="AR943" s="193">
        <v>0</v>
      </c>
      <c r="AS943" s="190" t="s">
        <v>271</v>
      </c>
      <c r="AT943" s="193" t="s">
        <v>271</v>
      </c>
      <c r="AU943" s="193" t="s">
        <v>271</v>
      </c>
      <c r="AV943" s="190" t="s">
        <v>271</v>
      </c>
      <c r="AW943" s="193" t="s">
        <v>271</v>
      </c>
      <c r="AX943" s="193" t="s">
        <v>271</v>
      </c>
      <c r="AY943" s="190" t="s">
        <v>271</v>
      </c>
      <c r="AZ943" s="193" t="s">
        <v>271</v>
      </c>
      <c r="BA943" s="193" t="s">
        <v>271</v>
      </c>
      <c r="BB943" s="190" t="s">
        <v>271</v>
      </c>
      <c r="BC943" s="193" t="s">
        <v>271</v>
      </c>
      <c r="BD943" s="193" t="s">
        <v>271</v>
      </c>
      <c r="BE943" s="190" t="s">
        <v>271</v>
      </c>
      <c r="BF943" s="193" t="s">
        <v>271</v>
      </c>
      <c r="BG943" s="193" t="s">
        <v>271</v>
      </c>
      <c r="BH943" s="190" t="s">
        <v>271</v>
      </c>
      <c r="BI943" s="193" t="s">
        <v>271</v>
      </c>
      <c r="BJ943" s="193" t="s">
        <v>271</v>
      </c>
      <c r="BK943" s="190" t="s">
        <v>271</v>
      </c>
      <c r="BL943" s="193" t="s">
        <v>271</v>
      </c>
      <c r="BM943" s="193" t="s">
        <v>271</v>
      </c>
      <c r="BN943" s="190" t="s">
        <v>271</v>
      </c>
      <c r="BO943" s="193" t="s">
        <v>271</v>
      </c>
      <c r="BP943" s="193" t="s">
        <v>271</v>
      </c>
      <c r="BQ943" s="190" t="s">
        <v>271</v>
      </c>
      <c r="BR943" s="193" t="s">
        <v>271</v>
      </c>
      <c r="BS943" s="193" t="s">
        <v>271</v>
      </c>
      <c r="BT943" s="190" t="s">
        <v>271</v>
      </c>
      <c r="BU943" s="193" t="s">
        <v>271</v>
      </c>
      <c r="BV943" s="193" t="s">
        <v>271</v>
      </c>
      <c r="BW943" s="193">
        <v>0</v>
      </c>
      <c r="BX943" s="193">
        <v>0</v>
      </c>
      <c r="BY943" s="193">
        <v>0</v>
      </c>
      <c r="BZ943" s="193">
        <v>0</v>
      </c>
      <c r="CA943" s="193">
        <v>0</v>
      </c>
      <c r="CB943" s="193">
        <v>0</v>
      </c>
      <c r="CC943" s="190" t="s">
        <v>271</v>
      </c>
      <c r="CD943" s="193" t="s">
        <v>271</v>
      </c>
      <c r="CE943" s="193" t="s">
        <v>271</v>
      </c>
      <c r="CF943" s="190" t="s">
        <v>271</v>
      </c>
      <c r="CG943" s="193" t="s">
        <v>271</v>
      </c>
      <c r="CH943" s="193" t="s">
        <v>271</v>
      </c>
      <c r="CI943" s="190" t="s">
        <v>271</v>
      </c>
      <c r="CJ943" s="193" t="s">
        <v>271</v>
      </c>
      <c r="CK943" s="193" t="s">
        <v>271</v>
      </c>
      <c r="CL943" s="190" t="s">
        <v>271</v>
      </c>
      <c r="CM943" s="193" t="s">
        <v>271</v>
      </c>
      <c r="CN943" s="193" t="s">
        <v>271</v>
      </c>
      <c r="CO943" s="190" t="s">
        <v>271</v>
      </c>
      <c r="CP943" s="193" t="s">
        <v>271</v>
      </c>
      <c r="CQ943" s="193" t="s">
        <v>271</v>
      </c>
      <c r="CR943" s="190" t="s">
        <v>271</v>
      </c>
      <c r="CS943" s="193" t="s">
        <v>271</v>
      </c>
      <c r="CT943" s="193" t="s">
        <v>271</v>
      </c>
      <c r="CU943" s="190" t="s">
        <v>271</v>
      </c>
      <c r="CV943" s="193" t="s">
        <v>271</v>
      </c>
      <c r="CW943" s="193" t="s">
        <v>271</v>
      </c>
      <c r="CX943" s="190" t="s">
        <v>271</v>
      </c>
      <c r="CY943" s="193" t="s">
        <v>271</v>
      </c>
      <c r="CZ943" s="193" t="s">
        <v>271</v>
      </c>
      <c r="DA943" s="190" t="s">
        <v>271</v>
      </c>
      <c r="DB943" s="193" t="s">
        <v>271</v>
      </c>
      <c r="DC943" s="193" t="s">
        <v>271</v>
      </c>
      <c r="DD943" s="190" t="s">
        <v>271</v>
      </c>
      <c r="DE943" s="193" t="s">
        <v>271</v>
      </c>
      <c r="DF943" s="193" t="s">
        <v>271</v>
      </c>
      <c r="DG943" s="190" t="s">
        <v>271</v>
      </c>
      <c r="DH943" s="193" t="s">
        <v>271</v>
      </c>
      <c r="DI943" s="193" t="s">
        <v>271</v>
      </c>
      <c r="DJ943" s="190" t="s">
        <v>271</v>
      </c>
      <c r="DK943" s="193" t="s">
        <v>271</v>
      </c>
      <c r="DL943" s="193" t="s">
        <v>271</v>
      </c>
      <c r="DM943" s="190" t="s">
        <v>271</v>
      </c>
      <c r="DN943" s="193" t="s">
        <v>271</v>
      </c>
      <c r="DO943" s="193" t="s">
        <v>271</v>
      </c>
      <c r="DP943" s="190" t="s">
        <v>271</v>
      </c>
      <c r="DQ943" s="193" t="s">
        <v>271</v>
      </c>
      <c r="DR943" s="193" t="s">
        <v>271</v>
      </c>
      <c r="DS943" s="190" t="s">
        <v>271</v>
      </c>
      <c r="DT943" s="193" t="s">
        <v>271</v>
      </c>
      <c r="DU943" s="193" t="s">
        <v>271</v>
      </c>
      <c r="DV943" s="190" t="s">
        <v>287</v>
      </c>
      <c r="DW943" s="193">
        <v>0</v>
      </c>
      <c r="DX943" s="193">
        <v>0</v>
      </c>
      <c r="DY943" s="190" t="s">
        <v>271</v>
      </c>
      <c r="DZ943" s="190" t="s">
        <v>297</v>
      </c>
      <c r="EA943" s="190" t="s">
        <v>271</v>
      </c>
      <c r="EB943" s="190" t="s">
        <v>271</v>
      </c>
      <c r="EC943" s="190" t="s">
        <v>272</v>
      </c>
      <c r="ED943" s="190" t="s">
        <v>381</v>
      </c>
      <c r="EE943" s="190" t="s">
        <v>307</v>
      </c>
      <c r="EF943" s="190" t="s">
        <v>6723</v>
      </c>
      <c r="EG943" s="190" t="s">
        <v>321</v>
      </c>
      <c r="EH943" s="190" t="s">
        <v>284</v>
      </c>
      <c r="EI943" s="190" t="s">
        <v>319</v>
      </c>
      <c r="EJ943" s="190" t="s">
        <v>245</v>
      </c>
      <c r="EK943" s="190" t="s">
        <v>351</v>
      </c>
      <c r="EL943" s="190" t="s">
        <v>272</v>
      </c>
      <c r="EM943" s="190" t="s">
        <v>272</v>
      </c>
      <c r="EN943" s="190" t="s">
        <v>272</v>
      </c>
      <c r="EO943" s="190" t="s">
        <v>297</v>
      </c>
      <c r="EP943" s="190" t="s">
        <v>281</v>
      </c>
      <c r="EQ943" s="190">
        <v>3</v>
      </c>
      <c r="ER943" s="190" t="s">
        <v>404</v>
      </c>
      <c r="ES943" s="190" t="s">
        <v>272</v>
      </c>
      <c r="ET943" s="190" t="s">
        <v>272</v>
      </c>
      <c r="EU943" s="190" t="s">
        <v>272</v>
      </c>
      <c r="EV943" s="190" t="s">
        <v>272</v>
      </c>
      <c r="EW943" s="190" t="s">
        <v>279</v>
      </c>
      <c r="EX943" s="190">
        <v>4</v>
      </c>
      <c r="EY943" s="190" t="s">
        <v>302</v>
      </c>
      <c r="EZ943" s="190" t="s">
        <v>268</v>
      </c>
      <c r="FA943" s="190" t="s">
        <v>258</v>
      </c>
      <c r="FB943" s="193">
        <v>1</v>
      </c>
      <c r="FC943" s="190" t="s">
        <v>442</v>
      </c>
      <c r="FD943" s="190" t="s">
        <v>482</v>
      </c>
      <c r="FE943" s="190" t="s">
        <v>377</v>
      </c>
      <c r="FF943" s="190" t="s">
        <v>263</v>
      </c>
      <c r="FG943" s="190" t="s">
        <v>6722</v>
      </c>
      <c r="FH943" s="190" t="s">
        <v>271</v>
      </c>
      <c r="FI943" s="190" t="s">
        <v>6721</v>
      </c>
      <c r="FJ943" s="190" t="s">
        <v>6720</v>
      </c>
      <c r="FK943" s="190" t="s">
        <v>6719</v>
      </c>
      <c r="FL943" s="190" t="s">
        <v>271</v>
      </c>
      <c r="FM943" s="190" t="s">
        <v>6718</v>
      </c>
      <c r="FN943" s="190" t="s">
        <v>271</v>
      </c>
      <c r="FO943" s="190" t="s">
        <v>6717</v>
      </c>
      <c r="FP943" s="190" t="s">
        <v>6716</v>
      </c>
      <c r="FQ943" s="193">
        <v>0</v>
      </c>
      <c r="FR943" s="193">
        <v>0</v>
      </c>
      <c r="FS943" s="190" t="s">
        <v>271</v>
      </c>
      <c r="FT943" s="190" t="s">
        <v>271</v>
      </c>
      <c r="FU943" s="190" t="s">
        <v>271</v>
      </c>
      <c r="FV943" s="190" t="s">
        <v>271</v>
      </c>
      <c r="FW943" s="190" t="s">
        <v>271</v>
      </c>
      <c r="FX943" s="190" t="s">
        <v>271</v>
      </c>
      <c r="FY943" s="190" t="s">
        <v>271</v>
      </c>
      <c r="FZ943" s="190" t="s">
        <v>271</v>
      </c>
      <c r="GA943" s="190" t="s">
        <v>271</v>
      </c>
      <c r="GB943" s="190" t="s">
        <v>271</v>
      </c>
      <c r="GC943" s="190" t="s">
        <v>272</v>
      </c>
      <c r="GD943" s="190" t="s">
        <v>271</v>
      </c>
      <c r="GE943" s="190" t="s">
        <v>272</v>
      </c>
    </row>
    <row r="944" spans="1:187" x14ac:dyDescent="0.3">
      <c r="A944" s="190" t="s">
        <v>372</v>
      </c>
      <c r="B944" s="190">
        <v>3429</v>
      </c>
      <c r="C944" s="190" t="s">
        <v>191</v>
      </c>
      <c r="D944" s="190" t="s">
        <v>243</v>
      </c>
      <c r="E944" s="190" t="s">
        <v>6715</v>
      </c>
      <c r="F944" s="190" t="s">
        <v>6714</v>
      </c>
      <c r="G944" s="190" t="s">
        <v>6654</v>
      </c>
      <c r="H944" s="190" t="s">
        <v>369</v>
      </c>
      <c r="I944" s="190" t="s">
        <v>3316</v>
      </c>
      <c r="J944" s="190" t="s">
        <v>6670</v>
      </c>
      <c r="K944" s="190" t="s">
        <v>271</v>
      </c>
      <c r="L944" s="190" t="s">
        <v>271</v>
      </c>
      <c r="M944" s="190" t="s">
        <v>271</v>
      </c>
      <c r="N944" s="190" t="s">
        <v>271</v>
      </c>
      <c r="O944" s="190" t="s">
        <v>271</v>
      </c>
      <c r="P944" s="190" t="s">
        <v>271</v>
      </c>
      <c r="Q944" s="191">
        <v>41883</v>
      </c>
      <c r="R944" s="191">
        <v>42978</v>
      </c>
      <c r="T944" s="190" t="s">
        <v>592</v>
      </c>
      <c r="U944" s="194">
        <v>361721</v>
      </c>
      <c r="V944" s="190" t="s">
        <v>6419</v>
      </c>
      <c r="W944" s="190" t="s">
        <v>6713</v>
      </c>
      <c r="X944" s="190" t="s">
        <v>6417</v>
      </c>
      <c r="Y944" s="190" t="s">
        <v>6712</v>
      </c>
      <c r="Z944" s="190" t="s">
        <v>2476</v>
      </c>
      <c r="AA944" s="190" t="s">
        <v>6711</v>
      </c>
      <c r="AB944" s="190" t="s">
        <v>310</v>
      </c>
      <c r="AC944" s="190" t="s">
        <v>6710</v>
      </c>
      <c r="AD944" s="190" t="s">
        <v>325</v>
      </c>
      <c r="AE944" s="190" t="s">
        <v>6709</v>
      </c>
      <c r="AF944" s="190" t="s">
        <v>6411</v>
      </c>
      <c r="AG944" s="193">
        <v>20777</v>
      </c>
      <c r="AH944" s="193">
        <v>48481</v>
      </c>
      <c r="AI944" s="193">
        <v>59258</v>
      </c>
      <c r="AJ944" s="193">
        <v>1680</v>
      </c>
      <c r="AK944" s="193">
        <v>3920</v>
      </c>
      <c r="AL944" s="193">
        <v>5600</v>
      </c>
      <c r="AM944" s="193" t="s">
        <v>271</v>
      </c>
      <c r="AN944" s="193" t="s">
        <v>271</v>
      </c>
      <c r="AO944" s="193">
        <v>0</v>
      </c>
      <c r="AP944" s="193" t="s">
        <v>271</v>
      </c>
      <c r="AQ944" s="193" t="s">
        <v>271</v>
      </c>
      <c r="AR944" s="193">
        <v>0</v>
      </c>
      <c r="AS944" s="190" t="s">
        <v>271</v>
      </c>
      <c r="AT944" s="193" t="s">
        <v>271</v>
      </c>
      <c r="AU944" s="193" t="s">
        <v>271</v>
      </c>
      <c r="AV944" s="190" t="s">
        <v>271</v>
      </c>
      <c r="AW944" s="193" t="s">
        <v>271</v>
      </c>
      <c r="AX944" s="193" t="s">
        <v>271</v>
      </c>
      <c r="AY944" s="190" t="s">
        <v>271</v>
      </c>
      <c r="AZ944" s="193" t="s">
        <v>271</v>
      </c>
      <c r="BA944" s="193" t="s">
        <v>271</v>
      </c>
      <c r="BB944" s="190" t="s">
        <v>271</v>
      </c>
      <c r="BC944" s="193" t="s">
        <v>271</v>
      </c>
      <c r="BD944" s="193" t="s">
        <v>271</v>
      </c>
      <c r="BE944" s="190" t="s">
        <v>271</v>
      </c>
      <c r="BF944" s="193" t="s">
        <v>271</v>
      </c>
      <c r="BG944" s="193" t="s">
        <v>271</v>
      </c>
      <c r="BH944" s="190" t="s">
        <v>271</v>
      </c>
      <c r="BI944" s="193" t="s">
        <v>271</v>
      </c>
      <c r="BJ944" s="193" t="s">
        <v>271</v>
      </c>
      <c r="BK944" s="190" t="s">
        <v>271</v>
      </c>
      <c r="BL944" s="193" t="s">
        <v>271</v>
      </c>
      <c r="BM944" s="193" t="s">
        <v>271</v>
      </c>
      <c r="BN944" s="190" t="s">
        <v>271</v>
      </c>
      <c r="BO944" s="193" t="s">
        <v>271</v>
      </c>
      <c r="BP944" s="193" t="s">
        <v>271</v>
      </c>
      <c r="BQ944" s="190" t="s">
        <v>271</v>
      </c>
      <c r="BR944" s="193" t="s">
        <v>271</v>
      </c>
      <c r="BS944" s="193" t="s">
        <v>271</v>
      </c>
      <c r="BT944" s="190" t="s">
        <v>271</v>
      </c>
      <c r="BU944" s="193" t="s">
        <v>271</v>
      </c>
      <c r="BV944" s="193" t="s">
        <v>271</v>
      </c>
      <c r="BW944" s="193">
        <v>11704</v>
      </c>
      <c r="BX944" s="193">
        <v>10672</v>
      </c>
      <c r="BY944" s="193">
        <v>22376</v>
      </c>
      <c r="BZ944" s="193">
        <v>2926</v>
      </c>
      <c r="CA944" s="193">
        <v>2668</v>
      </c>
      <c r="CB944" s="193">
        <v>5594</v>
      </c>
      <c r="CC944" s="190" t="s">
        <v>271</v>
      </c>
      <c r="CD944" s="193" t="s">
        <v>271</v>
      </c>
      <c r="CE944" s="193" t="s">
        <v>271</v>
      </c>
      <c r="CF944" s="190" t="s">
        <v>271</v>
      </c>
      <c r="CG944" s="193" t="s">
        <v>271</v>
      </c>
      <c r="CH944" s="193" t="s">
        <v>271</v>
      </c>
      <c r="CI944" s="190" t="s">
        <v>271</v>
      </c>
      <c r="CJ944" s="193" t="s">
        <v>271</v>
      </c>
      <c r="CK944" s="193" t="s">
        <v>271</v>
      </c>
      <c r="CL944" s="190" t="s">
        <v>271</v>
      </c>
      <c r="CM944" s="193" t="s">
        <v>271</v>
      </c>
      <c r="CN944" s="193" t="s">
        <v>271</v>
      </c>
      <c r="CO944" s="190" t="s">
        <v>271</v>
      </c>
      <c r="CP944" s="193" t="s">
        <v>271</v>
      </c>
      <c r="CQ944" s="193" t="s">
        <v>271</v>
      </c>
      <c r="CR944" s="190" t="s">
        <v>271</v>
      </c>
      <c r="CS944" s="193" t="s">
        <v>271</v>
      </c>
      <c r="CT944" s="193" t="s">
        <v>271</v>
      </c>
      <c r="CU944" s="190" t="s">
        <v>271</v>
      </c>
      <c r="CV944" s="193" t="s">
        <v>271</v>
      </c>
      <c r="CW944" s="193" t="s">
        <v>271</v>
      </c>
      <c r="CX944" s="190" t="s">
        <v>287</v>
      </c>
      <c r="CY944" s="193">
        <v>5137</v>
      </c>
      <c r="CZ944" s="193">
        <v>51370</v>
      </c>
      <c r="DA944" s="190" t="s">
        <v>287</v>
      </c>
      <c r="DB944" s="193">
        <v>5137</v>
      </c>
      <c r="DC944" s="193">
        <v>51370</v>
      </c>
      <c r="DD944" s="190" t="s">
        <v>287</v>
      </c>
      <c r="DE944" s="193">
        <v>5137</v>
      </c>
      <c r="DF944" s="193">
        <v>51370</v>
      </c>
      <c r="DG944" s="190" t="s">
        <v>271</v>
      </c>
      <c r="DH944" s="193" t="s">
        <v>271</v>
      </c>
      <c r="DI944" s="193" t="s">
        <v>271</v>
      </c>
      <c r="DJ944" s="190" t="s">
        <v>271</v>
      </c>
      <c r="DK944" s="193" t="s">
        <v>271</v>
      </c>
      <c r="DL944" s="193" t="s">
        <v>271</v>
      </c>
      <c r="DM944" s="190" t="s">
        <v>271</v>
      </c>
      <c r="DN944" s="193" t="s">
        <v>271</v>
      </c>
      <c r="DO944" s="193" t="s">
        <v>271</v>
      </c>
      <c r="DP944" s="190" t="s">
        <v>287</v>
      </c>
      <c r="DQ944" s="193">
        <v>5137</v>
      </c>
      <c r="DR944" s="193">
        <v>51370</v>
      </c>
      <c r="DS944" s="190" t="s">
        <v>271</v>
      </c>
      <c r="DT944" s="193" t="s">
        <v>271</v>
      </c>
      <c r="DU944" s="193" t="s">
        <v>271</v>
      </c>
      <c r="DV944" s="190" t="s">
        <v>271</v>
      </c>
      <c r="DW944" s="193" t="s">
        <v>271</v>
      </c>
      <c r="DX944" s="193" t="s">
        <v>271</v>
      </c>
      <c r="DY944" s="190" t="s">
        <v>655</v>
      </c>
      <c r="DZ944" s="190" t="s">
        <v>297</v>
      </c>
      <c r="EA944" s="190" t="s">
        <v>271</v>
      </c>
      <c r="EB944" s="190" t="s">
        <v>271</v>
      </c>
      <c r="EC944" s="190" t="s">
        <v>272</v>
      </c>
      <c r="ED944" s="190" t="s">
        <v>381</v>
      </c>
      <c r="EE944" s="190" t="s">
        <v>307</v>
      </c>
      <c r="EF944" s="190" t="s">
        <v>6695</v>
      </c>
      <c r="EG944" s="190" t="s">
        <v>352</v>
      </c>
      <c r="EH944" s="190" t="s">
        <v>380</v>
      </c>
      <c r="EI944" s="190" t="s">
        <v>283</v>
      </c>
      <c r="EJ944" s="190" t="s">
        <v>245</v>
      </c>
      <c r="EK944" s="190" t="s">
        <v>351</v>
      </c>
      <c r="EL944" s="190" t="s">
        <v>272</v>
      </c>
      <c r="EM944" s="190" t="s">
        <v>272</v>
      </c>
      <c r="EN944" s="190" t="s">
        <v>272</v>
      </c>
      <c r="EO944" s="190" t="s">
        <v>272</v>
      </c>
      <c r="EP944" s="190" t="s">
        <v>350</v>
      </c>
      <c r="EQ944" s="190">
        <v>4</v>
      </c>
      <c r="ER944" s="190" t="s">
        <v>349</v>
      </c>
      <c r="ES944" s="190" t="s">
        <v>272</v>
      </c>
      <c r="ET944" s="190" t="s">
        <v>297</v>
      </c>
      <c r="EU944" s="190" t="s">
        <v>272</v>
      </c>
      <c r="EV944" s="190" t="s">
        <v>272</v>
      </c>
      <c r="EW944" s="190" t="s">
        <v>303</v>
      </c>
      <c r="EX944" s="190">
        <v>3</v>
      </c>
      <c r="EY944" s="190" t="s">
        <v>302</v>
      </c>
      <c r="EZ944" s="190" t="s">
        <v>268</v>
      </c>
      <c r="FA944" s="190" t="s">
        <v>258</v>
      </c>
      <c r="FB944" s="193">
        <v>1</v>
      </c>
      <c r="FC944" s="190" t="s">
        <v>276</v>
      </c>
      <c r="FD944" s="190" t="s">
        <v>442</v>
      </c>
      <c r="FE944" s="190" t="s">
        <v>301</v>
      </c>
      <c r="FF944" s="190" t="s">
        <v>262</v>
      </c>
      <c r="FG944" s="190" t="s">
        <v>271</v>
      </c>
      <c r="FH944" s="190" t="s">
        <v>6708</v>
      </c>
      <c r="FI944" s="190" t="s">
        <v>6707</v>
      </c>
      <c r="FJ944" s="190" t="s">
        <v>6706</v>
      </c>
      <c r="FK944" s="190" t="s">
        <v>6705</v>
      </c>
      <c r="FL944" s="190" t="s">
        <v>271</v>
      </c>
      <c r="FM944" s="190" t="s">
        <v>271</v>
      </c>
      <c r="FN944" s="190" t="s">
        <v>271</v>
      </c>
      <c r="FO944" s="190" t="s">
        <v>271</v>
      </c>
      <c r="FP944" s="190" t="s">
        <v>6692</v>
      </c>
      <c r="FQ944" s="193">
        <v>22376</v>
      </c>
      <c r="FR944" s="193">
        <v>5594</v>
      </c>
      <c r="FS944" s="190" t="s">
        <v>271</v>
      </c>
      <c r="FT944" s="190" t="s">
        <v>271</v>
      </c>
      <c r="FU944" s="190" t="s">
        <v>271</v>
      </c>
      <c r="FV944" s="190" t="s">
        <v>271</v>
      </c>
      <c r="FW944" s="190" t="s">
        <v>272</v>
      </c>
      <c r="FX944" s="190" t="s">
        <v>271</v>
      </c>
      <c r="FY944" s="190" t="s">
        <v>271</v>
      </c>
      <c r="FZ944" s="190" t="s">
        <v>271</v>
      </c>
      <c r="GA944" s="190" t="s">
        <v>271</v>
      </c>
      <c r="GB944" s="190" t="s">
        <v>271</v>
      </c>
      <c r="GC944" s="190" t="s">
        <v>271</v>
      </c>
      <c r="GD944" s="190" t="s">
        <v>271</v>
      </c>
      <c r="GE944" s="190" t="s">
        <v>271</v>
      </c>
    </row>
    <row r="945" spans="1:187" x14ac:dyDescent="0.3">
      <c r="A945" s="190" t="s">
        <v>372</v>
      </c>
      <c r="B945" s="190">
        <v>3430</v>
      </c>
      <c r="C945" s="190" t="s">
        <v>191</v>
      </c>
      <c r="D945" s="190" t="s">
        <v>243</v>
      </c>
      <c r="E945" s="190" t="s">
        <v>6704</v>
      </c>
      <c r="F945" s="190" t="s">
        <v>6703</v>
      </c>
      <c r="G945" s="190" t="s">
        <v>6654</v>
      </c>
      <c r="H945" s="190" t="s">
        <v>369</v>
      </c>
      <c r="I945" s="190" t="s">
        <v>3316</v>
      </c>
      <c r="J945" s="190" t="s">
        <v>6670</v>
      </c>
      <c r="K945" s="190" t="s">
        <v>271</v>
      </c>
      <c r="L945" s="190" t="s">
        <v>271</v>
      </c>
      <c r="M945" s="190" t="s">
        <v>271</v>
      </c>
      <c r="N945" s="190" t="s">
        <v>271</v>
      </c>
      <c r="O945" s="190" t="s">
        <v>271</v>
      </c>
      <c r="P945" s="190" t="s">
        <v>271</v>
      </c>
      <c r="Q945" s="191">
        <v>42461</v>
      </c>
      <c r="R945" s="191">
        <v>43555</v>
      </c>
      <c r="T945" s="190" t="s">
        <v>366</v>
      </c>
      <c r="U945" s="194">
        <v>1014290</v>
      </c>
      <c r="V945" s="190" t="s">
        <v>6702</v>
      </c>
      <c r="W945" s="190" t="s">
        <v>6701</v>
      </c>
      <c r="X945" s="190" t="s">
        <v>6700</v>
      </c>
      <c r="Y945" s="190" t="s">
        <v>6699</v>
      </c>
      <c r="Z945" s="190" t="s">
        <v>6684</v>
      </c>
      <c r="AA945" s="190" t="s">
        <v>6417</v>
      </c>
      <c r="AB945" s="190" t="s">
        <v>310</v>
      </c>
      <c r="AC945" s="190" t="s">
        <v>6698</v>
      </c>
      <c r="AD945" s="190" t="s">
        <v>325</v>
      </c>
      <c r="AE945" s="190" t="s">
        <v>6697</v>
      </c>
      <c r="AF945" s="190" t="s">
        <v>6696</v>
      </c>
      <c r="AG945" s="193">
        <v>30800</v>
      </c>
      <c r="AH945" s="193">
        <v>13200</v>
      </c>
      <c r="AI945" s="193">
        <v>44000</v>
      </c>
      <c r="AJ945" s="193">
        <v>125999</v>
      </c>
      <c r="AK945" s="193">
        <v>54000</v>
      </c>
      <c r="AL945" s="193">
        <v>180000</v>
      </c>
      <c r="AM945" s="193" t="s">
        <v>271</v>
      </c>
      <c r="AN945" s="193" t="s">
        <v>271</v>
      </c>
      <c r="AO945" s="193">
        <v>0</v>
      </c>
      <c r="AP945" s="193" t="s">
        <v>271</v>
      </c>
      <c r="AQ945" s="193" t="s">
        <v>271</v>
      </c>
      <c r="AR945" s="193">
        <v>0</v>
      </c>
      <c r="AS945" s="190" t="s">
        <v>271</v>
      </c>
      <c r="AT945" s="193" t="s">
        <v>271</v>
      </c>
      <c r="AU945" s="193" t="s">
        <v>271</v>
      </c>
      <c r="AV945" s="190" t="s">
        <v>271</v>
      </c>
      <c r="AW945" s="193" t="s">
        <v>271</v>
      </c>
      <c r="AX945" s="193" t="s">
        <v>271</v>
      </c>
      <c r="AY945" s="190" t="s">
        <v>271</v>
      </c>
      <c r="AZ945" s="193" t="s">
        <v>271</v>
      </c>
      <c r="BA945" s="193" t="s">
        <v>271</v>
      </c>
      <c r="BB945" s="190" t="s">
        <v>271</v>
      </c>
      <c r="BC945" s="193" t="s">
        <v>271</v>
      </c>
      <c r="BD945" s="193" t="s">
        <v>271</v>
      </c>
      <c r="BE945" s="190" t="s">
        <v>271</v>
      </c>
      <c r="BF945" s="193" t="s">
        <v>271</v>
      </c>
      <c r="BG945" s="193" t="s">
        <v>271</v>
      </c>
      <c r="BH945" s="190" t="s">
        <v>271</v>
      </c>
      <c r="BI945" s="193" t="s">
        <v>271</v>
      </c>
      <c r="BJ945" s="193" t="s">
        <v>271</v>
      </c>
      <c r="BK945" s="190" t="s">
        <v>271</v>
      </c>
      <c r="BL945" s="193" t="s">
        <v>271</v>
      </c>
      <c r="BM945" s="193" t="s">
        <v>271</v>
      </c>
      <c r="BN945" s="190" t="s">
        <v>271</v>
      </c>
      <c r="BO945" s="193" t="s">
        <v>271</v>
      </c>
      <c r="BP945" s="193" t="s">
        <v>271</v>
      </c>
      <c r="BQ945" s="190" t="s">
        <v>271</v>
      </c>
      <c r="BR945" s="193" t="s">
        <v>271</v>
      </c>
      <c r="BS945" s="193" t="s">
        <v>271</v>
      </c>
      <c r="BT945" s="190" t="s">
        <v>271</v>
      </c>
      <c r="BU945" s="193" t="s">
        <v>271</v>
      </c>
      <c r="BV945" s="193" t="s">
        <v>271</v>
      </c>
      <c r="BW945" s="193">
        <v>10266</v>
      </c>
      <c r="BX945" s="193">
        <v>4400</v>
      </c>
      <c r="BY945" s="193">
        <v>14666</v>
      </c>
      <c r="BZ945" s="193">
        <v>41999</v>
      </c>
      <c r="CA945" s="193">
        <v>18000</v>
      </c>
      <c r="CB945" s="193">
        <v>59999</v>
      </c>
      <c r="CC945" s="190" t="s">
        <v>271</v>
      </c>
      <c r="CD945" s="193" t="s">
        <v>271</v>
      </c>
      <c r="CE945" s="193" t="s">
        <v>271</v>
      </c>
      <c r="CF945" s="190" t="s">
        <v>271</v>
      </c>
      <c r="CG945" s="193" t="s">
        <v>271</v>
      </c>
      <c r="CH945" s="193" t="s">
        <v>271</v>
      </c>
      <c r="CI945" s="190" t="s">
        <v>271</v>
      </c>
      <c r="CJ945" s="193" t="s">
        <v>271</v>
      </c>
      <c r="CK945" s="193" t="s">
        <v>271</v>
      </c>
      <c r="CL945" s="190" t="s">
        <v>271</v>
      </c>
      <c r="CM945" s="193" t="s">
        <v>271</v>
      </c>
      <c r="CN945" s="193" t="s">
        <v>271</v>
      </c>
      <c r="CO945" s="190" t="s">
        <v>271</v>
      </c>
      <c r="CP945" s="193" t="s">
        <v>271</v>
      </c>
      <c r="CQ945" s="193" t="s">
        <v>271</v>
      </c>
      <c r="CR945" s="190" t="s">
        <v>271</v>
      </c>
      <c r="CS945" s="193" t="s">
        <v>271</v>
      </c>
      <c r="CT945" s="193" t="s">
        <v>271</v>
      </c>
      <c r="CU945" s="190" t="s">
        <v>271</v>
      </c>
      <c r="CV945" s="193" t="s">
        <v>271</v>
      </c>
      <c r="CW945" s="193" t="s">
        <v>271</v>
      </c>
      <c r="CX945" s="190" t="s">
        <v>287</v>
      </c>
      <c r="CY945" s="193">
        <v>0</v>
      </c>
      <c r="CZ945" s="193">
        <v>0</v>
      </c>
      <c r="DA945" s="190" t="s">
        <v>287</v>
      </c>
      <c r="DB945" s="193">
        <v>0</v>
      </c>
      <c r="DC945" s="193">
        <v>0</v>
      </c>
      <c r="DD945" s="190" t="s">
        <v>287</v>
      </c>
      <c r="DE945" s="193">
        <v>0</v>
      </c>
      <c r="DF945" s="193">
        <v>0</v>
      </c>
      <c r="DG945" s="190" t="s">
        <v>271</v>
      </c>
      <c r="DH945" s="193" t="s">
        <v>271</v>
      </c>
      <c r="DI945" s="193" t="s">
        <v>271</v>
      </c>
      <c r="DJ945" s="190" t="s">
        <v>271</v>
      </c>
      <c r="DK945" s="193" t="s">
        <v>271</v>
      </c>
      <c r="DL945" s="193" t="s">
        <v>271</v>
      </c>
      <c r="DM945" s="190" t="s">
        <v>271</v>
      </c>
      <c r="DN945" s="193" t="s">
        <v>271</v>
      </c>
      <c r="DO945" s="193" t="s">
        <v>271</v>
      </c>
      <c r="DP945" s="190" t="s">
        <v>287</v>
      </c>
      <c r="DQ945" s="193">
        <v>0</v>
      </c>
      <c r="DR945" s="193">
        <v>0</v>
      </c>
      <c r="DS945" s="190" t="s">
        <v>271</v>
      </c>
      <c r="DT945" s="193" t="s">
        <v>271</v>
      </c>
      <c r="DU945" s="193" t="s">
        <v>271</v>
      </c>
      <c r="DV945" s="190" t="s">
        <v>271</v>
      </c>
      <c r="DW945" s="193" t="s">
        <v>271</v>
      </c>
      <c r="DX945" s="193" t="s">
        <v>271</v>
      </c>
      <c r="DY945" s="190" t="s">
        <v>655</v>
      </c>
      <c r="DZ945" s="190" t="s">
        <v>297</v>
      </c>
      <c r="EA945" s="190" t="s">
        <v>271</v>
      </c>
      <c r="EB945" s="190" t="s">
        <v>271</v>
      </c>
      <c r="EC945" s="190" t="s">
        <v>297</v>
      </c>
      <c r="ED945" s="190" t="s">
        <v>271</v>
      </c>
      <c r="EE945" s="190" t="s">
        <v>271</v>
      </c>
      <c r="EF945" s="190" t="s">
        <v>6695</v>
      </c>
      <c r="EG945" s="190" t="s">
        <v>271</v>
      </c>
      <c r="EH945" s="190" t="s">
        <v>380</v>
      </c>
      <c r="EI945" s="190" t="s">
        <v>283</v>
      </c>
      <c r="EJ945" s="190" t="s">
        <v>245</v>
      </c>
      <c r="EK945" s="190" t="s">
        <v>351</v>
      </c>
      <c r="EL945" s="190" t="s">
        <v>272</v>
      </c>
      <c r="EM945" s="190" t="s">
        <v>272</v>
      </c>
      <c r="EN945" s="190" t="s">
        <v>272</v>
      </c>
      <c r="EO945" s="190" t="s">
        <v>272</v>
      </c>
      <c r="EP945" s="190" t="s">
        <v>350</v>
      </c>
      <c r="EQ945" s="190">
        <v>4</v>
      </c>
      <c r="ER945" s="190" t="s">
        <v>349</v>
      </c>
      <c r="ES945" s="190" t="s">
        <v>272</v>
      </c>
      <c r="ET945" s="190" t="s">
        <v>272</v>
      </c>
      <c r="EU945" s="190" t="s">
        <v>272</v>
      </c>
      <c r="EV945" s="190" t="s">
        <v>272</v>
      </c>
      <c r="EW945" s="190" t="s">
        <v>303</v>
      </c>
      <c r="EX945" s="190">
        <v>4</v>
      </c>
      <c r="EY945" s="190" t="s">
        <v>302</v>
      </c>
      <c r="EZ945" s="190" t="s">
        <v>268</v>
      </c>
      <c r="FA945" s="190" t="s">
        <v>258</v>
      </c>
      <c r="FB945" s="193">
        <v>1</v>
      </c>
      <c r="FC945" s="190" t="s">
        <v>276</v>
      </c>
      <c r="FD945" s="190" t="s">
        <v>442</v>
      </c>
      <c r="FE945" s="190" t="s">
        <v>301</v>
      </c>
      <c r="FF945" s="190" t="s">
        <v>262</v>
      </c>
      <c r="FG945" s="190" t="s">
        <v>271</v>
      </c>
      <c r="FH945" s="190" t="s">
        <v>6694</v>
      </c>
      <c r="FI945" s="190" t="s">
        <v>6694</v>
      </c>
      <c r="FJ945" s="190" t="s">
        <v>6694</v>
      </c>
      <c r="FK945" s="190" t="s">
        <v>6694</v>
      </c>
      <c r="FL945" s="190" t="s">
        <v>396</v>
      </c>
      <c r="FM945" s="190" t="s">
        <v>271</v>
      </c>
      <c r="FN945" s="190" t="s">
        <v>271</v>
      </c>
      <c r="FO945" s="190" t="s">
        <v>6693</v>
      </c>
      <c r="FP945" s="190" t="s">
        <v>6692</v>
      </c>
      <c r="FQ945" s="193">
        <v>14666</v>
      </c>
      <c r="FR945" s="193">
        <v>59999</v>
      </c>
      <c r="FS945" s="190" t="s">
        <v>271</v>
      </c>
      <c r="FT945" s="190" t="s">
        <v>271</v>
      </c>
      <c r="FU945" s="190" t="s">
        <v>271</v>
      </c>
      <c r="FV945" s="190" t="s">
        <v>271</v>
      </c>
      <c r="FW945" s="190" t="s">
        <v>271</v>
      </c>
      <c r="FX945" s="190" t="s">
        <v>271</v>
      </c>
      <c r="FY945" s="190" t="s">
        <v>271</v>
      </c>
      <c r="FZ945" s="190" t="s">
        <v>271</v>
      </c>
      <c r="GA945" s="190" t="s">
        <v>271</v>
      </c>
      <c r="GB945" s="190" t="s">
        <v>271</v>
      </c>
      <c r="GC945" s="190" t="s">
        <v>271</v>
      </c>
      <c r="GD945" s="190" t="s">
        <v>271</v>
      </c>
      <c r="GE945" s="190" t="s">
        <v>271</v>
      </c>
    </row>
    <row r="946" spans="1:187" x14ac:dyDescent="0.3">
      <c r="A946" s="190" t="s">
        <v>372</v>
      </c>
      <c r="B946" s="190">
        <v>3432</v>
      </c>
      <c r="C946" s="190" t="s">
        <v>191</v>
      </c>
      <c r="D946" s="190" t="s">
        <v>243</v>
      </c>
      <c r="E946" s="190" t="s">
        <v>6691</v>
      </c>
      <c r="F946" s="190" t="s">
        <v>6690</v>
      </c>
      <c r="G946" s="190" t="s">
        <v>6654</v>
      </c>
      <c r="H946" s="190" t="s">
        <v>369</v>
      </c>
      <c r="I946" s="190" t="s">
        <v>301</v>
      </c>
      <c r="J946" s="190" t="s">
        <v>6687</v>
      </c>
      <c r="K946" s="190" t="s">
        <v>271</v>
      </c>
      <c r="L946" s="190" t="s">
        <v>271</v>
      </c>
      <c r="M946" s="190" t="s">
        <v>271</v>
      </c>
      <c r="N946" s="190" t="s">
        <v>271</v>
      </c>
      <c r="O946" s="190" t="s">
        <v>271</v>
      </c>
      <c r="P946" s="190" t="s">
        <v>271</v>
      </c>
      <c r="Q946" s="191">
        <v>42125</v>
      </c>
      <c r="R946" s="191">
        <v>42338</v>
      </c>
      <c r="T946" s="190" t="s">
        <v>452</v>
      </c>
      <c r="U946" s="194">
        <v>865200</v>
      </c>
      <c r="V946" s="190" t="s">
        <v>6686</v>
      </c>
      <c r="W946" s="190" t="s">
        <v>2476</v>
      </c>
      <c r="X946" s="190" t="s">
        <v>6685</v>
      </c>
      <c r="Y946" s="190" t="s">
        <v>6419</v>
      </c>
      <c r="Z946" s="190" t="s">
        <v>6684</v>
      </c>
      <c r="AA946" s="190" t="s">
        <v>6417</v>
      </c>
      <c r="AB946" s="190" t="s">
        <v>448</v>
      </c>
      <c r="AC946" s="190" t="s">
        <v>6683</v>
      </c>
      <c r="AD946" s="190" t="s">
        <v>325</v>
      </c>
      <c r="AE946" s="190" t="s">
        <v>6682</v>
      </c>
      <c r="AF946" s="190" t="s">
        <v>6411</v>
      </c>
      <c r="AG946" s="193" t="s">
        <v>271</v>
      </c>
      <c r="AH946" s="193" t="s">
        <v>271</v>
      </c>
      <c r="AI946" s="193" t="s">
        <v>271</v>
      </c>
      <c r="AJ946" s="193" t="s">
        <v>271</v>
      </c>
      <c r="AK946" s="193" t="s">
        <v>271</v>
      </c>
      <c r="AL946" s="193" t="s">
        <v>271</v>
      </c>
      <c r="AM946" s="193">
        <v>4000</v>
      </c>
      <c r="AN946" s="193">
        <v>3600</v>
      </c>
      <c r="AO946" s="193">
        <v>7600</v>
      </c>
      <c r="AP946" s="193">
        <v>6480</v>
      </c>
      <c r="AQ946" s="193">
        <v>5742</v>
      </c>
      <c r="AR946" s="193">
        <v>12222</v>
      </c>
      <c r="AS946" s="190" t="s">
        <v>271</v>
      </c>
      <c r="AT946" s="193" t="s">
        <v>271</v>
      </c>
      <c r="AU946" s="193" t="s">
        <v>271</v>
      </c>
      <c r="AV946" s="190" t="s">
        <v>271</v>
      </c>
      <c r="AW946" s="193" t="s">
        <v>271</v>
      </c>
      <c r="AX946" s="193" t="s">
        <v>271</v>
      </c>
      <c r="AY946" s="190" t="s">
        <v>271</v>
      </c>
      <c r="AZ946" s="193" t="s">
        <v>271</v>
      </c>
      <c r="BA946" s="193" t="s">
        <v>271</v>
      </c>
      <c r="BB946" s="190" t="s">
        <v>271</v>
      </c>
      <c r="BC946" s="193" t="s">
        <v>271</v>
      </c>
      <c r="BD946" s="193" t="s">
        <v>271</v>
      </c>
      <c r="BE946" s="190" t="s">
        <v>271</v>
      </c>
      <c r="BF946" s="193" t="s">
        <v>271</v>
      </c>
      <c r="BG946" s="193" t="s">
        <v>271</v>
      </c>
      <c r="BH946" s="190" t="s">
        <v>271</v>
      </c>
      <c r="BI946" s="193" t="s">
        <v>271</v>
      </c>
      <c r="BJ946" s="193" t="s">
        <v>271</v>
      </c>
      <c r="BK946" s="190" t="s">
        <v>287</v>
      </c>
      <c r="BL946" s="193">
        <v>0</v>
      </c>
      <c r="BM946" s="193">
        <v>0</v>
      </c>
      <c r="BN946" s="190" t="s">
        <v>271</v>
      </c>
      <c r="BO946" s="193" t="s">
        <v>271</v>
      </c>
      <c r="BP946" s="193" t="s">
        <v>271</v>
      </c>
      <c r="BQ946" s="190" t="s">
        <v>287</v>
      </c>
      <c r="BR946" s="193">
        <v>187</v>
      </c>
      <c r="BS946" s="193">
        <v>97</v>
      </c>
      <c r="BT946" s="190" t="s">
        <v>287</v>
      </c>
      <c r="BU946" s="193">
        <v>16500</v>
      </c>
      <c r="BV946" s="193">
        <v>23000</v>
      </c>
      <c r="BW946" s="193">
        <v>0</v>
      </c>
      <c r="BX946" s="193">
        <v>0</v>
      </c>
      <c r="BY946" s="193">
        <v>0</v>
      </c>
      <c r="BZ946" s="193">
        <v>0</v>
      </c>
      <c r="CA946" s="193">
        <v>0</v>
      </c>
      <c r="CB946" s="193">
        <v>0</v>
      </c>
      <c r="CC946" s="190" t="s">
        <v>271</v>
      </c>
      <c r="CD946" s="193" t="s">
        <v>271</v>
      </c>
      <c r="CE946" s="193" t="s">
        <v>271</v>
      </c>
      <c r="CF946" s="190" t="s">
        <v>271</v>
      </c>
      <c r="CG946" s="193" t="s">
        <v>271</v>
      </c>
      <c r="CH946" s="193" t="s">
        <v>271</v>
      </c>
      <c r="CI946" s="190" t="s">
        <v>271</v>
      </c>
      <c r="CJ946" s="193" t="s">
        <v>271</v>
      </c>
      <c r="CK946" s="193" t="s">
        <v>271</v>
      </c>
      <c r="CL946" s="190" t="s">
        <v>271</v>
      </c>
      <c r="CM946" s="193" t="s">
        <v>271</v>
      </c>
      <c r="CN946" s="193" t="s">
        <v>271</v>
      </c>
      <c r="CO946" s="190" t="s">
        <v>271</v>
      </c>
      <c r="CP946" s="193" t="s">
        <v>271</v>
      </c>
      <c r="CQ946" s="193" t="s">
        <v>271</v>
      </c>
      <c r="CR946" s="190" t="s">
        <v>271</v>
      </c>
      <c r="CS946" s="193" t="s">
        <v>271</v>
      </c>
      <c r="CT946" s="193" t="s">
        <v>271</v>
      </c>
      <c r="CU946" s="190" t="s">
        <v>271</v>
      </c>
      <c r="CV946" s="193" t="s">
        <v>271</v>
      </c>
      <c r="CW946" s="193" t="s">
        <v>271</v>
      </c>
      <c r="CX946" s="190" t="s">
        <v>271</v>
      </c>
      <c r="CY946" s="193" t="s">
        <v>271</v>
      </c>
      <c r="CZ946" s="193" t="s">
        <v>271</v>
      </c>
      <c r="DA946" s="190" t="s">
        <v>271</v>
      </c>
      <c r="DB946" s="193" t="s">
        <v>271</v>
      </c>
      <c r="DC946" s="193" t="s">
        <v>271</v>
      </c>
      <c r="DD946" s="190" t="s">
        <v>271</v>
      </c>
      <c r="DE946" s="193" t="s">
        <v>271</v>
      </c>
      <c r="DF946" s="193" t="s">
        <v>271</v>
      </c>
      <c r="DG946" s="190" t="s">
        <v>271</v>
      </c>
      <c r="DH946" s="193" t="s">
        <v>271</v>
      </c>
      <c r="DI946" s="193" t="s">
        <v>271</v>
      </c>
      <c r="DJ946" s="190" t="s">
        <v>271</v>
      </c>
      <c r="DK946" s="193" t="s">
        <v>271</v>
      </c>
      <c r="DL946" s="193" t="s">
        <v>271</v>
      </c>
      <c r="DM946" s="190" t="s">
        <v>271</v>
      </c>
      <c r="DN946" s="193" t="s">
        <v>271</v>
      </c>
      <c r="DO946" s="193" t="s">
        <v>271</v>
      </c>
      <c r="DP946" s="190" t="s">
        <v>271</v>
      </c>
      <c r="DQ946" s="193" t="s">
        <v>271</v>
      </c>
      <c r="DR946" s="193" t="s">
        <v>271</v>
      </c>
      <c r="DS946" s="190" t="s">
        <v>271</v>
      </c>
      <c r="DT946" s="193" t="s">
        <v>271</v>
      </c>
      <c r="DU946" s="193" t="s">
        <v>271</v>
      </c>
      <c r="DV946" s="190" t="s">
        <v>271</v>
      </c>
      <c r="DW946" s="193" t="s">
        <v>271</v>
      </c>
      <c r="DX946" s="193" t="s">
        <v>271</v>
      </c>
      <c r="DY946" s="190" t="s">
        <v>356</v>
      </c>
      <c r="DZ946" s="190" t="s">
        <v>297</v>
      </c>
      <c r="EA946" s="190" t="s">
        <v>271</v>
      </c>
      <c r="EB946" s="190" t="s">
        <v>271</v>
      </c>
      <c r="EC946" s="190" t="s">
        <v>297</v>
      </c>
      <c r="ED946" s="190" t="s">
        <v>271</v>
      </c>
      <c r="EE946" s="190" t="s">
        <v>271</v>
      </c>
      <c r="EF946" s="190" t="s">
        <v>6681</v>
      </c>
      <c r="EG946" s="190" t="s">
        <v>321</v>
      </c>
      <c r="EH946" s="190" t="s">
        <v>320</v>
      </c>
      <c r="EI946" s="190" t="s">
        <v>319</v>
      </c>
      <c r="EJ946" s="190" t="s">
        <v>245</v>
      </c>
      <c r="EK946" s="190" t="s">
        <v>351</v>
      </c>
      <c r="EL946" s="190" t="s">
        <v>272</v>
      </c>
      <c r="EM946" s="190" t="s">
        <v>272</v>
      </c>
      <c r="EN946" s="190" t="s">
        <v>272</v>
      </c>
      <c r="EO946" s="190" t="s">
        <v>272</v>
      </c>
      <c r="EP946" s="190" t="s">
        <v>350</v>
      </c>
      <c r="EQ946" s="190">
        <v>4</v>
      </c>
      <c r="ER946" s="190" t="s">
        <v>404</v>
      </c>
      <c r="ES946" s="190" t="s">
        <v>272</v>
      </c>
      <c r="ET946" s="190" t="s">
        <v>272</v>
      </c>
      <c r="EU946" s="190" t="s">
        <v>272</v>
      </c>
      <c r="EV946" s="190" t="s">
        <v>272</v>
      </c>
      <c r="EW946" s="190" t="s">
        <v>279</v>
      </c>
      <c r="EX946" s="190">
        <v>4</v>
      </c>
      <c r="EY946" s="190" t="s">
        <v>278</v>
      </c>
      <c r="EZ946" s="190" t="s">
        <v>266</v>
      </c>
      <c r="FA946" s="190" t="s">
        <v>259</v>
      </c>
      <c r="FB946" s="193">
        <v>0</v>
      </c>
      <c r="FC946" s="190" t="s">
        <v>276</v>
      </c>
      <c r="FD946" s="190" t="s">
        <v>442</v>
      </c>
      <c r="FE946" s="190" t="s">
        <v>301</v>
      </c>
      <c r="FF946" s="190" t="s">
        <v>262</v>
      </c>
      <c r="FG946" s="190" t="s">
        <v>2660</v>
      </c>
      <c r="FH946" s="190" t="s">
        <v>6680</v>
      </c>
      <c r="FI946" s="190" t="s">
        <v>6679</v>
      </c>
      <c r="FJ946" s="190" t="s">
        <v>6678</v>
      </c>
      <c r="FK946" s="190" t="s">
        <v>6677</v>
      </c>
      <c r="FL946" s="190" t="s">
        <v>6676</v>
      </c>
      <c r="FM946" s="190" t="s">
        <v>6675</v>
      </c>
      <c r="FN946" s="190" t="s">
        <v>6674</v>
      </c>
      <c r="FO946" s="190" t="s">
        <v>271</v>
      </c>
      <c r="FP946" s="190" t="s">
        <v>271</v>
      </c>
      <c r="FQ946" s="193">
        <v>7600</v>
      </c>
      <c r="FR946" s="193">
        <v>12222</v>
      </c>
      <c r="FS946" s="190" t="s">
        <v>271</v>
      </c>
      <c r="FT946" s="190" t="s">
        <v>271</v>
      </c>
      <c r="FU946" s="190" t="s">
        <v>272</v>
      </c>
      <c r="FV946" s="190" t="s">
        <v>271</v>
      </c>
      <c r="FW946" s="190" t="s">
        <v>271</v>
      </c>
      <c r="FX946" s="190" t="s">
        <v>271</v>
      </c>
      <c r="FY946" s="190" t="s">
        <v>271</v>
      </c>
      <c r="FZ946" s="190" t="s">
        <v>271</v>
      </c>
      <c r="GA946" s="190" t="s">
        <v>271</v>
      </c>
      <c r="GB946" s="190" t="s">
        <v>271</v>
      </c>
      <c r="GC946" s="190" t="s">
        <v>271</v>
      </c>
      <c r="GD946" s="190" t="s">
        <v>271</v>
      </c>
      <c r="GE946" s="190" t="s">
        <v>271</v>
      </c>
    </row>
    <row r="947" spans="1:187" x14ac:dyDescent="0.3">
      <c r="A947" s="190" t="s">
        <v>372</v>
      </c>
      <c r="B947" s="190">
        <v>3433</v>
      </c>
      <c r="C947" s="190" t="s">
        <v>191</v>
      </c>
      <c r="D947" s="190" t="s">
        <v>243</v>
      </c>
      <c r="E947" s="190" t="s">
        <v>6689</v>
      </c>
      <c r="F947" s="190" t="s">
        <v>6688</v>
      </c>
      <c r="G947" s="190" t="s">
        <v>6654</v>
      </c>
      <c r="H947" s="190" t="s">
        <v>369</v>
      </c>
      <c r="I947" s="190" t="s">
        <v>301</v>
      </c>
      <c r="J947" s="190" t="s">
        <v>6687</v>
      </c>
      <c r="K947" s="190" t="s">
        <v>369</v>
      </c>
      <c r="L947" s="190" t="s">
        <v>271</v>
      </c>
      <c r="M947" s="190" t="s">
        <v>271</v>
      </c>
      <c r="N947" s="190" t="s">
        <v>369</v>
      </c>
      <c r="O947" s="190" t="s">
        <v>271</v>
      </c>
      <c r="P947" s="190" t="s">
        <v>271</v>
      </c>
      <c r="Q947" s="191">
        <v>42370</v>
      </c>
      <c r="R947" s="191">
        <v>42735</v>
      </c>
      <c r="T947" s="190" t="s">
        <v>452</v>
      </c>
      <c r="U947" s="194">
        <v>89791</v>
      </c>
      <c r="V947" s="190" t="s">
        <v>6686</v>
      </c>
      <c r="W947" s="190" t="s">
        <v>2476</v>
      </c>
      <c r="X947" s="190" t="s">
        <v>6685</v>
      </c>
      <c r="Y947" s="190" t="s">
        <v>6419</v>
      </c>
      <c r="Z947" s="190" t="s">
        <v>6684</v>
      </c>
      <c r="AA947" s="190" t="s">
        <v>6417</v>
      </c>
      <c r="AB947" s="190" t="s">
        <v>448</v>
      </c>
      <c r="AC947" s="190" t="s">
        <v>6683</v>
      </c>
      <c r="AD947" s="190" t="s">
        <v>325</v>
      </c>
      <c r="AE947" s="190" t="s">
        <v>6682</v>
      </c>
      <c r="AF947" s="190" t="s">
        <v>6411</v>
      </c>
      <c r="AG947" s="193" t="s">
        <v>271</v>
      </c>
      <c r="AH947" s="193" t="s">
        <v>271</v>
      </c>
      <c r="AI947" s="193" t="s">
        <v>271</v>
      </c>
      <c r="AJ947" s="193" t="s">
        <v>271</v>
      </c>
      <c r="AK947" s="193" t="s">
        <v>271</v>
      </c>
      <c r="AL947" s="193" t="s">
        <v>271</v>
      </c>
      <c r="AM947" s="193">
        <v>0</v>
      </c>
      <c r="AN947" s="193">
        <v>0</v>
      </c>
      <c r="AO947" s="193">
        <v>0</v>
      </c>
      <c r="AP947" s="193">
        <v>13424</v>
      </c>
      <c r="AQ947" s="193">
        <v>12504</v>
      </c>
      <c r="AR947" s="193">
        <v>25928</v>
      </c>
      <c r="AS947" s="190" t="s">
        <v>271</v>
      </c>
      <c r="AT947" s="193" t="s">
        <v>271</v>
      </c>
      <c r="AU947" s="193" t="s">
        <v>271</v>
      </c>
      <c r="AV947" s="190" t="s">
        <v>271</v>
      </c>
      <c r="AW947" s="193" t="s">
        <v>271</v>
      </c>
      <c r="AX947" s="193" t="s">
        <v>271</v>
      </c>
      <c r="AY947" s="190" t="s">
        <v>271</v>
      </c>
      <c r="AZ947" s="193" t="s">
        <v>271</v>
      </c>
      <c r="BA947" s="193" t="s">
        <v>271</v>
      </c>
      <c r="BB947" s="190" t="s">
        <v>287</v>
      </c>
      <c r="BC947" s="193">
        <v>0</v>
      </c>
      <c r="BD947" s="193">
        <v>0</v>
      </c>
      <c r="BE947" s="190" t="s">
        <v>287</v>
      </c>
      <c r="BF947" s="193">
        <v>0</v>
      </c>
      <c r="BG947" s="193">
        <v>0</v>
      </c>
      <c r="BH947" s="190" t="s">
        <v>271</v>
      </c>
      <c r="BI947" s="193" t="s">
        <v>271</v>
      </c>
      <c r="BJ947" s="193" t="s">
        <v>271</v>
      </c>
      <c r="BK947" s="190" t="s">
        <v>287</v>
      </c>
      <c r="BL947" s="193">
        <v>0</v>
      </c>
      <c r="BM947" s="193">
        <v>0</v>
      </c>
      <c r="BN947" s="190" t="s">
        <v>287</v>
      </c>
      <c r="BO947" s="193">
        <v>0</v>
      </c>
      <c r="BP947" s="193">
        <v>0</v>
      </c>
      <c r="BQ947" s="190" t="s">
        <v>287</v>
      </c>
      <c r="BR947" s="193">
        <v>150</v>
      </c>
      <c r="BS947" s="193">
        <v>150</v>
      </c>
      <c r="BT947" s="190" t="s">
        <v>287</v>
      </c>
      <c r="BU947" s="193">
        <v>25928</v>
      </c>
      <c r="BV947" s="193">
        <v>32000</v>
      </c>
      <c r="BW947" s="193" t="s">
        <v>271</v>
      </c>
      <c r="BX947" s="193" t="s">
        <v>271</v>
      </c>
      <c r="BY947" s="193">
        <v>0</v>
      </c>
      <c r="BZ947" s="193" t="s">
        <v>271</v>
      </c>
      <c r="CA947" s="193" t="s">
        <v>271</v>
      </c>
      <c r="CB947" s="193">
        <v>0</v>
      </c>
      <c r="CC947" s="190" t="s">
        <v>271</v>
      </c>
      <c r="CD947" s="193" t="s">
        <v>271</v>
      </c>
      <c r="CE947" s="193" t="s">
        <v>271</v>
      </c>
      <c r="CF947" s="190" t="s">
        <v>271</v>
      </c>
      <c r="CG947" s="193" t="s">
        <v>271</v>
      </c>
      <c r="CH947" s="193" t="s">
        <v>271</v>
      </c>
      <c r="CI947" s="190" t="s">
        <v>271</v>
      </c>
      <c r="CJ947" s="193" t="s">
        <v>271</v>
      </c>
      <c r="CK947" s="193" t="s">
        <v>271</v>
      </c>
      <c r="CL947" s="190" t="s">
        <v>271</v>
      </c>
      <c r="CM947" s="193" t="s">
        <v>271</v>
      </c>
      <c r="CN947" s="193" t="s">
        <v>271</v>
      </c>
      <c r="CO947" s="190" t="s">
        <v>271</v>
      </c>
      <c r="CP947" s="193" t="s">
        <v>271</v>
      </c>
      <c r="CQ947" s="193" t="s">
        <v>271</v>
      </c>
      <c r="CR947" s="190" t="s">
        <v>271</v>
      </c>
      <c r="CS947" s="193" t="s">
        <v>271</v>
      </c>
      <c r="CT947" s="193" t="s">
        <v>271</v>
      </c>
      <c r="CU947" s="190" t="s">
        <v>271</v>
      </c>
      <c r="CV947" s="193" t="s">
        <v>271</v>
      </c>
      <c r="CW947" s="193" t="s">
        <v>271</v>
      </c>
      <c r="CX947" s="190" t="s">
        <v>271</v>
      </c>
      <c r="CY947" s="193" t="s">
        <v>271</v>
      </c>
      <c r="CZ947" s="193" t="s">
        <v>271</v>
      </c>
      <c r="DA947" s="190" t="s">
        <v>271</v>
      </c>
      <c r="DB947" s="193" t="s">
        <v>271</v>
      </c>
      <c r="DC947" s="193" t="s">
        <v>271</v>
      </c>
      <c r="DD947" s="190" t="s">
        <v>271</v>
      </c>
      <c r="DE947" s="193" t="s">
        <v>271</v>
      </c>
      <c r="DF947" s="193" t="s">
        <v>271</v>
      </c>
      <c r="DG947" s="190" t="s">
        <v>271</v>
      </c>
      <c r="DH947" s="193" t="s">
        <v>271</v>
      </c>
      <c r="DI947" s="193" t="s">
        <v>271</v>
      </c>
      <c r="DJ947" s="190" t="s">
        <v>271</v>
      </c>
      <c r="DK947" s="193" t="s">
        <v>271</v>
      </c>
      <c r="DL947" s="193" t="s">
        <v>271</v>
      </c>
      <c r="DM947" s="190" t="s">
        <v>271</v>
      </c>
      <c r="DN947" s="193" t="s">
        <v>271</v>
      </c>
      <c r="DO947" s="193" t="s">
        <v>271</v>
      </c>
      <c r="DP947" s="190" t="s">
        <v>271</v>
      </c>
      <c r="DQ947" s="193" t="s">
        <v>271</v>
      </c>
      <c r="DR947" s="193" t="s">
        <v>271</v>
      </c>
      <c r="DS947" s="190" t="s">
        <v>271</v>
      </c>
      <c r="DT947" s="193" t="s">
        <v>271</v>
      </c>
      <c r="DU947" s="193" t="s">
        <v>271</v>
      </c>
      <c r="DV947" s="190" t="s">
        <v>271</v>
      </c>
      <c r="DW947" s="193" t="s">
        <v>271</v>
      </c>
      <c r="DX947" s="193" t="s">
        <v>271</v>
      </c>
      <c r="DY947" s="190" t="s">
        <v>356</v>
      </c>
      <c r="DZ947" s="190" t="s">
        <v>297</v>
      </c>
      <c r="EA947" s="190" t="s">
        <v>271</v>
      </c>
      <c r="EB947" s="190" t="s">
        <v>271</v>
      </c>
      <c r="EC947" s="190" t="s">
        <v>297</v>
      </c>
      <c r="ED947" s="190" t="s">
        <v>271</v>
      </c>
      <c r="EE947" s="190" t="s">
        <v>271</v>
      </c>
      <c r="EF947" s="190" t="s">
        <v>6681</v>
      </c>
      <c r="EG947" s="190" t="s">
        <v>321</v>
      </c>
      <c r="EH947" s="190" t="s">
        <v>320</v>
      </c>
      <c r="EI947" s="190" t="s">
        <v>319</v>
      </c>
      <c r="EJ947" s="190" t="s">
        <v>245</v>
      </c>
      <c r="EK947" s="190" t="s">
        <v>351</v>
      </c>
      <c r="EL947" s="190" t="s">
        <v>272</v>
      </c>
      <c r="EM947" s="190" t="s">
        <v>272</v>
      </c>
      <c r="EN947" s="190" t="s">
        <v>272</v>
      </c>
      <c r="EO947" s="190" t="s">
        <v>272</v>
      </c>
      <c r="EP947" s="190" t="s">
        <v>350</v>
      </c>
      <c r="EQ947" s="190">
        <v>4</v>
      </c>
      <c r="ER947" s="190" t="s">
        <v>404</v>
      </c>
      <c r="ES947" s="190" t="s">
        <v>272</v>
      </c>
      <c r="ET947" s="190" t="s">
        <v>272</v>
      </c>
      <c r="EU947" s="190" t="s">
        <v>272</v>
      </c>
      <c r="EV947" s="190" t="s">
        <v>272</v>
      </c>
      <c r="EW947" s="190" t="s">
        <v>279</v>
      </c>
      <c r="EX947" s="190">
        <v>4</v>
      </c>
      <c r="EY947" s="190" t="s">
        <v>278</v>
      </c>
      <c r="EZ947" s="190" t="s">
        <v>266</v>
      </c>
      <c r="FA947" s="190" t="s">
        <v>259</v>
      </c>
      <c r="FB947" s="193">
        <v>0</v>
      </c>
      <c r="FC947" s="190" t="s">
        <v>276</v>
      </c>
      <c r="FD947" s="190" t="s">
        <v>442</v>
      </c>
      <c r="FE947" s="190" t="s">
        <v>301</v>
      </c>
      <c r="FF947" s="190" t="s">
        <v>262</v>
      </c>
      <c r="FG947" s="190" t="s">
        <v>2660</v>
      </c>
      <c r="FH947" s="190" t="s">
        <v>6680</v>
      </c>
      <c r="FI947" s="190" t="s">
        <v>6679</v>
      </c>
      <c r="FJ947" s="190" t="s">
        <v>6678</v>
      </c>
      <c r="FK947" s="190" t="s">
        <v>6677</v>
      </c>
      <c r="FL947" s="190" t="s">
        <v>6676</v>
      </c>
      <c r="FM947" s="190" t="s">
        <v>6675</v>
      </c>
      <c r="FN947" s="190" t="s">
        <v>6674</v>
      </c>
      <c r="FO947" s="190" t="s">
        <v>271</v>
      </c>
      <c r="FP947" s="190" t="s">
        <v>271</v>
      </c>
      <c r="FQ947" s="193">
        <v>0</v>
      </c>
      <c r="FR947" s="193">
        <v>25928</v>
      </c>
      <c r="FS947" s="190" t="s">
        <v>271</v>
      </c>
      <c r="FT947" s="190" t="s">
        <v>271</v>
      </c>
      <c r="FU947" s="190" t="s">
        <v>272</v>
      </c>
      <c r="FV947" s="190" t="s">
        <v>271</v>
      </c>
      <c r="FW947" s="190" t="s">
        <v>271</v>
      </c>
      <c r="FX947" s="190" t="s">
        <v>271</v>
      </c>
      <c r="FY947" s="190" t="s">
        <v>271</v>
      </c>
      <c r="FZ947" s="190" t="s">
        <v>271</v>
      </c>
      <c r="GA947" s="190" t="s">
        <v>271</v>
      </c>
      <c r="GB947" s="190" t="s">
        <v>271</v>
      </c>
      <c r="GC947" s="190" t="s">
        <v>271</v>
      </c>
      <c r="GD947" s="190" t="s">
        <v>271</v>
      </c>
      <c r="GE947" s="190" t="s">
        <v>271</v>
      </c>
    </row>
    <row r="948" spans="1:187" x14ac:dyDescent="0.3">
      <c r="A948" s="190" t="s">
        <v>372</v>
      </c>
      <c r="B948" s="190">
        <v>3427</v>
      </c>
      <c r="C948" s="190" t="s">
        <v>191</v>
      </c>
      <c r="D948" s="190" t="s">
        <v>243</v>
      </c>
      <c r="E948" s="190" t="s">
        <v>6423</v>
      </c>
      <c r="F948" s="190" t="s">
        <v>6422</v>
      </c>
      <c r="G948" s="190" t="s">
        <v>6357</v>
      </c>
      <c r="H948" s="190" t="s">
        <v>369</v>
      </c>
      <c r="I948" s="190" t="s">
        <v>6421</v>
      </c>
      <c r="J948" s="190" t="s">
        <v>6420</v>
      </c>
      <c r="K948" s="190" t="s">
        <v>271</v>
      </c>
      <c r="L948" s="190" t="s">
        <v>271</v>
      </c>
      <c r="M948" s="190" t="s">
        <v>271</v>
      </c>
      <c r="N948" s="190" t="s">
        <v>271</v>
      </c>
      <c r="O948" s="190" t="s">
        <v>271</v>
      </c>
      <c r="P948" s="190" t="s">
        <v>271</v>
      </c>
      <c r="Q948" s="191">
        <v>42430</v>
      </c>
      <c r="R948" s="191">
        <v>42855</v>
      </c>
      <c r="T948" s="190" t="s">
        <v>391</v>
      </c>
      <c r="U948" s="194">
        <v>356592</v>
      </c>
      <c r="V948" s="190" t="s">
        <v>6419</v>
      </c>
      <c r="W948" s="190" t="s">
        <v>6418</v>
      </c>
      <c r="X948" s="190" t="s">
        <v>6417</v>
      </c>
      <c r="Y948" s="190" t="s">
        <v>6416</v>
      </c>
      <c r="Z948" s="190" t="s">
        <v>6415</v>
      </c>
      <c r="AA948" s="190" t="s">
        <v>6414</v>
      </c>
      <c r="AB948" s="190" t="s">
        <v>310</v>
      </c>
      <c r="AC948" s="190" t="s">
        <v>6413</v>
      </c>
      <c r="AD948" s="190" t="s">
        <v>325</v>
      </c>
      <c r="AE948" s="190" t="s">
        <v>6412</v>
      </c>
      <c r="AF948" s="190" t="s">
        <v>6411</v>
      </c>
      <c r="AG948" s="193">
        <v>62500</v>
      </c>
      <c r="AH948" s="193">
        <v>50500</v>
      </c>
      <c r="AI948" s="193">
        <v>113000</v>
      </c>
      <c r="AJ948" s="193">
        <v>25000</v>
      </c>
      <c r="AK948" s="193">
        <v>2200</v>
      </c>
      <c r="AL948" s="193">
        <v>27200</v>
      </c>
      <c r="AM948" s="193">
        <v>0</v>
      </c>
      <c r="AN948" s="193">
        <v>0</v>
      </c>
      <c r="AO948" s="193">
        <v>0</v>
      </c>
      <c r="AP948" s="193">
        <v>0</v>
      </c>
      <c r="AQ948" s="193">
        <v>0</v>
      </c>
      <c r="AR948" s="193">
        <v>0</v>
      </c>
      <c r="AS948" s="190" t="s">
        <v>271</v>
      </c>
      <c r="AT948" s="193" t="s">
        <v>271</v>
      </c>
      <c r="AU948" s="193" t="s">
        <v>271</v>
      </c>
      <c r="AV948" s="190" t="s">
        <v>271</v>
      </c>
      <c r="AW948" s="193" t="s">
        <v>271</v>
      </c>
      <c r="AX948" s="193" t="s">
        <v>271</v>
      </c>
      <c r="AY948" s="190" t="s">
        <v>271</v>
      </c>
      <c r="AZ948" s="193" t="s">
        <v>271</v>
      </c>
      <c r="BA948" s="193" t="s">
        <v>271</v>
      </c>
      <c r="BB948" s="190" t="s">
        <v>271</v>
      </c>
      <c r="BC948" s="193" t="s">
        <v>271</v>
      </c>
      <c r="BD948" s="193" t="s">
        <v>271</v>
      </c>
      <c r="BE948" s="190" t="s">
        <v>271</v>
      </c>
      <c r="BF948" s="193" t="s">
        <v>271</v>
      </c>
      <c r="BG948" s="193" t="s">
        <v>271</v>
      </c>
      <c r="BH948" s="190" t="s">
        <v>271</v>
      </c>
      <c r="BI948" s="193" t="s">
        <v>271</v>
      </c>
      <c r="BJ948" s="193" t="s">
        <v>271</v>
      </c>
      <c r="BK948" s="190" t="s">
        <v>271</v>
      </c>
      <c r="BL948" s="193" t="s">
        <v>271</v>
      </c>
      <c r="BM948" s="193" t="s">
        <v>271</v>
      </c>
      <c r="BN948" s="190" t="s">
        <v>271</v>
      </c>
      <c r="BO948" s="193" t="s">
        <v>271</v>
      </c>
      <c r="BP948" s="193" t="s">
        <v>271</v>
      </c>
      <c r="BQ948" s="190" t="s">
        <v>271</v>
      </c>
      <c r="BR948" s="193" t="s">
        <v>271</v>
      </c>
      <c r="BS948" s="193" t="s">
        <v>271</v>
      </c>
      <c r="BT948" s="190" t="s">
        <v>271</v>
      </c>
      <c r="BU948" s="193" t="s">
        <v>271</v>
      </c>
      <c r="BV948" s="193" t="s">
        <v>271</v>
      </c>
      <c r="BW948" s="193">
        <v>27454</v>
      </c>
      <c r="BX948" s="193">
        <v>8620</v>
      </c>
      <c r="BY948" s="193">
        <v>36074</v>
      </c>
      <c r="BZ948" s="193">
        <v>13727</v>
      </c>
      <c r="CA948" s="193">
        <v>4310</v>
      </c>
      <c r="CB948" s="193">
        <v>18037</v>
      </c>
      <c r="CC948" s="190" t="s">
        <v>271</v>
      </c>
      <c r="CD948" s="193" t="s">
        <v>271</v>
      </c>
      <c r="CE948" s="193" t="s">
        <v>271</v>
      </c>
      <c r="CF948" s="190" t="s">
        <v>271</v>
      </c>
      <c r="CG948" s="193" t="s">
        <v>271</v>
      </c>
      <c r="CH948" s="193" t="s">
        <v>271</v>
      </c>
      <c r="CI948" s="190" t="s">
        <v>271</v>
      </c>
      <c r="CJ948" s="193" t="s">
        <v>271</v>
      </c>
      <c r="CK948" s="193" t="s">
        <v>271</v>
      </c>
      <c r="CL948" s="190" t="s">
        <v>271</v>
      </c>
      <c r="CM948" s="193" t="s">
        <v>271</v>
      </c>
      <c r="CN948" s="193" t="s">
        <v>271</v>
      </c>
      <c r="CO948" s="190" t="s">
        <v>287</v>
      </c>
      <c r="CP948" s="193">
        <v>0</v>
      </c>
      <c r="CQ948" s="193">
        <v>0</v>
      </c>
      <c r="CR948" s="190" t="s">
        <v>271</v>
      </c>
      <c r="CS948" s="193" t="s">
        <v>271</v>
      </c>
      <c r="CT948" s="193" t="s">
        <v>271</v>
      </c>
      <c r="CU948" s="190" t="s">
        <v>271</v>
      </c>
      <c r="CV948" s="193" t="s">
        <v>271</v>
      </c>
      <c r="CW948" s="193" t="s">
        <v>271</v>
      </c>
      <c r="CX948" s="190" t="s">
        <v>287</v>
      </c>
      <c r="CY948" s="193">
        <v>429</v>
      </c>
      <c r="CZ948" s="193">
        <v>1287</v>
      </c>
      <c r="DA948" s="190" t="s">
        <v>287</v>
      </c>
      <c r="DB948" s="193">
        <v>429</v>
      </c>
      <c r="DC948" s="193">
        <v>1287</v>
      </c>
      <c r="DD948" s="190" t="s">
        <v>271</v>
      </c>
      <c r="DE948" s="193" t="s">
        <v>271</v>
      </c>
      <c r="DF948" s="193" t="s">
        <v>271</v>
      </c>
      <c r="DG948" s="190" t="s">
        <v>271</v>
      </c>
      <c r="DH948" s="193" t="s">
        <v>271</v>
      </c>
      <c r="DI948" s="193" t="s">
        <v>271</v>
      </c>
      <c r="DJ948" s="190" t="s">
        <v>271</v>
      </c>
      <c r="DK948" s="193" t="s">
        <v>271</v>
      </c>
      <c r="DL948" s="193" t="s">
        <v>271</v>
      </c>
      <c r="DM948" s="190" t="s">
        <v>287</v>
      </c>
      <c r="DN948" s="193">
        <v>300</v>
      </c>
      <c r="DO948" s="193">
        <v>900</v>
      </c>
      <c r="DP948" s="190" t="s">
        <v>287</v>
      </c>
      <c r="DQ948" s="193">
        <v>0</v>
      </c>
      <c r="DR948" s="193">
        <v>0</v>
      </c>
      <c r="DS948" s="190" t="s">
        <v>271</v>
      </c>
      <c r="DT948" s="193" t="s">
        <v>271</v>
      </c>
      <c r="DU948" s="193" t="s">
        <v>271</v>
      </c>
      <c r="DV948" s="190" t="s">
        <v>287</v>
      </c>
      <c r="DW948" s="193">
        <v>17682</v>
      </c>
      <c r="DX948" s="193">
        <v>53046</v>
      </c>
      <c r="DY948" s="190" t="s">
        <v>356</v>
      </c>
      <c r="DZ948" s="190" t="s">
        <v>297</v>
      </c>
      <c r="EA948" s="190" t="s">
        <v>271</v>
      </c>
      <c r="EB948" s="190" t="s">
        <v>271</v>
      </c>
      <c r="EC948" s="190" t="s">
        <v>297</v>
      </c>
      <c r="ED948" s="190" t="s">
        <v>271</v>
      </c>
      <c r="EE948" s="190" t="s">
        <v>271</v>
      </c>
      <c r="EF948" s="190" t="s">
        <v>271</v>
      </c>
      <c r="EG948" s="190" t="s">
        <v>321</v>
      </c>
      <c r="EH948" s="190" t="s">
        <v>380</v>
      </c>
      <c r="EI948" s="190" t="s">
        <v>483</v>
      </c>
      <c r="EJ948" s="190" t="s">
        <v>245</v>
      </c>
      <c r="EK948" s="190" t="s">
        <v>379</v>
      </c>
      <c r="EL948" s="190" t="s">
        <v>272</v>
      </c>
      <c r="EM948" s="190" t="s">
        <v>272</v>
      </c>
      <c r="EN948" s="190" t="s">
        <v>272</v>
      </c>
      <c r="EO948" s="190" t="s">
        <v>272</v>
      </c>
      <c r="EP948" s="190" t="s">
        <v>378</v>
      </c>
      <c r="EQ948" s="190">
        <v>4</v>
      </c>
      <c r="ER948" s="190" t="s">
        <v>349</v>
      </c>
      <c r="ES948" s="190" t="s">
        <v>272</v>
      </c>
      <c r="ET948" s="190" t="s">
        <v>272</v>
      </c>
      <c r="EU948" s="190" t="s">
        <v>272</v>
      </c>
      <c r="EV948" s="190" t="s">
        <v>272</v>
      </c>
      <c r="EW948" s="190" t="s">
        <v>303</v>
      </c>
      <c r="EX948" s="190">
        <v>4</v>
      </c>
      <c r="EY948" s="190" t="s">
        <v>318</v>
      </c>
      <c r="EZ948" s="190" t="s">
        <v>266</v>
      </c>
      <c r="FA948" s="190" t="s">
        <v>258</v>
      </c>
      <c r="FB948" s="193">
        <v>2</v>
      </c>
      <c r="FC948" s="190" t="s">
        <v>348</v>
      </c>
      <c r="FD948" s="190" t="s">
        <v>276</v>
      </c>
      <c r="FE948" s="190" t="s">
        <v>377</v>
      </c>
      <c r="FF948" s="190" t="s">
        <v>263</v>
      </c>
      <c r="FG948" s="190" t="s">
        <v>6410</v>
      </c>
      <c r="FH948" s="190" t="s">
        <v>6409</v>
      </c>
      <c r="FI948" s="190" t="s">
        <v>6408</v>
      </c>
      <c r="FJ948" s="190" t="s">
        <v>271</v>
      </c>
      <c r="FK948" s="190" t="s">
        <v>271</v>
      </c>
      <c r="FL948" s="190" t="s">
        <v>271</v>
      </c>
      <c r="FM948" s="190" t="s">
        <v>271</v>
      </c>
      <c r="FN948" s="190" t="s">
        <v>271</v>
      </c>
      <c r="FO948" s="190" t="s">
        <v>6407</v>
      </c>
      <c r="FP948" s="190" t="s">
        <v>6406</v>
      </c>
      <c r="FQ948" s="193">
        <v>36074</v>
      </c>
      <c r="FR948" s="193">
        <v>18037</v>
      </c>
      <c r="FS948" s="190" t="s">
        <v>271</v>
      </c>
      <c r="FT948" s="190" t="s">
        <v>271</v>
      </c>
      <c r="FU948" s="190" t="s">
        <v>271</v>
      </c>
      <c r="FV948" s="190" t="s">
        <v>271</v>
      </c>
      <c r="FW948" s="190" t="s">
        <v>271</v>
      </c>
      <c r="FX948" s="190" t="s">
        <v>271</v>
      </c>
      <c r="FY948" s="190" t="s">
        <v>271</v>
      </c>
      <c r="FZ948" s="190" t="s">
        <v>271</v>
      </c>
      <c r="GA948" s="190" t="s">
        <v>271</v>
      </c>
      <c r="GB948" s="190" t="s">
        <v>271</v>
      </c>
      <c r="GC948" s="190" t="s">
        <v>272</v>
      </c>
      <c r="GD948" s="190" t="s">
        <v>271</v>
      </c>
      <c r="GE948" s="190" t="s">
        <v>271</v>
      </c>
    </row>
    <row r="949" spans="1:187" x14ac:dyDescent="0.3">
      <c r="A949" s="190" t="s">
        <v>372</v>
      </c>
      <c r="B949" s="190">
        <v>3436</v>
      </c>
      <c r="C949" s="190" t="s">
        <v>191</v>
      </c>
      <c r="D949" s="190" t="s">
        <v>243</v>
      </c>
      <c r="E949" s="190" t="s">
        <v>5547</v>
      </c>
      <c r="F949" s="190" t="s">
        <v>5546</v>
      </c>
      <c r="G949" s="190" t="s">
        <v>5395</v>
      </c>
      <c r="H949" s="190" t="s">
        <v>369</v>
      </c>
      <c r="I949" s="190" t="s">
        <v>3695</v>
      </c>
      <c r="J949" s="190" t="s">
        <v>5532</v>
      </c>
      <c r="K949" s="190" t="s">
        <v>271</v>
      </c>
      <c r="L949" s="190" t="s">
        <v>271</v>
      </c>
      <c r="M949" s="190" t="s">
        <v>271</v>
      </c>
      <c r="N949" s="190" t="s">
        <v>271</v>
      </c>
      <c r="O949" s="190" t="s">
        <v>271</v>
      </c>
      <c r="P949" s="190" t="s">
        <v>271</v>
      </c>
      <c r="Q949" s="191">
        <v>40544</v>
      </c>
      <c r="R949" s="191">
        <v>42369</v>
      </c>
      <c r="T949" s="190" t="s">
        <v>549</v>
      </c>
      <c r="U949" s="194">
        <v>754955</v>
      </c>
      <c r="V949" s="190" t="s">
        <v>5531</v>
      </c>
      <c r="W949" s="190" t="s">
        <v>5545</v>
      </c>
      <c r="X949" s="190" t="s">
        <v>5529</v>
      </c>
      <c r="Y949" s="190" t="s">
        <v>5528</v>
      </c>
      <c r="Z949" s="190" t="s">
        <v>5544</v>
      </c>
      <c r="AA949" s="190" t="s">
        <v>2409</v>
      </c>
      <c r="AB949" s="190" t="s">
        <v>310</v>
      </c>
      <c r="AC949" s="190" t="s">
        <v>5543</v>
      </c>
      <c r="AD949" s="190" t="s">
        <v>289</v>
      </c>
      <c r="AE949" s="190" t="s">
        <v>5526</v>
      </c>
      <c r="AF949" s="190" t="s">
        <v>5542</v>
      </c>
      <c r="AG949" s="193">
        <v>0</v>
      </c>
      <c r="AH949" s="193">
        <v>0</v>
      </c>
      <c r="AI949" s="193">
        <v>0</v>
      </c>
      <c r="AJ949" s="193">
        <v>6000</v>
      </c>
      <c r="AK949" s="193">
        <v>6000</v>
      </c>
      <c r="AL949" s="193">
        <v>12000</v>
      </c>
      <c r="AM949" s="193">
        <v>0</v>
      </c>
      <c r="AN949" s="193">
        <v>0</v>
      </c>
      <c r="AO949" s="193">
        <v>0</v>
      </c>
      <c r="AP949" s="193">
        <v>0</v>
      </c>
      <c r="AQ949" s="193">
        <v>0</v>
      </c>
      <c r="AR949" s="193">
        <v>0</v>
      </c>
      <c r="AS949" s="190" t="s">
        <v>271</v>
      </c>
      <c r="AT949" s="193" t="s">
        <v>271</v>
      </c>
      <c r="AU949" s="193" t="s">
        <v>271</v>
      </c>
      <c r="AV949" s="190" t="s">
        <v>271</v>
      </c>
      <c r="AW949" s="193" t="s">
        <v>271</v>
      </c>
      <c r="AX949" s="193" t="s">
        <v>271</v>
      </c>
      <c r="AY949" s="190" t="s">
        <v>271</v>
      </c>
      <c r="AZ949" s="193" t="s">
        <v>271</v>
      </c>
      <c r="BA949" s="193" t="s">
        <v>271</v>
      </c>
      <c r="BB949" s="190" t="s">
        <v>271</v>
      </c>
      <c r="BC949" s="193" t="s">
        <v>271</v>
      </c>
      <c r="BD949" s="193" t="s">
        <v>271</v>
      </c>
      <c r="BE949" s="190" t="s">
        <v>271</v>
      </c>
      <c r="BF949" s="193" t="s">
        <v>271</v>
      </c>
      <c r="BG949" s="193" t="s">
        <v>271</v>
      </c>
      <c r="BH949" s="190" t="s">
        <v>271</v>
      </c>
      <c r="BI949" s="193" t="s">
        <v>271</v>
      </c>
      <c r="BJ949" s="193" t="s">
        <v>271</v>
      </c>
      <c r="BK949" s="190" t="s">
        <v>271</v>
      </c>
      <c r="BL949" s="193" t="s">
        <v>271</v>
      </c>
      <c r="BM949" s="193" t="s">
        <v>271</v>
      </c>
      <c r="BN949" s="190" t="s">
        <v>271</v>
      </c>
      <c r="BO949" s="193" t="s">
        <v>271</v>
      </c>
      <c r="BP949" s="193" t="s">
        <v>271</v>
      </c>
      <c r="BQ949" s="190" t="s">
        <v>271</v>
      </c>
      <c r="BR949" s="193" t="s">
        <v>271</v>
      </c>
      <c r="BS949" s="193" t="s">
        <v>271</v>
      </c>
      <c r="BT949" s="190" t="s">
        <v>271</v>
      </c>
      <c r="BU949" s="193" t="s">
        <v>271</v>
      </c>
      <c r="BV949" s="193" t="s">
        <v>271</v>
      </c>
      <c r="BW949" s="193">
        <v>0</v>
      </c>
      <c r="BX949" s="193">
        <v>0</v>
      </c>
      <c r="BY949" s="193">
        <v>0</v>
      </c>
      <c r="BZ949" s="193">
        <v>4300</v>
      </c>
      <c r="CA949" s="193">
        <v>2316</v>
      </c>
      <c r="CB949" s="193">
        <v>6616</v>
      </c>
      <c r="CC949" s="190" t="s">
        <v>287</v>
      </c>
      <c r="CD949" s="193">
        <v>30</v>
      </c>
      <c r="CE949" s="193">
        <v>0</v>
      </c>
      <c r="CF949" s="190" t="s">
        <v>287</v>
      </c>
      <c r="CG949" s="193">
        <v>6616</v>
      </c>
      <c r="CH949" s="193">
        <v>0</v>
      </c>
      <c r="CI949" s="190" t="s">
        <v>271</v>
      </c>
      <c r="CJ949" s="193" t="s">
        <v>271</v>
      </c>
      <c r="CK949" s="193" t="s">
        <v>271</v>
      </c>
      <c r="CL949" s="190" t="s">
        <v>287</v>
      </c>
      <c r="CM949" s="193">
        <v>99</v>
      </c>
      <c r="CN949" s="193">
        <v>0</v>
      </c>
      <c r="CO949" s="190" t="s">
        <v>287</v>
      </c>
      <c r="CP949" s="193">
        <v>0</v>
      </c>
      <c r="CQ949" s="193">
        <v>0</v>
      </c>
      <c r="CR949" s="190" t="s">
        <v>271</v>
      </c>
      <c r="CS949" s="193" t="s">
        <v>271</v>
      </c>
      <c r="CT949" s="193" t="s">
        <v>271</v>
      </c>
      <c r="CU949" s="190" t="s">
        <v>271</v>
      </c>
      <c r="CV949" s="193" t="s">
        <v>271</v>
      </c>
      <c r="CW949" s="193" t="s">
        <v>271</v>
      </c>
      <c r="CX949" s="190" t="s">
        <v>271</v>
      </c>
      <c r="CY949" s="193" t="s">
        <v>271</v>
      </c>
      <c r="CZ949" s="193" t="s">
        <v>271</v>
      </c>
      <c r="DA949" s="190" t="s">
        <v>271</v>
      </c>
      <c r="DB949" s="193" t="s">
        <v>271</v>
      </c>
      <c r="DC949" s="193" t="s">
        <v>271</v>
      </c>
      <c r="DD949" s="190" t="s">
        <v>271</v>
      </c>
      <c r="DE949" s="193" t="s">
        <v>271</v>
      </c>
      <c r="DF949" s="193" t="s">
        <v>271</v>
      </c>
      <c r="DG949" s="190" t="s">
        <v>271</v>
      </c>
      <c r="DH949" s="193" t="s">
        <v>271</v>
      </c>
      <c r="DI949" s="193" t="s">
        <v>271</v>
      </c>
      <c r="DJ949" s="190" t="s">
        <v>287</v>
      </c>
      <c r="DK949" s="193">
        <v>134</v>
      </c>
      <c r="DL949" s="193">
        <v>0</v>
      </c>
      <c r="DM949" s="190" t="s">
        <v>271</v>
      </c>
      <c r="DN949" s="193" t="s">
        <v>271</v>
      </c>
      <c r="DO949" s="193" t="s">
        <v>271</v>
      </c>
      <c r="DP949" s="190" t="s">
        <v>271</v>
      </c>
      <c r="DQ949" s="193" t="s">
        <v>271</v>
      </c>
      <c r="DR949" s="193" t="s">
        <v>271</v>
      </c>
      <c r="DS949" s="190" t="s">
        <v>271</v>
      </c>
      <c r="DT949" s="193" t="s">
        <v>271</v>
      </c>
      <c r="DU949" s="193" t="s">
        <v>271</v>
      </c>
      <c r="DV949" s="190" t="s">
        <v>287</v>
      </c>
      <c r="DW949" s="193">
        <v>4398</v>
      </c>
      <c r="DX949" s="193">
        <v>0</v>
      </c>
      <c r="DY949" s="190" t="s">
        <v>356</v>
      </c>
      <c r="DZ949" s="190" t="s">
        <v>272</v>
      </c>
      <c r="EA949" s="190" t="s">
        <v>785</v>
      </c>
      <c r="EB949" s="190" t="s">
        <v>286</v>
      </c>
      <c r="EC949" s="190" t="s">
        <v>297</v>
      </c>
      <c r="ED949" s="190" t="s">
        <v>271</v>
      </c>
      <c r="EE949" s="190" t="s">
        <v>271</v>
      </c>
      <c r="EF949" s="190" t="s">
        <v>271</v>
      </c>
      <c r="EG949" s="190" t="s">
        <v>321</v>
      </c>
      <c r="EH949" s="190" t="s">
        <v>320</v>
      </c>
      <c r="EI949" s="190" t="s">
        <v>319</v>
      </c>
      <c r="EJ949" s="190" t="s">
        <v>246</v>
      </c>
      <c r="EK949" s="190" t="s">
        <v>351</v>
      </c>
      <c r="EL949" s="190" t="s">
        <v>297</v>
      </c>
      <c r="EM949" s="190" t="s">
        <v>272</v>
      </c>
      <c r="EN949" s="190" t="s">
        <v>272</v>
      </c>
      <c r="EO949" s="190" t="s">
        <v>272</v>
      </c>
      <c r="EP949" s="190" t="s">
        <v>281</v>
      </c>
      <c r="EQ949" s="190">
        <v>3</v>
      </c>
      <c r="ER949" s="190" t="s">
        <v>349</v>
      </c>
      <c r="ES949" s="190" t="s">
        <v>272</v>
      </c>
      <c r="ET949" s="190" t="s">
        <v>272</v>
      </c>
      <c r="EU949" s="190" t="s">
        <v>272</v>
      </c>
      <c r="EV949" s="190" t="s">
        <v>272</v>
      </c>
      <c r="EW949" s="190" t="s">
        <v>303</v>
      </c>
      <c r="EX949" s="190">
        <v>4</v>
      </c>
      <c r="EY949" s="190" t="s">
        <v>278</v>
      </c>
      <c r="EZ949" s="190" t="s">
        <v>266</v>
      </c>
      <c r="FA949" s="190" t="s">
        <v>257</v>
      </c>
      <c r="FB949" s="193">
        <v>2</v>
      </c>
      <c r="FC949" s="190" t="s">
        <v>276</v>
      </c>
      <c r="FD949" s="190" t="s">
        <v>348</v>
      </c>
      <c r="FE949" s="190" t="s">
        <v>442</v>
      </c>
      <c r="FF949" s="190" t="s">
        <v>263</v>
      </c>
      <c r="FG949" s="190" t="s">
        <v>5541</v>
      </c>
      <c r="FH949" s="190" t="s">
        <v>5540</v>
      </c>
      <c r="FI949" s="190" t="s">
        <v>5521</v>
      </c>
      <c r="FJ949" s="190" t="s">
        <v>5520</v>
      </c>
      <c r="FK949" s="190" t="s">
        <v>5519</v>
      </c>
      <c r="FL949" s="190" t="s">
        <v>5539</v>
      </c>
      <c r="FM949" s="190" t="s">
        <v>5538</v>
      </c>
      <c r="FN949" s="190" t="s">
        <v>5537</v>
      </c>
      <c r="FO949" s="190" t="s">
        <v>5536</v>
      </c>
      <c r="FP949" s="190" t="s">
        <v>5535</v>
      </c>
      <c r="FQ949" s="193">
        <v>0</v>
      </c>
      <c r="FR949" s="193">
        <v>6616</v>
      </c>
      <c r="FS949" s="190" t="s">
        <v>297</v>
      </c>
      <c r="FT949" s="190" t="s">
        <v>297</v>
      </c>
      <c r="FU949" s="190" t="s">
        <v>297</v>
      </c>
      <c r="FV949" s="190" t="s">
        <v>297</v>
      </c>
      <c r="FW949" s="190" t="s">
        <v>297</v>
      </c>
      <c r="FX949" s="190" t="s">
        <v>297</v>
      </c>
      <c r="FY949" s="190" t="s">
        <v>297</v>
      </c>
      <c r="FZ949" s="190" t="s">
        <v>297</v>
      </c>
      <c r="GA949" s="190" t="s">
        <v>272</v>
      </c>
      <c r="GB949" s="190" t="s">
        <v>272</v>
      </c>
      <c r="GC949" s="190" t="s">
        <v>272</v>
      </c>
      <c r="GD949" s="190" t="s">
        <v>297</v>
      </c>
      <c r="GE949" s="190" t="s">
        <v>272</v>
      </c>
    </row>
    <row r="950" spans="1:187" x14ac:dyDescent="0.3">
      <c r="A950" s="190" t="s">
        <v>372</v>
      </c>
      <c r="B950" s="190">
        <v>3437</v>
      </c>
      <c r="C950" s="190" t="s">
        <v>191</v>
      </c>
      <c r="D950" s="190" t="s">
        <v>243</v>
      </c>
      <c r="E950" s="190" t="s">
        <v>5534</v>
      </c>
      <c r="F950" s="190" t="s">
        <v>5533</v>
      </c>
      <c r="G950" s="190" t="s">
        <v>5395</v>
      </c>
      <c r="H950" s="190" t="s">
        <v>369</v>
      </c>
      <c r="I950" s="190" t="s">
        <v>3695</v>
      </c>
      <c r="J950" s="190" t="s">
        <v>5532</v>
      </c>
      <c r="K950" s="190" t="s">
        <v>271</v>
      </c>
      <c r="L950" s="190" t="s">
        <v>271</v>
      </c>
      <c r="M950" s="190" t="s">
        <v>271</v>
      </c>
      <c r="N950" s="190" t="s">
        <v>271</v>
      </c>
      <c r="O950" s="190" t="s">
        <v>271</v>
      </c>
      <c r="P950" s="190" t="s">
        <v>271</v>
      </c>
      <c r="Q950" s="191">
        <v>42370</v>
      </c>
      <c r="R950" s="191">
        <v>44196</v>
      </c>
      <c r="T950" s="190" t="s">
        <v>549</v>
      </c>
      <c r="U950" s="194">
        <v>947810</v>
      </c>
      <c r="V950" s="190" t="s">
        <v>5531</v>
      </c>
      <c r="W950" s="190" t="s">
        <v>5530</v>
      </c>
      <c r="X950" s="190" t="s">
        <v>5529</v>
      </c>
      <c r="Y950" s="190" t="s">
        <v>5528</v>
      </c>
      <c r="Z950" s="190" t="s">
        <v>2410</v>
      </c>
      <c r="AA950" s="190" t="s">
        <v>2409</v>
      </c>
      <c r="AB950" s="190" t="s">
        <v>310</v>
      </c>
      <c r="AC950" s="190" t="s">
        <v>5527</v>
      </c>
      <c r="AD950" s="190" t="s">
        <v>325</v>
      </c>
      <c r="AE950" s="190" t="s">
        <v>5526</v>
      </c>
      <c r="AF950" s="190" t="s">
        <v>5525</v>
      </c>
      <c r="AG950" s="193">
        <v>0</v>
      </c>
      <c r="AH950" s="193">
        <v>0</v>
      </c>
      <c r="AI950" s="193">
        <v>0</v>
      </c>
      <c r="AJ950" s="193">
        <v>20900</v>
      </c>
      <c r="AK950" s="193">
        <v>17100</v>
      </c>
      <c r="AL950" s="193">
        <v>38000</v>
      </c>
      <c r="AM950" s="193">
        <v>0</v>
      </c>
      <c r="AN950" s="193">
        <v>0</v>
      </c>
      <c r="AO950" s="193">
        <v>0</v>
      </c>
      <c r="AP950" s="193">
        <v>0</v>
      </c>
      <c r="AQ950" s="193">
        <v>0</v>
      </c>
      <c r="AR950" s="193">
        <v>0</v>
      </c>
      <c r="AS950" s="190" t="s">
        <v>271</v>
      </c>
      <c r="AT950" s="193" t="s">
        <v>271</v>
      </c>
      <c r="AU950" s="193" t="s">
        <v>271</v>
      </c>
      <c r="AV950" s="190" t="s">
        <v>271</v>
      </c>
      <c r="AW950" s="193" t="s">
        <v>271</v>
      </c>
      <c r="AX950" s="193" t="s">
        <v>271</v>
      </c>
      <c r="AY950" s="190" t="s">
        <v>271</v>
      </c>
      <c r="AZ950" s="193" t="s">
        <v>271</v>
      </c>
      <c r="BA950" s="193" t="s">
        <v>271</v>
      </c>
      <c r="BB950" s="190" t="s">
        <v>271</v>
      </c>
      <c r="BC950" s="193" t="s">
        <v>271</v>
      </c>
      <c r="BD950" s="193" t="s">
        <v>271</v>
      </c>
      <c r="BE950" s="190" t="s">
        <v>271</v>
      </c>
      <c r="BF950" s="193" t="s">
        <v>271</v>
      </c>
      <c r="BG950" s="193" t="s">
        <v>271</v>
      </c>
      <c r="BH950" s="190" t="s">
        <v>271</v>
      </c>
      <c r="BI950" s="193" t="s">
        <v>271</v>
      </c>
      <c r="BJ950" s="193" t="s">
        <v>271</v>
      </c>
      <c r="BK950" s="190" t="s">
        <v>271</v>
      </c>
      <c r="BL950" s="193" t="s">
        <v>271</v>
      </c>
      <c r="BM950" s="193" t="s">
        <v>271</v>
      </c>
      <c r="BN950" s="190" t="s">
        <v>271</v>
      </c>
      <c r="BO950" s="193" t="s">
        <v>271</v>
      </c>
      <c r="BP950" s="193" t="s">
        <v>271</v>
      </c>
      <c r="BQ950" s="190" t="s">
        <v>271</v>
      </c>
      <c r="BR950" s="193" t="s">
        <v>271</v>
      </c>
      <c r="BS950" s="193" t="s">
        <v>271</v>
      </c>
      <c r="BT950" s="190" t="s">
        <v>271</v>
      </c>
      <c r="BU950" s="193" t="s">
        <v>271</v>
      </c>
      <c r="BV950" s="193" t="s">
        <v>271</v>
      </c>
      <c r="BW950" s="193">
        <v>0</v>
      </c>
      <c r="BX950" s="193">
        <v>0</v>
      </c>
      <c r="BY950" s="193">
        <v>0</v>
      </c>
      <c r="BZ950" s="193">
        <v>45</v>
      </c>
      <c r="CA950" s="193">
        <v>79</v>
      </c>
      <c r="CB950" s="193">
        <v>124</v>
      </c>
      <c r="CC950" s="190" t="s">
        <v>287</v>
      </c>
      <c r="CD950" s="193">
        <v>22</v>
      </c>
      <c r="CE950" s="193">
        <v>0</v>
      </c>
      <c r="CF950" s="190" t="s">
        <v>287</v>
      </c>
      <c r="CG950" s="193">
        <v>0</v>
      </c>
      <c r="CH950" s="193">
        <v>0</v>
      </c>
      <c r="CI950" s="190" t="s">
        <v>271</v>
      </c>
      <c r="CJ950" s="193" t="s">
        <v>271</v>
      </c>
      <c r="CK950" s="193" t="s">
        <v>271</v>
      </c>
      <c r="CL950" s="190" t="s">
        <v>287</v>
      </c>
      <c r="CM950" s="193">
        <v>70</v>
      </c>
      <c r="CN950" s="193">
        <v>0</v>
      </c>
      <c r="CO950" s="190" t="s">
        <v>287</v>
      </c>
      <c r="CP950" s="193">
        <v>0</v>
      </c>
      <c r="CQ950" s="193">
        <v>0</v>
      </c>
      <c r="CR950" s="190" t="s">
        <v>271</v>
      </c>
      <c r="CS950" s="193" t="s">
        <v>271</v>
      </c>
      <c r="CT950" s="193" t="s">
        <v>271</v>
      </c>
      <c r="CU950" s="190" t="s">
        <v>287</v>
      </c>
      <c r="CV950" s="193">
        <v>0</v>
      </c>
      <c r="CW950" s="193">
        <v>0</v>
      </c>
      <c r="CX950" s="190" t="s">
        <v>271</v>
      </c>
      <c r="CY950" s="193" t="s">
        <v>271</v>
      </c>
      <c r="CZ950" s="193" t="s">
        <v>271</v>
      </c>
      <c r="DA950" s="190" t="s">
        <v>271</v>
      </c>
      <c r="DB950" s="193" t="s">
        <v>271</v>
      </c>
      <c r="DC950" s="193" t="s">
        <v>271</v>
      </c>
      <c r="DD950" s="190" t="s">
        <v>271</v>
      </c>
      <c r="DE950" s="193" t="s">
        <v>271</v>
      </c>
      <c r="DF950" s="193" t="s">
        <v>271</v>
      </c>
      <c r="DG950" s="190" t="s">
        <v>271</v>
      </c>
      <c r="DH950" s="193" t="s">
        <v>271</v>
      </c>
      <c r="DI950" s="193" t="s">
        <v>271</v>
      </c>
      <c r="DJ950" s="190" t="s">
        <v>287</v>
      </c>
      <c r="DK950" s="193">
        <v>0</v>
      </c>
      <c r="DL950" s="193">
        <v>0</v>
      </c>
      <c r="DM950" s="190" t="s">
        <v>287</v>
      </c>
      <c r="DN950" s="193">
        <v>15</v>
      </c>
      <c r="DO950" s="193">
        <v>0</v>
      </c>
      <c r="DP950" s="190" t="s">
        <v>271</v>
      </c>
      <c r="DQ950" s="193" t="s">
        <v>271</v>
      </c>
      <c r="DR950" s="193" t="s">
        <v>271</v>
      </c>
      <c r="DS950" s="190" t="s">
        <v>271</v>
      </c>
      <c r="DT950" s="193" t="s">
        <v>271</v>
      </c>
      <c r="DU950" s="193" t="s">
        <v>271</v>
      </c>
      <c r="DV950" s="190" t="s">
        <v>271</v>
      </c>
      <c r="DW950" s="193" t="s">
        <v>271</v>
      </c>
      <c r="DX950" s="193" t="s">
        <v>271</v>
      </c>
      <c r="DY950" s="190" t="s">
        <v>356</v>
      </c>
      <c r="DZ950" s="190" t="s">
        <v>297</v>
      </c>
      <c r="EA950" s="190" t="s">
        <v>271</v>
      </c>
      <c r="EB950" s="190" t="s">
        <v>271</v>
      </c>
      <c r="EC950" s="190" t="s">
        <v>297</v>
      </c>
      <c r="ED950" s="190" t="s">
        <v>271</v>
      </c>
      <c r="EE950" s="190" t="s">
        <v>271</v>
      </c>
      <c r="EF950" s="190" t="s">
        <v>5524</v>
      </c>
      <c r="EG950" s="190" t="s">
        <v>321</v>
      </c>
      <c r="EH950" s="190" t="s">
        <v>284</v>
      </c>
      <c r="EI950" s="190" t="s">
        <v>319</v>
      </c>
      <c r="EJ950" s="190" t="s">
        <v>246</v>
      </c>
      <c r="EK950" s="190" t="s">
        <v>351</v>
      </c>
      <c r="EL950" s="190" t="s">
        <v>297</v>
      </c>
      <c r="EM950" s="190" t="s">
        <v>272</v>
      </c>
      <c r="EN950" s="190" t="s">
        <v>272</v>
      </c>
      <c r="EO950" s="190" t="s">
        <v>272</v>
      </c>
      <c r="EP950" s="190" t="s">
        <v>281</v>
      </c>
      <c r="EQ950" s="190">
        <v>3</v>
      </c>
      <c r="ER950" s="190" t="s">
        <v>349</v>
      </c>
      <c r="ES950" s="190" t="s">
        <v>272</v>
      </c>
      <c r="ET950" s="190" t="s">
        <v>272</v>
      </c>
      <c r="EU950" s="190" t="s">
        <v>272</v>
      </c>
      <c r="EV950" s="190" t="s">
        <v>272</v>
      </c>
      <c r="EW950" s="190" t="s">
        <v>303</v>
      </c>
      <c r="EX950" s="190">
        <v>4</v>
      </c>
      <c r="EY950" s="190" t="s">
        <v>278</v>
      </c>
      <c r="EZ950" s="190" t="s">
        <v>267</v>
      </c>
      <c r="FA950" s="190" t="s">
        <v>257</v>
      </c>
      <c r="FB950" s="193">
        <v>7</v>
      </c>
      <c r="FC950" s="190" t="s">
        <v>1041</v>
      </c>
      <c r="FD950" s="190" t="s">
        <v>537</v>
      </c>
      <c r="FE950" s="190" t="s">
        <v>276</v>
      </c>
      <c r="FF950" s="190" t="s">
        <v>263</v>
      </c>
      <c r="FG950" s="190" t="s">
        <v>5523</v>
      </c>
      <c r="FH950" s="190" t="s">
        <v>5522</v>
      </c>
      <c r="FI950" s="190" t="s">
        <v>5521</v>
      </c>
      <c r="FJ950" s="190" t="s">
        <v>5520</v>
      </c>
      <c r="FK950" s="190" t="s">
        <v>5519</v>
      </c>
      <c r="FL950" s="190" t="s">
        <v>5518</v>
      </c>
      <c r="FM950" s="190" t="s">
        <v>5517</v>
      </c>
      <c r="FN950" s="190" t="s">
        <v>5516</v>
      </c>
      <c r="FO950" s="190" t="s">
        <v>5515</v>
      </c>
      <c r="FP950" s="190" t="s">
        <v>5514</v>
      </c>
      <c r="FQ950" s="193">
        <v>0</v>
      </c>
      <c r="FR950" s="193">
        <v>124</v>
      </c>
      <c r="FS950" s="190" t="s">
        <v>297</v>
      </c>
      <c r="FT950" s="190" t="s">
        <v>297</v>
      </c>
      <c r="FU950" s="190" t="s">
        <v>297</v>
      </c>
      <c r="FV950" s="190" t="s">
        <v>297</v>
      </c>
      <c r="FW950" s="190" t="s">
        <v>297</v>
      </c>
      <c r="FX950" s="190" t="s">
        <v>297</v>
      </c>
      <c r="FY950" s="190" t="s">
        <v>297</v>
      </c>
      <c r="FZ950" s="190" t="s">
        <v>297</v>
      </c>
      <c r="GA950" s="190" t="s">
        <v>272</v>
      </c>
      <c r="GB950" s="190" t="s">
        <v>272</v>
      </c>
      <c r="GC950" s="190" t="s">
        <v>297</v>
      </c>
      <c r="GD950" s="190" t="s">
        <v>297</v>
      </c>
      <c r="GE950" s="190" t="s">
        <v>297</v>
      </c>
    </row>
    <row r="951" spans="1:187" x14ac:dyDescent="0.3">
      <c r="A951" s="190" t="s">
        <v>372</v>
      </c>
      <c r="B951" s="190">
        <v>3435</v>
      </c>
      <c r="C951" s="190" t="s">
        <v>191</v>
      </c>
      <c r="D951" s="190" t="s">
        <v>243</v>
      </c>
      <c r="E951" s="190" t="s">
        <v>2417</v>
      </c>
      <c r="F951" s="190" t="s">
        <v>2416</v>
      </c>
      <c r="G951" s="190" t="s">
        <v>2289</v>
      </c>
      <c r="H951" s="190" t="s">
        <v>369</v>
      </c>
      <c r="I951" s="190" t="s">
        <v>2364</v>
      </c>
      <c r="J951" s="190" t="s">
        <v>2415</v>
      </c>
      <c r="K951" s="190" t="s">
        <v>271</v>
      </c>
      <c r="L951" s="190" t="s">
        <v>271</v>
      </c>
      <c r="M951" s="190" t="s">
        <v>271</v>
      </c>
      <c r="N951" s="190" t="s">
        <v>271</v>
      </c>
      <c r="O951" s="190" t="s">
        <v>271</v>
      </c>
      <c r="P951" s="190" t="s">
        <v>271</v>
      </c>
      <c r="Q951" s="191">
        <v>41365</v>
      </c>
      <c r="R951" s="191">
        <v>43100</v>
      </c>
      <c r="T951" s="190" t="s">
        <v>366</v>
      </c>
      <c r="U951" s="194">
        <v>625234</v>
      </c>
      <c r="V951" s="190" t="s">
        <v>2414</v>
      </c>
      <c r="W951" s="190" t="s">
        <v>2413</v>
      </c>
      <c r="X951" s="190" t="s">
        <v>2412</v>
      </c>
      <c r="Y951" s="190" t="s">
        <v>2411</v>
      </c>
      <c r="Z951" s="190" t="s">
        <v>2410</v>
      </c>
      <c r="AA951" s="190" t="s">
        <v>2409</v>
      </c>
      <c r="AB951" s="190" t="s">
        <v>310</v>
      </c>
      <c r="AC951" s="190" t="s">
        <v>2408</v>
      </c>
      <c r="AD951" s="190" t="s">
        <v>325</v>
      </c>
      <c r="AE951" s="190" t="s">
        <v>2407</v>
      </c>
      <c r="AF951" s="190" t="s">
        <v>2406</v>
      </c>
      <c r="AG951" s="193">
        <v>0</v>
      </c>
      <c r="AH951" s="193">
        <v>0</v>
      </c>
      <c r="AI951" s="193">
        <v>0</v>
      </c>
      <c r="AJ951" s="193">
        <v>34500</v>
      </c>
      <c r="AK951" s="193">
        <v>80500</v>
      </c>
      <c r="AL951" s="193">
        <v>115000</v>
      </c>
      <c r="AM951" s="193">
        <v>0</v>
      </c>
      <c r="AN951" s="193">
        <v>0</v>
      </c>
      <c r="AO951" s="193">
        <v>0</v>
      </c>
      <c r="AP951" s="193">
        <v>0</v>
      </c>
      <c r="AQ951" s="193">
        <v>0</v>
      </c>
      <c r="AR951" s="193">
        <v>0</v>
      </c>
      <c r="AS951" s="190" t="s">
        <v>271</v>
      </c>
      <c r="AT951" s="193" t="s">
        <v>271</v>
      </c>
      <c r="AU951" s="193" t="s">
        <v>271</v>
      </c>
      <c r="AV951" s="190" t="s">
        <v>271</v>
      </c>
      <c r="AW951" s="193" t="s">
        <v>271</v>
      </c>
      <c r="AX951" s="193" t="s">
        <v>271</v>
      </c>
      <c r="AY951" s="190" t="s">
        <v>271</v>
      </c>
      <c r="AZ951" s="193" t="s">
        <v>271</v>
      </c>
      <c r="BA951" s="193" t="s">
        <v>271</v>
      </c>
      <c r="BB951" s="190" t="s">
        <v>271</v>
      </c>
      <c r="BC951" s="193" t="s">
        <v>271</v>
      </c>
      <c r="BD951" s="193" t="s">
        <v>271</v>
      </c>
      <c r="BE951" s="190" t="s">
        <v>271</v>
      </c>
      <c r="BF951" s="193" t="s">
        <v>271</v>
      </c>
      <c r="BG951" s="193" t="s">
        <v>271</v>
      </c>
      <c r="BH951" s="190" t="s">
        <v>271</v>
      </c>
      <c r="BI951" s="193" t="s">
        <v>271</v>
      </c>
      <c r="BJ951" s="193" t="s">
        <v>271</v>
      </c>
      <c r="BK951" s="190" t="s">
        <v>271</v>
      </c>
      <c r="BL951" s="193" t="s">
        <v>271</v>
      </c>
      <c r="BM951" s="193" t="s">
        <v>271</v>
      </c>
      <c r="BN951" s="190" t="s">
        <v>271</v>
      </c>
      <c r="BO951" s="193" t="s">
        <v>271</v>
      </c>
      <c r="BP951" s="193" t="s">
        <v>271</v>
      </c>
      <c r="BQ951" s="190" t="s">
        <v>271</v>
      </c>
      <c r="BR951" s="193" t="s">
        <v>271</v>
      </c>
      <c r="BS951" s="193" t="s">
        <v>271</v>
      </c>
      <c r="BT951" s="190" t="s">
        <v>271</v>
      </c>
      <c r="BU951" s="193" t="s">
        <v>271</v>
      </c>
      <c r="BV951" s="193" t="s">
        <v>271</v>
      </c>
      <c r="BW951" s="193">
        <v>0</v>
      </c>
      <c r="BX951" s="193">
        <v>0</v>
      </c>
      <c r="BY951" s="193">
        <v>0</v>
      </c>
      <c r="BZ951" s="193">
        <v>34500</v>
      </c>
      <c r="CA951" s="193">
        <v>80500</v>
      </c>
      <c r="CB951" s="193">
        <v>115000</v>
      </c>
      <c r="CC951" s="190" t="s">
        <v>271</v>
      </c>
      <c r="CD951" s="193" t="s">
        <v>271</v>
      </c>
      <c r="CE951" s="193" t="s">
        <v>271</v>
      </c>
      <c r="CF951" s="190" t="s">
        <v>271</v>
      </c>
      <c r="CG951" s="193" t="s">
        <v>271</v>
      </c>
      <c r="CH951" s="193" t="s">
        <v>271</v>
      </c>
      <c r="CI951" s="190" t="s">
        <v>271</v>
      </c>
      <c r="CJ951" s="193" t="s">
        <v>271</v>
      </c>
      <c r="CK951" s="193" t="s">
        <v>271</v>
      </c>
      <c r="CL951" s="190" t="s">
        <v>271</v>
      </c>
      <c r="CM951" s="193" t="s">
        <v>271</v>
      </c>
      <c r="CN951" s="193" t="s">
        <v>271</v>
      </c>
      <c r="CO951" s="190" t="s">
        <v>271</v>
      </c>
      <c r="CP951" s="193" t="s">
        <v>271</v>
      </c>
      <c r="CQ951" s="193" t="s">
        <v>271</v>
      </c>
      <c r="CR951" s="190" t="s">
        <v>271</v>
      </c>
      <c r="CS951" s="193" t="s">
        <v>271</v>
      </c>
      <c r="CT951" s="193" t="s">
        <v>271</v>
      </c>
      <c r="CU951" s="190" t="s">
        <v>271</v>
      </c>
      <c r="CV951" s="193" t="s">
        <v>271</v>
      </c>
      <c r="CW951" s="193" t="s">
        <v>271</v>
      </c>
      <c r="CX951" s="190" t="s">
        <v>271</v>
      </c>
      <c r="CY951" s="193" t="s">
        <v>271</v>
      </c>
      <c r="CZ951" s="193" t="s">
        <v>271</v>
      </c>
      <c r="DA951" s="190" t="s">
        <v>271</v>
      </c>
      <c r="DB951" s="193" t="s">
        <v>271</v>
      </c>
      <c r="DC951" s="193" t="s">
        <v>271</v>
      </c>
      <c r="DD951" s="190" t="s">
        <v>271</v>
      </c>
      <c r="DE951" s="193" t="s">
        <v>271</v>
      </c>
      <c r="DF951" s="193" t="s">
        <v>271</v>
      </c>
      <c r="DG951" s="190" t="s">
        <v>271</v>
      </c>
      <c r="DH951" s="193" t="s">
        <v>271</v>
      </c>
      <c r="DI951" s="193" t="s">
        <v>271</v>
      </c>
      <c r="DJ951" s="190" t="s">
        <v>287</v>
      </c>
      <c r="DK951" s="193">
        <v>115000</v>
      </c>
      <c r="DL951" s="193">
        <v>0</v>
      </c>
      <c r="DM951" s="190" t="s">
        <v>287</v>
      </c>
      <c r="DN951" s="193">
        <v>115000</v>
      </c>
      <c r="DO951" s="193">
        <v>0</v>
      </c>
      <c r="DP951" s="190" t="s">
        <v>271</v>
      </c>
      <c r="DQ951" s="193" t="s">
        <v>271</v>
      </c>
      <c r="DR951" s="193" t="s">
        <v>271</v>
      </c>
      <c r="DS951" s="190" t="s">
        <v>271</v>
      </c>
      <c r="DT951" s="193" t="s">
        <v>271</v>
      </c>
      <c r="DU951" s="193" t="s">
        <v>271</v>
      </c>
      <c r="DV951" s="190" t="s">
        <v>271</v>
      </c>
      <c r="DW951" s="193" t="s">
        <v>271</v>
      </c>
      <c r="DX951" s="193" t="s">
        <v>271</v>
      </c>
      <c r="DY951" s="190" t="s">
        <v>356</v>
      </c>
      <c r="DZ951" s="190" t="s">
        <v>272</v>
      </c>
      <c r="EA951" s="190" t="s">
        <v>381</v>
      </c>
      <c r="EB951" s="190" t="s">
        <v>286</v>
      </c>
      <c r="EC951" s="190" t="s">
        <v>272</v>
      </c>
      <c r="ED951" s="190" t="s">
        <v>868</v>
      </c>
      <c r="EE951" s="190" t="s">
        <v>426</v>
      </c>
      <c r="EF951" s="190" t="s">
        <v>2405</v>
      </c>
      <c r="EG951" s="190" t="s">
        <v>285</v>
      </c>
      <c r="EH951" s="190" t="s">
        <v>320</v>
      </c>
      <c r="EI951" s="190" t="s">
        <v>319</v>
      </c>
      <c r="EJ951" s="190" t="s">
        <v>245</v>
      </c>
      <c r="EK951" s="190" t="s">
        <v>379</v>
      </c>
      <c r="EL951" s="190" t="s">
        <v>272</v>
      </c>
      <c r="EM951" s="190" t="s">
        <v>272</v>
      </c>
      <c r="EN951" s="190" t="s">
        <v>272</v>
      </c>
      <c r="EO951" s="190" t="s">
        <v>272</v>
      </c>
      <c r="EP951" s="190" t="s">
        <v>378</v>
      </c>
      <c r="EQ951" s="190">
        <v>4</v>
      </c>
      <c r="ER951" s="190" t="s">
        <v>404</v>
      </c>
      <c r="ES951" s="190" t="s">
        <v>272</v>
      </c>
      <c r="ET951" s="190" t="s">
        <v>272</v>
      </c>
      <c r="EU951" s="190" t="s">
        <v>272</v>
      </c>
      <c r="EV951" s="190" t="s">
        <v>272</v>
      </c>
      <c r="EW951" s="190" t="s">
        <v>279</v>
      </c>
      <c r="EX951" s="190">
        <v>4</v>
      </c>
      <c r="EY951" s="190" t="s">
        <v>318</v>
      </c>
      <c r="EZ951" s="190" t="s">
        <v>266</v>
      </c>
      <c r="FA951" s="190" t="s">
        <v>260</v>
      </c>
      <c r="FB951" s="193">
        <v>6</v>
      </c>
      <c r="FC951" s="190" t="s">
        <v>276</v>
      </c>
      <c r="FD951" s="190" t="s">
        <v>443</v>
      </c>
      <c r="FE951" s="190" t="s">
        <v>1041</v>
      </c>
      <c r="FF951" s="190" t="s">
        <v>263</v>
      </c>
      <c r="FG951" s="190" t="s">
        <v>2404</v>
      </c>
      <c r="FH951" s="190" t="s">
        <v>2403</v>
      </c>
      <c r="FI951" s="190" t="s">
        <v>2402</v>
      </c>
      <c r="FJ951" s="190" t="s">
        <v>2401</v>
      </c>
      <c r="FK951" s="190" t="s">
        <v>2400</v>
      </c>
      <c r="FL951" s="190" t="s">
        <v>2399</v>
      </c>
      <c r="FM951" s="190" t="s">
        <v>2398</v>
      </c>
      <c r="FN951" s="190" t="s">
        <v>2397</v>
      </c>
      <c r="FO951" s="190" t="s">
        <v>2396</v>
      </c>
      <c r="FP951" s="190" t="s">
        <v>271</v>
      </c>
      <c r="FQ951" s="193">
        <v>0</v>
      </c>
      <c r="FR951" s="193">
        <v>115000</v>
      </c>
      <c r="FS951" s="190" t="s">
        <v>271</v>
      </c>
      <c r="FT951" s="190" t="s">
        <v>271</v>
      </c>
      <c r="FU951" s="190" t="s">
        <v>271</v>
      </c>
      <c r="FV951" s="190" t="s">
        <v>271</v>
      </c>
      <c r="FW951" s="190" t="s">
        <v>271</v>
      </c>
      <c r="FX951" s="190" t="s">
        <v>271</v>
      </c>
      <c r="FY951" s="190" t="s">
        <v>271</v>
      </c>
      <c r="FZ951" s="190" t="s">
        <v>271</v>
      </c>
      <c r="GA951" s="190" t="s">
        <v>271</v>
      </c>
      <c r="GB951" s="190" t="s">
        <v>271</v>
      </c>
      <c r="GC951" s="190" t="s">
        <v>271</v>
      </c>
      <c r="GD951" s="190" t="s">
        <v>271</v>
      </c>
      <c r="GE951" s="190" t="s">
        <v>272</v>
      </c>
    </row>
    <row r="952" spans="1:187" x14ac:dyDescent="0.3">
      <c r="A952" s="190" t="s">
        <v>296</v>
      </c>
      <c r="B952" s="190">
        <v>3770</v>
      </c>
      <c r="C952" s="190" t="s">
        <v>194</v>
      </c>
      <c r="D952" s="190" t="s">
        <v>238</v>
      </c>
      <c r="F952" s="190" t="s">
        <v>7532</v>
      </c>
      <c r="G952" s="190" t="s">
        <v>4001</v>
      </c>
      <c r="Q952" s="190"/>
      <c r="R952" s="190"/>
      <c r="S952" s="190"/>
      <c r="U952" s="190"/>
      <c r="V952" s="190" t="s">
        <v>7531</v>
      </c>
      <c r="W952" s="190" t="s">
        <v>7530</v>
      </c>
      <c r="X952" s="190" t="s">
        <v>7529</v>
      </c>
      <c r="Y952" s="190" t="s">
        <v>271</v>
      </c>
      <c r="Z952" s="190" t="s">
        <v>271</v>
      </c>
      <c r="AA952" s="190" t="s">
        <v>271</v>
      </c>
      <c r="AB952" s="190" t="s">
        <v>310</v>
      </c>
      <c r="AC952" s="190" t="s">
        <v>7528</v>
      </c>
      <c r="AD952" s="190" t="s">
        <v>674</v>
      </c>
      <c r="AE952" s="190" t="s">
        <v>7527</v>
      </c>
      <c r="AG952" s="190"/>
      <c r="AH952" s="190"/>
      <c r="AI952" s="190"/>
      <c r="AJ952" s="190"/>
      <c r="AK952" s="190"/>
      <c r="AL952" s="190"/>
      <c r="AM952" s="193">
        <v>0</v>
      </c>
      <c r="AN952" s="193">
        <v>0</v>
      </c>
      <c r="AO952" s="193">
        <v>0</v>
      </c>
      <c r="AP952" s="193">
        <v>0</v>
      </c>
      <c r="AQ952" s="193">
        <v>0</v>
      </c>
      <c r="AR952" s="193">
        <v>0</v>
      </c>
      <c r="AS952" s="190" t="s">
        <v>271</v>
      </c>
      <c r="AT952" s="193" t="s">
        <v>271</v>
      </c>
      <c r="AU952" s="193" t="s">
        <v>271</v>
      </c>
      <c r="AV952" s="190" t="s">
        <v>271</v>
      </c>
      <c r="AW952" s="193" t="s">
        <v>271</v>
      </c>
      <c r="AX952" s="193" t="s">
        <v>271</v>
      </c>
      <c r="AY952" s="190" t="s">
        <v>271</v>
      </c>
      <c r="AZ952" s="193" t="s">
        <v>271</v>
      </c>
      <c r="BA952" s="193" t="s">
        <v>271</v>
      </c>
      <c r="BB952" s="190" t="s">
        <v>271</v>
      </c>
      <c r="BC952" s="193" t="s">
        <v>271</v>
      </c>
      <c r="BD952" s="193" t="s">
        <v>271</v>
      </c>
      <c r="BE952" s="190" t="s">
        <v>271</v>
      </c>
      <c r="BF952" s="193" t="s">
        <v>271</v>
      </c>
      <c r="BG952" s="193" t="s">
        <v>271</v>
      </c>
      <c r="BH952" s="190" t="s">
        <v>271</v>
      </c>
      <c r="BI952" s="193" t="s">
        <v>271</v>
      </c>
      <c r="BJ952" s="193" t="s">
        <v>271</v>
      </c>
      <c r="BK952" s="190" t="s">
        <v>271</v>
      </c>
      <c r="BL952" s="193" t="s">
        <v>271</v>
      </c>
      <c r="BM952" s="193" t="s">
        <v>271</v>
      </c>
      <c r="BN952" s="190" t="s">
        <v>271</v>
      </c>
      <c r="BO952" s="193" t="s">
        <v>271</v>
      </c>
      <c r="BP952" s="193" t="s">
        <v>271</v>
      </c>
      <c r="BQ952" s="190" t="s">
        <v>271</v>
      </c>
      <c r="BR952" s="193" t="s">
        <v>271</v>
      </c>
      <c r="BS952" s="193" t="s">
        <v>271</v>
      </c>
      <c r="BT952" s="190" t="s">
        <v>271</v>
      </c>
      <c r="BU952" s="193" t="s">
        <v>271</v>
      </c>
      <c r="BV952" s="193" t="s">
        <v>271</v>
      </c>
      <c r="BW952" s="193">
        <v>0</v>
      </c>
      <c r="BX952" s="193">
        <v>0</v>
      </c>
      <c r="BY952" s="193">
        <v>0</v>
      </c>
      <c r="BZ952" s="193">
        <v>0</v>
      </c>
      <c r="CA952" s="193">
        <v>0</v>
      </c>
      <c r="CB952" s="193">
        <v>0</v>
      </c>
      <c r="CC952" s="190" t="s">
        <v>271</v>
      </c>
      <c r="CD952" s="193" t="s">
        <v>271</v>
      </c>
      <c r="CE952" s="193" t="s">
        <v>271</v>
      </c>
      <c r="CF952" s="190" t="s">
        <v>271</v>
      </c>
      <c r="CG952" s="193" t="s">
        <v>271</v>
      </c>
      <c r="CH952" s="193" t="s">
        <v>271</v>
      </c>
      <c r="CI952" s="190" t="s">
        <v>271</v>
      </c>
      <c r="CJ952" s="193" t="s">
        <v>271</v>
      </c>
      <c r="CK952" s="193" t="s">
        <v>271</v>
      </c>
      <c r="CL952" s="190" t="s">
        <v>271</v>
      </c>
      <c r="CM952" s="193" t="s">
        <v>271</v>
      </c>
      <c r="CN952" s="193" t="s">
        <v>271</v>
      </c>
      <c r="CO952" s="190" t="s">
        <v>271</v>
      </c>
      <c r="CP952" s="193" t="s">
        <v>271</v>
      </c>
      <c r="CQ952" s="193" t="s">
        <v>271</v>
      </c>
      <c r="CR952" s="190" t="s">
        <v>271</v>
      </c>
      <c r="CS952" s="193" t="s">
        <v>271</v>
      </c>
      <c r="CT952" s="193" t="s">
        <v>271</v>
      </c>
      <c r="CU952" s="190" t="s">
        <v>271</v>
      </c>
      <c r="CV952" s="193" t="s">
        <v>271</v>
      </c>
      <c r="CW952" s="193" t="s">
        <v>271</v>
      </c>
      <c r="CX952" s="190" t="s">
        <v>271</v>
      </c>
      <c r="CY952" s="193" t="s">
        <v>271</v>
      </c>
      <c r="CZ952" s="193" t="s">
        <v>271</v>
      </c>
      <c r="DA952" s="190" t="s">
        <v>271</v>
      </c>
      <c r="DB952" s="193" t="s">
        <v>271</v>
      </c>
      <c r="DC952" s="193" t="s">
        <v>271</v>
      </c>
      <c r="DD952" s="190" t="s">
        <v>271</v>
      </c>
      <c r="DE952" s="193" t="s">
        <v>271</v>
      </c>
      <c r="DF952" s="193" t="s">
        <v>271</v>
      </c>
      <c r="DG952" s="190" t="s">
        <v>271</v>
      </c>
      <c r="DH952" s="193" t="s">
        <v>271</v>
      </c>
      <c r="DI952" s="193" t="s">
        <v>271</v>
      </c>
      <c r="DJ952" s="190" t="s">
        <v>271</v>
      </c>
      <c r="DK952" s="193" t="s">
        <v>271</v>
      </c>
      <c r="DL952" s="193" t="s">
        <v>271</v>
      </c>
      <c r="DM952" s="190" t="s">
        <v>287</v>
      </c>
      <c r="DN952" s="193">
        <v>0</v>
      </c>
      <c r="DO952" s="193">
        <v>0</v>
      </c>
      <c r="DP952" s="190" t="s">
        <v>271</v>
      </c>
      <c r="DQ952" s="193" t="s">
        <v>271</v>
      </c>
      <c r="DR952" s="193" t="s">
        <v>271</v>
      </c>
      <c r="DS952" s="190" t="s">
        <v>271</v>
      </c>
      <c r="DT952" s="193" t="s">
        <v>271</v>
      </c>
      <c r="DU952" s="193" t="s">
        <v>271</v>
      </c>
      <c r="DV952" s="190" t="s">
        <v>271</v>
      </c>
      <c r="DW952" s="193" t="s">
        <v>271</v>
      </c>
      <c r="DX952" s="193" t="s">
        <v>271</v>
      </c>
      <c r="DY952" s="193"/>
      <c r="DZ952" s="190" t="s">
        <v>297</v>
      </c>
      <c r="EA952" s="190" t="s">
        <v>271</v>
      </c>
      <c r="EB952" s="190" t="s">
        <v>271</v>
      </c>
      <c r="EC952" s="190" t="s">
        <v>297</v>
      </c>
      <c r="ED952" s="190" t="s">
        <v>271</v>
      </c>
      <c r="EE952" s="190" t="s">
        <v>271</v>
      </c>
      <c r="EF952" s="190" t="s">
        <v>7526</v>
      </c>
      <c r="EG952" s="190" t="s">
        <v>285</v>
      </c>
      <c r="EH952" s="190" t="s">
        <v>284</v>
      </c>
      <c r="EI952" s="190" t="s">
        <v>319</v>
      </c>
      <c r="EJ952" s="190" t="s">
        <v>246</v>
      </c>
      <c r="EK952" s="190" t="s">
        <v>1390</v>
      </c>
      <c r="EL952" s="190" t="s">
        <v>272</v>
      </c>
      <c r="EM952" s="190" t="s">
        <v>272</v>
      </c>
      <c r="EN952" s="190" t="s">
        <v>297</v>
      </c>
      <c r="EO952" s="190" t="s">
        <v>297</v>
      </c>
      <c r="EP952" s="190" t="s">
        <v>464</v>
      </c>
      <c r="EQ952" s="190">
        <v>2</v>
      </c>
      <c r="ER952" s="190" t="s">
        <v>280</v>
      </c>
      <c r="ES952" s="190" t="s">
        <v>272</v>
      </c>
      <c r="ET952" s="190" t="s">
        <v>272</v>
      </c>
      <c r="EU952" s="190" t="s">
        <v>272</v>
      </c>
      <c r="EV952" s="190" t="s">
        <v>297</v>
      </c>
      <c r="EW952" s="190" t="s">
        <v>281</v>
      </c>
      <c r="EX952" s="190">
        <v>3</v>
      </c>
      <c r="EY952" s="190" t="s">
        <v>271</v>
      </c>
      <c r="EZ952" s="190" t="s">
        <v>268</v>
      </c>
      <c r="FA952" s="190" t="s">
        <v>258</v>
      </c>
      <c r="FB952" s="190">
        <v>1</v>
      </c>
      <c r="FC952" s="190" t="s">
        <v>301</v>
      </c>
      <c r="FD952" s="190" t="s">
        <v>271</v>
      </c>
      <c r="FE952" s="190" t="s">
        <v>271</v>
      </c>
      <c r="FF952" s="190" t="s">
        <v>262</v>
      </c>
      <c r="FG952" s="190" t="s">
        <v>271</v>
      </c>
      <c r="FO952" s="190" t="s">
        <v>7525</v>
      </c>
      <c r="FP952" s="190" t="s">
        <v>271</v>
      </c>
      <c r="FQ952" s="190">
        <v>0</v>
      </c>
      <c r="FR952" s="190">
        <v>0</v>
      </c>
      <c r="FS952" s="190" t="s">
        <v>297</v>
      </c>
      <c r="FT952" s="190" t="s">
        <v>297</v>
      </c>
      <c r="FU952" s="190" t="s">
        <v>297</v>
      </c>
      <c r="FV952" s="190" t="s">
        <v>297</v>
      </c>
      <c r="FW952" s="190" t="s">
        <v>297</v>
      </c>
      <c r="FX952" s="190" t="s">
        <v>297</v>
      </c>
      <c r="FY952" s="190" t="s">
        <v>297</v>
      </c>
      <c r="FZ952" s="190" t="s">
        <v>297</v>
      </c>
      <c r="GA952" s="190" t="s">
        <v>297</v>
      </c>
      <c r="GB952" s="190" t="s">
        <v>297</v>
      </c>
      <c r="GC952" s="190" t="s">
        <v>297</v>
      </c>
      <c r="GD952" s="190" t="s">
        <v>297</v>
      </c>
      <c r="GE952" s="190" t="s">
        <v>272</v>
      </c>
    </row>
    <row r="953" spans="1:187" x14ac:dyDescent="0.3">
      <c r="A953" s="190" t="s">
        <v>296</v>
      </c>
      <c r="B953" s="190">
        <v>3771</v>
      </c>
      <c r="C953" s="190" t="s">
        <v>194</v>
      </c>
      <c r="D953" s="190" t="s">
        <v>238</v>
      </c>
      <c r="F953" s="190" t="s">
        <v>7524</v>
      </c>
      <c r="G953" s="190" t="s">
        <v>4001</v>
      </c>
      <c r="Q953" s="190"/>
      <c r="R953" s="190"/>
      <c r="S953" s="190"/>
      <c r="U953" s="190"/>
      <c r="V953" s="190" t="s">
        <v>7523</v>
      </c>
      <c r="W953" s="190" t="s">
        <v>7522</v>
      </c>
      <c r="X953" s="190" t="s">
        <v>7521</v>
      </c>
      <c r="Y953" s="190" t="s">
        <v>271</v>
      </c>
      <c r="Z953" s="190" t="s">
        <v>271</v>
      </c>
      <c r="AA953" s="190" t="s">
        <v>271</v>
      </c>
      <c r="AB953" s="190" t="s">
        <v>310</v>
      </c>
      <c r="AC953" s="190" t="s">
        <v>7520</v>
      </c>
      <c r="AD953" s="190" t="s">
        <v>674</v>
      </c>
      <c r="AE953" s="190" t="s">
        <v>7519</v>
      </c>
      <c r="AG953" s="190"/>
      <c r="AH953" s="190"/>
      <c r="AI953" s="190"/>
      <c r="AJ953" s="190"/>
      <c r="AK953" s="190"/>
      <c r="AL953" s="190"/>
      <c r="AM953" s="193">
        <v>0</v>
      </c>
      <c r="AN953" s="193">
        <v>0</v>
      </c>
      <c r="AO953" s="193">
        <v>0</v>
      </c>
      <c r="AP953" s="193">
        <v>0</v>
      </c>
      <c r="AQ953" s="193">
        <v>0</v>
      </c>
      <c r="AR953" s="193">
        <v>0</v>
      </c>
      <c r="AS953" s="190" t="s">
        <v>271</v>
      </c>
      <c r="AT953" s="193" t="s">
        <v>271</v>
      </c>
      <c r="AU953" s="193" t="s">
        <v>271</v>
      </c>
      <c r="AV953" s="190" t="s">
        <v>271</v>
      </c>
      <c r="AW953" s="193" t="s">
        <v>271</v>
      </c>
      <c r="AX953" s="193" t="s">
        <v>271</v>
      </c>
      <c r="AY953" s="190" t="s">
        <v>271</v>
      </c>
      <c r="AZ953" s="193" t="s">
        <v>271</v>
      </c>
      <c r="BA953" s="193" t="s">
        <v>271</v>
      </c>
      <c r="BB953" s="190" t="s">
        <v>271</v>
      </c>
      <c r="BC953" s="193" t="s">
        <v>271</v>
      </c>
      <c r="BD953" s="193" t="s">
        <v>271</v>
      </c>
      <c r="BE953" s="190" t="s">
        <v>271</v>
      </c>
      <c r="BF953" s="193" t="s">
        <v>271</v>
      </c>
      <c r="BG953" s="193" t="s">
        <v>271</v>
      </c>
      <c r="BH953" s="190" t="s">
        <v>271</v>
      </c>
      <c r="BI953" s="193" t="s">
        <v>271</v>
      </c>
      <c r="BJ953" s="193" t="s">
        <v>271</v>
      </c>
      <c r="BK953" s="190" t="s">
        <v>271</v>
      </c>
      <c r="BL953" s="193" t="s">
        <v>271</v>
      </c>
      <c r="BM953" s="193" t="s">
        <v>271</v>
      </c>
      <c r="BN953" s="190" t="s">
        <v>271</v>
      </c>
      <c r="BO953" s="193" t="s">
        <v>271</v>
      </c>
      <c r="BP953" s="193" t="s">
        <v>271</v>
      </c>
      <c r="BQ953" s="190" t="s">
        <v>271</v>
      </c>
      <c r="BR953" s="193" t="s">
        <v>271</v>
      </c>
      <c r="BS953" s="193" t="s">
        <v>271</v>
      </c>
      <c r="BT953" s="190" t="s">
        <v>271</v>
      </c>
      <c r="BU953" s="193" t="s">
        <v>271</v>
      </c>
      <c r="BV953" s="193" t="s">
        <v>271</v>
      </c>
      <c r="BW953" s="193">
        <v>0</v>
      </c>
      <c r="BX953" s="193">
        <v>0</v>
      </c>
      <c r="BY953" s="193">
        <v>0</v>
      </c>
      <c r="BZ953" s="193">
        <v>0</v>
      </c>
      <c r="CA953" s="193">
        <v>0</v>
      </c>
      <c r="CB953" s="193">
        <v>0</v>
      </c>
      <c r="CC953" s="190" t="s">
        <v>271</v>
      </c>
      <c r="CD953" s="193" t="s">
        <v>271</v>
      </c>
      <c r="CE953" s="193" t="s">
        <v>271</v>
      </c>
      <c r="CF953" s="190" t="s">
        <v>271</v>
      </c>
      <c r="CG953" s="193" t="s">
        <v>271</v>
      </c>
      <c r="CH953" s="193" t="s">
        <v>271</v>
      </c>
      <c r="CI953" s="190" t="s">
        <v>271</v>
      </c>
      <c r="CJ953" s="193" t="s">
        <v>271</v>
      </c>
      <c r="CK953" s="193" t="s">
        <v>271</v>
      </c>
      <c r="CL953" s="190" t="s">
        <v>271</v>
      </c>
      <c r="CM953" s="193" t="s">
        <v>271</v>
      </c>
      <c r="CN953" s="193" t="s">
        <v>271</v>
      </c>
      <c r="CO953" s="190" t="s">
        <v>271</v>
      </c>
      <c r="CP953" s="193" t="s">
        <v>271</v>
      </c>
      <c r="CQ953" s="193" t="s">
        <v>271</v>
      </c>
      <c r="CR953" s="190" t="s">
        <v>271</v>
      </c>
      <c r="CS953" s="193" t="s">
        <v>271</v>
      </c>
      <c r="CT953" s="193" t="s">
        <v>271</v>
      </c>
      <c r="CU953" s="190" t="s">
        <v>271</v>
      </c>
      <c r="CV953" s="193" t="s">
        <v>271</v>
      </c>
      <c r="CW953" s="193" t="s">
        <v>271</v>
      </c>
      <c r="CX953" s="190" t="s">
        <v>271</v>
      </c>
      <c r="CY953" s="193" t="s">
        <v>271</v>
      </c>
      <c r="CZ953" s="193" t="s">
        <v>271</v>
      </c>
      <c r="DA953" s="190" t="s">
        <v>271</v>
      </c>
      <c r="DB953" s="193" t="s">
        <v>271</v>
      </c>
      <c r="DC953" s="193" t="s">
        <v>271</v>
      </c>
      <c r="DD953" s="190" t="s">
        <v>271</v>
      </c>
      <c r="DE953" s="193" t="s">
        <v>271</v>
      </c>
      <c r="DF953" s="193" t="s">
        <v>271</v>
      </c>
      <c r="DG953" s="190" t="s">
        <v>271</v>
      </c>
      <c r="DH953" s="193" t="s">
        <v>271</v>
      </c>
      <c r="DI953" s="193" t="s">
        <v>271</v>
      </c>
      <c r="DJ953" s="190" t="s">
        <v>271</v>
      </c>
      <c r="DK953" s="193" t="s">
        <v>271</v>
      </c>
      <c r="DL953" s="193" t="s">
        <v>271</v>
      </c>
      <c r="DM953" s="190" t="s">
        <v>287</v>
      </c>
      <c r="DN953" s="193">
        <v>0</v>
      </c>
      <c r="DO953" s="193">
        <v>0</v>
      </c>
      <c r="DP953" s="190" t="s">
        <v>271</v>
      </c>
      <c r="DQ953" s="193" t="s">
        <v>271</v>
      </c>
      <c r="DR953" s="193" t="s">
        <v>271</v>
      </c>
      <c r="DS953" s="190" t="s">
        <v>271</v>
      </c>
      <c r="DT953" s="193" t="s">
        <v>271</v>
      </c>
      <c r="DU953" s="193" t="s">
        <v>271</v>
      </c>
      <c r="DV953" s="190" t="s">
        <v>271</v>
      </c>
      <c r="DW953" s="193" t="s">
        <v>271</v>
      </c>
      <c r="DX953" s="193" t="s">
        <v>271</v>
      </c>
      <c r="DY953" s="193"/>
      <c r="DZ953" s="190" t="s">
        <v>297</v>
      </c>
      <c r="EA953" s="190" t="s">
        <v>271</v>
      </c>
      <c r="EB953" s="190" t="s">
        <v>271</v>
      </c>
      <c r="EC953" s="190" t="s">
        <v>297</v>
      </c>
      <c r="ED953" s="190" t="s">
        <v>271</v>
      </c>
      <c r="EE953" s="190" t="s">
        <v>271</v>
      </c>
      <c r="EF953" s="190" t="s">
        <v>7518</v>
      </c>
      <c r="EG953" s="190" t="s">
        <v>285</v>
      </c>
      <c r="EH953" s="190" t="s">
        <v>320</v>
      </c>
      <c r="EI953" s="190" t="s">
        <v>319</v>
      </c>
      <c r="EJ953" s="190" t="s">
        <v>246</v>
      </c>
      <c r="EK953" s="190" t="s">
        <v>1390</v>
      </c>
      <c r="EL953" s="190" t="s">
        <v>272</v>
      </c>
      <c r="EM953" s="190" t="s">
        <v>272</v>
      </c>
      <c r="EN953" s="190" t="s">
        <v>297</v>
      </c>
      <c r="EO953" s="190" t="s">
        <v>272</v>
      </c>
      <c r="EP953" s="190" t="s">
        <v>464</v>
      </c>
      <c r="EQ953" s="190">
        <v>3</v>
      </c>
      <c r="ER953" s="190" t="s">
        <v>304</v>
      </c>
      <c r="ES953" s="190" t="s">
        <v>272</v>
      </c>
      <c r="ET953" s="190" t="s">
        <v>272</v>
      </c>
      <c r="EU953" s="190" t="s">
        <v>297</v>
      </c>
      <c r="EV953" s="190" t="s">
        <v>297</v>
      </c>
      <c r="EW953" s="190" t="s">
        <v>601</v>
      </c>
      <c r="EX953" s="190">
        <v>2</v>
      </c>
      <c r="EY953" s="190" t="s">
        <v>302</v>
      </c>
      <c r="EZ953" s="190" t="s">
        <v>268</v>
      </c>
      <c r="FA953" s="190" t="s">
        <v>257</v>
      </c>
      <c r="FB953" s="190">
        <v>2</v>
      </c>
      <c r="FC953" s="190" t="s">
        <v>376</v>
      </c>
      <c r="FD953" s="190" t="s">
        <v>300</v>
      </c>
      <c r="FE953" s="190" t="s">
        <v>277</v>
      </c>
      <c r="FF953" s="190" t="s">
        <v>262</v>
      </c>
      <c r="FG953" s="190" t="s">
        <v>271</v>
      </c>
      <c r="FO953" s="190" t="s">
        <v>7517</v>
      </c>
      <c r="FP953" s="190" t="s">
        <v>7516</v>
      </c>
      <c r="FQ953" s="190">
        <v>0</v>
      </c>
      <c r="FR953" s="190">
        <v>0</v>
      </c>
      <c r="FS953" s="190" t="s">
        <v>297</v>
      </c>
      <c r="FT953" s="190" t="s">
        <v>297</v>
      </c>
      <c r="FU953" s="190" t="s">
        <v>297</v>
      </c>
      <c r="FV953" s="190" t="s">
        <v>297</v>
      </c>
      <c r="FW953" s="190" t="s">
        <v>297</v>
      </c>
      <c r="FX953" s="190" t="s">
        <v>297</v>
      </c>
      <c r="FY953" s="190" t="s">
        <v>297</v>
      </c>
      <c r="FZ953" s="190" t="s">
        <v>297</v>
      </c>
      <c r="GA953" s="190" t="s">
        <v>297</v>
      </c>
      <c r="GB953" s="190" t="s">
        <v>297</v>
      </c>
      <c r="GC953" s="190" t="s">
        <v>297</v>
      </c>
      <c r="GD953" s="190" t="s">
        <v>297</v>
      </c>
      <c r="GE953" s="190" t="s">
        <v>272</v>
      </c>
    </row>
    <row r="954" spans="1:187" x14ac:dyDescent="0.3">
      <c r="A954" s="190" t="s">
        <v>296</v>
      </c>
      <c r="B954" s="190">
        <v>3772</v>
      </c>
      <c r="C954" s="190" t="s">
        <v>194</v>
      </c>
      <c r="D954" s="190" t="s">
        <v>238</v>
      </c>
      <c r="F954" s="190" t="s">
        <v>7515</v>
      </c>
      <c r="G954" s="190" t="s">
        <v>4001</v>
      </c>
      <c r="Q954" s="190"/>
      <c r="R954" s="190"/>
      <c r="S954" s="190"/>
      <c r="U954" s="190"/>
      <c r="V954" s="190" t="s">
        <v>7514</v>
      </c>
      <c r="W954" s="190" t="s">
        <v>7513</v>
      </c>
      <c r="X954" s="190" t="s">
        <v>7512</v>
      </c>
      <c r="Y954" s="190" t="s">
        <v>271</v>
      </c>
      <c r="Z954" s="190" t="s">
        <v>271</v>
      </c>
      <c r="AA954" s="190" t="s">
        <v>271</v>
      </c>
      <c r="AB954" s="190" t="s">
        <v>310</v>
      </c>
      <c r="AC954" s="190" t="s">
        <v>7511</v>
      </c>
      <c r="AD954" s="190" t="s">
        <v>674</v>
      </c>
      <c r="AE954" s="190" t="s">
        <v>7510</v>
      </c>
      <c r="AG954" s="190"/>
      <c r="AH954" s="190"/>
      <c r="AI954" s="190"/>
      <c r="AJ954" s="190"/>
      <c r="AK954" s="190"/>
      <c r="AL954" s="190"/>
      <c r="AM954" s="193">
        <v>0</v>
      </c>
      <c r="AN954" s="193">
        <v>0</v>
      </c>
      <c r="AO954" s="193">
        <v>0</v>
      </c>
      <c r="AP954" s="193">
        <v>0</v>
      </c>
      <c r="AQ954" s="193">
        <v>0</v>
      </c>
      <c r="AR954" s="193">
        <v>0</v>
      </c>
      <c r="AS954" s="190" t="s">
        <v>271</v>
      </c>
      <c r="AT954" s="193" t="s">
        <v>271</v>
      </c>
      <c r="AU954" s="193" t="s">
        <v>271</v>
      </c>
      <c r="AV954" s="190" t="s">
        <v>271</v>
      </c>
      <c r="AW954" s="193" t="s">
        <v>271</v>
      </c>
      <c r="AX954" s="193" t="s">
        <v>271</v>
      </c>
      <c r="AY954" s="190" t="s">
        <v>271</v>
      </c>
      <c r="AZ954" s="193" t="s">
        <v>271</v>
      </c>
      <c r="BA954" s="193" t="s">
        <v>271</v>
      </c>
      <c r="BB954" s="190" t="s">
        <v>271</v>
      </c>
      <c r="BC954" s="193" t="s">
        <v>271</v>
      </c>
      <c r="BD954" s="193" t="s">
        <v>271</v>
      </c>
      <c r="BE954" s="190" t="s">
        <v>271</v>
      </c>
      <c r="BF954" s="193" t="s">
        <v>271</v>
      </c>
      <c r="BG954" s="193" t="s">
        <v>271</v>
      </c>
      <c r="BH954" s="190" t="s">
        <v>271</v>
      </c>
      <c r="BI954" s="193" t="s">
        <v>271</v>
      </c>
      <c r="BJ954" s="193" t="s">
        <v>271</v>
      </c>
      <c r="BK954" s="190" t="s">
        <v>271</v>
      </c>
      <c r="BL954" s="193" t="s">
        <v>271</v>
      </c>
      <c r="BM954" s="193" t="s">
        <v>271</v>
      </c>
      <c r="BN954" s="190" t="s">
        <v>271</v>
      </c>
      <c r="BO954" s="193" t="s">
        <v>271</v>
      </c>
      <c r="BP954" s="193" t="s">
        <v>271</v>
      </c>
      <c r="BQ954" s="190" t="s">
        <v>271</v>
      </c>
      <c r="BR954" s="193" t="s">
        <v>271</v>
      </c>
      <c r="BS954" s="193" t="s">
        <v>271</v>
      </c>
      <c r="BT954" s="190" t="s">
        <v>271</v>
      </c>
      <c r="BU954" s="193" t="s">
        <v>271</v>
      </c>
      <c r="BV954" s="193" t="s">
        <v>271</v>
      </c>
      <c r="BW954" s="193">
        <v>0</v>
      </c>
      <c r="BX954" s="193">
        <v>0</v>
      </c>
      <c r="BY954" s="193">
        <v>0</v>
      </c>
      <c r="BZ954" s="193">
        <v>0</v>
      </c>
      <c r="CA954" s="193">
        <v>0</v>
      </c>
      <c r="CB954" s="193">
        <v>0</v>
      </c>
      <c r="CC954" s="190" t="s">
        <v>271</v>
      </c>
      <c r="CD954" s="193" t="s">
        <v>271</v>
      </c>
      <c r="CE954" s="193" t="s">
        <v>271</v>
      </c>
      <c r="CF954" s="190" t="s">
        <v>271</v>
      </c>
      <c r="CG954" s="193" t="s">
        <v>271</v>
      </c>
      <c r="CH954" s="193" t="s">
        <v>271</v>
      </c>
      <c r="CI954" s="190" t="s">
        <v>271</v>
      </c>
      <c r="CJ954" s="193" t="s">
        <v>271</v>
      </c>
      <c r="CK954" s="193" t="s">
        <v>271</v>
      </c>
      <c r="CL954" s="190" t="s">
        <v>271</v>
      </c>
      <c r="CM954" s="193" t="s">
        <v>271</v>
      </c>
      <c r="CN954" s="193" t="s">
        <v>271</v>
      </c>
      <c r="CO954" s="190" t="s">
        <v>271</v>
      </c>
      <c r="CP954" s="193" t="s">
        <v>271</v>
      </c>
      <c r="CQ954" s="193" t="s">
        <v>271</v>
      </c>
      <c r="CR954" s="190" t="s">
        <v>271</v>
      </c>
      <c r="CS954" s="193" t="s">
        <v>271</v>
      </c>
      <c r="CT954" s="193" t="s">
        <v>271</v>
      </c>
      <c r="CU954" s="190" t="s">
        <v>271</v>
      </c>
      <c r="CV954" s="193" t="s">
        <v>271</v>
      </c>
      <c r="CW954" s="193" t="s">
        <v>271</v>
      </c>
      <c r="CX954" s="190" t="s">
        <v>271</v>
      </c>
      <c r="CY954" s="193" t="s">
        <v>271</v>
      </c>
      <c r="CZ954" s="193" t="s">
        <v>271</v>
      </c>
      <c r="DA954" s="190" t="s">
        <v>271</v>
      </c>
      <c r="DB954" s="193" t="s">
        <v>271</v>
      </c>
      <c r="DC954" s="193" t="s">
        <v>271</v>
      </c>
      <c r="DD954" s="190" t="s">
        <v>271</v>
      </c>
      <c r="DE954" s="193" t="s">
        <v>271</v>
      </c>
      <c r="DF954" s="193" t="s">
        <v>271</v>
      </c>
      <c r="DG954" s="190" t="s">
        <v>271</v>
      </c>
      <c r="DH954" s="193" t="s">
        <v>271</v>
      </c>
      <c r="DI954" s="193" t="s">
        <v>271</v>
      </c>
      <c r="DJ954" s="190" t="s">
        <v>271</v>
      </c>
      <c r="DK954" s="193" t="s">
        <v>271</v>
      </c>
      <c r="DL954" s="193" t="s">
        <v>271</v>
      </c>
      <c r="DM954" s="190" t="s">
        <v>287</v>
      </c>
      <c r="DN954" s="193">
        <v>0</v>
      </c>
      <c r="DO954" s="193">
        <v>0</v>
      </c>
      <c r="DP954" s="190" t="s">
        <v>271</v>
      </c>
      <c r="DQ954" s="193" t="s">
        <v>271</v>
      </c>
      <c r="DR954" s="193" t="s">
        <v>271</v>
      </c>
      <c r="DS954" s="190" t="s">
        <v>271</v>
      </c>
      <c r="DT954" s="193" t="s">
        <v>271</v>
      </c>
      <c r="DU954" s="193" t="s">
        <v>271</v>
      </c>
      <c r="DV954" s="190" t="s">
        <v>271</v>
      </c>
      <c r="DW954" s="193" t="s">
        <v>271</v>
      </c>
      <c r="DX954" s="193" t="s">
        <v>271</v>
      </c>
      <c r="DY954" s="193"/>
      <c r="DZ954" s="190" t="s">
        <v>297</v>
      </c>
      <c r="EA954" s="190" t="s">
        <v>271</v>
      </c>
      <c r="EB954" s="190" t="s">
        <v>271</v>
      </c>
      <c r="EC954" s="190" t="s">
        <v>297</v>
      </c>
      <c r="ED954" s="190" t="s">
        <v>271</v>
      </c>
      <c r="EE954" s="190" t="s">
        <v>271</v>
      </c>
      <c r="EF954" s="190" t="s">
        <v>7509</v>
      </c>
      <c r="EG954" s="190" t="s">
        <v>321</v>
      </c>
      <c r="EH954" s="190" t="s">
        <v>320</v>
      </c>
      <c r="EI954" s="190" t="s">
        <v>319</v>
      </c>
      <c r="EJ954" s="190" t="s">
        <v>246</v>
      </c>
      <c r="EK954" s="190" t="s">
        <v>1390</v>
      </c>
      <c r="EL954" s="190" t="s">
        <v>272</v>
      </c>
      <c r="EM954" s="190" t="s">
        <v>272</v>
      </c>
      <c r="EN954" s="190" t="s">
        <v>297</v>
      </c>
      <c r="EO954" s="190" t="s">
        <v>297</v>
      </c>
      <c r="EP954" s="190" t="s">
        <v>464</v>
      </c>
      <c r="EQ954" s="190">
        <v>2</v>
      </c>
      <c r="ER954" s="190" t="s">
        <v>280</v>
      </c>
      <c r="ES954" s="190" t="s">
        <v>272</v>
      </c>
      <c r="ET954" s="190" t="s">
        <v>272</v>
      </c>
      <c r="EU954" s="190" t="s">
        <v>272</v>
      </c>
      <c r="EV954" s="190" t="s">
        <v>297</v>
      </c>
      <c r="EW954" s="190" t="s">
        <v>281</v>
      </c>
      <c r="EX954" s="190">
        <v>3</v>
      </c>
      <c r="EY954" s="190" t="s">
        <v>271</v>
      </c>
      <c r="EZ954" s="190" t="s">
        <v>268</v>
      </c>
      <c r="FA954" s="190" t="s">
        <v>258</v>
      </c>
      <c r="FB954" s="190" t="s">
        <v>271</v>
      </c>
      <c r="FC954" s="190" t="s">
        <v>377</v>
      </c>
      <c r="FD954" s="190" t="s">
        <v>300</v>
      </c>
      <c r="FE954" s="190" t="s">
        <v>348</v>
      </c>
      <c r="FF954" s="190" t="s">
        <v>263</v>
      </c>
      <c r="FG954" s="190" t="s">
        <v>7508</v>
      </c>
      <c r="FO954" s="190" t="s">
        <v>7507</v>
      </c>
      <c r="FP954" s="190" t="s">
        <v>7506</v>
      </c>
      <c r="FQ954" s="190">
        <v>0</v>
      </c>
      <c r="FR954" s="190">
        <v>0</v>
      </c>
      <c r="FS954" s="190" t="s">
        <v>297</v>
      </c>
      <c r="FT954" s="190" t="s">
        <v>297</v>
      </c>
      <c r="FU954" s="190" t="s">
        <v>297</v>
      </c>
      <c r="FV954" s="190" t="s">
        <v>297</v>
      </c>
      <c r="FW954" s="190" t="s">
        <v>297</v>
      </c>
      <c r="FX954" s="190" t="s">
        <v>297</v>
      </c>
      <c r="FY954" s="190" t="s">
        <v>297</v>
      </c>
      <c r="FZ954" s="190" t="s">
        <v>297</v>
      </c>
      <c r="GA954" s="190" t="s">
        <v>297</v>
      </c>
      <c r="GB954" s="190" t="s">
        <v>297</v>
      </c>
      <c r="GC954" s="190" t="s">
        <v>297</v>
      </c>
      <c r="GD954" s="190" t="s">
        <v>297</v>
      </c>
      <c r="GE954" s="190" t="s">
        <v>272</v>
      </c>
    </row>
    <row r="955" spans="1:187" x14ac:dyDescent="0.3">
      <c r="A955" s="190" t="s">
        <v>296</v>
      </c>
      <c r="B955" s="190">
        <v>3773</v>
      </c>
      <c r="C955" s="190" t="s">
        <v>194</v>
      </c>
      <c r="D955" s="190" t="s">
        <v>238</v>
      </c>
      <c r="F955" s="190" t="s">
        <v>7505</v>
      </c>
      <c r="G955" s="190" t="s">
        <v>4001</v>
      </c>
      <c r="Q955" s="190"/>
      <c r="R955" s="190"/>
      <c r="S955" s="190"/>
      <c r="U955" s="190"/>
      <c r="V955" s="190" t="s">
        <v>7499</v>
      </c>
      <c r="W955" s="190" t="s">
        <v>7498</v>
      </c>
      <c r="X955" s="190" t="s">
        <v>7497</v>
      </c>
      <c r="Y955" s="190" t="s">
        <v>271</v>
      </c>
      <c r="Z955" s="190" t="s">
        <v>271</v>
      </c>
      <c r="AA955" s="190" t="s">
        <v>271</v>
      </c>
      <c r="AB955" s="190" t="s">
        <v>310</v>
      </c>
      <c r="AC955" s="190" t="s">
        <v>7504</v>
      </c>
      <c r="AD955" s="190" t="s">
        <v>674</v>
      </c>
      <c r="AE955" s="190" t="s">
        <v>7503</v>
      </c>
      <c r="AG955" s="190"/>
      <c r="AH955" s="190"/>
      <c r="AI955" s="190"/>
      <c r="AJ955" s="190"/>
      <c r="AK955" s="190"/>
      <c r="AL955" s="190"/>
      <c r="AM955" s="193">
        <v>0</v>
      </c>
      <c r="AN955" s="193">
        <v>0</v>
      </c>
      <c r="AO955" s="193">
        <v>0</v>
      </c>
      <c r="AP955" s="193">
        <v>0</v>
      </c>
      <c r="AQ955" s="193">
        <v>0</v>
      </c>
      <c r="AR955" s="193">
        <v>0</v>
      </c>
      <c r="AS955" s="190" t="s">
        <v>271</v>
      </c>
      <c r="AT955" s="193" t="s">
        <v>271</v>
      </c>
      <c r="AU955" s="193" t="s">
        <v>271</v>
      </c>
      <c r="AV955" s="190" t="s">
        <v>271</v>
      </c>
      <c r="AW955" s="193" t="s">
        <v>271</v>
      </c>
      <c r="AX955" s="193" t="s">
        <v>271</v>
      </c>
      <c r="AY955" s="190" t="s">
        <v>271</v>
      </c>
      <c r="AZ955" s="193" t="s">
        <v>271</v>
      </c>
      <c r="BA955" s="193" t="s">
        <v>271</v>
      </c>
      <c r="BB955" s="190" t="s">
        <v>271</v>
      </c>
      <c r="BC955" s="193" t="s">
        <v>271</v>
      </c>
      <c r="BD955" s="193" t="s">
        <v>271</v>
      </c>
      <c r="BE955" s="190" t="s">
        <v>271</v>
      </c>
      <c r="BF955" s="193" t="s">
        <v>271</v>
      </c>
      <c r="BG955" s="193" t="s">
        <v>271</v>
      </c>
      <c r="BH955" s="190" t="s">
        <v>271</v>
      </c>
      <c r="BI955" s="193" t="s">
        <v>271</v>
      </c>
      <c r="BJ955" s="193" t="s">
        <v>271</v>
      </c>
      <c r="BK955" s="190" t="s">
        <v>271</v>
      </c>
      <c r="BL955" s="193" t="s">
        <v>271</v>
      </c>
      <c r="BM955" s="193" t="s">
        <v>271</v>
      </c>
      <c r="BN955" s="190" t="s">
        <v>271</v>
      </c>
      <c r="BO955" s="193" t="s">
        <v>271</v>
      </c>
      <c r="BP955" s="193" t="s">
        <v>271</v>
      </c>
      <c r="BQ955" s="190" t="s">
        <v>271</v>
      </c>
      <c r="BR955" s="193" t="s">
        <v>271</v>
      </c>
      <c r="BS955" s="193" t="s">
        <v>271</v>
      </c>
      <c r="BT955" s="190" t="s">
        <v>271</v>
      </c>
      <c r="BU955" s="193" t="s">
        <v>271</v>
      </c>
      <c r="BV955" s="193" t="s">
        <v>271</v>
      </c>
      <c r="BW955" s="193">
        <v>0</v>
      </c>
      <c r="BX955" s="193">
        <v>0</v>
      </c>
      <c r="BY955" s="193">
        <v>0</v>
      </c>
      <c r="BZ955" s="193">
        <v>0</v>
      </c>
      <c r="CA955" s="193">
        <v>0</v>
      </c>
      <c r="CB955" s="193">
        <v>0</v>
      </c>
      <c r="CC955" s="190" t="s">
        <v>271</v>
      </c>
      <c r="CD955" s="193" t="s">
        <v>271</v>
      </c>
      <c r="CE955" s="193" t="s">
        <v>271</v>
      </c>
      <c r="CF955" s="190" t="s">
        <v>271</v>
      </c>
      <c r="CG955" s="193" t="s">
        <v>271</v>
      </c>
      <c r="CH955" s="193" t="s">
        <v>271</v>
      </c>
      <c r="CI955" s="190" t="s">
        <v>271</v>
      </c>
      <c r="CJ955" s="193" t="s">
        <v>271</v>
      </c>
      <c r="CK955" s="193" t="s">
        <v>271</v>
      </c>
      <c r="CL955" s="190" t="s">
        <v>271</v>
      </c>
      <c r="CM955" s="193" t="s">
        <v>271</v>
      </c>
      <c r="CN955" s="193" t="s">
        <v>271</v>
      </c>
      <c r="CO955" s="190" t="s">
        <v>287</v>
      </c>
      <c r="CP955" s="193">
        <v>0</v>
      </c>
      <c r="CQ955" s="193">
        <v>0</v>
      </c>
      <c r="CR955" s="190" t="s">
        <v>271</v>
      </c>
      <c r="CS955" s="193" t="s">
        <v>271</v>
      </c>
      <c r="CT955" s="193" t="s">
        <v>271</v>
      </c>
      <c r="CU955" s="190" t="s">
        <v>271</v>
      </c>
      <c r="CV955" s="193" t="s">
        <v>271</v>
      </c>
      <c r="CW955" s="193" t="s">
        <v>271</v>
      </c>
      <c r="CX955" s="190" t="s">
        <v>271</v>
      </c>
      <c r="CY955" s="193" t="s">
        <v>271</v>
      </c>
      <c r="CZ955" s="193" t="s">
        <v>271</v>
      </c>
      <c r="DA955" s="190" t="s">
        <v>271</v>
      </c>
      <c r="DB955" s="193" t="s">
        <v>271</v>
      </c>
      <c r="DC955" s="193" t="s">
        <v>271</v>
      </c>
      <c r="DD955" s="190" t="s">
        <v>271</v>
      </c>
      <c r="DE955" s="193" t="s">
        <v>271</v>
      </c>
      <c r="DF955" s="193" t="s">
        <v>271</v>
      </c>
      <c r="DG955" s="190" t="s">
        <v>271</v>
      </c>
      <c r="DH955" s="193" t="s">
        <v>271</v>
      </c>
      <c r="DI955" s="193" t="s">
        <v>271</v>
      </c>
      <c r="DJ955" s="190" t="s">
        <v>271</v>
      </c>
      <c r="DK955" s="193" t="s">
        <v>271</v>
      </c>
      <c r="DL955" s="193" t="s">
        <v>271</v>
      </c>
      <c r="DM955" s="190" t="s">
        <v>271</v>
      </c>
      <c r="DN955" s="193" t="s">
        <v>271</v>
      </c>
      <c r="DO955" s="193" t="s">
        <v>271</v>
      </c>
      <c r="DP955" s="190" t="s">
        <v>271</v>
      </c>
      <c r="DQ955" s="193" t="s">
        <v>271</v>
      </c>
      <c r="DR955" s="193" t="s">
        <v>271</v>
      </c>
      <c r="DS955" s="190" t="s">
        <v>271</v>
      </c>
      <c r="DT955" s="193" t="s">
        <v>271</v>
      </c>
      <c r="DU955" s="193" t="s">
        <v>271</v>
      </c>
      <c r="DV955" s="190" t="s">
        <v>287</v>
      </c>
      <c r="DW955" s="193">
        <v>0</v>
      </c>
      <c r="DX955" s="193">
        <v>0</v>
      </c>
      <c r="DY955" s="193"/>
      <c r="DZ955" s="190" t="s">
        <v>297</v>
      </c>
      <c r="EA955" s="190" t="s">
        <v>271</v>
      </c>
      <c r="EB955" s="190" t="s">
        <v>271</v>
      </c>
      <c r="EC955" s="190" t="s">
        <v>297</v>
      </c>
      <c r="ED955" s="190" t="s">
        <v>271</v>
      </c>
      <c r="EE955" s="190" t="s">
        <v>271</v>
      </c>
      <c r="EF955" s="190" t="s">
        <v>7502</v>
      </c>
      <c r="EG955" s="190" t="s">
        <v>285</v>
      </c>
      <c r="EH955" s="190" t="s">
        <v>284</v>
      </c>
      <c r="EI955" s="190" t="s">
        <v>483</v>
      </c>
      <c r="EJ955" s="190" t="s">
        <v>246</v>
      </c>
      <c r="EK955" s="190" t="s">
        <v>1390</v>
      </c>
      <c r="EL955" s="190" t="s">
        <v>272</v>
      </c>
      <c r="EM955" s="190" t="s">
        <v>272</v>
      </c>
      <c r="EN955" s="190" t="s">
        <v>297</v>
      </c>
      <c r="EO955" s="190" t="s">
        <v>272</v>
      </c>
      <c r="EP955" s="190" t="s">
        <v>464</v>
      </c>
      <c r="EQ955" s="190">
        <v>3</v>
      </c>
      <c r="ER955" s="190" t="s">
        <v>304</v>
      </c>
      <c r="ES955" s="190" t="s">
        <v>272</v>
      </c>
      <c r="ET955" s="190" t="s">
        <v>297</v>
      </c>
      <c r="EU955" s="190" t="s">
        <v>297</v>
      </c>
      <c r="EV955" s="190" t="s">
        <v>297</v>
      </c>
      <c r="EW955" s="190" t="s">
        <v>601</v>
      </c>
      <c r="EX955" s="190">
        <v>1</v>
      </c>
      <c r="EY955" s="190" t="s">
        <v>302</v>
      </c>
      <c r="EZ955" s="190" t="s">
        <v>268</v>
      </c>
      <c r="FA955" s="190" t="s">
        <v>257</v>
      </c>
      <c r="FB955" s="190">
        <v>1</v>
      </c>
      <c r="FC955" s="190" t="s">
        <v>377</v>
      </c>
      <c r="FD955" s="190" t="s">
        <v>300</v>
      </c>
      <c r="FE955" s="190" t="s">
        <v>271</v>
      </c>
      <c r="FF955" s="190" t="s">
        <v>262</v>
      </c>
      <c r="FG955" s="190" t="s">
        <v>271</v>
      </c>
      <c r="FO955" s="190" t="s">
        <v>7501</v>
      </c>
      <c r="FP955" s="190" t="s">
        <v>271</v>
      </c>
      <c r="FQ955" s="190">
        <v>0</v>
      </c>
      <c r="FR955" s="190">
        <v>0</v>
      </c>
      <c r="FS955" s="190" t="s">
        <v>297</v>
      </c>
      <c r="FT955" s="190" t="s">
        <v>297</v>
      </c>
      <c r="FU955" s="190" t="s">
        <v>297</v>
      </c>
      <c r="FV955" s="190" t="s">
        <v>297</v>
      </c>
      <c r="FW955" s="190" t="s">
        <v>297</v>
      </c>
      <c r="FX955" s="190" t="s">
        <v>297</v>
      </c>
      <c r="FY955" s="190" t="s">
        <v>297</v>
      </c>
      <c r="FZ955" s="190" t="s">
        <v>297</v>
      </c>
      <c r="GA955" s="190" t="s">
        <v>297</v>
      </c>
      <c r="GB955" s="190" t="s">
        <v>297</v>
      </c>
      <c r="GC955" s="190" t="s">
        <v>272</v>
      </c>
      <c r="GD955" s="190" t="s">
        <v>297</v>
      </c>
      <c r="GE955" s="190" t="s">
        <v>297</v>
      </c>
    </row>
    <row r="956" spans="1:187" x14ac:dyDescent="0.3">
      <c r="A956" s="190" t="s">
        <v>296</v>
      </c>
      <c r="B956" s="190">
        <v>3774</v>
      </c>
      <c r="C956" s="190" t="s">
        <v>194</v>
      </c>
      <c r="D956" s="190" t="s">
        <v>238</v>
      </c>
      <c r="F956" s="190" t="s">
        <v>7500</v>
      </c>
      <c r="G956" s="190" t="s">
        <v>4001</v>
      </c>
      <c r="Q956" s="190"/>
      <c r="R956" s="190"/>
      <c r="S956" s="190"/>
      <c r="U956" s="190"/>
      <c r="V956" s="190" t="s">
        <v>7499</v>
      </c>
      <c r="W956" s="190" t="s">
        <v>7498</v>
      </c>
      <c r="X956" s="190" t="s">
        <v>7497</v>
      </c>
      <c r="Y956" s="190" t="s">
        <v>7496</v>
      </c>
      <c r="Z956" s="190" t="s">
        <v>7495</v>
      </c>
      <c r="AA956" s="190" t="s">
        <v>7494</v>
      </c>
      <c r="AB956" s="190" t="s">
        <v>310</v>
      </c>
      <c r="AC956" s="190" t="s">
        <v>7493</v>
      </c>
      <c r="AD956" s="190" t="s">
        <v>674</v>
      </c>
      <c r="AE956" s="190" t="s">
        <v>7492</v>
      </c>
      <c r="AG956" s="190"/>
      <c r="AH956" s="190"/>
      <c r="AI956" s="190"/>
      <c r="AJ956" s="190"/>
      <c r="AK956" s="190"/>
      <c r="AL956" s="190"/>
      <c r="AM956" s="193">
        <v>0</v>
      </c>
      <c r="AN956" s="193">
        <v>0</v>
      </c>
      <c r="AO956" s="193">
        <v>0</v>
      </c>
      <c r="AP956" s="193">
        <v>0</v>
      </c>
      <c r="AQ956" s="193">
        <v>0</v>
      </c>
      <c r="AR956" s="193">
        <v>0</v>
      </c>
      <c r="AS956" s="190" t="s">
        <v>271</v>
      </c>
      <c r="AT956" s="193" t="s">
        <v>271</v>
      </c>
      <c r="AU956" s="193" t="s">
        <v>271</v>
      </c>
      <c r="AV956" s="190" t="s">
        <v>271</v>
      </c>
      <c r="AW956" s="193" t="s">
        <v>271</v>
      </c>
      <c r="AX956" s="193" t="s">
        <v>271</v>
      </c>
      <c r="AY956" s="190" t="s">
        <v>271</v>
      </c>
      <c r="AZ956" s="193" t="s">
        <v>271</v>
      </c>
      <c r="BA956" s="193" t="s">
        <v>271</v>
      </c>
      <c r="BB956" s="190" t="s">
        <v>271</v>
      </c>
      <c r="BC956" s="193" t="s">
        <v>271</v>
      </c>
      <c r="BD956" s="193" t="s">
        <v>271</v>
      </c>
      <c r="BE956" s="190" t="s">
        <v>271</v>
      </c>
      <c r="BF956" s="193" t="s">
        <v>271</v>
      </c>
      <c r="BG956" s="193" t="s">
        <v>271</v>
      </c>
      <c r="BH956" s="190" t="s">
        <v>271</v>
      </c>
      <c r="BI956" s="193" t="s">
        <v>271</v>
      </c>
      <c r="BJ956" s="193" t="s">
        <v>271</v>
      </c>
      <c r="BK956" s="190" t="s">
        <v>271</v>
      </c>
      <c r="BL956" s="193" t="s">
        <v>271</v>
      </c>
      <c r="BM956" s="193" t="s">
        <v>271</v>
      </c>
      <c r="BN956" s="190" t="s">
        <v>271</v>
      </c>
      <c r="BO956" s="193" t="s">
        <v>271</v>
      </c>
      <c r="BP956" s="193" t="s">
        <v>271</v>
      </c>
      <c r="BQ956" s="190" t="s">
        <v>271</v>
      </c>
      <c r="BR956" s="193" t="s">
        <v>271</v>
      </c>
      <c r="BS956" s="193" t="s">
        <v>271</v>
      </c>
      <c r="BT956" s="190" t="s">
        <v>271</v>
      </c>
      <c r="BU956" s="193" t="s">
        <v>271</v>
      </c>
      <c r="BV956" s="193" t="s">
        <v>271</v>
      </c>
      <c r="BW956" s="193">
        <v>0</v>
      </c>
      <c r="BX956" s="193">
        <v>0</v>
      </c>
      <c r="BY956" s="193">
        <v>0</v>
      </c>
      <c r="BZ956" s="193">
        <v>0</v>
      </c>
      <c r="CA956" s="193">
        <v>0</v>
      </c>
      <c r="CB956" s="193">
        <v>0</v>
      </c>
      <c r="CC956" s="190" t="s">
        <v>271</v>
      </c>
      <c r="CD956" s="193" t="s">
        <v>271</v>
      </c>
      <c r="CE956" s="193" t="s">
        <v>271</v>
      </c>
      <c r="CF956" s="190" t="s">
        <v>271</v>
      </c>
      <c r="CG956" s="193" t="s">
        <v>271</v>
      </c>
      <c r="CH956" s="193" t="s">
        <v>271</v>
      </c>
      <c r="CI956" s="190" t="s">
        <v>271</v>
      </c>
      <c r="CJ956" s="193" t="s">
        <v>271</v>
      </c>
      <c r="CK956" s="193" t="s">
        <v>271</v>
      </c>
      <c r="CL956" s="190" t="s">
        <v>271</v>
      </c>
      <c r="CM956" s="193" t="s">
        <v>271</v>
      </c>
      <c r="CN956" s="193" t="s">
        <v>271</v>
      </c>
      <c r="CO956" s="190" t="s">
        <v>287</v>
      </c>
      <c r="CP956" s="193">
        <v>0</v>
      </c>
      <c r="CQ956" s="193">
        <v>0</v>
      </c>
      <c r="CR956" s="190" t="s">
        <v>271</v>
      </c>
      <c r="CS956" s="193" t="s">
        <v>271</v>
      </c>
      <c r="CT956" s="193" t="s">
        <v>271</v>
      </c>
      <c r="CU956" s="190" t="s">
        <v>271</v>
      </c>
      <c r="CV956" s="193" t="s">
        <v>271</v>
      </c>
      <c r="CW956" s="193" t="s">
        <v>271</v>
      </c>
      <c r="CX956" s="190" t="s">
        <v>271</v>
      </c>
      <c r="CY956" s="193" t="s">
        <v>271</v>
      </c>
      <c r="CZ956" s="193" t="s">
        <v>271</v>
      </c>
      <c r="DA956" s="190" t="s">
        <v>271</v>
      </c>
      <c r="DB956" s="193" t="s">
        <v>271</v>
      </c>
      <c r="DC956" s="193" t="s">
        <v>271</v>
      </c>
      <c r="DD956" s="190" t="s">
        <v>271</v>
      </c>
      <c r="DE956" s="193" t="s">
        <v>271</v>
      </c>
      <c r="DF956" s="193" t="s">
        <v>271</v>
      </c>
      <c r="DG956" s="190" t="s">
        <v>271</v>
      </c>
      <c r="DH956" s="193" t="s">
        <v>271</v>
      </c>
      <c r="DI956" s="193" t="s">
        <v>271</v>
      </c>
      <c r="DJ956" s="190" t="s">
        <v>271</v>
      </c>
      <c r="DK956" s="193" t="s">
        <v>271</v>
      </c>
      <c r="DL956" s="193" t="s">
        <v>271</v>
      </c>
      <c r="DM956" s="190" t="s">
        <v>271</v>
      </c>
      <c r="DN956" s="193" t="s">
        <v>271</v>
      </c>
      <c r="DO956" s="193" t="s">
        <v>271</v>
      </c>
      <c r="DP956" s="190" t="s">
        <v>271</v>
      </c>
      <c r="DQ956" s="193" t="s">
        <v>271</v>
      </c>
      <c r="DR956" s="193" t="s">
        <v>271</v>
      </c>
      <c r="DS956" s="190" t="s">
        <v>271</v>
      </c>
      <c r="DT956" s="193" t="s">
        <v>271</v>
      </c>
      <c r="DU956" s="193" t="s">
        <v>271</v>
      </c>
      <c r="DV956" s="190" t="s">
        <v>287</v>
      </c>
      <c r="DW956" s="193">
        <v>0</v>
      </c>
      <c r="DX956" s="193">
        <v>0</v>
      </c>
      <c r="DY956" s="193"/>
      <c r="DZ956" s="190" t="s">
        <v>297</v>
      </c>
      <c r="EA956" s="190" t="s">
        <v>271</v>
      </c>
      <c r="EB956" s="190" t="s">
        <v>271</v>
      </c>
      <c r="EC956" s="190" t="s">
        <v>297</v>
      </c>
      <c r="ED956" s="190" t="s">
        <v>271</v>
      </c>
      <c r="EE956" s="190" t="s">
        <v>271</v>
      </c>
      <c r="EF956" s="190" t="s">
        <v>7491</v>
      </c>
      <c r="EG956" s="190" t="s">
        <v>321</v>
      </c>
      <c r="EH956" s="190" t="s">
        <v>284</v>
      </c>
      <c r="EI956" s="190" t="s">
        <v>283</v>
      </c>
      <c r="EJ956" s="190" t="s">
        <v>246</v>
      </c>
      <c r="EK956" s="190" t="s">
        <v>1390</v>
      </c>
      <c r="EL956" s="190" t="s">
        <v>272</v>
      </c>
      <c r="EM956" s="190" t="s">
        <v>297</v>
      </c>
      <c r="EN956" s="190" t="s">
        <v>272</v>
      </c>
      <c r="EO956" s="190" t="s">
        <v>272</v>
      </c>
      <c r="EP956" s="190" t="s">
        <v>464</v>
      </c>
      <c r="EQ956" s="190">
        <v>3</v>
      </c>
      <c r="ER956" s="190" t="s">
        <v>304</v>
      </c>
      <c r="ES956" s="190" t="s">
        <v>272</v>
      </c>
      <c r="ET956" s="190" t="s">
        <v>297</v>
      </c>
      <c r="EU956" s="190" t="s">
        <v>297</v>
      </c>
      <c r="EV956" s="190" t="s">
        <v>297</v>
      </c>
      <c r="EW956" s="190" t="s">
        <v>601</v>
      </c>
      <c r="EX956" s="190">
        <v>1</v>
      </c>
      <c r="EY956" s="190" t="s">
        <v>271</v>
      </c>
      <c r="EZ956" s="190" t="s">
        <v>268</v>
      </c>
      <c r="FA956" s="190" t="s">
        <v>258</v>
      </c>
      <c r="FB956" s="190">
        <v>1</v>
      </c>
      <c r="FC956" s="190" t="s">
        <v>377</v>
      </c>
      <c r="FD956" s="190" t="s">
        <v>300</v>
      </c>
      <c r="FE956" s="190" t="s">
        <v>271</v>
      </c>
      <c r="FF956" s="190" t="s">
        <v>262</v>
      </c>
      <c r="FG956" s="190" t="s">
        <v>271</v>
      </c>
      <c r="FO956" s="190" t="s">
        <v>7490</v>
      </c>
      <c r="FP956" s="190" t="s">
        <v>7489</v>
      </c>
      <c r="FQ956" s="190">
        <v>0</v>
      </c>
      <c r="FR956" s="190">
        <v>0</v>
      </c>
      <c r="FS956" s="190" t="s">
        <v>297</v>
      </c>
      <c r="FT956" s="190" t="s">
        <v>297</v>
      </c>
      <c r="FU956" s="190" t="s">
        <v>297</v>
      </c>
      <c r="FV956" s="190" t="s">
        <v>297</v>
      </c>
      <c r="FW956" s="190" t="s">
        <v>297</v>
      </c>
      <c r="FX956" s="190" t="s">
        <v>297</v>
      </c>
      <c r="FY956" s="190" t="s">
        <v>297</v>
      </c>
      <c r="FZ956" s="190" t="s">
        <v>297</v>
      </c>
      <c r="GA956" s="190" t="s">
        <v>297</v>
      </c>
      <c r="GB956" s="190" t="s">
        <v>297</v>
      </c>
      <c r="GC956" s="190" t="s">
        <v>272</v>
      </c>
      <c r="GD956" s="190" t="s">
        <v>297</v>
      </c>
      <c r="GE956" s="190" t="s">
        <v>297</v>
      </c>
    </row>
    <row r="957" spans="1:187" x14ac:dyDescent="0.3">
      <c r="A957" s="190" t="s">
        <v>296</v>
      </c>
      <c r="B957" s="190">
        <v>3775</v>
      </c>
      <c r="C957" s="190" t="s">
        <v>195</v>
      </c>
      <c r="D957" s="190" t="s">
        <v>237</v>
      </c>
      <c r="F957" s="190" t="s">
        <v>8715</v>
      </c>
      <c r="G957" s="190" t="s">
        <v>4028</v>
      </c>
      <c r="Q957" s="190"/>
      <c r="R957" s="190"/>
      <c r="S957" s="190"/>
      <c r="U957" s="190"/>
      <c r="V957" s="190" t="s">
        <v>8659</v>
      </c>
      <c r="W957" s="190" t="s">
        <v>8658</v>
      </c>
      <c r="X957" s="190" t="s">
        <v>8657</v>
      </c>
      <c r="Y957" s="190" t="s">
        <v>271</v>
      </c>
      <c r="Z957" s="190" t="s">
        <v>271</v>
      </c>
      <c r="AA957" s="190" t="s">
        <v>271</v>
      </c>
      <c r="AB957" s="190" t="s">
        <v>310</v>
      </c>
      <c r="AC957" s="190" t="s">
        <v>8714</v>
      </c>
      <c r="AD957" s="190" t="s">
        <v>674</v>
      </c>
      <c r="AE957" s="190" t="s">
        <v>8655</v>
      </c>
      <c r="AG957" s="190"/>
      <c r="AH957" s="190"/>
      <c r="AI957" s="190"/>
      <c r="AJ957" s="190"/>
      <c r="AK957" s="190"/>
      <c r="AL957" s="190"/>
      <c r="AM957" s="193">
        <v>0</v>
      </c>
      <c r="AN957" s="193">
        <v>0</v>
      </c>
      <c r="AO957" s="193">
        <v>0</v>
      </c>
      <c r="AP957" s="193">
        <v>0</v>
      </c>
      <c r="AQ957" s="193">
        <v>0</v>
      </c>
      <c r="AR957" s="193">
        <v>0</v>
      </c>
      <c r="AS957" s="190" t="s">
        <v>271</v>
      </c>
      <c r="AT957" s="193" t="s">
        <v>271</v>
      </c>
      <c r="AU957" s="193" t="s">
        <v>271</v>
      </c>
      <c r="AV957" s="190" t="s">
        <v>271</v>
      </c>
      <c r="AW957" s="193" t="s">
        <v>271</v>
      </c>
      <c r="AX957" s="193" t="s">
        <v>271</v>
      </c>
      <c r="AY957" s="190" t="s">
        <v>271</v>
      </c>
      <c r="AZ957" s="193" t="s">
        <v>271</v>
      </c>
      <c r="BA957" s="193" t="s">
        <v>271</v>
      </c>
      <c r="BB957" s="190" t="s">
        <v>271</v>
      </c>
      <c r="BC957" s="193" t="s">
        <v>271</v>
      </c>
      <c r="BD957" s="193" t="s">
        <v>271</v>
      </c>
      <c r="BE957" s="190" t="s">
        <v>271</v>
      </c>
      <c r="BF957" s="193" t="s">
        <v>271</v>
      </c>
      <c r="BG957" s="193" t="s">
        <v>271</v>
      </c>
      <c r="BH957" s="190" t="s">
        <v>271</v>
      </c>
      <c r="BI957" s="193" t="s">
        <v>271</v>
      </c>
      <c r="BJ957" s="193" t="s">
        <v>271</v>
      </c>
      <c r="BK957" s="190" t="s">
        <v>271</v>
      </c>
      <c r="BL957" s="193" t="s">
        <v>271</v>
      </c>
      <c r="BM957" s="193" t="s">
        <v>271</v>
      </c>
      <c r="BN957" s="190" t="s">
        <v>271</v>
      </c>
      <c r="BO957" s="193" t="s">
        <v>271</v>
      </c>
      <c r="BP957" s="193" t="s">
        <v>271</v>
      </c>
      <c r="BQ957" s="190" t="s">
        <v>271</v>
      </c>
      <c r="BR957" s="193" t="s">
        <v>271</v>
      </c>
      <c r="BS957" s="193" t="s">
        <v>271</v>
      </c>
      <c r="BT957" s="190" t="s">
        <v>271</v>
      </c>
      <c r="BU957" s="193" t="s">
        <v>271</v>
      </c>
      <c r="BV957" s="193" t="s">
        <v>271</v>
      </c>
      <c r="BW957" s="193">
        <v>0</v>
      </c>
      <c r="BX957" s="193">
        <v>0</v>
      </c>
      <c r="BY957" s="193">
        <v>0</v>
      </c>
      <c r="BZ957" s="193">
        <v>0</v>
      </c>
      <c r="CA957" s="193">
        <v>0</v>
      </c>
      <c r="CB957" s="193">
        <v>0</v>
      </c>
      <c r="CC957" s="190" t="s">
        <v>271</v>
      </c>
      <c r="CD957" s="193" t="s">
        <v>271</v>
      </c>
      <c r="CE957" s="193" t="s">
        <v>271</v>
      </c>
      <c r="CF957" s="190" t="s">
        <v>271</v>
      </c>
      <c r="CG957" s="193" t="s">
        <v>271</v>
      </c>
      <c r="CH957" s="193" t="s">
        <v>271</v>
      </c>
      <c r="CI957" s="190" t="s">
        <v>271</v>
      </c>
      <c r="CJ957" s="193" t="s">
        <v>271</v>
      </c>
      <c r="CK957" s="193" t="s">
        <v>271</v>
      </c>
      <c r="CL957" s="190" t="s">
        <v>271</v>
      </c>
      <c r="CM957" s="193" t="s">
        <v>271</v>
      </c>
      <c r="CN957" s="193" t="s">
        <v>271</v>
      </c>
      <c r="CO957" s="190" t="s">
        <v>271</v>
      </c>
      <c r="CP957" s="193" t="s">
        <v>271</v>
      </c>
      <c r="CQ957" s="193" t="s">
        <v>271</v>
      </c>
      <c r="CR957" s="190" t="s">
        <v>271</v>
      </c>
      <c r="CS957" s="193" t="s">
        <v>271</v>
      </c>
      <c r="CT957" s="193" t="s">
        <v>271</v>
      </c>
      <c r="CU957" s="190" t="s">
        <v>271</v>
      </c>
      <c r="CV957" s="193" t="s">
        <v>271</v>
      </c>
      <c r="CW957" s="193" t="s">
        <v>271</v>
      </c>
      <c r="CX957" s="190" t="s">
        <v>287</v>
      </c>
      <c r="CY957" s="193">
        <v>0</v>
      </c>
      <c r="CZ957" s="193">
        <v>0</v>
      </c>
      <c r="DA957" s="190" t="s">
        <v>287</v>
      </c>
      <c r="DB957" s="193">
        <v>0</v>
      </c>
      <c r="DC957" s="193">
        <v>0</v>
      </c>
      <c r="DD957" s="190" t="s">
        <v>287</v>
      </c>
      <c r="DE957" s="193">
        <v>0</v>
      </c>
      <c r="DF957" s="193">
        <v>0</v>
      </c>
      <c r="DG957" s="190" t="s">
        <v>271</v>
      </c>
      <c r="DH957" s="193" t="s">
        <v>271</v>
      </c>
      <c r="DI957" s="193" t="s">
        <v>271</v>
      </c>
      <c r="DJ957" s="190" t="s">
        <v>271</v>
      </c>
      <c r="DK957" s="193" t="s">
        <v>271</v>
      </c>
      <c r="DL957" s="193" t="s">
        <v>271</v>
      </c>
      <c r="DM957" s="190" t="s">
        <v>271</v>
      </c>
      <c r="DN957" s="193" t="s">
        <v>271</v>
      </c>
      <c r="DO957" s="193" t="s">
        <v>271</v>
      </c>
      <c r="DP957" s="190" t="s">
        <v>287</v>
      </c>
      <c r="DQ957" s="193">
        <v>0</v>
      </c>
      <c r="DR957" s="193">
        <v>0</v>
      </c>
      <c r="DS957" s="190" t="s">
        <v>271</v>
      </c>
      <c r="DT957" s="193" t="s">
        <v>271</v>
      </c>
      <c r="DU957" s="193" t="s">
        <v>271</v>
      </c>
      <c r="DV957" s="190" t="s">
        <v>271</v>
      </c>
      <c r="DW957" s="193" t="s">
        <v>271</v>
      </c>
      <c r="DX957" s="193" t="s">
        <v>271</v>
      </c>
      <c r="DY957" s="193"/>
      <c r="DZ957" s="190" t="s">
        <v>271</v>
      </c>
      <c r="EA957" s="190" t="s">
        <v>271</v>
      </c>
      <c r="EB957" s="190" t="s">
        <v>271</v>
      </c>
      <c r="EC957" s="190" t="s">
        <v>271</v>
      </c>
      <c r="ED957" s="190" t="s">
        <v>271</v>
      </c>
      <c r="EE957" s="190" t="s">
        <v>271</v>
      </c>
      <c r="EF957" s="190" t="s">
        <v>8713</v>
      </c>
      <c r="EG957" s="190" t="s">
        <v>285</v>
      </c>
      <c r="EH957" s="190" t="s">
        <v>271</v>
      </c>
      <c r="EI957" s="190" t="s">
        <v>271</v>
      </c>
      <c r="EJ957" s="190" t="s">
        <v>244</v>
      </c>
      <c r="EK957" s="190" t="s">
        <v>271</v>
      </c>
      <c r="EL957" s="190" t="s">
        <v>271</v>
      </c>
      <c r="EM957" s="190" t="s">
        <v>271</v>
      </c>
      <c r="EN957" s="190" t="s">
        <v>271</v>
      </c>
      <c r="EO957" s="190" t="s">
        <v>271</v>
      </c>
      <c r="EP957" s="190" t="s">
        <v>271</v>
      </c>
      <c r="EQ957" s="190" t="s">
        <v>271</v>
      </c>
      <c r="ER957" s="190" t="s">
        <v>271</v>
      </c>
      <c r="ES957" s="190" t="s">
        <v>271</v>
      </c>
      <c r="ET957" s="190" t="s">
        <v>271</v>
      </c>
      <c r="EU957" s="190" t="s">
        <v>271</v>
      </c>
      <c r="EV957" s="190" t="s">
        <v>271</v>
      </c>
      <c r="EW957" s="190" t="s">
        <v>271</v>
      </c>
      <c r="EX957" s="190" t="s">
        <v>271</v>
      </c>
      <c r="EY957" s="190" t="s">
        <v>271</v>
      </c>
      <c r="EZ957" s="190" t="s">
        <v>271</v>
      </c>
      <c r="FA957" s="190" t="s">
        <v>271</v>
      </c>
      <c r="FB957" s="190" t="s">
        <v>271</v>
      </c>
      <c r="FC957" s="190" t="s">
        <v>271</v>
      </c>
      <c r="FD957" s="190" t="s">
        <v>271</v>
      </c>
      <c r="FE957" s="190" t="s">
        <v>271</v>
      </c>
      <c r="FF957" s="190" t="s">
        <v>271</v>
      </c>
      <c r="FG957" s="190" t="s">
        <v>271</v>
      </c>
      <c r="FO957" s="190" t="s">
        <v>8712</v>
      </c>
      <c r="FP957" s="190" t="s">
        <v>271</v>
      </c>
      <c r="FQ957" s="190">
        <v>0</v>
      </c>
      <c r="FR957" s="190">
        <v>0</v>
      </c>
      <c r="FS957" s="190" t="s">
        <v>272</v>
      </c>
      <c r="FT957" s="190" t="s">
        <v>271</v>
      </c>
      <c r="FU957" s="190" t="s">
        <v>297</v>
      </c>
      <c r="FV957" s="190" t="s">
        <v>271</v>
      </c>
      <c r="FW957" s="190" t="s">
        <v>272</v>
      </c>
      <c r="FX957" s="190" t="s">
        <v>271</v>
      </c>
      <c r="FY957" s="190" t="s">
        <v>272</v>
      </c>
      <c r="FZ957" s="190" t="s">
        <v>271</v>
      </c>
      <c r="GA957" s="190" t="s">
        <v>297</v>
      </c>
      <c r="GB957" s="190" t="s">
        <v>271</v>
      </c>
      <c r="GC957" s="190" t="s">
        <v>297</v>
      </c>
      <c r="GD957" s="190" t="s">
        <v>271</v>
      </c>
      <c r="GE957" s="190" t="s">
        <v>271</v>
      </c>
    </row>
    <row r="958" spans="1:187" x14ac:dyDescent="0.3">
      <c r="A958" s="190" t="s">
        <v>296</v>
      </c>
      <c r="B958" s="190">
        <v>3776</v>
      </c>
      <c r="C958" s="190" t="s">
        <v>195</v>
      </c>
      <c r="D958" s="190" t="s">
        <v>237</v>
      </c>
      <c r="F958" s="190" t="s">
        <v>8711</v>
      </c>
      <c r="G958" s="190" t="s">
        <v>4028</v>
      </c>
      <c r="Q958" s="190"/>
      <c r="R958" s="190"/>
      <c r="S958" s="190"/>
      <c r="U958" s="190"/>
      <c r="V958" s="190" t="s">
        <v>8659</v>
      </c>
      <c r="W958" s="190" t="s">
        <v>8658</v>
      </c>
      <c r="X958" s="190" t="s">
        <v>8657</v>
      </c>
      <c r="Y958" s="190" t="s">
        <v>271</v>
      </c>
      <c r="Z958" s="190" t="s">
        <v>271</v>
      </c>
      <c r="AA958" s="190" t="s">
        <v>271</v>
      </c>
      <c r="AB958" s="190" t="s">
        <v>310</v>
      </c>
      <c r="AC958" s="190" t="s">
        <v>8710</v>
      </c>
      <c r="AD958" s="190" t="s">
        <v>674</v>
      </c>
      <c r="AE958" s="190" t="s">
        <v>8709</v>
      </c>
      <c r="AG958" s="190"/>
      <c r="AH958" s="190"/>
      <c r="AI958" s="190"/>
      <c r="AJ958" s="190"/>
      <c r="AK958" s="190"/>
      <c r="AL958" s="190"/>
      <c r="AM958" s="193">
        <v>0</v>
      </c>
      <c r="AN958" s="193">
        <v>0</v>
      </c>
      <c r="AO958" s="193">
        <v>0</v>
      </c>
      <c r="AP958" s="193">
        <v>0</v>
      </c>
      <c r="AQ958" s="193">
        <v>0</v>
      </c>
      <c r="AR958" s="193">
        <v>0</v>
      </c>
      <c r="AS958" s="190" t="s">
        <v>271</v>
      </c>
      <c r="AT958" s="193" t="s">
        <v>271</v>
      </c>
      <c r="AU958" s="193" t="s">
        <v>271</v>
      </c>
      <c r="AV958" s="190" t="s">
        <v>271</v>
      </c>
      <c r="AW958" s="193" t="s">
        <v>271</v>
      </c>
      <c r="AX958" s="193" t="s">
        <v>271</v>
      </c>
      <c r="AY958" s="190" t="s">
        <v>271</v>
      </c>
      <c r="AZ958" s="193" t="s">
        <v>271</v>
      </c>
      <c r="BA958" s="193" t="s">
        <v>271</v>
      </c>
      <c r="BB958" s="190" t="s">
        <v>271</v>
      </c>
      <c r="BC958" s="193" t="s">
        <v>271</v>
      </c>
      <c r="BD958" s="193" t="s">
        <v>271</v>
      </c>
      <c r="BE958" s="190" t="s">
        <v>271</v>
      </c>
      <c r="BF958" s="193" t="s">
        <v>271</v>
      </c>
      <c r="BG958" s="193" t="s">
        <v>271</v>
      </c>
      <c r="BH958" s="190" t="s">
        <v>271</v>
      </c>
      <c r="BI958" s="193" t="s">
        <v>271</v>
      </c>
      <c r="BJ958" s="193" t="s">
        <v>271</v>
      </c>
      <c r="BK958" s="190" t="s">
        <v>271</v>
      </c>
      <c r="BL958" s="193" t="s">
        <v>271</v>
      </c>
      <c r="BM958" s="193" t="s">
        <v>271</v>
      </c>
      <c r="BN958" s="190" t="s">
        <v>271</v>
      </c>
      <c r="BO958" s="193" t="s">
        <v>271</v>
      </c>
      <c r="BP958" s="193" t="s">
        <v>271</v>
      </c>
      <c r="BQ958" s="190" t="s">
        <v>271</v>
      </c>
      <c r="BR958" s="193" t="s">
        <v>271</v>
      </c>
      <c r="BS958" s="193" t="s">
        <v>271</v>
      </c>
      <c r="BT958" s="190" t="s">
        <v>271</v>
      </c>
      <c r="BU958" s="193" t="s">
        <v>271</v>
      </c>
      <c r="BV958" s="193" t="s">
        <v>271</v>
      </c>
      <c r="BW958" s="193">
        <v>0</v>
      </c>
      <c r="BX958" s="193">
        <v>0</v>
      </c>
      <c r="BY958" s="193">
        <v>0</v>
      </c>
      <c r="BZ958" s="193">
        <v>0</v>
      </c>
      <c r="CA958" s="193">
        <v>0</v>
      </c>
      <c r="CB958" s="193">
        <v>0</v>
      </c>
      <c r="CC958" s="190" t="s">
        <v>287</v>
      </c>
      <c r="CD958" s="193">
        <v>0</v>
      </c>
      <c r="CE958" s="193">
        <v>0</v>
      </c>
      <c r="CF958" s="190" t="s">
        <v>271</v>
      </c>
      <c r="CG958" s="193" t="s">
        <v>271</v>
      </c>
      <c r="CH958" s="193" t="s">
        <v>271</v>
      </c>
      <c r="CI958" s="190" t="s">
        <v>271</v>
      </c>
      <c r="CJ958" s="193" t="s">
        <v>271</v>
      </c>
      <c r="CK958" s="193" t="s">
        <v>271</v>
      </c>
      <c r="CL958" s="190" t="s">
        <v>271</v>
      </c>
      <c r="CM958" s="193" t="s">
        <v>271</v>
      </c>
      <c r="CN958" s="193" t="s">
        <v>271</v>
      </c>
      <c r="CO958" s="190" t="s">
        <v>271</v>
      </c>
      <c r="CP958" s="193" t="s">
        <v>271</v>
      </c>
      <c r="CQ958" s="193" t="s">
        <v>271</v>
      </c>
      <c r="CR958" s="190" t="s">
        <v>271</v>
      </c>
      <c r="CS958" s="193" t="s">
        <v>271</v>
      </c>
      <c r="CT958" s="193" t="s">
        <v>271</v>
      </c>
      <c r="CU958" s="190" t="s">
        <v>287</v>
      </c>
      <c r="CV958" s="193">
        <v>0</v>
      </c>
      <c r="CW958" s="193">
        <v>0</v>
      </c>
      <c r="CX958" s="190" t="s">
        <v>271</v>
      </c>
      <c r="CY958" s="193" t="s">
        <v>271</v>
      </c>
      <c r="CZ958" s="193" t="s">
        <v>271</v>
      </c>
      <c r="DA958" s="190" t="s">
        <v>287</v>
      </c>
      <c r="DB958" s="193">
        <v>0</v>
      </c>
      <c r="DC958" s="193">
        <v>0</v>
      </c>
      <c r="DD958" s="190" t="s">
        <v>271</v>
      </c>
      <c r="DE958" s="193" t="s">
        <v>271</v>
      </c>
      <c r="DF958" s="193" t="s">
        <v>271</v>
      </c>
      <c r="DG958" s="190" t="s">
        <v>271</v>
      </c>
      <c r="DH958" s="193" t="s">
        <v>271</v>
      </c>
      <c r="DI958" s="193" t="s">
        <v>271</v>
      </c>
      <c r="DJ958" s="190" t="s">
        <v>287</v>
      </c>
      <c r="DK958" s="193">
        <v>0</v>
      </c>
      <c r="DL958" s="193">
        <v>0</v>
      </c>
      <c r="DM958" s="190" t="s">
        <v>271</v>
      </c>
      <c r="DN958" s="193" t="s">
        <v>271</v>
      </c>
      <c r="DO958" s="193" t="s">
        <v>271</v>
      </c>
      <c r="DP958" s="190" t="s">
        <v>271</v>
      </c>
      <c r="DQ958" s="193" t="s">
        <v>271</v>
      </c>
      <c r="DR958" s="193" t="s">
        <v>271</v>
      </c>
      <c r="DS958" s="190" t="s">
        <v>271</v>
      </c>
      <c r="DT958" s="193" t="s">
        <v>271</v>
      </c>
      <c r="DU958" s="193" t="s">
        <v>271</v>
      </c>
      <c r="DV958" s="190" t="s">
        <v>287</v>
      </c>
      <c r="DW958" s="193">
        <v>0</v>
      </c>
      <c r="DX958" s="193">
        <v>0</v>
      </c>
      <c r="DY958" s="193"/>
      <c r="DZ958" s="190" t="s">
        <v>271</v>
      </c>
      <c r="EA958" s="190" t="s">
        <v>271</v>
      </c>
      <c r="EB958" s="190" t="s">
        <v>271</v>
      </c>
      <c r="EC958" s="190" t="s">
        <v>271</v>
      </c>
      <c r="ED958" s="190" t="s">
        <v>271</v>
      </c>
      <c r="EE958" s="190" t="s">
        <v>271</v>
      </c>
      <c r="EF958" s="190" t="s">
        <v>8708</v>
      </c>
      <c r="EG958" s="190" t="s">
        <v>285</v>
      </c>
      <c r="EH958" s="190" t="s">
        <v>271</v>
      </c>
      <c r="EI958" s="190" t="s">
        <v>271</v>
      </c>
      <c r="EJ958" s="190" t="s">
        <v>271</v>
      </c>
      <c r="EK958" s="190" t="s">
        <v>271</v>
      </c>
      <c r="EL958" s="190" t="s">
        <v>271</v>
      </c>
      <c r="EM958" s="190" t="s">
        <v>271</v>
      </c>
      <c r="EN958" s="190" t="s">
        <v>271</v>
      </c>
      <c r="EO958" s="190" t="s">
        <v>271</v>
      </c>
      <c r="EP958" s="190" t="s">
        <v>271</v>
      </c>
      <c r="EQ958" s="190" t="s">
        <v>271</v>
      </c>
      <c r="ER958" s="190" t="s">
        <v>271</v>
      </c>
      <c r="ES958" s="190" t="s">
        <v>271</v>
      </c>
      <c r="ET958" s="190" t="s">
        <v>271</v>
      </c>
      <c r="EU958" s="190" t="s">
        <v>271</v>
      </c>
      <c r="EV958" s="190" t="s">
        <v>271</v>
      </c>
      <c r="EW958" s="190" t="s">
        <v>271</v>
      </c>
      <c r="EX958" s="190" t="s">
        <v>271</v>
      </c>
      <c r="EY958" s="190" t="s">
        <v>278</v>
      </c>
      <c r="EZ958" s="190" t="s">
        <v>267</v>
      </c>
      <c r="FA958" s="190" t="s">
        <v>271</v>
      </c>
      <c r="FB958" s="190" t="s">
        <v>271</v>
      </c>
      <c r="FC958" s="190" t="s">
        <v>271</v>
      </c>
      <c r="FD958" s="190" t="s">
        <v>271</v>
      </c>
      <c r="FE958" s="190" t="s">
        <v>271</v>
      </c>
      <c r="FF958" s="190" t="s">
        <v>271</v>
      </c>
      <c r="FG958" s="190" t="s">
        <v>271</v>
      </c>
      <c r="FO958" s="190" t="s">
        <v>8707</v>
      </c>
      <c r="FP958" s="190" t="s">
        <v>271</v>
      </c>
      <c r="FQ958" s="190">
        <v>0</v>
      </c>
      <c r="FR958" s="190">
        <v>0</v>
      </c>
      <c r="FS958" s="190" t="s">
        <v>272</v>
      </c>
      <c r="FT958" s="190" t="s">
        <v>271</v>
      </c>
      <c r="FU958" s="190" t="s">
        <v>271</v>
      </c>
      <c r="FV958" s="190" t="s">
        <v>271</v>
      </c>
      <c r="FW958" s="190" t="s">
        <v>271</v>
      </c>
      <c r="FX958" s="190" t="s">
        <v>271</v>
      </c>
      <c r="FY958" s="190" t="s">
        <v>271</v>
      </c>
      <c r="FZ958" s="190" t="s">
        <v>271</v>
      </c>
      <c r="GA958" s="190" t="s">
        <v>272</v>
      </c>
      <c r="GB958" s="190" t="s">
        <v>271</v>
      </c>
      <c r="GC958" s="190" t="s">
        <v>272</v>
      </c>
      <c r="GD958" s="190" t="s">
        <v>271</v>
      </c>
      <c r="GE958" s="190" t="s">
        <v>271</v>
      </c>
    </row>
    <row r="959" spans="1:187" x14ac:dyDescent="0.3">
      <c r="A959" s="190" t="s">
        <v>296</v>
      </c>
      <c r="B959" s="190">
        <v>3777</v>
      </c>
      <c r="C959" s="190" t="s">
        <v>195</v>
      </c>
      <c r="D959" s="190" t="s">
        <v>237</v>
      </c>
      <c r="F959" s="190" t="s">
        <v>8706</v>
      </c>
      <c r="G959" s="190" t="s">
        <v>4028</v>
      </c>
      <c r="Q959" s="190"/>
      <c r="R959" s="190"/>
      <c r="S959" s="190"/>
      <c r="U959" s="190"/>
      <c r="V959" s="190" t="s">
        <v>8705</v>
      </c>
      <c r="W959" s="190" t="s">
        <v>8704</v>
      </c>
      <c r="X959" s="190" t="s">
        <v>8703</v>
      </c>
      <c r="Y959" s="190" t="s">
        <v>271</v>
      </c>
      <c r="Z959" s="190" t="s">
        <v>271</v>
      </c>
      <c r="AA959" s="190" t="s">
        <v>271</v>
      </c>
      <c r="AB959" s="190" t="s">
        <v>291</v>
      </c>
      <c r="AC959" s="190" t="s">
        <v>8702</v>
      </c>
      <c r="AD959" s="190" t="s">
        <v>674</v>
      </c>
      <c r="AE959" s="190" t="s">
        <v>8701</v>
      </c>
      <c r="AG959" s="190"/>
      <c r="AH959" s="190"/>
      <c r="AI959" s="190"/>
      <c r="AJ959" s="190"/>
      <c r="AK959" s="190"/>
      <c r="AL959" s="190"/>
      <c r="AM959" s="193">
        <v>0</v>
      </c>
      <c r="AN959" s="193">
        <v>0</v>
      </c>
      <c r="AO959" s="193">
        <v>0</v>
      </c>
      <c r="AP959" s="193">
        <v>0</v>
      </c>
      <c r="AQ959" s="193">
        <v>0</v>
      </c>
      <c r="AR959" s="193">
        <v>0</v>
      </c>
      <c r="AS959" s="190" t="s">
        <v>271</v>
      </c>
      <c r="AT959" s="193" t="s">
        <v>271</v>
      </c>
      <c r="AU959" s="193" t="s">
        <v>271</v>
      </c>
      <c r="AV959" s="190" t="s">
        <v>271</v>
      </c>
      <c r="AW959" s="193" t="s">
        <v>271</v>
      </c>
      <c r="AX959" s="193" t="s">
        <v>271</v>
      </c>
      <c r="AY959" s="190" t="s">
        <v>271</v>
      </c>
      <c r="AZ959" s="193" t="s">
        <v>271</v>
      </c>
      <c r="BA959" s="193" t="s">
        <v>271</v>
      </c>
      <c r="BB959" s="190" t="s">
        <v>287</v>
      </c>
      <c r="BC959" s="193">
        <v>0</v>
      </c>
      <c r="BD959" s="193">
        <v>0</v>
      </c>
      <c r="BE959" s="190" t="s">
        <v>271</v>
      </c>
      <c r="BF959" s="193" t="s">
        <v>271</v>
      </c>
      <c r="BG959" s="193" t="s">
        <v>271</v>
      </c>
      <c r="BH959" s="190" t="s">
        <v>271</v>
      </c>
      <c r="BI959" s="193" t="s">
        <v>271</v>
      </c>
      <c r="BJ959" s="193" t="s">
        <v>271</v>
      </c>
      <c r="BK959" s="190" t="s">
        <v>271</v>
      </c>
      <c r="BL959" s="193" t="s">
        <v>271</v>
      </c>
      <c r="BM959" s="193" t="s">
        <v>271</v>
      </c>
      <c r="BN959" s="190" t="s">
        <v>271</v>
      </c>
      <c r="BO959" s="193" t="s">
        <v>271</v>
      </c>
      <c r="BP959" s="193" t="s">
        <v>271</v>
      </c>
      <c r="BQ959" s="190" t="s">
        <v>271</v>
      </c>
      <c r="BR959" s="193" t="s">
        <v>271</v>
      </c>
      <c r="BS959" s="193" t="s">
        <v>271</v>
      </c>
      <c r="BT959" s="190" t="s">
        <v>271</v>
      </c>
      <c r="BU959" s="193" t="s">
        <v>271</v>
      </c>
      <c r="BV959" s="193" t="s">
        <v>271</v>
      </c>
      <c r="BW959" s="193">
        <v>0</v>
      </c>
      <c r="BX959" s="193">
        <v>0</v>
      </c>
      <c r="BY959" s="193">
        <v>0</v>
      </c>
      <c r="BZ959" s="193">
        <v>0</v>
      </c>
      <c r="CA959" s="193">
        <v>0</v>
      </c>
      <c r="CB959" s="193">
        <v>0</v>
      </c>
      <c r="CC959" s="190" t="s">
        <v>271</v>
      </c>
      <c r="CD959" s="193" t="s">
        <v>271</v>
      </c>
      <c r="CE959" s="193" t="s">
        <v>271</v>
      </c>
      <c r="CF959" s="190" t="s">
        <v>271</v>
      </c>
      <c r="CG959" s="193" t="s">
        <v>271</v>
      </c>
      <c r="CH959" s="193" t="s">
        <v>271</v>
      </c>
      <c r="CI959" s="190" t="s">
        <v>271</v>
      </c>
      <c r="CJ959" s="193" t="s">
        <v>271</v>
      </c>
      <c r="CK959" s="193" t="s">
        <v>271</v>
      </c>
      <c r="CL959" s="190" t="s">
        <v>271</v>
      </c>
      <c r="CM959" s="193" t="s">
        <v>271</v>
      </c>
      <c r="CN959" s="193" t="s">
        <v>271</v>
      </c>
      <c r="CO959" s="190" t="s">
        <v>271</v>
      </c>
      <c r="CP959" s="193" t="s">
        <v>271</v>
      </c>
      <c r="CQ959" s="193" t="s">
        <v>271</v>
      </c>
      <c r="CR959" s="190" t="s">
        <v>271</v>
      </c>
      <c r="CS959" s="193" t="s">
        <v>271</v>
      </c>
      <c r="CT959" s="193" t="s">
        <v>271</v>
      </c>
      <c r="CU959" s="190" t="s">
        <v>271</v>
      </c>
      <c r="CV959" s="193" t="s">
        <v>271</v>
      </c>
      <c r="CW959" s="193" t="s">
        <v>271</v>
      </c>
      <c r="CX959" s="190" t="s">
        <v>287</v>
      </c>
      <c r="CY959" s="193">
        <v>0</v>
      </c>
      <c r="CZ959" s="193">
        <v>0</v>
      </c>
      <c r="DA959" s="190" t="s">
        <v>287</v>
      </c>
      <c r="DB959" s="193">
        <v>0</v>
      </c>
      <c r="DC959" s="193">
        <v>0</v>
      </c>
      <c r="DD959" s="190" t="s">
        <v>271</v>
      </c>
      <c r="DE959" s="193" t="s">
        <v>271</v>
      </c>
      <c r="DF959" s="193" t="s">
        <v>271</v>
      </c>
      <c r="DG959" s="190" t="s">
        <v>271</v>
      </c>
      <c r="DH959" s="193" t="s">
        <v>271</v>
      </c>
      <c r="DI959" s="193" t="s">
        <v>271</v>
      </c>
      <c r="DJ959" s="190" t="s">
        <v>271</v>
      </c>
      <c r="DK959" s="193" t="s">
        <v>271</v>
      </c>
      <c r="DL959" s="193" t="s">
        <v>271</v>
      </c>
      <c r="DM959" s="190" t="s">
        <v>271</v>
      </c>
      <c r="DN959" s="193" t="s">
        <v>271</v>
      </c>
      <c r="DO959" s="193" t="s">
        <v>271</v>
      </c>
      <c r="DP959" s="190" t="s">
        <v>271</v>
      </c>
      <c r="DQ959" s="193" t="s">
        <v>271</v>
      </c>
      <c r="DR959" s="193" t="s">
        <v>271</v>
      </c>
      <c r="DS959" s="190" t="s">
        <v>271</v>
      </c>
      <c r="DT959" s="193" t="s">
        <v>271</v>
      </c>
      <c r="DU959" s="193" t="s">
        <v>271</v>
      </c>
      <c r="DV959" s="190" t="s">
        <v>271</v>
      </c>
      <c r="DW959" s="193" t="s">
        <v>271</v>
      </c>
      <c r="DX959" s="193" t="s">
        <v>271</v>
      </c>
      <c r="DY959" s="193"/>
      <c r="DZ959" s="190" t="s">
        <v>297</v>
      </c>
      <c r="EA959" s="190" t="s">
        <v>271</v>
      </c>
      <c r="EB959" s="190" t="s">
        <v>271</v>
      </c>
      <c r="EC959" s="190" t="s">
        <v>272</v>
      </c>
      <c r="ED959" s="190" t="s">
        <v>271</v>
      </c>
      <c r="EE959" s="190" t="s">
        <v>271</v>
      </c>
      <c r="EF959" s="190" t="s">
        <v>8700</v>
      </c>
      <c r="EG959" s="190" t="s">
        <v>352</v>
      </c>
      <c r="EH959" s="190" t="s">
        <v>380</v>
      </c>
      <c r="EI959" s="190" t="s">
        <v>319</v>
      </c>
      <c r="EJ959" s="190" t="s">
        <v>245</v>
      </c>
      <c r="EK959" s="190" t="s">
        <v>282</v>
      </c>
      <c r="EL959" s="190" t="s">
        <v>272</v>
      </c>
      <c r="EM959" s="190" t="s">
        <v>272</v>
      </c>
      <c r="EN959" s="190" t="s">
        <v>272</v>
      </c>
      <c r="EO959" s="190" t="s">
        <v>272</v>
      </c>
      <c r="EP959" s="190" t="s">
        <v>350</v>
      </c>
      <c r="EQ959" s="190">
        <v>4</v>
      </c>
      <c r="ER959" s="190" t="s">
        <v>280</v>
      </c>
      <c r="ES959" s="190" t="s">
        <v>297</v>
      </c>
      <c r="ET959" s="190" t="s">
        <v>297</v>
      </c>
      <c r="EU959" s="190" t="s">
        <v>272</v>
      </c>
      <c r="EV959" s="190" t="s">
        <v>297</v>
      </c>
      <c r="EW959" s="190" t="s">
        <v>601</v>
      </c>
      <c r="EX959" s="190">
        <v>1</v>
      </c>
      <c r="EY959" s="190" t="s">
        <v>302</v>
      </c>
      <c r="EZ959" s="190" t="s">
        <v>268</v>
      </c>
      <c r="FA959" s="190" t="s">
        <v>257</v>
      </c>
      <c r="FB959" s="190">
        <v>3</v>
      </c>
      <c r="FC959" s="190" t="s">
        <v>300</v>
      </c>
      <c r="FD959" s="190" t="s">
        <v>271</v>
      </c>
      <c r="FE959" s="190" t="s">
        <v>271</v>
      </c>
      <c r="FF959" s="190" t="s">
        <v>262</v>
      </c>
      <c r="FG959" s="190" t="s">
        <v>8699</v>
      </c>
      <c r="FO959" s="190" t="s">
        <v>8698</v>
      </c>
      <c r="FP959" s="190" t="s">
        <v>271</v>
      </c>
      <c r="FQ959" s="190">
        <v>0</v>
      </c>
      <c r="FR959" s="190">
        <v>0</v>
      </c>
      <c r="FS959" s="190" t="s">
        <v>271</v>
      </c>
      <c r="FT959" s="190" t="s">
        <v>271</v>
      </c>
      <c r="FU959" s="190" t="s">
        <v>271</v>
      </c>
      <c r="FV959" s="190" t="s">
        <v>271</v>
      </c>
      <c r="FW959" s="190" t="s">
        <v>271</v>
      </c>
      <c r="FX959" s="190" t="s">
        <v>271</v>
      </c>
      <c r="FY959" s="190" t="s">
        <v>272</v>
      </c>
      <c r="FZ959" s="190" t="s">
        <v>271</v>
      </c>
      <c r="GA959" s="190" t="s">
        <v>271</v>
      </c>
      <c r="GB959" s="190" t="s">
        <v>271</v>
      </c>
      <c r="GC959" s="190" t="s">
        <v>271</v>
      </c>
      <c r="GD959" s="190" t="s">
        <v>271</v>
      </c>
      <c r="GE959" s="190" t="s">
        <v>272</v>
      </c>
    </row>
    <row r="960" spans="1:187" x14ac:dyDescent="0.3">
      <c r="A960" s="190" t="s">
        <v>296</v>
      </c>
      <c r="B960" s="190">
        <v>3778</v>
      </c>
      <c r="C960" s="190" t="s">
        <v>195</v>
      </c>
      <c r="D960" s="190" t="s">
        <v>237</v>
      </c>
      <c r="F960" s="190" t="s">
        <v>8697</v>
      </c>
      <c r="G960" s="190" t="s">
        <v>4028</v>
      </c>
      <c r="Q960" s="190"/>
      <c r="R960" s="190"/>
      <c r="S960" s="190"/>
      <c r="U960" s="190"/>
      <c r="V960" s="190" t="s">
        <v>8696</v>
      </c>
      <c r="W960" s="190" t="s">
        <v>8695</v>
      </c>
      <c r="X960" s="190" t="s">
        <v>8694</v>
      </c>
      <c r="Y960" s="190" t="s">
        <v>8693</v>
      </c>
      <c r="Z960" s="190" t="s">
        <v>8692</v>
      </c>
      <c r="AA960" s="190" t="s">
        <v>8691</v>
      </c>
      <c r="AB960" s="190" t="s">
        <v>310</v>
      </c>
      <c r="AC960" s="190" t="s">
        <v>8690</v>
      </c>
      <c r="AD960" s="190" t="s">
        <v>674</v>
      </c>
      <c r="AE960" s="190" t="s">
        <v>8689</v>
      </c>
      <c r="AG960" s="190"/>
      <c r="AH960" s="190"/>
      <c r="AI960" s="190"/>
      <c r="AJ960" s="190"/>
      <c r="AK960" s="190"/>
      <c r="AL960" s="190"/>
      <c r="AM960" s="193">
        <v>0</v>
      </c>
      <c r="AN960" s="193">
        <v>0</v>
      </c>
      <c r="AO960" s="193">
        <v>0</v>
      </c>
      <c r="AP960" s="193">
        <v>0</v>
      </c>
      <c r="AQ960" s="193">
        <v>0</v>
      </c>
      <c r="AR960" s="193">
        <v>0</v>
      </c>
      <c r="AS960" s="190" t="s">
        <v>271</v>
      </c>
      <c r="AT960" s="193" t="s">
        <v>271</v>
      </c>
      <c r="AU960" s="193" t="s">
        <v>271</v>
      </c>
      <c r="AV960" s="190" t="s">
        <v>271</v>
      </c>
      <c r="AW960" s="193" t="s">
        <v>271</v>
      </c>
      <c r="AX960" s="193" t="s">
        <v>271</v>
      </c>
      <c r="AY960" s="190" t="s">
        <v>271</v>
      </c>
      <c r="AZ960" s="193" t="s">
        <v>271</v>
      </c>
      <c r="BA960" s="193" t="s">
        <v>271</v>
      </c>
      <c r="BB960" s="190" t="s">
        <v>271</v>
      </c>
      <c r="BC960" s="193" t="s">
        <v>271</v>
      </c>
      <c r="BD960" s="193" t="s">
        <v>271</v>
      </c>
      <c r="BE960" s="190" t="s">
        <v>271</v>
      </c>
      <c r="BF960" s="193" t="s">
        <v>271</v>
      </c>
      <c r="BG960" s="193" t="s">
        <v>271</v>
      </c>
      <c r="BH960" s="190" t="s">
        <v>271</v>
      </c>
      <c r="BI960" s="193" t="s">
        <v>271</v>
      </c>
      <c r="BJ960" s="193" t="s">
        <v>271</v>
      </c>
      <c r="BK960" s="190" t="s">
        <v>271</v>
      </c>
      <c r="BL960" s="193" t="s">
        <v>271</v>
      </c>
      <c r="BM960" s="193" t="s">
        <v>271</v>
      </c>
      <c r="BN960" s="190" t="s">
        <v>271</v>
      </c>
      <c r="BO960" s="193" t="s">
        <v>271</v>
      </c>
      <c r="BP960" s="193" t="s">
        <v>271</v>
      </c>
      <c r="BQ960" s="190" t="s">
        <v>271</v>
      </c>
      <c r="BR960" s="193" t="s">
        <v>271</v>
      </c>
      <c r="BS960" s="193" t="s">
        <v>271</v>
      </c>
      <c r="BT960" s="190" t="s">
        <v>271</v>
      </c>
      <c r="BU960" s="193" t="s">
        <v>271</v>
      </c>
      <c r="BV960" s="193" t="s">
        <v>271</v>
      </c>
      <c r="BW960" s="193">
        <v>0</v>
      </c>
      <c r="BX960" s="193">
        <v>0</v>
      </c>
      <c r="BY960" s="193">
        <v>0</v>
      </c>
      <c r="BZ960" s="193">
        <v>0</v>
      </c>
      <c r="CA960" s="193">
        <v>0</v>
      </c>
      <c r="CB960" s="193">
        <v>0</v>
      </c>
      <c r="CC960" s="190" t="s">
        <v>287</v>
      </c>
      <c r="CD960" s="193">
        <v>0</v>
      </c>
      <c r="CE960" s="193">
        <v>0</v>
      </c>
      <c r="CF960" s="190" t="s">
        <v>271</v>
      </c>
      <c r="CG960" s="193" t="s">
        <v>271</v>
      </c>
      <c r="CH960" s="193" t="s">
        <v>271</v>
      </c>
      <c r="CI960" s="190" t="s">
        <v>271</v>
      </c>
      <c r="CJ960" s="193" t="s">
        <v>271</v>
      </c>
      <c r="CK960" s="193" t="s">
        <v>271</v>
      </c>
      <c r="CL960" s="190" t="s">
        <v>287</v>
      </c>
      <c r="CM960" s="193">
        <v>0</v>
      </c>
      <c r="CN960" s="193">
        <v>0</v>
      </c>
      <c r="CO960" s="190" t="s">
        <v>271</v>
      </c>
      <c r="CP960" s="193" t="s">
        <v>271</v>
      </c>
      <c r="CQ960" s="193" t="s">
        <v>271</v>
      </c>
      <c r="CR960" s="190" t="s">
        <v>271</v>
      </c>
      <c r="CS960" s="193" t="s">
        <v>271</v>
      </c>
      <c r="CT960" s="193" t="s">
        <v>271</v>
      </c>
      <c r="CU960" s="190" t="s">
        <v>287</v>
      </c>
      <c r="CV960" s="193">
        <v>0</v>
      </c>
      <c r="CW960" s="193">
        <v>0</v>
      </c>
      <c r="CX960" s="190" t="s">
        <v>287</v>
      </c>
      <c r="CY960" s="193">
        <v>0</v>
      </c>
      <c r="CZ960" s="193">
        <v>0</v>
      </c>
      <c r="DA960" s="190" t="s">
        <v>287</v>
      </c>
      <c r="DB960" s="193">
        <v>0</v>
      </c>
      <c r="DC960" s="193">
        <v>0</v>
      </c>
      <c r="DD960" s="190" t="s">
        <v>287</v>
      </c>
      <c r="DE960" s="193">
        <v>0</v>
      </c>
      <c r="DF960" s="193">
        <v>0</v>
      </c>
      <c r="DG960" s="190" t="s">
        <v>271</v>
      </c>
      <c r="DH960" s="193" t="s">
        <v>271</v>
      </c>
      <c r="DI960" s="193" t="s">
        <v>271</v>
      </c>
      <c r="DJ960" s="190" t="s">
        <v>271</v>
      </c>
      <c r="DK960" s="193" t="s">
        <v>271</v>
      </c>
      <c r="DL960" s="193" t="s">
        <v>271</v>
      </c>
      <c r="DM960" s="190" t="s">
        <v>287</v>
      </c>
      <c r="DN960" s="193">
        <v>0</v>
      </c>
      <c r="DO960" s="193">
        <v>0</v>
      </c>
      <c r="DP960" s="190" t="s">
        <v>271</v>
      </c>
      <c r="DQ960" s="193" t="s">
        <v>271</v>
      </c>
      <c r="DR960" s="193" t="s">
        <v>271</v>
      </c>
      <c r="DS960" s="190" t="s">
        <v>287</v>
      </c>
      <c r="DT960" s="193">
        <v>0</v>
      </c>
      <c r="DU960" s="193">
        <v>0</v>
      </c>
      <c r="DV960" s="190" t="s">
        <v>287</v>
      </c>
      <c r="DW960" s="193">
        <v>0</v>
      </c>
      <c r="DX960" s="193">
        <v>0</v>
      </c>
      <c r="DY960" s="193"/>
      <c r="DZ960" s="190" t="s">
        <v>272</v>
      </c>
      <c r="EA960" s="190" t="s">
        <v>564</v>
      </c>
      <c r="EB960" s="190" t="s">
        <v>354</v>
      </c>
      <c r="EC960" s="190" t="s">
        <v>297</v>
      </c>
      <c r="ED960" s="190" t="s">
        <v>271</v>
      </c>
      <c r="EE960" s="190" t="s">
        <v>271</v>
      </c>
      <c r="EF960" s="190" t="s">
        <v>8688</v>
      </c>
      <c r="EG960" s="190" t="s">
        <v>352</v>
      </c>
      <c r="EH960" s="190" t="s">
        <v>380</v>
      </c>
      <c r="EI960" s="190" t="s">
        <v>319</v>
      </c>
      <c r="EJ960" s="190" t="s">
        <v>245</v>
      </c>
      <c r="EK960" s="190" t="s">
        <v>282</v>
      </c>
      <c r="EL960" s="190" t="s">
        <v>272</v>
      </c>
      <c r="EM960" s="190" t="s">
        <v>272</v>
      </c>
      <c r="EN960" s="190" t="s">
        <v>272</v>
      </c>
      <c r="EO960" s="190" t="s">
        <v>297</v>
      </c>
      <c r="EP960" s="190" t="s">
        <v>281</v>
      </c>
      <c r="EQ960" s="190">
        <v>3</v>
      </c>
      <c r="ER960" s="190" t="s">
        <v>304</v>
      </c>
      <c r="ES960" s="190" t="s">
        <v>272</v>
      </c>
      <c r="ET960" s="190" t="s">
        <v>272</v>
      </c>
      <c r="EU960" s="190" t="s">
        <v>272</v>
      </c>
      <c r="EV960" s="190" t="s">
        <v>272</v>
      </c>
      <c r="EW960" s="190" t="s">
        <v>303</v>
      </c>
      <c r="EX960" s="190">
        <v>4</v>
      </c>
      <c r="EY960" s="190" t="s">
        <v>318</v>
      </c>
      <c r="EZ960" s="190" t="s">
        <v>266</v>
      </c>
      <c r="FA960" s="190" t="s">
        <v>258</v>
      </c>
      <c r="FB960" s="190">
        <v>10</v>
      </c>
      <c r="FC960" s="190" t="s">
        <v>348</v>
      </c>
      <c r="FD960" s="190" t="s">
        <v>276</v>
      </c>
      <c r="FE960" s="190" t="s">
        <v>482</v>
      </c>
      <c r="FF960" s="190" t="s">
        <v>264</v>
      </c>
      <c r="FG960" s="190" t="s">
        <v>8687</v>
      </c>
      <c r="FO960" s="190" t="s">
        <v>8686</v>
      </c>
      <c r="FP960" s="190" t="s">
        <v>8685</v>
      </c>
      <c r="FQ960" s="190">
        <v>0</v>
      </c>
      <c r="FR960" s="190">
        <v>0</v>
      </c>
      <c r="FS960" s="190" t="s">
        <v>272</v>
      </c>
      <c r="FT960" s="190" t="s">
        <v>297</v>
      </c>
      <c r="FU960" s="190" t="s">
        <v>297</v>
      </c>
      <c r="FV960" s="190" t="s">
        <v>271</v>
      </c>
      <c r="FW960" s="190" t="s">
        <v>297</v>
      </c>
      <c r="FX960" s="190" t="s">
        <v>297</v>
      </c>
      <c r="FY960" s="190" t="s">
        <v>272</v>
      </c>
      <c r="FZ960" s="190" t="s">
        <v>272</v>
      </c>
      <c r="GA960" s="190" t="s">
        <v>272</v>
      </c>
      <c r="GB960" s="190" t="s">
        <v>272</v>
      </c>
      <c r="GC960" s="190" t="s">
        <v>272</v>
      </c>
      <c r="GD960" s="190" t="s">
        <v>272</v>
      </c>
      <c r="GE960" s="190" t="s">
        <v>297</v>
      </c>
    </row>
    <row r="961" spans="1:187" x14ac:dyDescent="0.3">
      <c r="A961" s="190" t="s">
        <v>296</v>
      </c>
      <c r="B961" s="190">
        <v>3779</v>
      </c>
      <c r="C961" s="190" t="s">
        <v>195</v>
      </c>
      <c r="D961" s="190" t="s">
        <v>237</v>
      </c>
      <c r="F961" s="190" t="s">
        <v>8684</v>
      </c>
      <c r="G961" s="190" t="s">
        <v>4028</v>
      </c>
      <c r="Q961" s="190"/>
      <c r="R961" s="190"/>
      <c r="S961" s="190"/>
      <c r="U961" s="190"/>
      <c r="V961" s="190" t="s">
        <v>8683</v>
      </c>
      <c r="W961" s="190" t="s">
        <v>8682</v>
      </c>
      <c r="X961" s="190" t="s">
        <v>8681</v>
      </c>
      <c r="Y961" s="190" t="s">
        <v>8680</v>
      </c>
      <c r="Z961" s="190" t="s">
        <v>8679</v>
      </c>
      <c r="AA961" s="190" t="s">
        <v>8678</v>
      </c>
      <c r="AB961" s="190" t="s">
        <v>291</v>
      </c>
      <c r="AC961" s="190" t="s">
        <v>8677</v>
      </c>
      <c r="AD961" s="190" t="s">
        <v>674</v>
      </c>
      <c r="AE961" s="190" t="s">
        <v>8676</v>
      </c>
      <c r="AG961" s="190"/>
      <c r="AH961" s="190"/>
      <c r="AI961" s="190"/>
      <c r="AJ961" s="190"/>
      <c r="AK961" s="190"/>
      <c r="AL961" s="190"/>
      <c r="AM961" s="193">
        <v>0</v>
      </c>
      <c r="AN961" s="193">
        <v>0</v>
      </c>
      <c r="AO961" s="193">
        <v>0</v>
      </c>
      <c r="AP961" s="193">
        <v>1</v>
      </c>
      <c r="AQ961" s="193">
        <v>1</v>
      </c>
      <c r="AR961" s="193">
        <v>2</v>
      </c>
      <c r="AS961" s="190" t="s">
        <v>271</v>
      </c>
      <c r="AT961" s="193" t="s">
        <v>271</v>
      </c>
      <c r="AU961" s="193" t="s">
        <v>271</v>
      </c>
      <c r="AV961" s="190" t="s">
        <v>271</v>
      </c>
      <c r="AW961" s="193" t="s">
        <v>271</v>
      </c>
      <c r="AX961" s="193" t="s">
        <v>271</v>
      </c>
      <c r="AY961" s="190" t="s">
        <v>271</v>
      </c>
      <c r="AZ961" s="193" t="s">
        <v>271</v>
      </c>
      <c r="BA961" s="193" t="s">
        <v>271</v>
      </c>
      <c r="BB961" s="190" t="s">
        <v>287</v>
      </c>
      <c r="BC961" s="193">
        <v>0</v>
      </c>
      <c r="BD961" s="193">
        <v>0</v>
      </c>
      <c r="BE961" s="190" t="s">
        <v>271</v>
      </c>
      <c r="BF961" s="193" t="s">
        <v>271</v>
      </c>
      <c r="BG961" s="193" t="s">
        <v>271</v>
      </c>
      <c r="BH961" s="190" t="s">
        <v>271</v>
      </c>
      <c r="BI961" s="193" t="s">
        <v>271</v>
      </c>
      <c r="BJ961" s="193" t="s">
        <v>271</v>
      </c>
      <c r="BK961" s="190" t="s">
        <v>271</v>
      </c>
      <c r="BL961" s="193" t="s">
        <v>271</v>
      </c>
      <c r="BM961" s="193" t="s">
        <v>271</v>
      </c>
      <c r="BN961" s="190" t="s">
        <v>271</v>
      </c>
      <c r="BO961" s="193" t="s">
        <v>271</v>
      </c>
      <c r="BP961" s="193" t="s">
        <v>271</v>
      </c>
      <c r="BQ961" s="190" t="s">
        <v>271</v>
      </c>
      <c r="BR961" s="193" t="s">
        <v>271</v>
      </c>
      <c r="BS961" s="193" t="s">
        <v>271</v>
      </c>
      <c r="BT961" s="190" t="s">
        <v>271</v>
      </c>
      <c r="BU961" s="193" t="s">
        <v>271</v>
      </c>
      <c r="BV961" s="193" t="s">
        <v>271</v>
      </c>
      <c r="BW961" s="193">
        <v>0</v>
      </c>
      <c r="BX961" s="193">
        <v>0</v>
      </c>
      <c r="BY961" s="193">
        <v>0</v>
      </c>
      <c r="BZ961" s="193">
        <v>12</v>
      </c>
      <c r="CA961" s="193">
        <v>9</v>
      </c>
      <c r="CB961" s="193">
        <v>21</v>
      </c>
      <c r="CC961" s="190" t="s">
        <v>271</v>
      </c>
      <c r="CD961" s="193" t="s">
        <v>271</v>
      </c>
      <c r="CE961" s="193" t="s">
        <v>271</v>
      </c>
      <c r="CF961" s="190" t="s">
        <v>271</v>
      </c>
      <c r="CG961" s="193" t="s">
        <v>271</v>
      </c>
      <c r="CH961" s="193" t="s">
        <v>271</v>
      </c>
      <c r="CI961" s="190" t="s">
        <v>271</v>
      </c>
      <c r="CJ961" s="193" t="s">
        <v>271</v>
      </c>
      <c r="CK961" s="193" t="s">
        <v>271</v>
      </c>
      <c r="CL961" s="190" t="s">
        <v>271</v>
      </c>
      <c r="CM961" s="193" t="s">
        <v>271</v>
      </c>
      <c r="CN961" s="193" t="s">
        <v>271</v>
      </c>
      <c r="CO961" s="190" t="s">
        <v>271</v>
      </c>
      <c r="CP961" s="193" t="s">
        <v>271</v>
      </c>
      <c r="CQ961" s="193" t="s">
        <v>271</v>
      </c>
      <c r="CR961" s="190" t="s">
        <v>271</v>
      </c>
      <c r="CS961" s="193" t="s">
        <v>271</v>
      </c>
      <c r="CT961" s="193" t="s">
        <v>271</v>
      </c>
      <c r="CU961" s="190" t="s">
        <v>271</v>
      </c>
      <c r="CV961" s="193" t="s">
        <v>271</v>
      </c>
      <c r="CW961" s="193" t="s">
        <v>271</v>
      </c>
      <c r="CX961" s="190" t="s">
        <v>287</v>
      </c>
      <c r="CY961" s="193">
        <v>2</v>
      </c>
      <c r="CZ961" s="193">
        <v>0</v>
      </c>
      <c r="DA961" s="190" t="s">
        <v>287</v>
      </c>
      <c r="DB961" s="193">
        <v>19</v>
      </c>
      <c r="DC961" s="193">
        <v>0</v>
      </c>
      <c r="DD961" s="190" t="s">
        <v>271</v>
      </c>
      <c r="DE961" s="193" t="s">
        <v>271</v>
      </c>
      <c r="DF961" s="193" t="s">
        <v>271</v>
      </c>
      <c r="DG961" s="190" t="s">
        <v>271</v>
      </c>
      <c r="DH961" s="193" t="s">
        <v>271</v>
      </c>
      <c r="DI961" s="193" t="s">
        <v>271</v>
      </c>
      <c r="DJ961" s="190" t="s">
        <v>271</v>
      </c>
      <c r="DK961" s="193" t="s">
        <v>271</v>
      </c>
      <c r="DL961" s="193" t="s">
        <v>271</v>
      </c>
      <c r="DM961" s="190" t="s">
        <v>271</v>
      </c>
      <c r="DN961" s="193" t="s">
        <v>271</v>
      </c>
      <c r="DO961" s="193" t="s">
        <v>271</v>
      </c>
      <c r="DP961" s="190" t="s">
        <v>271</v>
      </c>
      <c r="DQ961" s="193" t="s">
        <v>271</v>
      </c>
      <c r="DR961" s="193" t="s">
        <v>271</v>
      </c>
      <c r="DS961" s="190" t="s">
        <v>271</v>
      </c>
      <c r="DT961" s="193" t="s">
        <v>271</v>
      </c>
      <c r="DU961" s="193" t="s">
        <v>271</v>
      </c>
      <c r="DV961" s="190" t="s">
        <v>271</v>
      </c>
      <c r="DW961" s="193" t="s">
        <v>271</v>
      </c>
      <c r="DX961" s="193" t="s">
        <v>271</v>
      </c>
      <c r="DY961" s="193"/>
      <c r="DZ961" s="190" t="s">
        <v>272</v>
      </c>
      <c r="EA961" s="190" t="s">
        <v>694</v>
      </c>
      <c r="EB961" s="190" t="s">
        <v>286</v>
      </c>
      <c r="EC961" s="190" t="s">
        <v>297</v>
      </c>
      <c r="ED961" s="190" t="s">
        <v>271</v>
      </c>
      <c r="EE961" s="190" t="s">
        <v>271</v>
      </c>
      <c r="EF961" s="190" t="s">
        <v>8675</v>
      </c>
      <c r="EG961" s="190" t="s">
        <v>352</v>
      </c>
      <c r="EH961" s="190" t="s">
        <v>320</v>
      </c>
      <c r="EI961" s="190" t="s">
        <v>319</v>
      </c>
      <c r="EJ961" s="190" t="s">
        <v>245</v>
      </c>
      <c r="EK961" s="190" t="s">
        <v>282</v>
      </c>
      <c r="EL961" s="190" t="s">
        <v>272</v>
      </c>
      <c r="EM961" s="190" t="s">
        <v>272</v>
      </c>
      <c r="EN961" s="190" t="s">
        <v>272</v>
      </c>
      <c r="EO961" s="190" t="s">
        <v>272</v>
      </c>
      <c r="EP961" s="190" t="s">
        <v>350</v>
      </c>
      <c r="EQ961" s="190">
        <v>4</v>
      </c>
      <c r="ER961" s="190" t="s">
        <v>3897</v>
      </c>
      <c r="ES961" s="190" t="s">
        <v>271</v>
      </c>
      <c r="ET961" s="190" t="s">
        <v>271</v>
      </c>
      <c r="EU961" s="190" t="s">
        <v>271</v>
      </c>
      <c r="EV961" s="190" t="s">
        <v>271</v>
      </c>
      <c r="EW961" s="190" t="s">
        <v>691</v>
      </c>
      <c r="EX961" s="190" t="s">
        <v>271</v>
      </c>
      <c r="EY961" s="190" t="s">
        <v>302</v>
      </c>
      <c r="EZ961" s="190" t="s">
        <v>268</v>
      </c>
      <c r="FA961" s="190" t="s">
        <v>259</v>
      </c>
      <c r="FB961" s="190" t="s">
        <v>271</v>
      </c>
      <c r="FC961" s="190" t="s">
        <v>271</v>
      </c>
      <c r="FD961" s="190" t="s">
        <v>271</v>
      </c>
      <c r="FE961" s="190" t="s">
        <v>271</v>
      </c>
      <c r="FF961" s="190" t="s">
        <v>262</v>
      </c>
      <c r="FG961" s="190" t="s">
        <v>271</v>
      </c>
      <c r="FO961" s="190" t="s">
        <v>8674</v>
      </c>
      <c r="FP961" s="190" t="s">
        <v>8673</v>
      </c>
      <c r="FQ961" s="190">
        <v>0</v>
      </c>
      <c r="FR961" s="190">
        <v>21</v>
      </c>
      <c r="FS961" s="190" t="s">
        <v>271</v>
      </c>
      <c r="FT961" s="190" t="s">
        <v>271</v>
      </c>
      <c r="FU961" s="190" t="s">
        <v>271</v>
      </c>
      <c r="FV961" s="190" t="s">
        <v>271</v>
      </c>
      <c r="FW961" s="190" t="s">
        <v>271</v>
      </c>
      <c r="FX961" s="190" t="s">
        <v>271</v>
      </c>
      <c r="FY961" s="190" t="s">
        <v>271</v>
      </c>
      <c r="FZ961" s="190" t="s">
        <v>271</v>
      </c>
      <c r="GA961" s="190" t="s">
        <v>271</v>
      </c>
      <c r="GB961" s="190" t="s">
        <v>271</v>
      </c>
      <c r="GC961" s="190" t="s">
        <v>271</v>
      </c>
      <c r="GD961" s="190" t="s">
        <v>271</v>
      </c>
      <c r="GE961" s="190" t="s">
        <v>272</v>
      </c>
    </row>
    <row r="962" spans="1:187" x14ac:dyDescent="0.3">
      <c r="A962" s="190" t="s">
        <v>296</v>
      </c>
      <c r="B962" s="190">
        <v>3780</v>
      </c>
      <c r="C962" s="190" t="s">
        <v>195</v>
      </c>
      <c r="D962" s="190" t="s">
        <v>237</v>
      </c>
      <c r="F962" s="190" t="s">
        <v>8672</v>
      </c>
      <c r="G962" s="190" t="s">
        <v>4028</v>
      </c>
      <c r="Q962" s="190"/>
      <c r="R962" s="190"/>
      <c r="S962" s="190"/>
      <c r="U962" s="190"/>
      <c r="V962" s="190" t="s">
        <v>8671</v>
      </c>
      <c r="W962" s="190" t="s">
        <v>8670</v>
      </c>
      <c r="X962" s="190" t="s">
        <v>8669</v>
      </c>
      <c r="Y962" s="190" t="s">
        <v>8668</v>
      </c>
      <c r="Z962" s="190" t="s">
        <v>8667</v>
      </c>
      <c r="AA962" s="190" t="s">
        <v>8666</v>
      </c>
      <c r="AB962" s="190" t="s">
        <v>291</v>
      </c>
      <c r="AC962" s="190" t="s">
        <v>8665</v>
      </c>
      <c r="AD962" s="190" t="s">
        <v>674</v>
      </c>
      <c r="AE962" s="190" t="s">
        <v>8664</v>
      </c>
      <c r="AG962" s="190"/>
      <c r="AH962" s="190"/>
      <c r="AI962" s="190"/>
      <c r="AJ962" s="190"/>
      <c r="AK962" s="190"/>
      <c r="AL962" s="190"/>
      <c r="AM962" s="193">
        <v>0</v>
      </c>
      <c r="AN962" s="193">
        <v>0</v>
      </c>
      <c r="AO962" s="193">
        <v>0</v>
      </c>
      <c r="AP962" s="193">
        <v>0</v>
      </c>
      <c r="AQ962" s="193">
        <v>0</v>
      </c>
      <c r="AR962" s="193">
        <v>0</v>
      </c>
      <c r="AS962" s="190" t="s">
        <v>271</v>
      </c>
      <c r="AT962" s="193" t="s">
        <v>271</v>
      </c>
      <c r="AU962" s="193" t="s">
        <v>271</v>
      </c>
      <c r="AV962" s="190" t="s">
        <v>271</v>
      </c>
      <c r="AW962" s="193" t="s">
        <v>271</v>
      </c>
      <c r="AX962" s="193" t="s">
        <v>271</v>
      </c>
      <c r="AY962" s="190" t="s">
        <v>271</v>
      </c>
      <c r="AZ962" s="193" t="s">
        <v>271</v>
      </c>
      <c r="BA962" s="193" t="s">
        <v>271</v>
      </c>
      <c r="BB962" s="190" t="s">
        <v>271</v>
      </c>
      <c r="BC962" s="193" t="s">
        <v>271</v>
      </c>
      <c r="BD962" s="193" t="s">
        <v>271</v>
      </c>
      <c r="BE962" s="190" t="s">
        <v>271</v>
      </c>
      <c r="BF962" s="193" t="s">
        <v>271</v>
      </c>
      <c r="BG962" s="193" t="s">
        <v>271</v>
      </c>
      <c r="BH962" s="190" t="s">
        <v>271</v>
      </c>
      <c r="BI962" s="193" t="s">
        <v>271</v>
      </c>
      <c r="BJ962" s="193" t="s">
        <v>271</v>
      </c>
      <c r="BK962" s="190" t="s">
        <v>271</v>
      </c>
      <c r="BL962" s="193" t="s">
        <v>271</v>
      </c>
      <c r="BM962" s="193" t="s">
        <v>271</v>
      </c>
      <c r="BN962" s="190" t="s">
        <v>287</v>
      </c>
      <c r="BO962" s="193">
        <v>0</v>
      </c>
      <c r="BP962" s="193">
        <v>0</v>
      </c>
      <c r="BQ962" s="190" t="s">
        <v>271</v>
      </c>
      <c r="BR962" s="193" t="s">
        <v>271</v>
      </c>
      <c r="BS962" s="193" t="s">
        <v>271</v>
      </c>
      <c r="BT962" s="190" t="s">
        <v>271</v>
      </c>
      <c r="BU962" s="193" t="s">
        <v>271</v>
      </c>
      <c r="BV962" s="193" t="s">
        <v>271</v>
      </c>
      <c r="BW962" s="193">
        <v>0</v>
      </c>
      <c r="BX962" s="193">
        <v>0</v>
      </c>
      <c r="BY962" s="193">
        <v>0</v>
      </c>
      <c r="BZ962" s="193">
        <v>0</v>
      </c>
      <c r="CA962" s="193">
        <v>0</v>
      </c>
      <c r="CB962" s="193">
        <v>0</v>
      </c>
      <c r="CC962" s="190" t="s">
        <v>271</v>
      </c>
      <c r="CD962" s="193" t="s">
        <v>271</v>
      </c>
      <c r="CE962" s="193" t="s">
        <v>271</v>
      </c>
      <c r="CF962" s="190" t="s">
        <v>271</v>
      </c>
      <c r="CG962" s="193" t="s">
        <v>271</v>
      </c>
      <c r="CH962" s="193" t="s">
        <v>271</v>
      </c>
      <c r="CI962" s="190" t="s">
        <v>271</v>
      </c>
      <c r="CJ962" s="193" t="s">
        <v>271</v>
      </c>
      <c r="CK962" s="193" t="s">
        <v>271</v>
      </c>
      <c r="CL962" s="190" t="s">
        <v>271</v>
      </c>
      <c r="CM962" s="193" t="s">
        <v>271</v>
      </c>
      <c r="CN962" s="193" t="s">
        <v>271</v>
      </c>
      <c r="CO962" s="190" t="s">
        <v>271</v>
      </c>
      <c r="CP962" s="193" t="s">
        <v>271</v>
      </c>
      <c r="CQ962" s="193" t="s">
        <v>271</v>
      </c>
      <c r="CR962" s="190" t="s">
        <v>271</v>
      </c>
      <c r="CS962" s="193" t="s">
        <v>271</v>
      </c>
      <c r="CT962" s="193" t="s">
        <v>271</v>
      </c>
      <c r="CU962" s="190" t="s">
        <v>271</v>
      </c>
      <c r="CV962" s="193" t="s">
        <v>271</v>
      </c>
      <c r="CW962" s="193" t="s">
        <v>271</v>
      </c>
      <c r="CX962" s="190" t="s">
        <v>271</v>
      </c>
      <c r="CY962" s="193" t="s">
        <v>271</v>
      </c>
      <c r="CZ962" s="193" t="s">
        <v>271</v>
      </c>
      <c r="DA962" s="190" t="s">
        <v>271</v>
      </c>
      <c r="DB962" s="193" t="s">
        <v>271</v>
      </c>
      <c r="DC962" s="193" t="s">
        <v>271</v>
      </c>
      <c r="DD962" s="190" t="s">
        <v>271</v>
      </c>
      <c r="DE962" s="193" t="s">
        <v>271</v>
      </c>
      <c r="DF962" s="193" t="s">
        <v>271</v>
      </c>
      <c r="DG962" s="190" t="s">
        <v>271</v>
      </c>
      <c r="DH962" s="193" t="s">
        <v>271</v>
      </c>
      <c r="DI962" s="193" t="s">
        <v>271</v>
      </c>
      <c r="DJ962" s="190" t="s">
        <v>271</v>
      </c>
      <c r="DK962" s="193" t="s">
        <v>271</v>
      </c>
      <c r="DL962" s="193" t="s">
        <v>271</v>
      </c>
      <c r="DM962" s="190" t="s">
        <v>271</v>
      </c>
      <c r="DN962" s="193" t="s">
        <v>271</v>
      </c>
      <c r="DO962" s="193" t="s">
        <v>271</v>
      </c>
      <c r="DP962" s="190" t="s">
        <v>287</v>
      </c>
      <c r="DQ962" s="193">
        <v>0</v>
      </c>
      <c r="DR962" s="193">
        <v>0</v>
      </c>
      <c r="DS962" s="190" t="s">
        <v>271</v>
      </c>
      <c r="DT962" s="193" t="s">
        <v>271</v>
      </c>
      <c r="DU962" s="193" t="s">
        <v>271</v>
      </c>
      <c r="DV962" s="190" t="s">
        <v>271</v>
      </c>
      <c r="DW962" s="193" t="s">
        <v>271</v>
      </c>
      <c r="DX962" s="193" t="s">
        <v>271</v>
      </c>
      <c r="DY962" s="193"/>
      <c r="DZ962" s="190" t="s">
        <v>272</v>
      </c>
      <c r="EA962" s="190" t="s">
        <v>564</v>
      </c>
      <c r="EB962" s="190" t="s">
        <v>307</v>
      </c>
      <c r="EC962" s="190" t="s">
        <v>297</v>
      </c>
      <c r="ED962" s="190" t="s">
        <v>271</v>
      </c>
      <c r="EE962" s="190" t="s">
        <v>271</v>
      </c>
      <c r="EF962" s="190" t="s">
        <v>8663</v>
      </c>
      <c r="EG962" s="190" t="s">
        <v>321</v>
      </c>
      <c r="EH962" s="190" t="s">
        <v>380</v>
      </c>
      <c r="EI962" s="190" t="s">
        <v>283</v>
      </c>
      <c r="EJ962" s="190" t="s">
        <v>246</v>
      </c>
      <c r="EK962" s="190" t="s">
        <v>282</v>
      </c>
      <c r="EL962" s="190" t="s">
        <v>297</v>
      </c>
      <c r="EM962" s="190" t="s">
        <v>272</v>
      </c>
      <c r="EN962" s="190" t="s">
        <v>272</v>
      </c>
      <c r="EO962" s="190" t="s">
        <v>297</v>
      </c>
      <c r="EP962" s="190" t="s">
        <v>281</v>
      </c>
      <c r="EQ962" s="190">
        <v>2</v>
      </c>
      <c r="ER962" s="190" t="s">
        <v>280</v>
      </c>
      <c r="ES962" s="190" t="s">
        <v>297</v>
      </c>
      <c r="ET962" s="190" t="s">
        <v>272</v>
      </c>
      <c r="EU962" s="190" t="s">
        <v>272</v>
      </c>
      <c r="EV962" s="190" t="s">
        <v>297</v>
      </c>
      <c r="EW962" s="190" t="s">
        <v>281</v>
      </c>
      <c r="EX962" s="190">
        <v>2</v>
      </c>
      <c r="EY962" s="190" t="s">
        <v>318</v>
      </c>
      <c r="EZ962" s="190" t="s">
        <v>268</v>
      </c>
      <c r="FA962" s="190" t="s">
        <v>257</v>
      </c>
      <c r="FB962" s="190">
        <v>3</v>
      </c>
      <c r="FC962" s="190" t="s">
        <v>277</v>
      </c>
      <c r="FD962" s="190" t="s">
        <v>277</v>
      </c>
      <c r="FE962" s="190" t="s">
        <v>277</v>
      </c>
      <c r="FF962" s="190" t="s">
        <v>264</v>
      </c>
      <c r="FG962" s="190" t="s">
        <v>271</v>
      </c>
      <c r="FO962" s="190" t="s">
        <v>8662</v>
      </c>
      <c r="FP962" s="190" t="s">
        <v>8661</v>
      </c>
      <c r="FQ962" s="190">
        <v>0</v>
      </c>
      <c r="FR962" s="190">
        <v>0</v>
      </c>
      <c r="FS962" s="190" t="s">
        <v>271</v>
      </c>
      <c r="FT962" s="190" t="s">
        <v>271</v>
      </c>
      <c r="FU962" s="190" t="s">
        <v>271</v>
      </c>
      <c r="FV962" s="190" t="s">
        <v>271</v>
      </c>
      <c r="FW962" s="190" t="s">
        <v>272</v>
      </c>
      <c r="FX962" s="190" t="s">
        <v>297</v>
      </c>
      <c r="FY962" s="190" t="s">
        <v>271</v>
      </c>
      <c r="FZ962" s="190" t="s">
        <v>271</v>
      </c>
      <c r="GA962" s="190" t="s">
        <v>271</v>
      </c>
      <c r="GB962" s="190" t="s">
        <v>271</v>
      </c>
      <c r="GC962" s="190" t="s">
        <v>271</v>
      </c>
      <c r="GD962" s="190" t="s">
        <v>271</v>
      </c>
      <c r="GE962" s="190" t="s">
        <v>297</v>
      </c>
    </row>
    <row r="963" spans="1:187" x14ac:dyDescent="0.3">
      <c r="A963" s="190" t="s">
        <v>296</v>
      </c>
      <c r="B963" s="190">
        <v>3861</v>
      </c>
      <c r="C963" s="190" t="s">
        <v>195</v>
      </c>
      <c r="D963" s="190" t="s">
        <v>237</v>
      </c>
      <c r="F963" s="190" t="s">
        <v>8660</v>
      </c>
      <c r="G963" s="190" t="s">
        <v>4028</v>
      </c>
      <c r="Q963" s="190"/>
      <c r="R963" s="190"/>
      <c r="S963" s="190"/>
      <c r="U963" s="190"/>
      <c r="V963" s="190" t="s">
        <v>8659</v>
      </c>
      <c r="W963" s="190" t="s">
        <v>8658</v>
      </c>
      <c r="X963" s="190" t="s">
        <v>8657</v>
      </c>
      <c r="Y963" s="190" t="s">
        <v>271</v>
      </c>
      <c r="Z963" s="190" t="s">
        <v>271</v>
      </c>
      <c r="AA963" s="190" t="s">
        <v>271</v>
      </c>
      <c r="AB963" s="190" t="s">
        <v>310</v>
      </c>
      <c r="AC963" s="190" t="s">
        <v>8656</v>
      </c>
      <c r="AD963" s="190" t="s">
        <v>674</v>
      </c>
      <c r="AE963" s="190" t="s">
        <v>8655</v>
      </c>
      <c r="AG963" s="190"/>
      <c r="AH963" s="190"/>
      <c r="AI963" s="190"/>
      <c r="AJ963" s="190"/>
      <c r="AK963" s="190"/>
      <c r="AL963" s="190"/>
      <c r="AM963" s="193">
        <v>0</v>
      </c>
      <c r="AN963" s="193">
        <v>0</v>
      </c>
      <c r="AO963" s="193">
        <v>0</v>
      </c>
      <c r="AP963" s="193">
        <v>0</v>
      </c>
      <c r="AQ963" s="193">
        <v>0</v>
      </c>
      <c r="AR963" s="193">
        <v>0</v>
      </c>
      <c r="AS963" s="190" t="s">
        <v>271</v>
      </c>
      <c r="AT963" s="193" t="s">
        <v>271</v>
      </c>
      <c r="AU963" s="193" t="s">
        <v>271</v>
      </c>
      <c r="AV963" s="190" t="s">
        <v>271</v>
      </c>
      <c r="AW963" s="193" t="s">
        <v>271</v>
      </c>
      <c r="AX963" s="193" t="s">
        <v>271</v>
      </c>
      <c r="AY963" s="190" t="s">
        <v>271</v>
      </c>
      <c r="AZ963" s="193" t="s">
        <v>271</v>
      </c>
      <c r="BA963" s="193" t="s">
        <v>271</v>
      </c>
      <c r="BB963" s="190" t="s">
        <v>271</v>
      </c>
      <c r="BC963" s="193" t="s">
        <v>271</v>
      </c>
      <c r="BD963" s="193" t="s">
        <v>271</v>
      </c>
      <c r="BE963" s="190" t="s">
        <v>271</v>
      </c>
      <c r="BF963" s="193" t="s">
        <v>271</v>
      </c>
      <c r="BG963" s="193" t="s">
        <v>271</v>
      </c>
      <c r="BH963" s="190" t="s">
        <v>271</v>
      </c>
      <c r="BI963" s="193" t="s">
        <v>271</v>
      </c>
      <c r="BJ963" s="193" t="s">
        <v>271</v>
      </c>
      <c r="BK963" s="190" t="s">
        <v>271</v>
      </c>
      <c r="BL963" s="193" t="s">
        <v>271</v>
      </c>
      <c r="BM963" s="193" t="s">
        <v>271</v>
      </c>
      <c r="BN963" s="190" t="s">
        <v>271</v>
      </c>
      <c r="BO963" s="193" t="s">
        <v>271</v>
      </c>
      <c r="BP963" s="193" t="s">
        <v>271</v>
      </c>
      <c r="BQ963" s="190" t="s">
        <v>271</v>
      </c>
      <c r="BR963" s="193" t="s">
        <v>271</v>
      </c>
      <c r="BS963" s="193" t="s">
        <v>271</v>
      </c>
      <c r="BT963" s="190" t="s">
        <v>271</v>
      </c>
      <c r="BU963" s="193" t="s">
        <v>271</v>
      </c>
      <c r="BV963" s="193" t="s">
        <v>271</v>
      </c>
      <c r="BW963" s="193">
        <v>0</v>
      </c>
      <c r="BX963" s="193">
        <v>0</v>
      </c>
      <c r="BY963" s="193">
        <v>0</v>
      </c>
      <c r="BZ963" s="193">
        <v>0</v>
      </c>
      <c r="CA963" s="193">
        <v>0</v>
      </c>
      <c r="CB963" s="193">
        <v>0</v>
      </c>
      <c r="CC963" s="190" t="s">
        <v>271</v>
      </c>
      <c r="CD963" s="193" t="s">
        <v>271</v>
      </c>
      <c r="CE963" s="193" t="s">
        <v>271</v>
      </c>
      <c r="CF963" s="190" t="s">
        <v>271</v>
      </c>
      <c r="CG963" s="193" t="s">
        <v>271</v>
      </c>
      <c r="CH963" s="193" t="s">
        <v>271</v>
      </c>
      <c r="CI963" s="190" t="s">
        <v>271</v>
      </c>
      <c r="CJ963" s="193" t="s">
        <v>271</v>
      </c>
      <c r="CK963" s="193" t="s">
        <v>271</v>
      </c>
      <c r="CL963" s="190" t="s">
        <v>271</v>
      </c>
      <c r="CM963" s="193" t="s">
        <v>271</v>
      </c>
      <c r="CN963" s="193" t="s">
        <v>271</v>
      </c>
      <c r="CO963" s="190" t="s">
        <v>271</v>
      </c>
      <c r="CP963" s="193" t="s">
        <v>271</v>
      </c>
      <c r="CQ963" s="193" t="s">
        <v>271</v>
      </c>
      <c r="CR963" s="190" t="s">
        <v>271</v>
      </c>
      <c r="CS963" s="193" t="s">
        <v>271</v>
      </c>
      <c r="CT963" s="193" t="s">
        <v>271</v>
      </c>
      <c r="CU963" s="190" t="s">
        <v>271</v>
      </c>
      <c r="CV963" s="193" t="s">
        <v>271</v>
      </c>
      <c r="CW963" s="193" t="s">
        <v>271</v>
      </c>
      <c r="CX963" s="190" t="s">
        <v>271</v>
      </c>
      <c r="CY963" s="193" t="s">
        <v>271</v>
      </c>
      <c r="CZ963" s="193" t="s">
        <v>271</v>
      </c>
      <c r="DA963" s="190" t="s">
        <v>271</v>
      </c>
      <c r="DB963" s="193" t="s">
        <v>271</v>
      </c>
      <c r="DC963" s="193" t="s">
        <v>271</v>
      </c>
      <c r="DD963" s="190" t="s">
        <v>287</v>
      </c>
      <c r="DE963" s="193">
        <v>0</v>
      </c>
      <c r="DF963" s="193">
        <v>0</v>
      </c>
      <c r="DG963" s="190" t="s">
        <v>271</v>
      </c>
      <c r="DH963" s="193" t="s">
        <v>271</v>
      </c>
      <c r="DI963" s="193" t="s">
        <v>271</v>
      </c>
      <c r="DJ963" s="190" t="s">
        <v>271</v>
      </c>
      <c r="DK963" s="193" t="s">
        <v>271</v>
      </c>
      <c r="DL963" s="193" t="s">
        <v>271</v>
      </c>
      <c r="DM963" s="190" t="s">
        <v>271</v>
      </c>
      <c r="DN963" s="193" t="s">
        <v>271</v>
      </c>
      <c r="DO963" s="193" t="s">
        <v>271</v>
      </c>
      <c r="DP963" s="190" t="s">
        <v>287</v>
      </c>
      <c r="DQ963" s="193">
        <v>0</v>
      </c>
      <c r="DR963" s="193">
        <v>0</v>
      </c>
      <c r="DS963" s="190" t="s">
        <v>271</v>
      </c>
      <c r="DT963" s="193" t="s">
        <v>271</v>
      </c>
      <c r="DU963" s="193" t="s">
        <v>271</v>
      </c>
      <c r="DV963" s="190" t="s">
        <v>271</v>
      </c>
      <c r="DW963" s="193" t="s">
        <v>271</v>
      </c>
      <c r="DX963" s="193" t="s">
        <v>271</v>
      </c>
      <c r="DY963" s="193"/>
      <c r="DZ963" s="190" t="s">
        <v>271</v>
      </c>
      <c r="EA963" s="190" t="s">
        <v>271</v>
      </c>
      <c r="EB963" s="190" t="s">
        <v>271</v>
      </c>
      <c r="EC963" s="190" t="s">
        <v>271</v>
      </c>
      <c r="ED963" s="190" t="s">
        <v>271</v>
      </c>
      <c r="EE963" s="190" t="s">
        <v>271</v>
      </c>
      <c r="EF963" s="190" t="s">
        <v>8654</v>
      </c>
      <c r="EG963" s="190" t="s">
        <v>285</v>
      </c>
      <c r="EH963" s="190" t="s">
        <v>271</v>
      </c>
      <c r="EI963" s="190" t="s">
        <v>271</v>
      </c>
      <c r="EJ963" s="190" t="s">
        <v>271</v>
      </c>
      <c r="EK963" s="190" t="s">
        <v>271</v>
      </c>
      <c r="EL963" s="190" t="s">
        <v>271</v>
      </c>
      <c r="EM963" s="190" t="s">
        <v>271</v>
      </c>
      <c r="EN963" s="190" t="s">
        <v>271</v>
      </c>
      <c r="EO963" s="190" t="s">
        <v>271</v>
      </c>
      <c r="EP963" s="190" t="s">
        <v>271</v>
      </c>
      <c r="EQ963" s="190" t="s">
        <v>271</v>
      </c>
      <c r="ER963" s="190" t="s">
        <v>271</v>
      </c>
      <c r="ES963" s="190" t="s">
        <v>271</v>
      </c>
      <c r="ET963" s="190" t="s">
        <v>271</v>
      </c>
      <c r="EU963" s="190" t="s">
        <v>271</v>
      </c>
      <c r="EV963" s="190" t="s">
        <v>271</v>
      </c>
      <c r="EW963" s="190" t="s">
        <v>271</v>
      </c>
      <c r="EX963" s="190" t="s">
        <v>271</v>
      </c>
      <c r="EY963" s="190" t="s">
        <v>271</v>
      </c>
      <c r="EZ963" s="190" t="s">
        <v>271</v>
      </c>
      <c r="FA963" s="190" t="s">
        <v>271</v>
      </c>
      <c r="FB963" s="190" t="s">
        <v>271</v>
      </c>
      <c r="FC963" s="190" t="s">
        <v>271</v>
      </c>
      <c r="FD963" s="190" t="s">
        <v>271</v>
      </c>
      <c r="FE963" s="190" t="s">
        <v>271</v>
      </c>
      <c r="FF963" s="190" t="s">
        <v>271</v>
      </c>
      <c r="FG963" s="190" t="s">
        <v>271</v>
      </c>
      <c r="FO963" s="190" t="s">
        <v>8653</v>
      </c>
      <c r="FP963" s="190" t="s">
        <v>271</v>
      </c>
      <c r="FQ963" s="190">
        <v>0</v>
      </c>
      <c r="FR963" s="190">
        <v>0</v>
      </c>
      <c r="FS963" s="190" t="s">
        <v>297</v>
      </c>
      <c r="FT963" s="190" t="s">
        <v>271</v>
      </c>
      <c r="FU963" s="190" t="s">
        <v>297</v>
      </c>
      <c r="FV963" s="190" t="s">
        <v>271</v>
      </c>
      <c r="FW963" s="190" t="s">
        <v>272</v>
      </c>
      <c r="FX963" s="190" t="s">
        <v>271</v>
      </c>
      <c r="FY963" s="190" t="s">
        <v>297</v>
      </c>
      <c r="FZ963" s="190" t="s">
        <v>271</v>
      </c>
      <c r="GA963" s="190" t="s">
        <v>297</v>
      </c>
      <c r="GB963" s="190" t="s">
        <v>271</v>
      </c>
      <c r="GC963" s="190" t="s">
        <v>297</v>
      </c>
      <c r="GD963" s="190" t="s">
        <v>271</v>
      </c>
      <c r="GE963" s="190" t="s">
        <v>271</v>
      </c>
    </row>
    <row r="964" spans="1:187" x14ac:dyDescent="0.3">
      <c r="A964" s="190" t="s">
        <v>372</v>
      </c>
      <c r="B964" s="190">
        <v>3689</v>
      </c>
      <c r="C964" s="190" t="s">
        <v>198</v>
      </c>
      <c r="D964" s="190" t="s">
        <v>240</v>
      </c>
      <c r="E964" s="190" t="s">
        <v>557</v>
      </c>
      <c r="F964" s="190" t="s">
        <v>556</v>
      </c>
      <c r="G964" s="190" t="s">
        <v>270</v>
      </c>
      <c r="H964" s="190" t="s">
        <v>369</v>
      </c>
      <c r="I964" s="190" t="s">
        <v>523</v>
      </c>
      <c r="J964" s="190" t="s">
        <v>555</v>
      </c>
      <c r="K964" s="190" t="s">
        <v>271</v>
      </c>
      <c r="L964" s="190" t="s">
        <v>271</v>
      </c>
      <c r="M964" s="190" t="s">
        <v>271</v>
      </c>
      <c r="N964" s="190" t="s">
        <v>271</v>
      </c>
      <c r="O964" s="190" t="s">
        <v>271</v>
      </c>
      <c r="P964" s="190" t="s">
        <v>271</v>
      </c>
      <c r="Q964" s="191">
        <v>42278</v>
      </c>
      <c r="R964" s="191">
        <v>42860</v>
      </c>
      <c r="T964" s="190" t="s">
        <v>549</v>
      </c>
      <c r="U964" s="194">
        <v>500000</v>
      </c>
      <c r="V964" s="190" t="s">
        <v>498</v>
      </c>
      <c r="W964" s="190" t="s">
        <v>497</v>
      </c>
      <c r="X964" s="190" t="s">
        <v>496</v>
      </c>
      <c r="Y964" s="190" t="s">
        <v>495</v>
      </c>
      <c r="Z964" s="190" t="s">
        <v>494</v>
      </c>
      <c r="AA964" s="190" t="s">
        <v>493</v>
      </c>
      <c r="AB964" s="190" t="s">
        <v>291</v>
      </c>
      <c r="AC964" s="190" t="s">
        <v>554</v>
      </c>
      <c r="AD964" s="190" t="s">
        <v>325</v>
      </c>
      <c r="AE964" s="190" t="s">
        <v>541</v>
      </c>
      <c r="AF964" s="190" t="s">
        <v>553</v>
      </c>
      <c r="AG964" s="193">
        <v>3515</v>
      </c>
      <c r="AH964" s="193">
        <v>3612</v>
      </c>
      <c r="AI964" s="193">
        <v>7127</v>
      </c>
      <c r="AJ964" s="193">
        <v>1634</v>
      </c>
      <c r="AK964" s="193">
        <v>1598</v>
      </c>
      <c r="AL964" s="193">
        <v>3232</v>
      </c>
      <c r="AM964" s="193" t="s">
        <v>271</v>
      </c>
      <c r="AN964" s="193" t="s">
        <v>271</v>
      </c>
      <c r="AO964" s="193">
        <v>0</v>
      </c>
      <c r="AP964" s="193" t="s">
        <v>271</v>
      </c>
      <c r="AQ964" s="193" t="s">
        <v>271</v>
      </c>
      <c r="AR964" s="193">
        <v>0</v>
      </c>
      <c r="AS964" s="190" t="s">
        <v>271</v>
      </c>
      <c r="AT964" s="193" t="s">
        <v>271</v>
      </c>
      <c r="AU964" s="193" t="s">
        <v>271</v>
      </c>
      <c r="AV964" s="190" t="s">
        <v>271</v>
      </c>
      <c r="AW964" s="193" t="s">
        <v>271</v>
      </c>
      <c r="AX964" s="193" t="s">
        <v>271</v>
      </c>
      <c r="AY964" s="190" t="s">
        <v>287</v>
      </c>
      <c r="AZ964" s="193">
        <v>96</v>
      </c>
      <c r="BA964" s="193">
        <v>0</v>
      </c>
      <c r="BB964" s="190" t="s">
        <v>271</v>
      </c>
      <c r="BC964" s="193" t="s">
        <v>271</v>
      </c>
      <c r="BD964" s="193" t="s">
        <v>271</v>
      </c>
      <c r="BE964" s="190" t="s">
        <v>271</v>
      </c>
      <c r="BF964" s="193" t="s">
        <v>271</v>
      </c>
      <c r="BG964" s="193" t="s">
        <v>271</v>
      </c>
      <c r="BH964" s="190" t="s">
        <v>271</v>
      </c>
      <c r="BI964" s="193" t="s">
        <v>271</v>
      </c>
      <c r="BJ964" s="193" t="s">
        <v>271</v>
      </c>
      <c r="BK964" s="190" t="s">
        <v>271</v>
      </c>
      <c r="BL964" s="193" t="s">
        <v>271</v>
      </c>
      <c r="BM964" s="193" t="s">
        <v>271</v>
      </c>
      <c r="BN964" s="190" t="s">
        <v>271</v>
      </c>
      <c r="BO964" s="193" t="s">
        <v>271</v>
      </c>
      <c r="BP964" s="193" t="s">
        <v>271</v>
      </c>
      <c r="BQ964" s="190" t="s">
        <v>271</v>
      </c>
      <c r="BR964" s="193" t="s">
        <v>271</v>
      </c>
      <c r="BS964" s="193" t="s">
        <v>271</v>
      </c>
      <c r="BT964" s="190" t="s">
        <v>271</v>
      </c>
      <c r="BU964" s="193" t="s">
        <v>271</v>
      </c>
      <c r="BV964" s="193" t="s">
        <v>271</v>
      </c>
      <c r="BW964" s="193">
        <v>15904</v>
      </c>
      <c r="BX964" s="193">
        <v>15721</v>
      </c>
      <c r="BY964" s="193">
        <v>31625</v>
      </c>
      <c r="BZ964" s="193">
        <v>1660</v>
      </c>
      <c r="CA964" s="193">
        <v>1621</v>
      </c>
      <c r="CB964" s="193">
        <v>3281</v>
      </c>
      <c r="CC964" s="190" t="s">
        <v>287</v>
      </c>
      <c r="CD964" s="193">
        <v>3281</v>
      </c>
      <c r="CE964" s="193">
        <v>0</v>
      </c>
      <c r="CF964" s="190" t="s">
        <v>287</v>
      </c>
      <c r="CG964" s="193">
        <v>0</v>
      </c>
      <c r="CH964" s="193">
        <v>0</v>
      </c>
      <c r="CI964" s="190" t="s">
        <v>271</v>
      </c>
      <c r="CJ964" s="193" t="s">
        <v>271</v>
      </c>
      <c r="CK964" s="193" t="s">
        <v>271</v>
      </c>
      <c r="CL964" s="190" t="s">
        <v>271</v>
      </c>
      <c r="CM964" s="193" t="s">
        <v>271</v>
      </c>
      <c r="CN964" s="193" t="s">
        <v>271</v>
      </c>
      <c r="CO964" s="190" t="s">
        <v>271</v>
      </c>
      <c r="CP964" s="193" t="s">
        <v>271</v>
      </c>
      <c r="CQ964" s="193" t="s">
        <v>271</v>
      </c>
      <c r="CR964" s="190" t="s">
        <v>271</v>
      </c>
      <c r="CS964" s="193" t="s">
        <v>271</v>
      </c>
      <c r="CT964" s="193" t="s">
        <v>271</v>
      </c>
      <c r="CU964" s="190" t="s">
        <v>287</v>
      </c>
      <c r="CV964" s="193">
        <v>3281</v>
      </c>
      <c r="CW964" s="193">
        <v>0</v>
      </c>
      <c r="CX964" s="190" t="s">
        <v>271</v>
      </c>
      <c r="CY964" s="193" t="s">
        <v>271</v>
      </c>
      <c r="CZ964" s="193" t="s">
        <v>271</v>
      </c>
      <c r="DA964" s="190" t="s">
        <v>271</v>
      </c>
      <c r="DB964" s="193" t="s">
        <v>271</v>
      </c>
      <c r="DC964" s="193" t="s">
        <v>271</v>
      </c>
      <c r="DD964" s="190" t="s">
        <v>271</v>
      </c>
      <c r="DE964" s="193" t="s">
        <v>271</v>
      </c>
      <c r="DF964" s="193" t="s">
        <v>271</v>
      </c>
      <c r="DG964" s="190" t="s">
        <v>271</v>
      </c>
      <c r="DH964" s="193" t="s">
        <v>271</v>
      </c>
      <c r="DI964" s="193" t="s">
        <v>271</v>
      </c>
      <c r="DJ964" s="190" t="s">
        <v>271</v>
      </c>
      <c r="DK964" s="193" t="s">
        <v>271</v>
      </c>
      <c r="DL964" s="193" t="s">
        <v>271</v>
      </c>
      <c r="DM964" s="190" t="s">
        <v>271</v>
      </c>
      <c r="DN964" s="193" t="s">
        <v>271</v>
      </c>
      <c r="DO964" s="193" t="s">
        <v>271</v>
      </c>
      <c r="DP964" s="190" t="s">
        <v>271</v>
      </c>
      <c r="DQ964" s="193" t="s">
        <v>271</v>
      </c>
      <c r="DR964" s="193" t="s">
        <v>271</v>
      </c>
      <c r="DS964" s="190" t="s">
        <v>271</v>
      </c>
      <c r="DT964" s="193" t="s">
        <v>271</v>
      </c>
      <c r="DU964" s="193" t="s">
        <v>271</v>
      </c>
      <c r="DV964" s="190" t="s">
        <v>271</v>
      </c>
      <c r="DW964" s="193" t="s">
        <v>271</v>
      </c>
      <c r="DX964" s="193" t="s">
        <v>271</v>
      </c>
      <c r="DY964" s="190" t="s">
        <v>356</v>
      </c>
      <c r="DZ964" s="190" t="s">
        <v>272</v>
      </c>
      <c r="EA964" s="190" t="s">
        <v>539</v>
      </c>
      <c r="EB964" s="190" t="s">
        <v>307</v>
      </c>
      <c r="EC964" s="190" t="s">
        <v>272</v>
      </c>
      <c r="ED964" s="190" t="s">
        <v>381</v>
      </c>
      <c r="EE964" s="190" t="s">
        <v>307</v>
      </c>
      <c r="EF964" s="190" t="s">
        <v>271</v>
      </c>
      <c r="EG964" s="190" t="s">
        <v>321</v>
      </c>
      <c r="EH964" s="190" t="s">
        <v>284</v>
      </c>
      <c r="EI964" s="190" t="s">
        <v>319</v>
      </c>
      <c r="EJ964" s="190" t="s">
        <v>245</v>
      </c>
      <c r="EK964" s="190" t="s">
        <v>351</v>
      </c>
      <c r="EL964" s="190" t="s">
        <v>272</v>
      </c>
      <c r="EM964" s="190" t="s">
        <v>272</v>
      </c>
      <c r="EN964" s="190" t="s">
        <v>272</v>
      </c>
      <c r="EO964" s="190" t="s">
        <v>272</v>
      </c>
      <c r="EP964" s="190" t="s">
        <v>350</v>
      </c>
      <c r="EQ964" s="190">
        <v>4</v>
      </c>
      <c r="ER964" s="190" t="s">
        <v>349</v>
      </c>
      <c r="ES964" s="190" t="s">
        <v>272</v>
      </c>
      <c r="ET964" s="190" t="s">
        <v>272</v>
      </c>
      <c r="EU964" s="190" t="s">
        <v>272</v>
      </c>
      <c r="EV964" s="190" t="s">
        <v>297</v>
      </c>
      <c r="EW964" s="190" t="s">
        <v>303</v>
      </c>
      <c r="EX964" s="190">
        <v>3</v>
      </c>
      <c r="EY964" s="190" t="s">
        <v>278</v>
      </c>
      <c r="EZ964" s="190" t="s">
        <v>267</v>
      </c>
      <c r="FA964" s="190" t="s">
        <v>258</v>
      </c>
      <c r="FB964" s="193">
        <v>3</v>
      </c>
      <c r="FC964" s="190" t="s">
        <v>348</v>
      </c>
      <c r="FD964" s="190" t="s">
        <v>537</v>
      </c>
      <c r="FE964" s="190" t="s">
        <v>276</v>
      </c>
      <c r="FF964" s="190" t="s">
        <v>263</v>
      </c>
      <c r="FG964" s="190" t="s">
        <v>271</v>
      </c>
      <c r="FH964" s="190" t="s">
        <v>271</v>
      </c>
      <c r="FI964" s="190" t="s">
        <v>536</v>
      </c>
      <c r="FJ964" s="190" t="s">
        <v>271</v>
      </c>
      <c r="FK964" s="190" t="s">
        <v>271</v>
      </c>
      <c r="FL964" s="190" t="s">
        <v>271</v>
      </c>
      <c r="FM964" s="190" t="s">
        <v>271</v>
      </c>
      <c r="FN964" s="190" t="s">
        <v>271</v>
      </c>
      <c r="FO964" s="190" t="s">
        <v>271</v>
      </c>
      <c r="FP964" s="190" t="s">
        <v>271</v>
      </c>
      <c r="FQ964" s="193">
        <v>31625</v>
      </c>
      <c r="FR964" s="193">
        <v>3281</v>
      </c>
      <c r="FS964" s="190" t="s">
        <v>297</v>
      </c>
      <c r="FT964" s="190" t="s">
        <v>297</v>
      </c>
      <c r="FU964" s="190" t="s">
        <v>272</v>
      </c>
      <c r="FV964" s="190" t="s">
        <v>297</v>
      </c>
      <c r="FW964" s="190" t="s">
        <v>297</v>
      </c>
      <c r="FX964" s="190" t="s">
        <v>297</v>
      </c>
      <c r="FY964" s="190" t="s">
        <v>297</v>
      </c>
      <c r="FZ964" s="190" t="s">
        <v>297</v>
      </c>
      <c r="GA964" s="190" t="s">
        <v>272</v>
      </c>
      <c r="GB964" s="190" t="s">
        <v>272</v>
      </c>
      <c r="GC964" s="190" t="s">
        <v>297</v>
      </c>
      <c r="GD964" s="190" t="s">
        <v>297</v>
      </c>
      <c r="GE964" s="190" t="s">
        <v>272</v>
      </c>
    </row>
    <row r="965" spans="1:187" x14ac:dyDescent="0.3">
      <c r="A965" s="190" t="s">
        <v>372</v>
      </c>
      <c r="B965" s="190">
        <v>3690</v>
      </c>
      <c r="C965" s="190" t="s">
        <v>198</v>
      </c>
      <c r="D965" s="190" t="s">
        <v>240</v>
      </c>
      <c r="E965" s="190" t="s">
        <v>552</v>
      </c>
      <c r="F965" s="190" t="s">
        <v>551</v>
      </c>
      <c r="G965" s="190" t="s">
        <v>270</v>
      </c>
      <c r="H965" s="190" t="s">
        <v>369</v>
      </c>
      <c r="I965" s="190" t="s">
        <v>368</v>
      </c>
      <c r="J965" s="190" t="s">
        <v>550</v>
      </c>
      <c r="K965" s="190" t="s">
        <v>271</v>
      </c>
      <c r="L965" s="190" t="s">
        <v>271</v>
      </c>
      <c r="M965" s="190" t="s">
        <v>271</v>
      </c>
      <c r="N965" s="190" t="s">
        <v>271</v>
      </c>
      <c r="O965" s="190" t="s">
        <v>271</v>
      </c>
      <c r="P965" s="190" t="s">
        <v>271</v>
      </c>
      <c r="Q965" s="191">
        <v>41821</v>
      </c>
      <c r="R965" s="191">
        <v>42916</v>
      </c>
      <c r="T965" s="190" t="s">
        <v>549</v>
      </c>
      <c r="U965" s="194">
        <v>250000</v>
      </c>
      <c r="V965" s="190" t="s">
        <v>498</v>
      </c>
      <c r="W965" s="190" t="s">
        <v>497</v>
      </c>
      <c r="X965" s="190" t="s">
        <v>496</v>
      </c>
      <c r="Y965" s="190" t="s">
        <v>495</v>
      </c>
      <c r="Z965" s="190" t="s">
        <v>494</v>
      </c>
      <c r="AA965" s="190" t="s">
        <v>493</v>
      </c>
      <c r="AB965" s="190" t="s">
        <v>310</v>
      </c>
      <c r="AC965" s="190" t="s">
        <v>548</v>
      </c>
      <c r="AD965" s="190" t="s">
        <v>325</v>
      </c>
      <c r="AE965" s="190" t="s">
        <v>491</v>
      </c>
      <c r="AF965" s="190" t="s">
        <v>547</v>
      </c>
      <c r="AG965" s="193">
        <v>2944</v>
      </c>
      <c r="AH965" s="193">
        <v>3156</v>
      </c>
      <c r="AI965" s="193">
        <v>6100</v>
      </c>
      <c r="AJ965" s="193">
        <v>803</v>
      </c>
      <c r="AK965" s="193">
        <v>744</v>
      </c>
      <c r="AL965" s="193">
        <v>1547</v>
      </c>
      <c r="AM965" s="193" t="s">
        <v>271</v>
      </c>
      <c r="AN965" s="193" t="s">
        <v>271</v>
      </c>
      <c r="AO965" s="193">
        <v>0</v>
      </c>
      <c r="AP965" s="193" t="s">
        <v>271</v>
      </c>
      <c r="AQ965" s="193" t="s">
        <v>271</v>
      </c>
      <c r="AR965" s="193">
        <v>0</v>
      </c>
      <c r="AS965" s="190" t="s">
        <v>271</v>
      </c>
      <c r="AT965" s="193" t="s">
        <v>271</v>
      </c>
      <c r="AU965" s="193" t="s">
        <v>271</v>
      </c>
      <c r="AV965" s="190" t="s">
        <v>271</v>
      </c>
      <c r="AW965" s="193" t="s">
        <v>271</v>
      </c>
      <c r="AX965" s="193" t="s">
        <v>271</v>
      </c>
      <c r="AY965" s="190" t="s">
        <v>271</v>
      </c>
      <c r="AZ965" s="193" t="s">
        <v>271</v>
      </c>
      <c r="BA965" s="193" t="s">
        <v>271</v>
      </c>
      <c r="BB965" s="190" t="s">
        <v>271</v>
      </c>
      <c r="BC965" s="193" t="s">
        <v>271</v>
      </c>
      <c r="BD965" s="193" t="s">
        <v>271</v>
      </c>
      <c r="BE965" s="190" t="s">
        <v>271</v>
      </c>
      <c r="BF965" s="193" t="s">
        <v>271</v>
      </c>
      <c r="BG965" s="193" t="s">
        <v>271</v>
      </c>
      <c r="BH965" s="190" t="s">
        <v>271</v>
      </c>
      <c r="BI965" s="193" t="s">
        <v>271</v>
      </c>
      <c r="BJ965" s="193" t="s">
        <v>271</v>
      </c>
      <c r="BK965" s="190" t="s">
        <v>271</v>
      </c>
      <c r="BL965" s="193" t="s">
        <v>271</v>
      </c>
      <c r="BM965" s="193" t="s">
        <v>271</v>
      </c>
      <c r="BN965" s="190" t="s">
        <v>271</v>
      </c>
      <c r="BO965" s="193" t="s">
        <v>271</v>
      </c>
      <c r="BP965" s="193" t="s">
        <v>271</v>
      </c>
      <c r="BQ965" s="190" t="s">
        <v>271</v>
      </c>
      <c r="BR965" s="193" t="s">
        <v>271</v>
      </c>
      <c r="BS965" s="193" t="s">
        <v>271</v>
      </c>
      <c r="BT965" s="190" t="s">
        <v>271</v>
      </c>
      <c r="BU965" s="193" t="s">
        <v>271</v>
      </c>
      <c r="BV965" s="193" t="s">
        <v>271</v>
      </c>
      <c r="BW965" s="193">
        <v>2944</v>
      </c>
      <c r="BX965" s="193">
        <v>3156</v>
      </c>
      <c r="BY965" s="193">
        <v>6100</v>
      </c>
      <c r="BZ965" s="193">
        <v>803</v>
      </c>
      <c r="CA965" s="193">
        <v>744</v>
      </c>
      <c r="CB965" s="193">
        <v>1547</v>
      </c>
      <c r="CC965" s="190" t="s">
        <v>287</v>
      </c>
      <c r="CD965" s="193">
        <v>6100</v>
      </c>
      <c r="CE965" s="193">
        <v>0</v>
      </c>
      <c r="CF965" s="190" t="s">
        <v>271</v>
      </c>
      <c r="CG965" s="193" t="s">
        <v>271</v>
      </c>
      <c r="CH965" s="193" t="s">
        <v>271</v>
      </c>
      <c r="CI965" s="190" t="s">
        <v>271</v>
      </c>
      <c r="CJ965" s="193" t="s">
        <v>271</v>
      </c>
      <c r="CK965" s="193" t="s">
        <v>271</v>
      </c>
      <c r="CL965" s="190" t="s">
        <v>287</v>
      </c>
      <c r="CM965" s="193">
        <v>6100</v>
      </c>
      <c r="CN965" s="193">
        <v>0</v>
      </c>
      <c r="CO965" s="190" t="s">
        <v>271</v>
      </c>
      <c r="CP965" s="193" t="s">
        <v>271</v>
      </c>
      <c r="CQ965" s="193" t="s">
        <v>271</v>
      </c>
      <c r="CR965" s="190" t="s">
        <v>271</v>
      </c>
      <c r="CS965" s="193" t="s">
        <v>271</v>
      </c>
      <c r="CT965" s="193" t="s">
        <v>271</v>
      </c>
      <c r="CU965" s="190" t="s">
        <v>287</v>
      </c>
      <c r="CV965" s="193">
        <v>6100</v>
      </c>
      <c r="CW965" s="193">
        <v>0</v>
      </c>
      <c r="CX965" s="190" t="s">
        <v>271</v>
      </c>
      <c r="CY965" s="193" t="s">
        <v>271</v>
      </c>
      <c r="CZ965" s="193" t="s">
        <v>271</v>
      </c>
      <c r="DA965" s="190" t="s">
        <v>271</v>
      </c>
      <c r="DB965" s="193" t="s">
        <v>271</v>
      </c>
      <c r="DC965" s="193" t="s">
        <v>271</v>
      </c>
      <c r="DD965" s="190" t="s">
        <v>271</v>
      </c>
      <c r="DE965" s="193" t="s">
        <v>271</v>
      </c>
      <c r="DF965" s="193" t="s">
        <v>271</v>
      </c>
      <c r="DG965" s="190" t="s">
        <v>271</v>
      </c>
      <c r="DH965" s="193" t="s">
        <v>271</v>
      </c>
      <c r="DI965" s="193" t="s">
        <v>271</v>
      </c>
      <c r="DJ965" s="190" t="s">
        <v>271</v>
      </c>
      <c r="DK965" s="193" t="s">
        <v>271</v>
      </c>
      <c r="DL965" s="193" t="s">
        <v>271</v>
      </c>
      <c r="DM965" s="190" t="s">
        <v>271</v>
      </c>
      <c r="DN965" s="193" t="s">
        <v>271</v>
      </c>
      <c r="DO965" s="193" t="s">
        <v>271</v>
      </c>
      <c r="DP965" s="190" t="s">
        <v>271</v>
      </c>
      <c r="DQ965" s="193" t="s">
        <v>271</v>
      </c>
      <c r="DR965" s="193" t="s">
        <v>271</v>
      </c>
      <c r="DS965" s="190" t="s">
        <v>271</v>
      </c>
      <c r="DT965" s="193" t="s">
        <v>271</v>
      </c>
      <c r="DU965" s="193" t="s">
        <v>271</v>
      </c>
      <c r="DV965" s="190" t="s">
        <v>271</v>
      </c>
      <c r="DW965" s="193" t="s">
        <v>271</v>
      </c>
      <c r="DX965" s="193" t="s">
        <v>271</v>
      </c>
      <c r="DY965" s="190" t="s">
        <v>356</v>
      </c>
      <c r="DZ965" s="190" t="s">
        <v>272</v>
      </c>
      <c r="EA965" s="190" t="s">
        <v>539</v>
      </c>
      <c r="EB965" s="190" t="s">
        <v>307</v>
      </c>
      <c r="EC965" s="190" t="s">
        <v>272</v>
      </c>
      <c r="ED965" s="190" t="s">
        <v>381</v>
      </c>
      <c r="EE965" s="190" t="s">
        <v>307</v>
      </c>
      <c r="EF965" s="190" t="s">
        <v>271</v>
      </c>
      <c r="EG965" s="190" t="s">
        <v>321</v>
      </c>
      <c r="EH965" s="190" t="s">
        <v>284</v>
      </c>
      <c r="EI965" s="190" t="s">
        <v>319</v>
      </c>
      <c r="EJ965" s="190" t="s">
        <v>245</v>
      </c>
      <c r="EK965" s="190" t="s">
        <v>351</v>
      </c>
      <c r="EL965" s="190" t="s">
        <v>272</v>
      </c>
      <c r="EM965" s="190" t="s">
        <v>272</v>
      </c>
      <c r="EN965" s="190" t="s">
        <v>272</v>
      </c>
      <c r="EO965" s="190" t="s">
        <v>272</v>
      </c>
      <c r="EP965" s="190" t="s">
        <v>350</v>
      </c>
      <c r="EQ965" s="190">
        <v>4</v>
      </c>
      <c r="ER965" s="190" t="s">
        <v>349</v>
      </c>
      <c r="ES965" s="190" t="s">
        <v>272</v>
      </c>
      <c r="ET965" s="190" t="s">
        <v>272</v>
      </c>
      <c r="EU965" s="190" t="s">
        <v>272</v>
      </c>
      <c r="EV965" s="190" t="s">
        <v>297</v>
      </c>
      <c r="EW965" s="190" t="s">
        <v>303</v>
      </c>
      <c r="EX965" s="190">
        <v>3</v>
      </c>
      <c r="EY965" s="190" t="s">
        <v>278</v>
      </c>
      <c r="EZ965" s="190" t="s">
        <v>267</v>
      </c>
      <c r="FA965" s="190" t="s">
        <v>258</v>
      </c>
      <c r="FB965" s="193">
        <v>3</v>
      </c>
      <c r="FC965" s="190" t="s">
        <v>348</v>
      </c>
      <c r="FD965" s="190" t="s">
        <v>537</v>
      </c>
      <c r="FE965" s="190" t="s">
        <v>276</v>
      </c>
      <c r="FF965" s="190" t="s">
        <v>263</v>
      </c>
      <c r="FG965" s="190" t="s">
        <v>271</v>
      </c>
      <c r="FH965" s="190" t="s">
        <v>271</v>
      </c>
      <c r="FI965" s="190" t="s">
        <v>536</v>
      </c>
      <c r="FJ965" s="190" t="s">
        <v>271</v>
      </c>
      <c r="FK965" s="190" t="s">
        <v>271</v>
      </c>
      <c r="FL965" s="190" t="s">
        <v>271</v>
      </c>
      <c r="FM965" s="190" t="s">
        <v>271</v>
      </c>
      <c r="FN965" s="190" t="s">
        <v>271</v>
      </c>
      <c r="FO965" s="190" t="s">
        <v>271</v>
      </c>
      <c r="FP965" s="190" t="s">
        <v>271</v>
      </c>
      <c r="FQ965" s="193">
        <v>6100</v>
      </c>
      <c r="FR965" s="193">
        <v>1547</v>
      </c>
      <c r="FS965" s="190" t="s">
        <v>271</v>
      </c>
      <c r="FT965" s="190" t="s">
        <v>271</v>
      </c>
      <c r="FU965" s="190" t="s">
        <v>271</v>
      </c>
      <c r="FV965" s="190" t="s">
        <v>271</v>
      </c>
      <c r="FW965" s="190" t="s">
        <v>271</v>
      </c>
      <c r="FX965" s="190" t="s">
        <v>271</v>
      </c>
      <c r="FY965" s="190" t="s">
        <v>271</v>
      </c>
      <c r="FZ965" s="190" t="s">
        <v>271</v>
      </c>
      <c r="GA965" s="190" t="s">
        <v>272</v>
      </c>
      <c r="GB965" s="190" t="s">
        <v>272</v>
      </c>
      <c r="GC965" s="190" t="s">
        <v>271</v>
      </c>
      <c r="GD965" s="190" t="s">
        <v>271</v>
      </c>
      <c r="GE965" s="190" t="s">
        <v>272</v>
      </c>
    </row>
    <row r="966" spans="1:187" x14ac:dyDescent="0.3">
      <c r="A966" s="190" t="s">
        <v>372</v>
      </c>
      <c r="B966" s="190">
        <v>3691</v>
      </c>
      <c r="C966" s="190" t="s">
        <v>198</v>
      </c>
      <c r="D966" s="190" t="s">
        <v>240</v>
      </c>
      <c r="E966" s="190" t="s">
        <v>546</v>
      </c>
      <c r="F966" s="190" t="s">
        <v>545</v>
      </c>
      <c r="G966" s="190" t="s">
        <v>270</v>
      </c>
      <c r="H966" s="190" t="s">
        <v>369</v>
      </c>
      <c r="I966" s="190" t="s">
        <v>544</v>
      </c>
      <c r="J966" s="190" t="s">
        <v>543</v>
      </c>
      <c r="K966" s="190" t="s">
        <v>271</v>
      </c>
      <c r="L966" s="190" t="s">
        <v>271</v>
      </c>
      <c r="M966" s="190" t="s">
        <v>271</v>
      </c>
      <c r="N966" s="190" t="s">
        <v>271</v>
      </c>
      <c r="O966" s="190" t="s">
        <v>271</v>
      </c>
      <c r="P966" s="190" t="s">
        <v>271</v>
      </c>
      <c r="Q966" s="191">
        <v>42186</v>
      </c>
      <c r="R966" s="191">
        <v>42735</v>
      </c>
      <c r="T966" s="190" t="s">
        <v>366</v>
      </c>
      <c r="U966" s="194">
        <v>386154</v>
      </c>
      <c r="V966" s="190" t="s">
        <v>498</v>
      </c>
      <c r="W966" s="190" t="s">
        <v>497</v>
      </c>
      <c r="X966" s="190" t="s">
        <v>496</v>
      </c>
      <c r="Y966" s="190" t="s">
        <v>495</v>
      </c>
      <c r="Z966" s="190" t="s">
        <v>494</v>
      </c>
      <c r="AA966" s="190" t="s">
        <v>493</v>
      </c>
      <c r="AB966" s="190" t="s">
        <v>291</v>
      </c>
      <c r="AC966" s="190" t="s">
        <v>542</v>
      </c>
      <c r="AD966" s="190" t="s">
        <v>325</v>
      </c>
      <c r="AE966" s="190" t="s">
        <v>541</v>
      </c>
      <c r="AF966" s="190" t="s">
        <v>540</v>
      </c>
      <c r="AG966" s="193">
        <v>1697</v>
      </c>
      <c r="AH966" s="193">
        <v>1790</v>
      </c>
      <c r="AI966" s="193">
        <v>3487</v>
      </c>
      <c r="AJ966" s="193">
        <v>3006</v>
      </c>
      <c r="AK966" s="193">
        <v>3005</v>
      </c>
      <c r="AL966" s="193">
        <v>6011</v>
      </c>
      <c r="AM966" s="193">
        <v>416</v>
      </c>
      <c r="AN966" s="193">
        <v>428</v>
      </c>
      <c r="AO966" s="193">
        <v>844</v>
      </c>
      <c r="AP966" s="193">
        <v>1062</v>
      </c>
      <c r="AQ966" s="193">
        <v>1084</v>
      </c>
      <c r="AR966" s="193">
        <v>2146</v>
      </c>
      <c r="AS966" s="190" t="s">
        <v>271</v>
      </c>
      <c r="AT966" s="193" t="s">
        <v>271</v>
      </c>
      <c r="AU966" s="193" t="s">
        <v>271</v>
      </c>
      <c r="AV966" s="190" t="s">
        <v>271</v>
      </c>
      <c r="AW966" s="193" t="s">
        <v>271</v>
      </c>
      <c r="AX966" s="193" t="s">
        <v>271</v>
      </c>
      <c r="AY966" s="190" t="s">
        <v>287</v>
      </c>
      <c r="AZ966" s="193">
        <v>96</v>
      </c>
      <c r="BA966" s="193">
        <v>50</v>
      </c>
      <c r="BB966" s="190" t="s">
        <v>271</v>
      </c>
      <c r="BC966" s="193" t="s">
        <v>271</v>
      </c>
      <c r="BD966" s="193" t="s">
        <v>271</v>
      </c>
      <c r="BE966" s="190" t="s">
        <v>271</v>
      </c>
      <c r="BF966" s="193" t="s">
        <v>271</v>
      </c>
      <c r="BG966" s="193" t="s">
        <v>271</v>
      </c>
      <c r="BH966" s="190" t="s">
        <v>271</v>
      </c>
      <c r="BI966" s="193" t="s">
        <v>271</v>
      </c>
      <c r="BJ966" s="193" t="s">
        <v>271</v>
      </c>
      <c r="BK966" s="190" t="s">
        <v>271</v>
      </c>
      <c r="BL966" s="193" t="s">
        <v>271</v>
      </c>
      <c r="BM966" s="193" t="s">
        <v>271</v>
      </c>
      <c r="BN966" s="190" t="s">
        <v>271</v>
      </c>
      <c r="BO966" s="193" t="s">
        <v>271</v>
      </c>
      <c r="BP966" s="193" t="s">
        <v>271</v>
      </c>
      <c r="BQ966" s="190" t="s">
        <v>271</v>
      </c>
      <c r="BR966" s="193" t="s">
        <v>271</v>
      </c>
      <c r="BS966" s="193" t="s">
        <v>271</v>
      </c>
      <c r="BT966" s="190" t="s">
        <v>271</v>
      </c>
      <c r="BU966" s="193" t="s">
        <v>271</v>
      </c>
      <c r="BV966" s="193" t="s">
        <v>271</v>
      </c>
      <c r="BW966" s="193">
        <v>1697</v>
      </c>
      <c r="BX966" s="193">
        <v>1790</v>
      </c>
      <c r="BY966" s="193">
        <v>3487</v>
      </c>
      <c r="BZ966" s="193">
        <v>3006</v>
      </c>
      <c r="CA966" s="193">
        <v>3005</v>
      </c>
      <c r="CB966" s="193">
        <v>6011</v>
      </c>
      <c r="CC966" s="190" t="s">
        <v>271</v>
      </c>
      <c r="CD966" s="193" t="s">
        <v>271</v>
      </c>
      <c r="CE966" s="193" t="s">
        <v>271</v>
      </c>
      <c r="CF966" s="190" t="s">
        <v>287</v>
      </c>
      <c r="CG966" s="193">
        <v>0</v>
      </c>
      <c r="CH966" s="193">
        <v>0</v>
      </c>
      <c r="CI966" s="190" t="s">
        <v>271</v>
      </c>
      <c r="CJ966" s="193" t="s">
        <v>271</v>
      </c>
      <c r="CK966" s="193" t="s">
        <v>271</v>
      </c>
      <c r="CL966" s="190" t="s">
        <v>287</v>
      </c>
      <c r="CM966" s="193">
        <v>6011</v>
      </c>
      <c r="CN966" s="193">
        <v>0</v>
      </c>
      <c r="CO966" s="190" t="s">
        <v>271</v>
      </c>
      <c r="CP966" s="193" t="s">
        <v>271</v>
      </c>
      <c r="CQ966" s="193" t="s">
        <v>271</v>
      </c>
      <c r="CR966" s="190" t="s">
        <v>271</v>
      </c>
      <c r="CS966" s="193" t="s">
        <v>271</v>
      </c>
      <c r="CT966" s="193" t="s">
        <v>271</v>
      </c>
      <c r="CU966" s="190" t="s">
        <v>271</v>
      </c>
      <c r="CV966" s="193" t="s">
        <v>271</v>
      </c>
      <c r="CW966" s="193" t="s">
        <v>271</v>
      </c>
      <c r="CX966" s="190" t="s">
        <v>271</v>
      </c>
      <c r="CY966" s="193" t="s">
        <v>271</v>
      </c>
      <c r="CZ966" s="193" t="s">
        <v>271</v>
      </c>
      <c r="DA966" s="190" t="s">
        <v>271</v>
      </c>
      <c r="DB966" s="193" t="s">
        <v>271</v>
      </c>
      <c r="DC966" s="193" t="s">
        <v>271</v>
      </c>
      <c r="DD966" s="190" t="s">
        <v>271</v>
      </c>
      <c r="DE966" s="193" t="s">
        <v>271</v>
      </c>
      <c r="DF966" s="193" t="s">
        <v>271</v>
      </c>
      <c r="DG966" s="190" t="s">
        <v>271</v>
      </c>
      <c r="DH966" s="193" t="s">
        <v>271</v>
      </c>
      <c r="DI966" s="193" t="s">
        <v>271</v>
      </c>
      <c r="DJ966" s="190" t="s">
        <v>271</v>
      </c>
      <c r="DK966" s="193" t="s">
        <v>271</v>
      </c>
      <c r="DL966" s="193" t="s">
        <v>271</v>
      </c>
      <c r="DM966" s="190" t="s">
        <v>271</v>
      </c>
      <c r="DN966" s="193" t="s">
        <v>271</v>
      </c>
      <c r="DO966" s="193" t="s">
        <v>271</v>
      </c>
      <c r="DP966" s="190" t="s">
        <v>271</v>
      </c>
      <c r="DQ966" s="193" t="s">
        <v>271</v>
      </c>
      <c r="DR966" s="193" t="s">
        <v>271</v>
      </c>
      <c r="DS966" s="190" t="s">
        <v>271</v>
      </c>
      <c r="DT966" s="193" t="s">
        <v>271</v>
      </c>
      <c r="DU966" s="193" t="s">
        <v>271</v>
      </c>
      <c r="DV966" s="190" t="s">
        <v>271</v>
      </c>
      <c r="DW966" s="193" t="s">
        <v>271</v>
      </c>
      <c r="DX966" s="193" t="s">
        <v>271</v>
      </c>
      <c r="DY966" s="190" t="s">
        <v>356</v>
      </c>
      <c r="DZ966" s="190" t="s">
        <v>272</v>
      </c>
      <c r="EA966" s="190" t="s">
        <v>539</v>
      </c>
      <c r="EB966" s="190" t="s">
        <v>307</v>
      </c>
      <c r="EC966" s="190" t="s">
        <v>272</v>
      </c>
      <c r="ED966" s="190" t="s">
        <v>381</v>
      </c>
      <c r="EE966" s="190" t="s">
        <v>307</v>
      </c>
      <c r="EF966" s="190" t="s">
        <v>538</v>
      </c>
      <c r="EG966" s="190" t="s">
        <v>321</v>
      </c>
      <c r="EH966" s="190" t="s">
        <v>284</v>
      </c>
      <c r="EI966" s="190" t="s">
        <v>319</v>
      </c>
      <c r="EJ966" s="190" t="s">
        <v>245</v>
      </c>
      <c r="EK966" s="190" t="s">
        <v>351</v>
      </c>
      <c r="EL966" s="190" t="s">
        <v>272</v>
      </c>
      <c r="EM966" s="190" t="s">
        <v>272</v>
      </c>
      <c r="EN966" s="190" t="s">
        <v>272</v>
      </c>
      <c r="EO966" s="190" t="s">
        <v>272</v>
      </c>
      <c r="EP966" s="190" t="s">
        <v>350</v>
      </c>
      <c r="EQ966" s="190">
        <v>4</v>
      </c>
      <c r="ER966" s="190" t="s">
        <v>349</v>
      </c>
      <c r="ES966" s="190" t="s">
        <v>272</v>
      </c>
      <c r="ET966" s="190" t="s">
        <v>272</v>
      </c>
      <c r="EU966" s="190" t="s">
        <v>272</v>
      </c>
      <c r="EV966" s="190" t="s">
        <v>297</v>
      </c>
      <c r="EW966" s="190" t="s">
        <v>303</v>
      </c>
      <c r="EX966" s="190">
        <v>3</v>
      </c>
      <c r="EY966" s="190" t="s">
        <v>278</v>
      </c>
      <c r="EZ966" s="190" t="s">
        <v>266</v>
      </c>
      <c r="FA966" s="190" t="s">
        <v>258</v>
      </c>
      <c r="FB966" s="193">
        <v>3</v>
      </c>
      <c r="FC966" s="190" t="s">
        <v>348</v>
      </c>
      <c r="FD966" s="190" t="s">
        <v>537</v>
      </c>
      <c r="FE966" s="190" t="s">
        <v>300</v>
      </c>
      <c r="FF966" s="190" t="s">
        <v>263</v>
      </c>
      <c r="FG966" s="190" t="s">
        <v>271</v>
      </c>
      <c r="FH966" s="190" t="s">
        <v>271</v>
      </c>
      <c r="FI966" s="190" t="s">
        <v>536</v>
      </c>
      <c r="FJ966" s="190" t="s">
        <v>271</v>
      </c>
      <c r="FK966" s="190" t="s">
        <v>271</v>
      </c>
      <c r="FL966" s="190" t="s">
        <v>271</v>
      </c>
      <c r="FM966" s="190" t="s">
        <v>271</v>
      </c>
      <c r="FN966" s="190" t="s">
        <v>271</v>
      </c>
      <c r="FO966" s="190" t="s">
        <v>271</v>
      </c>
      <c r="FP966" s="190" t="s">
        <v>271</v>
      </c>
      <c r="FQ966" s="193">
        <v>3487</v>
      </c>
      <c r="FR966" s="193">
        <v>6011</v>
      </c>
      <c r="FS966" s="190" t="s">
        <v>297</v>
      </c>
      <c r="FT966" s="190" t="s">
        <v>297</v>
      </c>
      <c r="FU966" s="190" t="s">
        <v>297</v>
      </c>
      <c r="FV966" s="190" t="s">
        <v>297</v>
      </c>
      <c r="FW966" s="190" t="s">
        <v>297</v>
      </c>
      <c r="FX966" s="190" t="s">
        <v>297</v>
      </c>
      <c r="FY966" s="190" t="s">
        <v>297</v>
      </c>
      <c r="FZ966" s="190" t="s">
        <v>297</v>
      </c>
      <c r="GA966" s="190" t="s">
        <v>297</v>
      </c>
      <c r="GB966" s="190" t="s">
        <v>297</v>
      </c>
      <c r="GC966" s="190" t="s">
        <v>297</v>
      </c>
      <c r="GD966" s="190" t="s">
        <v>297</v>
      </c>
      <c r="GE966" s="190" t="s">
        <v>272</v>
      </c>
    </row>
    <row r="967" spans="1:187" x14ac:dyDescent="0.3">
      <c r="A967" s="190" t="s">
        <v>372</v>
      </c>
      <c r="B967" s="190">
        <v>3692</v>
      </c>
      <c r="C967" s="190" t="s">
        <v>198</v>
      </c>
      <c r="D967" s="190" t="s">
        <v>240</v>
      </c>
      <c r="E967" s="190" t="s">
        <v>535</v>
      </c>
      <c r="F967" s="190" t="s">
        <v>534</v>
      </c>
      <c r="G967" s="190" t="s">
        <v>270</v>
      </c>
      <c r="H967" s="190" t="s">
        <v>369</v>
      </c>
      <c r="I967" s="190" t="s">
        <v>368</v>
      </c>
      <c r="J967" s="190" t="s">
        <v>533</v>
      </c>
      <c r="K967" s="190" t="s">
        <v>271</v>
      </c>
      <c r="L967" s="190" t="s">
        <v>271</v>
      </c>
      <c r="M967" s="190" t="s">
        <v>271</v>
      </c>
      <c r="N967" s="190" t="s">
        <v>271</v>
      </c>
      <c r="O967" s="190" t="s">
        <v>271</v>
      </c>
      <c r="P967" s="190" t="s">
        <v>271</v>
      </c>
      <c r="Q967" s="191">
        <v>42382</v>
      </c>
      <c r="R967" s="191">
        <v>42582</v>
      </c>
      <c r="S967" s="191">
        <v>42674</v>
      </c>
      <c r="T967" s="190" t="s">
        <v>452</v>
      </c>
      <c r="U967" s="194">
        <v>0</v>
      </c>
      <c r="V967" s="190" t="s">
        <v>498</v>
      </c>
      <c r="W967" s="190" t="s">
        <v>497</v>
      </c>
      <c r="X967" s="190" t="s">
        <v>496</v>
      </c>
      <c r="Y967" s="190" t="s">
        <v>495</v>
      </c>
      <c r="Z967" s="190" t="s">
        <v>494</v>
      </c>
      <c r="AA967" s="190" t="s">
        <v>493</v>
      </c>
      <c r="AB967" s="190" t="s">
        <v>448</v>
      </c>
      <c r="AC967" s="190" t="s">
        <v>532</v>
      </c>
      <c r="AD967" s="190" t="s">
        <v>325</v>
      </c>
      <c r="AE967" s="190" t="s">
        <v>531</v>
      </c>
      <c r="AF967" s="190" t="s">
        <v>530</v>
      </c>
      <c r="AG967" s="193">
        <v>1561</v>
      </c>
      <c r="AH967" s="193">
        <v>1561</v>
      </c>
      <c r="AI967" s="193">
        <v>3122</v>
      </c>
      <c r="AJ967" s="193">
        <v>5414</v>
      </c>
      <c r="AK967" s="193">
        <v>5414</v>
      </c>
      <c r="AL967" s="193">
        <v>10828</v>
      </c>
      <c r="AM967" s="193">
        <v>1561</v>
      </c>
      <c r="AN967" s="193">
        <v>1561</v>
      </c>
      <c r="AO967" s="193">
        <v>3122</v>
      </c>
      <c r="AP967" s="193">
        <v>5414</v>
      </c>
      <c r="AQ967" s="193">
        <v>5414</v>
      </c>
      <c r="AR967" s="193">
        <v>10828</v>
      </c>
      <c r="AS967" s="190" t="s">
        <v>271</v>
      </c>
      <c r="AT967" s="193" t="s">
        <v>271</v>
      </c>
      <c r="AU967" s="193" t="s">
        <v>271</v>
      </c>
      <c r="AV967" s="190" t="s">
        <v>271</v>
      </c>
      <c r="AW967" s="193" t="s">
        <v>271</v>
      </c>
      <c r="AX967" s="193" t="s">
        <v>271</v>
      </c>
      <c r="AY967" s="190" t="s">
        <v>271</v>
      </c>
      <c r="AZ967" s="193" t="s">
        <v>271</v>
      </c>
      <c r="BA967" s="193" t="s">
        <v>271</v>
      </c>
      <c r="BB967" s="190" t="s">
        <v>271</v>
      </c>
      <c r="BC967" s="193" t="s">
        <v>271</v>
      </c>
      <c r="BD967" s="193" t="s">
        <v>271</v>
      </c>
      <c r="BE967" s="190" t="s">
        <v>271</v>
      </c>
      <c r="BF967" s="193" t="s">
        <v>271</v>
      </c>
      <c r="BG967" s="193" t="s">
        <v>271</v>
      </c>
      <c r="BH967" s="190" t="s">
        <v>271</v>
      </c>
      <c r="BI967" s="193" t="s">
        <v>271</v>
      </c>
      <c r="BJ967" s="193" t="s">
        <v>271</v>
      </c>
      <c r="BK967" s="190" t="s">
        <v>271</v>
      </c>
      <c r="BL967" s="193" t="s">
        <v>271</v>
      </c>
      <c r="BM967" s="193" t="s">
        <v>271</v>
      </c>
      <c r="BN967" s="190" t="s">
        <v>271</v>
      </c>
      <c r="BO967" s="193" t="s">
        <v>271</v>
      </c>
      <c r="BP967" s="193" t="s">
        <v>271</v>
      </c>
      <c r="BQ967" s="190" t="s">
        <v>271</v>
      </c>
      <c r="BR967" s="193" t="s">
        <v>271</v>
      </c>
      <c r="BS967" s="193" t="s">
        <v>271</v>
      </c>
      <c r="BT967" s="190" t="s">
        <v>287</v>
      </c>
      <c r="BU967" s="193">
        <v>10828</v>
      </c>
      <c r="BV967" s="193">
        <v>3122</v>
      </c>
      <c r="BW967" s="193" t="s">
        <v>271</v>
      </c>
      <c r="BX967" s="193" t="s">
        <v>271</v>
      </c>
      <c r="BY967" s="193">
        <v>0</v>
      </c>
      <c r="BZ967" s="193" t="s">
        <v>271</v>
      </c>
      <c r="CA967" s="193" t="s">
        <v>271</v>
      </c>
      <c r="CB967" s="193">
        <v>0</v>
      </c>
      <c r="CC967" s="190" t="s">
        <v>271</v>
      </c>
      <c r="CD967" s="193" t="s">
        <v>271</v>
      </c>
      <c r="CE967" s="193" t="s">
        <v>271</v>
      </c>
      <c r="CF967" s="190" t="s">
        <v>271</v>
      </c>
      <c r="CG967" s="193" t="s">
        <v>271</v>
      </c>
      <c r="CH967" s="193" t="s">
        <v>271</v>
      </c>
      <c r="CI967" s="190" t="s">
        <v>271</v>
      </c>
      <c r="CJ967" s="193" t="s">
        <v>271</v>
      </c>
      <c r="CK967" s="193" t="s">
        <v>271</v>
      </c>
      <c r="CL967" s="190" t="s">
        <v>271</v>
      </c>
      <c r="CM967" s="193" t="s">
        <v>271</v>
      </c>
      <c r="CN967" s="193" t="s">
        <v>271</v>
      </c>
      <c r="CO967" s="190" t="s">
        <v>271</v>
      </c>
      <c r="CP967" s="193" t="s">
        <v>271</v>
      </c>
      <c r="CQ967" s="193" t="s">
        <v>271</v>
      </c>
      <c r="CR967" s="190" t="s">
        <v>271</v>
      </c>
      <c r="CS967" s="193" t="s">
        <v>271</v>
      </c>
      <c r="CT967" s="193" t="s">
        <v>271</v>
      </c>
      <c r="CU967" s="190" t="s">
        <v>271</v>
      </c>
      <c r="CV967" s="193" t="s">
        <v>271</v>
      </c>
      <c r="CW967" s="193" t="s">
        <v>271</v>
      </c>
      <c r="CX967" s="190" t="s">
        <v>271</v>
      </c>
      <c r="CY967" s="193" t="s">
        <v>271</v>
      </c>
      <c r="CZ967" s="193" t="s">
        <v>271</v>
      </c>
      <c r="DA967" s="190" t="s">
        <v>271</v>
      </c>
      <c r="DB967" s="193" t="s">
        <v>271</v>
      </c>
      <c r="DC967" s="193" t="s">
        <v>271</v>
      </c>
      <c r="DD967" s="190" t="s">
        <v>271</v>
      </c>
      <c r="DE967" s="193" t="s">
        <v>271</v>
      </c>
      <c r="DF967" s="193" t="s">
        <v>271</v>
      </c>
      <c r="DG967" s="190" t="s">
        <v>271</v>
      </c>
      <c r="DH967" s="193" t="s">
        <v>271</v>
      </c>
      <c r="DI967" s="193" t="s">
        <v>271</v>
      </c>
      <c r="DJ967" s="190" t="s">
        <v>271</v>
      </c>
      <c r="DK967" s="193" t="s">
        <v>271</v>
      </c>
      <c r="DL967" s="193" t="s">
        <v>271</v>
      </c>
      <c r="DM967" s="190" t="s">
        <v>271</v>
      </c>
      <c r="DN967" s="193" t="s">
        <v>271</v>
      </c>
      <c r="DO967" s="193" t="s">
        <v>271</v>
      </c>
      <c r="DP967" s="190" t="s">
        <v>271</v>
      </c>
      <c r="DQ967" s="193" t="s">
        <v>271</v>
      </c>
      <c r="DR967" s="193" t="s">
        <v>271</v>
      </c>
      <c r="DS967" s="190" t="s">
        <v>271</v>
      </c>
      <c r="DT967" s="193" t="s">
        <v>271</v>
      </c>
      <c r="DU967" s="193" t="s">
        <v>271</v>
      </c>
      <c r="DV967" s="190" t="s">
        <v>271</v>
      </c>
      <c r="DW967" s="193" t="s">
        <v>271</v>
      </c>
      <c r="DX967" s="193" t="s">
        <v>271</v>
      </c>
      <c r="DY967" s="190" t="s">
        <v>356</v>
      </c>
      <c r="DZ967" s="190" t="s">
        <v>272</v>
      </c>
      <c r="EA967" s="190" t="s">
        <v>427</v>
      </c>
      <c r="EB967" s="190" t="s">
        <v>307</v>
      </c>
      <c r="EC967" s="190" t="s">
        <v>297</v>
      </c>
      <c r="ED967" s="190" t="s">
        <v>271</v>
      </c>
      <c r="EE967" s="190" t="s">
        <v>271</v>
      </c>
      <c r="EF967" s="190" t="s">
        <v>529</v>
      </c>
      <c r="EG967" s="190" t="s">
        <v>352</v>
      </c>
      <c r="EH967" s="190" t="s">
        <v>284</v>
      </c>
      <c r="EI967" s="190" t="s">
        <v>319</v>
      </c>
      <c r="EJ967" s="190" t="s">
        <v>245</v>
      </c>
      <c r="EK967" s="190" t="s">
        <v>379</v>
      </c>
      <c r="EL967" s="190" t="s">
        <v>272</v>
      </c>
      <c r="EM967" s="190" t="s">
        <v>272</v>
      </c>
      <c r="EN967" s="190" t="s">
        <v>272</v>
      </c>
      <c r="EO967" s="190" t="s">
        <v>272</v>
      </c>
      <c r="EP967" s="190" t="s">
        <v>378</v>
      </c>
      <c r="EQ967" s="190">
        <v>4</v>
      </c>
      <c r="ER967" s="190" t="s">
        <v>349</v>
      </c>
      <c r="ES967" s="190" t="s">
        <v>272</v>
      </c>
      <c r="ET967" s="190" t="s">
        <v>272</v>
      </c>
      <c r="EU967" s="190" t="s">
        <v>272</v>
      </c>
      <c r="EV967" s="190" t="s">
        <v>272</v>
      </c>
      <c r="EW967" s="190" t="s">
        <v>303</v>
      </c>
      <c r="EX967" s="190">
        <v>4</v>
      </c>
      <c r="EY967" s="190" t="s">
        <v>318</v>
      </c>
      <c r="EZ967" s="190" t="s">
        <v>268</v>
      </c>
      <c r="FA967" s="190" t="s">
        <v>260</v>
      </c>
      <c r="FB967" s="193">
        <v>0</v>
      </c>
      <c r="FC967" s="190" t="s">
        <v>442</v>
      </c>
      <c r="FD967" s="190" t="s">
        <v>300</v>
      </c>
      <c r="FE967" s="190" t="s">
        <v>348</v>
      </c>
      <c r="FF967" s="190" t="s">
        <v>262</v>
      </c>
      <c r="FG967" s="190" t="s">
        <v>271</v>
      </c>
      <c r="FH967" s="190" t="s">
        <v>271</v>
      </c>
      <c r="FI967" s="190" t="s">
        <v>528</v>
      </c>
      <c r="FJ967" s="190" t="s">
        <v>527</v>
      </c>
      <c r="FK967" s="190" t="s">
        <v>526</v>
      </c>
      <c r="FL967" s="190" t="s">
        <v>503</v>
      </c>
      <c r="FM967" s="190" t="s">
        <v>502</v>
      </c>
      <c r="FN967" s="190" t="s">
        <v>501</v>
      </c>
      <c r="FO967" s="190" t="s">
        <v>271</v>
      </c>
      <c r="FP967" s="190" t="s">
        <v>271</v>
      </c>
      <c r="FQ967" s="193">
        <v>3122</v>
      </c>
      <c r="FR967" s="193">
        <v>10828</v>
      </c>
      <c r="FS967" s="190" t="s">
        <v>297</v>
      </c>
      <c r="FT967" s="190" t="s">
        <v>297</v>
      </c>
      <c r="FU967" s="190" t="s">
        <v>272</v>
      </c>
      <c r="FV967" s="190" t="s">
        <v>272</v>
      </c>
      <c r="FW967" s="190" t="s">
        <v>297</v>
      </c>
      <c r="FX967" s="190" t="s">
        <v>297</v>
      </c>
      <c r="FY967" s="190" t="s">
        <v>297</v>
      </c>
      <c r="FZ967" s="190" t="s">
        <v>297</v>
      </c>
      <c r="GA967" s="190" t="s">
        <v>297</v>
      </c>
      <c r="GB967" s="190" t="s">
        <v>297</v>
      </c>
      <c r="GC967" s="190" t="s">
        <v>297</v>
      </c>
      <c r="GD967" s="190" t="s">
        <v>297</v>
      </c>
      <c r="GE967" s="190" t="s">
        <v>271</v>
      </c>
    </row>
    <row r="968" spans="1:187" x14ac:dyDescent="0.3">
      <c r="A968" s="190" t="s">
        <v>372</v>
      </c>
      <c r="B968" s="190">
        <v>3693</v>
      </c>
      <c r="C968" s="190" t="s">
        <v>198</v>
      </c>
      <c r="D968" s="190" t="s">
        <v>240</v>
      </c>
      <c r="E968" s="190" t="s">
        <v>525</v>
      </c>
      <c r="F968" s="190" t="s">
        <v>524</v>
      </c>
      <c r="G968" s="190" t="s">
        <v>270</v>
      </c>
      <c r="H968" s="190" t="s">
        <v>369</v>
      </c>
      <c r="I968" s="190" t="s">
        <v>523</v>
      </c>
      <c r="J968" s="190" t="s">
        <v>522</v>
      </c>
      <c r="K968" s="190" t="s">
        <v>271</v>
      </c>
      <c r="L968" s="190" t="s">
        <v>271</v>
      </c>
      <c r="M968" s="190" t="s">
        <v>271</v>
      </c>
      <c r="N968" s="190" t="s">
        <v>271</v>
      </c>
      <c r="O968" s="190" t="s">
        <v>271</v>
      </c>
      <c r="P968" s="190" t="s">
        <v>271</v>
      </c>
      <c r="Q968" s="191">
        <v>42353</v>
      </c>
      <c r="R968" s="191">
        <v>42718</v>
      </c>
      <c r="T968" s="190" t="s">
        <v>452</v>
      </c>
      <c r="U968" s="194">
        <v>1002898</v>
      </c>
      <c r="V968" s="190" t="s">
        <v>498</v>
      </c>
      <c r="W968" s="190" t="s">
        <v>497</v>
      </c>
      <c r="X968" s="190" t="s">
        <v>496</v>
      </c>
      <c r="Y968" s="190" t="s">
        <v>495</v>
      </c>
      <c r="Z968" s="190" t="s">
        <v>494</v>
      </c>
      <c r="AA968" s="190" t="s">
        <v>493</v>
      </c>
      <c r="AB968" s="190" t="s">
        <v>448</v>
      </c>
      <c r="AC968" s="190" t="s">
        <v>521</v>
      </c>
      <c r="AD968" s="190" t="s">
        <v>325</v>
      </c>
      <c r="AE968" s="190" t="s">
        <v>510</v>
      </c>
      <c r="AF968" s="190" t="s">
        <v>520</v>
      </c>
      <c r="AG968" s="193">
        <v>0</v>
      </c>
      <c r="AH968" s="193">
        <v>0</v>
      </c>
      <c r="AI968" s="193">
        <v>0</v>
      </c>
      <c r="AJ968" s="193">
        <v>5191</v>
      </c>
      <c r="AK968" s="193">
        <v>5191</v>
      </c>
      <c r="AL968" s="193">
        <v>10381</v>
      </c>
      <c r="AM968" s="193">
        <v>0</v>
      </c>
      <c r="AN968" s="193">
        <v>0</v>
      </c>
      <c r="AO968" s="193">
        <v>0</v>
      </c>
      <c r="AP968" s="193">
        <v>727</v>
      </c>
      <c r="AQ968" s="193">
        <v>727</v>
      </c>
      <c r="AR968" s="193">
        <v>1454</v>
      </c>
      <c r="AS968" s="190" t="s">
        <v>271</v>
      </c>
      <c r="AT968" s="193" t="s">
        <v>271</v>
      </c>
      <c r="AU968" s="193" t="s">
        <v>271</v>
      </c>
      <c r="AV968" s="190" t="s">
        <v>271</v>
      </c>
      <c r="AW968" s="193" t="s">
        <v>271</v>
      </c>
      <c r="AX968" s="193" t="s">
        <v>271</v>
      </c>
      <c r="AY968" s="190" t="s">
        <v>271</v>
      </c>
      <c r="AZ968" s="193" t="s">
        <v>271</v>
      </c>
      <c r="BA968" s="193" t="s">
        <v>271</v>
      </c>
      <c r="BB968" s="190" t="s">
        <v>271</v>
      </c>
      <c r="BC968" s="193" t="s">
        <v>271</v>
      </c>
      <c r="BD968" s="193" t="s">
        <v>271</v>
      </c>
      <c r="BE968" s="190" t="s">
        <v>271</v>
      </c>
      <c r="BF968" s="193" t="s">
        <v>271</v>
      </c>
      <c r="BG968" s="193" t="s">
        <v>271</v>
      </c>
      <c r="BH968" s="190" t="s">
        <v>271</v>
      </c>
      <c r="BI968" s="193" t="s">
        <v>271</v>
      </c>
      <c r="BJ968" s="193" t="s">
        <v>271</v>
      </c>
      <c r="BK968" s="190" t="s">
        <v>271</v>
      </c>
      <c r="BL968" s="193" t="s">
        <v>271</v>
      </c>
      <c r="BM968" s="193" t="s">
        <v>271</v>
      </c>
      <c r="BN968" s="190" t="s">
        <v>271</v>
      </c>
      <c r="BO968" s="193" t="s">
        <v>271</v>
      </c>
      <c r="BP968" s="193" t="s">
        <v>271</v>
      </c>
      <c r="BQ968" s="190" t="s">
        <v>271</v>
      </c>
      <c r="BR968" s="193" t="s">
        <v>271</v>
      </c>
      <c r="BS968" s="193" t="s">
        <v>271</v>
      </c>
      <c r="BT968" s="190" t="s">
        <v>287</v>
      </c>
      <c r="BU968" s="193">
        <v>1454</v>
      </c>
      <c r="BV968" s="193">
        <v>0</v>
      </c>
      <c r="BW968" s="193" t="s">
        <v>271</v>
      </c>
      <c r="BX968" s="193" t="s">
        <v>271</v>
      </c>
      <c r="BY968" s="193">
        <v>0</v>
      </c>
      <c r="BZ968" s="193" t="s">
        <v>271</v>
      </c>
      <c r="CA968" s="193" t="s">
        <v>271</v>
      </c>
      <c r="CB968" s="193">
        <v>0</v>
      </c>
      <c r="CC968" s="190" t="s">
        <v>271</v>
      </c>
      <c r="CD968" s="193" t="s">
        <v>271</v>
      </c>
      <c r="CE968" s="193" t="s">
        <v>271</v>
      </c>
      <c r="CF968" s="190" t="s">
        <v>271</v>
      </c>
      <c r="CG968" s="193" t="s">
        <v>271</v>
      </c>
      <c r="CH968" s="193" t="s">
        <v>271</v>
      </c>
      <c r="CI968" s="190" t="s">
        <v>271</v>
      </c>
      <c r="CJ968" s="193" t="s">
        <v>271</v>
      </c>
      <c r="CK968" s="193" t="s">
        <v>271</v>
      </c>
      <c r="CL968" s="190" t="s">
        <v>271</v>
      </c>
      <c r="CM968" s="193" t="s">
        <v>271</v>
      </c>
      <c r="CN968" s="193" t="s">
        <v>271</v>
      </c>
      <c r="CO968" s="190" t="s">
        <v>271</v>
      </c>
      <c r="CP968" s="193" t="s">
        <v>271</v>
      </c>
      <c r="CQ968" s="193" t="s">
        <v>271</v>
      </c>
      <c r="CR968" s="190" t="s">
        <v>271</v>
      </c>
      <c r="CS968" s="193" t="s">
        <v>271</v>
      </c>
      <c r="CT968" s="193" t="s">
        <v>271</v>
      </c>
      <c r="CU968" s="190" t="s">
        <v>271</v>
      </c>
      <c r="CV968" s="193" t="s">
        <v>271</v>
      </c>
      <c r="CW968" s="193" t="s">
        <v>271</v>
      </c>
      <c r="CX968" s="190" t="s">
        <v>271</v>
      </c>
      <c r="CY968" s="193" t="s">
        <v>271</v>
      </c>
      <c r="CZ968" s="193" t="s">
        <v>271</v>
      </c>
      <c r="DA968" s="190" t="s">
        <v>271</v>
      </c>
      <c r="DB968" s="193" t="s">
        <v>271</v>
      </c>
      <c r="DC968" s="193" t="s">
        <v>271</v>
      </c>
      <c r="DD968" s="190" t="s">
        <v>271</v>
      </c>
      <c r="DE968" s="193" t="s">
        <v>271</v>
      </c>
      <c r="DF968" s="193" t="s">
        <v>271</v>
      </c>
      <c r="DG968" s="190" t="s">
        <v>271</v>
      </c>
      <c r="DH968" s="193" t="s">
        <v>271</v>
      </c>
      <c r="DI968" s="193" t="s">
        <v>271</v>
      </c>
      <c r="DJ968" s="190" t="s">
        <v>271</v>
      </c>
      <c r="DK968" s="193" t="s">
        <v>271</v>
      </c>
      <c r="DL968" s="193" t="s">
        <v>271</v>
      </c>
      <c r="DM968" s="190" t="s">
        <v>271</v>
      </c>
      <c r="DN968" s="193" t="s">
        <v>271</v>
      </c>
      <c r="DO968" s="193" t="s">
        <v>271</v>
      </c>
      <c r="DP968" s="190" t="s">
        <v>271</v>
      </c>
      <c r="DQ968" s="193" t="s">
        <v>271</v>
      </c>
      <c r="DR968" s="193" t="s">
        <v>271</v>
      </c>
      <c r="DS968" s="190" t="s">
        <v>271</v>
      </c>
      <c r="DT968" s="193" t="s">
        <v>271</v>
      </c>
      <c r="DU968" s="193" t="s">
        <v>271</v>
      </c>
      <c r="DV968" s="190" t="s">
        <v>271</v>
      </c>
      <c r="DW968" s="193" t="s">
        <v>271</v>
      </c>
      <c r="DX968" s="193" t="s">
        <v>271</v>
      </c>
      <c r="DY968" s="190" t="s">
        <v>356</v>
      </c>
      <c r="DZ968" s="190" t="s">
        <v>272</v>
      </c>
      <c r="EA968" s="190" t="s">
        <v>427</v>
      </c>
      <c r="EB968" s="190" t="s">
        <v>307</v>
      </c>
      <c r="EC968" s="190" t="s">
        <v>297</v>
      </c>
      <c r="ED968" s="190" t="s">
        <v>271</v>
      </c>
      <c r="EE968" s="190" t="s">
        <v>271</v>
      </c>
      <c r="EF968" s="190" t="s">
        <v>519</v>
      </c>
      <c r="EG968" s="190" t="s">
        <v>321</v>
      </c>
      <c r="EH968" s="190" t="s">
        <v>380</v>
      </c>
      <c r="EI968" s="190" t="s">
        <v>319</v>
      </c>
      <c r="EJ968" s="190" t="s">
        <v>245</v>
      </c>
      <c r="EK968" s="190" t="s">
        <v>379</v>
      </c>
      <c r="EL968" s="190" t="s">
        <v>272</v>
      </c>
      <c r="EM968" s="190" t="s">
        <v>272</v>
      </c>
      <c r="EN968" s="190" t="s">
        <v>272</v>
      </c>
      <c r="EO968" s="190" t="s">
        <v>272</v>
      </c>
      <c r="EP968" s="190" t="s">
        <v>378</v>
      </c>
      <c r="EQ968" s="190">
        <v>4</v>
      </c>
      <c r="ER968" s="190" t="s">
        <v>349</v>
      </c>
      <c r="ES968" s="190" t="s">
        <v>272</v>
      </c>
      <c r="ET968" s="190" t="s">
        <v>272</v>
      </c>
      <c r="EU968" s="190" t="s">
        <v>272</v>
      </c>
      <c r="EV968" s="190" t="s">
        <v>272</v>
      </c>
      <c r="EW968" s="190" t="s">
        <v>303</v>
      </c>
      <c r="EX968" s="190">
        <v>4</v>
      </c>
      <c r="EY968" s="190" t="s">
        <v>318</v>
      </c>
      <c r="EZ968" s="190" t="s">
        <v>266</v>
      </c>
      <c r="FA968" s="190" t="s">
        <v>260</v>
      </c>
      <c r="FB968" s="193">
        <v>3</v>
      </c>
      <c r="FC968" s="190" t="s">
        <v>348</v>
      </c>
      <c r="FD968" s="190" t="s">
        <v>271</v>
      </c>
      <c r="FE968" s="190" t="s">
        <v>271</v>
      </c>
      <c r="FF968" s="190" t="s">
        <v>264</v>
      </c>
      <c r="FG968" s="190" t="s">
        <v>507</v>
      </c>
      <c r="FH968" s="190" t="s">
        <v>271</v>
      </c>
      <c r="FI968" s="190" t="s">
        <v>506</v>
      </c>
      <c r="FJ968" s="190" t="s">
        <v>505</v>
      </c>
      <c r="FK968" s="190" t="s">
        <v>518</v>
      </c>
      <c r="FL968" s="190" t="s">
        <v>503</v>
      </c>
      <c r="FM968" s="190" t="s">
        <v>502</v>
      </c>
      <c r="FN968" s="190" t="s">
        <v>501</v>
      </c>
      <c r="FO968" s="190" t="s">
        <v>517</v>
      </c>
      <c r="FP968" s="190" t="s">
        <v>271</v>
      </c>
      <c r="FQ968" s="193">
        <v>0</v>
      </c>
      <c r="FR968" s="193">
        <v>1454</v>
      </c>
      <c r="FS968" s="190" t="s">
        <v>297</v>
      </c>
      <c r="FT968" s="190" t="s">
        <v>297</v>
      </c>
      <c r="FU968" s="190" t="s">
        <v>272</v>
      </c>
      <c r="FV968" s="190" t="s">
        <v>272</v>
      </c>
      <c r="FW968" s="190" t="s">
        <v>297</v>
      </c>
      <c r="FX968" s="190" t="s">
        <v>297</v>
      </c>
      <c r="FY968" s="190" t="s">
        <v>297</v>
      </c>
      <c r="FZ968" s="190" t="s">
        <v>297</v>
      </c>
      <c r="GA968" s="190" t="s">
        <v>297</v>
      </c>
      <c r="GB968" s="190" t="s">
        <v>297</v>
      </c>
      <c r="GC968" s="190" t="s">
        <v>297</v>
      </c>
      <c r="GD968" s="190" t="s">
        <v>297</v>
      </c>
      <c r="GE968" s="190" t="s">
        <v>271</v>
      </c>
    </row>
    <row r="969" spans="1:187" x14ac:dyDescent="0.3">
      <c r="A969" s="190" t="s">
        <v>372</v>
      </c>
      <c r="B969" s="190">
        <v>3694</v>
      </c>
      <c r="C969" s="190" t="s">
        <v>198</v>
      </c>
      <c r="D969" s="190" t="s">
        <v>240</v>
      </c>
      <c r="E969" s="190" t="s">
        <v>516</v>
      </c>
      <c r="F969" s="190" t="s">
        <v>515</v>
      </c>
      <c r="G969" s="190" t="s">
        <v>270</v>
      </c>
      <c r="H969" s="190" t="s">
        <v>514</v>
      </c>
      <c r="I969" s="190" t="s">
        <v>513</v>
      </c>
      <c r="J969" s="190" t="s">
        <v>512</v>
      </c>
      <c r="K969" s="190" t="s">
        <v>271</v>
      </c>
      <c r="L969" s="190" t="s">
        <v>271</v>
      </c>
      <c r="M969" s="190" t="s">
        <v>271</v>
      </c>
      <c r="N969" s="190" t="s">
        <v>271</v>
      </c>
      <c r="O969" s="190" t="s">
        <v>271</v>
      </c>
      <c r="P969" s="190" t="s">
        <v>271</v>
      </c>
      <c r="Q969" s="191">
        <v>42328</v>
      </c>
      <c r="R969" s="191">
        <v>42693</v>
      </c>
      <c r="T969" s="190" t="s">
        <v>452</v>
      </c>
      <c r="U969" s="194">
        <v>581879</v>
      </c>
      <c r="V969" s="190" t="s">
        <v>498</v>
      </c>
      <c r="W969" s="190" t="s">
        <v>497</v>
      </c>
      <c r="X969" s="190" t="s">
        <v>496</v>
      </c>
      <c r="Y969" s="190" t="s">
        <v>495</v>
      </c>
      <c r="Z969" s="190" t="s">
        <v>494</v>
      </c>
      <c r="AA969" s="190" t="s">
        <v>493</v>
      </c>
      <c r="AB969" s="190" t="s">
        <v>448</v>
      </c>
      <c r="AC969" s="190" t="s">
        <v>511</v>
      </c>
      <c r="AD969" s="190" t="s">
        <v>325</v>
      </c>
      <c r="AE969" s="190" t="s">
        <v>510</v>
      </c>
      <c r="AF969" s="190" t="s">
        <v>509</v>
      </c>
      <c r="AG969" s="193">
        <v>491</v>
      </c>
      <c r="AH969" s="193">
        <v>522</v>
      </c>
      <c r="AI969" s="193">
        <v>1013</v>
      </c>
      <c r="AJ969" s="193">
        <v>2198</v>
      </c>
      <c r="AK969" s="193">
        <v>2278</v>
      </c>
      <c r="AL969" s="193">
        <v>4476</v>
      </c>
      <c r="AM969" s="193">
        <v>491</v>
      </c>
      <c r="AN969" s="193">
        <v>522</v>
      </c>
      <c r="AO969" s="193">
        <v>1013</v>
      </c>
      <c r="AP969" s="193">
        <v>61</v>
      </c>
      <c r="AQ969" s="193">
        <v>62</v>
      </c>
      <c r="AR969" s="193">
        <v>123</v>
      </c>
      <c r="AS969" s="190" t="s">
        <v>271</v>
      </c>
      <c r="AT969" s="193" t="s">
        <v>271</v>
      </c>
      <c r="AU969" s="193" t="s">
        <v>271</v>
      </c>
      <c r="AV969" s="190" t="s">
        <v>271</v>
      </c>
      <c r="AW969" s="193" t="s">
        <v>271</v>
      </c>
      <c r="AX969" s="193" t="s">
        <v>271</v>
      </c>
      <c r="AY969" s="190" t="s">
        <v>271</v>
      </c>
      <c r="AZ969" s="193" t="s">
        <v>271</v>
      </c>
      <c r="BA969" s="193" t="s">
        <v>271</v>
      </c>
      <c r="BB969" s="190" t="s">
        <v>271</v>
      </c>
      <c r="BC969" s="193" t="s">
        <v>271</v>
      </c>
      <c r="BD969" s="193" t="s">
        <v>271</v>
      </c>
      <c r="BE969" s="190" t="s">
        <v>271</v>
      </c>
      <c r="BF969" s="193" t="s">
        <v>271</v>
      </c>
      <c r="BG969" s="193" t="s">
        <v>271</v>
      </c>
      <c r="BH969" s="190" t="s">
        <v>271</v>
      </c>
      <c r="BI969" s="193" t="s">
        <v>271</v>
      </c>
      <c r="BJ969" s="193" t="s">
        <v>271</v>
      </c>
      <c r="BK969" s="190" t="s">
        <v>271</v>
      </c>
      <c r="BL969" s="193" t="s">
        <v>271</v>
      </c>
      <c r="BM969" s="193" t="s">
        <v>271</v>
      </c>
      <c r="BN969" s="190" t="s">
        <v>271</v>
      </c>
      <c r="BO969" s="193" t="s">
        <v>271</v>
      </c>
      <c r="BP969" s="193" t="s">
        <v>271</v>
      </c>
      <c r="BQ969" s="190" t="s">
        <v>271</v>
      </c>
      <c r="BR969" s="193" t="s">
        <v>271</v>
      </c>
      <c r="BS969" s="193" t="s">
        <v>271</v>
      </c>
      <c r="BT969" s="190" t="s">
        <v>287</v>
      </c>
      <c r="BU969" s="193">
        <v>123</v>
      </c>
      <c r="BV969" s="193">
        <v>1013</v>
      </c>
      <c r="BW969" s="193" t="s">
        <v>271</v>
      </c>
      <c r="BX969" s="193" t="s">
        <v>271</v>
      </c>
      <c r="BY969" s="193">
        <v>0</v>
      </c>
      <c r="BZ969" s="193" t="s">
        <v>271</v>
      </c>
      <c r="CA969" s="193" t="s">
        <v>271</v>
      </c>
      <c r="CB969" s="193">
        <v>0</v>
      </c>
      <c r="CC969" s="190" t="s">
        <v>271</v>
      </c>
      <c r="CD969" s="193" t="s">
        <v>271</v>
      </c>
      <c r="CE969" s="193" t="s">
        <v>271</v>
      </c>
      <c r="CF969" s="190" t="s">
        <v>271</v>
      </c>
      <c r="CG969" s="193" t="s">
        <v>271</v>
      </c>
      <c r="CH969" s="193" t="s">
        <v>271</v>
      </c>
      <c r="CI969" s="190" t="s">
        <v>271</v>
      </c>
      <c r="CJ969" s="193" t="s">
        <v>271</v>
      </c>
      <c r="CK969" s="193" t="s">
        <v>271</v>
      </c>
      <c r="CL969" s="190" t="s">
        <v>271</v>
      </c>
      <c r="CM969" s="193" t="s">
        <v>271</v>
      </c>
      <c r="CN969" s="193" t="s">
        <v>271</v>
      </c>
      <c r="CO969" s="190" t="s">
        <v>271</v>
      </c>
      <c r="CP969" s="193" t="s">
        <v>271</v>
      </c>
      <c r="CQ969" s="193" t="s">
        <v>271</v>
      </c>
      <c r="CR969" s="190" t="s">
        <v>271</v>
      </c>
      <c r="CS969" s="193" t="s">
        <v>271</v>
      </c>
      <c r="CT969" s="193" t="s">
        <v>271</v>
      </c>
      <c r="CU969" s="190" t="s">
        <v>271</v>
      </c>
      <c r="CV969" s="193" t="s">
        <v>271</v>
      </c>
      <c r="CW969" s="193" t="s">
        <v>271</v>
      </c>
      <c r="CX969" s="190" t="s">
        <v>271</v>
      </c>
      <c r="CY969" s="193" t="s">
        <v>271</v>
      </c>
      <c r="CZ969" s="193" t="s">
        <v>271</v>
      </c>
      <c r="DA969" s="190" t="s">
        <v>271</v>
      </c>
      <c r="DB969" s="193" t="s">
        <v>271</v>
      </c>
      <c r="DC969" s="193" t="s">
        <v>271</v>
      </c>
      <c r="DD969" s="190" t="s">
        <v>271</v>
      </c>
      <c r="DE969" s="193" t="s">
        <v>271</v>
      </c>
      <c r="DF969" s="193" t="s">
        <v>271</v>
      </c>
      <c r="DG969" s="190" t="s">
        <v>271</v>
      </c>
      <c r="DH969" s="193" t="s">
        <v>271</v>
      </c>
      <c r="DI969" s="193" t="s">
        <v>271</v>
      </c>
      <c r="DJ969" s="190" t="s">
        <v>271</v>
      </c>
      <c r="DK969" s="193" t="s">
        <v>271</v>
      </c>
      <c r="DL969" s="193" t="s">
        <v>271</v>
      </c>
      <c r="DM969" s="190" t="s">
        <v>271</v>
      </c>
      <c r="DN969" s="193" t="s">
        <v>271</v>
      </c>
      <c r="DO969" s="193" t="s">
        <v>271</v>
      </c>
      <c r="DP969" s="190" t="s">
        <v>271</v>
      </c>
      <c r="DQ969" s="193" t="s">
        <v>271</v>
      </c>
      <c r="DR969" s="193" t="s">
        <v>271</v>
      </c>
      <c r="DS969" s="190" t="s">
        <v>271</v>
      </c>
      <c r="DT969" s="193" t="s">
        <v>271</v>
      </c>
      <c r="DU969" s="193" t="s">
        <v>271</v>
      </c>
      <c r="DV969" s="190" t="s">
        <v>271</v>
      </c>
      <c r="DW969" s="193" t="s">
        <v>271</v>
      </c>
      <c r="DX969" s="193" t="s">
        <v>271</v>
      </c>
      <c r="DY969" s="190" t="s">
        <v>356</v>
      </c>
      <c r="DZ969" s="190" t="s">
        <v>272</v>
      </c>
      <c r="EA969" s="190" t="s">
        <v>427</v>
      </c>
      <c r="EB969" s="190" t="s">
        <v>307</v>
      </c>
      <c r="EC969" s="190" t="s">
        <v>297</v>
      </c>
      <c r="ED969" s="190" t="s">
        <v>271</v>
      </c>
      <c r="EE969" s="190" t="s">
        <v>271</v>
      </c>
      <c r="EF969" s="190" t="s">
        <v>508</v>
      </c>
      <c r="EG969" s="190" t="s">
        <v>321</v>
      </c>
      <c r="EH969" s="190" t="s">
        <v>284</v>
      </c>
      <c r="EI969" s="190" t="s">
        <v>319</v>
      </c>
      <c r="EJ969" s="190" t="s">
        <v>245</v>
      </c>
      <c r="EK969" s="190" t="s">
        <v>379</v>
      </c>
      <c r="EL969" s="190" t="s">
        <v>272</v>
      </c>
      <c r="EM969" s="190" t="s">
        <v>272</v>
      </c>
      <c r="EN969" s="190" t="s">
        <v>272</v>
      </c>
      <c r="EO969" s="190" t="s">
        <v>272</v>
      </c>
      <c r="EP969" s="190" t="s">
        <v>378</v>
      </c>
      <c r="EQ969" s="190">
        <v>4</v>
      </c>
      <c r="ER969" s="190" t="s">
        <v>349</v>
      </c>
      <c r="ES969" s="190" t="s">
        <v>272</v>
      </c>
      <c r="ET969" s="190" t="s">
        <v>272</v>
      </c>
      <c r="EU969" s="190" t="s">
        <v>272</v>
      </c>
      <c r="EV969" s="190" t="s">
        <v>272</v>
      </c>
      <c r="EW969" s="190" t="s">
        <v>303</v>
      </c>
      <c r="EX969" s="190">
        <v>4</v>
      </c>
      <c r="EY969" s="190" t="s">
        <v>318</v>
      </c>
      <c r="EZ969" s="190" t="s">
        <v>266</v>
      </c>
      <c r="FA969" s="190" t="s">
        <v>260</v>
      </c>
      <c r="FB969" s="193">
        <v>0</v>
      </c>
      <c r="FC969" s="190" t="s">
        <v>442</v>
      </c>
      <c r="FD969" s="190" t="s">
        <v>348</v>
      </c>
      <c r="FE969" s="190" t="s">
        <v>348</v>
      </c>
      <c r="FF969" s="190" t="s">
        <v>264</v>
      </c>
      <c r="FG969" s="190" t="s">
        <v>507</v>
      </c>
      <c r="FH969" s="190" t="s">
        <v>271</v>
      </c>
      <c r="FI969" s="190" t="s">
        <v>506</v>
      </c>
      <c r="FJ969" s="190" t="s">
        <v>505</v>
      </c>
      <c r="FK969" s="190" t="s">
        <v>504</v>
      </c>
      <c r="FL969" s="190" t="s">
        <v>503</v>
      </c>
      <c r="FM969" s="190" t="s">
        <v>502</v>
      </c>
      <c r="FN969" s="190" t="s">
        <v>501</v>
      </c>
      <c r="FO969" s="190" t="s">
        <v>271</v>
      </c>
      <c r="FP969" s="190" t="s">
        <v>500</v>
      </c>
      <c r="FQ969" s="193">
        <v>1013</v>
      </c>
      <c r="FR969" s="193">
        <v>123</v>
      </c>
      <c r="FS969" s="190" t="s">
        <v>297</v>
      </c>
      <c r="FT969" s="190" t="s">
        <v>297</v>
      </c>
      <c r="FU969" s="190" t="s">
        <v>272</v>
      </c>
      <c r="FV969" s="190" t="s">
        <v>272</v>
      </c>
      <c r="FW969" s="190" t="s">
        <v>297</v>
      </c>
      <c r="FX969" s="190" t="s">
        <v>297</v>
      </c>
      <c r="FY969" s="190" t="s">
        <v>297</v>
      </c>
      <c r="FZ969" s="190" t="s">
        <v>297</v>
      </c>
      <c r="GA969" s="190" t="s">
        <v>297</v>
      </c>
      <c r="GB969" s="190" t="s">
        <v>297</v>
      </c>
      <c r="GC969" s="190" t="s">
        <v>297</v>
      </c>
      <c r="GD969" s="190" t="s">
        <v>297</v>
      </c>
      <c r="GE969" s="190" t="s">
        <v>271</v>
      </c>
    </row>
    <row r="970" spans="1:187" x14ac:dyDescent="0.3">
      <c r="A970" s="190" t="s">
        <v>372</v>
      </c>
      <c r="B970" s="190">
        <v>3695</v>
      </c>
      <c r="C970" s="190" t="s">
        <v>198</v>
      </c>
      <c r="D970" s="190" t="s">
        <v>240</v>
      </c>
      <c r="E970" s="190" t="s">
        <v>271</v>
      </c>
      <c r="F970" s="190" t="s">
        <v>499</v>
      </c>
      <c r="G970" s="190" t="s">
        <v>270</v>
      </c>
      <c r="H970" s="190" t="s">
        <v>369</v>
      </c>
      <c r="I970" s="190" t="s">
        <v>368</v>
      </c>
      <c r="J970" s="190" t="s">
        <v>271</v>
      </c>
      <c r="K970" s="190" t="s">
        <v>271</v>
      </c>
      <c r="L970" s="190" t="s">
        <v>271</v>
      </c>
      <c r="M970" s="190" t="s">
        <v>271</v>
      </c>
      <c r="N970" s="190" t="s">
        <v>271</v>
      </c>
      <c r="O970" s="190" t="s">
        <v>271</v>
      </c>
      <c r="P970" s="190" t="s">
        <v>271</v>
      </c>
      <c r="Q970" s="191">
        <v>41671</v>
      </c>
      <c r="R970" s="191">
        <v>42916</v>
      </c>
      <c r="T970" s="190" t="s">
        <v>452</v>
      </c>
      <c r="U970" s="194" t="s">
        <v>271</v>
      </c>
      <c r="V970" s="190" t="s">
        <v>498</v>
      </c>
      <c r="W970" s="190" t="s">
        <v>497</v>
      </c>
      <c r="X970" s="190" t="s">
        <v>496</v>
      </c>
      <c r="Y970" s="190" t="s">
        <v>495</v>
      </c>
      <c r="Z970" s="190" t="s">
        <v>494</v>
      </c>
      <c r="AA970" s="190" t="s">
        <v>493</v>
      </c>
      <c r="AB970" s="190" t="s">
        <v>310</v>
      </c>
      <c r="AC970" s="190" t="s">
        <v>492</v>
      </c>
      <c r="AD970" s="190" t="s">
        <v>325</v>
      </c>
      <c r="AE970" s="190" t="s">
        <v>491</v>
      </c>
      <c r="AF970" s="190" t="s">
        <v>490</v>
      </c>
      <c r="AG970" s="193">
        <v>7635</v>
      </c>
      <c r="AH970" s="193">
        <v>1801</v>
      </c>
      <c r="AI970" s="193">
        <v>9436</v>
      </c>
      <c r="AJ970" s="193">
        <v>628</v>
      </c>
      <c r="AK970" s="193">
        <v>245</v>
      </c>
      <c r="AL970" s="193">
        <v>873</v>
      </c>
      <c r="AM970" s="193" t="s">
        <v>271</v>
      </c>
      <c r="AN970" s="193" t="s">
        <v>271</v>
      </c>
      <c r="AO970" s="193">
        <v>0</v>
      </c>
      <c r="AP970" s="193" t="s">
        <v>271</v>
      </c>
      <c r="AQ970" s="193" t="s">
        <v>271</v>
      </c>
      <c r="AR970" s="193">
        <v>0</v>
      </c>
      <c r="AS970" s="190" t="s">
        <v>271</v>
      </c>
      <c r="AT970" s="193" t="s">
        <v>271</v>
      </c>
      <c r="AU970" s="193" t="s">
        <v>271</v>
      </c>
      <c r="AV970" s="190" t="s">
        <v>271</v>
      </c>
      <c r="AW970" s="193" t="s">
        <v>271</v>
      </c>
      <c r="AX970" s="193" t="s">
        <v>271</v>
      </c>
      <c r="AY970" s="190" t="s">
        <v>271</v>
      </c>
      <c r="AZ970" s="193" t="s">
        <v>271</v>
      </c>
      <c r="BA970" s="193" t="s">
        <v>271</v>
      </c>
      <c r="BB970" s="190" t="s">
        <v>271</v>
      </c>
      <c r="BC970" s="193" t="s">
        <v>271</v>
      </c>
      <c r="BD970" s="193" t="s">
        <v>271</v>
      </c>
      <c r="BE970" s="190" t="s">
        <v>271</v>
      </c>
      <c r="BF970" s="193" t="s">
        <v>271</v>
      </c>
      <c r="BG970" s="193" t="s">
        <v>271</v>
      </c>
      <c r="BH970" s="190" t="s">
        <v>271</v>
      </c>
      <c r="BI970" s="193" t="s">
        <v>271</v>
      </c>
      <c r="BJ970" s="193" t="s">
        <v>271</v>
      </c>
      <c r="BK970" s="190" t="s">
        <v>271</v>
      </c>
      <c r="BL970" s="193" t="s">
        <v>271</v>
      </c>
      <c r="BM970" s="193" t="s">
        <v>271</v>
      </c>
      <c r="BN970" s="190" t="s">
        <v>271</v>
      </c>
      <c r="BO970" s="193" t="s">
        <v>271</v>
      </c>
      <c r="BP970" s="193" t="s">
        <v>271</v>
      </c>
      <c r="BQ970" s="190" t="s">
        <v>271</v>
      </c>
      <c r="BR970" s="193" t="s">
        <v>271</v>
      </c>
      <c r="BS970" s="193" t="s">
        <v>271</v>
      </c>
      <c r="BT970" s="190" t="s">
        <v>271</v>
      </c>
      <c r="BU970" s="193" t="s">
        <v>271</v>
      </c>
      <c r="BV970" s="193" t="s">
        <v>271</v>
      </c>
      <c r="BW970" s="193">
        <v>7635</v>
      </c>
      <c r="BX970" s="193">
        <v>1801</v>
      </c>
      <c r="BY970" s="193">
        <v>9436</v>
      </c>
      <c r="BZ970" s="193">
        <v>628</v>
      </c>
      <c r="CA970" s="193">
        <v>245</v>
      </c>
      <c r="CB970" s="193">
        <v>873</v>
      </c>
      <c r="CC970" s="190" t="s">
        <v>271</v>
      </c>
      <c r="CD970" s="193" t="s">
        <v>271</v>
      </c>
      <c r="CE970" s="193" t="s">
        <v>271</v>
      </c>
      <c r="CF970" s="190" t="s">
        <v>271</v>
      </c>
      <c r="CG970" s="193" t="s">
        <v>271</v>
      </c>
      <c r="CH970" s="193" t="s">
        <v>271</v>
      </c>
      <c r="CI970" s="190" t="s">
        <v>271</v>
      </c>
      <c r="CJ970" s="193" t="s">
        <v>271</v>
      </c>
      <c r="CK970" s="193" t="s">
        <v>271</v>
      </c>
      <c r="CL970" s="190" t="s">
        <v>271</v>
      </c>
      <c r="CM970" s="193" t="s">
        <v>271</v>
      </c>
      <c r="CN970" s="193" t="s">
        <v>271</v>
      </c>
      <c r="CO970" s="190" t="s">
        <v>287</v>
      </c>
      <c r="CP970" s="193">
        <v>0</v>
      </c>
      <c r="CQ970" s="193">
        <v>0</v>
      </c>
      <c r="CR970" s="190" t="s">
        <v>271</v>
      </c>
      <c r="CS970" s="193" t="s">
        <v>271</v>
      </c>
      <c r="CT970" s="193" t="s">
        <v>271</v>
      </c>
      <c r="CU970" s="190" t="s">
        <v>271</v>
      </c>
      <c r="CV970" s="193" t="s">
        <v>271</v>
      </c>
      <c r="CW970" s="193" t="s">
        <v>271</v>
      </c>
      <c r="CX970" s="190" t="s">
        <v>287</v>
      </c>
      <c r="CY970" s="193">
        <v>455</v>
      </c>
      <c r="CZ970" s="193">
        <v>0</v>
      </c>
      <c r="DA970" s="190" t="s">
        <v>287</v>
      </c>
      <c r="DB970" s="193">
        <v>455</v>
      </c>
      <c r="DC970" s="193">
        <v>0</v>
      </c>
      <c r="DD970" s="190" t="s">
        <v>287</v>
      </c>
      <c r="DE970" s="193">
        <v>2454</v>
      </c>
      <c r="DF970" s="193">
        <v>0</v>
      </c>
      <c r="DG970" s="190" t="s">
        <v>271</v>
      </c>
      <c r="DH970" s="193" t="s">
        <v>271</v>
      </c>
      <c r="DI970" s="193" t="s">
        <v>271</v>
      </c>
      <c r="DJ970" s="190" t="s">
        <v>271</v>
      </c>
      <c r="DK970" s="193" t="s">
        <v>271</v>
      </c>
      <c r="DL970" s="193" t="s">
        <v>271</v>
      </c>
      <c r="DM970" s="190" t="s">
        <v>271</v>
      </c>
      <c r="DN970" s="193" t="s">
        <v>271</v>
      </c>
      <c r="DO970" s="193" t="s">
        <v>271</v>
      </c>
      <c r="DP970" s="190" t="s">
        <v>271</v>
      </c>
      <c r="DQ970" s="193" t="s">
        <v>271</v>
      </c>
      <c r="DR970" s="193" t="s">
        <v>271</v>
      </c>
      <c r="DS970" s="190" t="s">
        <v>271</v>
      </c>
      <c r="DT970" s="193" t="s">
        <v>271</v>
      </c>
      <c r="DU970" s="193" t="s">
        <v>271</v>
      </c>
      <c r="DV970" s="190" t="s">
        <v>271</v>
      </c>
      <c r="DW970" s="193" t="s">
        <v>271</v>
      </c>
      <c r="DX970" s="193" t="s">
        <v>271</v>
      </c>
      <c r="DY970" s="190" t="s">
        <v>271</v>
      </c>
      <c r="DZ970" s="190" t="s">
        <v>271</v>
      </c>
      <c r="EA970" s="190" t="s">
        <v>271</v>
      </c>
      <c r="EB970" s="190" t="s">
        <v>271</v>
      </c>
      <c r="EC970" s="190" t="s">
        <v>271</v>
      </c>
      <c r="ED970" s="190" t="s">
        <v>271</v>
      </c>
      <c r="EE970" s="190" t="s">
        <v>271</v>
      </c>
      <c r="EF970" s="190" t="s">
        <v>271</v>
      </c>
      <c r="EG970" s="190" t="s">
        <v>271</v>
      </c>
      <c r="EH970" s="190" t="s">
        <v>271</v>
      </c>
      <c r="EI970" s="190" t="s">
        <v>319</v>
      </c>
      <c r="EJ970" s="190" t="s">
        <v>245</v>
      </c>
      <c r="EK970" s="190" t="s">
        <v>271</v>
      </c>
      <c r="EL970" s="190" t="s">
        <v>271</v>
      </c>
      <c r="EM970" s="190" t="s">
        <v>271</v>
      </c>
      <c r="EN970" s="190" t="s">
        <v>271</v>
      </c>
      <c r="EO970" s="190" t="s">
        <v>271</v>
      </c>
      <c r="EP970" s="190" t="s">
        <v>271</v>
      </c>
      <c r="EQ970" s="190">
        <v>0</v>
      </c>
      <c r="ER970" s="190" t="s">
        <v>271</v>
      </c>
      <c r="ES970" s="190" t="s">
        <v>271</v>
      </c>
      <c r="ET970" s="190" t="s">
        <v>271</v>
      </c>
      <c r="EU970" s="190" t="s">
        <v>271</v>
      </c>
      <c r="EV970" s="190" t="s">
        <v>271</v>
      </c>
      <c r="EW970" s="190" t="s">
        <v>271</v>
      </c>
      <c r="EX970" s="190">
        <v>0</v>
      </c>
      <c r="EY970" s="190" t="s">
        <v>271</v>
      </c>
      <c r="EZ970" s="190" t="s">
        <v>271</v>
      </c>
      <c r="FA970" s="190" t="s">
        <v>271</v>
      </c>
      <c r="FB970" s="193">
        <v>0</v>
      </c>
      <c r="FC970" s="190" t="s">
        <v>271</v>
      </c>
      <c r="FD970" s="190" t="s">
        <v>271</v>
      </c>
      <c r="FE970" s="190" t="s">
        <v>271</v>
      </c>
      <c r="FF970" s="190" t="s">
        <v>271</v>
      </c>
      <c r="FG970" s="190" t="s">
        <v>271</v>
      </c>
      <c r="FH970" s="190" t="s">
        <v>271</v>
      </c>
      <c r="FI970" s="190" t="s">
        <v>271</v>
      </c>
      <c r="FJ970" s="190" t="s">
        <v>271</v>
      </c>
      <c r="FK970" s="190" t="s">
        <v>271</v>
      </c>
      <c r="FL970" s="190" t="s">
        <v>271</v>
      </c>
      <c r="FM970" s="190" t="s">
        <v>271</v>
      </c>
      <c r="FN970" s="190" t="s">
        <v>271</v>
      </c>
      <c r="FO970" s="190" t="s">
        <v>271</v>
      </c>
      <c r="FP970" s="190" t="s">
        <v>271</v>
      </c>
      <c r="FQ970" s="193">
        <v>9436</v>
      </c>
      <c r="FR970" s="193">
        <v>873</v>
      </c>
      <c r="FS970" s="190" t="s">
        <v>271</v>
      </c>
      <c r="FT970" s="190" t="s">
        <v>271</v>
      </c>
      <c r="FU970" s="190" t="s">
        <v>271</v>
      </c>
      <c r="FV970" s="190" t="s">
        <v>271</v>
      </c>
      <c r="FW970" s="190" t="s">
        <v>271</v>
      </c>
      <c r="FX970" s="190" t="s">
        <v>271</v>
      </c>
      <c r="FY970" s="190" t="s">
        <v>271</v>
      </c>
      <c r="FZ970" s="190" t="s">
        <v>271</v>
      </c>
      <c r="GA970" s="190" t="s">
        <v>271</v>
      </c>
      <c r="GB970" s="190" t="s">
        <v>271</v>
      </c>
      <c r="GC970" s="190" t="s">
        <v>271</v>
      </c>
      <c r="GD970" s="190" t="s">
        <v>271</v>
      </c>
      <c r="GE970" s="190" t="s">
        <v>271</v>
      </c>
    </row>
    <row r="971" spans="1:187" x14ac:dyDescent="0.3">
      <c r="A971" s="190" t="s">
        <v>372</v>
      </c>
      <c r="B971" s="190">
        <v>3444</v>
      </c>
      <c r="C971" s="190" t="s">
        <v>200</v>
      </c>
      <c r="D971" s="190" t="s">
        <v>240</v>
      </c>
      <c r="E971" s="190" t="s">
        <v>9025</v>
      </c>
      <c r="F971" s="190" t="s">
        <v>9024</v>
      </c>
      <c r="G971" s="190" t="s">
        <v>4028</v>
      </c>
      <c r="H971" s="190" t="s">
        <v>1104</v>
      </c>
      <c r="I971" s="190" t="s">
        <v>301</v>
      </c>
      <c r="J971" s="190" t="s">
        <v>9015</v>
      </c>
      <c r="K971" s="190" t="s">
        <v>271</v>
      </c>
      <c r="L971" s="190" t="s">
        <v>271</v>
      </c>
      <c r="M971" s="190" t="s">
        <v>271</v>
      </c>
      <c r="N971" s="190" t="s">
        <v>271</v>
      </c>
      <c r="O971" s="190" t="s">
        <v>271</v>
      </c>
      <c r="P971" s="190" t="s">
        <v>271</v>
      </c>
      <c r="Q971" s="191">
        <v>42401</v>
      </c>
      <c r="R971" s="191">
        <v>42582</v>
      </c>
      <c r="T971" s="190" t="s">
        <v>366</v>
      </c>
      <c r="U971" s="194">
        <v>29000</v>
      </c>
      <c r="V971" s="190" t="s">
        <v>9014</v>
      </c>
      <c r="W971" s="190" t="s">
        <v>9013</v>
      </c>
      <c r="X971" s="190" t="s">
        <v>468</v>
      </c>
      <c r="Y971" s="190" t="s">
        <v>271</v>
      </c>
      <c r="Z971" s="190" t="s">
        <v>271</v>
      </c>
      <c r="AA971" s="190" t="s">
        <v>271</v>
      </c>
      <c r="AB971" s="190" t="s">
        <v>310</v>
      </c>
      <c r="AC971" s="190" t="s">
        <v>9023</v>
      </c>
      <c r="AD971" s="190" t="s">
        <v>325</v>
      </c>
      <c r="AE971" s="190" t="s">
        <v>466</v>
      </c>
      <c r="AF971" s="190" t="s">
        <v>9011</v>
      </c>
      <c r="AG971" s="193">
        <v>30</v>
      </c>
      <c r="AH971" s="193">
        <v>30</v>
      </c>
      <c r="AI971" s="193">
        <v>60</v>
      </c>
      <c r="AJ971" s="193">
        <v>15</v>
      </c>
      <c r="AK971" s="193">
        <v>2</v>
      </c>
      <c r="AL971" s="193">
        <v>17</v>
      </c>
      <c r="AM971" s="193">
        <v>0</v>
      </c>
      <c r="AN971" s="193">
        <v>0</v>
      </c>
      <c r="AO971" s="193">
        <v>0</v>
      </c>
      <c r="AP971" s="193">
        <v>0</v>
      </c>
      <c r="AQ971" s="193">
        <v>0</v>
      </c>
      <c r="AR971" s="193">
        <v>0</v>
      </c>
      <c r="AS971" s="190" t="s">
        <v>271</v>
      </c>
      <c r="AT971" s="193" t="s">
        <v>271</v>
      </c>
      <c r="AU971" s="193" t="s">
        <v>271</v>
      </c>
      <c r="AV971" s="190" t="s">
        <v>271</v>
      </c>
      <c r="AW971" s="193" t="s">
        <v>271</v>
      </c>
      <c r="AX971" s="193" t="s">
        <v>271</v>
      </c>
      <c r="AY971" s="190" t="s">
        <v>271</v>
      </c>
      <c r="AZ971" s="193" t="s">
        <v>271</v>
      </c>
      <c r="BA971" s="193" t="s">
        <v>271</v>
      </c>
      <c r="BB971" s="190" t="s">
        <v>271</v>
      </c>
      <c r="BC971" s="193" t="s">
        <v>271</v>
      </c>
      <c r="BD971" s="193" t="s">
        <v>271</v>
      </c>
      <c r="BE971" s="190" t="s">
        <v>271</v>
      </c>
      <c r="BF971" s="193" t="s">
        <v>271</v>
      </c>
      <c r="BG971" s="193" t="s">
        <v>271</v>
      </c>
      <c r="BH971" s="190" t="s">
        <v>271</v>
      </c>
      <c r="BI971" s="193" t="s">
        <v>271</v>
      </c>
      <c r="BJ971" s="193" t="s">
        <v>271</v>
      </c>
      <c r="BK971" s="190" t="s">
        <v>271</v>
      </c>
      <c r="BL971" s="193" t="s">
        <v>271</v>
      </c>
      <c r="BM971" s="193" t="s">
        <v>271</v>
      </c>
      <c r="BN971" s="190" t="s">
        <v>271</v>
      </c>
      <c r="BO971" s="193" t="s">
        <v>271</v>
      </c>
      <c r="BP971" s="193" t="s">
        <v>271</v>
      </c>
      <c r="BQ971" s="190" t="s">
        <v>271</v>
      </c>
      <c r="BR971" s="193" t="s">
        <v>271</v>
      </c>
      <c r="BS971" s="193" t="s">
        <v>271</v>
      </c>
      <c r="BT971" s="190" t="s">
        <v>271</v>
      </c>
      <c r="BU971" s="193" t="s">
        <v>271</v>
      </c>
      <c r="BV971" s="193" t="s">
        <v>271</v>
      </c>
      <c r="BW971" s="193">
        <v>60</v>
      </c>
      <c r="BX971" s="193">
        <v>8</v>
      </c>
      <c r="BY971" s="193">
        <v>68</v>
      </c>
      <c r="BZ971" s="193">
        <v>15</v>
      </c>
      <c r="CA971" s="193">
        <v>2</v>
      </c>
      <c r="CB971" s="193">
        <v>17</v>
      </c>
      <c r="CC971" s="190" t="s">
        <v>271</v>
      </c>
      <c r="CD971" s="193" t="s">
        <v>271</v>
      </c>
      <c r="CE971" s="193" t="s">
        <v>271</v>
      </c>
      <c r="CF971" s="190" t="s">
        <v>271</v>
      </c>
      <c r="CG971" s="193" t="s">
        <v>271</v>
      </c>
      <c r="CH971" s="193" t="s">
        <v>271</v>
      </c>
      <c r="CI971" s="190" t="s">
        <v>271</v>
      </c>
      <c r="CJ971" s="193" t="s">
        <v>271</v>
      </c>
      <c r="CK971" s="193" t="s">
        <v>271</v>
      </c>
      <c r="CL971" s="190" t="s">
        <v>271</v>
      </c>
      <c r="CM971" s="193" t="s">
        <v>271</v>
      </c>
      <c r="CN971" s="193" t="s">
        <v>271</v>
      </c>
      <c r="CO971" s="190" t="s">
        <v>271</v>
      </c>
      <c r="CP971" s="193" t="s">
        <v>271</v>
      </c>
      <c r="CQ971" s="193" t="s">
        <v>271</v>
      </c>
      <c r="CR971" s="190" t="s">
        <v>271</v>
      </c>
      <c r="CS971" s="193" t="s">
        <v>271</v>
      </c>
      <c r="CT971" s="193" t="s">
        <v>271</v>
      </c>
      <c r="CU971" s="190" t="s">
        <v>271</v>
      </c>
      <c r="CV971" s="193" t="s">
        <v>271</v>
      </c>
      <c r="CW971" s="193" t="s">
        <v>271</v>
      </c>
      <c r="CX971" s="190" t="s">
        <v>287</v>
      </c>
      <c r="CY971" s="193">
        <v>17</v>
      </c>
      <c r="CZ971" s="193">
        <v>0</v>
      </c>
      <c r="DA971" s="190" t="s">
        <v>271</v>
      </c>
      <c r="DB971" s="193" t="s">
        <v>271</v>
      </c>
      <c r="DC971" s="193" t="s">
        <v>271</v>
      </c>
      <c r="DD971" s="190" t="s">
        <v>271</v>
      </c>
      <c r="DE971" s="193" t="s">
        <v>271</v>
      </c>
      <c r="DF971" s="193" t="s">
        <v>271</v>
      </c>
      <c r="DG971" s="190" t="s">
        <v>271</v>
      </c>
      <c r="DH971" s="193" t="s">
        <v>271</v>
      </c>
      <c r="DI971" s="193" t="s">
        <v>271</v>
      </c>
      <c r="DJ971" s="190" t="s">
        <v>271</v>
      </c>
      <c r="DK971" s="193" t="s">
        <v>271</v>
      </c>
      <c r="DL971" s="193" t="s">
        <v>271</v>
      </c>
      <c r="DM971" s="190" t="s">
        <v>271</v>
      </c>
      <c r="DN971" s="193" t="s">
        <v>271</v>
      </c>
      <c r="DO971" s="193" t="s">
        <v>271</v>
      </c>
      <c r="DP971" s="190" t="s">
        <v>271</v>
      </c>
      <c r="DQ971" s="193" t="s">
        <v>271</v>
      </c>
      <c r="DR971" s="193" t="s">
        <v>271</v>
      </c>
      <c r="DS971" s="190" t="s">
        <v>271</v>
      </c>
      <c r="DT971" s="193" t="s">
        <v>271</v>
      </c>
      <c r="DU971" s="193" t="s">
        <v>271</v>
      </c>
      <c r="DV971" s="190" t="s">
        <v>287</v>
      </c>
      <c r="DW971" s="193">
        <v>0</v>
      </c>
      <c r="DX971" s="193">
        <v>0</v>
      </c>
      <c r="DY971" s="190" t="s">
        <v>655</v>
      </c>
      <c r="DZ971" s="190" t="s">
        <v>297</v>
      </c>
      <c r="EA971" s="190" t="s">
        <v>271</v>
      </c>
      <c r="EB971" s="190" t="s">
        <v>271</v>
      </c>
      <c r="EC971" s="190" t="s">
        <v>297</v>
      </c>
      <c r="ED971" s="190" t="s">
        <v>271</v>
      </c>
      <c r="EE971" s="190" t="s">
        <v>271</v>
      </c>
      <c r="EF971" s="190" t="s">
        <v>271</v>
      </c>
      <c r="EG971" s="190" t="s">
        <v>352</v>
      </c>
      <c r="EH971" s="190" t="s">
        <v>380</v>
      </c>
      <c r="EI971" s="190" t="s">
        <v>283</v>
      </c>
      <c r="EJ971" s="190" t="s">
        <v>245</v>
      </c>
      <c r="EK971" s="190" t="s">
        <v>351</v>
      </c>
      <c r="EL971" s="190" t="s">
        <v>272</v>
      </c>
      <c r="EM971" s="190" t="s">
        <v>272</v>
      </c>
      <c r="EN971" s="190" t="s">
        <v>272</v>
      </c>
      <c r="EO971" s="190" t="s">
        <v>297</v>
      </c>
      <c r="EP971" s="190" t="s">
        <v>281</v>
      </c>
      <c r="EQ971" s="190">
        <v>3</v>
      </c>
      <c r="ER971" s="190" t="s">
        <v>349</v>
      </c>
      <c r="ES971" s="190" t="s">
        <v>272</v>
      </c>
      <c r="ET971" s="190" t="s">
        <v>297</v>
      </c>
      <c r="EU971" s="190" t="s">
        <v>272</v>
      </c>
      <c r="EV971" s="190" t="s">
        <v>297</v>
      </c>
      <c r="EW971" s="190" t="s">
        <v>601</v>
      </c>
      <c r="EX971" s="190">
        <v>2</v>
      </c>
      <c r="EY971" s="190" t="s">
        <v>302</v>
      </c>
      <c r="EZ971" s="190" t="s">
        <v>268</v>
      </c>
      <c r="FA971" s="190" t="s">
        <v>260</v>
      </c>
      <c r="FB971" s="193">
        <v>1</v>
      </c>
      <c r="FC971" s="190" t="s">
        <v>482</v>
      </c>
      <c r="FD971" s="190" t="s">
        <v>271</v>
      </c>
      <c r="FE971" s="190" t="s">
        <v>271</v>
      </c>
      <c r="FF971" s="190" t="s">
        <v>262</v>
      </c>
      <c r="FG971" s="190" t="s">
        <v>271</v>
      </c>
      <c r="FH971" s="190" t="s">
        <v>271</v>
      </c>
      <c r="FI971" s="190" t="s">
        <v>9022</v>
      </c>
      <c r="FJ971" s="190" t="s">
        <v>9021</v>
      </c>
      <c r="FK971" s="190" t="s">
        <v>271</v>
      </c>
      <c r="FL971" s="190" t="s">
        <v>9020</v>
      </c>
      <c r="FM971" s="190" t="s">
        <v>9019</v>
      </c>
      <c r="FN971" s="190" t="s">
        <v>9018</v>
      </c>
      <c r="FO971" s="190" t="s">
        <v>271</v>
      </c>
      <c r="FP971" s="190" t="s">
        <v>271</v>
      </c>
      <c r="FQ971" s="193">
        <v>68</v>
      </c>
      <c r="FR971" s="193">
        <v>17</v>
      </c>
      <c r="FS971" s="190" t="s">
        <v>297</v>
      </c>
      <c r="FT971" s="190" t="s">
        <v>297</v>
      </c>
      <c r="FU971" s="190" t="s">
        <v>297</v>
      </c>
      <c r="FV971" s="190" t="s">
        <v>297</v>
      </c>
      <c r="FW971" s="190" t="s">
        <v>297</v>
      </c>
      <c r="FX971" s="190" t="s">
        <v>297</v>
      </c>
      <c r="FY971" s="190" t="s">
        <v>272</v>
      </c>
      <c r="FZ971" s="190" t="s">
        <v>297</v>
      </c>
      <c r="GA971" s="190" t="s">
        <v>297</v>
      </c>
      <c r="GB971" s="190" t="s">
        <v>297</v>
      </c>
      <c r="GC971" s="190" t="s">
        <v>272</v>
      </c>
      <c r="GD971" s="190" t="s">
        <v>272</v>
      </c>
      <c r="GE971" s="190" t="s">
        <v>297</v>
      </c>
    </row>
    <row r="972" spans="1:187" x14ac:dyDescent="0.3">
      <c r="A972" s="190" t="s">
        <v>372</v>
      </c>
      <c r="B972" s="190">
        <v>3446</v>
      </c>
      <c r="C972" s="190" t="s">
        <v>200</v>
      </c>
      <c r="D972" s="190" t="s">
        <v>240</v>
      </c>
      <c r="E972" s="190" t="s">
        <v>9017</v>
      </c>
      <c r="F972" s="190" t="s">
        <v>9016</v>
      </c>
      <c r="G972" s="190" t="s">
        <v>4028</v>
      </c>
      <c r="H972" s="190" t="s">
        <v>1104</v>
      </c>
      <c r="I972" s="190" t="s">
        <v>301</v>
      </c>
      <c r="J972" s="190" t="s">
        <v>9015</v>
      </c>
      <c r="K972" s="190" t="s">
        <v>271</v>
      </c>
      <c r="L972" s="190" t="s">
        <v>271</v>
      </c>
      <c r="M972" s="190" t="s">
        <v>271</v>
      </c>
      <c r="N972" s="190" t="s">
        <v>271</v>
      </c>
      <c r="O972" s="190" t="s">
        <v>271</v>
      </c>
      <c r="P972" s="190" t="s">
        <v>271</v>
      </c>
      <c r="Q972" s="191">
        <v>42278</v>
      </c>
      <c r="R972" s="191">
        <v>42704</v>
      </c>
      <c r="T972" s="190" t="s">
        <v>391</v>
      </c>
      <c r="U972" s="194">
        <v>102904</v>
      </c>
      <c r="V972" s="190" t="s">
        <v>9014</v>
      </c>
      <c r="W972" s="190" t="s">
        <v>9013</v>
      </c>
      <c r="X972" s="190" t="s">
        <v>468</v>
      </c>
      <c r="Y972" s="190" t="s">
        <v>271</v>
      </c>
      <c r="Z972" s="190" t="s">
        <v>271</v>
      </c>
      <c r="AA972" s="190" t="s">
        <v>271</v>
      </c>
      <c r="AB972" s="190" t="s">
        <v>310</v>
      </c>
      <c r="AC972" s="190" t="s">
        <v>9012</v>
      </c>
      <c r="AD972" s="190" t="s">
        <v>325</v>
      </c>
      <c r="AE972" s="190" t="s">
        <v>466</v>
      </c>
      <c r="AF972" s="190" t="s">
        <v>9011</v>
      </c>
      <c r="AG972" s="193">
        <v>460</v>
      </c>
      <c r="AH972" s="193">
        <v>460</v>
      </c>
      <c r="AI972" s="193">
        <v>920</v>
      </c>
      <c r="AJ972" s="193">
        <v>230</v>
      </c>
      <c r="AK972" s="193">
        <v>0</v>
      </c>
      <c r="AL972" s="193">
        <v>230</v>
      </c>
      <c r="AM972" s="193">
        <v>0</v>
      </c>
      <c r="AN972" s="193">
        <v>0</v>
      </c>
      <c r="AO972" s="193">
        <v>0</v>
      </c>
      <c r="AP972" s="193">
        <v>0</v>
      </c>
      <c r="AQ972" s="193">
        <v>0</v>
      </c>
      <c r="AR972" s="193">
        <v>0</v>
      </c>
      <c r="AS972" s="190" t="s">
        <v>271</v>
      </c>
      <c r="AT972" s="193" t="s">
        <v>271</v>
      </c>
      <c r="AU972" s="193" t="s">
        <v>271</v>
      </c>
      <c r="AV972" s="190" t="s">
        <v>271</v>
      </c>
      <c r="AW972" s="193" t="s">
        <v>271</v>
      </c>
      <c r="AX972" s="193" t="s">
        <v>271</v>
      </c>
      <c r="AY972" s="190" t="s">
        <v>271</v>
      </c>
      <c r="AZ972" s="193" t="s">
        <v>271</v>
      </c>
      <c r="BA972" s="193" t="s">
        <v>271</v>
      </c>
      <c r="BB972" s="190" t="s">
        <v>271</v>
      </c>
      <c r="BC972" s="193" t="s">
        <v>271</v>
      </c>
      <c r="BD972" s="193" t="s">
        <v>271</v>
      </c>
      <c r="BE972" s="190" t="s">
        <v>271</v>
      </c>
      <c r="BF972" s="193" t="s">
        <v>271</v>
      </c>
      <c r="BG972" s="193" t="s">
        <v>271</v>
      </c>
      <c r="BH972" s="190" t="s">
        <v>271</v>
      </c>
      <c r="BI972" s="193" t="s">
        <v>271</v>
      </c>
      <c r="BJ972" s="193" t="s">
        <v>271</v>
      </c>
      <c r="BK972" s="190" t="s">
        <v>271</v>
      </c>
      <c r="BL972" s="193" t="s">
        <v>271</v>
      </c>
      <c r="BM972" s="193" t="s">
        <v>271</v>
      </c>
      <c r="BN972" s="190" t="s">
        <v>271</v>
      </c>
      <c r="BO972" s="193" t="s">
        <v>271</v>
      </c>
      <c r="BP972" s="193" t="s">
        <v>271</v>
      </c>
      <c r="BQ972" s="190" t="s">
        <v>271</v>
      </c>
      <c r="BR972" s="193" t="s">
        <v>271</v>
      </c>
      <c r="BS972" s="193" t="s">
        <v>271</v>
      </c>
      <c r="BT972" s="190" t="s">
        <v>271</v>
      </c>
      <c r="BU972" s="193" t="s">
        <v>271</v>
      </c>
      <c r="BV972" s="193" t="s">
        <v>271</v>
      </c>
      <c r="BW972" s="193">
        <v>444</v>
      </c>
      <c r="BX972" s="193">
        <v>444</v>
      </c>
      <c r="BY972" s="193">
        <v>888</v>
      </c>
      <c r="BZ972" s="193">
        <v>222</v>
      </c>
      <c r="CA972" s="193">
        <v>0</v>
      </c>
      <c r="CB972" s="193">
        <v>222</v>
      </c>
      <c r="CC972" s="190" t="s">
        <v>271</v>
      </c>
      <c r="CD972" s="193" t="s">
        <v>271</v>
      </c>
      <c r="CE972" s="193" t="s">
        <v>271</v>
      </c>
      <c r="CF972" s="190" t="s">
        <v>271</v>
      </c>
      <c r="CG972" s="193" t="s">
        <v>271</v>
      </c>
      <c r="CH972" s="193" t="s">
        <v>271</v>
      </c>
      <c r="CI972" s="190" t="s">
        <v>271</v>
      </c>
      <c r="CJ972" s="193" t="s">
        <v>271</v>
      </c>
      <c r="CK972" s="193" t="s">
        <v>271</v>
      </c>
      <c r="CL972" s="190" t="s">
        <v>271</v>
      </c>
      <c r="CM972" s="193" t="s">
        <v>271</v>
      </c>
      <c r="CN972" s="193" t="s">
        <v>271</v>
      </c>
      <c r="CO972" s="190" t="s">
        <v>271</v>
      </c>
      <c r="CP972" s="193" t="s">
        <v>271</v>
      </c>
      <c r="CQ972" s="193" t="s">
        <v>271</v>
      </c>
      <c r="CR972" s="190" t="s">
        <v>271</v>
      </c>
      <c r="CS972" s="193" t="s">
        <v>271</v>
      </c>
      <c r="CT972" s="193" t="s">
        <v>271</v>
      </c>
      <c r="CU972" s="190" t="s">
        <v>271</v>
      </c>
      <c r="CV972" s="193" t="s">
        <v>271</v>
      </c>
      <c r="CW972" s="193" t="s">
        <v>271</v>
      </c>
      <c r="CX972" s="190" t="s">
        <v>271</v>
      </c>
      <c r="CY972" s="193" t="s">
        <v>271</v>
      </c>
      <c r="CZ972" s="193" t="s">
        <v>271</v>
      </c>
      <c r="DA972" s="190" t="s">
        <v>287</v>
      </c>
      <c r="DB972" s="193">
        <v>192</v>
      </c>
      <c r="DC972" s="193">
        <v>0</v>
      </c>
      <c r="DD972" s="190" t="s">
        <v>271</v>
      </c>
      <c r="DE972" s="193" t="s">
        <v>271</v>
      </c>
      <c r="DF972" s="193" t="s">
        <v>271</v>
      </c>
      <c r="DG972" s="190" t="s">
        <v>271</v>
      </c>
      <c r="DH972" s="193" t="s">
        <v>271</v>
      </c>
      <c r="DI972" s="193" t="s">
        <v>271</v>
      </c>
      <c r="DJ972" s="190" t="s">
        <v>271</v>
      </c>
      <c r="DK972" s="193" t="s">
        <v>271</v>
      </c>
      <c r="DL972" s="193" t="s">
        <v>271</v>
      </c>
      <c r="DM972" s="190" t="s">
        <v>271</v>
      </c>
      <c r="DN972" s="193" t="s">
        <v>271</v>
      </c>
      <c r="DO972" s="193" t="s">
        <v>271</v>
      </c>
      <c r="DP972" s="190" t="s">
        <v>271</v>
      </c>
      <c r="DQ972" s="193" t="s">
        <v>271</v>
      </c>
      <c r="DR972" s="193" t="s">
        <v>271</v>
      </c>
      <c r="DS972" s="190" t="s">
        <v>271</v>
      </c>
      <c r="DT972" s="193" t="s">
        <v>271</v>
      </c>
      <c r="DU972" s="193" t="s">
        <v>271</v>
      </c>
      <c r="DV972" s="190" t="s">
        <v>287</v>
      </c>
      <c r="DW972" s="193">
        <v>0</v>
      </c>
      <c r="DX972" s="193">
        <v>0</v>
      </c>
      <c r="DY972" s="190" t="s">
        <v>356</v>
      </c>
      <c r="DZ972" s="190" t="s">
        <v>297</v>
      </c>
      <c r="EA972" s="190" t="s">
        <v>271</v>
      </c>
      <c r="EB972" s="190" t="s">
        <v>271</v>
      </c>
      <c r="EC972" s="190" t="s">
        <v>297</v>
      </c>
      <c r="ED972" s="190" t="s">
        <v>271</v>
      </c>
      <c r="EE972" s="190" t="s">
        <v>271</v>
      </c>
      <c r="EF972" s="190" t="s">
        <v>271</v>
      </c>
      <c r="EG972" s="190" t="s">
        <v>352</v>
      </c>
      <c r="EH972" s="190" t="s">
        <v>380</v>
      </c>
      <c r="EI972" s="190" t="s">
        <v>283</v>
      </c>
      <c r="EJ972" s="190" t="s">
        <v>245</v>
      </c>
      <c r="EK972" s="190" t="s">
        <v>351</v>
      </c>
      <c r="EL972" s="190" t="s">
        <v>272</v>
      </c>
      <c r="EM972" s="190" t="s">
        <v>297</v>
      </c>
      <c r="EN972" s="190" t="s">
        <v>272</v>
      </c>
      <c r="EO972" s="190" t="s">
        <v>272</v>
      </c>
      <c r="EP972" s="190" t="s">
        <v>281</v>
      </c>
      <c r="EQ972" s="190">
        <v>3</v>
      </c>
      <c r="ER972" s="190" t="s">
        <v>349</v>
      </c>
      <c r="ES972" s="190" t="s">
        <v>272</v>
      </c>
      <c r="ET972" s="190" t="s">
        <v>297</v>
      </c>
      <c r="EU972" s="190" t="s">
        <v>272</v>
      </c>
      <c r="EV972" s="190" t="s">
        <v>297</v>
      </c>
      <c r="EW972" s="190" t="s">
        <v>601</v>
      </c>
      <c r="EX972" s="190">
        <v>2</v>
      </c>
      <c r="EY972" s="190" t="s">
        <v>302</v>
      </c>
      <c r="EZ972" s="190" t="s">
        <v>268</v>
      </c>
      <c r="FA972" s="190" t="s">
        <v>260</v>
      </c>
      <c r="FB972" s="193">
        <v>1</v>
      </c>
      <c r="FC972" s="190" t="s">
        <v>482</v>
      </c>
      <c r="FD972" s="190" t="s">
        <v>271</v>
      </c>
      <c r="FE972" s="190" t="s">
        <v>271</v>
      </c>
      <c r="FF972" s="190" t="s">
        <v>263</v>
      </c>
      <c r="FG972" s="190" t="s">
        <v>9010</v>
      </c>
      <c r="FH972" s="190" t="s">
        <v>271</v>
      </c>
      <c r="FI972" s="190" t="s">
        <v>9009</v>
      </c>
      <c r="FJ972" s="190" t="s">
        <v>9008</v>
      </c>
      <c r="FK972" s="190" t="s">
        <v>9007</v>
      </c>
      <c r="FL972" s="190" t="s">
        <v>9006</v>
      </c>
      <c r="FM972" s="190" t="s">
        <v>9005</v>
      </c>
      <c r="FN972" s="190" t="s">
        <v>9004</v>
      </c>
      <c r="FO972" s="190" t="s">
        <v>271</v>
      </c>
      <c r="FP972" s="190" t="s">
        <v>9003</v>
      </c>
      <c r="FQ972" s="193">
        <v>888</v>
      </c>
      <c r="FR972" s="193">
        <v>222</v>
      </c>
      <c r="FS972" s="190" t="s">
        <v>297</v>
      </c>
      <c r="FT972" s="190" t="s">
        <v>297</v>
      </c>
      <c r="FU972" s="190" t="s">
        <v>297</v>
      </c>
      <c r="FV972" s="190" t="s">
        <v>297</v>
      </c>
      <c r="FW972" s="190" t="s">
        <v>297</v>
      </c>
      <c r="FX972" s="190" t="s">
        <v>297</v>
      </c>
      <c r="FY972" s="190" t="s">
        <v>297</v>
      </c>
      <c r="FZ972" s="190" t="s">
        <v>297</v>
      </c>
      <c r="GA972" s="190" t="s">
        <v>297</v>
      </c>
      <c r="GB972" s="190" t="s">
        <v>297</v>
      </c>
      <c r="GC972" s="190" t="s">
        <v>272</v>
      </c>
      <c r="GD972" s="190" t="s">
        <v>272</v>
      </c>
      <c r="GE972" s="190" t="s">
        <v>297</v>
      </c>
    </row>
    <row r="973" spans="1:187" x14ac:dyDescent="0.3">
      <c r="A973" s="190" t="s">
        <v>372</v>
      </c>
      <c r="B973" s="190">
        <v>3450</v>
      </c>
      <c r="C973" s="190" t="s">
        <v>200</v>
      </c>
      <c r="D973" s="190" t="s">
        <v>240</v>
      </c>
      <c r="E973" s="190" t="s">
        <v>9002</v>
      </c>
      <c r="F973" s="190" t="s">
        <v>9001</v>
      </c>
      <c r="G973" s="190" t="s">
        <v>4028</v>
      </c>
      <c r="H973" s="190" t="s">
        <v>1104</v>
      </c>
      <c r="I973" s="190" t="s">
        <v>301</v>
      </c>
      <c r="J973" s="190" t="s">
        <v>9000</v>
      </c>
      <c r="K973" s="190" t="s">
        <v>1104</v>
      </c>
      <c r="L973" s="190" t="s">
        <v>271</v>
      </c>
      <c r="M973" s="190" t="s">
        <v>8999</v>
      </c>
      <c r="N973" s="190" t="s">
        <v>271</v>
      </c>
      <c r="O973" s="190" t="s">
        <v>271</v>
      </c>
      <c r="P973" s="190" t="s">
        <v>271</v>
      </c>
      <c r="Q973" s="191">
        <v>42186</v>
      </c>
      <c r="R973" s="191">
        <v>42916</v>
      </c>
      <c r="T973" s="190" t="s">
        <v>391</v>
      </c>
      <c r="U973" s="194">
        <v>332600</v>
      </c>
      <c r="V973" s="190" t="s">
        <v>411</v>
      </c>
      <c r="W973" s="190" t="s">
        <v>410</v>
      </c>
      <c r="X973" s="190" t="s">
        <v>409</v>
      </c>
      <c r="Y973" s="190" t="s">
        <v>271</v>
      </c>
      <c r="Z973" s="190" t="s">
        <v>271</v>
      </c>
      <c r="AA973" s="190" t="s">
        <v>271</v>
      </c>
      <c r="AB973" s="190" t="s">
        <v>310</v>
      </c>
      <c r="AC973" s="190" t="s">
        <v>8998</v>
      </c>
      <c r="AD973" s="190" t="s">
        <v>325</v>
      </c>
      <c r="AE973" s="190" t="s">
        <v>8997</v>
      </c>
      <c r="AF973" s="190" t="s">
        <v>8996</v>
      </c>
      <c r="AG973" s="193">
        <v>1375</v>
      </c>
      <c r="AH973" s="193">
        <v>1375</v>
      </c>
      <c r="AI973" s="193">
        <v>2750</v>
      </c>
      <c r="AJ973" s="193">
        <v>775</v>
      </c>
      <c r="AK973" s="193">
        <v>0</v>
      </c>
      <c r="AL973" s="193">
        <v>775</v>
      </c>
      <c r="AM973" s="193">
        <v>0</v>
      </c>
      <c r="AN973" s="193">
        <v>0</v>
      </c>
      <c r="AO973" s="193">
        <v>0</v>
      </c>
      <c r="AP973" s="193">
        <v>0</v>
      </c>
      <c r="AQ973" s="193">
        <v>0</v>
      </c>
      <c r="AR973" s="193">
        <v>0</v>
      </c>
      <c r="AS973" s="190" t="s">
        <v>271</v>
      </c>
      <c r="AT973" s="193" t="s">
        <v>271</v>
      </c>
      <c r="AU973" s="193" t="s">
        <v>271</v>
      </c>
      <c r="AV973" s="190" t="s">
        <v>271</v>
      </c>
      <c r="AW973" s="193" t="s">
        <v>271</v>
      </c>
      <c r="AX973" s="193" t="s">
        <v>271</v>
      </c>
      <c r="AY973" s="190" t="s">
        <v>271</v>
      </c>
      <c r="AZ973" s="193" t="s">
        <v>271</v>
      </c>
      <c r="BA973" s="193" t="s">
        <v>271</v>
      </c>
      <c r="BB973" s="190" t="s">
        <v>271</v>
      </c>
      <c r="BC973" s="193" t="s">
        <v>271</v>
      </c>
      <c r="BD973" s="193" t="s">
        <v>271</v>
      </c>
      <c r="BE973" s="190" t="s">
        <v>271</v>
      </c>
      <c r="BF973" s="193" t="s">
        <v>271</v>
      </c>
      <c r="BG973" s="193" t="s">
        <v>271</v>
      </c>
      <c r="BH973" s="190" t="s">
        <v>271</v>
      </c>
      <c r="BI973" s="193" t="s">
        <v>271</v>
      </c>
      <c r="BJ973" s="193" t="s">
        <v>271</v>
      </c>
      <c r="BK973" s="190" t="s">
        <v>271</v>
      </c>
      <c r="BL973" s="193" t="s">
        <v>271</v>
      </c>
      <c r="BM973" s="193" t="s">
        <v>271</v>
      </c>
      <c r="BN973" s="190" t="s">
        <v>271</v>
      </c>
      <c r="BO973" s="193" t="s">
        <v>271</v>
      </c>
      <c r="BP973" s="193" t="s">
        <v>271</v>
      </c>
      <c r="BQ973" s="190" t="s">
        <v>271</v>
      </c>
      <c r="BR973" s="193" t="s">
        <v>271</v>
      </c>
      <c r="BS973" s="193" t="s">
        <v>271</v>
      </c>
      <c r="BT973" s="190" t="s">
        <v>271</v>
      </c>
      <c r="BU973" s="193" t="s">
        <v>271</v>
      </c>
      <c r="BV973" s="193" t="s">
        <v>271</v>
      </c>
      <c r="BW973" s="193">
        <v>1215</v>
      </c>
      <c r="BX973" s="193">
        <v>3038</v>
      </c>
      <c r="BY973" s="193">
        <v>4253</v>
      </c>
      <c r="BZ973" s="193">
        <v>810</v>
      </c>
      <c r="CA973" s="193">
        <v>0</v>
      </c>
      <c r="CB973" s="193">
        <v>810</v>
      </c>
      <c r="CC973" s="190" t="s">
        <v>271</v>
      </c>
      <c r="CD973" s="193" t="s">
        <v>271</v>
      </c>
      <c r="CE973" s="193" t="s">
        <v>271</v>
      </c>
      <c r="CF973" s="190" t="s">
        <v>271</v>
      </c>
      <c r="CG973" s="193" t="s">
        <v>271</v>
      </c>
      <c r="CH973" s="193" t="s">
        <v>271</v>
      </c>
      <c r="CI973" s="190" t="s">
        <v>271</v>
      </c>
      <c r="CJ973" s="193" t="s">
        <v>271</v>
      </c>
      <c r="CK973" s="193" t="s">
        <v>271</v>
      </c>
      <c r="CL973" s="190" t="s">
        <v>271</v>
      </c>
      <c r="CM973" s="193" t="s">
        <v>271</v>
      </c>
      <c r="CN973" s="193" t="s">
        <v>271</v>
      </c>
      <c r="CO973" s="190" t="s">
        <v>287</v>
      </c>
      <c r="CP973" s="193">
        <v>0</v>
      </c>
      <c r="CQ973" s="193">
        <v>0</v>
      </c>
      <c r="CR973" s="190" t="s">
        <v>271</v>
      </c>
      <c r="CS973" s="193" t="s">
        <v>271</v>
      </c>
      <c r="CT973" s="193" t="s">
        <v>271</v>
      </c>
      <c r="CU973" s="190" t="s">
        <v>271</v>
      </c>
      <c r="CV973" s="193" t="s">
        <v>271</v>
      </c>
      <c r="CW973" s="193" t="s">
        <v>271</v>
      </c>
      <c r="CX973" s="190" t="s">
        <v>271</v>
      </c>
      <c r="CY973" s="193" t="s">
        <v>271</v>
      </c>
      <c r="CZ973" s="193" t="s">
        <v>271</v>
      </c>
      <c r="DA973" s="190" t="s">
        <v>271</v>
      </c>
      <c r="DB973" s="193" t="s">
        <v>271</v>
      </c>
      <c r="DC973" s="193" t="s">
        <v>271</v>
      </c>
      <c r="DD973" s="190" t="s">
        <v>271</v>
      </c>
      <c r="DE973" s="193" t="s">
        <v>271</v>
      </c>
      <c r="DF973" s="193" t="s">
        <v>271</v>
      </c>
      <c r="DG973" s="190" t="s">
        <v>271</v>
      </c>
      <c r="DH973" s="193" t="s">
        <v>271</v>
      </c>
      <c r="DI973" s="193" t="s">
        <v>271</v>
      </c>
      <c r="DJ973" s="190" t="s">
        <v>271</v>
      </c>
      <c r="DK973" s="193" t="s">
        <v>271</v>
      </c>
      <c r="DL973" s="193" t="s">
        <v>271</v>
      </c>
      <c r="DM973" s="190" t="s">
        <v>271</v>
      </c>
      <c r="DN973" s="193" t="s">
        <v>271</v>
      </c>
      <c r="DO973" s="193" t="s">
        <v>271</v>
      </c>
      <c r="DP973" s="190" t="s">
        <v>271</v>
      </c>
      <c r="DQ973" s="193" t="s">
        <v>271</v>
      </c>
      <c r="DR973" s="193" t="s">
        <v>271</v>
      </c>
      <c r="DS973" s="190" t="s">
        <v>271</v>
      </c>
      <c r="DT973" s="193" t="s">
        <v>271</v>
      </c>
      <c r="DU973" s="193" t="s">
        <v>271</v>
      </c>
      <c r="DV973" s="190" t="s">
        <v>287</v>
      </c>
      <c r="DW973" s="193">
        <v>810</v>
      </c>
      <c r="DX973" s="193">
        <v>3240</v>
      </c>
      <c r="DY973" s="190" t="s">
        <v>271</v>
      </c>
      <c r="DZ973" s="190" t="s">
        <v>272</v>
      </c>
      <c r="EA973" s="190" t="s">
        <v>381</v>
      </c>
      <c r="EB973" s="190" t="s">
        <v>286</v>
      </c>
      <c r="EC973" s="190" t="s">
        <v>272</v>
      </c>
      <c r="ED973" s="190" t="s">
        <v>427</v>
      </c>
      <c r="EE973" s="190" t="s">
        <v>426</v>
      </c>
      <c r="EF973" s="190" t="s">
        <v>8995</v>
      </c>
      <c r="EG973" s="190" t="s">
        <v>352</v>
      </c>
      <c r="EH973" s="190" t="s">
        <v>380</v>
      </c>
      <c r="EI973" s="190" t="s">
        <v>319</v>
      </c>
      <c r="EJ973" s="190" t="s">
        <v>245</v>
      </c>
      <c r="EK973" s="190" t="s">
        <v>351</v>
      </c>
      <c r="EL973" s="190" t="s">
        <v>272</v>
      </c>
      <c r="EM973" s="190" t="s">
        <v>272</v>
      </c>
      <c r="EN973" s="190" t="s">
        <v>272</v>
      </c>
      <c r="EO973" s="190" t="s">
        <v>272</v>
      </c>
      <c r="EP973" s="190" t="s">
        <v>350</v>
      </c>
      <c r="EQ973" s="190">
        <v>4</v>
      </c>
      <c r="ER973" s="190" t="s">
        <v>404</v>
      </c>
      <c r="ES973" s="190" t="s">
        <v>272</v>
      </c>
      <c r="ET973" s="190" t="s">
        <v>272</v>
      </c>
      <c r="EU973" s="190" t="s">
        <v>272</v>
      </c>
      <c r="EV973" s="190" t="s">
        <v>272</v>
      </c>
      <c r="EW973" s="190" t="s">
        <v>279</v>
      </c>
      <c r="EX973" s="190">
        <v>4</v>
      </c>
      <c r="EY973" s="190" t="s">
        <v>318</v>
      </c>
      <c r="EZ973" s="190" t="s">
        <v>266</v>
      </c>
      <c r="FA973" s="190" t="s">
        <v>258</v>
      </c>
      <c r="FB973" s="193">
        <v>1</v>
      </c>
      <c r="FC973" s="190" t="s">
        <v>276</v>
      </c>
      <c r="FD973" s="190" t="s">
        <v>271</v>
      </c>
      <c r="FE973" s="190" t="s">
        <v>271</v>
      </c>
      <c r="FF973" s="190" t="s">
        <v>264</v>
      </c>
      <c r="FG973" s="190" t="s">
        <v>8994</v>
      </c>
      <c r="FH973" s="190" t="s">
        <v>8993</v>
      </c>
      <c r="FI973" s="190" t="s">
        <v>8992</v>
      </c>
      <c r="FJ973" s="190" t="s">
        <v>8991</v>
      </c>
      <c r="FK973" s="190" t="s">
        <v>8990</v>
      </c>
      <c r="FL973" s="190" t="s">
        <v>8989</v>
      </c>
      <c r="FM973" s="190" t="s">
        <v>8988</v>
      </c>
      <c r="FN973" s="190" t="s">
        <v>8987</v>
      </c>
      <c r="FO973" s="190" t="s">
        <v>8986</v>
      </c>
      <c r="FP973" s="190" t="s">
        <v>8985</v>
      </c>
      <c r="FQ973" s="193">
        <v>4253</v>
      </c>
      <c r="FR973" s="193">
        <v>810</v>
      </c>
      <c r="FS973" s="190" t="s">
        <v>271</v>
      </c>
      <c r="FT973" s="190" t="s">
        <v>271</v>
      </c>
      <c r="FU973" s="190" t="s">
        <v>271</v>
      </c>
      <c r="FV973" s="190" t="s">
        <v>271</v>
      </c>
      <c r="FW973" s="190" t="s">
        <v>271</v>
      </c>
      <c r="FX973" s="190" t="s">
        <v>271</v>
      </c>
      <c r="FY973" s="190" t="s">
        <v>271</v>
      </c>
      <c r="FZ973" s="190" t="s">
        <v>271</v>
      </c>
      <c r="GA973" s="190" t="s">
        <v>271</v>
      </c>
      <c r="GB973" s="190" t="s">
        <v>271</v>
      </c>
      <c r="GC973" s="190" t="s">
        <v>272</v>
      </c>
      <c r="GD973" s="190" t="s">
        <v>271</v>
      </c>
      <c r="GE973" s="190" t="s">
        <v>297</v>
      </c>
    </row>
    <row r="974" spans="1:187" x14ac:dyDescent="0.3">
      <c r="A974" s="190" t="s">
        <v>372</v>
      </c>
      <c r="B974" s="190">
        <v>3448</v>
      </c>
      <c r="C974" s="190" t="s">
        <v>200</v>
      </c>
      <c r="D974" s="190" t="s">
        <v>240</v>
      </c>
      <c r="E974" s="190" t="s">
        <v>3019</v>
      </c>
      <c r="F974" s="190" t="s">
        <v>3018</v>
      </c>
      <c r="G974" s="190" t="s">
        <v>2855</v>
      </c>
      <c r="H974" s="190" t="s">
        <v>301</v>
      </c>
      <c r="I974" s="190" t="s">
        <v>301</v>
      </c>
      <c r="J974" s="190" t="s">
        <v>3017</v>
      </c>
      <c r="K974" s="190" t="s">
        <v>271</v>
      </c>
      <c r="L974" s="190" t="s">
        <v>271</v>
      </c>
      <c r="M974" s="190" t="s">
        <v>271</v>
      </c>
      <c r="N974" s="190" t="s">
        <v>271</v>
      </c>
      <c r="O974" s="190" t="s">
        <v>271</v>
      </c>
      <c r="P974" s="190" t="s">
        <v>271</v>
      </c>
      <c r="Q974" s="191">
        <v>41913</v>
      </c>
      <c r="R974" s="191">
        <v>42460</v>
      </c>
      <c r="T974" s="190" t="s">
        <v>366</v>
      </c>
      <c r="U974" s="194">
        <v>162979</v>
      </c>
      <c r="V974" s="190" t="s">
        <v>411</v>
      </c>
      <c r="W974" s="190" t="s">
        <v>410</v>
      </c>
      <c r="X974" s="190" t="s">
        <v>409</v>
      </c>
      <c r="Y974" s="190" t="s">
        <v>271</v>
      </c>
      <c r="Z974" s="190" t="s">
        <v>271</v>
      </c>
      <c r="AA974" s="190" t="s">
        <v>271</v>
      </c>
      <c r="AB974" s="190" t="s">
        <v>310</v>
      </c>
      <c r="AC974" s="190" t="s">
        <v>3016</v>
      </c>
      <c r="AD974" s="190" t="s">
        <v>289</v>
      </c>
      <c r="AE974" s="190" t="s">
        <v>3015</v>
      </c>
      <c r="AF974" s="190" t="s">
        <v>3014</v>
      </c>
      <c r="AG974" s="193">
        <v>0</v>
      </c>
      <c r="AH974" s="193">
        <v>0</v>
      </c>
      <c r="AI974" s="193">
        <v>0</v>
      </c>
      <c r="AJ974" s="193">
        <v>1440</v>
      </c>
      <c r="AK974" s="193">
        <v>1560</v>
      </c>
      <c r="AL974" s="193">
        <v>3000</v>
      </c>
      <c r="AM974" s="193" t="s">
        <v>271</v>
      </c>
      <c r="AN974" s="193" t="s">
        <v>271</v>
      </c>
      <c r="AO974" s="193">
        <v>0</v>
      </c>
      <c r="AP974" s="193" t="s">
        <v>271</v>
      </c>
      <c r="AQ974" s="193" t="s">
        <v>271</v>
      </c>
      <c r="AR974" s="193">
        <v>0</v>
      </c>
      <c r="AS974" s="190" t="s">
        <v>271</v>
      </c>
      <c r="AT974" s="193" t="s">
        <v>271</v>
      </c>
      <c r="AU974" s="193" t="s">
        <v>271</v>
      </c>
      <c r="AV974" s="190" t="s">
        <v>271</v>
      </c>
      <c r="AW974" s="193" t="s">
        <v>271</v>
      </c>
      <c r="AX974" s="193" t="s">
        <v>271</v>
      </c>
      <c r="AY974" s="190" t="s">
        <v>271</v>
      </c>
      <c r="AZ974" s="193" t="s">
        <v>271</v>
      </c>
      <c r="BA974" s="193" t="s">
        <v>271</v>
      </c>
      <c r="BB974" s="190" t="s">
        <v>271</v>
      </c>
      <c r="BC974" s="193" t="s">
        <v>271</v>
      </c>
      <c r="BD974" s="193" t="s">
        <v>271</v>
      </c>
      <c r="BE974" s="190" t="s">
        <v>271</v>
      </c>
      <c r="BF974" s="193" t="s">
        <v>271</v>
      </c>
      <c r="BG974" s="193" t="s">
        <v>271</v>
      </c>
      <c r="BH974" s="190" t="s">
        <v>271</v>
      </c>
      <c r="BI974" s="193" t="s">
        <v>271</v>
      </c>
      <c r="BJ974" s="193" t="s">
        <v>271</v>
      </c>
      <c r="BK974" s="190" t="s">
        <v>271</v>
      </c>
      <c r="BL974" s="193" t="s">
        <v>271</v>
      </c>
      <c r="BM974" s="193" t="s">
        <v>271</v>
      </c>
      <c r="BN974" s="190" t="s">
        <v>271</v>
      </c>
      <c r="BO974" s="193" t="s">
        <v>271</v>
      </c>
      <c r="BP974" s="193" t="s">
        <v>271</v>
      </c>
      <c r="BQ974" s="190" t="s">
        <v>271</v>
      </c>
      <c r="BR974" s="193" t="s">
        <v>271</v>
      </c>
      <c r="BS974" s="193" t="s">
        <v>271</v>
      </c>
      <c r="BT974" s="190" t="s">
        <v>271</v>
      </c>
      <c r="BU974" s="193" t="s">
        <v>271</v>
      </c>
      <c r="BV974" s="193" t="s">
        <v>271</v>
      </c>
      <c r="BW974" s="193">
        <v>3120</v>
      </c>
      <c r="BX974" s="193">
        <v>2950</v>
      </c>
      <c r="BY974" s="193">
        <v>6070</v>
      </c>
      <c r="BZ974" s="193">
        <v>1560</v>
      </c>
      <c r="CA974" s="193">
        <v>1475</v>
      </c>
      <c r="CB974" s="193">
        <v>3035</v>
      </c>
      <c r="CC974" s="190" t="s">
        <v>271</v>
      </c>
      <c r="CD974" s="193" t="s">
        <v>271</v>
      </c>
      <c r="CE974" s="193" t="s">
        <v>271</v>
      </c>
      <c r="CF974" s="190" t="s">
        <v>287</v>
      </c>
      <c r="CG974" s="193">
        <v>3035</v>
      </c>
      <c r="CH974" s="193">
        <v>6070</v>
      </c>
      <c r="CI974" s="190" t="s">
        <v>271</v>
      </c>
      <c r="CJ974" s="193" t="s">
        <v>271</v>
      </c>
      <c r="CK974" s="193" t="s">
        <v>271</v>
      </c>
      <c r="CL974" s="190" t="s">
        <v>287</v>
      </c>
      <c r="CM974" s="193">
        <v>3035</v>
      </c>
      <c r="CN974" s="193">
        <v>6070</v>
      </c>
      <c r="CO974" s="190" t="s">
        <v>271</v>
      </c>
      <c r="CP974" s="193" t="s">
        <v>271</v>
      </c>
      <c r="CQ974" s="193" t="s">
        <v>271</v>
      </c>
      <c r="CR974" s="190" t="s">
        <v>271</v>
      </c>
      <c r="CS974" s="193" t="s">
        <v>271</v>
      </c>
      <c r="CT974" s="193" t="s">
        <v>271</v>
      </c>
      <c r="CU974" s="190" t="s">
        <v>271</v>
      </c>
      <c r="CV974" s="193" t="s">
        <v>271</v>
      </c>
      <c r="CW974" s="193" t="s">
        <v>271</v>
      </c>
      <c r="CX974" s="190" t="s">
        <v>271</v>
      </c>
      <c r="CY974" s="193" t="s">
        <v>271</v>
      </c>
      <c r="CZ974" s="193" t="s">
        <v>271</v>
      </c>
      <c r="DA974" s="190" t="s">
        <v>287</v>
      </c>
      <c r="DB974" s="193">
        <v>3035</v>
      </c>
      <c r="DC974" s="193">
        <v>6070</v>
      </c>
      <c r="DD974" s="190" t="s">
        <v>287</v>
      </c>
      <c r="DE974" s="193">
        <v>32</v>
      </c>
      <c r="DF974" s="193">
        <v>160</v>
      </c>
      <c r="DG974" s="190" t="s">
        <v>271</v>
      </c>
      <c r="DH974" s="193" t="s">
        <v>271</v>
      </c>
      <c r="DI974" s="193" t="s">
        <v>271</v>
      </c>
      <c r="DJ974" s="190" t="s">
        <v>271</v>
      </c>
      <c r="DK974" s="193" t="s">
        <v>271</v>
      </c>
      <c r="DL974" s="193" t="s">
        <v>271</v>
      </c>
      <c r="DM974" s="190" t="s">
        <v>271</v>
      </c>
      <c r="DN974" s="193" t="s">
        <v>271</v>
      </c>
      <c r="DO974" s="193" t="s">
        <v>271</v>
      </c>
      <c r="DP974" s="190" t="s">
        <v>287</v>
      </c>
      <c r="DQ974" s="193">
        <v>347</v>
      </c>
      <c r="DR974" s="193">
        <v>694</v>
      </c>
      <c r="DS974" s="190" t="s">
        <v>287</v>
      </c>
      <c r="DT974" s="193">
        <v>120</v>
      </c>
      <c r="DU974" s="193">
        <v>600</v>
      </c>
      <c r="DV974" s="190" t="s">
        <v>271</v>
      </c>
      <c r="DW974" s="193" t="s">
        <v>271</v>
      </c>
      <c r="DX974" s="193" t="s">
        <v>271</v>
      </c>
      <c r="DY974" s="190" t="s">
        <v>356</v>
      </c>
      <c r="DZ974" s="190" t="s">
        <v>272</v>
      </c>
      <c r="EA974" s="190" t="s">
        <v>355</v>
      </c>
      <c r="EB974" s="190" t="s">
        <v>307</v>
      </c>
      <c r="EC974" s="190" t="s">
        <v>297</v>
      </c>
      <c r="ED974" s="190" t="s">
        <v>271</v>
      </c>
      <c r="EE974" s="190" t="s">
        <v>271</v>
      </c>
      <c r="EF974" s="190" t="s">
        <v>3013</v>
      </c>
      <c r="EG974" s="190" t="s">
        <v>321</v>
      </c>
      <c r="EH974" s="190" t="s">
        <v>380</v>
      </c>
      <c r="EI974" s="190" t="s">
        <v>319</v>
      </c>
      <c r="EJ974" s="190" t="s">
        <v>245</v>
      </c>
      <c r="EK974" s="190" t="s">
        <v>351</v>
      </c>
      <c r="EL974" s="190" t="s">
        <v>297</v>
      </c>
      <c r="EM974" s="190" t="s">
        <v>272</v>
      </c>
      <c r="EN974" s="190" t="s">
        <v>272</v>
      </c>
      <c r="EO974" s="190" t="s">
        <v>272</v>
      </c>
      <c r="EP974" s="190" t="s">
        <v>281</v>
      </c>
      <c r="EQ974" s="190">
        <v>3</v>
      </c>
      <c r="ER974" s="190" t="s">
        <v>404</v>
      </c>
      <c r="ES974" s="190" t="s">
        <v>272</v>
      </c>
      <c r="ET974" s="190" t="s">
        <v>272</v>
      </c>
      <c r="EU974" s="190" t="s">
        <v>272</v>
      </c>
      <c r="EV974" s="190" t="s">
        <v>272</v>
      </c>
      <c r="EW974" s="190" t="s">
        <v>279</v>
      </c>
      <c r="EX974" s="190">
        <v>4</v>
      </c>
      <c r="EY974" s="190" t="s">
        <v>278</v>
      </c>
      <c r="EZ974" s="190" t="s">
        <v>266</v>
      </c>
      <c r="FA974" s="190" t="s">
        <v>258</v>
      </c>
      <c r="FB974" s="193">
        <v>4</v>
      </c>
      <c r="FC974" s="190" t="s">
        <v>300</v>
      </c>
      <c r="FD974" s="190" t="s">
        <v>348</v>
      </c>
      <c r="FE974" s="190" t="s">
        <v>537</v>
      </c>
      <c r="FF974" s="190" t="s">
        <v>264</v>
      </c>
      <c r="FG974" s="190" t="s">
        <v>3012</v>
      </c>
      <c r="FH974" s="190" t="s">
        <v>3011</v>
      </c>
      <c r="FI974" s="190" t="s">
        <v>3010</v>
      </c>
      <c r="FJ974" s="190" t="s">
        <v>3009</v>
      </c>
      <c r="FK974" s="190" t="s">
        <v>3008</v>
      </c>
      <c r="FL974" s="190" t="s">
        <v>3007</v>
      </c>
      <c r="FM974" s="190" t="s">
        <v>3006</v>
      </c>
      <c r="FN974" s="190" t="s">
        <v>3005</v>
      </c>
      <c r="FO974" s="190" t="s">
        <v>3004</v>
      </c>
      <c r="FP974" s="190" t="s">
        <v>3003</v>
      </c>
      <c r="FQ974" s="193">
        <v>6070</v>
      </c>
      <c r="FR974" s="193">
        <v>3035</v>
      </c>
      <c r="FS974" s="190" t="s">
        <v>271</v>
      </c>
      <c r="FT974" s="190" t="s">
        <v>271</v>
      </c>
      <c r="FU974" s="190" t="s">
        <v>271</v>
      </c>
      <c r="FV974" s="190" t="s">
        <v>271</v>
      </c>
      <c r="FW974" s="190" t="s">
        <v>271</v>
      </c>
      <c r="FX974" s="190" t="s">
        <v>271</v>
      </c>
      <c r="FY974" s="190" t="s">
        <v>271</v>
      </c>
      <c r="FZ974" s="190" t="s">
        <v>271</v>
      </c>
      <c r="GA974" s="190" t="s">
        <v>271</v>
      </c>
      <c r="GB974" s="190" t="s">
        <v>271</v>
      </c>
      <c r="GC974" s="190" t="s">
        <v>271</v>
      </c>
      <c r="GD974" s="190" t="s">
        <v>271</v>
      </c>
      <c r="GE974" s="190" t="s">
        <v>272</v>
      </c>
    </row>
    <row r="975" spans="1:187" x14ac:dyDescent="0.3">
      <c r="A975" s="190" t="s">
        <v>372</v>
      </c>
      <c r="B975" s="190">
        <v>3452</v>
      </c>
      <c r="C975" s="190" t="s">
        <v>200</v>
      </c>
      <c r="D975" s="190" t="s">
        <v>240</v>
      </c>
      <c r="E975" s="190" t="s">
        <v>3002</v>
      </c>
      <c r="F975" s="190" t="s">
        <v>3001</v>
      </c>
      <c r="G975" s="190" t="s">
        <v>2855</v>
      </c>
      <c r="H975" s="190" t="s">
        <v>369</v>
      </c>
      <c r="I975" s="190" t="s">
        <v>544</v>
      </c>
      <c r="J975" s="190" t="s">
        <v>2914</v>
      </c>
      <c r="K975" s="190" t="s">
        <v>271</v>
      </c>
      <c r="L975" s="190" t="s">
        <v>271</v>
      </c>
      <c r="M975" s="190" t="s">
        <v>271</v>
      </c>
      <c r="N975" s="190" t="s">
        <v>271</v>
      </c>
      <c r="O975" s="190" t="s">
        <v>271</v>
      </c>
      <c r="P975" s="190" t="s">
        <v>271</v>
      </c>
      <c r="Q975" s="191">
        <v>41730</v>
      </c>
      <c r="R975" s="191">
        <v>42277</v>
      </c>
      <c r="T975" s="190" t="s">
        <v>366</v>
      </c>
      <c r="U975" s="194">
        <v>373795</v>
      </c>
      <c r="V975" s="190" t="s">
        <v>411</v>
      </c>
      <c r="W975" s="190" t="s">
        <v>410</v>
      </c>
      <c r="X975" s="190" t="s">
        <v>409</v>
      </c>
      <c r="Y975" s="190" t="s">
        <v>271</v>
      </c>
      <c r="Z975" s="190" t="s">
        <v>271</v>
      </c>
      <c r="AA975" s="190" t="s">
        <v>271</v>
      </c>
      <c r="AB975" s="190" t="s">
        <v>310</v>
      </c>
      <c r="AC975" s="190" t="s">
        <v>3000</v>
      </c>
      <c r="AD975" s="190" t="s">
        <v>289</v>
      </c>
      <c r="AE975" s="190" t="s">
        <v>2999</v>
      </c>
      <c r="AF975" s="190" t="s">
        <v>2998</v>
      </c>
      <c r="AG975" s="193">
        <v>0</v>
      </c>
      <c r="AH975" s="193">
        <v>0</v>
      </c>
      <c r="AI975" s="193">
        <v>0</v>
      </c>
      <c r="AJ975" s="193">
        <v>9595</v>
      </c>
      <c r="AK975" s="193">
        <v>9595</v>
      </c>
      <c r="AL975" s="193">
        <v>19190</v>
      </c>
      <c r="AM975" s="193" t="s">
        <v>271</v>
      </c>
      <c r="AN975" s="193" t="s">
        <v>271</v>
      </c>
      <c r="AO975" s="193">
        <v>0</v>
      </c>
      <c r="AP975" s="193" t="s">
        <v>271</v>
      </c>
      <c r="AQ975" s="193" t="s">
        <v>271</v>
      </c>
      <c r="AR975" s="193">
        <v>0</v>
      </c>
      <c r="AS975" s="190" t="s">
        <v>271</v>
      </c>
      <c r="AT975" s="193" t="s">
        <v>271</v>
      </c>
      <c r="AU975" s="193" t="s">
        <v>271</v>
      </c>
      <c r="AV975" s="190" t="s">
        <v>271</v>
      </c>
      <c r="AW975" s="193" t="s">
        <v>271</v>
      </c>
      <c r="AX975" s="193" t="s">
        <v>271</v>
      </c>
      <c r="AY975" s="190" t="s">
        <v>271</v>
      </c>
      <c r="AZ975" s="193" t="s">
        <v>271</v>
      </c>
      <c r="BA975" s="193" t="s">
        <v>271</v>
      </c>
      <c r="BB975" s="190" t="s">
        <v>271</v>
      </c>
      <c r="BC975" s="193" t="s">
        <v>271</v>
      </c>
      <c r="BD975" s="193" t="s">
        <v>271</v>
      </c>
      <c r="BE975" s="190" t="s">
        <v>271</v>
      </c>
      <c r="BF975" s="193" t="s">
        <v>271</v>
      </c>
      <c r="BG975" s="193" t="s">
        <v>271</v>
      </c>
      <c r="BH975" s="190" t="s">
        <v>271</v>
      </c>
      <c r="BI975" s="193" t="s">
        <v>271</v>
      </c>
      <c r="BJ975" s="193" t="s">
        <v>271</v>
      </c>
      <c r="BK975" s="190" t="s">
        <v>271</v>
      </c>
      <c r="BL975" s="193" t="s">
        <v>271</v>
      </c>
      <c r="BM975" s="193" t="s">
        <v>271</v>
      </c>
      <c r="BN975" s="190" t="s">
        <v>271</v>
      </c>
      <c r="BO975" s="193" t="s">
        <v>271</v>
      </c>
      <c r="BP975" s="193" t="s">
        <v>271</v>
      </c>
      <c r="BQ975" s="190" t="s">
        <v>271</v>
      </c>
      <c r="BR975" s="193" t="s">
        <v>271</v>
      </c>
      <c r="BS975" s="193" t="s">
        <v>271</v>
      </c>
      <c r="BT975" s="190" t="s">
        <v>271</v>
      </c>
      <c r="BU975" s="193" t="s">
        <v>271</v>
      </c>
      <c r="BV975" s="193" t="s">
        <v>271</v>
      </c>
      <c r="BW975" s="193">
        <v>6836</v>
      </c>
      <c r="BX975" s="193">
        <v>5643</v>
      </c>
      <c r="BY975" s="193">
        <v>12479</v>
      </c>
      <c r="BZ975" s="193">
        <v>3424</v>
      </c>
      <c r="CA975" s="193">
        <v>3622</v>
      </c>
      <c r="CB975" s="193">
        <v>7046</v>
      </c>
      <c r="CC975" s="190" t="s">
        <v>271</v>
      </c>
      <c r="CD975" s="193" t="s">
        <v>271</v>
      </c>
      <c r="CE975" s="193" t="s">
        <v>271</v>
      </c>
      <c r="CF975" s="190" t="s">
        <v>271</v>
      </c>
      <c r="CG975" s="193" t="s">
        <v>271</v>
      </c>
      <c r="CH975" s="193" t="s">
        <v>271</v>
      </c>
      <c r="CI975" s="190" t="s">
        <v>271</v>
      </c>
      <c r="CJ975" s="193" t="s">
        <v>271</v>
      </c>
      <c r="CK975" s="193" t="s">
        <v>271</v>
      </c>
      <c r="CL975" s="190" t="s">
        <v>287</v>
      </c>
      <c r="CM975" s="193">
        <v>7046</v>
      </c>
      <c r="CN975" s="193">
        <v>0</v>
      </c>
      <c r="CO975" s="190" t="s">
        <v>271</v>
      </c>
      <c r="CP975" s="193" t="s">
        <v>271</v>
      </c>
      <c r="CQ975" s="193" t="s">
        <v>271</v>
      </c>
      <c r="CR975" s="190" t="s">
        <v>271</v>
      </c>
      <c r="CS975" s="193" t="s">
        <v>271</v>
      </c>
      <c r="CT975" s="193" t="s">
        <v>271</v>
      </c>
      <c r="CU975" s="190" t="s">
        <v>271</v>
      </c>
      <c r="CV975" s="193" t="s">
        <v>271</v>
      </c>
      <c r="CW975" s="193" t="s">
        <v>271</v>
      </c>
      <c r="CX975" s="190" t="s">
        <v>271</v>
      </c>
      <c r="CY975" s="193" t="s">
        <v>271</v>
      </c>
      <c r="CZ975" s="193" t="s">
        <v>271</v>
      </c>
      <c r="DA975" s="190" t="s">
        <v>271</v>
      </c>
      <c r="DB975" s="193" t="s">
        <v>271</v>
      </c>
      <c r="DC975" s="193" t="s">
        <v>271</v>
      </c>
      <c r="DD975" s="190" t="s">
        <v>271</v>
      </c>
      <c r="DE975" s="193" t="s">
        <v>271</v>
      </c>
      <c r="DF975" s="193" t="s">
        <v>271</v>
      </c>
      <c r="DG975" s="190" t="s">
        <v>271</v>
      </c>
      <c r="DH975" s="193" t="s">
        <v>271</v>
      </c>
      <c r="DI975" s="193" t="s">
        <v>271</v>
      </c>
      <c r="DJ975" s="190" t="s">
        <v>271</v>
      </c>
      <c r="DK975" s="193" t="s">
        <v>271</v>
      </c>
      <c r="DL975" s="193" t="s">
        <v>271</v>
      </c>
      <c r="DM975" s="190" t="s">
        <v>271</v>
      </c>
      <c r="DN975" s="193" t="s">
        <v>271</v>
      </c>
      <c r="DO975" s="193" t="s">
        <v>271</v>
      </c>
      <c r="DP975" s="190" t="s">
        <v>271</v>
      </c>
      <c r="DQ975" s="193" t="s">
        <v>271</v>
      </c>
      <c r="DR975" s="193" t="s">
        <v>271</v>
      </c>
      <c r="DS975" s="190" t="s">
        <v>271</v>
      </c>
      <c r="DT975" s="193" t="s">
        <v>271</v>
      </c>
      <c r="DU975" s="193" t="s">
        <v>271</v>
      </c>
      <c r="DV975" s="190" t="s">
        <v>271</v>
      </c>
      <c r="DW975" s="193" t="s">
        <v>271</v>
      </c>
      <c r="DX975" s="193" t="s">
        <v>271</v>
      </c>
      <c r="DY975" s="190" t="s">
        <v>356</v>
      </c>
      <c r="DZ975" s="190" t="s">
        <v>297</v>
      </c>
      <c r="EA975" s="190" t="s">
        <v>271</v>
      </c>
      <c r="EB975" s="190" t="s">
        <v>271</v>
      </c>
      <c r="EC975" s="190" t="s">
        <v>297</v>
      </c>
      <c r="ED975" s="190" t="s">
        <v>271</v>
      </c>
      <c r="EE975" s="190" t="s">
        <v>271</v>
      </c>
      <c r="EF975" s="190" t="s">
        <v>2997</v>
      </c>
      <c r="EG975" s="190" t="s">
        <v>321</v>
      </c>
      <c r="EH975" s="190" t="s">
        <v>380</v>
      </c>
      <c r="EI975" s="190" t="s">
        <v>319</v>
      </c>
      <c r="EJ975" s="190" t="s">
        <v>246</v>
      </c>
      <c r="EK975" s="190" t="s">
        <v>351</v>
      </c>
      <c r="EL975" s="190" t="s">
        <v>272</v>
      </c>
      <c r="EM975" s="190" t="s">
        <v>272</v>
      </c>
      <c r="EN975" s="190" t="s">
        <v>272</v>
      </c>
      <c r="EO975" s="190" t="s">
        <v>272</v>
      </c>
      <c r="EP975" s="190" t="s">
        <v>350</v>
      </c>
      <c r="EQ975" s="190">
        <v>4</v>
      </c>
      <c r="ER975" s="190" t="s">
        <v>404</v>
      </c>
      <c r="ES975" s="190" t="s">
        <v>272</v>
      </c>
      <c r="ET975" s="190" t="s">
        <v>272</v>
      </c>
      <c r="EU975" s="190" t="s">
        <v>272</v>
      </c>
      <c r="EV975" s="190" t="s">
        <v>272</v>
      </c>
      <c r="EW975" s="190" t="s">
        <v>279</v>
      </c>
      <c r="EX975" s="190">
        <v>4</v>
      </c>
      <c r="EY975" s="190" t="s">
        <v>278</v>
      </c>
      <c r="EZ975" s="190" t="s">
        <v>267</v>
      </c>
      <c r="FA975" s="190" t="s">
        <v>258</v>
      </c>
      <c r="FB975" s="193">
        <v>5</v>
      </c>
      <c r="FC975" s="190" t="s">
        <v>300</v>
      </c>
      <c r="FD975" s="190" t="s">
        <v>276</v>
      </c>
      <c r="FE975" s="190" t="s">
        <v>348</v>
      </c>
      <c r="FF975" s="190" t="s">
        <v>264</v>
      </c>
      <c r="FG975" s="190" t="s">
        <v>2996</v>
      </c>
      <c r="FH975" s="190" t="s">
        <v>2995</v>
      </c>
      <c r="FI975" s="190" t="s">
        <v>2994</v>
      </c>
      <c r="FJ975" s="190" t="s">
        <v>2993</v>
      </c>
      <c r="FK975" s="190" t="s">
        <v>2992</v>
      </c>
      <c r="FL975" s="190" t="s">
        <v>2991</v>
      </c>
      <c r="FM975" s="190" t="s">
        <v>2990</v>
      </c>
      <c r="FN975" s="190" t="s">
        <v>2989</v>
      </c>
      <c r="FO975" s="190" t="s">
        <v>2988</v>
      </c>
      <c r="FP975" s="190" t="s">
        <v>2987</v>
      </c>
      <c r="FQ975" s="193">
        <v>12479</v>
      </c>
      <c r="FR975" s="193">
        <v>7046</v>
      </c>
      <c r="FS975" s="190" t="s">
        <v>271</v>
      </c>
      <c r="FT975" s="190" t="s">
        <v>271</v>
      </c>
      <c r="FU975" s="190" t="s">
        <v>271</v>
      </c>
      <c r="FV975" s="190" t="s">
        <v>271</v>
      </c>
      <c r="FW975" s="190" t="s">
        <v>271</v>
      </c>
      <c r="FX975" s="190" t="s">
        <v>271</v>
      </c>
      <c r="FY975" s="190" t="s">
        <v>271</v>
      </c>
      <c r="FZ975" s="190" t="s">
        <v>271</v>
      </c>
      <c r="GA975" s="190" t="s">
        <v>272</v>
      </c>
      <c r="GB975" s="190" t="s">
        <v>271</v>
      </c>
      <c r="GC975" s="190" t="s">
        <v>271</v>
      </c>
      <c r="GD975" s="190" t="s">
        <v>271</v>
      </c>
      <c r="GE975" s="190" t="s">
        <v>272</v>
      </c>
    </row>
    <row r="976" spans="1:187" x14ac:dyDescent="0.3">
      <c r="A976" s="190" t="s">
        <v>372</v>
      </c>
      <c r="B976" s="190">
        <v>3451</v>
      </c>
      <c r="C976" s="190" t="s">
        <v>200</v>
      </c>
      <c r="D976" s="190" t="s">
        <v>240</v>
      </c>
      <c r="E976" s="190" t="s">
        <v>2395</v>
      </c>
      <c r="F976" s="190" t="s">
        <v>2394</v>
      </c>
      <c r="G976" s="190" t="s">
        <v>2289</v>
      </c>
      <c r="H976" s="190" t="s">
        <v>301</v>
      </c>
      <c r="I976" s="190" t="s">
        <v>301</v>
      </c>
      <c r="J976" s="190" t="s">
        <v>2393</v>
      </c>
      <c r="K976" s="190" t="s">
        <v>271</v>
      </c>
      <c r="L976" s="190" t="s">
        <v>271</v>
      </c>
      <c r="M976" s="190" t="s">
        <v>271</v>
      </c>
      <c r="N976" s="190" t="s">
        <v>271</v>
      </c>
      <c r="O976" s="190" t="s">
        <v>271</v>
      </c>
      <c r="P976" s="190" t="s">
        <v>271</v>
      </c>
      <c r="Q976" s="191">
        <v>42005</v>
      </c>
      <c r="R976" s="191">
        <v>43465</v>
      </c>
      <c r="T976" s="190" t="s">
        <v>549</v>
      </c>
      <c r="U976" s="194">
        <v>384508</v>
      </c>
      <c r="V976" s="190" t="s">
        <v>411</v>
      </c>
      <c r="W976" s="190" t="s">
        <v>410</v>
      </c>
      <c r="X976" s="190" t="s">
        <v>409</v>
      </c>
      <c r="Y976" s="190" t="s">
        <v>271</v>
      </c>
      <c r="Z976" s="190" t="s">
        <v>271</v>
      </c>
      <c r="AA976" s="190" t="s">
        <v>271</v>
      </c>
      <c r="AB976" s="190" t="s">
        <v>310</v>
      </c>
      <c r="AC976" s="190" t="s">
        <v>2392</v>
      </c>
      <c r="AD976" s="190" t="s">
        <v>674</v>
      </c>
      <c r="AE976" s="190" t="s">
        <v>2391</v>
      </c>
      <c r="AF976" s="190" t="s">
        <v>2390</v>
      </c>
      <c r="AG976" s="193">
        <v>85000</v>
      </c>
      <c r="AH976" s="193">
        <v>85000</v>
      </c>
      <c r="AI976" s="193">
        <v>170000</v>
      </c>
      <c r="AJ976" s="193">
        <v>4713</v>
      </c>
      <c r="AK976" s="193">
        <v>2845</v>
      </c>
      <c r="AL976" s="193">
        <v>7558</v>
      </c>
      <c r="AM976" s="193" t="s">
        <v>271</v>
      </c>
      <c r="AN976" s="193" t="s">
        <v>271</v>
      </c>
      <c r="AO976" s="193">
        <v>0</v>
      </c>
      <c r="AP976" s="193" t="s">
        <v>271</v>
      </c>
      <c r="AQ976" s="193" t="s">
        <v>271</v>
      </c>
      <c r="AR976" s="193">
        <v>0</v>
      </c>
      <c r="AS976" s="190" t="s">
        <v>271</v>
      </c>
      <c r="AT976" s="193" t="s">
        <v>271</v>
      </c>
      <c r="AU976" s="193" t="s">
        <v>271</v>
      </c>
      <c r="AV976" s="190" t="s">
        <v>271</v>
      </c>
      <c r="AW976" s="193" t="s">
        <v>271</v>
      </c>
      <c r="AX976" s="193" t="s">
        <v>271</v>
      </c>
      <c r="AY976" s="190" t="s">
        <v>271</v>
      </c>
      <c r="AZ976" s="193" t="s">
        <v>271</v>
      </c>
      <c r="BA976" s="193" t="s">
        <v>271</v>
      </c>
      <c r="BB976" s="190" t="s">
        <v>271</v>
      </c>
      <c r="BC976" s="193" t="s">
        <v>271</v>
      </c>
      <c r="BD976" s="193" t="s">
        <v>271</v>
      </c>
      <c r="BE976" s="190" t="s">
        <v>271</v>
      </c>
      <c r="BF976" s="193" t="s">
        <v>271</v>
      </c>
      <c r="BG976" s="193" t="s">
        <v>271</v>
      </c>
      <c r="BH976" s="190" t="s">
        <v>271</v>
      </c>
      <c r="BI976" s="193" t="s">
        <v>271</v>
      </c>
      <c r="BJ976" s="193" t="s">
        <v>271</v>
      </c>
      <c r="BK976" s="190" t="s">
        <v>271</v>
      </c>
      <c r="BL976" s="193" t="s">
        <v>271</v>
      </c>
      <c r="BM976" s="193" t="s">
        <v>271</v>
      </c>
      <c r="BN976" s="190" t="s">
        <v>271</v>
      </c>
      <c r="BO976" s="193" t="s">
        <v>271</v>
      </c>
      <c r="BP976" s="193" t="s">
        <v>271</v>
      </c>
      <c r="BQ976" s="190" t="s">
        <v>271</v>
      </c>
      <c r="BR976" s="193" t="s">
        <v>271</v>
      </c>
      <c r="BS976" s="193" t="s">
        <v>271</v>
      </c>
      <c r="BT976" s="190" t="s">
        <v>271</v>
      </c>
      <c r="BU976" s="193" t="s">
        <v>271</v>
      </c>
      <c r="BV976" s="193" t="s">
        <v>271</v>
      </c>
      <c r="BW976" s="193">
        <v>1260</v>
      </c>
      <c r="BX976" s="193">
        <v>1962</v>
      </c>
      <c r="BY976" s="193">
        <v>3222</v>
      </c>
      <c r="BZ976" s="193">
        <v>840</v>
      </c>
      <c r="CA976" s="193">
        <v>138</v>
      </c>
      <c r="CB976" s="193">
        <v>978</v>
      </c>
      <c r="CC976" s="190" t="s">
        <v>287</v>
      </c>
      <c r="CD976" s="193">
        <v>978</v>
      </c>
      <c r="CE976" s="193">
        <v>3222</v>
      </c>
      <c r="CF976" s="190" t="s">
        <v>287</v>
      </c>
      <c r="CG976" s="193">
        <v>978</v>
      </c>
      <c r="CH976" s="193">
        <v>3222</v>
      </c>
      <c r="CI976" s="190" t="s">
        <v>271</v>
      </c>
      <c r="CJ976" s="193" t="s">
        <v>271</v>
      </c>
      <c r="CK976" s="193" t="s">
        <v>271</v>
      </c>
      <c r="CL976" s="190" t="s">
        <v>287</v>
      </c>
      <c r="CM976" s="193">
        <v>978</v>
      </c>
      <c r="CN976" s="193">
        <v>3222</v>
      </c>
      <c r="CO976" s="190" t="s">
        <v>271</v>
      </c>
      <c r="CP976" s="193" t="s">
        <v>271</v>
      </c>
      <c r="CQ976" s="193" t="s">
        <v>271</v>
      </c>
      <c r="CR976" s="190" t="s">
        <v>287</v>
      </c>
      <c r="CS976" s="193">
        <v>978</v>
      </c>
      <c r="CT976" s="193">
        <v>3222</v>
      </c>
      <c r="CU976" s="190" t="s">
        <v>287</v>
      </c>
      <c r="CV976" s="193">
        <v>978</v>
      </c>
      <c r="CW976" s="193">
        <v>3222</v>
      </c>
      <c r="CX976" s="190" t="s">
        <v>271</v>
      </c>
      <c r="CY976" s="193" t="s">
        <v>271</v>
      </c>
      <c r="CZ976" s="193" t="s">
        <v>271</v>
      </c>
      <c r="DA976" s="190" t="s">
        <v>287</v>
      </c>
      <c r="DB976" s="193">
        <v>978</v>
      </c>
      <c r="DC976" s="193">
        <v>3222</v>
      </c>
      <c r="DD976" s="190" t="s">
        <v>271</v>
      </c>
      <c r="DE976" s="193" t="s">
        <v>271</v>
      </c>
      <c r="DF976" s="193" t="s">
        <v>271</v>
      </c>
      <c r="DG976" s="190" t="s">
        <v>271</v>
      </c>
      <c r="DH976" s="193" t="s">
        <v>271</v>
      </c>
      <c r="DI976" s="193" t="s">
        <v>271</v>
      </c>
      <c r="DJ976" s="190" t="s">
        <v>287</v>
      </c>
      <c r="DK976" s="193">
        <v>978</v>
      </c>
      <c r="DL976" s="193">
        <v>3222</v>
      </c>
      <c r="DM976" s="190" t="s">
        <v>287</v>
      </c>
      <c r="DN976" s="193">
        <v>85</v>
      </c>
      <c r="DO976" s="193">
        <v>0</v>
      </c>
      <c r="DP976" s="190" t="s">
        <v>271</v>
      </c>
      <c r="DQ976" s="193" t="s">
        <v>271</v>
      </c>
      <c r="DR976" s="193" t="s">
        <v>271</v>
      </c>
      <c r="DS976" s="190" t="s">
        <v>271</v>
      </c>
      <c r="DT976" s="193" t="s">
        <v>271</v>
      </c>
      <c r="DU976" s="193" t="s">
        <v>271</v>
      </c>
      <c r="DV976" s="190" t="s">
        <v>287</v>
      </c>
      <c r="DW976" s="193">
        <v>978</v>
      </c>
      <c r="DX976" s="193">
        <v>3222</v>
      </c>
      <c r="DY976" s="190" t="s">
        <v>356</v>
      </c>
      <c r="DZ976" s="190" t="s">
        <v>272</v>
      </c>
      <c r="EA976" s="190" t="s">
        <v>539</v>
      </c>
      <c r="EB976" s="190" t="s">
        <v>307</v>
      </c>
      <c r="EC976" s="190" t="s">
        <v>297</v>
      </c>
      <c r="ED976" s="190" t="s">
        <v>271</v>
      </c>
      <c r="EE976" s="190" t="s">
        <v>271</v>
      </c>
      <c r="EF976" s="190" t="s">
        <v>2389</v>
      </c>
      <c r="EG976" s="190" t="s">
        <v>321</v>
      </c>
      <c r="EH976" s="190" t="s">
        <v>380</v>
      </c>
      <c r="EI976" s="190" t="s">
        <v>483</v>
      </c>
      <c r="EJ976" s="190" t="s">
        <v>245</v>
      </c>
      <c r="EK976" s="190" t="s">
        <v>351</v>
      </c>
      <c r="EL976" s="190" t="s">
        <v>272</v>
      </c>
      <c r="EM976" s="190" t="s">
        <v>272</v>
      </c>
      <c r="EN976" s="190" t="s">
        <v>272</v>
      </c>
      <c r="EO976" s="190" t="s">
        <v>272</v>
      </c>
      <c r="EP976" s="190" t="s">
        <v>350</v>
      </c>
      <c r="EQ976" s="190">
        <v>4</v>
      </c>
      <c r="ER976" s="190" t="s">
        <v>404</v>
      </c>
      <c r="ES976" s="190" t="s">
        <v>272</v>
      </c>
      <c r="ET976" s="190" t="s">
        <v>272</v>
      </c>
      <c r="EU976" s="190" t="s">
        <v>272</v>
      </c>
      <c r="EV976" s="190" t="s">
        <v>272</v>
      </c>
      <c r="EW976" s="190" t="s">
        <v>279</v>
      </c>
      <c r="EX976" s="190">
        <v>4</v>
      </c>
      <c r="EY976" s="190" t="s">
        <v>278</v>
      </c>
      <c r="EZ976" s="190" t="s">
        <v>267</v>
      </c>
      <c r="FA976" s="190" t="s">
        <v>258</v>
      </c>
      <c r="FB976" s="193">
        <v>3</v>
      </c>
      <c r="FC976" s="190" t="s">
        <v>376</v>
      </c>
      <c r="FD976" s="190" t="s">
        <v>348</v>
      </c>
      <c r="FE976" s="190" t="s">
        <v>271</v>
      </c>
      <c r="FF976" s="190" t="s">
        <v>271</v>
      </c>
      <c r="FG976" s="190" t="s">
        <v>271</v>
      </c>
      <c r="FH976" s="190" t="s">
        <v>2388</v>
      </c>
      <c r="FI976" s="190" t="s">
        <v>2387</v>
      </c>
      <c r="FJ976" s="190" t="s">
        <v>2386</v>
      </c>
      <c r="FK976" s="190" t="s">
        <v>2385</v>
      </c>
      <c r="FL976" s="190" t="s">
        <v>2384</v>
      </c>
      <c r="FM976" s="190" t="s">
        <v>2383</v>
      </c>
      <c r="FN976" s="190" t="s">
        <v>2382</v>
      </c>
      <c r="FO976" s="190" t="s">
        <v>2381</v>
      </c>
      <c r="FP976" s="190" t="s">
        <v>2380</v>
      </c>
      <c r="FQ976" s="193">
        <v>3222</v>
      </c>
      <c r="FR976" s="193">
        <v>978</v>
      </c>
      <c r="FS976" s="190" t="s">
        <v>271</v>
      </c>
      <c r="FT976" s="190" t="s">
        <v>271</v>
      </c>
      <c r="FU976" s="190" t="s">
        <v>271</v>
      </c>
      <c r="FV976" s="190" t="s">
        <v>271</v>
      </c>
      <c r="FW976" s="190" t="s">
        <v>271</v>
      </c>
      <c r="FX976" s="190" t="s">
        <v>271</v>
      </c>
      <c r="FY976" s="190" t="s">
        <v>271</v>
      </c>
      <c r="FZ976" s="190" t="s">
        <v>271</v>
      </c>
      <c r="GA976" s="190" t="s">
        <v>272</v>
      </c>
      <c r="GB976" s="190" t="s">
        <v>271</v>
      </c>
      <c r="GC976" s="190" t="s">
        <v>272</v>
      </c>
      <c r="GD976" s="190" t="s">
        <v>271</v>
      </c>
      <c r="GE976" s="190" t="s">
        <v>272</v>
      </c>
    </row>
    <row r="977" spans="1:187" x14ac:dyDescent="0.3">
      <c r="A977" s="190" t="s">
        <v>372</v>
      </c>
      <c r="B977" s="190">
        <v>3454</v>
      </c>
      <c r="C977" s="190" t="s">
        <v>200</v>
      </c>
      <c r="D977" s="190" t="s">
        <v>240</v>
      </c>
      <c r="E977" s="190" t="s">
        <v>2379</v>
      </c>
      <c r="F977" s="190" t="s">
        <v>2378</v>
      </c>
      <c r="G977" s="190" t="s">
        <v>2289</v>
      </c>
      <c r="H977" s="190" t="s">
        <v>369</v>
      </c>
      <c r="I977" s="190" t="s">
        <v>2128</v>
      </c>
      <c r="J977" s="190" t="s">
        <v>2349</v>
      </c>
      <c r="K977" s="190" t="s">
        <v>271</v>
      </c>
      <c r="L977" s="190" t="s">
        <v>271</v>
      </c>
      <c r="M977" s="190" t="s">
        <v>271</v>
      </c>
      <c r="N977" s="190" t="s">
        <v>271</v>
      </c>
      <c r="O977" s="190" t="s">
        <v>271</v>
      </c>
      <c r="P977" s="190" t="s">
        <v>271</v>
      </c>
      <c r="Q977" s="191">
        <v>42186</v>
      </c>
      <c r="R977" s="191">
        <v>43281</v>
      </c>
      <c r="T977" s="190" t="s">
        <v>366</v>
      </c>
      <c r="U977" s="194">
        <v>359</v>
      </c>
      <c r="V977" s="190" t="s">
        <v>2348</v>
      </c>
      <c r="W977" s="190" t="s">
        <v>410</v>
      </c>
      <c r="X977" s="190" t="s">
        <v>2347</v>
      </c>
      <c r="Y977" s="190" t="s">
        <v>271</v>
      </c>
      <c r="Z977" s="190" t="s">
        <v>271</v>
      </c>
      <c r="AA977" s="190" t="s">
        <v>271</v>
      </c>
      <c r="AB977" s="190" t="s">
        <v>310</v>
      </c>
      <c r="AC977" s="190" t="s">
        <v>2377</v>
      </c>
      <c r="AD977" s="190" t="s">
        <v>325</v>
      </c>
      <c r="AE977" s="190" t="s">
        <v>2376</v>
      </c>
      <c r="AF977" s="190" t="s">
        <v>2375</v>
      </c>
      <c r="AG977" s="193" t="s">
        <v>271</v>
      </c>
      <c r="AH977" s="193" t="s">
        <v>271</v>
      </c>
      <c r="AI977" s="193">
        <v>12225000</v>
      </c>
      <c r="AJ977" s="193" t="s">
        <v>271</v>
      </c>
      <c r="AK977" s="193" t="s">
        <v>271</v>
      </c>
      <c r="AL977" s="193">
        <v>11059</v>
      </c>
      <c r="AM977" s="193" t="s">
        <v>271</v>
      </c>
      <c r="AN977" s="193" t="s">
        <v>271</v>
      </c>
      <c r="AO977" s="193">
        <v>0</v>
      </c>
      <c r="AP977" s="193" t="s">
        <v>271</v>
      </c>
      <c r="AQ977" s="193" t="s">
        <v>271</v>
      </c>
      <c r="AR977" s="193">
        <v>0</v>
      </c>
      <c r="AS977" s="190" t="s">
        <v>271</v>
      </c>
      <c r="AT977" s="193" t="s">
        <v>271</v>
      </c>
      <c r="AU977" s="193" t="s">
        <v>271</v>
      </c>
      <c r="AV977" s="190" t="s">
        <v>271</v>
      </c>
      <c r="AW977" s="193" t="s">
        <v>271</v>
      </c>
      <c r="AX977" s="193" t="s">
        <v>271</v>
      </c>
      <c r="AY977" s="190" t="s">
        <v>271</v>
      </c>
      <c r="AZ977" s="193" t="s">
        <v>271</v>
      </c>
      <c r="BA977" s="193" t="s">
        <v>271</v>
      </c>
      <c r="BB977" s="190" t="s">
        <v>271</v>
      </c>
      <c r="BC977" s="193" t="s">
        <v>271</v>
      </c>
      <c r="BD977" s="193" t="s">
        <v>271</v>
      </c>
      <c r="BE977" s="190" t="s">
        <v>271</v>
      </c>
      <c r="BF977" s="193" t="s">
        <v>271</v>
      </c>
      <c r="BG977" s="193" t="s">
        <v>271</v>
      </c>
      <c r="BH977" s="190" t="s">
        <v>271</v>
      </c>
      <c r="BI977" s="193" t="s">
        <v>271</v>
      </c>
      <c r="BJ977" s="193" t="s">
        <v>271</v>
      </c>
      <c r="BK977" s="190" t="s">
        <v>271</v>
      </c>
      <c r="BL977" s="193" t="s">
        <v>271</v>
      </c>
      <c r="BM977" s="193" t="s">
        <v>271</v>
      </c>
      <c r="BN977" s="190" t="s">
        <v>271</v>
      </c>
      <c r="BO977" s="193" t="s">
        <v>271</v>
      </c>
      <c r="BP977" s="193" t="s">
        <v>271</v>
      </c>
      <c r="BQ977" s="190" t="s">
        <v>271</v>
      </c>
      <c r="BR977" s="193" t="s">
        <v>271</v>
      </c>
      <c r="BS977" s="193" t="s">
        <v>271</v>
      </c>
      <c r="BT977" s="190" t="s">
        <v>271</v>
      </c>
      <c r="BU977" s="193" t="s">
        <v>271</v>
      </c>
      <c r="BV977" s="193" t="s">
        <v>271</v>
      </c>
      <c r="BW977" s="193">
        <v>150</v>
      </c>
      <c r="BX977" s="193">
        <v>50</v>
      </c>
      <c r="BY977" s="193">
        <v>200</v>
      </c>
      <c r="BZ977" s="193">
        <v>45</v>
      </c>
      <c r="CA977" s="193">
        <v>25</v>
      </c>
      <c r="CB977" s="193">
        <v>70</v>
      </c>
      <c r="CC977" s="190" t="s">
        <v>271</v>
      </c>
      <c r="CD977" s="193" t="s">
        <v>271</v>
      </c>
      <c r="CE977" s="193" t="s">
        <v>271</v>
      </c>
      <c r="CF977" s="190" t="s">
        <v>271</v>
      </c>
      <c r="CG977" s="193" t="s">
        <v>271</v>
      </c>
      <c r="CH977" s="193" t="s">
        <v>271</v>
      </c>
      <c r="CI977" s="190" t="s">
        <v>271</v>
      </c>
      <c r="CJ977" s="193" t="s">
        <v>271</v>
      </c>
      <c r="CK977" s="193" t="s">
        <v>271</v>
      </c>
      <c r="CL977" s="190" t="s">
        <v>271</v>
      </c>
      <c r="CM977" s="193" t="s">
        <v>271</v>
      </c>
      <c r="CN977" s="193" t="s">
        <v>271</v>
      </c>
      <c r="CO977" s="190" t="s">
        <v>271</v>
      </c>
      <c r="CP977" s="193" t="s">
        <v>271</v>
      </c>
      <c r="CQ977" s="193" t="s">
        <v>271</v>
      </c>
      <c r="CR977" s="190" t="s">
        <v>271</v>
      </c>
      <c r="CS977" s="193" t="s">
        <v>271</v>
      </c>
      <c r="CT977" s="193" t="s">
        <v>271</v>
      </c>
      <c r="CU977" s="190" t="s">
        <v>271</v>
      </c>
      <c r="CV977" s="193" t="s">
        <v>271</v>
      </c>
      <c r="CW977" s="193" t="s">
        <v>271</v>
      </c>
      <c r="CX977" s="190" t="s">
        <v>271</v>
      </c>
      <c r="CY977" s="193" t="s">
        <v>271</v>
      </c>
      <c r="CZ977" s="193" t="s">
        <v>271</v>
      </c>
      <c r="DA977" s="190" t="s">
        <v>287</v>
      </c>
      <c r="DB977" s="193">
        <v>11059</v>
      </c>
      <c r="DC977" s="193">
        <v>12225000</v>
      </c>
      <c r="DD977" s="190" t="s">
        <v>271</v>
      </c>
      <c r="DE977" s="193" t="s">
        <v>271</v>
      </c>
      <c r="DF977" s="193" t="s">
        <v>271</v>
      </c>
      <c r="DG977" s="190" t="s">
        <v>271</v>
      </c>
      <c r="DH977" s="193" t="s">
        <v>271</v>
      </c>
      <c r="DI977" s="193" t="s">
        <v>271</v>
      </c>
      <c r="DJ977" s="190" t="s">
        <v>271</v>
      </c>
      <c r="DK977" s="193" t="s">
        <v>271</v>
      </c>
      <c r="DL977" s="193" t="s">
        <v>271</v>
      </c>
      <c r="DM977" s="190" t="s">
        <v>287</v>
      </c>
      <c r="DN977" s="193">
        <v>35</v>
      </c>
      <c r="DO977" s="193">
        <v>100</v>
      </c>
      <c r="DP977" s="190" t="s">
        <v>271</v>
      </c>
      <c r="DQ977" s="193" t="s">
        <v>271</v>
      </c>
      <c r="DR977" s="193" t="s">
        <v>271</v>
      </c>
      <c r="DS977" s="190" t="s">
        <v>271</v>
      </c>
      <c r="DT977" s="193" t="s">
        <v>271</v>
      </c>
      <c r="DU977" s="193" t="s">
        <v>271</v>
      </c>
      <c r="DV977" s="190" t="s">
        <v>271</v>
      </c>
      <c r="DW977" s="193" t="s">
        <v>271</v>
      </c>
      <c r="DX977" s="193" t="s">
        <v>271</v>
      </c>
      <c r="DY977" s="190" t="s">
        <v>356</v>
      </c>
      <c r="DZ977" s="190" t="s">
        <v>272</v>
      </c>
      <c r="EA977" s="190" t="s">
        <v>695</v>
      </c>
      <c r="EB977" s="190" t="s">
        <v>286</v>
      </c>
      <c r="EC977" s="190" t="s">
        <v>297</v>
      </c>
      <c r="ED977" s="190" t="s">
        <v>271</v>
      </c>
      <c r="EE977" s="190" t="s">
        <v>271</v>
      </c>
      <c r="EF977" s="190" t="s">
        <v>271</v>
      </c>
      <c r="EG977" s="190" t="s">
        <v>321</v>
      </c>
      <c r="EH977" s="190" t="s">
        <v>320</v>
      </c>
      <c r="EI977" s="190" t="s">
        <v>483</v>
      </c>
      <c r="EJ977" s="190" t="s">
        <v>246</v>
      </c>
      <c r="EK977" s="190" t="s">
        <v>351</v>
      </c>
      <c r="EL977" s="190" t="s">
        <v>297</v>
      </c>
      <c r="EM977" s="190" t="s">
        <v>272</v>
      </c>
      <c r="EN977" s="190" t="s">
        <v>272</v>
      </c>
      <c r="EO977" s="190" t="s">
        <v>272</v>
      </c>
      <c r="EP977" s="190" t="s">
        <v>281</v>
      </c>
      <c r="EQ977" s="190">
        <v>3</v>
      </c>
      <c r="ER977" s="190" t="s">
        <v>404</v>
      </c>
      <c r="ES977" s="190" t="s">
        <v>272</v>
      </c>
      <c r="ET977" s="190" t="s">
        <v>272</v>
      </c>
      <c r="EU977" s="190" t="s">
        <v>272</v>
      </c>
      <c r="EV977" s="190" t="s">
        <v>272</v>
      </c>
      <c r="EW977" s="190" t="s">
        <v>279</v>
      </c>
      <c r="EX977" s="190">
        <v>4</v>
      </c>
      <c r="EY977" s="190" t="s">
        <v>302</v>
      </c>
      <c r="EZ977" s="190" t="s">
        <v>268</v>
      </c>
      <c r="FA977" s="190" t="s">
        <v>260</v>
      </c>
      <c r="FB977" s="193">
        <v>2</v>
      </c>
      <c r="FC977" s="190" t="s">
        <v>276</v>
      </c>
      <c r="FD977" s="190" t="s">
        <v>348</v>
      </c>
      <c r="FE977" s="190" t="s">
        <v>271</v>
      </c>
      <c r="FF977" s="190" t="s">
        <v>263</v>
      </c>
      <c r="FG977" s="190" t="s">
        <v>1656</v>
      </c>
      <c r="FH977" s="190" t="s">
        <v>2374</v>
      </c>
      <c r="FI977" s="190" t="s">
        <v>2373</v>
      </c>
      <c r="FJ977" s="190" t="s">
        <v>2372</v>
      </c>
      <c r="FK977" s="190" t="s">
        <v>2371</v>
      </c>
      <c r="FL977" s="190" t="s">
        <v>2370</v>
      </c>
      <c r="FM977" s="190" t="s">
        <v>2369</v>
      </c>
      <c r="FN977" s="190" t="s">
        <v>2368</v>
      </c>
      <c r="FO977" s="190" t="s">
        <v>271</v>
      </c>
      <c r="FP977" s="190" t="s">
        <v>2367</v>
      </c>
      <c r="FQ977" s="193">
        <v>200</v>
      </c>
      <c r="FR977" s="193">
        <v>70</v>
      </c>
      <c r="FS977" s="190" t="s">
        <v>297</v>
      </c>
      <c r="FT977" s="190" t="s">
        <v>297</v>
      </c>
      <c r="FU977" s="190" t="s">
        <v>297</v>
      </c>
      <c r="FV977" s="190" t="s">
        <v>297</v>
      </c>
      <c r="FW977" s="190" t="s">
        <v>297</v>
      </c>
      <c r="FX977" s="190" t="s">
        <v>297</v>
      </c>
      <c r="FY977" s="190" t="s">
        <v>297</v>
      </c>
      <c r="FZ977" s="190" t="s">
        <v>297</v>
      </c>
      <c r="GA977" s="190" t="s">
        <v>297</v>
      </c>
      <c r="GB977" s="190" t="s">
        <v>297</v>
      </c>
      <c r="GC977" s="190" t="s">
        <v>297</v>
      </c>
      <c r="GD977" s="190" t="s">
        <v>297</v>
      </c>
      <c r="GE977" s="190" t="s">
        <v>272</v>
      </c>
    </row>
    <row r="978" spans="1:187" x14ac:dyDescent="0.3">
      <c r="A978" s="190" t="s">
        <v>372</v>
      </c>
      <c r="B978" s="190">
        <v>3455</v>
      </c>
      <c r="C978" s="190" t="s">
        <v>200</v>
      </c>
      <c r="D978" s="190" t="s">
        <v>240</v>
      </c>
      <c r="E978" s="190" t="s">
        <v>2366</v>
      </c>
      <c r="F978" s="190" t="s">
        <v>2365</v>
      </c>
      <c r="G978" s="190" t="s">
        <v>2289</v>
      </c>
      <c r="H978" s="190" t="s">
        <v>369</v>
      </c>
      <c r="I978" s="190" t="s">
        <v>2364</v>
      </c>
      <c r="J978" s="190" t="s">
        <v>2363</v>
      </c>
      <c r="K978" s="190" t="s">
        <v>271</v>
      </c>
      <c r="L978" s="190" t="s">
        <v>271</v>
      </c>
      <c r="M978" s="190" t="s">
        <v>271</v>
      </c>
      <c r="N978" s="190" t="s">
        <v>271</v>
      </c>
      <c r="O978" s="190" t="s">
        <v>271</v>
      </c>
      <c r="P978" s="190" t="s">
        <v>271</v>
      </c>
      <c r="Q978" s="191">
        <v>42370</v>
      </c>
      <c r="R978" s="191">
        <v>43100</v>
      </c>
      <c r="T978" s="190" t="s">
        <v>366</v>
      </c>
      <c r="U978" s="194">
        <v>0</v>
      </c>
      <c r="V978" s="190" t="s">
        <v>2348</v>
      </c>
      <c r="W978" s="190" t="s">
        <v>410</v>
      </c>
      <c r="X978" s="190" t="s">
        <v>2347</v>
      </c>
      <c r="Y978" s="190" t="s">
        <v>271</v>
      </c>
      <c r="Z978" s="190" t="s">
        <v>271</v>
      </c>
      <c r="AA978" s="190" t="s">
        <v>271</v>
      </c>
      <c r="AB978" s="190" t="s">
        <v>310</v>
      </c>
      <c r="AC978" s="190" t="s">
        <v>2362</v>
      </c>
      <c r="AD978" s="190" t="s">
        <v>289</v>
      </c>
      <c r="AE978" s="190" t="s">
        <v>2361</v>
      </c>
      <c r="AF978" s="190" t="s">
        <v>2360</v>
      </c>
      <c r="AG978" s="193">
        <v>44920</v>
      </c>
      <c r="AH978" s="193">
        <v>42184</v>
      </c>
      <c r="AI978" s="193">
        <v>87104</v>
      </c>
      <c r="AJ978" s="193">
        <v>8984</v>
      </c>
      <c r="AK978" s="193">
        <v>10546</v>
      </c>
      <c r="AL978" s="193">
        <v>19530</v>
      </c>
      <c r="AM978" s="193">
        <v>0</v>
      </c>
      <c r="AN978" s="193">
        <v>0</v>
      </c>
      <c r="AO978" s="193">
        <v>0</v>
      </c>
      <c r="AP978" s="193">
        <v>0</v>
      </c>
      <c r="AQ978" s="193">
        <v>0</v>
      </c>
      <c r="AR978" s="193">
        <v>0</v>
      </c>
      <c r="AS978" s="190" t="s">
        <v>271</v>
      </c>
      <c r="AT978" s="193" t="s">
        <v>271</v>
      </c>
      <c r="AU978" s="193" t="s">
        <v>271</v>
      </c>
      <c r="AV978" s="190" t="s">
        <v>271</v>
      </c>
      <c r="AW978" s="193" t="s">
        <v>271</v>
      </c>
      <c r="AX978" s="193" t="s">
        <v>271</v>
      </c>
      <c r="AY978" s="190" t="s">
        <v>271</v>
      </c>
      <c r="AZ978" s="193" t="s">
        <v>271</v>
      </c>
      <c r="BA978" s="193" t="s">
        <v>271</v>
      </c>
      <c r="BB978" s="190" t="s">
        <v>271</v>
      </c>
      <c r="BC978" s="193" t="s">
        <v>271</v>
      </c>
      <c r="BD978" s="193" t="s">
        <v>271</v>
      </c>
      <c r="BE978" s="190" t="s">
        <v>271</v>
      </c>
      <c r="BF978" s="193" t="s">
        <v>271</v>
      </c>
      <c r="BG978" s="193" t="s">
        <v>271</v>
      </c>
      <c r="BH978" s="190" t="s">
        <v>271</v>
      </c>
      <c r="BI978" s="193" t="s">
        <v>271</v>
      </c>
      <c r="BJ978" s="193" t="s">
        <v>271</v>
      </c>
      <c r="BK978" s="190" t="s">
        <v>271</v>
      </c>
      <c r="BL978" s="193" t="s">
        <v>271</v>
      </c>
      <c r="BM978" s="193" t="s">
        <v>271</v>
      </c>
      <c r="BN978" s="190" t="s">
        <v>271</v>
      </c>
      <c r="BO978" s="193" t="s">
        <v>271</v>
      </c>
      <c r="BP978" s="193" t="s">
        <v>271</v>
      </c>
      <c r="BQ978" s="190" t="s">
        <v>271</v>
      </c>
      <c r="BR978" s="193" t="s">
        <v>271</v>
      </c>
      <c r="BS978" s="193" t="s">
        <v>271</v>
      </c>
      <c r="BT978" s="190" t="s">
        <v>271</v>
      </c>
      <c r="BU978" s="193" t="s">
        <v>271</v>
      </c>
      <c r="BV978" s="193" t="s">
        <v>271</v>
      </c>
      <c r="BW978" s="193">
        <v>0</v>
      </c>
      <c r="BX978" s="193">
        <v>1923</v>
      </c>
      <c r="BY978" s="193">
        <v>73000</v>
      </c>
      <c r="BZ978" s="193">
        <v>0</v>
      </c>
      <c r="CA978" s="193">
        <v>641</v>
      </c>
      <c r="CB978" s="193">
        <v>36500</v>
      </c>
      <c r="CC978" s="190" t="s">
        <v>271</v>
      </c>
      <c r="CD978" s="193" t="s">
        <v>271</v>
      </c>
      <c r="CE978" s="193" t="s">
        <v>271</v>
      </c>
      <c r="CF978" s="190" t="s">
        <v>287</v>
      </c>
      <c r="CG978" s="193">
        <v>625</v>
      </c>
      <c r="CH978" s="193">
        <v>1250</v>
      </c>
      <c r="CI978" s="190" t="s">
        <v>271</v>
      </c>
      <c r="CJ978" s="193" t="s">
        <v>271</v>
      </c>
      <c r="CK978" s="193" t="s">
        <v>271</v>
      </c>
      <c r="CL978" s="190" t="s">
        <v>271</v>
      </c>
      <c r="CM978" s="193" t="s">
        <v>271</v>
      </c>
      <c r="CN978" s="193" t="s">
        <v>271</v>
      </c>
      <c r="CO978" s="190" t="s">
        <v>271</v>
      </c>
      <c r="CP978" s="193" t="s">
        <v>271</v>
      </c>
      <c r="CQ978" s="193" t="s">
        <v>271</v>
      </c>
      <c r="CR978" s="190" t="s">
        <v>271</v>
      </c>
      <c r="CS978" s="193" t="s">
        <v>271</v>
      </c>
      <c r="CT978" s="193" t="s">
        <v>271</v>
      </c>
      <c r="CU978" s="190" t="s">
        <v>271</v>
      </c>
      <c r="CV978" s="193" t="s">
        <v>271</v>
      </c>
      <c r="CW978" s="193" t="s">
        <v>271</v>
      </c>
      <c r="CX978" s="190" t="s">
        <v>271</v>
      </c>
      <c r="CY978" s="193" t="s">
        <v>271</v>
      </c>
      <c r="CZ978" s="193" t="s">
        <v>271</v>
      </c>
      <c r="DA978" s="190" t="s">
        <v>271</v>
      </c>
      <c r="DB978" s="193" t="s">
        <v>271</v>
      </c>
      <c r="DC978" s="193" t="s">
        <v>271</v>
      </c>
      <c r="DD978" s="190" t="s">
        <v>271</v>
      </c>
      <c r="DE978" s="193" t="s">
        <v>271</v>
      </c>
      <c r="DF978" s="193" t="s">
        <v>271</v>
      </c>
      <c r="DG978" s="190" t="s">
        <v>271</v>
      </c>
      <c r="DH978" s="193" t="s">
        <v>271</v>
      </c>
      <c r="DI978" s="193" t="s">
        <v>271</v>
      </c>
      <c r="DJ978" s="190" t="s">
        <v>287</v>
      </c>
      <c r="DK978" s="193">
        <v>125</v>
      </c>
      <c r="DL978" s="193">
        <v>250</v>
      </c>
      <c r="DM978" s="190" t="s">
        <v>287</v>
      </c>
      <c r="DN978" s="193">
        <v>950</v>
      </c>
      <c r="DO978" s="193">
        <v>2850</v>
      </c>
      <c r="DP978" s="190" t="s">
        <v>271</v>
      </c>
      <c r="DQ978" s="193" t="s">
        <v>271</v>
      </c>
      <c r="DR978" s="193" t="s">
        <v>271</v>
      </c>
      <c r="DS978" s="190" t="s">
        <v>271</v>
      </c>
      <c r="DT978" s="193" t="s">
        <v>271</v>
      </c>
      <c r="DU978" s="193" t="s">
        <v>271</v>
      </c>
      <c r="DV978" s="190" t="s">
        <v>271</v>
      </c>
      <c r="DW978" s="193" t="s">
        <v>271</v>
      </c>
      <c r="DX978" s="193" t="s">
        <v>271</v>
      </c>
      <c r="DY978" s="190" t="s">
        <v>356</v>
      </c>
      <c r="DZ978" s="190" t="s">
        <v>272</v>
      </c>
      <c r="EA978" s="190" t="s">
        <v>695</v>
      </c>
      <c r="EB978" s="190" t="s">
        <v>286</v>
      </c>
      <c r="EC978" s="190" t="s">
        <v>272</v>
      </c>
      <c r="ED978" s="190" t="s">
        <v>785</v>
      </c>
      <c r="EE978" s="190" t="s">
        <v>426</v>
      </c>
      <c r="EF978" s="190" t="s">
        <v>2359</v>
      </c>
      <c r="EG978" s="190" t="s">
        <v>321</v>
      </c>
      <c r="EH978" s="190" t="s">
        <v>320</v>
      </c>
      <c r="EI978" s="190" t="s">
        <v>319</v>
      </c>
      <c r="EJ978" s="190" t="s">
        <v>246</v>
      </c>
      <c r="EK978" s="190" t="s">
        <v>351</v>
      </c>
      <c r="EL978" s="190" t="s">
        <v>272</v>
      </c>
      <c r="EM978" s="190" t="s">
        <v>272</v>
      </c>
      <c r="EN978" s="190" t="s">
        <v>272</v>
      </c>
      <c r="EO978" s="190" t="s">
        <v>272</v>
      </c>
      <c r="EP978" s="190" t="s">
        <v>350</v>
      </c>
      <c r="EQ978" s="190">
        <v>4</v>
      </c>
      <c r="ER978" s="190" t="s">
        <v>404</v>
      </c>
      <c r="ES978" s="190" t="s">
        <v>272</v>
      </c>
      <c r="ET978" s="190" t="s">
        <v>272</v>
      </c>
      <c r="EU978" s="190" t="s">
        <v>272</v>
      </c>
      <c r="EV978" s="190" t="s">
        <v>272</v>
      </c>
      <c r="EW978" s="190" t="s">
        <v>279</v>
      </c>
      <c r="EX978" s="190">
        <v>4</v>
      </c>
      <c r="EY978" s="190" t="s">
        <v>318</v>
      </c>
      <c r="EZ978" s="190" t="s">
        <v>266</v>
      </c>
      <c r="FA978" s="190" t="s">
        <v>258</v>
      </c>
      <c r="FB978" s="193">
        <v>3</v>
      </c>
      <c r="FC978" s="190" t="s">
        <v>276</v>
      </c>
      <c r="FD978" s="190" t="s">
        <v>482</v>
      </c>
      <c r="FE978" s="190" t="s">
        <v>271</v>
      </c>
      <c r="FF978" s="190" t="s">
        <v>263</v>
      </c>
      <c r="FG978" s="190" t="s">
        <v>2358</v>
      </c>
      <c r="FH978" s="190" t="s">
        <v>2357</v>
      </c>
      <c r="FI978" s="190" t="s">
        <v>2340</v>
      </c>
      <c r="FJ978" s="190" t="s">
        <v>2356</v>
      </c>
      <c r="FK978" s="190" t="s">
        <v>2339</v>
      </c>
      <c r="FL978" s="190" t="s">
        <v>2355</v>
      </c>
      <c r="FM978" s="190" t="s">
        <v>2354</v>
      </c>
      <c r="FN978" s="190" t="s">
        <v>2353</v>
      </c>
      <c r="FO978" s="190" t="s">
        <v>271</v>
      </c>
      <c r="FP978" s="190" t="s">
        <v>2352</v>
      </c>
      <c r="FQ978" s="193">
        <v>73000</v>
      </c>
      <c r="FR978" s="193">
        <v>36500</v>
      </c>
      <c r="FS978" s="190" t="s">
        <v>297</v>
      </c>
      <c r="FT978" s="190" t="s">
        <v>297</v>
      </c>
      <c r="FU978" s="190" t="s">
        <v>297</v>
      </c>
      <c r="FV978" s="190" t="s">
        <v>297</v>
      </c>
      <c r="FW978" s="190" t="s">
        <v>297</v>
      </c>
      <c r="FX978" s="190" t="s">
        <v>297</v>
      </c>
      <c r="FY978" s="190" t="s">
        <v>297</v>
      </c>
      <c r="FZ978" s="190" t="s">
        <v>297</v>
      </c>
      <c r="GA978" s="190" t="s">
        <v>297</v>
      </c>
      <c r="GB978" s="190" t="s">
        <v>297</v>
      </c>
      <c r="GC978" s="190" t="s">
        <v>297</v>
      </c>
      <c r="GD978" s="190" t="s">
        <v>297</v>
      </c>
      <c r="GE978" s="190" t="s">
        <v>272</v>
      </c>
    </row>
    <row r="979" spans="1:187" x14ac:dyDescent="0.3">
      <c r="A979" s="190" t="s">
        <v>372</v>
      </c>
      <c r="B979" s="190">
        <v>3456</v>
      </c>
      <c r="C979" s="190" t="s">
        <v>200</v>
      </c>
      <c r="D979" s="190" t="s">
        <v>240</v>
      </c>
      <c r="E979" s="190" t="s">
        <v>2351</v>
      </c>
      <c r="F979" s="190" t="s">
        <v>2350</v>
      </c>
      <c r="G979" s="190" t="s">
        <v>2289</v>
      </c>
      <c r="H979" s="190" t="s">
        <v>369</v>
      </c>
      <c r="I979" s="190" t="s">
        <v>2128</v>
      </c>
      <c r="J979" s="190" t="s">
        <v>2349</v>
      </c>
      <c r="K979" s="190" t="s">
        <v>271</v>
      </c>
      <c r="L979" s="190" t="s">
        <v>271</v>
      </c>
      <c r="M979" s="190" t="s">
        <v>271</v>
      </c>
      <c r="N979" s="190" t="s">
        <v>271</v>
      </c>
      <c r="O979" s="190" t="s">
        <v>271</v>
      </c>
      <c r="P979" s="190" t="s">
        <v>271</v>
      </c>
      <c r="Q979" s="191">
        <v>42370</v>
      </c>
      <c r="R979" s="191">
        <v>43465</v>
      </c>
      <c r="T979" s="190" t="s">
        <v>391</v>
      </c>
      <c r="U979" s="194">
        <v>691151</v>
      </c>
      <c r="V979" s="190" t="s">
        <v>2348</v>
      </c>
      <c r="W979" s="190" t="s">
        <v>410</v>
      </c>
      <c r="X979" s="190" t="s">
        <v>2347</v>
      </c>
      <c r="Y979" s="190" t="s">
        <v>271</v>
      </c>
      <c r="Z979" s="190" t="s">
        <v>271</v>
      </c>
      <c r="AA979" s="190" t="s">
        <v>271</v>
      </c>
      <c r="AB979" s="190" t="s">
        <v>310</v>
      </c>
      <c r="AC979" s="190" t="s">
        <v>2346</v>
      </c>
      <c r="AD979" s="190" t="s">
        <v>289</v>
      </c>
      <c r="AE979" s="190" t="s">
        <v>2345</v>
      </c>
      <c r="AF979" s="190" t="s">
        <v>2344</v>
      </c>
      <c r="AG979" s="193">
        <v>1710</v>
      </c>
      <c r="AH979" s="193">
        <v>1923</v>
      </c>
      <c r="AI979" s="193">
        <v>3633</v>
      </c>
      <c r="AJ979" s="193">
        <v>570</v>
      </c>
      <c r="AK979" s="193">
        <v>641</v>
      </c>
      <c r="AL979" s="193">
        <v>1211</v>
      </c>
      <c r="AM979" s="193" t="s">
        <v>271</v>
      </c>
      <c r="AN979" s="193" t="s">
        <v>271</v>
      </c>
      <c r="AO979" s="193">
        <v>0</v>
      </c>
      <c r="AP979" s="193" t="s">
        <v>271</v>
      </c>
      <c r="AQ979" s="193" t="s">
        <v>271</v>
      </c>
      <c r="AR979" s="193">
        <v>0</v>
      </c>
      <c r="AS979" s="190" t="s">
        <v>271</v>
      </c>
      <c r="AT979" s="193" t="s">
        <v>271</v>
      </c>
      <c r="AU979" s="193" t="s">
        <v>271</v>
      </c>
      <c r="AV979" s="190" t="s">
        <v>271</v>
      </c>
      <c r="AW979" s="193" t="s">
        <v>271</v>
      </c>
      <c r="AX979" s="193" t="s">
        <v>271</v>
      </c>
      <c r="AY979" s="190" t="s">
        <v>271</v>
      </c>
      <c r="AZ979" s="193" t="s">
        <v>271</v>
      </c>
      <c r="BA979" s="193" t="s">
        <v>271</v>
      </c>
      <c r="BB979" s="190" t="s">
        <v>271</v>
      </c>
      <c r="BC979" s="193" t="s">
        <v>271</v>
      </c>
      <c r="BD979" s="193" t="s">
        <v>271</v>
      </c>
      <c r="BE979" s="190" t="s">
        <v>271</v>
      </c>
      <c r="BF979" s="193" t="s">
        <v>271</v>
      </c>
      <c r="BG979" s="193" t="s">
        <v>271</v>
      </c>
      <c r="BH979" s="190" t="s">
        <v>271</v>
      </c>
      <c r="BI979" s="193" t="s">
        <v>271</v>
      </c>
      <c r="BJ979" s="193" t="s">
        <v>271</v>
      </c>
      <c r="BK979" s="190" t="s">
        <v>271</v>
      </c>
      <c r="BL979" s="193" t="s">
        <v>271</v>
      </c>
      <c r="BM979" s="193" t="s">
        <v>271</v>
      </c>
      <c r="BN979" s="190" t="s">
        <v>271</v>
      </c>
      <c r="BO979" s="193" t="s">
        <v>271</v>
      </c>
      <c r="BP979" s="193" t="s">
        <v>271</v>
      </c>
      <c r="BQ979" s="190" t="s">
        <v>271</v>
      </c>
      <c r="BR979" s="193" t="s">
        <v>271</v>
      </c>
      <c r="BS979" s="193" t="s">
        <v>271</v>
      </c>
      <c r="BT979" s="190" t="s">
        <v>271</v>
      </c>
      <c r="BU979" s="193" t="s">
        <v>271</v>
      </c>
      <c r="BV979" s="193" t="s">
        <v>271</v>
      </c>
      <c r="BW979" s="193">
        <v>1710</v>
      </c>
      <c r="BX979" s="193">
        <v>1923</v>
      </c>
      <c r="BY979" s="193">
        <v>3633</v>
      </c>
      <c r="BZ979" s="193">
        <v>570</v>
      </c>
      <c r="CA979" s="193">
        <v>641</v>
      </c>
      <c r="CB979" s="193">
        <v>1211</v>
      </c>
      <c r="CC979" s="190" t="s">
        <v>271</v>
      </c>
      <c r="CD979" s="193" t="s">
        <v>271</v>
      </c>
      <c r="CE979" s="193" t="s">
        <v>271</v>
      </c>
      <c r="CF979" s="190" t="s">
        <v>271</v>
      </c>
      <c r="CG979" s="193" t="s">
        <v>271</v>
      </c>
      <c r="CH979" s="193" t="s">
        <v>271</v>
      </c>
      <c r="CI979" s="190" t="s">
        <v>271</v>
      </c>
      <c r="CJ979" s="193" t="s">
        <v>271</v>
      </c>
      <c r="CK979" s="193" t="s">
        <v>271</v>
      </c>
      <c r="CL979" s="190" t="s">
        <v>271</v>
      </c>
      <c r="CM979" s="193" t="s">
        <v>271</v>
      </c>
      <c r="CN979" s="193" t="s">
        <v>271</v>
      </c>
      <c r="CO979" s="190" t="s">
        <v>271</v>
      </c>
      <c r="CP979" s="193" t="s">
        <v>271</v>
      </c>
      <c r="CQ979" s="193" t="s">
        <v>271</v>
      </c>
      <c r="CR979" s="190" t="s">
        <v>271</v>
      </c>
      <c r="CS979" s="193" t="s">
        <v>271</v>
      </c>
      <c r="CT979" s="193" t="s">
        <v>271</v>
      </c>
      <c r="CU979" s="190" t="s">
        <v>271</v>
      </c>
      <c r="CV979" s="193" t="s">
        <v>271</v>
      </c>
      <c r="CW979" s="193" t="s">
        <v>271</v>
      </c>
      <c r="CX979" s="190" t="s">
        <v>271</v>
      </c>
      <c r="CY979" s="193" t="s">
        <v>271</v>
      </c>
      <c r="CZ979" s="193" t="s">
        <v>271</v>
      </c>
      <c r="DA979" s="190" t="s">
        <v>287</v>
      </c>
      <c r="DB979" s="193">
        <v>1211</v>
      </c>
      <c r="DC979" s="193">
        <v>3633</v>
      </c>
      <c r="DD979" s="190" t="s">
        <v>271</v>
      </c>
      <c r="DE979" s="193" t="s">
        <v>271</v>
      </c>
      <c r="DF979" s="193" t="s">
        <v>271</v>
      </c>
      <c r="DG979" s="190" t="s">
        <v>271</v>
      </c>
      <c r="DH979" s="193" t="s">
        <v>271</v>
      </c>
      <c r="DI979" s="193" t="s">
        <v>271</v>
      </c>
      <c r="DJ979" s="190" t="s">
        <v>287</v>
      </c>
      <c r="DK979" s="193">
        <v>44</v>
      </c>
      <c r="DL979" s="193">
        <v>132</v>
      </c>
      <c r="DM979" s="190" t="s">
        <v>287</v>
      </c>
      <c r="DN979" s="193">
        <v>28</v>
      </c>
      <c r="DO979" s="193">
        <v>84</v>
      </c>
      <c r="DP979" s="190" t="s">
        <v>271</v>
      </c>
      <c r="DQ979" s="193" t="s">
        <v>271</v>
      </c>
      <c r="DR979" s="193" t="s">
        <v>271</v>
      </c>
      <c r="DS979" s="190" t="s">
        <v>271</v>
      </c>
      <c r="DT979" s="193" t="s">
        <v>271</v>
      </c>
      <c r="DU979" s="193" t="s">
        <v>271</v>
      </c>
      <c r="DV979" s="190" t="s">
        <v>271</v>
      </c>
      <c r="DW979" s="193" t="s">
        <v>271</v>
      </c>
      <c r="DX979" s="193" t="s">
        <v>271</v>
      </c>
      <c r="DY979" s="190" t="s">
        <v>356</v>
      </c>
      <c r="DZ979" s="190" t="s">
        <v>272</v>
      </c>
      <c r="EA979" s="190" t="s">
        <v>427</v>
      </c>
      <c r="EB979" s="190" t="s">
        <v>307</v>
      </c>
      <c r="EC979" s="190" t="s">
        <v>271</v>
      </c>
      <c r="ED979" s="190" t="s">
        <v>271</v>
      </c>
      <c r="EE979" s="190" t="s">
        <v>271</v>
      </c>
      <c r="EF979" s="190" t="s">
        <v>2343</v>
      </c>
      <c r="EG979" s="190" t="s">
        <v>285</v>
      </c>
      <c r="EH979" s="190" t="s">
        <v>320</v>
      </c>
      <c r="EI979" s="190" t="s">
        <v>319</v>
      </c>
      <c r="EJ979" s="190" t="s">
        <v>246</v>
      </c>
      <c r="EK979" s="190" t="s">
        <v>351</v>
      </c>
      <c r="EL979" s="190" t="s">
        <v>272</v>
      </c>
      <c r="EM979" s="190" t="s">
        <v>272</v>
      </c>
      <c r="EN979" s="190" t="s">
        <v>272</v>
      </c>
      <c r="EO979" s="190" t="s">
        <v>272</v>
      </c>
      <c r="EP979" s="190" t="s">
        <v>350</v>
      </c>
      <c r="EQ979" s="190">
        <v>4</v>
      </c>
      <c r="ER979" s="190" t="s">
        <v>404</v>
      </c>
      <c r="ES979" s="190" t="s">
        <v>272</v>
      </c>
      <c r="ET979" s="190" t="s">
        <v>272</v>
      </c>
      <c r="EU979" s="190" t="s">
        <v>272</v>
      </c>
      <c r="EV979" s="190" t="s">
        <v>272</v>
      </c>
      <c r="EW979" s="190" t="s">
        <v>279</v>
      </c>
      <c r="EX979" s="190">
        <v>4</v>
      </c>
      <c r="EY979" s="190" t="s">
        <v>302</v>
      </c>
      <c r="EZ979" s="190" t="s">
        <v>268</v>
      </c>
      <c r="FA979" s="190" t="s">
        <v>258</v>
      </c>
      <c r="FB979" s="193">
        <v>5</v>
      </c>
      <c r="FC979" s="190" t="s">
        <v>276</v>
      </c>
      <c r="FD979" s="190" t="s">
        <v>482</v>
      </c>
      <c r="FE979" s="190" t="s">
        <v>271</v>
      </c>
      <c r="FF979" s="190" t="s">
        <v>263</v>
      </c>
      <c r="FG979" s="190" t="s">
        <v>2342</v>
      </c>
      <c r="FH979" s="190" t="s">
        <v>2341</v>
      </c>
      <c r="FI979" s="190" t="s">
        <v>2340</v>
      </c>
      <c r="FJ979" s="190" t="s">
        <v>2339</v>
      </c>
      <c r="FK979" s="190" t="s">
        <v>2338</v>
      </c>
      <c r="FL979" s="190" t="s">
        <v>2337</v>
      </c>
      <c r="FM979" s="190" t="s">
        <v>2336</v>
      </c>
      <c r="FN979" s="190" t="s">
        <v>2335</v>
      </c>
      <c r="FO979" s="190" t="s">
        <v>2334</v>
      </c>
      <c r="FP979" s="190" t="s">
        <v>2333</v>
      </c>
      <c r="FQ979" s="193">
        <v>3633</v>
      </c>
      <c r="FR979" s="193">
        <v>1211</v>
      </c>
      <c r="FS979" s="190" t="s">
        <v>297</v>
      </c>
      <c r="FT979" s="190" t="s">
        <v>297</v>
      </c>
      <c r="FU979" s="190" t="s">
        <v>297</v>
      </c>
      <c r="FV979" s="190" t="s">
        <v>297</v>
      </c>
      <c r="FW979" s="190" t="s">
        <v>297</v>
      </c>
      <c r="FX979" s="190" t="s">
        <v>297</v>
      </c>
      <c r="FY979" s="190" t="s">
        <v>297</v>
      </c>
      <c r="FZ979" s="190" t="s">
        <v>297</v>
      </c>
      <c r="GA979" s="190" t="s">
        <v>297</v>
      </c>
      <c r="GB979" s="190" t="s">
        <v>297</v>
      </c>
      <c r="GC979" s="190" t="s">
        <v>297</v>
      </c>
      <c r="GD979" s="190" t="s">
        <v>297</v>
      </c>
      <c r="GE979" s="190" t="s">
        <v>272</v>
      </c>
    </row>
    <row r="980" spans="1:187" x14ac:dyDescent="0.3">
      <c r="A980" s="190" t="s">
        <v>372</v>
      </c>
      <c r="B980" s="190">
        <v>3443</v>
      </c>
      <c r="C980" s="190" t="s">
        <v>200</v>
      </c>
      <c r="D980" s="190" t="s">
        <v>240</v>
      </c>
      <c r="E980" s="190" t="s">
        <v>489</v>
      </c>
      <c r="F980" s="190" t="s">
        <v>488</v>
      </c>
      <c r="G980" s="190" t="s">
        <v>270</v>
      </c>
      <c r="H980" s="190" t="s">
        <v>369</v>
      </c>
      <c r="I980" s="190" t="s">
        <v>368</v>
      </c>
      <c r="J980" s="190" t="s">
        <v>412</v>
      </c>
      <c r="K980" s="190" t="s">
        <v>271</v>
      </c>
      <c r="L980" s="190" t="s">
        <v>271</v>
      </c>
      <c r="M980" s="190" t="s">
        <v>271</v>
      </c>
      <c r="N980" s="190" t="s">
        <v>271</v>
      </c>
      <c r="O980" s="190" t="s">
        <v>271</v>
      </c>
      <c r="P980" s="190" t="s">
        <v>271</v>
      </c>
      <c r="Q980" s="191">
        <v>41456</v>
      </c>
      <c r="R980" s="191">
        <v>42916</v>
      </c>
      <c r="T980" s="190" t="s">
        <v>471</v>
      </c>
      <c r="U980" s="194">
        <v>1277601</v>
      </c>
      <c r="V980" s="190" t="s">
        <v>470</v>
      </c>
      <c r="W980" s="190" t="s">
        <v>469</v>
      </c>
      <c r="X980" s="190" t="s">
        <v>468</v>
      </c>
      <c r="Y980" s="190" t="s">
        <v>271</v>
      </c>
      <c r="Z980" s="190" t="s">
        <v>271</v>
      </c>
      <c r="AA980" s="190" t="s">
        <v>271</v>
      </c>
      <c r="AB980" s="190" t="s">
        <v>310</v>
      </c>
      <c r="AC980" s="190" t="s">
        <v>487</v>
      </c>
      <c r="AD980" s="190" t="s">
        <v>325</v>
      </c>
      <c r="AE980" s="190" t="s">
        <v>486</v>
      </c>
      <c r="AF980" s="190" t="s">
        <v>485</v>
      </c>
      <c r="AG980" s="193">
        <v>1504</v>
      </c>
      <c r="AH980" s="193">
        <v>724</v>
      </c>
      <c r="AI980" s="193">
        <v>2228</v>
      </c>
      <c r="AJ980" s="193">
        <v>617</v>
      </c>
      <c r="AK980" s="193">
        <v>154</v>
      </c>
      <c r="AL980" s="193">
        <v>771</v>
      </c>
      <c r="AM980" s="193">
        <v>0</v>
      </c>
      <c r="AN980" s="193">
        <v>0</v>
      </c>
      <c r="AO980" s="193">
        <v>0</v>
      </c>
      <c r="AP980" s="193">
        <v>0</v>
      </c>
      <c r="AQ980" s="193">
        <v>0</v>
      </c>
      <c r="AR980" s="193">
        <v>0</v>
      </c>
      <c r="AS980" s="190" t="s">
        <v>271</v>
      </c>
      <c r="AT980" s="193" t="s">
        <v>271</v>
      </c>
      <c r="AU980" s="193" t="s">
        <v>271</v>
      </c>
      <c r="AV980" s="190" t="s">
        <v>271</v>
      </c>
      <c r="AW980" s="193" t="s">
        <v>271</v>
      </c>
      <c r="AX980" s="193" t="s">
        <v>271</v>
      </c>
      <c r="AY980" s="190" t="s">
        <v>271</v>
      </c>
      <c r="AZ980" s="193" t="s">
        <v>271</v>
      </c>
      <c r="BA980" s="193" t="s">
        <v>271</v>
      </c>
      <c r="BB980" s="190" t="s">
        <v>271</v>
      </c>
      <c r="BC980" s="193" t="s">
        <v>271</v>
      </c>
      <c r="BD980" s="193" t="s">
        <v>271</v>
      </c>
      <c r="BE980" s="190" t="s">
        <v>271</v>
      </c>
      <c r="BF980" s="193" t="s">
        <v>271</v>
      </c>
      <c r="BG980" s="193" t="s">
        <v>271</v>
      </c>
      <c r="BH980" s="190" t="s">
        <v>271</v>
      </c>
      <c r="BI980" s="193" t="s">
        <v>271</v>
      </c>
      <c r="BJ980" s="193" t="s">
        <v>271</v>
      </c>
      <c r="BK980" s="190" t="s">
        <v>271</v>
      </c>
      <c r="BL980" s="193" t="s">
        <v>271</v>
      </c>
      <c r="BM980" s="193" t="s">
        <v>271</v>
      </c>
      <c r="BN980" s="190" t="s">
        <v>271</v>
      </c>
      <c r="BO980" s="193" t="s">
        <v>271</v>
      </c>
      <c r="BP980" s="193" t="s">
        <v>271</v>
      </c>
      <c r="BQ980" s="190" t="s">
        <v>271</v>
      </c>
      <c r="BR980" s="193" t="s">
        <v>271</v>
      </c>
      <c r="BS980" s="193" t="s">
        <v>271</v>
      </c>
      <c r="BT980" s="190" t="s">
        <v>271</v>
      </c>
      <c r="BU980" s="193" t="s">
        <v>271</v>
      </c>
      <c r="BV980" s="193" t="s">
        <v>271</v>
      </c>
      <c r="BW980" s="193">
        <v>796</v>
      </c>
      <c r="BX980" s="193">
        <v>95</v>
      </c>
      <c r="BY980" s="193">
        <v>891</v>
      </c>
      <c r="BZ980" s="193">
        <v>567</v>
      </c>
      <c r="CA980" s="193">
        <v>38</v>
      </c>
      <c r="CB980" s="193">
        <v>605</v>
      </c>
      <c r="CC980" s="190" t="s">
        <v>271</v>
      </c>
      <c r="CD980" s="193" t="s">
        <v>271</v>
      </c>
      <c r="CE980" s="193" t="s">
        <v>271</v>
      </c>
      <c r="CF980" s="190" t="s">
        <v>271</v>
      </c>
      <c r="CG980" s="193" t="s">
        <v>271</v>
      </c>
      <c r="CH980" s="193" t="s">
        <v>271</v>
      </c>
      <c r="CI980" s="190" t="s">
        <v>271</v>
      </c>
      <c r="CJ980" s="193" t="s">
        <v>271</v>
      </c>
      <c r="CK980" s="193" t="s">
        <v>271</v>
      </c>
      <c r="CL980" s="190" t="s">
        <v>271</v>
      </c>
      <c r="CM980" s="193" t="s">
        <v>271</v>
      </c>
      <c r="CN980" s="193" t="s">
        <v>271</v>
      </c>
      <c r="CO980" s="190" t="s">
        <v>271</v>
      </c>
      <c r="CP980" s="193" t="s">
        <v>271</v>
      </c>
      <c r="CQ980" s="193" t="s">
        <v>271</v>
      </c>
      <c r="CR980" s="190" t="s">
        <v>271</v>
      </c>
      <c r="CS980" s="193" t="s">
        <v>271</v>
      </c>
      <c r="CT980" s="193" t="s">
        <v>271</v>
      </c>
      <c r="CU980" s="190" t="s">
        <v>271</v>
      </c>
      <c r="CV980" s="193" t="s">
        <v>271</v>
      </c>
      <c r="CW980" s="193" t="s">
        <v>271</v>
      </c>
      <c r="CX980" s="190" t="s">
        <v>287</v>
      </c>
      <c r="CY980" s="193">
        <v>605</v>
      </c>
      <c r="CZ980" s="193">
        <v>891</v>
      </c>
      <c r="DA980" s="190" t="s">
        <v>287</v>
      </c>
      <c r="DB980" s="193">
        <v>605</v>
      </c>
      <c r="DC980" s="193">
        <v>891</v>
      </c>
      <c r="DD980" s="190" t="s">
        <v>271</v>
      </c>
      <c r="DE980" s="193" t="s">
        <v>271</v>
      </c>
      <c r="DF980" s="193" t="s">
        <v>271</v>
      </c>
      <c r="DG980" s="190" t="s">
        <v>271</v>
      </c>
      <c r="DH980" s="193" t="s">
        <v>271</v>
      </c>
      <c r="DI980" s="193" t="s">
        <v>271</v>
      </c>
      <c r="DJ980" s="190" t="s">
        <v>271</v>
      </c>
      <c r="DK980" s="193" t="s">
        <v>271</v>
      </c>
      <c r="DL980" s="193" t="s">
        <v>271</v>
      </c>
      <c r="DM980" s="190" t="s">
        <v>287</v>
      </c>
      <c r="DN980" s="193">
        <v>126</v>
      </c>
      <c r="DO980" s="193">
        <v>39</v>
      </c>
      <c r="DP980" s="190" t="s">
        <v>271</v>
      </c>
      <c r="DQ980" s="193" t="s">
        <v>271</v>
      </c>
      <c r="DR980" s="193" t="s">
        <v>271</v>
      </c>
      <c r="DS980" s="190" t="s">
        <v>271</v>
      </c>
      <c r="DT980" s="193" t="s">
        <v>271</v>
      </c>
      <c r="DU980" s="193" t="s">
        <v>271</v>
      </c>
      <c r="DV980" s="190" t="s">
        <v>271</v>
      </c>
      <c r="DW980" s="193" t="s">
        <v>271</v>
      </c>
      <c r="DX980" s="193" t="s">
        <v>271</v>
      </c>
      <c r="DY980" s="190" t="s">
        <v>356</v>
      </c>
      <c r="DZ980" s="190" t="s">
        <v>272</v>
      </c>
      <c r="EA980" s="190" t="s">
        <v>355</v>
      </c>
      <c r="EB980" s="190" t="s">
        <v>286</v>
      </c>
      <c r="EC980" s="190" t="s">
        <v>272</v>
      </c>
      <c r="ED980" s="190" t="s">
        <v>427</v>
      </c>
      <c r="EE980" s="190" t="s">
        <v>426</v>
      </c>
      <c r="EF980" s="190" t="s">
        <v>484</v>
      </c>
      <c r="EG980" s="190" t="s">
        <v>321</v>
      </c>
      <c r="EH980" s="190" t="s">
        <v>320</v>
      </c>
      <c r="EI980" s="190" t="s">
        <v>483</v>
      </c>
      <c r="EJ980" s="190" t="s">
        <v>244</v>
      </c>
      <c r="EK980" s="190" t="s">
        <v>351</v>
      </c>
      <c r="EL980" s="190" t="s">
        <v>272</v>
      </c>
      <c r="EM980" s="190" t="s">
        <v>272</v>
      </c>
      <c r="EN980" s="190" t="s">
        <v>297</v>
      </c>
      <c r="EO980" s="190" t="s">
        <v>297</v>
      </c>
      <c r="EP980" s="190" t="s">
        <v>281</v>
      </c>
      <c r="EQ980" s="190">
        <v>2</v>
      </c>
      <c r="ER980" s="190" t="s">
        <v>404</v>
      </c>
      <c r="ES980" s="190" t="s">
        <v>272</v>
      </c>
      <c r="ET980" s="190" t="s">
        <v>297</v>
      </c>
      <c r="EU980" s="190" t="s">
        <v>272</v>
      </c>
      <c r="EV980" s="190" t="s">
        <v>297</v>
      </c>
      <c r="EW980" s="190" t="s">
        <v>281</v>
      </c>
      <c r="EX980" s="190">
        <v>2</v>
      </c>
      <c r="EY980" s="190" t="s">
        <v>318</v>
      </c>
      <c r="EZ980" s="190" t="s">
        <v>268</v>
      </c>
      <c r="FA980" s="190" t="s">
        <v>258</v>
      </c>
      <c r="FB980" s="193">
        <v>4</v>
      </c>
      <c r="FC980" s="190" t="s">
        <v>348</v>
      </c>
      <c r="FD980" s="190" t="s">
        <v>276</v>
      </c>
      <c r="FE980" s="190" t="s">
        <v>482</v>
      </c>
      <c r="FF980" s="190" t="s">
        <v>263</v>
      </c>
      <c r="FG980" s="190" t="s">
        <v>481</v>
      </c>
      <c r="FH980" s="190" t="s">
        <v>480</v>
      </c>
      <c r="FI980" s="190" t="s">
        <v>479</v>
      </c>
      <c r="FJ980" s="190" t="s">
        <v>478</v>
      </c>
      <c r="FK980" s="190" t="s">
        <v>477</v>
      </c>
      <c r="FL980" s="190" t="s">
        <v>476</v>
      </c>
      <c r="FM980" s="190" t="s">
        <v>475</v>
      </c>
      <c r="FN980" s="190" t="s">
        <v>474</v>
      </c>
      <c r="FO980" s="190" t="s">
        <v>271</v>
      </c>
      <c r="FP980" s="190" t="s">
        <v>271</v>
      </c>
      <c r="FQ980" s="193">
        <v>891</v>
      </c>
      <c r="FR980" s="193">
        <v>605</v>
      </c>
      <c r="FS980" s="190" t="s">
        <v>297</v>
      </c>
      <c r="FT980" s="190" t="s">
        <v>297</v>
      </c>
      <c r="FU980" s="190" t="s">
        <v>297</v>
      </c>
      <c r="FV980" s="190" t="s">
        <v>297</v>
      </c>
      <c r="FW980" s="190" t="s">
        <v>297</v>
      </c>
      <c r="FX980" s="190" t="s">
        <v>297</v>
      </c>
      <c r="FY980" s="190" t="s">
        <v>272</v>
      </c>
      <c r="FZ980" s="190" t="s">
        <v>272</v>
      </c>
      <c r="GA980" s="190" t="s">
        <v>297</v>
      </c>
      <c r="GB980" s="190" t="s">
        <v>297</v>
      </c>
      <c r="GC980" s="190" t="s">
        <v>297</v>
      </c>
      <c r="GD980" s="190" t="s">
        <v>297</v>
      </c>
      <c r="GE980" s="190" t="s">
        <v>272</v>
      </c>
    </row>
    <row r="981" spans="1:187" x14ac:dyDescent="0.3">
      <c r="A981" s="190" t="s">
        <v>372</v>
      </c>
      <c r="B981" s="190">
        <v>3445</v>
      </c>
      <c r="C981" s="190" t="s">
        <v>200</v>
      </c>
      <c r="D981" s="190" t="s">
        <v>240</v>
      </c>
      <c r="E981" s="190" t="s">
        <v>473</v>
      </c>
      <c r="F981" s="190" t="s">
        <v>472</v>
      </c>
      <c r="G981" s="190" t="s">
        <v>270</v>
      </c>
      <c r="H981" s="190" t="s">
        <v>369</v>
      </c>
      <c r="I981" s="190" t="s">
        <v>368</v>
      </c>
      <c r="J981" s="190" t="s">
        <v>412</v>
      </c>
      <c r="K981" s="190" t="s">
        <v>271</v>
      </c>
      <c r="L981" s="190" t="s">
        <v>271</v>
      </c>
      <c r="M981" s="190" t="s">
        <v>271</v>
      </c>
      <c r="N981" s="190" t="s">
        <v>271</v>
      </c>
      <c r="O981" s="190" t="s">
        <v>271</v>
      </c>
      <c r="P981" s="190" t="s">
        <v>271</v>
      </c>
      <c r="Q981" s="191">
        <v>42186</v>
      </c>
      <c r="R981" s="191">
        <v>42551</v>
      </c>
      <c r="S981" s="191">
        <v>42582</v>
      </c>
      <c r="T981" s="190" t="s">
        <v>471</v>
      </c>
      <c r="U981" s="194">
        <v>100000</v>
      </c>
      <c r="V981" s="190" t="s">
        <v>470</v>
      </c>
      <c r="W981" s="190" t="s">
        <v>469</v>
      </c>
      <c r="X981" s="190" t="s">
        <v>468</v>
      </c>
      <c r="Y981" s="190" t="s">
        <v>271</v>
      </c>
      <c r="Z981" s="190" t="s">
        <v>271</v>
      </c>
      <c r="AA981" s="190" t="s">
        <v>271</v>
      </c>
      <c r="AB981" s="190" t="s">
        <v>310</v>
      </c>
      <c r="AC981" s="190" t="s">
        <v>467</v>
      </c>
      <c r="AD981" s="190" t="s">
        <v>325</v>
      </c>
      <c r="AE981" s="190" t="s">
        <v>466</v>
      </c>
      <c r="AF981" s="190" t="s">
        <v>465</v>
      </c>
      <c r="AG981" s="193" t="s">
        <v>271</v>
      </c>
      <c r="AH981" s="193" t="s">
        <v>271</v>
      </c>
      <c r="AI981" s="193" t="s">
        <v>271</v>
      </c>
      <c r="AJ981" s="193" t="s">
        <v>271</v>
      </c>
      <c r="AK981" s="193" t="s">
        <v>271</v>
      </c>
      <c r="AL981" s="193" t="s">
        <v>271</v>
      </c>
      <c r="AM981" s="193" t="s">
        <v>271</v>
      </c>
      <c r="AN981" s="193" t="s">
        <v>271</v>
      </c>
      <c r="AO981" s="193">
        <v>0</v>
      </c>
      <c r="AP981" s="193" t="s">
        <v>271</v>
      </c>
      <c r="AQ981" s="193" t="s">
        <v>271</v>
      </c>
      <c r="AR981" s="193">
        <v>0</v>
      </c>
      <c r="AS981" s="190" t="s">
        <v>271</v>
      </c>
      <c r="AT981" s="193" t="s">
        <v>271</v>
      </c>
      <c r="AU981" s="193" t="s">
        <v>271</v>
      </c>
      <c r="AV981" s="190" t="s">
        <v>271</v>
      </c>
      <c r="AW981" s="193" t="s">
        <v>271</v>
      </c>
      <c r="AX981" s="193" t="s">
        <v>271</v>
      </c>
      <c r="AY981" s="190" t="s">
        <v>271</v>
      </c>
      <c r="AZ981" s="193" t="s">
        <v>271</v>
      </c>
      <c r="BA981" s="193" t="s">
        <v>271</v>
      </c>
      <c r="BB981" s="190" t="s">
        <v>271</v>
      </c>
      <c r="BC981" s="193" t="s">
        <v>271</v>
      </c>
      <c r="BD981" s="193" t="s">
        <v>271</v>
      </c>
      <c r="BE981" s="190" t="s">
        <v>271</v>
      </c>
      <c r="BF981" s="193" t="s">
        <v>271</v>
      </c>
      <c r="BG981" s="193" t="s">
        <v>271</v>
      </c>
      <c r="BH981" s="190" t="s">
        <v>271</v>
      </c>
      <c r="BI981" s="193" t="s">
        <v>271</v>
      </c>
      <c r="BJ981" s="193" t="s">
        <v>271</v>
      </c>
      <c r="BK981" s="190" t="s">
        <v>271</v>
      </c>
      <c r="BL981" s="193" t="s">
        <v>271</v>
      </c>
      <c r="BM981" s="193" t="s">
        <v>271</v>
      </c>
      <c r="BN981" s="190" t="s">
        <v>271</v>
      </c>
      <c r="BO981" s="193" t="s">
        <v>271</v>
      </c>
      <c r="BP981" s="193" t="s">
        <v>271</v>
      </c>
      <c r="BQ981" s="190" t="s">
        <v>271</v>
      </c>
      <c r="BR981" s="193" t="s">
        <v>271</v>
      </c>
      <c r="BS981" s="193" t="s">
        <v>271</v>
      </c>
      <c r="BT981" s="190" t="s">
        <v>271</v>
      </c>
      <c r="BU981" s="193" t="s">
        <v>271</v>
      </c>
      <c r="BV981" s="193" t="s">
        <v>271</v>
      </c>
      <c r="BW981" s="193">
        <v>0</v>
      </c>
      <c r="BX981" s="193">
        <v>0</v>
      </c>
      <c r="BY981" s="193">
        <v>0</v>
      </c>
      <c r="BZ981" s="193">
        <v>56</v>
      </c>
      <c r="CA981" s="193">
        <v>9</v>
      </c>
      <c r="CB981" s="193">
        <v>65</v>
      </c>
      <c r="CC981" s="190" t="s">
        <v>271</v>
      </c>
      <c r="CD981" s="193" t="s">
        <v>271</v>
      </c>
      <c r="CE981" s="193" t="s">
        <v>271</v>
      </c>
      <c r="CF981" s="190" t="s">
        <v>271</v>
      </c>
      <c r="CG981" s="193" t="s">
        <v>271</v>
      </c>
      <c r="CH981" s="193" t="s">
        <v>271</v>
      </c>
      <c r="CI981" s="190" t="s">
        <v>271</v>
      </c>
      <c r="CJ981" s="193" t="s">
        <v>271</v>
      </c>
      <c r="CK981" s="193" t="s">
        <v>271</v>
      </c>
      <c r="CL981" s="190" t="s">
        <v>271</v>
      </c>
      <c r="CM981" s="193" t="s">
        <v>271</v>
      </c>
      <c r="CN981" s="193" t="s">
        <v>271</v>
      </c>
      <c r="CO981" s="190" t="s">
        <v>271</v>
      </c>
      <c r="CP981" s="193" t="s">
        <v>271</v>
      </c>
      <c r="CQ981" s="193" t="s">
        <v>271</v>
      </c>
      <c r="CR981" s="190" t="s">
        <v>271</v>
      </c>
      <c r="CS981" s="193" t="s">
        <v>271</v>
      </c>
      <c r="CT981" s="193" t="s">
        <v>271</v>
      </c>
      <c r="CU981" s="190" t="s">
        <v>271</v>
      </c>
      <c r="CV981" s="193" t="s">
        <v>271</v>
      </c>
      <c r="CW981" s="193" t="s">
        <v>271</v>
      </c>
      <c r="CX981" s="190" t="s">
        <v>287</v>
      </c>
      <c r="CY981" s="193">
        <v>65</v>
      </c>
      <c r="CZ981" s="193">
        <v>0</v>
      </c>
      <c r="DA981" s="190" t="s">
        <v>271</v>
      </c>
      <c r="DB981" s="193" t="s">
        <v>271</v>
      </c>
      <c r="DC981" s="193" t="s">
        <v>271</v>
      </c>
      <c r="DD981" s="190" t="s">
        <v>271</v>
      </c>
      <c r="DE981" s="193" t="s">
        <v>271</v>
      </c>
      <c r="DF981" s="193" t="s">
        <v>271</v>
      </c>
      <c r="DG981" s="190" t="s">
        <v>271</v>
      </c>
      <c r="DH981" s="193" t="s">
        <v>271</v>
      </c>
      <c r="DI981" s="193" t="s">
        <v>271</v>
      </c>
      <c r="DJ981" s="190" t="s">
        <v>271</v>
      </c>
      <c r="DK981" s="193" t="s">
        <v>271</v>
      </c>
      <c r="DL981" s="193" t="s">
        <v>271</v>
      </c>
      <c r="DM981" s="190" t="s">
        <v>271</v>
      </c>
      <c r="DN981" s="193" t="s">
        <v>271</v>
      </c>
      <c r="DO981" s="193" t="s">
        <v>271</v>
      </c>
      <c r="DP981" s="190" t="s">
        <v>271</v>
      </c>
      <c r="DQ981" s="193" t="s">
        <v>271</v>
      </c>
      <c r="DR981" s="193" t="s">
        <v>271</v>
      </c>
      <c r="DS981" s="190" t="s">
        <v>271</v>
      </c>
      <c r="DT981" s="193" t="s">
        <v>271</v>
      </c>
      <c r="DU981" s="193" t="s">
        <v>271</v>
      </c>
      <c r="DV981" s="190" t="s">
        <v>271</v>
      </c>
      <c r="DW981" s="193" t="s">
        <v>271</v>
      </c>
      <c r="DX981" s="193" t="s">
        <v>271</v>
      </c>
      <c r="DY981" s="190" t="s">
        <v>356</v>
      </c>
      <c r="DZ981" s="190" t="s">
        <v>297</v>
      </c>
      <c r="EA981" s="190" t="s">
        <v>271</v>
      </c>
      <c r="EB981" s="190" t="s">
        <v>271</v>
      </c>
      <c r="EC981" s="190" t="s">
        <v>297</v>
      </c>
      <c r="ED981" s="190" t="s">
        <v>271</v>
      </c>
      <c r="EE981" s="190" t="s">
        <v>271</v>
      </c>
      <c r="EF981" s="190" t="s">
        <v>271</v>
      </c>
      <c r="EG981" s="190" t="s">
        <v>285</v>
      </c>
      <c r="EH981" s="190" t="s">
        <v>284</v>
      </c>
      <c r="EI981" s="190" t="s">
        <v>319</v>
      </c>
      <c r="EJ981" s="190" t="s">
        <v>244</v>
      </c>
      <c r="EK981" s="190" t="s">
        <v>379</v>
      </c>
      <c r="EL981" s="190" t="s">
        <v>272</v>
      </c>
      <c r="EM981" s="190" t="s">
        <v>272</v>
      </c>
      <c r="EN981" s="190" t="s">
        <v>272</v>
      </c>
      <c r="EO981" s="190" t="s">
        <v>297</v>
      </c>
      <c r="EP981" s="190" t="s">
        <v>464</v>
      </c>
      <c r="EQ981" s="190">
        <v>3</v>
      </c>
      <c r="ER981" s="190" t="s">
        <v>404</v>
      </c>
      <c r="ES981" s="190" t="s">
        <v>272</v>
      </c>
      <c r="ET981" s="190" t="s">
        <v>272</v>
      </c>
      <c r="EU981" s="190" t="s">
        <v>272</v>
      </c>
      <c r="EV981" s="190" t="s">
        <v>272</v>
      </c>
      <c r="EW981" s="190" t="s">
        <v>279</v>
      </c>
      <c r="EX981" s="190">
        <v>4</v>
      </c>
      <c r="EY981" s="190" t="s">
        <v>302</v>
      </c>
      <c r="EZ981" s="190" t="s">
        <v>268</v>
      </c>
      <c r="FA981" s="190" t="s">
        <v>260</v>
      </c>
      <c r="FB981" s="193">
        <v>1</v>
      </c>
      <c r="FC981" s="190" t="s">
        <v>271</v>
      </c>
      <c r="FD981" s="190" t="s">
        <v>276</v>
      </c>
      <c r="FE981" s="190" t="s">
        <v>271</v>
      </c>
      <c r="FF981" s="190" t="s">
        <v>263</v>
      </c>
      <c r="FG981" s="190" t="s">
        <v>463</v>
      </c>
      <c r="FH981" s="190" t="s">
        <v>462</v>
      </c>
      <c r="FI981" s="190" t="s">
        <v>461</v>
      </c>
      <c r="FJ981" s="190" t="s">
        <v>460</v>
      </c>
      <c r="FK981" s="190" t="s">
        <v>459</v>
      </c>
      <c r="FL981" s="190" t="s">
        <v>458</v>
      </c>
      <c r="FM981" s="190" t="s">
        <v>457</v>
      </c>
      <c r="FN981" s="190" t="s">
        <v>456</v>
      </c>
      <c r="FO981" s="190" t="s">
        <v>271</v>
      </c>
      <c r="FP981" s="190" t="s">
        <v>271</v>
      </c>
      <c r="FQ981" s="193">
        <v>0</v>
      </c>
      <c r="FR981" s="193">
        <v>65</v>
      </c>
      <c r="FS981" s="190" t="s">
        <v>297</v>
      </c>
      <c r="FT981" s="190" t="s">
        <v>297</v>
      </c>
      <c r="FU981" s="190" t="s">
        <v>297</v>
      </c>
      <c r="FV981" s="190" t="s">
        <v>297</v>
      </c>
      <c r="FW981" s="190" t="s">
        <v>297</v>
      </c>
      <c r="FX981" s="190" t="s">
        <v>297</v>
      </c>
      <c r="FY981" s="190" t="s">
        <v>272</v>
      </c>
      <c r="FZ981" s="190" t="s">
        <v>297</v>
      </c>
      <c r="GA981" s="190" t="s">
        <v>297</v>
      </c>
      <c r="GB981" s="190" t="s">
        <v>297</v>
      </c>
      <c r="GC981" s="190" t="s">
        <v>297</v>
      </c>
      <c r="GD981" s="190" t="s">
        <v>297</v>
      </c>
      <c r="GE981" s="190" t="s">
        <v>272</v>
      </c>
    </row>
    <row r="982" spans="1:187" x14ac:dyDescent="0.3">
      <c r="A982" s="190" t="s">
        <v>372</v>
      </c>
      <c r="B982" s="190">
        <v>3447</v>
      </c>
      <c r="C982" s="190" t="s">
        <v>200</v>
      </c>
      <c r="D982" s="190" t="s">
        <v>240</v>
      </c>
      <c r="E982" s="190" t="s">
        <v>455</v>
      </c>
      <c r="F982" s="190" t="s">
        <v>454</v>
      </c>
      <c r="G982" s="190" t="s">
        <v>270</v>
      </c>
      <c r="H982" s="190" t="s">
        <v>301</v>
      </c>
      <c r="I982" s="190" t="s">
        <v>301</v>
      </c>
      <c r="J982" s="190" t="s">
        <v>453</v>
      </c>
      <c r="K982" s="190" t="s">
        <v>271</v>
      </c>
      <c r="L982" s="190" t="s">
        <v>271</v>
      </c>
      <c r="M982" s="190" t="s">
        <v>271</v>
      </c>
      <c r="N982" s="190" t="s">
        <v>271</v>
      </c>
      <c r="O982" s="190" t="s">
        <v>271</v>
      </c>
      <c r="P982" s="190" t="s">
        <v>271</v>
      </c>
      <c r="Q982" s="191">
        <v>42491</v>
      </c>
      <c r="R982" s="191">
        <v>42582</v>
      </c>
      <c r="T982" s="190" t="s">
        <v>452</v>
      </c>
      <c r="U982" s="194">
        <v>37710</v>
      </c>
      <c r="V982" s="190" t="s">
        <v>451</v>
      </c>
      <c r="W982" s="190" t="s">
        <v>450</v>
      </c>
      <c r="X982" s="190" t="s">
        <v>449</v>
      </c>
      <c r="Y982" s="190" t="s">
        <v>271</v>
      </c>
      <c r="Z982" s="190" t="s">
        <v>271</v>
      </c>
      <c r="AA982" s="190" t="s">
        <v>271</v>
      </c>
      <c r="AB982" s="190" t="s">
        <v>448</v>
      </c>
      <c r="AC982" s="190" t="s">
        <v>447</v>
      </c>
      <c r="AD982" s="190" t="s">
        <v>325</v>
      </c>
      <c r="AE982" s="190" t="s">
        <v>446</v>
      </c>
      <c r="AF982" s="190" t="s">
        <v>445</v>
      </c>
      <c r="AG982" s="193" t="s">
        <v>271</v>
      </c>
      <c r="AH982" s="193" t="s">
        <v>271</v>
      </c>
      <c r="AI982" s="193">
        <v>0</v>
      </c>
      <c r="AJ982" s="193" t="s">
        <v>271</v>
      </c>
      <c r="AK982" s="193" t="s">
        <v>271</v>
      </c>
      <c r="AL982" s="193">
        <v>5080</v>
      </c>
      <c r="AM982" s="193">
        <v>0</v>
      </c>
      <c r="AN982" s="193">
        <v>0</v>
      </c>
      <c r="AO982" s="193">
        <v>0</v>
      </c>
      <c r="AP982" s="193">
        <v>2461</v>
      </c>
      <c r="AQ982" s="193">
        <v>2270</v>
      </c>
      <c r="AR982" s="193">
        <v>4731</v>
      </c>
      <c r="AS982" s="190" t="s">
        <v>271</v>
      </c>
      <c r="AT982" s="193" t="s">
        <v>271</v>
      </c>
      <c r="AU982" s="193" t="s">
        <v>271</v>
      </c>
      <c r="AV982" s="190" t="s">
        <v>271</v>
      </c>
      <c r="AW982" s="193" t="s">
        <v>271</v>
      </c>
      <c r="AX982" s="193" t="s">
        <v>271</v>
      </c>
      <c r="AY982" s="190" t="s">
        <v>271</v>
      </c>
      <c r="AZ982" s="193" t="s">
        <v>271</v>
      </c>
      <c r="BA982" s="193" t="s">
        <v>271</v>
      </c>
      <c r="BB982" s="190" t="s">
        <v>271</v>
      </c>
      <c r="BC982" s="193" t="s">
        <v>271</v>
      </c>
      <c r="BD982" s="193" t="s">
        <v>271</v>
      </c>
      <c r="BE982" s="190" t="s">
        <v>287</v>
      </c>
      <c r="BF982" s="193">
        <v>1010</v>
      </c>
      <c r="BG982" s="193">
        <v>5050</v>
      </c>
      <c r="BH982" s="190" t="s">
        <v>271</v>
      </c>
      <c r="BI982" s="193" t="s">
        <v>271</v>
      </c>
      <c r="BJ982" s="193" t="s">
        <v>271</v>
      </c>
      <c r="BK982" s="190" t="s">
        <v>271</v>
      </c>
      <c r="BL982" s="193" t="s">
        <v>271</v>
      </c>
      <c r="BM982" s="193" t="s">
        <v>271</v>
      </c>
      <c r="BN982" s="190" t="s">
        <v>271</v>
      </c>
      <c r="BO982" s="193" t="s">
        <v>271</v>
      </c>
      <c r="BP982" s="193" t="s">
        <v>271</v>
      </c>
      <c r="BQ982" s="190" t="s">
        <v>271</v>
      </c>
      <c r="BR982" s="193" t="s">
        <v>271</v>
      </c>
      <c r="BS982" s="193" t="s">
        <v>271</v>
      </c>
      <c r="BT982" s="190" t="s">
        <v>287</v>
      </c>
      <c r="BU982" s="193">
        <v>4731</v>
      </c>
      <c r="BV982" s="193">
        <v>0</v>
      </c>
      <c r="BW982" s="193">
        <v>0</v>
      </c>
      <c r="BX982" s="193">
        <v>0</v>
      </c>
      <c r="BY982" s="193">
        <v>0</v>
      </c>
      <c r="BZ982" s="193">
        <v>0</v>
      </c>
      <c r="CA982" s="193">
        <v>0</v>
      </c>
      <c r="CB982" s="193">
        <v>0</v>
      </c>
      <c r="CC982" s="190" t="s">
        <v>271</v>
      </c>
      <c r="CD982" s="193" t="s">
        <v>271</v>
      </c>
      <c r="CE982" s="193" t="s">
        <v>271</v>
      </c>
      <c r="CF982" s="190" t="s">
        <v>271</v>
      </c>
      <c r="CG982" s="193" t="s">
        <v>271</v>
      </c>
      <c r="CH982" s="193" t="s">
        <v>271</v>
      </c>
      <c r="CI982" s="190" t="s">
        <v>271</v>
      </c>
      <c r="CJ982" s="193" t="s">
        <v>271</v>
      </c>
      <c r="CK982" s="193" t="s">
        <v>271</v>
      </c>
      <c r="CL982" s="190" t="s">
        <v>271</v>
      </c>
      <c r="CM982" s="193" t="s">
        <v>271</v>
      </c>
      <c r="CN982" s="193" t="s">
        <v>271</v>
      </c>
      <c r="CO982" s="190" t="s">
        <v>271</v>
      </c>
      <c r="CP982" s="193" t="s">
        <v>271</v>
      </c>
      <c r="CQ982" s="193" t="s">
        <v>271</v>
      </c>
      <c r="CR982" s="190" t="s">
        <v>271</v>
      </c>
      <c r="CS982" s="193" t="s">
        <v>271</v>
      </c>
      <c r="CT982" s="193" t="s">
        <v>271</v>
      </c>
      <c r="CU982" s="190" t="s">
        <v>271</v>
      </c>
      <c r="CV982" s="193" t="s">
        <v>271</v>
      </c>
      <c r="CW982" s="193" t="s">
        <v>271</v>
      </c>
      <c r="CX982" s="190" t="s">
        <v>271</v>
      </c>
      <c r="CY982" s="193" t="s">
        <v>271</v>
      </c>
      <c r="CZ982" s="193" t="s">
        <v>271</v>
      </c>
      <c r="DA982" s="190" t="s">
        <v>271</v>
      </c>
      <c r="DB982" s="193" t="s">
        <v>271</v>
      </c>
      <c r="DC982" s="193" t="s">
        <v>271</v>
      </c>
      <c r="DD982" s="190" t="s">
        <v>271</v>
      </c>
      <c r="DE982" s="193" t="s">
        <v>271</v>
      </c>
      <c r="DF982" s="193" t="s">
        <v>271</v>
      </c>
      <c r="DG982" s="190" t="s">
        <v>271</v>
      </c>
      <c r="DH982" s="193" t="s">
        <v>271</v>
      </c>
      <c r="DI982" s="193" t="s">
        <v>271</v>
      </c>
      <c r="DJ982" s="190" t="s">
        <v>271</v>
      </c>
      <c r="DK982" s="193" t="s">
        <v>271</v>
      </c>
      <c r="DL982" s="193" t="s">
        <v>271</v>
      </c>
      <c r="DM982" s="190" t="s">
        <v>271</v>
      </c>
      <c r="DN982" s="193" t="s">
        <v>271</v>
      </c>
      <c r="DO982" s="193" t="s">
        <v>271</v>
      </c>
      <c r="DP982" s="190" t="s">
        <v>271</v>
      </c>
      <c r="DQ982" s="193" t="s">
        <v>271</v>
      </c>
      <c r="DR982" s="193" t="s">
        <v>271</v>
      </c>
      <c r="DS982" s="190" t="s">
        <v>271</v>
      </c>
      <c r="DT982" s="193" t="s">
        <v>271</v>
      </c>
      <c r="DU982" s="193" t="s">
        <v>271</v>
      </c>
      <c r="DV982" s="190" t="s">
        <v>271</v>
      </c>
      <c r="DW982" s="193" t="s">
        <v>271</v>
      </c>
      <c r="DX982" s="193" t="s">
        <v>271</v>
      </c>
      <c r="DY982" s="190" t="s">
        <v>356</v>
      </c>
      <c r="DZ982" s="190" t="s">
        <v>272</v>
      </c>
      <c r="EA982" s="190" t="s">
        <v>427</v>
      </c>
      <c r="EB982" s="190" t="s">
        <v>307</v>
      </c>
      <c r="EC982" s="190" t="s">
        <v>297</v>
      </c>
      <c r="ED982" s="190" t="s">
        <v>271</v>
      </c>
      <c r="EE982" s="190" t="s">
        <v>271</v>
      </c>
      <c r="EF982" s="190" t="s">
        <v>444</v>
      </c>
      <c r="EG982" s="190" t="s">
        <v>321</v>
      </c>
      <c r="EH982" s="190" t="s">
        <v>320</v>
      </c>
      <c r="EI982" s="190" t="s">
        <v>319</v>
      </c>
      <c r="EJ982" s="190" t="s">
        <v>245</v>
      </c>
      <c r="EK982" s="190" t="s">
        <v>351</v>
      </c>
      <c r="EL982" s="190" t="s">
        <v>272</v>
      </c>
      <c r="EM982" s="190" t="s">
        <v>272</v>
      </c>
      <c r="EN982" s="190" t="s">
        <v>272</v>
      </c>
      <c r="EO982" s="190" t="s">
        <v>272</v>
      </c>
      <c r="EP982" s="190" t="s">
        <v>350</v>
      </c>
      <c r="EQ982" s="190">
        <v>4</v>
      </c>
      <c r="ER982" s="190" t="s">
        <v>404</v>
      </c>
      <c r="ES982" s="190" t="s">
        <v>272</v>
      </c>
      <c r="ET982" s="190" t="s">
        <v>272</v>
      </c>
      <c r="EU982" s="190" t="s">
        <v>297</v>
      </c>
      <c r="EV982" s="190" t="s">
        <v>272</v>
      </c>
      <c r="EW982" s="190" t="s">
        <v>281</v>
      </c>
      <c r="EX982" s="190">
        <v>3</v>
      </c>
      <c r="EY982" s="190" t="s">
        <v>318</v>
      </c>
      <c r="EZ982" s="190" t="s">
        <v>266</v>
      </c>
      <c r="FA982" s="190" t="s">
        <v>258</v>
      </c>
      <c r="FB982" s="193">
        <v>1</v>
      </c>
      <c r="FC982" s="190" t="s">
        <v>348</v>
      </c>
      <c r="FD982" s="190" t="s">
        <v>443</v>
      </c>
      <c r="FE982" s="190" t="s">
        <v>442</v>
      </c>
      <c r="FF982" s="190" t="s">
        <v>262</v>
      </c>
      <c r="FG982" s="190" t="s">
        <v>271</v>
      </c>
      <c r="FH982" s="190" t="s">
        <v>441</v>
      </c>
      <c r="FI982" s="190" t="s">
        <v>440</v>
      </c>
      <c r="FJ982" s="190" t="s">
        <v>439</v>
      </c>
      <c r="FK982" s="190" t="s">
        <v>438</v>
      </c>
      <c r="FL982" s="190" t="s">
        <v>437</v>
      </c>
      <c r="FM982" s="190" t="s">
        <v>436</v>
      </c>
      <c r="FN982" s="190" t="s">
        <v>435</v>
      </c>
      <c r="FO982" s="190" t="s">
        <v>434</v>
      </c>
      <c r="FP982" s="190" t="s">
        <v>433</v>
      </c>
      <c r="FQ982" s="193">
        <v>0</v>
      </c>
      <c r="FR982" s="193">
        <v>4731</v>
      </c>
      <c r="FS982" s="190" t="s">
        <v>271</v>
      </c>
      <c r="FT982" s="190" t="s">
        <v>271</v>
      </c>
      <c r="FU982" s="190" t="s">
        <v>272</v>
      </c>
      <c r="FV982" s="190" t="s">
        <v>272</v>
      </c>
      <c r="FW982" s="190" t="s">
        <v>271</v>
      </c>
      <c r="FX982" s="190" t="s">
        <v>271</v>
      </c>
      <c r="FY982" s="190" t="s">
        <v>271</v>
      </c>
      <c r="FZ982" s="190" t="s">
        <v>271</v>
      </c>
      <c r="GA982" s="190" t="s">
        <v>271</v>
      </c>
      <c r="GB982" s="190" t="s">
        <v>271</v>
      </c>
      <c r="GC982" s="190" t="s">
        <v>271</v>
      </c>
      <c r="GD982" s="190" t="s">
        <v>271</v>
      </c>
      <c r="GE982" s="190" t="s">
        <v>272</v>
      </c>
    </row>
    <row r="983" spans="1:187" x14ac:dyDescent="0.3">
      <c r="A983" s="190" t="s">
        <v>372</v>
      </c>
      <c r="B983" s="190">
        <v>3449</v>
      </c>
      <c r="C983" s="190" t="s">
        <v>200</v>
      </c>
      <c r="D983" s="190" t="s">
        <v>240</v>
      </c>
      <c r="E983" s="190" t="s">
        <v>432</v>
      </c>
      <c r="F983" s="190" t="s">
        <v>431</v>
      </c>
      <c r="G983" s="190" t="s">
        <v>270</v>
      </c>
      <c r="H983" s="190" t="s">
        <v>369</v>
      </c>
      <c r="I983" s="190" t="s">
        <v>368</v>
      </c>
      <c r="J983" s="190" t="s">
        <v>412</v>
      </c>
      <c r="K983" s="190" t="s">
        <v>271</v>
      </c>
      <c r="L983" s="190" t="s">
        <v>271</v>
      </c>
      <c r="M983" s="190" t="s">
        <v>271</v>
      </c>
      <c r="N983" s="190" t="s">
        <v>271</v>
      </c>
      <c r="O983" s="190" t="s">
        <v>271</v>
      </c>
      <c r="P983" s="190" t="s">
        <v>271</v>
      </c>
      <c r="Q983" s="191">
        <v>41456</v>
      </c>
      <c r="R983" s="191">
        <v>42916</v>
      </c>
      <c r="T983" s="190" t="s">
        <v>391</v>
      </c>
      <c r="U983" s="194">
        <v>1511580.6</v>
      </c>
      <c r="V983" s="190" t="s">
        <v>411</v>
      </c>
      <c r="W983" s="190" t="s">
        <v>410</v>
      </c>
      <c r="X983" s="190" t="s">
        <v>409</v>
      </c>
      <c r="Y983" s="190" t="s">
        <v>271</v>
      </c>
      <c r="Z983" s="190" t="s">
        <v>271</v>
      </c>
      <c r="AA983" s="190" t="s">
        <v>271</v>
      </c>
      <c r="AB983" s="190" t="s">
        <v>310</v>
      </c>
      <c r="AC983" s="190" t="s">
        <v>430</v>
      </c>
      <c r="AD983" s="190" t="s">
        <v>289</v>
      </c>
      <c r="AE983" s="190" t="s">
        <v>429</v>
      </c>
      <c r="AF983" s="190" t="s">
        <v>428</v>
      </c>
      <c r="AG983" s="193">
        <v>9325</v>
      </c>
      <c r="AH983" s="193">
        <v>5191</v>
      </c>
      <c r="AI983" s="193">
        <v>14516</v>
      </c>
      <c r="AJ983" s="193">
        <v>4463</v>
      </c>
      <c r="AK983" s="193">
        <v>2595</v>
      </c>
      <c r="AL983" s="193">
        <v>7058</v>
      </c>
      <c r="AM983" s="193">
        <v>0</v>
      </c>
      <c r="AN983" s="193">
        <v>0</v>
      </c>
      <c r="AO983" s="193">
        <v>0</v>
      </c>
      <c r="AP983" s="193">
        <v>0</v>
      </c>
      <c r="AQ983" s="193">
        <v>0</v>
      </c>
      <c r="AR983" s="193">
        <v>0</v>
      </c>
      <c r="AS983" s="190" t="s">
        <v>271</v>
      </c>
      <c r="AT983" s="193" t="s">
        <v>271</v>
      </c>
      <c r="AU983" s="193" t="s">
        <v>271</v>
      </c>
      <c r="AV983" s="190" t="s">
        <v>271</v>
      </c>
      <c r="AW983" s="193" t="s">
        <v>271</v>
      </c>
      <c r="AX983" s="193" t="s">
        <v>271</v>
      </c>
      <c r="AY983" s="190" t="s">
        <v>271</v>
      </c>
      <c r="AZ983" s="193" t="s">
        <v>271</v>
      </c>
      <c r="BA983" s="193" t="s">
        <v>271</v>
      </c>
      <c r="BB983" s="190" t="s">
        <v>271</v>
      </c>
      <c r="BC983" s="193" t="s">
        <v>271</v>
      </c>
      <c r="BD983" s="193" t="s">
        <v>271</v>
      </c>
      <c r="BE983" s="190" t="s">
        <v>271</v>
      </c>
      <c r="BF983" s="193" t="s">
        <v>271</v>
      </c>
      <c r="BG983" s="193" t="s">
        <v>271</v>
      </c>
      <c r="BH983" s="190" t="s">
        <v>271</v>
      </c>
      <c r="BI983" s="193" t="s">
        <v>271</v>
      </c>
      <c r="BJ983" s="193" t="s">
        <v>271</v>
      </c>
      <c r="BK983" s="190" t="s">
        <v>271</v>
      </c>
      <c r="BL983" s="193" t="s">
        <v>271</v>
      </c>
      <c r="BM983" s="193" t="s">
        <v>271</v>
      </c>
      <c r="BN983" s="190" t="s">
        <v>271</v>
      </c>
      <c r="BO983" s="193" t="s">
        <v>271</v>
      </c>
      <c r="BP983" s="193" t="s">
        <v>271</v>
      </c>
      <c r="BQ983" s="190" t="s">
        <v>271</v>
      </c>
      <c r="BR983" s="193" t="s">
        <v>271</v>
      </c>
      <c r="BS983" s="193" t="s">
        <v>271</v>
      </c>
      <c r="BT983" s="190" t="s">
        <v>271</v>
      </c>
      <c r="BU983" s="193" t="s">
        <v>271</v>
      </c>
      <c r="BV983" s="193" t="s">
        <v>271</v>
      </c>
      <c r="BW983" s="193">
        <v>1027</v>
      </c>
      <c r="BX983" s="193">
        <v>1958</v>
      </c>
      <c r="BY983" s="193">
        <v>2985</v>
      </c>
      <c r="BZ983" s="193">
        <v>1125</v>
      </c>
      <c r="CA983" s="193">
        <v>195</v>
      </c>
      <c r="CB983" s="193">
        <v>1320</v>
      </c>
      <c r="CC983" s="190" t="s">
        <v>287</v>
      </c>
      <c r="CD983" s="193">
        <v>450</v>
      </c>
      <c r="CE983" s="193">
        <v>2250</v>
      </c>
      <c r="CF983" s="190" t="s">
        <v>287</v>
      </c>
      <c r="CG983" s="193">
        <v>450</v>
      </c>
      <c r="CH983" s="193">
        <v>2250</v>
      </c>
      <c r="CI983" s="190" t="s">
        <v>271</v>
      </c>
      <c r="CJ983" s="193" t="s">
        <v>271</v>
      </c>
      <c r="CK983" s="193" t="s">
        <v>271</v>
      </c>
      <c r="CL983" s="190" t="s">
        <v>271</v>
      </c>
      <c r="CM983" s="193" t="s">
        <v>271</v>
      </c>
      <c r="CN983" s="193" t="s">
        <v>271</v>
      </c>
      <c r="CO983" s="190" t="s">
        <v>287</v>
      </c>
      <c r="CP983" s="193">
        <v>0</v>
      </c>
      <c r="CQ983" s="193">
        <v>0</v>
      </c>
      <c r="CR983" s="190" t="s">
        <v>271</v>
      </c>
      <c r="CS983" s="193" t="s">
        <v>271</v>
      </c>
      <c r="CT983" s="193" t="s">
        <v>271</v>
      </c>
      <c r="CU983" s="190" t="s">
        <v>271</v>
      </c>
      <c r="CV983" s="193" t="s">
        <v>271</v>
      </c>
      <c r="CW983" s="193" t="s">
        <v>271</v>
      </c>
      <c r="CX983" s="190" t="s">
        <v>287</v>
      </c>
      <c r="CY983" s="193">
        <v>1320</v>
      </c>
      <c r="CZ983" s="193">
        <v>2985</v>
      </c>
      <c r="DA983" s="190" t="s">
        <v>287</v>
      </c>
      <c r="DB983" s="193">
        <v>1320</v>
      </c>
      <c r="DC983" s="193">
        <v>2985</v>
      </c>
      <c r="DD983" s="190" t="s">
        <v>271</v>
      </c>
      <c r="DE983" s="193" t="s">
        <v>271</v>
      </c>
      <c r="DF983" s="193" t="s">
        <v>271</v>
      </c>
      <c r="DG983" s="190" t="s">
        <v>271</v>
      </c>
      <c r="DH983" s="193" t="s">
        <v>271</v>
      </c>
      <c r="DI983" s="193" t="s">
        <v>271</v>
      </c>
      <c r="DJ983" s="190" t="s">
        <v>271</v>
      </c>
      <c r="DK983" s="193" t="s">
        <v>271</v>
      </c>
      <c r="DL983" s="193" t="s">
        <v>271</v>
      </c>
      <c r="DM983" s="190" t="s">
        <v>287</v>
      </c>
      <c r="DN983" s="193">
        <v>1320</v>
      </c>
      <c r="DO983" s="193">
        <v>2985</v>
      </c>
      <c r="DP983" s="190" t="s">
        <v>271</v>
      </c>
      <c r="DQ983" s="193" t="s">
        <v>271</v>
      </c>
      <c r="DR983" s="193" t="s">
        <v>271</v>
      </c>
      <c r="DS983" s="190" t="s">
        <v>271</v>
      </c>
      <c r="DT983" s="193" t="s">
        <v>271</v>
      </c>
      <c r="DU983" s="193" t="s">
        <v>271</v>
      </c>
      <c r="DV983" s="190" t="s">
        <v>287</v>
      </c>
      <c r="DW983" s="193">
        <v>1320</v>
      </c>
      <c r="DX983" s="193">
        <v>2985</v>
      </c>
      <c r="DY983" s="190" t="s">
        <v>356</v>
      </c>
      <c r="DZ983" s="190" t="s">
        <v>272</v>
      </c>
      <c r="EA983" s="190" t="s">
        <v>427</v>
      </c>
      <c r="EB983" s="190" t="s">
        <v>307</v>
      </c>
      <c r="EC983" s="190" t="s">
        <v>272</v>
      </c>
      <c r="ED983" s="190" t="s">
        <v>427</v>
      </c>
      <c r="EE983" s="190" t="s">
        <v>426</v>
      </c>
      <c r="EF983" s="190" t="s">
        <v>425</v>
      </c>
      <c r="EG983" s="190" t="s">
        <v>321</v>
      </c>
      <c r="EH983" s="190" t="s">
        <v>320</v>
      </c>
      <c r="EI983" s="190" t="s">
        <v>319</v>
      </c>
      <c r="EJ983" s="190" t="s">
        <v>245</v>
      </c>
      <c r="EK983" s="190" t="s">
        <v>351</v>
      </c>
      <c r="EL983" s="190" t="s">
        <v>272</v>
      </c>
      <c r="EM983" s="190" t="s">
        <v>272</v>
      </c>
      <c r="EN983" s="190" t="s">
        <v>272</v>
      </c>
      <c r="EO983" s="190" t="s">
        <v>272</v>
      </c>
      <c r="EP983" s="190" t="s">
        <v>350</v>
      </c>
      <c r="EQ983" s="190">
        <v>4</v>
      </c>
      <c r="ER983" s="190" t="s">
        <v>404</v>
      </c>
      <c r="ES983" s="190" t="s">
        <v>272</v>
      </c>
      <c r="ET983" s="190" t="s">
        <v>272</v>
      </c>
      <c r="EU983" s="190" t="s">
        <v>272</v>
      </c>
      <c r="EV983" s="190" t="s">
        <v>272</v>
      </c>
      <c r="EW983" s="190" t="s">
        <v>279</v>
      </c>
      <c r="EX983" s="190">
        <v>4</v>
      </c>
      <c r="EY983" s="190" t="s">
        <v>318</v>
      </c>
      <c r="EZ983" s="190" t="s">
        <v>266</v>
      </c>
      <c r="FA983" s="190" t="s">
        <v>258</v>
      </c>
      <c r="FB983" s="193">
        <v>2</v>
      </c>
      <c r="FC983" s="190" t="s">
        <v>276</v>
      </c>
      <c r="FD983" s="190" t="s">
        <v>276</v>
      </c>
      <c r="FE983" s="190" t="s">
        <v>348</v>
      </c>
      <c r="FF983" s="190" t="s">
        <v>264</v>
      </c>
      <c r="FG983" s="190" t="s">
        <v>424</v>
      </c>
      <c r="FH983" s="190" t="s">
        <v>423</v>
      </c>
      <c r="FI983" s="190" t="s">
        <v>422</v>
      </c>
      <c r="FJ983" s="190" t="s">
        <v>421</v>
      </c>
      <c r="FK983" s="190" t="s">
        <v>420</v>
      </c>
      <c r="FL983" s="190" t="s">
        <v>419</v>
      </c>
      <c r="FM983" s="190" t="s">
        <v>418</v>
      </c>
      <c r="FN983" s="190" t="s">
        <v>417</v>
      </c>
      <c r="FO983" s="190" t="s">
        <v>416</v>
      </c>
      <c r="FP983" s="190" t="s">
        <v>415</v>
      </c>
      <c r="FQ983" s="193">
        <v>2985</v>
      </c>
      <c r="FR983" s="193">
        <v>1320</v>
      </c>
      <c r="FS983" s="190" t="s">
        <v>271</v>
      </c>
      <c r="FT983" s="190" t="s">
        <v>271</v>
      </c>
      <c r="FU983" s="190" t="s">
        <v>271</v>
      </c>
      <c r="FV983" s="190" t="s">
        <v>271</v>
      </c>
      <c r="FW983" s="190" t="s">
        <v>271</v>
      </c>
      <c r="FX983" s="190" t="s">
        <v>271</v>
      </c>
      <c r="FY983" s="190" t="s">
        <v>271</v>
      </c>
      <c r="FZ983" s="190" t="s">
        <v>271</v>
      </c>
      <c r="GA983" s="190" t="s">
        <v>271</v>
      </c>
      <c r="GB983" s="190" t="s">
        <v>271</v>
      </c>
      <c r="GC983" s="190" t="s">
        <v>272</v>
      </c>
      <c r="GD983" s="190" t="s">
        <v>272</v>
      </c>
      <c r="GE983" s="190" t="s">
        <v>272</v>
      </c>
    </row>
    <row r="984" spans="1:187" x14ac:dyDescent="0.3">
      <c r="A984" s="190" t="s">
        <v>372</v>
      </c>
      <c r="B984" s="190">
        <v>3453</v>
      </c>
      <c r="C984" s="190" t="s">
        <v>200</v>
      </c>
      <c r="D984" s="190" t="s">
        <v>240</v>
      </c>
      <c r="E984" s="190" t="s">
        <v>414</v>
      </c>
      <c r="F984" s="190" t="s">
        <v>413</v>
      </c>
      <c r="G984" s="190" t="s">
        <v>270</v>
      </c>
      <c r="H984" s="190" t="s">
        <v>369</v>
      </c>
      <c r="I984" s="190" t="s">
        <v>368</v>
      </c>
      <c r="J984" s="190" t="s">
        <v>412</v>
      </c>
      <c r="K984" s="190" t="s">
        <v>271</v>
      </c>
      <c r="L984" s="190" t="s">
        <v>271</v>
      </c>
      <c r="M984" s="190" t="s">
        <v>271</v>
      </c>
      <c r="N984" s="190" t="s">
        <v>271</v>
      </c>
      <c r="O984" s="190" t="s">
        <v>271</v>
      </c>
      <c r="P984" s="190" t="s">
        <v>271</v>
      </c>
      <c r="Q984" s="191">
        <v>42461</v>
      </c>
      <c r="R984" s="191">
        <v>43708</v>
      </c>
      <c r="T984" s="190" t="s">
        <v>391</v>
      </c>
      <c r="U984" s="194">
        <v>573342</v>
      </c>
      <c r="V984" s="190" t="s">
        <v>411</v>
      </c>
      <c r="W984" s="190" t="s">
        <v>410</v>
      </c>
      <c r="X984" s="190" t="s">
        <v>409</v>
      </c>
      <c r="Y984" s="190" t="s">
        <v>271</v>
      </c>
      <c r="Z984" s="190" t="s">
        <v>271</v>
      </c>
      <c r="AA984" s="190" t="s">
        <v>271</v>
      </c>
      <c r="AB984" s="190" t="s">
        <v>310</v>
      </c>
      <c r="AC984" s="190" t="s">
        <v>408</v>
      </c>
      <c r="AD984" s="190" t="s">
        <v>289</v>
      </c>
      <c r="AE984" s="190" t="s">
        <v>407</v>
      </c>
      <c r="AF984" s="190" t="s">
        <v>406</v>
      </c>
      <c r="AG984" s="193">
        <v>900</v>
      </c>
      <c r="AH984" s="193">
        <v>825</v>
      </c>
      <c r="AI984" s="193">
        <v>1200</v>
      </c>
      <c r="AJ984" s="193">
        <v>450</v>
      </c>
      <c r="AK984" s="193">
        <v>300</v>
      </c>
      <c r="AL984" s="193">
        <v>600</v>
      </c>
      <c r="AM984" s="193" t="s">
        <v>271</v>
      </c>
      <c r="AN984" s="193" t="s">
        <v>271</v>
      </c>
      <c r="AO984" s="193">
        <v>0</v>
      </c>
      <c r="AP984" s="193" t="s">
        <v>271</v>
      </c>
      <c r="AQ984" s="193" t="s">
        <v>271</v>
      </c>
      <c r="AR984" s="193">
        <v>0</v>
      </c>
      <c r="AS984" s="190" t="s">
        <v>271</v>
      </c>
      <c r="AT984" s="193" t="s">
        <v>271</v>
      </c>
      <c r="AU984" s="193" t="s">
        <v>271</v>
      </c>
      <c r="AV984" s="190" t="s">
        <v>271</v>
      </c>
      <c r="AW984" s="193" t="s">
        <v>271</v>
      </c>
      <c r="AX984" s="193" t="s">
        <v>271</v>
      </c>
      <c r="AY984" s="190" t="s">
        <v>271</v>
      </c>
      <c r="AZ984" s="193" t="s">
        <v>271</v>
      </c>
      <c r="BA984" s="193" t="s">
        <v>271</v>
      </c>
      <c r="BB984" s="190" t="s">
        <v>271</v>
      </c>
      <c r="BC984" s="193" t="s">
        <v>271</v>
      </c>
      <c r="BD984" s="193" t="s">
        <v>271</v>
      </c>
      <c r="BE984" s="190" t="s">
        <v>271</v>
      </c>
      <c r="BF984" s="193" t="s">
        <v>271</v>
      </c>
      <c r="BG984" s="193" t="s">
        <v>271</v>
      </c>
      <c r="BH984" s="190" t="s">
        <v>271</v>
      </c>
      <c r="BI984" s="193" t="s">
        <v>271</v>
      </c>
      <c r="BJ984" s="193" t="s">
        <v>271</v>
      </c>
      <c r="BK984" s="190" t="s">
        <v>271</v>
      </c>
      <c r="BL984" s="193" t="s">
        <v>271</v>
      </c>
      <c r="BM984" s="193" t="s">
        <v>271</v>
      </c>
      <c r="BN984" s="190" t="s">
        <v>271</v>
      </c>
      <c r="BO984" s="193" t="s">
        <v>271</v>
      </c>
      <c r="BP984" s="193" t="s">
        <v>271</v>
      </c>
      <c r="BQ984" s="190" t="s">
        <v>271</v>
      </c>
      <c r="BR984" s="193" t="s">
        <v>271</v>
      </c>
      <c r="BS984" s="193" t="s">
        <v>271</v>
      </c>
      <c r="BT984" s="190" t="s">
        <v>271</v>
      </c>
      <c r="BU984" s="193" t="s">
        <v>271</v>
      </c>
      <c r="BV984" s="193" t="s">
        <v>271</v>
      </c>
      <c r="BW984" s="193" t="s">
        <v>271</v>
      </c>
      <c r="BX984" s="193" t="s">
        <v>271</v>
      </c>
      <c r="BY984" s="193">
        <v>0</v>
      </c>
      <c r="BZ984" s="193" t="s">
        <v>271</v>
      </c>
      <c r="CA984" s="193" t="s">
        <v>271</v>
      </c>
      <c r="CB984" s="193">
        <v>0</v>
      </c>
      <c r="CC984" s="190" t="s">
        <v>287</v>
      </c>
      <c r="CD984" s="193">
        <v>0</v>
      </c>
      <c r="CE984" s="193">
        <v>0</v>
      </c>
      <c r="CF984" s="190" t="s">
        <v>271</v>
      </c>
      <c r="CG984" s="193" t="s">
        <v>271</v>
      </c>
      <c r="CH984" s="193" t="s">
        <v>271</v>
      </c>
      <c r="CI984" s="190" t="s">
        <v>271</v>
      </c>
      <c r="CJ984" s="193" t="s">
        <v>271</v>
      </c>
      <c r="CK984" s="193" t="s">
        <v>271</v>
      </c>
      <c r="CL984" s="190" t="s">
        <v>271</v>
      </c>
      <c r="CM984" s="193" t="s">
        <v>271</v>
      </c>
      <c r="CN984" s="193" t="s">
        <v>271</v>
      </c>
      <c r="CO984" s="190" t="s">
        <v>287</v>
      </c>
      <c r="CP984" s="193">
        <v>0</v>
      </c>
      <c r="CQ984" s="193">
        <v>0</v>
      </c>
      <c r="CR984" s="190" t="s">
        <v>271</v>
      </c>
      <c r="CS984" s="193" t="s">
        <v>271</v>
      </c>
      <c r="CT984" s="193" t="s">
        <v>271</v>
      </c>
      <c r="CU984" s="190" t="s">
        <v>271</v>
      </c>
      <c r="CV984" s="193" t="s">
        <v>271</v>
      </c>
      <c r="CW984" s="193" t="s">
        <v>271</v>
      </c>
      <c r="CX984" s="190" t="s">
        <v>271</v>
      </c>
      <c r="CY984" s="193" t="s">
        <v>271</v>
      </c>
      <c r="CZ984" s="193" t="s">
        <v>271</v>
      </c>
      <c r="DA984" s="190" t="s">
        <v>287</v>
      </c>
      <c r="DB984" s="193">
        <v>0</v>
      </c>
      <c r="DC984" s="193">
        <v>0</v>
      </c>
      <c r="DD984" s="190" t="s">
        <v>271</v>
      </c>
      <c r="DE984" s="193" t="s">
        <v>271</v>
      </c>
      <c r="DF984" s="193" t="s">
        <v>271</v>
      </c>
      <c r="DG984" s="190" t="s">
        <v>271</v>
      </c>
      <c r="DH984" s="193" t="s">
        <v>271</v>
      </c>
      <c r="DI984" s="193" t="s">
        <v>271</v>
      </c>
      <c r="DJ984" s="190" t="s">
        <v>271</v>
      </c>
      <c r="DK984" s="193" t="s">
        <v>271</v>
      </c>
      <c r="DL984" s="193" t="s">
        <v>271</v>
      </c>
      <c r="DM984" s="190" t="s">
        <v>271</v>
      </c>
      <c r="DN984" s="193" t="s">
        <v>271</v>
      </c>
      <c r="DO984" s="193" t="s">
        <v>271</v>
      </c>
      <c r="DP984" s="190" t="s">
        <v>271</v>
      </c>
      <c r="DQ984" s="193" t="s">
        <v>271</v>
      </c>
      <c r="DR984" s="193" t="s">
        <v>271</v>
      </c>
      <c r="DS984" s="190" t="s">
        <v>271</v>
      </c>
      <c r="DT984" s="193" t="s">
        <v>271</v>
      </c>
      <c r="DU984" s="193" t="s">
        <v>271</v>
      </c>
      <c r="DV984" s="190" t="s">
        <v>287</v>
      </c>
      <c r="DW984" s="193">
        <v>0</v>
      </c>
      <c r="DX984" s="193">
        <v>0</v>
      </c>
      <c r="DY984" s="190" t="s">
        <v>356</v>
      </c>
      <c r="DZ984" s="190" t="s">
        <v>297</v>
      </c>
      <c r="EA984" s="190" t="s">
        <v>271</v>
      </c>
      <c r="EB984" s="190" t="s">
        <v>271</v>
      </c>
      <c r="EC984" s="190" t="s">
        <v>272</v>
      </c>
      <c r="ED984" s="190" t="s">
        <v>308</v>
      </c>
      <c r="EE984" s="190" t="s">
        <v>307</v>
      </c>
      <c r="EF984" s="190" t="s">
        <v>405</v>
      </c>
      <c r="EG984" s="190" t="s">
        <v>352</v>
      </c>
      <c r="EH984" s="190" t="s">
        <v>380</v>
      </c>
      <c r="EI984" s="190" t="s">
        <v>319</v>
      </c>
      <c r="EJ984" s="190" t="s">
        <v>245</v>
      </c>
      <c r="EK984" s="190" t="s">
        <v>351</v>
      </c>
      <c r="EL984" s="190" t="s">
        <v>272</v>
      </c>
      <c r="EM984" s="190" t="s">
        <v>272</v>
      </c>
      <c r="EN984" s="190" t="s">
        <v>272</v>
      </c>
      <c r="EO984" s="190" t="s">
        <v>272</v>
      </c>
      <c r="EP984" s="190" t="s">
        <v>350</v>
      </c>
      <c r="EQ984" s="190">
        <v>4</v>
      </c>
      <c r="ER984" s="190" t="s">
        <v>404</v>
      </c>
      <c r="ES984" s="190" t="s">
        <v>272</v>
      </c>
      <c r="ET984" s="190" t="s">
        <v>272</v>
      </c>
      <c r="EU984" s="190" t="s">
        <v>272</v>
      </c>
      <c r="EV984" s="190" t="s">
        <v>272</v>
      </c>
      <c r="EW984" s="190" t="s">
        <v>279</v>
      </c>
      <c r="EX984" s="190">
        <v>4</v>
      </c>
      <c r="EY984" s="190" t="s">
        <v>318</v>
      </c>
      <c r="EZ984" s="190" t="s">
        <v>266</v>
      </c>
      <c r="FA984" s="190" t="s">
        <v>257</v>
      </c>
      <c r="FB984" s="193">
        <v>5</v>
      </c>
      <c r="FC984" s="190" t="s">
        <v>300</v>
      </c>
      <c r="FD984" s="190" t="s">
        <v>276</v>
      </c>
      <c r="FE984" s="190" t="s">
        <v>348</v>
      </c>
      <c r="FF984" s="190" t="s">
        <v>271</v>
      </c>
      <c r="FG984" s="190" t="s">
        <v>271</v>
      </c>
      <c r="FH984" s="190" t="s">
        <v>403</v>
      </c>
      <c r="FI984" s="190" t="s">
        <v>402</v>
      </c>
      <c r="FJ984" s="190" t="s">
        <v>401</v>
      </c>
      <c r="FK984" s="190" t="s">
        <v>400</v>
      </c>
      <c r="FL984" s="190" t="s">
        <v>399</v>
      </c>
      <c r="FM984" s="190" t="s">
        <v>398</v>
      </c>
      <c r="FN984" s="190" t="s">
        <v>397</v>
      </c>
      <c r="FO984" s="190" t="s">
        <v>396</v>
      </c>
      <c r="FP984" s="190" t="s">
        <v>395</v>
      </c>
      <c r="FQ984" s="193">
        <v>0</v>
      </c>
      <c r="FR984" s="193">
        <v>0</v>
      </c>
      <c r="FS984" s="190" t="s">
        <v>271</v>
      </c>
      <c r="FT984" s="190" t="s">
        <v>271</v>
      </c>
      <c r="FU984" s="190" t="s">
        <v>271</v>
      </c>
      <c r="FV984" s="190" t="s">
        <v>271</v>
      </c>
      <c r="FW984" s="190" t="s">
        <v>271</v>
      </c>
      <c r="FX984" s="190" t="s">
        <v>271</v>
      </c>
      <c r="FY984" s="190" t="s">
        <v>271</v>
      </c>
      <c r="FZ984" s="190" t="s">
        <v>271</v>
      </c>
      <c r="GA984" s="190" t="s">
        <v>272</v>
      </c>
      <c r="GB984" s="190" t="s">
        <v>271</v>
      </c>
      <c r="GC984" s="190" t="s">
        <v>272</v>
      </c>
      <c r="GD984" s="190" t="s">
        <v>271</v>
      </c>
      <c r="GE984" s="190" t="s">
        <v>272</v>
      </c>
    </row>
    <row r="985" spans="1:187" x14ac:dyDescent="0.3">
      <c r="A985" s="190" t="s">
        <v>296</v>
      </c>
      <c r="B985" s="190">
        <v>3781</v>
      </c>
      <c r="C985" s="190" t="s">
        <v>200</v>
      </c>
      <c r="D985" s="190" t="s">
        <v>240</v>
      </c>
      <c r="F985" s="190" t="s">
        <v>314</v>
      </c>
      <c r="G985" s="190" t="s">
        <v>270</v>
      </c>
      <c r="Q985" s="190"/>
      <c r="R985" s="190"/>
      <c r="S985" s="190"/>
      <c r="U985" s="190"/>
      <c r="V985" s="190" t="s">
        <v>313</v>
      </c>
      <c r="W985" s="190" t="s">
        <v>312</v>
      </c>
      <c r="X985" s="190" t="s">
        <v>311</v>
      </c>
      <c r="Y985" s="190" t="s">
        <v>271</v>
      </c>
      <c r="Z985" s="190" t="s">
        <v>271</v>
      </c>
      <c r="AA985" s="190" t="s">
        <v>271</v>
      </c>
      <c r="AB985" s="190" t="s">
        <v>310</v>
      </c>
      <c r="AC985" s="190" t="s">
        <v>309</v>
      </c>
      <c r="AD985" s="190" t="s">
        <v>289</v>
      </c>
      <c r="AE985" s="190" t="s">
        <v>288</v>
      </c>
      <c r="AG985" s="190"/>
      <c r="AH985" s="190"/>
      <c r="AI985" s="190"/>
      <c r="AJ985" s="190"/>
      <c r="AK985" s="190"/>
      <c r="AL985" s="190"/>
      <c r="AM985" s="193">
        <v>0</v>
      </c>
      <c r="AN985" s="193">
        <v>0</v>
      </c>
      <c r="AO985" s="193">
        <v>0</v>
      </c>
      <c r="AP985" s="193">
        <v>0</v>
      </c>
      <c r="AQ985" s="193">
        <v>0</v>
      </c>
      <c r="AR985" s="193">
        <v>0</v>
      </c>
      <c r="AS985" s="190" t="s">
        <v>271</v>
      </c>
      <c r="AT985" s="193" t="s">
        <v>271</v>
      </c>
      <c r="AU985" s="193" t="s">
        <v>271</v>
      </c>
      <c r="AV985" s="190" t="s">
        <v>271</v>
      </c>
      <c r="AW985" s="193" t="s">
        <v>271</v>
      </c>
      <c r="AX985" s="193" t="s">
        <v>271</v>
      </c>
      <c r="AY985" s="190" t="s">
        <v>271</v>
      </c>
      <c r="AZ985" s="193" t="s">
        <v>271</v>
      </c>
      <c r="BA985" s="193" t="s">
        <v>271</v>
      </c>
      <c r="BB985" s="190" t="s">
        <v>271</v>
      </c>
      <c r="BC985" s="193" t="s">
        <v>271</v>
      </c>
      <c r="BD985" s="193" t="s">
        <v>271</v>
      </c>
      <c r="BE985" s="190" t="s">
        <v>271</v>
      </c>
      <c r="BF985" s="193" t="s">
        <v>271</v>
      </c>
      <c r="BG985" s="193" t="s">
        <v>271</v>
      </c>
      <c r="BH985" s="190" t="s">
        <v>271</v>
      </c>
      <c r="BI985" s="193" t="s">
        <v>271</v>
      </c>
      <c r="BJ985" s="193" t="s">
        <v>271</v>
      </c>
      <c r="BK985" s="190" t="s">
        <v>271</v>
      </c>
      <c r="BL985" s="193" t="s">
        <v>271</v>
      </c>
      <c r="BM985" s="193" t="s">
        <v>271</v>
      </c>
      <c r="BN985" s="190" t="s">
        <v>271</v>
      </c>
      <c r="BO985" s="193" t="s">
        <v>271</v>
      </c>
      <c r="BP985" s="193" t="s">
        <v>271</v>
      </c>
      <c r="BQ985" s="190" t="s">
        <v>271</v>
      </c>
      <c r="BR985" s="193" t="s">
        <v>271</v>
      </c>
      <c r="BS985" s="193" t="s">
        <v>271</v>
      </c>
      <c r="BT985" s="190" t="s">
        <v>271</v>
      </c>
      <c r="BU985" s="193" t="s">
        <v>271</v>
      </c>
      <c r="BV985" s="193" t="s">
        <v>271</v>
      </c>
      <c r="BW985" s="193">
        <v>0</v>
      </c>
      <c r="BX985" s="193">
        <v>0</v>
      </c>
      <c r="BY985" s="193">
        <v>0</v>
      </c>
      <c r="BZ985" s="193">
        <v>0</v>
      </c>
      <c r="CA985" s="193">
        <v>0</v>
      </c>
      <c r="CB985" s="193">
        <v>0</v>
      </c>
      <c r="CC985" s="190" t="s">
        <v>271</v>
      </c>
      <c r="CD985" s="193" t="s">
        <v>271</v>
      </c>
      <c r="CE985" s="193" t="s">
        <v>271</v>
      </c>
      <c r="CF985" s="190" t="s">
        <v>271</v>
      </c>
      <c r="CG985" s="193" t="s">
        <v>271</v>
      </c>
      <c r="CH985" s="193" t="s">
        <v>271</v>
      </c>
      <c r="CI985" s="190" t="s">
        <v>271</v>
      </c>
      <c r="CJ985" s="193" t="s">
        <v>271</v>
      </c>
      <c r="CK985" s="193" t="s">
        <v>271</v>
      </c>
      <c r="CL985" s="190" t="s">
        <v>271</v>
      </c>
      <c r="CM985" s="193" t="s">
        <v>271</v>
      </c>
      <c r="CN985" s="193" t="s">
        <v>271</v>
      </c>
      <c r="CO985" s="190" t="s">
        <v>271</v>
      </c>
      <c r="CP985" s="193" t="s">
        <v>271</v>
      </c>
      <c r="CQ985" s="193" t="s">
        <v>271</v>
      </c>
      <c r="CR985" s="190" t="s">
        <v>271</v>
      </c>
      <c r="CS985" s="193" t="s">
        <v>271</v>
      </c>
      <c r="CT985" s="193" t="s">
        <v>271</v>
      </c>
      <c r="CU985" s="190" t="s">
        <v>271</v>
      </c>
      <c r="CV985" s="193" t="s">
        <v>271</v>
      </c>
      <c r="CW985" s="193" t="s">
        <v>271</v>
      </c>
      <c r="CX985" s="190" t="s">
        <v>271</v>
      </c>
      <c r="CY985" s="193" t="s">
        <v>271</v>
      </c>
      <c r="CZ985" s="193" t="s">
        <v>271</v>
      </c>
      <c r="DA985" s="190" t="s">
        <v>271</v>
      </c>
      <c r="DB985" s="193" t="s">
        <v>271</v>
      </c>
      <c r="DC985" s="193" t="s">
        <v>271</v>
      </c>
      <c r="DD985" s="190" t="s">
        <v>271</v>
      </c>
      <c r="DE985" s="193" t="s">
        <v>271</v>
      </c>
      <c r="DF985" s="193" t="s">
        <v>271</v>
      </c>
      <c r="DG985" s="190" t="s">
        <v>271</v>
      </c>
      <c r="DH985" s="193" t="s">
        <v>271</v>
      </c>
      <c r="DI985" s="193" t="s">
        <v>271</v>
      </c>
      <c r="DJ985" s="190" t="s">
        <v>271</v>
      </c>
      <c r="DK985" s="193" t="s">
        <v>271</v>
      </c>
      <c r="DL985" s="193" t="s">
        <v>271</v>
      </c>
      <c r="DM985" s="190" t="s">
        <v>287</v>
      </c>
      <c r="DN985" s="193">
        <v>0</v>
      </c>
      <c r="DO985" s="193">
        <v>0</v>
      </c>
      <c r="DP985" s="190" t="s">
        <v>271</v>
      </c>
      <c r="DQ985" s="193" t="s">
        <v>271</v>
      </c>
      <c r="DR985" s="193" t="s">
        <v>271</v>
      </c>
      <c r="DS985" s="190" t="s">
        <v>271</v>
      </c>
      <c r="DT985" s="193" t="s">
        <v>271</v>
      </c>
      <c r="DU985" s="193" t="s">
        <v>271</v>
      </c>
      <c r="DV985" s="190" t="s">
        <v>271</v>
      </c>
      <c r="DW985" s="193" t="s">
        <v>271</v>
      </c>
      <c r="DX985" s="193" t="s">
        <v>271</v>
      </c>
      <c r="DY985" s="193"/>
      <c r="DZ985" s="190" t="s">
        <v>272</v>
      </c>
      <c r="EA985" s="190" t="s">
        <v>308</v>
      </c>
      <c r="EB985" s="190" t="s">
        <v>307</v>
      </c>
      <c r="EC985" s="190" t="s">
        <v>271</v>
      </c>
      <c r="ED985" s="190" t="s">
        <v>271</v>
      </c>
      <c r="EE985" s="190" t="s">
        <v>271</v>
      </c>
      <c r="EF985" s="190" t="s">
        <v>271</v>
      </c>
      <c r="EG985" s="190" t="s">
        <v>285</v>
      </c>
      <c r="EH985" s="190" t="s">
        <v>284</v>
      </c>
      <c r="EI985" s="190" t="s">
        <v>283</v>
      </c>
      <c r="EJ985" s="190" t="s">
        <v>246</v>
      </c>
      <c r="EK985" s="190" t="s">
        <v>306</v>
      </c>
      <c r="EL985" s="190" t="s">
        <v>297</v>
      </c>
      <c r="EM985" s="190" t="s">
        <v>297</v>
      </c>
      <c r="EN985" s="190" t="s">
        <v>297</v>
      </c>
      <c r="EO985" s="190" t="s">
        <v>297</v>
      </c>
      <c r="EP985" s="190" t="s">
        <v>305</v>
      </c>
      <c r="EQ985" s="190" t="s">
        <v>271</v>
      </c>
      <c r="ER985" s="190" t="s">
        <v>304</v>
      </c>
      <c r="ES985" s="190" t="s">
        <v>272</v>
      </c>
      <c r="ET985" s="190" t="s">
        <v>272</v>
      </c>
      <c r="EU985" s="190" t="s">
        <v>297</v>
      </c>
      <c r="EV985" s="190" t="s">
        <v>272</v>
      </c>
      <c r="EW985" s="190" t="s">
        <v>303</v>
      </c>
      <c r="EX985" s="190">
        <v>3</v>
      </c>
      <c r="EY985" s="190" t="s">
        <v>302</v>
      </c>
      <c r="EZ985" s="190" t="s">
        <v>268</v>
      </c>
      <c r="FA985" s="190" t="s">
        <v>258</v>
      </c>
      <c r="FB985" s="190">
        <v>3</v>
      </c>
      <c r="FC985" s="190" t="s">
        <v>301</v>
      </c>
      <c r="FD985" s="190" t="s">
        <v>276</v>
      </c>
      <c r="FE985" s="190" t="s">
        <v>300</v>
      </c>
      <c r="FF985" s="190" t="s">
        <v>263</v>
      </c>
      <c r="FG985" s="190" t="s">
        <v>271</v>
      </c>
      <c r="FO985" s="190" t="s">
        <v>299</v>
      </c>
      <c r="FP985" s="190" t="s">
        <v>298</v>
      </c>
      <c r="FQ985" s="190">
        <v>0</v>
      </c>
      <c r="FR985" s="190">
        <v>0</v>
      </c>
      <c r="FS985" s="190" t="s">
        <v>297</v>
      </c>
      <c r="FT985" s="190" t="s">
        <v>271</v>
      </c>
      <c r="FU985" s="190" t="s">
        <v>297</v>
      </c>
      <c r="FV985" s="190" t="s">
        <v>271</v>
      </c>
      <c r="FW985" s="190" t="s">
        <v>297</v>
      </c>
      <c r="FX985" s="190" t="s">
        <v>271</v>
      </c>
      <c r="FY985" s="190" t="s">
        <v>297</v>
      </c>
      <c r="FZ985" s="190" t="s">
        <v>271</v>
      </c>
      <c r="GA985" s="190" t="s">
        <v>297</v>
      </c>
      <c r="GB985" s="190" t="s">
        <v>271</v>
      </c>
      <c r="GC985" s="190" t="s">
        <v>297</v>
      </c>
      <c r="GD985" s="190" t="s">
        <v>271</v>
      </c>
      <c r="GE985" s="190" t="s">
        <v>272</v>
      </c>
    </row>
    <row r="986" spans="1:187" x14ac:dyDescent="0.3">
      <c r="A986" s="190" t="s">
        <v>296</v>
      </c>
      <c r="B986" s="190">
        <v>3782</v>
      </c>
      <c r="C986" s="190" t="s">
        <v>200</v>
      </c>
      <c r="D986" s="190" t="s">
        <v>240</v>
      </c>
      <c r="F986" s="190" t="s">
        <v>295</v>
      </c>
      <c r="G986" s="190" t="s">
        <v>270</v>
      </c>
      <c r="Q986" s="190"/>
      <c r="R986" s="190"/>
      <c r="S986" s="190"/>
      <c r="U986" s="190"/>
      <c r="V986" s="190" t="s">
        <v>294</v>
      </c>
      <c r="W986" s="190" t="s">
        <v>293</v>
      </c>
      <c r="X986" s="190" t="s">
        <v>292</v>
      </c>
      <c r="Y986" s="190" t="s">
        <v>271</v>
      </c>
      <c r="Z986" s="190" t="s">
        <v>271</v>
      </c>
      <c r="AA986" s="190" t="s">
        <v>271</v>
      </c>
      <c r="AB986" s="190" t="s">
        <v>291</v>
      </c>
      <c r="AC986" s="190" t="s">
        <v>290</v>
      </c>
      <c r="AD986" s="190" t="s">
        <v>289</v>
      </c>
      <c r="AE986" s="190" t="s">
        <v>288</v>
      </c>
      <c r="AG986" s="190"/>
      <c r="AH986" s="190"/>
      <c r="AI986" s="190"/>
      <c r="AJ986" s="190"/>
      <c r="AK986" s="190"/>
      <c r="AL986" s="190"/>
      <c r="AM986" s="193">
        <v>0</v>
      </c>
      <c r="AN986" s="193">
        <v>0</v>
      </c>
      <c r="AO986" s="193">
        <v>0</v>
      </c>
      <c r="AP986" s="193">
        <v>0</v>
      </c>
      <c r="AQ986" s="193">
        <v>0</v>
      </c>
      <c r="AR986" s="193">
        <v>0</v>
      </c>
      <c r="AS986" s="190" t="s">
        <v>271</v>
      </c>
      <c r="AT986" s="193" t="s">
        <v>271</v>
      </c>
      <c r="AU986" s="193" t="s">
        <v>271</v>
      </c>
      <c r="AV986" s="190" t="s">
        <v>271</v>
      </c>
      <c r="AW986" s="193" t="s">
        <v>271</v>
      </c>
      <c r="AX986" s="193" t="s">
        <v>271</v>
      </c>
      <c r="AY986" s="190" t="s">
        <v>287</v>
      </c>
      <c r="AZ986" s="193">
        <v>0</v>
      </c>
      <c r="BA986" s="193">
        <v>0</v>
      </c>
      <c r="BB986" s="190" t="s">
        <v>271</v>
      </c>
      <c r="BC986" s="193" t="s">
        <v>271</v>
      </c>
      <c r="BD986" s="193" t="s">
        <v>271</v>
      </c>
      <c r="BE986" s="190" t="s">
        <v>271</v>
      </c>
      <c r="BF986" s="193" t="s">
        <v>271</v>
      </c>
      <c r="BG986" s="193" t="s">
        <v>271</v>
      </c>
      <c r="BH986" s="190" t="s">
        <v>287</v>
      </c>
      <c r="BI986" s="193">
        <v>0</v>
      </c>
      <c r="BJ986" s="193">
        <v>0</v>
      </c>
      <c r="BK986" s="190" t="s">
        <v>287</v>
      </c>
      <c r="BL986" s="193">
        <v>0</v>
      </c>
      <c r="BM986" s="193">
        <v>0</v>
      </c>
      <c r="BN986" s="190" t="s">
        <v>271</v>
      </c>
      <c r="BO986" s="193" t="s">
        <v>271</v>
      </c>
      <c r="BP986" s="193" t="s">
        <v>271</v>
      </c>
      <c r="BQ986" s="190" t="s">
        <v>271</v>
      </c>
      <c r="BR986" s="193" t="s">
        <v>271</v>
      </c>
      <c r="BS986" s="193" t="s">
        <v>271</v>
      </c>
      <c r="BT986" s="190" t="s">
        <v>271</v>
      </c>
      <c r="BU986" s="193" t="s">
        <v>271</v>
      </c>
      <c r="BV986" s="193" t="s">
        <v>271</v>
      </c>
      <c r="BW986" s="193">
        <v>0</v>
      </c>
      <c r="BX986" s="193">
        <v>0</v>
      </c>
      <c r="BY986" s="193">
        <v>0</v>
      </c>
      <c r="BZ986" s="193">
        <v>9</v>
      </c>
      <c r="CA986" s="193">
        <v>1</v>
      </c>
      <c r="CB986" s="193">
        <v>10</v>
      </c>
      <c r="CC986" s="190" t="s">
        <v>271</v>
      </c>
      <c r="CD986" s="193" t="s">
        <v>271</v>
      </c>
      <c r="CE986" s="193" t="s">
        <v>271</v>
      </c>
      <c r="CF986" s="190" t="s">
        <v>287</v>
      </c>
      <c r="CG986" s="193">
        <v>0</v>
      </c>
      <c r="CH986" s="193">
        <v>0</v>
      </c>
      <c r="CI986" s="190" t="s">
        <v>271</v>
      </c>
      <c r="CJ986" s="193" t="s">
        <v>271</v>
      </c>
      <c r="CK986" s="193" t="s">
        <v>271</v>
      </c>
      <c r="CL986" s="190" t="s">
        <v>287</v>
      </c>
      <c r="CM986" s="193">
        <v>0</v>
      </c>
      <c r="CN986" s="193">
        <v>0</v>
      </c>
      <c r="CO986" s="190" t="s">
        <v>287</v>
      </c>
      <c r="CP986" s="193">
        <v>0</v>
      </c>
      <c r="CQ986" s="193">
        <v>0</v>
      </c>
      <c r="CR986" s="190" t="s">
        <v>271</v>
      </c>
      <c r="CS986" s="193" t="s">
        <v>271</v>
      </c>
      <c r="CT986" s="193" t="s">
        <v>271</v>
      </c>
      <c r="CU986" s="190" t="s">
        <v>271</v>
      </c>
      <c r="CV986" s="193" t="s">
        <v>271</v>
      </c>
      <c r="CW986" s="193" t="s">
        <v>271</v>
      </c>
      <c r="CX986" s="190" t="s">
        <v>271</v>
      </c>
      <c r="CY986" s="193" t="s">
        <v>271</v>
      </c>
      <c r="CZ986" s="193" t="s">
        <v>271</v>
      </c>
      <c r="DA986" s="190" t="s">
        <v>287</v>
      </c>
      <c r="DB986" s="193">
        <v>0</v>
      </c>
      <c r="DC986" s="193">
        <v>0</v>
      </c>
      <c r="DD986" s="190" t="s">
        <v>271</v>
      </c>
      <c r="DE986" s="193" t="s">
        <v>271</v>
      </c>
      <c r="DF986" s="193" t="s">
        <v>271</v>
      </c>
      <c r="DG986" s="190" t="s">
        <v>271</v>
      </c>
      <c r="DH986" s="193" t="s">
        <v>271</v>
      </c>
      <c r="DI986" s="193" t="s">
        <v>271</v>
      </c>
      <c r="DJ986" s="190" t="s">
        <v>287</v>
      </c>
      <c r="DK986" s="193">
        <v>0</v>
      </c>
      <c r="DL986" s="193">
        <v>0</v>
      </c>
      <c r="DM986" s="190" t="s">
        <v>287</v>
      </c>
      <c r="DN986" s="193">
        <v>0</v>
      </c>
      <c r="DO986" s="193">
        <v>0</v>
      </c>
      <c r="DP986" s="190" t="s">
        <v>271</v>
      </c>
      <c r="DQ986" s="193" t="s">
        <v>271</v>
      </c>
      <c r="DR986" s="193" t="s">
        <v>271</v>
      </c>
      <c r="DS986" s="190" t="s">
        <v>271</v>
      </c>
      <c r="DT986" s="193" t="s">
        <v>271</v>
      </c>
      <c r="DU986" s="193" t="s">
        <v>271</v>
      </c>
      <c r="DV986" s="190" t="s">
        <v>287</v>
      </c>
      <c r="DW986" s="193">
        <v>0</v>
      </c>
      <c r="DX986" s="193">
        <v>0</v>
      </c>
      <c r="DY986" s="193"/>
      <c r="DZ986" s="190" t="s">
        <v>272</v>
      </c>
      <c r="EA986" s="190" t="s">
        <v>271</v>
      </c>
      <c r="EB986" s="190" t="s">
        <v>286</v>
      </c>
      <c r="EC986" s="190" t="s">
        <v>271</v>
      </c>
      <c r="ED986" s="190" t="s">
        <v>271</v>
      </c>
      <c r="EE986" s="190" t="s">
        <v>271</v>
      </c>
      <c r="EF986" s="190" t="s">
        <v>271</v>
      </c>
      <c r="EG986" s="190" t="s">
        <v>285</v>
      </c>
      <c r="EH986" s="190" t="s">
        <v>284</v>
      </c>
      <c r="EI986" s="190" t="s">
        <v>283</v>
      </c>
      <c r="EJ986" s="190" t="s">
        <v>246</v>
      </c>
      <c r="EK986" s="190" t="s">
        <v>282</v>
      </c>
      <c r="EL986" s="190" t="s">
        <v>272</v>
      </c>
      <c r="EM986" s="190" t="s">
        <v>272</v>
      </c>
      <c r="EN986" s="190" t="s">
        <v>272</v>
      </c>
      <c r="EO986" s="190" t="s">
        <v>271</v>
      </c>
      <c r="EP986" s="190" t="s">
        <v>281</v>
      </c>
      <c r="EQ986" s="190">
        <v>3</v>
      </c>
      <c r="ER986" s="190" t="s">
        <v>280</v>
      </c>
      <c r="ES986" s="190" t="s">
        <v>272</v>
      </c>
      <c r="ET986" s="190" t="s">
        <v>272</v>
      </c>
      <c r="EU986" s="190" t="s">
        <v>272</v>
      </c>
      <c r="EV986" s="190" t="s">
        <v>272</v>
      </c>
      <c r="EW986" s="190" t="s">
        <v>279</v>
      </c>
      <c r="EX986" s="190">
        <v>4</v>
      </c>
      <c r="EY986" s="190" t="s">
        <v>278</v>
      </c>
      <c r="EZ986" s="190" t="s">
        <v>267</v>
      </c>
      <c r="FA986" s="190" t="s">
        <v>260</v>
      </c>
      <c r="FB986" s="190">
        <v>3</v>
      </c>
      <c r="FC986" s="190" t="s">
        <v>277</v>
      </c>
      <c r="FD986" s="190" t="s">
        <v>276</v>
      </c>
      <c r="FE986" s="190" t="s">
        <v>271</v>
      </c>
      <c r="FF986" s="190" t="s">
        <v>264</v>
      </c>
      <c r="FG986" s="190" t="s">
        <v>275</v>
      </c>
      <c r="FO986" s="190" t="s">
        <v>274</v>
      </c>
      <c r="FP986" s="190" t="s">
        <v>273</v>
      </c>
      <c r="FQ986" s="190">
        <v>0</v>
      </c>
      <c r="FR986" s="190">
        <v>10</v>
      </c>
      <c r="FS986" s="190" t="s">
        <v>272</v>
      </c>
      <c r="FT986" s="190" t="s">
        <v>271</v>
      </c>
      <c r="FU986" s="190" t="s">
        <v>272</v>
      </c>
      <c r="FV986" s="190" t="s">
        <v>271</v>
      </c>
      <c r="FW986" s="190" t="s">
        <v>271</v>
      </c>
      <c r="FX986" s="190" t="s">
        <v>271</v>
      </c>
      <c r="FY986" s="190" t="s">
        <v>271</v>
      </c>
      <c r="FZ986" s="190" t="s">
        <v>271</v>
      </c>
      <c r="GA986" s="190" t="s">
        <v>272</v>
      </c>
      <c r="GB986" s="190" t="s">
        <v>271</v>
      </c>
      <c r="GC986" s="190" t="s">
        <v>272</v>
      </c>
      <c r="GD986" s="190" t="s">
        <v>271</v>
      </c>
      <c r="GE986" s="190" t="s">
        <v>272</v>
      </c>
    </row>
    <row r="987" spans="1:187" x14ac:dyDescent="0.3">
      <c r="A987" s="190" t="s">
        <v>372</v>
      </c>
      <c r="B987" s="190">
        <v>3465</v>
      </c>
      <c r="C987" s="190" t="s">
        <v>201</v>
      </c>
      <c r="D987" s="190" t="s">
        <v>238</v>
      </c>
      <c r="E987" s="190" t="s">
        <v>12667</v>
      </c>
      <c r="F987" s="190" t="s">
        <v>12666</v>
      </c>
      <c r="G987" s="190" t="s">
        <v>12545</v>
      </c>
      <c r="H987" s="190" t="s">
        <v>514</v>
      </c>
      <c r="I987" s="190" t="s">
        <v>513</v>
      </c>
      <c r="J987" s="190" t="s">
        <v>8982</v>
      </c>
      <c r="K987" s="190" t="s">
        <v>271</v>
      </c>
      <c r="L987" s="190" t="s">
        <v>271</v>
      </c>
      <c r="M987" s="190" t="s">
        <v>271</v>
      </c>
      <c r="N987" s="190" t="s">
        <v>271</v>
      </c>
      <c r="O987" s="190" t="s">
        <v>271</v>
      </c>
      <c r="P987" s="190" t="s">
        <v>271</v>
      </c>
      <c r="Q987" s="191">
        <v>42217</v>
      </c>
      <c r="R987" s="191">
        <v>42339</v>
      </c>
      <c r="T987" s="190" t="s">
        <v>1679</v>
      </c>
      <c r="U987" s="194">
        <v>250000</v>
      </c>
      <c r="V987" s="190" t="s">
        <v>1560</v>
      </c>
      <c r="W987" s="190" t="s">
        <v>1559</v>
      </c>
      <c r="X987" s="190" t="s">
        <v>1558</v>
      </c>
      <c r="Y987" s="190" t="s">
        <v>271</v>
      </c>
      <c r="Z987" s="190" t="s">
        <v>271</v>
      </c>
      <c r="AA987" s="190" t="s">
        <v>271</v>
      </c>
      <c r="AB987" s="190" t="s">
        <v>448</v>
      </c>
      <c r="AC987" s="190" t="s">
        <v>12665</v>
      </c>
      <c r="AD987" s="190" t="s">
        <v>325</v>
      </c>
      <c r="AE987" s="190" t="s">
        <v>383</v>
      </c>
      <c r="AF987" s="190" t="s">
        <v>12664</v>
      </c>
      <c r="AG987" s="193">
        <v>17905</v>
      </c>
      <c r="AH987" s="193">
        <v>17905</v>
      </c>
      <c r="AI987" s="193">
        <v>35810</v>
      </c>
      <c r="AJ987" s="193">
        <v>9900</v>
      </c>
      <c r="AK987" s="193">
        <v>5100</v>
      </c>
      <c r="AL987" s="193">
        <v>15000</v>
      </c>
      <c r="AM987" s="193">
        <v>17905</v>
      </c>
      <c r="AN987" s="193">
        <v>17905</v>
      </c>
      <c r="AO987" s="193">
        <v>35810</v>
      </c>
      <c r="AP987" s="193">
        <v>9900</v>
      </c>
      <c r="AQ987" s="193">
        <v>5100</v>
      </c>
      <c r="AR987" s="193">
        <v>15000</v>
      </c>
      <c r="AS987" s="190" t="s">
        <v>271</v>
      </c>
      <c r="AT987" s="193" t="s">
        <v>271</v>
      </c>
      <c r="AU987" s="193" t="s">
        <v>271</v>
      </c>
      <c r="AV987" s="190" t="s">
        <v>271</v>
      </c>
      <c r="AW987" s="193" t="s">
        <v>271</v>
      </c>
      <c r="AX987" s="193" t="s">
        <v>271</v>
      </c>
      <c r="AY987" s="190" t="s">
        <v>271</v>
      </c>
      <c r="AZ987" s="193" t="s">
        <v>271</v>
      </c>
      <c r="BA987" s="193" t="s">
        <v>271</v>
      </c>
      <c r="BB987" s="190" t="s">
        <v>287</v>
      </c>
      <c r="BC987" s="193">
        <v>9900</v>
      </c>
      <c r="BD987" s="193">
        <v>0</v>
      </c>
      <c r="BE987" s="190" t="s">
        <v>287</v>
      </c>
      <c r="BF987" s="193">
        <v>15000</v>
      </c>
      <c r="BG987" s="193">
        <v>35810</v>
      </c>
      <c r="BH987" s="190" t="s">
        <v>271</v>
      </c>
      <c r="BI987" s="193" t="s">
        <v>271</v>
      </c>
      <c r="BJ987" s="193" t="s">
        <v>271</v>
      </c>
      <c r="BK987" s="190" t="s">
        <v>271</v>
      </c>
      <c r="BL987" s="193" t="s">
        <v>271</v>
      </c>
      <c r="BM987" s="193" t="s">
        <v>271</v>
      </c>
      <c r="BN987" s="190" t="s">
        <v>287</v>
      </c>
      <c r="BO987" s="193">
        <v>9900</v>
      </c>
      <c r="BP987" s="193">
        <v>17905</v>
      </c>
      <c r="BQ987" s="190" t="s">
        <v>271</v>
      </c>
      <c r="BR987" s="193" t="s">
        <v>271</v>
      </c>
      <c r="BS987" s="193" t="s">
        <v>271</v>
      </c>
      <c r="BT987" s="190" t="s">
        <v>271</v>
      </c>
      <c r="BU987" s="193" t="s">
        <v>271</v>
      </c>
      <c r="BV987" s="193" t="s">
        <v>271</v>
      </c>
      <c r="BW987" s="193" t="s">
        <v>271</v>
      </c>
      <c r="BX987" s="193" t="s">
        <v>271</v>
      </c>
      <c r="BY987" s="193">
        <v>0</v>
      </c>
      <c r="BZ987" s="193" t="s">
        <v>271</v>
      </c>
      <c r="CA987" s="193" t="s">
        <v>271</v>
      </c>
      <c r="CB987" s="193">
        <v>0</v>
      </c>
      <c r="CC987" s="190" t="s">
        <v>271</v>
      </c>
      <c r="CD987" s="193" t="s">
        <v>271</v>
      </c>
      <c r="CE987" s="193" t="s">
        <v>271</v>
      </c>
      <c r="CF987" s="190" t="s">
        <v>271</v>
      </c>
      <c r="CG987" s="193" t="s">
        <v>271</v>
      </c>
      <c r="CH987" s="193" t="s">
        <v>271</v>
      </c>
      <c r="CI987" s="190" t="s">
        <v>271</v>
      </c>
      <c r="CJ987" s="193" t="s">
        <v>271</v>
      </c>
      <c r="CK987" s="193" t="s">
        <v>271</v>
      </c>
      <c r="CL987" s="190" t="s">
        <v>271</v>
      </c>
      <c r="CM987" s="193" t="s">
        <v>271</v>
      </c>
      <c r="CN987" s="193" t="s">
        <v>271</v>
      </c>
      <c r="CO987" s="190" t="s">
        <v>271</v>
      </c>
      <c r="CP987" s="193" t="s">
        <v>271</v>
      </c>
      <c r="CQ987" s="193" t="s">
        <v>271</v>
      </c>
      <c r="CR987" s="190" t="s">
        <v>271</v>
      </c>
      <c r="CS987" s="193" t="s">
        <v>271</v>
      </c>
      <c r="CT987" s="193" t="s">
        <v>271</v>
      </c>
      <c r="CU987" s="190" t="s">
        <v>271</v>
      </c>
      <c r="CV987" s="193" t="s">
        <v>271</v>
      </c>
      <c r="CW987" s="193" t="s">
        <v>271</v>
      </c>
      <c r="CX987" s="190" t="s">
        <v>271</v>
      </c>
      <c r="CY987" s="193" t="s">
        <v>271</v>
      </c>
      <c r="CZ987" s="193" t="s">
        <v>271</v>
      </c>
      <c r="DA987" s="190" t="s">
        <v>271</v>
      </c>
      <c r="DB987" s="193" t="s">
        <v>271</v>
      </c>
      <c r="DC987" s="193" t="s">
        <v>271</v>
      </c>
      <c r="DD987" s="190" t="s">
        <v>271</v>
      </c>
      <c r="DE987" s="193" t="s">
        <v>271</v>
      </c>
      <c r="DF987" s="193" t="s">
        <v>271</v>
      </c>
      <c r="DG987" s="190" t="s">
        <v>271</v>
      </c>
      <c r="DH987" s="193" t="s">
        <v>271</v>
      </c>
      <c r="DI987" s="193" t="s">
        <v>271</v>
      </c>
      <c r="DJ987" s="190" t="s">
        <v>271</v>
      </c>
      <c r="DK987" s="193" t="s">
        <v>271</v>
      </c>
      <c r="DL987" s="193" t="s">
        <v>271</v>
      </c>
      <c r="DM987" s="190" t="s">
        <v>271</v>
      </c>
      <c r="DN987" s="193" t="s">
        <v>271</v>
      </c>
      <c r="DO987" s="193" t="s">
        <v>271</v>
      </c>
      <c r="DP987" s="190" t="s">
        <v>271</v>
      </c>
      <c r="DQ987" s="193" t="s">
        <v>271</v>
      </c>
      <c r="DR987" s="193" t="s">
        <v>271</v>
      </c>
      <c r="DS987" s="190" t="s">
        <v>271</v>
      </c>
      <c r="DT987" s="193" t="s">
        <v>271</v>
      </c>
      <c r="DU987" s="193" t="s">
        <v>271</v>
      </c>
      <c r="DV987" s="190" t="s">
        <v>271</v>
      </c>
      <c r="DW987" s="193" t="s">
        <v>271</v>
      </c>
      <c r="DX987" s="193" t="s">
        <v>271</v>
      </c>
      <c r="DY987" s="190" t="s">
        <v>356</v>
      </c>
      <c r="DZ987" s="190" t="s">
        <v>297</v>
      </c>
      <c r="EA987" s="190" t="s">
        <v>271</v>
      </c>
      <c r="EB987" s="190" t="s">
        <v>271</v>
      </c>
      <c r="EC987" s="190" t="s">
        <v>297</v>
      </c>
      <c r="ED987" s="190" t="s">
        <v>271</v>
      </c>
      <c r="EE987" s="190" t="s">
        <v>271</v>
      </c>
      <c r="EF987" s="190" t="s">
        <v>271</v>
      </c>
      <c r="EG987" s="190" t="s">
        <v>321</v>
      </c>
      <c r="EH987" s="190" t="s">
        <v>320</v>
      </c>
      <c r="EI987" s="190" t="s">
        <v>319</v>
      </c>
      <c r="EJ987" s="190" t="s">
        <v>245</v>
      </c>
      <c r="EK987" s="190" t="s">
        <v>379</v>
      </c>
      <c r="EL987" s="190" t="s">
        <v>272</v>
      </c>
      <c r="EM987" s="190" t="s">
        <v>272</v>
      </c>
      <c r="EN987" s="190" t="s">
        <v>272</v>
      </c>
      <c r="EO987" s="190" t="s">
        <v>272</v>
      </c>
      <c r="EP987" s="190" t="s">
        <v>378</v>
      </c>
      <c r="EQ987" s="190">
        <v>4</v>
      </c>
      <c r="ER987" s="190" t="s">
        <v>349</v>
      </c>
      <c r="ES987" s="190" t="s">
        <v>272</v>
      </c>
      <c r="ET987" s="190" t="s">
        <v>272</v>
      </c>
      <c r="EU987" s="190" t="s">
        <v>272</v>
      </c>
      <c r="EV987" s="190" t="s">
        <v>272</v>
      </c>
      <c r="EW987" s="190" t="s">
        <v>303</v>
      </c>
      <c r="EX987" s="190">
        <v>4</v>
      </c>
      <c r="EY987" s="190" t="s">
        <v>278</v>
      </c>
      <c r="EZ987" s="190" t="s">
        <v>268</v>
      </c>
      <c r="FA987" s="190" t="s">
        <v>260</v>
      </c>
      <c r="FB987" s="193">
        <v>1</v>
      </c>
      <c r="FC987" s="190" t="s">
        <v>276</v>
      </c>
      <c r="FD987" s="190" t="s">
        <v>537</v>
      </c>
      <c r="FE987" s="190" t="s">
        <v>271</v>
      </c>
      <c r="FF987" s="190" t="s">
        <v>262</v>
      </c>
      <c r="FG987" s="190" t="s">
        <v>271</v>
      </c>
      <c r="FH987" s="190" t="s">
        <v>271</v>
      </c>
      <c r="FI987" s="190" t="s">
        <v>271</v>
      </c>
      <c r="FJ987" s="190" t="s">
        <v>271</v>
      </c>
      <c r="FK987" s="190" t="s">
        <v>271</v>
      </c>
      <c r="FL987" s="190" t="s">
        <v>271</v>
      </c>
      <c r="FM987" s="190" t="s">
        <v>271</v>
      </c>
      <c r="FN987" s="190" t="s">
        <v>271</v>
      </c>
      <c r="FO987" s="190" t="s">
        <v>271</v>
      </c>
      <c r="FP987" s="190" t="s">
        <v>271</v>
      </c>
      <c r="FQ987" s="193">
        <v>35810</v>
      </c>
      <c r="FR987" s="193">
        <v>15000</v>
      </c>
      <c r="FS987" s="190" t="s">
        <v>271</v>
      </c>
      <c r="FT987" s="190" t="s">
        <v>271</v>
      </c>
      <c r="FU987" s="190" t="s">
        <v>272</v>
      </c>
      <c r="FV987" s="190" t="s">
        <v>271</v>
      </c>
      <c r="FW987" s="190" t="s">
        <v>272</v>
      </c>
      <c r="FX987" s="190" t="s">
        <v>271</v>
      </c>
      <c r="FY987" s="190" t="s">
        <v>271</v>
      </c>
      <c r="FZ987" s="190" t="s">
        <v>271</v>
      </c>
      <c r="GA987" s="190" t="s">
        <v>271</v>
      </c>
      <c r="GB987" s="190" t="s">
        <v>271</v>
      </c>
      <c r="GC987" s="190" t="s">
        <v>271</v>
      </c>
      <c r="GD987" s="190" t="s">
        <v>271</v>
      </c>
      <c r="GE987" s="190" t="s">
        <v>271</v>
      </c>
    </row>
    <row r="988" spans="1:187" x14ac:dyDescent="0.3">
      <c r="A988" s="190" t="s">
        <v>296</v>
      </c>
      <c r="B988" s="190">
        <v>3783</v>
      </c>
      <c r="C988" s="190" t="s">
        <v>201</v>
      </c>
      <c r="D988" s="190" t="s">
        <v>238</v>
      </c>
      <c r="F988" s="190" t="s">
        <v>12546</v>
      </c>
      <c r="G988" s="190" t="s">
        <v>12545</v>
      </c>
      <c r="Q988" s="190"/>
      <c r="R988" s="190"/>
      <c r="S988" s="190"/>
      <c r="U988" s="190"/>
      <c r="V988" s="190" t="s">
        <v>1560</v>
      </c>
      <c r="W988" s="190" t="s">
        <v>1559</v>
      </c>
      <c r="X988" s="190" t="s">
        <v>1558</v>
      </c>
      <c r="Y988" s="190" t="s">
        <v>271</v>
      </c>
      <c r="Z988" s="190" t="s">
        <v>271</v>
      </c>
      <c r="AA988" s="190" t="s">
        <v>271</v>
      </c>
      <c r="AB988" s="190" t="s">
        <v>291</v>
      </c>
      <c r="AC988" s="190" t="s">
        <v>12544</v>
      </c>
      <c r="AD988" s="190" t="s">
        <v>289</v>
      </c>
      <c r="AE988" s="190" t="s">
        <v>201</v>
      </c>
      <c r="AG988" s="190"/>
      <c r="AH988" s="190"/>
      <c r="AI988" s="190"/>
      <c r="AJ988" s="190"/>
      <c r="AK988" s="190"/>
      <c r="AL988" s="190"/>
      <c r="AM988" s="193">
        <v>0</v>
      </c>
      <c r="AN988" s="193">
        <v>0</v>
      </c>
      <c r="AO988" s="193">
        <v>0</v>
      </c>
      <c r="AP988" s="193">
        <v>5000</v>
      </c>
      <c r="AQ988" s="193">
        <v>5000</v>
      </c>
      <c r="AR988" s="193">
        <v>10000</v>
      </c>
      <c r="AS988" s="190" t="s">
        <v>271</v>
      </c>
      <c r="AT988" s="193" t="s">
        <v>271</v>
      </c>
      <c r="AU988" s="193" t="s">
        <v>271</v>
      </c>
      <c r="AV988" s="190" t="s">
        <v>271</v>
      </c>
      <c r="AW988" s="193" t="s">
        <v>271</v>
      </c>
      <c r="AX988" s="193" t="s">
        <v>271</v>
      </c>
      <c r="AY988" s="190" t="s">
        <v>271</v>
      </c>
      <c r="AZ988" s="193" t="s">
        <v>271</v>
      </c>
      <c r="BA988" s="193" t="s">
        <v>271</v>
      </c>
      <c r="BB988" s="190" t="s">
        <v>271</v>
      </c>
      <c r="BC988" s="193" t="s">
        <v>271</v>
      </c>
      <c r="BD988" s="193" t="s">
        <v>271</v>
      </c>
      <c r="BE988" s="190" t="s">
        <v>271</v>
      </c>
      <c r="BF988" s="193" t="s">
        <v>271</v>
      </c>
      <c r="BG988" s="193" t="s">
        <v>271</v>
      </c>
      <c r="BH988" s="190" t="s">
        <v>287</v>
      </c>
      <c r="BI988" s="193">
        <v>10000</v>
      </c>
      <c r="BJ988" s="193">
        <v>0</v>
      </c>
      <c r="BK988" s="190" t="s">
        <v>287</v>
      </c>
      <c r="BL988" s="193">
        <v>10000</v>
      </c>
      <c r="BM988" s="193">
        <v>0</v>
      </c>
      <c r="BN988" s="190" t="s">
        <v>271</v>
      </c>
      <c r="BO988" s="193" t="s">
        <v>271</v>
      </c>
      <c r="BP988" s="193" t="s">
        <v>271</v>
      </c>
      <c r="BQ988" s="190" t="s">
        <v>271</v>
      </c>
      <c r="BR988" s="193" t="s">
        <v>271</v>
      </c>
      <c r="BS988" s="193" t="s">
        <v>271</v>
      </c>
      <c r="BT988" s="190" t="s">
        <v>271</v>
      </c>
      <c r="BU988" s="193" t="s">
        <v>271</v>
      </c>
      <c r="BV988" s="193" t="s">
        <v>271</v>
      </c>
      <c r="BW988" s="193">
        <v>0</v>
      </c>
      <c r="BX988" s="193">
        <v>0</v>
      </c>
      <c r="BY988" s="193">
        <v>0</v>
      </c>
      <c r="BZ988" s="193">
        <v>3250</v>
      </c>
      <c r="CA988" s="193">
        <v>3250</v>
      </c>
      <c r="CB988" s="193">
        <v>6500</v>
      </c>
      <c r="CC988" s="190" t="s">
        <v>287</v>
      </c>
      <c r="CD988" s="193">
        <v>6500</v>
      </c>
      <c r="CE988" s="193">
        <v>0</v>
      </c>
      <c r="CF988" s="190" t="s">
        <v>271</v>
      </c>
      <c r="CG988" s="193" t="s">
        <v>271</v>
      </c>
      <c r="CH988" s="193" t="s">
        <v>271</v>
      </c>
      <c r="CI988" s="190" t="s">
        <v>271</v>
      </c>
      <c r="CJ988" s="193" t="s">
        <v>271</v>
      </c>
      <c r="CK988" s="193" t="s">
        <v>271</v>
      </c>
      <c r="CL988" s="190" t="s">
        <v>271</v>
      </c>
      <c r="CM988" s="193" t="s">
        <v>271</v>
      </c>
      <c r="CN988" s="193" t="s">
        <v>271</v>
      </c>
      <c r="CO988" s="190" t="s">
        <v>271</v>
      </c>
      <c r="CP988" s="193" t="s">
        <v>271</v>
      </c>
      <c r="CQ988" s="193" t="s">
        <v>271</v>
      </c>
      <c r="CR988" s="190" t="s">
        <v>271</v>
      </c>
      <c r="CS988" s="193" t="s">
        <v>271</v>
      </c>
      <c r="CT988" s="193" t="s">
        <v>271</v>
      </c>
      <c r="CU988" s="190" t="s">
        <v>287</v>
      </c>
      <c r="CV988" s="193">
        <v>6500</v>
      </c>
      <c r="CW988" s="193">
        <v>0</v>
      </c>
      <c r="CX988" s="190" t="s">
        <v>271</v>
      </c>
      <c r="CY988" s="193" t="s">
        <v>271</v>
      </c>
      <c r="CZ988" s="193" t="s">
        <v>271</v>
      </c>
      <c r="DA988" s="190" t="s">
        <v>271</v>
      </c>
      <c r="DB988" s="193" t="s">
        <v>271</v>
      </c>
      <c r="DC988" s="193" t="s">
        <v>271</v>
      </c>
      <c r="DD988" s="190" t="s">
        <v>271</v>
      </c>
      <c r="DE988" s="193" t="s">
        <v>271</v>
      </c>
      <c r="DF988" s="193" t="s">
        <v>271</v>
      </c>
      <c r="DG988" s="190" t="s">
        <v>271</v>
      </c>
      <c r="DH988" s="193" t="s">
        <v>271</v>
      </c>
      <c r="DI988" s="193" t="s">
        <v>271</v>
      </c>
      <c r="DJ988" s="190" t="s">
        <v>287</v>
      </c>
      <c r="DK988" s="193">
        <v>6500</v>
      </c>
      <c r="DL988" s="193">
        <v>0</v>
      </c>
      <c r="DM988" s="190" t="s">
        <v>271</v>
      </c>
      <c r="DN988" s="193" t="s">
        <v>271</v>
      </c>
      <c r="DO988" s="193" t="s">
        <v>271</v>
      </c>
      <c r="DP988" s="190" t="s">
        <v>271</v>
      </c>
      <c r="DQ988" s="193" t="s">
        <v>271</v>
      </c>
      <c r="DR988" s="193" t="s">
        <v>271</v>
      </c>
      <c r="DS988" s="190" t="s">
        <v>271</v>
      </c>
      <c r="DT988" s="193" t="s">
        <v>271</v>
      </c>
      <c r="DU988" s="193" t="s">
        <v>271</v>
      </c>
      <c r="DV988" s="190" t="s">
        <v>287</v>
      </c>
      <c r="DW988" s="193">
        <v>1500</v>
      </c>
      <c r="DX988" s="193">
        <v>0</v>
      </c>
      <c r="DY988" s="193"/>
      <c r="DZ988" s="190" t="s">
        <v>297</v>
      </c>
      <c r="EA988" s="190" t="s">
        <v>271</v>
      </c>
      <c r="EB988" s="190" t="s">
        <v>271</v>
      </c>
      <c r="EC988" s="190" t="s">
        <v>297</v>
      </c>
      <c r="ED988" s="190" t="s">
        <v>271</v>
      </c>
      <c r="EE988" s="190" t="s">
        <v>271</v>
      </c>
      <c r="EF988" s="190" t="s">
        <v>271</v>
      </c>
      <c r="EG988" s="190" t="s">
        <v>321</v>
      </c>
      <c r="EH988" s="190" t="s">
        <v>284</v>
      </c>
      <c r="EI988" s="190" t="s">
        <v>319</v>
      </c>
      <c r="EJ988" s="190" t="s">
        <v>245</v>
      </c>
      <c r="EK988" s="190" t="s">
        <v>1390</v>
      </c>
      <c r="EL988" s="190" t="s">
        <v>272</v>
      </c>
      <c r="EM988" s="190" t="s">
        <v>272</v>
      </c>
      <c r="EN988" s="190" t="s">
        <v>272</v>
      </c>
      <c r="EO988" s="190" t="s">
        <v>272</v>
      </c>
      <c r="EP988" s="190" t="s">
        <v>378</v>
      </c>
      <c r="EQ988" s="190">
        <v>4</v>
      </c>
      <c r="ER988" s="190" t="s">
        <v>304</v>
      </c>
      <c r="ES988" s="190" t="s">
        <v>272</v>
      </c>
      <c r="ET988" s="190" t="s">
        <v>272</v>
      </c>
      <c r="EU988" s="190" t="s">
        <v>272</v>
      </c>
      <c r="EV988" s="190" t="s">
        <v>272</v>
      </c>
      <c r="EW988" s="190" t="s">
        <v>303</v>
      </c>
      <c r="EX988" s="190">
        <v>4</v>
      </c>
      <c r="EY988" s="190" t="s">
        <v>278</v>
      </c>
      <c r="EZ988" s="190" t="s">
        <v>266</v>
      </c>
      <c r="FA988" s="190" t="s">
        <v>260</v>
      </c>
      <c r="FB988" s="190" t="s">
        <v>271</v>
      </c>
      <c r="FC988" s="190" t="s">
        <v>482</v>
      </c>
      <c r="FD988" s="190" t="s">
        <v>537</v>
      </c>
      <c r="FE988" s="190" t="s">
        <v>300</v>
      </c>
      <c r="FF988" s="190" t="s">
        <v>264</v>
      </c>
      <c r="FG988" s="190" t="s">
        <v>271</v>
      </c>
      <c r="FO988" s="190" t="s">
        <v>12543</v>
      </c>
      <c r="FP988" s="190" t="s">
        <v>271</v>
      </c>
      <c r="FQ988" s="190">
        <v>0</v>
      </c>
      <c r="FR988" s="190">
        <v>10000</v>
      </c>
      <c r="FS988" s="190" t="s">
        <v>271</v>
      </c>
      <c r="FT988" s="190" t="s">
        <v>271</v>
      </c>
      <c r="FU988" s="190" t="s">
        <v>271</v>
      </c>
      <c r="FV988" s="190" t="s">
        <v>271</v>
      </c>
      <c r="FW988" s="190" t="s">
        <v>271</v>
      </c>
      <c r="FX988" s="190" t="s">
        <v>271</v>
      </c>
      <c r="FY988" s="190" t="s">
        <v>271</v>
      </c>
      <c r="FZ988" s="190" t="s">
        <v>271</v>
      </c>
      <c r="GA988" s="190" t="s">
        <v>297</v>
      </c>
      <c r="GB988" s="190" t="s">
        <v>271</v>
      </c>
      <c r="GC988" s="190" t="s">
        <v>272</v>
      </c>
      <c r="GD988" s="190" t="s">
        <v>271</v>
      </c>
      <c r="GE988" s="190" t="s">
        <v>272</v>
      </c>
    </row>
    <row r="989" spans="1:187" x14ac:dyDescent="0.3">
      <c r="A989" s="190" t="s">
        <v>372</v>
      </c>
      <c r="B989" s="190">
        <v>3463</v>
      </c>
      <c r="C989" s="190" t="s">
        <v>201</v>
      </c>
      <c r="D989" s="190" t="s">
        <v>238</v>
      </c>
      <c r="E989" s="190" t="s">
        <v>8984</v>
      </c>
      <c r="F989" s="190" t="s">
        <v>8983</v>
      </c>
      <c r="G989" s="190" t="s">
        <v>4028</v>
      </c>
      <c r="H989" s="190" t="s">
        <v>514</v>
      </c>
      <c r="I989" s="190" t="s">
        <v>513</v>
      </c>
      <c r="J989" s="190" t="s">
        <v>8982</v>
      </c>
      <c r="K989" s="190" t="s">
        <v>271</v>
      </c>
      <c r="L989" s="190" t="s">
        <v>271</v>
      </c>
      <c r="M989" s="190" t="s">
        <v>271</v>
      </c>
      <c r="N989" s="190" t="s">
        <v>271</v>
      </c>
      <c r="O989" s="190" t="s">
        <v>271</v>
      </c>
      <c r="P989" s="190" t="s">
        <v>271</v>
      </c>
      <c r="Q989" s="191">
        <v>42371</v>
      </c>
      <c r="R989" s="191">
        <v>42492</v>
      </c>
      <c r="T989" s="190" t="s">
        <v>574</v>
      </c>
      <c r="U989" s="194">
        <v>250000</v>
      </c>
      <c r="V989" s="190" t="s">
        <v>1560</v>
      </c>
      <c r="W989" s="190" t="s">
        <v>1559</v>
      </c>
      <c r="X989" s="190" t="s">
        <v>1558</v>
      </c>
      <c r="Y989" s="190" t="s">
        <v>271</v>
      </c>
      <c r="Z989" s="190" t="s">
        <v>271</v>
      </c>
      <c r="AA989" s="190" t="s">
        <v>271</v>
      </c>
      <c r="AB989" s="190" t="s">
        <v>448</v>
      </c>
      <c r="AC989" s="190" t="s">
        <v>8981</v>
      </c>
      <c r="AD989" s="190" t="s">
        <v>325</v>
      </c>
      <c r="AE989" s="190" t="s">
        <v>383</v>
      </c>
      <c r="AF989" s="190" t="s">
        <v>8980</v>
      </c>
      <c r="AG989" s="193">
        <v>4710</v>
      </c>
      <c r="AH989" s="193">
        <v>4710</v>
      </c>
      <c r="AI989" s="193">
        <v>9419</v>
      </c>
      <c r="AJ989" s="193">
        <v>2167</v>
      </c>
      <c r="AK989" s="193">
        <v>2167</v>
      </c>
      <c r="AL989" s="193">
        <v>4334</v>
      </c>
      <c r="AM989" s="193">
        <v>4710</v>
      </c>
      <c r="AN989" s="193">
        <v>4710</v>
      </c>
      <c r="AO989" s="193">
        <v>9419</v>
      </c>
      <c r="AP989" s="193">
        <v>2167</v>
      </c>
      <c r="AQ989" s="193">
        <v>2167</v>
      </c>
      <c r="AR989" s="193">
        <v>4334</v>
      </c>
      <c r="AS989" s="190" t="s">
        <v>271</v>
      </c>
      <c r="AT989" s="193" t="s">
        <v>271</v>
      </c>
      <c r="AU989" s="193" t="s">
        <v>271</v>
      </c>
      <c r="AV989" s="190" t="s">
        <v>271</v>
      </c>
      <c r="AW989" s="193" t="s">
        <v>271</v>
      </c>
      <c r="AX989" s="193" t="s">
        <v>271</v>
      </c>
      <c r="AY989" s="190" t="s">
        <v>271</v>
      </c>
      <c r="AZ989" s="193" t="s">
        <v>271</v>
      </c>
      <c r="BA989" s="193" t="s">
        <v>271</v>
      </c>
      <c r="BB989" s="190" t="s">
        <v>271</v>
      </c>
      <c r="BC989" s="193" t="s">
        <v>271</v>
      </c>
      <c r="BD989" s="193" t="s">
        <v>271</v>
      </c>
      <c r="BE989" s="190" t="s">
        <v>271</v>
      </c>
      <c r="BF989" s="193" t="s">
        <v>271</v>
      </c>
      <c r="BG989" s="193" t="s">
        <v>271</v>
      </c>
      <c r="BH989" s="190" t="s">
        <v>287</v>
      </c>
      <c r="BI989" s="193">
        <v>4334</v>
      </c>
      <c r="BJ989" s="193">
        <v>9419</v>
      </c>
      <c r="BK989" s="190" t="s">
        <v>271</v>
      </c>
      <c r="BL989" s="193" t="s">
        <v>271</v>
      </c>
      <c r="BM989" s="193" t="s">
        <v>271</v>
      </c>
      <c r="BN989" s="190" t="s">
        <v>271</v>
      </c>
      <c r="BO989" s="193" t="s">
        <v>271</v>
      </c>
      <c r="BP989" s="193" t="s">
        <v>271</v>
      </c>
      <c r="BQ989" s="190" t="s">
        <v>271</v>
      </c>
      <c r="BR989" s="193" t="s">
        <v>271</v>
      </c>
      <c r="BS989" s="193" t="s">
        <v>271</v>
      </c>
      <c r="BT989" s="190" t="s">
        <v>287</v>
      </c>
      <c r="BU989" s="193">
        <v>0</v>
      </c>
      <c r="BV989" s="193">
        <v>9419</v>
      </c>
      <c r="BW989" s="193" t="s">
        <v>271</v>
      </c>
      <c r="BX989" s="193" t="s">
        <v>271</v>
      </c>
      <c r="BY989" s="193">
        <v>0</v>
      </c>
      <c r="BZ989" s="193" t="s">
        <v>271</v>
      </c>
      <c r="CA989" s="193" t="s">
        <v>271</v>
      </c>
      <c r="CB989" s="193">
        <v>0</v>
      </c>
      <c r="CC989" s="190" t="s">
        <v>271</v>
      </c>
      <c r="CD989" s="193" t="s">
        <v>271</v>
      </c>
      <c r="CE989" s="193" t="s">
        <v>271</v>
      </c>
      <c r="CF989" s="190" t="s">
        <v>271</v>
      </c>
      <c r="CG989" s="193" t="s">
        <v>271</v>
      </c>
      <c r="CH989" s="193" t="s">
        <v>271</v>
      </c>
      <c r="CI989" s="190" t="s">
        <v>271</v>
      </c>
      <c r="CJ989" s="193" t="s">
        <v>271</v>
      </c>
      <c r="CK989" s="193" t="s">
        <v>271</v>
      </c>
      <c r="CL989" s="190" t="s">
        <v>271</v>
      </c>
      <c r="CM989" s="193" t="s">
        <v>271</v>
      </c>
      <c r="CN989" s="193" t="s">
        <v>271</v>
      </c>
      <c r="CO989" s="190" t="s">
        <v>271</v>
      </c>
      <c r="CP989" s="193" t="s">
        <v>271</v>
      </c>
      <c r="CQ989" s="193" t="s">
        <v>271</v>
      </c>
      <c r="CR989" s="190" t="s">
        <v>271</v>
      </c>
      <c r="CS989" s="193" t="s">
        <v>271</v>
      </c>
      <c r="CT989" s="193" t="s">
        <v>271</v>
      </c>
      <c r="CU989" s="190" t="s">
        <v>271</v>
      </c>
      <c r="CV989" s="193" t="s">
        <v>271</v>
      </c>
      <c r="CW989" s="193" t="s">
        <v>271</v>
      </c>
      <c r="CX989" s="190" t="s">
        <v>271</v>
      </c>
      <c r="CY989" s="193" t="s">
        <v>271</v>
      </c>
      <c r="CZ989" s="193" t="s">
        <v>271</v>
      </c>
      <c r="DA989" s="190" t="s">
        <v>271</v>
      </c>
      <c r="DB989" s="193" t="s">
        <v>271</v>
      </c>
      <c r="DC989" s="193" t="s">
        <v>271</v>
      </c>
      <c r="DD989" s="190" t="s">
        <v>271</v>
      </c>
      <c r="DE989" s="193" t="s">
        <v>271</v>
      </c>
      <c r="DF989" s="193" t="s">
        <v>271</v>
      </c>
      <c r="DG989" s="190" t="s">
        <v>271</v>
      </c>
      <c r="DH989" s="193" t="s">
        <v>271</v>
      </c>
      <c r="DI989" s="193" t="s">
        <v>271</v>
      </c>
      <c r="DJ989" s="190" t="s">
        <v>271</v>
      </c>
      <c r="DK989" s="193" t="s">
        <v>271</v>
      </c>
      <c r="DL989" s="193" t="s">
        <v>271</v>
      </c>
      <c r="DM989" s="190" t="s">
        <v>271</v>
      </c>
      <c r="DN989" s="193" t="s">
        <v>271</v>
      </c>
      <c r="DO989" s="193" t="s">
        <v>271</v>
      </c>
      <c r="DP989" s="190" t="s">
        <v>271</v>
      </c>
      <c r="DQ989" s="193" t="s">
        <v>271</v>
      </c>
      <c r="DR989" s="193" t="s">
        <v>271</v>
      </c>
      <c r="DS989" s="190" t="s">
        <v>271</v>
      </c>
      <c r="DT989" s="193" t="s">
        <v>271</v>
      </c>
      <c r="DU989" s="193" t="s">
        <v>271</v>
      </c>
      <c r="DV989" s="190" t="s">
        <v>271</v>
      </c>
      <c r="DW989" s="193" t="s">
        <v>271</v>
      </c>
      <c r="DX989" s="193" t="s">
        <v>271</v>
      </c>
      <c r="DY989" s="190" t="s">
        <v>655</v>
      </c>
      <c r="DZ989" s="190" t="s">
        <v>297</v>
      </c>
      <c r="EA989" s="190" t="s">
        <v>271</v>
      </c>
      <c r="EB989" s="190" t="s">
        <v>271</v>
      </c>
      <c r="EC989" s="190" t="s">
        <v>271</v>
      </c>
      <c r="ED989" s="190" t="s">
        <v>271</v>
      </c>
      <c r="EE989" s="190" t="s">
        <v>271</v>
      </c>
      <c r="EF989" s="190" t="s">
        <v>271</v>
      </c>
      <c r="EG989" s="190" t="s">
        <v>352</v>
      </c>
      <c r="EH989" s="190" t="s">
        <v>380</v>
      </c>
      <c r="EI989" s="190" t="s">
        <v>319</v>
      </c>
      <c r="EJ989" s="190" t="s">
        <v>245</v>
      </c>
      <c r="EK989" s="190" t="s">
        <v>379</v>
      </c>
      <c r="EL989" s="190" t="s">
        <v>272</v>
      </c>
      <c r="EM989" s="190" t="s">
        <v>272</v>
      </c>
      <c r="EN989" s="190" t="s">
        <v>272</v>
      </c>
      <c r="EO989" s="190" t="s">
        <v>272</v>
      </c>
      <c r="EP989" s="190" t="s">
        <v>378</v>
      </c>
      <c r="EQ989" s="190">
        <v>4</v>
      </c>
      <c r="ER989" s="190" t="s">
        <v>349</v>
      </c>
      <c r="ES989" s="190" t="s">
        <v>272</v>
      </c>
      <c r="ET989" s="190" t="s">
        <v>272</v>
      </c>
      <c r="EU989" s="190" t="s">
        <v>272</v>
      </c>
      <c r="EV989" s="190" t="s">
        <v>272</v>
      </c>
      <c r="EW989" s="190" t="s">
        <v>303</v>
      </c>
      <c r="EX989" s="190">
        <v>4</v>
      </c>
      <c r="EY989" s="190" t="s">
        <v>278</v>
      </c>
      <c r="EZ989" s="190" t="s">
        <v>267</v>
      </c>
      <c r="FA989" s="190" t="s">
        <v>260</v>
      </c>
      <c r="FB989" s="193">
        <v>1</v>
      </c>
      <c r="FC989" s="190" t="s">
        <v>348</v>
      </c>
      <c r="FD989" s="190" t="s">
        <v>276</v>
      </c>
      <c r="FE989" s="190" t="s">
        <v>271</v>
      </c>
      <c r="FF989" s="190" t="s">
        <v>264</v>
      </c>
      <c r="FG989" s="190" t="s">
        <v>271</v>
      </c>
      <c r="FH989" s="190" t="s">
        <v>271</v>
      </c>
      <c r="FI989" s="190" t="s">
        <v>271</v>
      </c>
      <c r="FJ989" s="190" t="s">
        <v>271</v>
      </c>
      <c r="FK989" s="190" t="s">
        <v>271</v>
      </c>
      <c r="FL989" s="190" t="s">
        <v>271</v>
      </c>
      <c r="FM989" s="190" t="s">
        <v>271</v>
      </c>
      <c r="FN989" s="190" t="s">
        <v>271</v>
      </c>
      <c r="FO989" s="190" t="s">
        <v>271</v>
      </c>
      <c r="FP989" s="190" t="s">
        <v>271</v>
      </c>
      <c r="FQ989" s="193">
        <v>9419</v>
      </c>
      <c r="FR989" s="193">
        <v>4334</v>
      </c>
      <c r="FS989" s="190" t="s">
        <v>271</v>
      </c>
      <c r="FT989" s="190" t="s">
        <v>271</v>
      </c>
      <c r="FU989" s="190" t="s">
        <v>272</v>
      </c>
      <c r="FV989" s="190" t="s">
        <v>272</v>
      </c>
      <c r="FW989" s="190" t="s">
        <v>271</v>
      </c>
      <c r="FX989" s="190" t="s">
        <v>271</v>
      </c>
      <c r="FY989" s="190" t="s">
        <v>271</v>
      </c>
      <c r="FZ989" s="190" t="s">
        <v>271</v>
      </c>
      <c r="GA989" s="190" t="s">
        <v>272</v>
      </c>
      <c r="GB989" s="190" t="s">
        <v>272</v>
      </c>
      <c r="GC989" s="190" t="s">
        <v>271</v>
      </c>
      <c r="GD989" s="190" t="s">
        <v>271</v>
      </c>
      <c r="GE989" s="190" t="s">
        <v>271</v>
      </c>
    </row>
    <row r="990" spans="1:187" x14ac:dyDescent="0.3">
      <c r="A990" s="190" t="s">
        <v>372</v>
      </c>
      <c r="B990" s="190">
        <v>3466</v>
      </c>
      <c r="C990" s="190" t="s">
        <v>201</v>
      </c>
      <c r="D990" s="190" t="s">
        <v>238</v>
      </c>
      <c r="E990" s="190" t="s">
        <v>8979</v>
      </c>
      <c r="F990" s="190" t="s">
        <v>8978</v>
      </c>
      <c r="G990" s="190" t="s">
        <v>4028</v>
      </c>
      <c r="H990" s="190" t="s">
        <v>369</v>
      </c>
      <c r="I990" s="190" t="s">
        <v>523</v>
      </c>
      <c r="J990" s="190" t="s">
        <v>8977</v>
      </c>
      <c r="K990" s="190" t="s">
        <v>271</v>
      </c>
      <c r="L990" s="190" t="s">
        <v>271</v>
      </c>
      <c r="M990" s="190" t="s">
        <v>271</v>
      </c>
      <c r="N990" s="190" t="s">
        <v>271</v>
      </c>
      <c r="O990" s="190" t="s">
        <v>271</v>
      </c>
      <c r="P990" s="190" t="s">
        <v>271</v>
      </c>
      <c r="Q990" s="191">
        <v>42381</v>
      </c>
      <c r="R990" s="191">
        <v>44207</v>
      </c>
      <c r="T990" s="190" t="s">
        <v>452</v>
      </c>
      <c r="U990" s="194">
        <v>3072389</v>
      </c>
      <c r="V990" s="190" t="s">
        <v>1560</v>
      </c>
      <c r="W990" s="190" t="s">
        <v>1559</v>
      </c>
      <c r="X990" s="190" t="s">
        <v>1558</v>
      </c>
      <c r="Y990" s="190" t="s">
        <v>271</v>
      </c>
      <c r="Z990" s="190" t="s">
        <v>271</v>
      </c>
      <c r="AA990" s="190" t="s">
        <v>271</v>
      </c>
      <c r="AB990" s="190" t="s">
        <v>448</v>
      </c>
      <c r="AC990" s="190" t="s">
        <v>8976</v>
      </c>
      <c r="AD990" s="190" t="s">
        <v>325</v>
      </c>
      <c r="AE990" s="190" t="s">
        <v>7690</v>
      </c>
      <c r="AF990" s="190" t="s">
        <v>8975</v>
      </c>
      <c r="AG990" s="193">
        <v>0</v>
      </c>
      <c r="AH990" s="193">
        <v>0</v>
      </c>
      <c r="AI990" s="193">
        <v>0</v>
      </c>
      <c r="AJ990" s="193">
        <v>100000</v>
      </c>
      <c r="AK990" s="193">
        <v>100000</v>
      </c>
      <c r="AL990" s="193">
        <v>200000</v>
      </c>
      <c r="AM990" s="193" t="s">
        <v>271</v>
      </c>
      <c r="AN990" s="193" t="s">
        <v>271</v>
      </c>
      <c r="AO990" s="193">
        <v>0</v>
      </c>
      <c r="AP990" s="193" t="s">
        <v>271</v>
      </c>
      <c r="AQ990" s="193" t="s">
        <v>271</v>
      </c>
      <c r="AR990" s="193">
        <v>0</v>
      </c>
      <c r="AS990" s="190" t="s">
        <v>271</v>
      </c>
      <c r="AT990" s="193" t="s">
        <v>271</v>
      </c>
      <c r="AU990" s="193" t="s">
        <v>271</v>
      </c>
      <c r="AV990" s="190" t="s">
        <v>271</v>
      </c>
      <c r="AW990" s="193" t="s">
        <v>271</v>
      </c>
      <c r="AX990" s="193" t="s">
        <v>271</v>
      </c>
      <c r="AY990" s="190" t="s">
        <v>271</v>
      </c>
      <c r="AZ990" s="193" t="s">
        <v>271</v>
      </c>
      <c r="BA990" s="193" t="s">
        <v>271</v>
      </c>
      <c r="BB990" s="190" t="s">
        <v>271</v>
      </c>
      <c r="BC990" s="193" t="s">
        <v>271</v>
      </c>
      <c r="BD990" s="193" t="s">
        <v>271</v>
      </c>
      <c r="BE990" s="190" t="s">
        <v>287</v>
      </c>
      <c r="BF990" s="193">
        <v>0</v>
      </c>
      <c r="BG990" s="193">
        <v>0</v>
      </c>
      <c r="BH990" s="190" t="s">
        <v>271</v>
      </c>
      <c r="BI990" s="193" t="s">
        <v>271</v>
      </c>
      <c r="BJ990" s="193" t="s">
        <v>271</v>
      </c>
      <c r="BK990" s="190" t="s">
        <v>271</v>
      </c>
      <c r="BL990" s="193" t="s">
        <v>271</v>
      </c>
      <c r="BM990" s="193" t="s">
        <v>271</v>
      </c>
      <c r="BN990" s="190" t="s">
        <v>287</v>
      </c>
      <c r="BO990" s="193">
        <v>0</v>
      </c>
      <c r="BP990" s="193">
        <v>0</v>
      </c>
      <c r="BQ990" s="190" t="s">
        <v>271</v>
      </c>
      <c r="BR990" s="193" t="s">
        <v>271</v>
      </c>
      <c r="BS990" s="193" t="s">
        <v>271</v>
      </c>
      <c r="BT990" s="190" t="s">
        <v>271</v>
      </c>
      <c r="BU990" s="193" t="s">
        <v>271</v>
      </c>
      <c r="BV990" s="193" t="s">
        <v>271</v>
      </c>
      <c r="BW990" s="193" t="s">
        <v>271</v>
      </c>
      <c r="BX990" s="193" t="s">
        <v>271</v>
      </c>
      <c r="BY990" s="193">
        <v>0</v>
      </c>
      <c r="BZ990" s="193" t="s">
        <v>271</v>
      </c>
      <c r="CA990" s="193" t="s">
        <v>271</v>
      </c>
      <c r="CB990" s="193">
        <v>0</v>
      </c>
      <c r="CC990" s="190" t="s">
        <v>271</v>
      </c>
      <c r="CD990" s="193" t="s">
        <v>271</v>
      </c>
      <c r="CE990" s="193" t="s">
        <v>271</v>
      </c>
      <c r="CF990" s="190" t="s">
        <v>271</v>
      </c>
      <c r="CG990" s="193" t="s">
        <v>271</v>
      </c>
      <c r="CH990" s="193" t="s">
        <v>271</v>
      </c>
      <c r="CI990" s="190" t="s">
        <v>271</v>
      </c>
      <c r="CJ990" s="193" t="s">
        <v>271</v>
      </c>
      <c r="CK990" s="193" t="s">
        <v>271</v>
      </c>
      <c r="CL990" s="190" t="s">
        <v>271</v>
      </c>
      <c r="CM990" s="193" t="s">
        <v>271</v>
      </c>
      <c r="CN990" s="193" t="s">
        <v>271</v>
      </c>
      <c r="CO990" s="190" t="s">
        <v>271</v>
      </c>
      <c r="CP990" s="193" t="s">
        <v>271</v>
      </c>
      <c r="CQ990" s="193" t="s">
        <v>271</v>
      </c>
      <c r="CR990" s="190" t="s">
        <v>271</v>
      </c>
      <c r="CS990" s="193" t="s">
        <v>271</v>
      </c>
      <c r="CT990" s="193" t="s">
        <v>271</v>
      </c>
      <c r="CU990" s="190" t="s">
        <v>271</v>
      </c>
      <c r="CV990" s="193" t="s">
        <v>271</v>
      </c>
      <c r="CW990" s="193" t="s">
        <v>271</v>
      </c>
      <c r="CX990" s="190" t="s">
        <v>271</v>
      </c>
      <c r="CY990" s="193" t="s">
        <v>271</v>
      </c>
      <c r="CZ990" s="193" t="s">
        <v>271</v>
      </c>
      <c r="DA990" s="190" t="s">
        <v>271</v>
      </c>
      <c r="DB990" s="193" t="s">
        <v>271</v>
      </c>
      <c r="DC990" s="193" t="s">
        <v>271</v>
      </c>
      <c r="DD990" s="190" t="s">
        <v>271</v>
      </c>
      <c r="DE990" s="193" t="s">
        <v>271</v>
      </c>
      <c r="DF990" s="193" t="s">
        <v>271</v>
      </c>
      <c r="DG990" s="190" t="s">
        <v>271</v>
      </c>
      <c r="DH990" s="193" t="s">
        <v>271</v>
      </c>
      <c r="DI990" s="193" t="s">
        <v>271</v>
      </c>
      <c r="DJ990" s="190" t="s">
        <v>271</v>
      </c>
      <c r="DK990" s="193" t="s">
        <v>271</v>
      </c>
      <c r="DL990" s="193" t="s">
        <v>271</v>
      </c>
      <c r="DM990" s="190" t="s">
        <v>271</v>
      </c>
      <c r="DN990" s="193" t="s">
        <v>271</v>
      </c>
      <c r="DO990" s="193" t="s">
        <v>271</v>
      </c>
      <c r="DP990" s="190" t="s">
        <v>271</v>
      </c>
      <c r="DQ990" s="193" t="s">
        <v>271</v>
      </c>
      <c r="DR990" s="193" t="s">
        <v>271</v>
      </c>
      <c r="DS990" s="190" t="s">
        <v>271</v>
      </c>
      <c r="DT990" s="193" t="s">
        <v>271</v>
      </c>
      <c r="DU990" s="193" t="s">
        <v>271</v>
      </c>
      <c r="DV990" s="190" t="s">
        <v>271</v>
      </c>
      <c r="DW990" s="193" t="s">
        <v>271</v>
      </c>
      <c r="DX990" s="193" t="s">
        <v>271</v>
      </c>
      <c r="DY990" s="190" t="s">
        <v>356</v>
      </c>
      <c r="DZ990" s="190" t="s">
        <v>297</v>
      </c>
      <c r="EA990" s="190" t="s">
        <v>271</v>
      </c>
      <c r="EB990" s="190" t="s">
        <v>271</v>
      </c>
      <c r="EC990" s="190" t="s">
        <v>272</v>
      </c>
      <c r="ED990" s="190" t="s">
        <v>271</v>
      </c>
      <c r="EE990" s="190" t="s">
        <v>271</v>
      </c>
      <c r="EF990" s="190" t="s">
        <v>271</v>
      </c>
      <c r="EG990" s="190" t="s">
        <v>352</v>
      </c>
      <c r="EH990" s="190" t="s">
        <v>380</v>
      </c>
      <c r="EI990" s="190" t="s">
        <v>319</v>
      </c>
      <c r="EJ990" s="190" t="s">
        <v>245</v>
      </c>
      <c r="EK990" s="190" t="s">
        <v>379</v>
      </c>
      <c r="EL990" s="190" t="s">
        <v>272</v>
      </c>
      <c r="EM990" s="190" t="s">
        <v>272</v>
      </c>
      <c r="EN990" s="190" t="s">
        <v>272</v>
      </c>
      <c r="EO990" s="190" t="s">
        <v>272</v>
      </c>
      <c r="EP990" s="190" t="s">
        <v>378</v>
      </c>
      <c r="EQ990" s="190">
        <v>4</v>
      </c>
      <c r="ER990" s="190" t="s">
        <v>349</v>
      </c>
      <c r="ES990" s="190" t="s">
        <v>272</v>
      </c>
      <c r="ET990" s="190" t="s">
        <v>272</v>
      </c>
      <c r="EU990" s="190" t="s">
        <v>272</v>
      </c>
      <c r="EV990" s="190" t="s">
        <v>272</v>
      </c>
      <c r="EW990" s="190" t="s">
        <v>303</v>
      </c>
      <c r="EX990" s="190">
        <v>4</v>
      </c>
      <c r="EY990" s="190" t="s">
        <v>278</v>
      </c>
      <c r="EZ990" s="190" t="s">
        <v>268</v>
      </c>
      <c r="FA990" s="190" t="s">
        <v>260</v>
      </c>
      <c r="FB990" s="193">
        <v>1</v>
      </c>
      <c r="FC990" s="190" t="s">
        <v>300</v>
      </c>
      <c r="FD990" s="190" t="s">
        <v>348</v>
      </c>
      <c r="FE990" s="190" t="s">
        <v>537</v>
      </c>
      <c r="FF990" s="190" t="s">
        <v>264</v>
      </c>
      <c r="FG990" s="190" t="s">
        <v>271</v>
      </c>
      <c r="FH990" s="190" t="s">
        <v>271</v>
      </c>
      <c r="FI990" s="190" t="s">
        <v>271</v>
      </c>
      <c r="FJ990" s="190" t="s">
        <v>271</v>
      </c>
      <c r="FK990" s="190" t="s">
        <v>271</v>
      </c>
      <c r="FL990" s="190" t="s">
        <v>271</v>
      </c>
      <c r="FM990" s="190" t="s">
        <v>271</v>
      </c>
      <c r="FN990" s="190" t="s">
        <v>271</v>
      </c>
      <c r="FO990" s="190" t="s">
        <v>271</v>
      </c>
      <c r="FP990" s="190" t="s">
        <v>271</v>
      </c>
      <c r="FQ990" s="193">
        <v>0</v>
      </c>
      <c r="FR990" s="193">
        <v>0</v>
      </c>
      <c r="FS990" s="190" t="s">
        <v>271</v>
      </c>
      <c r="FT990" s="190" t="s">
        <v>271</v>
      </c>
      <c r="FU990" s="190" t="s">
        <v>271</v>
      </c>
      <c r="FV990" s="190" t="s">
        <v>271</v>
      </c>
      <c r="FW990" s="190" t="s">
        <v>271</v>
      </c>
      <c r="FX990" s="190" t="s">
        <v>271</v>
      </c>
      <c r="FY990" s="190" t="s">
        <v>271</v>
      </c>
      <c r="FZ990" s="190" t="s">
        <v>271</v>
      </c>
      <c r="GA990" s="190" t="s">
        <v>271</v>
      </c>
      <c r="GB990" s="190" t="s">
        <v>271</v>
      </c>
      <c r="GC990" s="190" t="s">
        <v>271</v>
      </c>
      <c r="GD990" s="190" t="s">
        <v>271</v>
      </c>
      <c r="GE990" s="190" t="s">
        <v>271</v>
      </c>
    </row>
    <row r="991" spans="1:187" x14ac:dyDescent="0.3">
      <c r="A991" s="190" t="s">
        <v>372</v>
      </c>
      <c r="B991" s="190">
        <v>3462</v>
      </c>
      <c r="C991" s="190" t="s">
        <v>201</v>
      </c>
      <c r="D991" s="190" t="s">
        <v>238</v>
      </c>
      <c r="E991" s="190" t="s">
        <v>7694</v>
      </c>
      <c r="F991" s="190" t="s">
        <v>7693</v>
      </c>
      <c r="G991" s="190" t="s">
        <v>4001</v>
      </c>
      <c r="H991" s="190" t="s">
        <v>369</v>
      </c>
      <c r="I991" s="190" t="s">
        <v>301</v>
      </c>
      <c r="J991" s="190" t="s">
        <v>7692</v>
      </c>
      <c r="K991" s="190" t="s">
        <v>271</v>
      </c>
      <c r="L991" s="190" t="s">
        <v>271</v>
      </c>
      <c r="M991" s="190" t="s">
        <v>271</v>
      </c>
      <c r="N991" s="190" t="s">
        <v>271</v>
      </c>
      <c r="O991" s="190" t="s">
        <v>271</v>
      </c>
      <c r="P991" s="190" t="s">
        <v>271</v>
      </c>
      <c r="Q991" s="191">
        <v>42036</v>
      </c>
      <c r="R991" s="191">
        <v>42308</v>
      </c>
      <c r="T991" s="190" t="s">
        <v>1332</v>
      </c>
      <c r="U991" s="194">
        <v>435535</v>
      </c>
      <c r="V991" s="190" t="s">
        <v>1560</v>
      </c>
      <c r="W991" s="190" t="s">
        <v>1559</v>
      </c>
      <c r="X991" s="190" t="s">
        <v>1558</v>
      </c>
      <c r="Y991" s="190" t="s">
        <v>1551</v>
      </c>
      <c r="Z991" s="190" t="s">
        <v>1550</v>
      </c>
      <c r="AA991" s="190" t="s">
        <v>1549</v>
      </c>
      <c r="AB991" s="190" t="s">
        <v>291</v>
      </c>
      <c r="AC991" s="190" t="s">
        <v>7691</v>
      </c>
      <c r="AD991" s="190" t="s">
        <v>325</v>
      </c>
      <c r="AE991" s="190" t="s">
        <v>7690</v>
      </c>
      <c r="AF991" s="190" t="s">
        <v>7689</v>
      </c>
      <c r="AG991" s="193">
        <v>0</v>
      </c>
      <c r="AH991" s="193">
        <v>0</v>
      </c>
      <c r="AI991" s="193">
        <v>0</v>
      </c>
      <c r="AJ991" s="193">
        <v>23930</v>
      </c>
      <c r="AK991" s="193">
        <v>23930</v>
      </c>
      <c r="AL991" s="193">
        <v>47860</v>
      </c>
      <c r="AM991" s="193">
        <v>0</v>
      </c>
      <c r="AN991" s="193">
        <v>0</v>
      </c>
      <c r="AO991" s="193">
        <v>0</v>
      </c>
      <c r="AP991" s="193">
        <v>23930</v>
      </c>
      <c r="AQ991" s="193">
        <v>23930</v>
      </c>
      <c r="AR991" s="193">
        <v>47860</v>
      </c>
      <c r="AS991" s="190" t="s">
        <v>271</v>
      </c>
      <c r="AT991" s="193" t="s">
        <v>271</v>
      </c>
      <c r="AU991" s="193" t="s">
        <v>271</v>
      </c>
      <c r="AV991" s="190" t="s">
        <v>271</v>
      </c>
      <c r="AW991" s="193" t="s">
        <v>271</v>
      </c>
      <c r="AX991" s="193" t="s">
        <v>271</v>
      </c>
      <c r="AY991" s="190" t="s">
        <v>287</v>
      </c>
      <c r="AZ991" s="193">
        <v>47860</v>
      </c>
      <c r="BA991" s="193">
        <v>0</v>
      </c>
      <c r="BB991" s="190" t="s">
        <v>271</v>
      </c>
      <c r="BC991" s="193" t="s">
        <v>271</v>
      </c>
      <c r="BD991" s="193" t="s">
        <v>271</v>
      </c>
      <c r="BE991" s="190" t="s">
        <v>271</v>
      </c>
      <c r="BF991" s="193" t="s">
        <v>271</v>
      </c>
      <c r="BG991" s="193" t="s">
        <v>271</v>
      </c>
      <c r="BH991" s="190" t="s">
        <v>287</v>
      </c>
      <c r="BI991" s="193">
        <v>47860</v>
      </c>
      <c r="BJ991" s="193">
        <v>0</v>
      </c>
      <c r="BK991" s="190" t="s">
        <v>271</v>
      </c>
      <c r="BL991" s="193" t="s">
        <v>271</v>
      </c>
      <c r="BM991" s="193" t="s">
        <v>271</v>
      </c>
      <c r="BN991" s="190" t="s">
        <v>271</v>
      </c>
      <c r="BO991" s="193" t="s">
        <v>271</v>
      </c>
      <c r="BP991" s="193" t="s">
        <v>271</v>
      </c>
      <c r="BQ991" s="190" t="s">
        <v>271</v>
      </c>
      <c r="BR991" s="193" t="s">
        <v>271</v>
      </c>
      <c r="BS991" s="193" t="s">
        <v>271</v>
      </c>
      <c r="BT991" s="190" t="s">
        <v>271</v>
      </c>
      <c r="BU991" s="193" t="s">
        <v>271</v>
      </c>
      <c r="BV991" s="193" t="s">
        <v>271</v>
      </c>
      <c r="BW991" s="193">
        <v>0</v>
      </c>
      <c r="BX991" s="193">
        <v>0</v>
      </c>
      <c r="BY991" s="193">
        <v>0</v>
      </c>
      <c r="BZ991" s="193">
        <v>7179</v>
      </c>
      <c r="CA991" s="193">
        <v>7179</v>
      </c>
      <c r="CB991" s="193">
        <v>14358</v>
      </c>
      <c r="CC991" s="190" t="s">
        <v>271</v>
      </c>
      <c r="CD991" s="193" t="s">
        <v>271</v>
      </c>
      <c r="CE991" s="193" t="s">
        <v>271</v>
      </c>
      <c r="CF991" s="190" t="s">
        <v>287</v>
      </c>
      <c r="CG991" s="193">
        <v>47860</v>
      </c>
      <c r="CH991" s="193">
        <v>0</v>
      </c>
      <c r="CI991" s="190" t="s">
        <v>271</v>
      </c>
      <c r="CJ991" s="193" t="s">
        <v>271</v>
      </c>
      <c r="CK991" s="193" t="s">
        <v>271</v>
      </c>
      <c r="CL991" s="190" t="s">
        <v>287</v>
      </c>
      <c r="CM991" s="193">
        <v>4786</v>
      </c>
      <c r="CN991" s="193">
        <v>0</v>
      </c>
      <c r="CO991" s="190" t="s">
        <v>287</v>
      </c>
      <c r="CP991" s="193">
        <v>0</v>
      </c>
      <c r="CQ991" s="193">
        <v>0</v>
      </c>
      <c r="CR991" s="190" t="s">
        <v>271</v>
      </c>
      <c r="CS991" s="193" t="s">
        <v>271</v>
      </c>
      <c r="CT991" s="193" t="s">
        <v>271</v>
      </c>
      <c r="CU991" s="190" t="s">
        <v>271</v>
      </c>
      <c r="CV991" s="193" t="s">
        <v>271</v>
      </c>
      <c r="CW991" s="193" t="s">
        <v>271</v>
      </c>
      <c r="CX991" s="190" t="s">
        <v>271</v>
      </c>
      <c r="CY991" s="193" t="s">
        <v>271</v>
      </c>
      <c r="CZ991" s="193" t="s">
        <v>271</v>
      </c>
      <c r="DA991" s="190" t="s">
        <v>271</v>
      </c>
      <c r="DB991" s="193" t="s">
        <v>271</v>
      </c>
      <c r="DC991" s="193" t="s">
        <v>271</v>
      </c>
      <c r="DD991" s="190" t="s">
        <v>271</v>
      </c>
      <c r="DE991" s="193" t="s">
        <v>271</v>
      </c>
      <c r="DF991" s="193" t="s">
        <v>271</v>
      </c>
      <c r="DG991" s="190" t="s">
        <v>271</v>
      </c>
      <c r="DH991" s="193" t="s">
        <v>271</v>
      </c>
      <c r="DI991" s="193" t="s">
        <v>271</v>
      </c>
      <c r="DJ991" s="190" t="s">
        <v>271</v>
      </c>
      <c r="DK991" s="193" t="s">
        <v>271</v>
      </c>
      <c r="DL991" s="193" t="s">
        <v>271</v>
      </c>
      <c r="DM991" s="190" t="s">
        <v>271</v>
      </c>
      <c r="DN991" s="193" t="s">
        <v>271</v>
      </c>
      <c r="DO991" s="193" t="s">
        <v>271</v>
      </c>
      <c r="DP991" s="190" t="s">
        <v>271</v>
      </c>
      <c r="DQ991" s="193" t="s">
        <v>271</v>
      </c>
      <c r="DR991" s="193" t="s">
        <v>271</v>
      </c>
      <c r="DS991" s="190" t="s">
        <v>271</v>
      </c>
      <c r="DT991" s="193" t="s">
        <v>271</v>
      </c>
      <c r="DU991" s="193" t="s">
        <v>271</v>
      </c>
      <c r="DV991" s="190" t="s">
        <v>287</v>
      </c>
      <c r="DW991" s="193">
        <v>7977</v>
      </c>
      <c r="DX991" s="193">
        <v>0</v>
      </c>
      <c r="DY991" s="190" t="s">
        <v>356</v>
      </c>
      <c r="DZ991" s="190" t="s">
        <v>297</v>
      </c>
      <c r="EA991" s="190" t="s">
        <v>271</v>
      </c>
      <c r="EB991" s="190" t="s">
        <v>271</v>
      </c>
      <c r="EC991" s="190" t="s">
        <v>271</v>
      </c>
      <c r="ED991" s="190" t="s">
        <v>271</v>
      </c>
      <c r="EE991" s="190" t="s">
        <v>271</v>
      </c>
      <c r="EF991" s="190" t="s">
        <v>271</v>
      </c>
      <c r="EG991" s="190" t="s">
        <v>352</v>
      </c>
      <c r="EH991" s="190" t="s">
        <v>380</v>
      </c>
      <c r="EI991" s="190" t="s">
        <v>319</v>
      </c>
      <c r="EJ991" s="190" t="s">
        <v>245</v>
      </c>
      <c r="EK991" s="190" t="s">
        <v>379</v>
      </c>
      <c r="EL991" s="190" t="s">
        <v>272</v>
      </c>
      <c r="EM991" s="190" t="s">
        <v>272</v>
      </c>
      <c r="EN991" s="190" t="s">
        <v>272</v>
      </c>
      <c r="EO991" s="190" t="s">
        <v>272</v>
      </c>
      <c r="EP991" s="190" t="s">
        <v>378</v>
      </c>
      <c r="EQ991" s="190">
        <v>4</v>
      </c>
      <c r="ER991" s="190" t="s">
        <v>349</v>
      </c>
      <c r="ES991" s="190" t="s">
        <v>272</v>
      </c>
      <c r="ET991" s="190" t="s">
        <v>272</v>
      </c>
      <c r="EU991" s="190" t="s">
        <v>272</v>
      </c>
      <c r="EV991" s="190" t="s">
        <v>272</v>
      </c>
      <c r="EW991" s="190" t="s">
        <v>303</v>
      </c>
      <c r="EX991" s="190">
        <v>4</v>
      </c>
      <c r="EY991" s="190" t="s">
        <v>278</v>
      </c>
      <c r="EZ991" s="190" t="s">
        <v>266</v>
      </c>
      <c r="FA991" s="190" t="s">
        <v>260</v>
      </c>
      <c r="FB991" s="193">
        <v>1</v>
      </c>
      <c r="FC991" s="190" t="s">
        <v>276</v>
      </c>
      <c r="FD991" s="190" t="s">
        <v>442</v>
      </c>
      <c r="FE991" s="190" t="s">
        <v>348</v>
      </c>
      <c r="FF991" s="190" t="s">
        <v>264</v>
      </c>
      <c r="FG991" s="190" t="s">
        <v>271</v>
      </c>
      <c r="FH991" s="190" t="s">
        <v>271</v>
      </c>
      <c r="FI991" s="190" t="s">
        <v>375</v>
      </c>
      <c r="FJ991" s="190" t="s">
        <v>374</v>
      </c>
      <c r="FK991" s="190" t="s">
        <v>373</v>
      </c>
      <c r="FL991" s="190" t="s">
        <v>271</v>
      </c>
      <c r="FM991" s="190" t="s">
        <v>271</v>
      </c>
      <c r="FN991" s="190" t="s">
        <v>271</v>
      </c>
      <c r="FO991" s="190" t="s">
        <v>271</v>
      </c>
      <c r="FP991" s="190" t="s">
        <v>271</v>
      </c>
      <c r="FQ991" s="193">
        <v>0</v>
      </c>
      <c r="FR991" s="193">
        <v>47860</v>
      </c>
      <c r="FS991" s="190" t="s">
        <v>271</v>
      </c>
      <c r="FT991" s="190" t="s">
        <v>271</v>
      </c>
      <c r="FU991" s="190" t="s">
        <v>272</v>
      </c>
      <c r="FV991" s="190" t="s">
        <v>272</v>
      </c>
      <c r="FW991" s="190" t="s">
        <v>271</v>
      </c>
      <c r="FX991" s="190" t="s">
        <v>271</v>
      </c>
      <c r="FY991" s="190" t="s">
        <v>271</v>
      </c>
      <c r="FZ991" s="190" t="s">
        <v>271</v>
      </c>
      <c r="GA991" s="190" t="s">
        <v>272</v>
      </c>
      <c r="GB991" s="190" t="s">
        <v>297</v>
      </c>
      <c r="GC991" s="190" t="s">
        <v>272</v>
      </c>
      <c r="GD991" s="190" t="s">
        <v>272</v>
      </c>
      <c r="GE991" s="190" t="s">
        <v>272</v>
      </c>
    </row>
    <row r="992" spans="1:187" x14ac:dyDescent="0.3">
      <c r="A992" s="190" t="s">
        <v>372</v>
      </c>
      <c r="B992" s="190">
        <v>3458</v>
      </c>
      <c r="C992" s="190" t="s">
        <v>201</v>
      </c>
      <c r="D992" s="190" t="s">
        <v>238</v>
      </c>
      <c r="E992" s="190" t="s">
        <v>6673</v>
      </c>
      <c r="F992" s="190" t="s">
        <v>6672</v>
      </c>
      <c r="G992" s="190" t="s">
        <v>6654</v>
      </c>
      <c r="H992" s="190" t="s">
        <v>369</v>
      </c>
      <c r="I992" s="190" t="s">
        <v>2128</v>
      </c>
      <c r="J992" s="190" t="s">
        <v>6671</v>
      </c>
      <c r="K992" s="190" t="s">
        <v>369</v>
      </c>
      <c r="L992" s="190" t="s">
        <v>3316</v>
      </c>
      <c r="M992" s="190" t="s">
        <v>6670</v>
      </c>
      <c r="N992" s="190" t="s">
        <v>271</v>
      </c>
      <c r="O992" s="190" t="s">
        <v>271</v>
      </c>
      <c r="P992" s="190" t="s">
        <v>271</v>
      </c>
      <c r="Q992" s="191">
        <v>41579</v>
      </c>
      <c r="R992" s="191">
        <v>42400</v>
      </c>
      <c r="T992" s="190" t="s">
        <v>549</v>
      </c>
      <c r="U992" s="194">
        <v>4553590</v>
      </c>
      <c r="V992" s="190" t="s">
        <v>390</v>
      </c>
      <c r="W992" s="190" t="s">
        <v>389</v>
      </c>
      <c r="X992" s="190" t="s">
        <v>388</v>
      </c>
      <c r="Y992" s="190" t="s">
        <v>387</v>
      </c>
      <c r="Z992" s="190" t="s">
        <v>386</v>
      </c>
      <c r="AA992" s="190" t="s">
        <v>385</v>
      </c>
      <c r="AB992" s="190" t="s">
        <v>310</v>
      </c>
      <c r="AC992" s="190" t="s">
        <v>6669</v>
      </c>
      <c r="AD992" s="190" t="s">
        <v>325</v>
      </c>
      <c r="AE992" s="190" t="s">
        <v>6668</v>
      </c>
      <c r="AF992" s="190" t="s">
        <v>6667</v>
      </c>
      <c r="AG992" s="193">
        <v>0</v>
      </c>
      <c r="AH992" s="193">
        <v>0</v>
      </c>
      <c r="AI992" s="193">
        <v>0</v>
      </c>
      <c r="AJ992" s="193">
        <v>6000</v>
      </c>
      <c r="AK992" s="193">
        <v>6000</v>
      </c>
      <c r="AL992" s="193">
        <v>12000</v>
      </c>
      <c r="AM992" s="193">
        <v>0</v>
      </c>
      <c r="AN992" s="193">
        <v>0</v>
      </c>
      <c r="AO992" s="193">
        <v>0</v>
      </c>
      <c r="AP992" s="193">
        <v>0</v>
      </c>
      <c r="AQ992" s="193">
        <v>0</v>
      </c>
      <c r="AR992" s="193">
        <v>0</v>
      </c>
      <c r="AS992" s="190" t="s">
        <v>271</v>
      </c>
      <c r="AT992" s="193" t="s">
        <v>271</v>
      </c>
      <c r="AU992" s="193" t="s">
        <v>271</v>
      </c>
      <c r="AV992" s="190" t="s">
        <v>271</v>
      </c>
      <c r="AW992" s="193" t="s">
        <v>271</v>
      </c>
      <c r="AX992" s="193" t="s">
        <v>271</v>
      </c>
      <c r="AY992" s="190" t="s">
        <v>271</v>
      </c>
      <c r="AZ992" s="193" t="s">
        <v>271</v>
      </c>
      <c r="BA992" s="193" t="s">
        <v>271</v>
      </c>
      <c r="BB992" s="190" t="s">
        <v>271</v>
      </c>
      <c r="BC992" s="193" t="s">
        <v>271</v>
      </c>
      <c r="BD992" s="193" t="s">
        <v>271</v>
      </c>
      <c r="BE992" s="190" t="s">
        <v>271</v>
      </c>
      <c r="BF992" s="193" t="s">
        <v>271</v>
      </c>
      <c r="BG992" s="193" t="s">
        <v>271</v>
      </c>
      <c r="BH992" s="190" t="s">
        <v>271</v>
      </c>
      <c r="BI992" s="193" t="s">
        <v>271</v>
      </c>
      <c r="BJ992" s="193" t="s">
        <v>271</v>
      </c>
      <c r="BK992" s="190" t="s">
        <v>271</v>
      </c>
      <c r="BL992" s="193" t="s">
        <v>271</v>
      </c>
      <c r="BM992" s="193" t="s">
        <v>271</v>
      </c>
      <c r="BN992" s="190" t="s">
        <v>271</v>
      </c>
      <c r="BO992" s="193" t="s">
        <v>271</v>
      </c>
      <c r="BP992" s="193" t="s">
        <v>271</v>
      </c>
      <c r="BQ992" s="190" t="s">
        <v>271</v>
      </c>
      <c r="BR992" s="193" t="s">
        <v>271</v>
      </c>
      <c r="BS992" s="193" t="s">
        <v>271</v>
      </c>
      <c r="BT992" s="190" t="s">
        <v>271</v>
      </c>
      <c r="BU992" s="193" t="s">
        <v>271</v>
      </c>
      <c r="BV992" s="193" t="s">
        <v>271</v>
      </c>
      <c r="BW992" s="193">
        <v>14280</v>
      </c>
      <c r="BX992" s="193">
        <v>14280</v>
      </c>
      <c r="BY992" s="193">
        <v>28560</v>
      </c>
      <c r="BZ992" s="193">
        <v>8960</v>
      </c>
      <c r="CA992" s="193">
        <v>8960</v>
      </c>
      <c r="CB992" s="193">
        <v>17920</v>
      </c>
      <c r="CC992" s="190" t="s">
        <v>287</v>
      </c>
      <c r="CD992" s="193">
        <v>17920</v>
      </c>
      <c r="CE992" s="193">
        <v>28560</v>
      </c>
      <c r="CF992" s="190" t="s">
        <v>287</v>
      </c>
      <c r="CG992" s="193">
        <v>17920</v>
      </c>
      <c r="CH992" s="193">
        <v>28560</v>
      </c>
      <c r="CI992" s="190" t="s">
        <v>271</v>
      </c>
      <c r="CJ992" s="193" t="s">
        <v>271</v>
      </c>
      <c r="CK992" s="193" t="s">
        <v>271</v>
      </c>
      <c r="CL992" s="190" t="s">
        <v>287</v>
      </c>
      <c r="CM992" s="193">
        <v>1792</v>
      </c>
      <c r="CN992" s="193">
        <v>0</v>
      </c>
      <c r="CO992" s="190" t="s">
        <v>287</v>
      </c>
      <c r="CP992" s="193">
        <v>0</v>
      </c>
      <c r="CQ992" s="193">
        <v>0</v>
      </c>
      <c r="CR992" s="190" t="s">
        <v>271</v>
      </c>
      <c r="CS992" s="193" t="s">
        <v>271</v>
      </c>
      <c r="CT992" s="193" t="s">
        <v>271</v>
      </c>
      <c r="CU992" s="190" t="s">
        <v>287</v>
      </c>
      <c r="CV992" s="193">
        <v>17920</v>
      </c>
      <c r="CW992" s="193">
        <v>5712</v>
      </c>
      <c r="CX992" s="190" t="s">
        <v>287</v>
      </c>
      <c r="CY992" s="193">
        <v>340</v>
      </c>
      <c r="CZ992" s="193">
        <v>0</v>
      </c>
      <c r="DA992" s="190" t="s">
        <v>287</v>
      </c>
      <c r="DB992" s="193">
        <v>11376</v>
      </c>
      <c r="DC992" s="193">
        <v>1428</v>
      </c>
      <c r="DD992" s="190" t="s">
        <v>271</v>
      </c>
      <c r="DE992" s="193" t="s">
        <v>271</v>
      </c>
      <c r="DF992" s="193" t="s">
        <v>271</v>
      </c>
      <c r="DG992" s="190" t="s">
        <v>287</v>
      </c>
      <c r="DH992" s="193">
        <v>4480</v>
      </c>
      <c r="DI992" s="193">
        <v>2856</v>
      </c>
      <c r="DJ992" s="190" t="s">
        <v>287</v>
      </c>
      <c r="DK992" s="193">
        <v>17920</v>
      </c>
      <c r="DL992" s="193">
        <v>5712</v>
      </c>
      <c r="DM992" s="190" t="s">
        <v>287</v>
      </c>
      <c r="DN992" s="193">
        <v>5376</v>
      </c>
      <c r="DO992" s="193">
        <v>2856</v>
      </c>
      <c r="DP992" s="190" t="s">
        <v>271</v>
      </c>
      <c r="DQ992" s="193" t="s">
        <v>271</v>
      </c>
      <c r="DR992" s="193" t="s">
        <v>271</v>
      </c>
      <c r="DS992" s="190" t="s">
        <v>271</v>
      </c>
      <c r="DT992" s="193" t="s">
        <v>271</v>
      </c>
      <c r="DU992" s="193" t="s">
        <v>271</v>
      </c>
      <c r="DV992" s="190" t="s">
        <v>287</v>
      </c>
      <c r="DW992" s="193">
        <v>3972</v>
      </c>
      <c r="DX992" s="193">
        <v>952</v>
      </c>
      <c r="DY992" s="190" t="s">
        <v>356</v>
      </c>
      <c r="DZ992" s="190" t="s">
        <v>272</v>
      </c>
      <c r="EA992" s="190" t="s">
        <v>868</v>
      </c>
      <c r="EB992" s="190" t="s">
        <v>307</v>
      </c>
      <c r="EC992" s="190" t="s">
        <v>297</v>
      </c>
      <c r="ED992" s="190" t="s">
        <v>271</v>
      </c>
      <c r="EE992" s="190" t="s">
        <v>271</v>
      </c>
      <c r="EF992" s="190" t="s">
        <v>271</v>
      </c>
      <c r="EG992" s="190" t="s">
        <v>321</v>
      </c>
      <c r="EH992" s="190" t="s">
        <v>320</v>
      </c>
      <c r="EI992" s="190" t="s">
        <v>319</v>
      </c>
      <c r="EJ992" s="190" t="s">
        <v>246</v>
      </c>
      <c r="EK992" s="190" t="s">
        <v>351</v>
      </c>
      <c r="EL992" s="190" t="s">
        <v>272</v>
      </c>
      <c r="EM992" s="190" t="s">
        <v>272</v>
      </c>
      <c r="EN992" s="190" t="s">
        <v>272</v>
      </c>
      <c r="EO992" s="190" t="s">
        <v>272</v>
      </c>
      <c r="EP992" s="190" t="s">
        <v>350</v>
      </c>
      <c r="EQ992" s="190">
        <v>4</v>
      </c>
      <c r="ER992" s="190" t="s">
        <v>349</v>
      </c>
      <c r="ES992" s="190" t="s">
        <v>272</v>
      </c>
      <c r="ET992" s="190" t="s">
        <v>272</v>
      </c>
      <c r="EU992" s="190" t="s">
        <v>272</v>
      </c>
      <c r="EV992" s="190" t="s">
        <v>272</v>
      </c>
      <c r="EW992" s="190" t="s">
        <v>303</v>
      </c>
      <c r="EX992" s="190">
        <v>4</v>
      </c>
      <c r="EY992" s="190" t="s">
        <v>278</v>
      </c>
      <c r="EZ992" s="190" t="s">
        <v>266</v>
      </c>
      <c r="FA992" s="190" t="s">
        <v>260</v>
      </c>
      <c r="FB992" s="193">
        <v>2</v>
      </c>
      <c r="FC992" s="190" t="s">
        <v>376</v>
      </c>
      <c r="FD992" s="190" t="s">
        <v>276</v>
      </c>
      <c r="FE992" s="190" t="s">
        <v>537</v>
      </c>
      <c r="FF992" s="190" t="s">
        <v>263</v>
      </c>
      <c r="FG992" s="190" t="s">
        <v>1555</v>
      </c>
      <c r="FH992" s="190" t="s">
        <v>271</v>
      </c>
      <c r="FI992" s="190" t="s">
        <v>375</v>
      </c>
      <c r="FJ992" s="190" t="s">
        <v>374</v>
      </c>
      <c r="FK992" s="190" t="s">
        <v>373</v>
      </c>
      <c r="FL992" s="190" t="s">
        <v>271</v>
      </c>
      <c r="FM992" s="190" t="s">
        <v>271</v>
      </c>
      <c r="FN992" s="190" t="s">
        <v>271</v>
      </c>
      <c r="FO992" s="190" t="s">
        <v>271</v>
      </c>
      <c r="FP992" s="190" t="s">
        <v>271</v>
      </c>
      <c r="FQ992" s="193">
        <v>28560</v>
      </c>
      <c r="FR992" s="193">
        <v>17920</v>
      </c>
      <c r="FS992" s="190" t="s">
        <v>271</v>
      </c>
      <c r="FT992" s="190" t="s">
        <v>271</v>
      </c>
      <c r="FU992" s="190" t="s">
        <v>271</v>
      </c>
      <c r="FV992" s="190" t="s">
        <v>271</v>
      </c>
      <c r="FW992" s="190" t="s">
        <v>271</v>
      </c>
      <c r="FX992" s="190" t="s">
        <v>271</v>
      </c>
      <c r="FY992" s="190" t="s">
        <v>271</v>
      </c>
      <c r="FZ992" s="190" t="s">
        <v>271</v>
      </c>
      <c r="GA992" s="190" t="s">
        <v>272</v>
      </c>
      <c r="GB992" s="190" t="s">
        <v>272</v>
      </c>
      <c r="GC992" s="190" t="s">
        <v>272</v>
      </c>
      <c r="GD992" s="190" t="s">
        <v>272</v>
      </c>
      <c r="GE992" s="190" t="s">
        <v>272</v>
      </c>
    </row>
    <row r="993" spans="1:187" x14ac:dyDescent="0.3">
      <c r="A993" s="190" t="s">
        <v>372</v>
      </c>
      <c r="B993" s="190">
        <v>3464</v>
      </c>
      <c r="C993" s="190" t="s">
        <v>201</v>
      </c>
      <c r="D993" s="190" t="s">
        <v>238</v>
      </c>
      <c r="E993" s="190" t="s">
        <v>6666</v>
      </c>
      <c r="F993" s="190" t="s">
        <v>6665</v>
      </c>
      <c r="G993" s="190" t="s">
        <v>6654</v>
      </c>
      <c r="H993" s="190" t="s">
        <v>369</v>
      </c>
      <c r="I993" s="190" t="s">
        <v>2128</v>
      </c>
      <c r="J993" s="190" t="s">
        <v>2650</v>
      </c>
      <c r="K993" s="190" t="s">
        <v>271</v>
      </c>
      <c r="L993" s="190" t="s">
        <v>271</v>
      </c>
      <c r="M993" s="190" t="s">
        <v>271</v>
      </c>
      <c r="N993" s="190" t="s">
        <v>271</v>
      </c>
      <c r="O993" s="190" t="s">
        <v>271</v>
      </c>
      <c r="P993" s="190" t="s">
        <v>271</v>
      </c>
      <c r="Q993" s="191">
        <v>42095</v>
      </c>
      <c r="R993" s="191">
        <v>43009</v>
      </c>
      <c r="T993" s="190" t="s">
        <v>366</v>
      </c>
      <c r="U993" s="194">
        <v>672993</v>
      </c>
      <c r="V993" s="190" t="s">
        <v>1560</v>
      </c>
      <c r="W993" s="190" t="s">
        <v>1559</v>
      </c>
      <c r="X993" s="190" t="s">
        <v>1558</v>
      </c>
      <c r="Y993" s="190" t="s">
        <v>390</v>
      </c>
      <c r="Z993" s="190" t="s">
        <v>389</v>
      </c>
      <c r="AA993" s="190" t="s">
        <v>388</v>
      </c>
      <c r="AB993" s="190" t="s">
        <v>310</v>
      </c>
      <c r="AC993" s="190" t="s">
        <v>6664</v>
      </c>
      <c r="AD993" s="190" t="s">
        <v>289</v>
      </c>
      <c r="AE993" s="190" t="s">
        <v>1547</v>
      </c>
      <c r="AF993" s="190" t="s">
        <v>6663</v>
      </c>
      <c r="AG993" s="193">
        <v>0</v>
      </c>
      <c r="AH993" s="193">
        <v>0</v>
      </c>
      <c r="AI993" s="193">
        <v>0</v>
      </c>
      <c r="AJ993" s="193">
        <v>2150</v>
      </c>
      <c r="AK993" s="193">
        <v>2150</v>
      </c>
      <c r="AL993" s="193">
        <v>4300</v>
      </c>
      <c r="AM993" s="193" t="s">
        <v>271</v>
      </c>
      <c r="AN993" s="193" t="s">
        <v>271</v>
      </c>
      <c r="AO993" s="193">
        <v>0</v>
      </c>
      <c r="AP993" s="193" t="s">
        <v>271</v>
      </c>
      <c r="AQ993" s="193" t="s">
        <v>271</v>
      </c>
      <c r="AR993" s="193">
        <v>0</v>
      </c>
      <c r="AS993" s="190" t="s">
        <v>271</v>
      </c>
      <c r="AT993" s="193" t="s">
        <v>271</v>
      </c>
      <c r="AU993" s="193" t="s">
        <v>271</v>
      </c>
      <c r="AV993" s="190" t="s">
        <v>271</v>
      </c>
      <c r="AW993" s="193" t="s">
        <v>271</v>
      </c>
      <c r="AX993" s="193" t="s">
        <v>271</v>
      </c>
      <c r="AY993" s="190" t="s">
        <v>271</v>
      </c>
      <c r="AZ993" s="193" t="s">
        <v>271</v>
      </c>
      <c r="BA993" s="193" t="s">
        <v>271</v>
      </c>
      <c r="BB993" s="190" t="s">
        <v>271</v>
      </c>
      <c r="BC993" s="193" t="s">
        <v>271</v>
      </c>
      <c r="BD993" s="193" t="s">
        <v>271</v>
      </c>
      <c r="BE993" s="190" t="s">
        <v>271</v>
      </c>
      <c r="BF993" s="193" t="s">
        <v>271</v>
      </c>
      <c r="BG993" s="193" t="s">
        <v>271</v>
      </c>
      <c r="BH993" s="190" t="s">
        <v>271</v>
      </c>
      <c r="BI993" s="193" t="s">
        <v>271</v>
      </c>
      <c r="BJ993" s="193" t="s">
        <v>271</v>
      </c>
      <c r="BK993" s="190" t="s">
        <v>271</v>
      </c>
      <c r="BL993" s="193" t="s">
        <v>271</v>
      </c>
      <c r="BM993" s="193" t="s">
        <v>271</v>
      </c>
      <c r="BN993" s="190" t="s">
        <v>271</v>
      </c>
      <c r="BO993" s="193" t="s">
        <v>271</v>
      </c>
      <c r="BP993" s="193" t="s">
        <v>271</v>
      </c>
      <c r="BQ993" s="190" t="s">
        <v>271</v>
      </c>
      <c r="BR993" s="193" t="s">
        <v>271</v>
      </c>
      <c r="BS993" s="193" t="s">
        <v>271</v>
      </c>
      <c r="BT993" s="190" t="s">
        <v>271</v>
      </c>
      <c r="BU993" s="193" t="s">
        <v>271</v>
      </c>
      <c r="BV993" s="193" t="s">
        <v>271</v>
      </c>
      <c r="BW993" s="193">
        <v>40000</v>
      </c>
      <c r="BX993" s="193">
        <v>7000</v>
      </c>
      <c r="BY993" s="193">
        <v>47000</v>
      </c>
      <c r="BZ993" s="193">
        <v>2150</v>
      </c>
      <c r="CA993" s="193">
        <v>2150</v>
      </c>
      <c r="CB993" s="193">
        <v>4300</v>
      </c>
      <c r="CC993" s="190" t="s">
        <v>271</v>
      </c>
      <c r="CD993" s="193" t="s">
        <v>271</v>
      </c>
      <c r="CE993" s="193" t="s">
        <v>271</v>
      </c>
      <c r="CF993" s="190" t="s">
        <v>271</v>
      </c>
      <c r="CG993" s="193" t="s">
        <v>271</v>
      </c>
      <c r="CH993" s="193" t="s">
        <v>271</v>
      </c>
      <c r="CI993" s="190" t="s">
        <v>287</v>
      </c>
      <c r="CJ993" s="193">
        <v>4300</v>
      </c>
      <c r="CK993" s="193">
        <v>47000</v>
      </c>
      <c r="CL993" s="190" t="s">
        <v>271</v>
      </c>
      <c r="CM993" s="193" t="s">
        <v>271</v>
      </c>
      <c r="CN993" s="193" t="s">
        <v>271</v>
      </c>
      <c r="CO993" s="190" t="s">
        <v>271</v>
      </c>
      <c r="CP993" s="193" t="s">
        <v>271</v>
      </c>
      <c r="CQ993" s="193" t="s">
        <v>271</v>
      </c>
      <c r="CR993" s="190" t="s">
        <v>271</v>
      </c>
      <c r="CS993" s="193" t="s">
        <v>271</v>
      </c>
      <c r="CT993" s="193" t="s">
        <v>271</v>
      </c>
      <c r="CU993" s="190" t="s">
        <v>271</v>
      </c>
      <c r="CV993" s="193" t="s">
        <v>271</v>
      </c>
      <c r="CW993" s="193" t="s">
        <v>271</v>
      </c>
      <c r="CX993" s="190" t="s">
        <v>287</v>
      </c>
      <c r="CY993" s="193">
        <v>4300</v>
      </c>
      <c r="CZ993" s="193">
        <v>0</v>
      </c>
      <c r="DA993" s="190" t="s">
        <v>287</v>
      </c>
      <c r="DB993" s="193">
        <v>4300</v>
      </c>
      <c r="DC993" s="193">
        <v>7833</v>
      </c>
      <c r="DD993" s="190" t="s">
        <v>271</v>
      </c>
      <c r="DE993" s="193" t="s">
        <v>271</v>
      </c>
      <c r="DF993" s="193" t="s">
        <v>271</v>
      </c>
      <c r="DG993" s="190" t="s">
        <v>271</v>
      </c>
      <c r="DH993" s="193" t="s">
        <v>271</v>
      </c>
      <c r="DI993" s="193" t="s">
        <v>271</v>
      </c>
      <c r="DJ993" s="190" t="s">
        <v>271</v>
      </c>
      <c r="DK993" s="193" t="s">
        <v>271</v>
      </c>
      <c r="DL993" s="193" t="s">
        <v>271</v>
      </c>
      <c r="DM993" s="190" t="s">
        <v>287</v>
      </c>
      <c r="DN993" s="193">
        <v>4300</v>
      </c>
      <c r="DO993" s="193">
        <v>47000</v>
      </c>
      <c r="DP993" s="190" t="s">
        <v>271</v>
      </c>
      <c r="DQ993" s="193" t="s">
        <v>271</v>
      </c>
      <c r="DR993" s="193" t="s">
        <v>271</v>
      </c>
      <c r="DS993" s="190" t="s">
        <v>271</v>
      </c>
      <c r="DT993" s="193" t="s">
        <v>271</v>
      </c>
      <c r="DU993" s="193" t="s">
        <v>271</v>
      </c>
      <c r="DV993" s="190" t="s">
        <v>271</v>
      </c>
      <c r="DW993" s="193" t="s">
        <v>271</v>
      </c>
      <c r="DX993" s="193" t="s">
        <v>271</v>
      </c>
      <c r="DY993" s="190" t="s">
        <v>356</v>
      </c>
      <c r="DZ993" s="190" t="s">
        <v>297</v>
      </c>
      <c r="EA993" s="190" t="s">
        <v>271</v>
      </c>
      <c r="EB993" s="190" t="s">
        <v>271</v>
      </c>
      <c r="EC993" s="190" t="s">
        <v>272</v>
      </c>
      <c r="ED993" s="190" t="s">
        <v>271</v>
      </c>
      <c r="EE993" s="190" t="s">
        <v>271</v>
      </c>
      <c r="EF993" s="190" t="s">
        <v>271</v>
      </c>
      <c r="EG993" s="190" t="s">
        <v>285</v>
      </c>
      <c r="EH993" s="190" t="s">
        <v>380</v>
      </c>
      <c r="EI993" s="190" t="s">
        <v>319</v>
      </c>
      <c r="EJ993" s="190" t="s">
        <v>245</v>
      </c>
      <c r="EK993" s="190" t="s">
        <v>351</v>
      </c>
      <c r="EL993" s="190" t="s">
        <v>272</v>
      </c>
      <c r="EM993" s="190" t="s">
        <v>272</v>
      </c>
      <c r="EN993" s="190" t="s">
        <v>272</v>
      </c>
      <c r="EO993" s="190" t="s">
        <v>272</v>
      </c>
      <c r="EP993" s="190" t="s">
        <v>350</v>
      </c>
      <c r="EQ993" s="190">
        <v>4</v>
      </c>
      <c r="ER993" s="190" t="s">
        <v>404</v>
      </c>
      <c r="ES993" s="190" t="s">
        <v>272</v>
      </c>
      <c r="ET993" s="190" t="s">
        <v>272</v>
      </c>
      <c r="EU993" s="190" t="s">
        <v>272</v>
      </c>
      <c r="EV993" s="190" t="s">
        <v>272</v>
      </c>
      <c r="EW993" s="190" t="s">
        <v>279</v>
      </c>
      <c r="EX993" s="190">
        <v>4</v>
      </c>
      <c r="EY993" s="190" t="s">
        <v>318</v>
      </c>
      <c r="EZ993" s="190" t="s">
        <v>268</v>
      </c>
      <c r="FA993" s="190" t="s">
        <v>260</v>
      </c>
      <c r="FB993" s="193">
        <v>1</v>
      </c>
      <c r="FC993" s="190" t="s">
        <v>443</v>
      </c>
      <c r="FD993" s="190" t="s">
        <v>276</v>
      </c>
      <c r="FE993" s="190" t="s">
        <v>442</v>
      </c>
      <c r="FF993" s="190" t="s">
        <v>263</v>
      </c>
      <c r="FG993" s="190" t="s">
        <v>271</v>
      </c>
      <c r="FH993" s="190" t="s">
        <v>271</v>
      </c>
      <c r="FI993" s="190" t="s">
        <v>271</v>
      </c>
      <c r="FJ993" s="190" t="s">
        <v>271</v>
      </c>
      <c r="FK993" s="190" t="s">
        <v>271</v>
      </c>
      <c r="FL993" s="190" t="s">
        <v>271</v>
      </c>
      <c r="FM993" s="190" t="s">
        <v>271</v>
      </c>
      <c r="FN993" s="190" t="s">
        <v>271</v>
      </c>
      <c r="FO993" s="190" t="s">
        <v>271</v>
      </c>
      <c r="FP993" s="190" t="s">
        <v>271</v>
      </c>
      <c r="FQ993" s="193">
        <v>47000</v>
      </c>
      <c r="FR993" s="193">
        <v>4300</v>
      </c>
      <c r="FS993" s="190" t="s">
        <v>271</v>
      </c>
      <c r="FT993" s="190" t="s">
        <v>271</v>
      </c>
      <c r="FU993" s="190" t="s">
        <v>271</v>
      </c>
      <c r="FV993" s="190" t="s">
        <v>271</v>
      </c>
      <c r="FW993" s="190" t="s">
        <v>271</v>
      </c>
      <c r="FX993" s="190" t="s">
        <v>271</v>
      </c>
      <c r="FY993" s="190" t="s">
        <v>271</v>
      </c>
      <c r="FZ993" s="190" t="s">
        <v>271</v>
      </c>
      <c r="GA993" s="190" t="s">
        <v>271</v>
      </c>
      <c r="GB993" s="190" t="s">
        <v>271</v>
      </c>
      <c r="GC993" s="190" t="s">
        <v>272</v>
      </c>
      <c r="GD993" s="190" t="s">
        <v>272</v>
      </c>
      <c r="GE993" s="190" t="s">
        <v>272</v>
      </c>
    </row>
    <row r="994" spans="1:187" x14ac:dyDescent="0.3">
      <c r="A994" s="190" t="s">
        <v>372</v>
      </c>
      <c r="B994" s="190">
        <v>3457</v>
      </c>
      <c r="C994" s="190" t="s">
        <v>201</v>
      </c>
      <c r="D994" s="190" t="s">
        <v>238</v>
      </c>
      <c r="E994" s="190" t="s">
        <v>2986</v>
      </c>
      <c r="F994" s="190" t="s">
        <v>2985</v>
      </c>
      <c r="G994" s="190" t="s">
        <v>2855</v>
      </c>
      <c r="H994" s="190" t="s">
        <v>369</v>
      </c>
      <c r="I994" s="190" t="s">
        <v>2945</v>
      </c>
      <c r="J994" s="190" t="s">
        <v>2984</v>
      </c>
      <c r="K994" s="190" t="s">
        <v>271</v>
      </c>
      <c r="L994" s="190" t="s">
        <v>271</v>
      </c>
      <c r="M994" s="190" t="s">
        <v>271</v>
      </c>
      <c r="N994" s="190" t="s">
        <v>271</v>
      </c>
      <c r="O994" s="190" t="s">
        <v>271</v>
      </c>
      <c r="P994" s="190" t="s">
        <v>271</v>
      </c>
      <c r="Q994" s="191">
        <v>41640</v>
      </c>
      <c r="R994" s="191">
        <v>42766</v>
      </c>
      <c r="T994" s="190" t="s">
        <v>549</v>
      </c>
      <c r="U994" s="194">
        <v>4135680</v>
      </c>
      <c r="V994" s="190" t="s">
        <v>390</v>
      </c>
      <c r="W994" s="190" t="s">
        <v>389</v>
      </c>
      <c r="X994" s="190" t="s">
        <v>388</v>
      </c>
      <c r="Y994" s="190" t="s">
        <v>387</v>
      </c>
      <c r="Z994" s="190" t="s">
        <v>386</v>
      </c>
      <c r="AA994" s="190" t="s">
        <v>385</v>
      </c>
      <c r="AB994" s="190" t="s">
        <v>310</v>
      </c>
      <c r="AC994" s="190" t="s">
        <v>2983</v>
      </c>
      <c r="AD994" s="190" t="s">
        <v>289</v>
      </c>
      <c r="AE994" s="190" t="s">
        <v>2982</v>
      </c>
      <c r="AF994" s="190" t="s">
        <v>2981</v>
      </c>
      <c r="AG994" s="193">
        <v>1000</v>
      </c>
      <c r="AH994" s="193">
        <v>1000</v>
      </c>
      <c r="AI994" s="193">
        <v>2000</v>
      </c>
      <c r="AJ994" s="193">
        <v>3900</v>
      </c>
      <c r="AK994" s="193">
        <v>3900</v>
      </c>
      <c r="AL994" s="193">
        <v>7800</v>
      </c>
      <c r="AM994" s="193">
        <v>0</v>
      </c>
      <c r="AN994" s="193">
        <v>0</v>
      </c>
      <c r="AO994" s="193">
        <v>0</v>
      </c>
      <c r="AP994" s="193">
        <v>0</v>
      </c>
      <c r="AQ994" s="193">
        <v>0</v>
      </c>
      <c r="AR994" s="193">
        <v>0</v>
      </c>
      <c r="AS994" s="190" t="s">
        <v>271</v>
      </c>
      <c r="AT994" s="193" t="s">
        <v>271</v>
      </c>
      <c r="AU994" s="193" t="s">
        <v>271</v>
      </c>
      <c r="AV994" s="190" t="s">
        <v>271</v>
      </c>
      <c r="AW994" s="193" t="s">
        <v>271</v>
      </c>
      <c r="AX994" s="193" t="s">
        <v>271</v>
      </c>
      <c r="AY994" s="190" t="s">
        <v>271</v>
      </c>
      <c r="AZ994" s="193" t="s">
        <v>271</v>
      </c>
      <c r="BA994" s="193" t="s">
        <v>271</v>
      </c>
      <c r="BB994" s="190" t="s">
        <v>271</v>
      </c>
      <c r="BC994" s="193" t="s">
        <v>271</v>
      </c>
      <c r="BD994" s="193" t="s">
        <v>271</v>
      </c>
      <c r="BE994" s="190" t="s">
        <v>271</v>
      </c>
      <c r="BF994" s="193" t="s">
        <v>271</v>
      </c>
      <c r="BG994" s="193" t="s">
        <v>271</v>
      </c>
      <c r="BH994" s="190" t="s">
        <v>271</v>
      </c>
      <c r="BI994" s="193" t="s">
        <v>271</v>
      </c>
      <c r="BJ994" s="193" t="s">
        <v>271</v>
      </c>
      <c r="BK994" s="190" t="s">
        <v>271</v>
      </c>
      <c r="BL994" s="193" t="s">
        <v>271</v>
      </c>
      <c r="BM994" s="193" t="s">
        <v>271</v>
      </c>
      <c r="BN994" s="190" t="s">
        <v>271</v>
      </c>
      <c r="BO994" s="193" t="s">
        <v>271</v>
      </c>
      <c r="BP994" s="193" t="s">
        <v>271</v>
      </c>
      <c r="BQ994" s="190" t="s">
        <v>271</v>
      </c>
      <c r="BR994" s="193" t="s">
        <v>271</v>
      </c>
      <c r="BS994" s="193" t="s">
        <v>271</v>
      </c>
      <c r="BT994" s="190" t="s">
        <v>271</v>
      </c>
      <c r="BU994" s="193" t="s">
        <v>271</v>
      </c>
      <c r="BV994" s="193" t="s">
        <v>271</v>
      </c>
      <c r="BW994" s="193">
        <v>5000</v>
      </c>
      <c r="BX994" s="193">
        <v>5000</v>
      </c>
      <c r="BY994" s="193">
        <v>10000</v>
      </c>
      <c r="BZ994" s="193">
        <v>5242</v>
      </c>
      <c r="CA994" s="193">
        <v>5242</v>
      </c>
      <c r="CB994" s="193">
        <v>10483</v>
      </c>
      <c r="CC994" s="190" t="s">
        <v>287</v>
      </c>
      <c r="CD994" s="193">
        <v>10483</v>
      </c>
      <c r="CE994" s="193">
        <v>10000</v>
      </c>
      <c r="CF994" s="190" t="s">
        <v>287</v>
      </c>
      <c r="CG994" s="193">
        <v>10483</v>
      </c>
      <c r="CH994" s="193">
        <v>10000</v>
      </c>
      <c r="CI994" s="190" t="s">
        <v>271</v>
      </c>
      <c r="CJ994" s="193" t="s">
        <v>271</v>
      </c>
      <c r="CK994" s="193" t="s">
        <v>271</v>
      </c>
      <c r="CL994" s="190" t="s">
        <v>287</v>
      </c>
      <c r="CM994" s="193">
        <v>1048</v>
      </c>
      <c r="CN994" s="193">
        <v>0</v>
      </c>
      <c r="CO994" s="190" t="s">
        <v>287</v>
      </c>
      <c r="CP994" s="193">
        <v>0</v>
      </c>
      <c r="CQ994" s="193">
        <v>0</v>
      </c>
      <c r="CR994" s="190" t="s">
        <v>271</v>
      </c>
      <c r="CS994" s="193" t="s">
        <v>271</v>
      </c>
      <c r="CT994" s="193" t="s">
        <v>271</v>
      </c>
      <c r="CU994" s="190" t="s">
        <v>287</v>
      </c>
      <c r="CV994" s="193">
        <v>10483</v>
      </c>
      <c r="CW994" s="193">
        <v>2000</v>
      </c>
      <c r="CX994" s="190" t="s">
        <v>271</v>
      </c>
      <c r="CY994" s="193" t="s">
        <v>271</v>
      </c>
      <c r="CZ994" s="193" t="s">
        <v>271</v>
      </c>
      <c r="DA994" s="190" t="s">
        <v>271</v>
      </c>
      <c r="DB994" s="193" t="s">
        <v>271</v>
      </c>
      <c r="DC994" s="193" t="s">
        <v>271</v>
      </c>
      <c r="DD994" s="190" t="s">
        <v>271</v>
      </c>
      <c r="DE994" s="193" t="s">
        <v>271</v>
      </c>
      <c r="DF994" s="193" t="s">
        <v>271</v>
      </c>
      <c r="DG994" s="190" t="s">
        <v>287</v>
      </c>
      <c r="DH994" s="193">
        <v>2621</v>
      </c>
      <c r="DI994" s="193">
        <v>1000</v>
      </c>
      <c r="DJ994" s="190" t="s">
        <v>287</v>
      </c>
      <c r="DK994" s="193">
        <v>10483</v>
      </c>
      <c r="DL994" s="193">
        <v>2000</v>
      </c>
      <c r="DM994" s="190" t="s">
        <v>287</v>
      </c>
      <c r="DN994" s="193">
        <v>3145</v>
      </c>
      <c r="DO994" s="193">
        <v>1000</v>
      </c>
      <c r="DP994" s="190" t="s">
        <v>271</v>
      </c>
      <c r="DQ994" s="193" t="s">
        <v>271</v>
      </c>
      <c r="DR994" s="193" t="s">
        <v>271</v>
      </c>
      <c r="DS994" s="190" t="s">
        <v>271</v>
      </c>
      <c r="DT994" s="193" t="s">
        <v>271</v>
      </c>
      <c r="DU994" s="193" t="s">
        <v>271</v>
      </c>
      <c r="DV994" s="190" t="s">
        <v>287</v>
      </c>
      <c r="DW994" s="193">
        <v>1800</v>
      </c>
      <c r="DX994" s="193">
        <v>333</v>
      </c>
      <c r="DY994" s="190" t="s">
        <v>356</v>
      </c>
      <c r="DZ994" s="190" t="s">
        <v>297</v>
      </c>
      <c r="EA994" s="190" t="s">
        <v>271</v>
      </c>
      <c r="EB994" s="190" t="s">
        <v>271</v>
      </c>
      <c r="EC994" s="190" t="s">
        <v>297</v>
      </c>
      <c r="ED994" s="190" t="s">
        <v>271</v>
      </c>
      <c r="EE994" s="190" t="s">
        <v>271</v>
      </c>
      <c r="EF994" s="190" t="s">
        <v>271</v>
      </c>
      <c r="EG994" s="190" t="s">
        <v>352</v>
      </c>
      <c r="EH994" s="190" t="s">
        <v>320</v>
      </c>
      <c r="EI994" s="190" t="s">
        <v>319</v>
      </c>
      <c r="EJ994" s="190" t="s">
        <v>246</v>
      </c>
      <c r="EK994" s="190" t="s">
        <v>379</v>
      </c>
      <c r="EL994" s="190" t="s">
        <v>272</v>
      </c>
      <c r="EM994" s="190" t="s">
        <v>272</v>
      </c>
      <c r="EN994" s="190" t="s">
        <v>272</v>
      </c>
      <c r="EO994" s="190" t="s">
        <v>272</v>
      </c>
      <c r="EP994" s="190" t="s">
        <v>378</v>
      </c>
      <c r="EQ994" s="190">
        <v>4</v>
      </c>
      <c r="ER994" s="190" t="s">
        <v>349</v>
      </c>
      <c r="ES994" s="190" t="s">
        <v>272</v>
      </c>
      <c r="ET994" s="190" t="s">
        <v>272</v>
      </c>
      <c r="EU994" s="190" t="s">
        <v>272</v>
      </c>
      <c r="EV994" s="190" t="s">
        <v>272</v>
      </c>
      <c r="EW994" s="190" t="s">
        <v>303</v>
      </c>
      <c r="EX994" s="190">
        <v>4</v>
      </c>
      <c r="EY994" s="190" t="s">
        <v>278</v>
      </c>
      <c r="EZ994" s="190" t="s">
        <v>267</v>
      </c>
      <c r="FA994" s="190" t="s">
        <v>260</v>
      </c>
      <c r="FB994" s="193">
        <v>1</v>
      </c>
      <c r="FC994" s="190" t="s">
        <v>276</v>
      </c>
      <c r="FD994" s="190" t="s">
        <v>537</v>
      </c>
      <c r="FE994" s="190" t="s">
        <v>442</v>
      </c>
      <c r="FF994" s="190" t="s">
        <v>264</v>
      </c>
      <c r="FG994" s="190" t="s">
        <v>271</v>
      </c>
      <c r="FH994" s="190" t="s">
        <v>271</v>
      </c>
      <c r="FI994" s="190" t="s">
        <v>2980</v>
      </c>
      <c r="FJ994" s="190" t="s">
        <v>374</v>
      </c>
      <c r="FK994" s="190" t="s">
        <v>2979</v>
      </c>
      <c r="FL994" s="190" t="s">
        <v>271</v>
      </c>
      <c r="FM994" s="190" t="s">
        <v>271</v>
      </c>
      <c r="FN994" s="190" t="s">
        <v>271</v>
      </c>
      <c r="FO994" s="190" t="s">
        <v>271</v>
      </c>
      <c r="FP994" s="190" t="s">
        <v>271</v>
      </c>
      <c r="FQ994" s="193">
        <v>10000</v>
      </c>
      <c r="FR994" s="193">
        <v>10483</v>
      </c>
      <c r="FS994" s="190" t="s">
        <v>271</v>
      </c>
      <c r="FT994" s="190" t="s">
        <v>271</v>
      </c>
      <c r="FU994" s="190" t="s">
        <v>271</v>
      </c>
      <c r="FV994" s="190" t="s">
        <v>271</v>
      </c>
      <c r="FW994" s="190" t="s">
        <v>271</v>
      </c>
      <c r="FX994" s="190" t="s">
        <v>271</v>
      </c>
      <c r="FY994" s="190" t="s">
        <v>271</v>
      </c>
      <c r="FZ994" s="190" t="s">
        <v>271</v>
      </c>
      <c r="GA994" s="190" t="s">
        <v>272</v>
      </c>
      <c r="GB994" s="190" t="s">
        <v>272</v>
      </c>
      <c r="GC994" s="190" t="s">
        <v>272</v>
      </c>
      <c r="GD994" s="190" t="s">
        <v>272</v>
      </c>
      <c r="GE994" s="190" t="s">
        <v>272</v>
      </c>
    </row>
    <row r="995" spans="1:187" x14ac:dyDescent="0.3">
      <c r="A995" s="190" t="s">
        <v>372</v>
      </c>
      <c r="B995" s="190">
        <v>3459</v>
      </c>
      <c r="C995" s="190" t="s">
        <v>201</v>
      </c>
      <c r="D995" s="190" t="s">
        <v>238</v>
      </c>
      <c r="E995" s="190" t="s">
        <v>1562</v>
      </c>
      <c r="F995" s="190" t="s">
        <v>1561</v>
      </c>
      <c r="G995" s="190" t="s">
        <v>1337</v>
      </c>
      <c r="H995" s="190" t="s">
        <v>369</v>
      </c>
      <c r="I995" s="190" t="s">
        <v>1543</v>
      </c>
      <c r="J995" s="190" t="s">
        <v>1552</v>
      </c>
      <c r="K995" s="190" t="s">
        <v>271</v>
      </c>
      <c r="L995" s="190" t="s">
        <v>271</v>
      </c>
      <c r="M995" s="190" t="s">
        <v>271</v>
      </c>
      <c r="N995" s="190" t="s">
        <v>271</v>
      </c>
      <c r="O995" s="190" t="s">
        <v>271</v>
      </c>
      <c r="P995" s="190" t="s">
        <v>271</v>
      </c>
      <c r="Q995" s="191">
        <v>41492</v>
      </c>
      <c r="R995" s="191">
        <v>42369</v>
      </c>
      <c r="T995" s="190" t="s">
        <v>549</v>
      </c>
      <c r="U995" s="194">
        <v>2406920</v>
      </c>
      <c r="V995" s="190" t="s">
        <v>1551</v>
      </c>
      <c r="W995" s="190" t="s">
        <v>1550</v>
      </c>
      <c r="X995" s="190" t="s">
        <v>1549</v>
      </c>
      <c r="Y995" s="190" t="s">
        <v>1560</v>
      </c>
      <c r="Z995" s="190" t="s">
        <v>1559</v>
      </c>
      <c r="AA995" s="190" t="s">
        <v>1558</v>
      </c>
      <c r="AB995" s="190" t="s">
        <v>310</v>
      </c>
      <c r="AC995" s="190" t="s">
        <v>1557</v>
      </c>
      <c r="AD995" s="190" t="s">
        <v>289</v>
      </c>
      <c r="AE995" s="190" t="s">
        <v>1547</v>
      </c>
      <c r="AF995" s="190" t="s">
        <v>1556</v>
      </c>
      <c r="AG995" s="193">
        <v>0</v>
      </c>
      <c r="AH995" s="193">
        <v>0</v>
      </c>
      <c r="AI995" s="193">
        <v>0</v>
      </c>
      <c r="AJ995" s="193">
        <v>9450</v>
      </c>
      <c r="AK995" s="193">
        <v>9450</v>
      </c>
      <c r="AL995" s="193">
        <v>18900</v>
      </c>
      <c r="AM995" s="193">
        <v>0</v>
      </c>
      <c r="AN995" s="193">
        <v>0</v>
      </c>
      <c r="AO995" s="193">
        <v>0</v>
      </c>
      <c r="AP995" s="193">
        <v>0</v>
      </c>
      <c r="AQ995" s="193">
        <v>0</v>
      </c>
      <c r="AR995" s="193">
        <v>0</v>
      </c>
      <c r="AS995" s="190" t="s">
        <v>271</v>
      </c>
      <c r="AT995" s="193" t="s">
        <v>271</v>
      </c>
      <c r="AU995" s="193" t="s">
        <v>271</v>
      </c>
      <c r="AV995" s="190" t="s">
        <v>271</v>
      </c>
      <c r="AW995" s="193" t="s">
        <v>271</v>
      </c>
      <c r="AX995" s="193" t="s">
        <v>271</v>
      </c>
      <c r="AY995" s="190" t="s">
        <v>271</v>
      </c>
      <c r="AZ995" s="193" t="s">
        <v>271</v>
      </c>
      <c r="BA995" s="193" t="s">
        <v>271</v>
      </c>
      <c r="BB995" s="190" t="s">
        <v>271</v>
      </c>
      <c r="BC995" s="193" t="s">
        <v>271</v>
      </c>
      <c r="BD995" s="193" t="s">
        <v>271</v>
      </c>
      <c r="BE995" s="190" t="s">
        <v>271</v>
      </c>
      <c r="BF995" s="193" t="s">
        <v>271</v>
      </c>
      <c r="BG995" s="193" t="s">
        <v>271</v>
      </c>
      <c r="BH995" s="190" t="s">
        <v>271</v>
      </c>
      <c r="BI995" s="193" t="s">
        <v>271</v>
      </c>
      <c r="BJ995" s="193" t="s">
        <v>271</v>
      </c>
      <c r="BK995" s="190" t="s">
        <v>271</v>
      </c>
      <c r="BL995" s="193" t="s">
        <v>271</v>
      </c>
      <c r="BM995" s="193" t="s">
        <v>271</v>
      </c>
      <c r="BN995" s="190" t="s">
        <v>271</v>
      </c>
      <c r="BO995" s="193" t="s">
        <v>271</v>
      </c>
      <c r="BP995" s="193" t="s">
        <v>271</v>
      </c>
      <c r="BQ995" s="190" t="s">
        <v>271</v>
      </c>
      <c r="BR995" s="193" t="s">
        <v>271</v>
      </c>
      <c r="BS995" s="193" t="s">
        <v>271</v>
      </c>
      <c r="BT995" s="190" t="s">
        <v>271</v>
      </c>
      <c r="BU995" s="193" t="s">
        <v>271</v>
      </c>
      <c r="BV995" s="193" t="s">
        <v>271</v>
      </c>
      <c r="BW995" s="193">
        <v>29400</v>
      </c>
      <c r="BX995" s="193">
        <v>29400</v>
      </c>
      <c r="BY995" s="193">
        <v>58800</v>
      </c>
      <c r="BZ995" s="193">
        <v>9450</v>
      </c>
      <c r="CA995" s="193">
        <v>9450</v>
      </c>
      <c r="CB995" s="193">
        <v>18900</v>
      </c>
      <c r="CC995" s="190" t="s">
        <v>287</v>
      </c>
      <c r="CD995" s="193">
        <v>18900</v>
      </c>
      <c r="CE995" s="193">
        <v>58800</v>
      </c>
      <c r="CF995" s="190" t="s">
        <v>287</v>
      </c>
      <c r="CG995" s="193">
        <v>18900</v>
      </c>
      <c r="CH995" s="193">
        <v>58800</v>
      </c>
      <c r="CI995" s="190" t="s">
        <v>271</v>
      </c>
      <c r="CJ995" s="193" t="s">
        <v>271</v>
      </c>
      <c r="CK995" s="193" t="s">
        <v>271</v>
      </c>
      <c r="CL995" s="190" t="s">
        <v>287</v>
      </c>
      <c r="CM995" s="193">
        <v>1890</v>
      </c>
      <c r="CN995" s="193">
        <v>0</v>
      </c>
      <c r="CO995" s="190" t="s">
        <v>287</v>
      </c>
      <c r="CP995" s="193">
        <v>0</v>
      </c>
      <c r="CQ995" s="193">
        <v>0</v>
      </c>
      <c r="CR995" s="190" t="s">
        <v>271</v>
      </c>
      <c r="CS995" s="193" t="s">
        <v>271</v>
      </c>
      <c r="CT995" s="193" t="s">
        <v>271</v>
      </c>
      <c r="CU995" s="190" t="s">
        <v>287</v>
      </c>
      <c r="CV995" s="193">
        <v>18900</v>
      </c>
      <c r="CW995" s="193">
        <v>11760</v>
      </c>
      <c r="CX995" s="190" t="s">
        <v>287</v>
      </c>
      <c r="CY995" s="193">
        <v>700</v>
      </c>
      <c r="CZ995" s="193">
        <v>0</v>
      </c>
      <c r="DA995" s="190" t="s">
        <v>287</v>
      </c>
      <c r="DB995" s="193">
        <v>9450</v>
      </c>
      <c r="DC995" s="193">
        <v>0</v>
      </c>
      <c r="DD995" s="190" t="s">
        <v>271</v>
      </c>
      <c r="DE995" s="193" t="s">
        <v>271</v>
      </c>
      <c r="DF995" s="193" t="s">
        <v>271</v>
      </c>
      <c r="DG995" s="190" t="s">
        <v>287</v>
      </c>
      <c r="DH995" s="193">
        <v>2835</v>
      </c>
      <c r="DI995" s="193">
        <v>5880</v>
      </c>
      <c r="DJ995" s="190" t="s">
        <v>287</v>
      </c>
      <c r="DK995" s="193">
        <v>18900</v>
      </c>
      <c r="DL995" s="193">
        <v>11760</v>
      </c>
      <c r="DM995" s="190" t="s">
        <v>287</v>
      </c>
      <c r="DN995" s="193">
        <v>5670</v>
      </c>
      <c r="DO995" s="193">
        <v>5880</v>
      </c>
      <c r="DP995" s="190" t="s">
        <v>271</v>
      </c>
      <c r="DQ995" s="193" t="s">
        <v>271</v>
      </c>
      <c r="DR995" s="193" t="s">
        <v>271</v>
      </c>
      <c r="DS995" s="190" t="s">
        <v>271</v>
      </c>
      <c r="DT995" s="193" t="s">
        <v>271</v>
      </c>
      <c r="DU995" s="193" t="s">
        <v>271</v>
      </c>
      <c r="DV995" s="190" t="s">
        <v>287</v>
      </c>
      <c r="DW995" s="193">
        <v>3150</v>
      </c>
      <c r="DX995" s="193">
        <v>1960</v>
      </c>
      <c r="DY995" s="190" t="s">
        <v>356</v>
      </c>
      <c r="DZ995" s="190" t="s">
        <v>272</v>
      </c>
      <c r="EA995" s="190" t="s">
        <v>695</v>
      </c>
      <c r="EB995" s="190" t="s">
        <v>286</v>
      </c>
      <c r="EC995" s="190" t="s">
        <v>297</v>
      </c>
      <c r="ED995" s="190" t="s">
        <v>271</v>
      </c>
      <c r="EE995" s="190" t="s">
        <v>271</v>
      </c>
      <c r="EF995" s="190" t="s">
        <v>271</v>
      </c>
      <c r="EG995" s="190" t="s">
        <v>352</v>
      </c>
      <c r="EH995" s="190" t="s">
        <v>380</v>
      </c>
      <c r="EI995" s="190" t="s">
        <v>319</v>
      </c>
      <c r="EJ995" s="190" t="s">
        <v>245</v>
      </c>
      <c r="EK995" s="190" t="s">
        <v>351</v>
      </c>
      <c r="EL995" s="190" t="s">
        <v>272</v>
      </c>
      <c r="EM995" s="190" t="s">
        <v>272</v>
      </c>
      <c r="EN995" s="190" t="s">
        <v>272</v>
      </c>
      <c r="EO995" s="190" t="s">
        <v>272</v>
      </c>
      <c r="EP995" s="190" t="s">
        <v>350</v>
      </c>
      <c r="EQ995" s="190">
        <v>4</v>
      </c>
      <c r="ER995" s="190" t="s">
        <v>404</v>
      </c>
      <c r="ES995" s="190" t="s">
        <v>272</v>
      </c>
      <c r="ET995" s="190" t="s">
        <v>272</v>
      </c>
      <c r="EU995" s="190" t="s">
        <v>272</v>
      </c>
      <c r="EV995" s="190" t="s">
        <v>272</v>
      </c>
      <c r="EW995" s="190" t="s">
        <v>279</v>
      </c>
      <c r="EX995" s="190">
        <v>4</v>
      </c>
      <c r="EY995" s="190" t="s">
        <v>278</v>
      </c>
      <c r="EZ995" s="190" t="s">
        <v>267</v>
      </c>
      <c r="FA995" s="190" t="s">
        <v>260</v>
      </c>
      <c r="FB995" s="193">
        <v>1</v>
      </c>
      <c r="FC995" s="190" t="s">
        <v>276</v>
      </c>
      <c r="FD995" s="190" t="s">
        <v>442</v>
      </c>
      <c r="FE995" s="190" t="s">
        <v>537</v>
      </c>
      <c r="FF995" s="190" t="s">
        <v>263</v>
      </c>
      <c r="FG995" s="190" t="s">
        <v>1555</v>
      </c>
      <c r="FH995" s="190" t="s">
        <v>271</v>
      </c>
      <c r="FI995" s="190" t="s">
        <v>375</v>
      </c>
      <c r="FJ995" s="190" t="s">
        <v>374</v>
      </c>
      <c r="FK995" s="190" t="s">
        <v>373</v>
      </c>
      <c r="FL995" s="190" t="s">
        <v>271</v>
      </c>
      <c r="FM995" s="190" t="s">
        <v>271</v>
      </c>
      <c r="FN995" s="190" t="s">
        <v>271</v>
      </c>
      <c r="FO995" s="190" t="s">
        <v>271</v>
      </c>
      <c r="FP995" s="190" t="s">
        <v>271</v>
      </c>
      <c r="FQ995" s="193">
        <v>58800</v>
      </c>
      <c r="FR995" s="193">
        <v>18900</v>
      </c>
      <c r="FS995" s="190" t="s">
        <v>271</v>
      </c>
      <c r="FT995" s="190" t="s">
        <v>271</v>
      </c>
      <c r="FU995" s="190" t="s">
        <v>271</v>
      </c>
      <c r="FV995" s="190" t="s">
        <v>271</v>
      </c>
      <c r="FW995" s="190" t="s">
        <v>271</v>
      </c>
      <c r="FX995" s="190" t="s">
        <v>271</v>
      </c>
      <c r="FY995" s="190" t="s">
        <v>271</v>
      </c>
      <c r="FZ995" s="190" t="s">
        <v>271</v>
      </c>
      <c r="GA995" s="190" t="s">
        <v>272</v>
      </c>
      <c r="GB995" s="190" t="s">
        <v>272</v>
      </c>
      <c r="GC995" s="190" t="s">
        <v>272</v>
      </c>
      <c r="GD995" s="190" t="s">
        <v>272</v>
      </c>
      <c r="GE995" s="190" t="s">
        <v>271</v>
      </c>
    </row>
    <row r="996" spans="1:187" x14ac:dyDescent="0.3">
      <c r="A996" s="190" t="s">
        <v>372</v>
      </c>
      <c r="B996" s="190">
        <v>3460</v>
      </c>
      <c r="C996" s="190" t="s">
        <v>201</v>
      </c>
      <c r="D996" s="190" t="s">
        <v>238</v>
      </c>
      <c r="E996" s="190" t="s">
        <v>1554</v>
      </c>
      <c r="F996" s="190" t="s">
        <v>1553</v>
      </c>
      <c r="G996" s="190" t="s">
        <v>1337</v>
      </c>
      <c r="H996" s="190" t="s">
        <v>369</v>
      </c>
      <c r="I996" s="190" t="s">
        <v>1543</v>
      </c>
      <c r="J996" s="190" t="s">
        <v>1552</v>
      </c>
      <c r="K996" s="190" t="s">
        <v>271</v>
      </c>
      <c r="L996" s="190" t="s">
        <v>271</v>
      </c>
      <c r="M996" s="190" t="s">
        <v>271</v>
      </c>
      <c r="N996" s="190" t="s">
        <v>271</v>
      </c>
      <c r="O996" s="190" t="s">
        <v>271</v>
      </c>
      <c r="P996" s="190" t="s">
        <v>271</v>
      </c>
      <c r="Q996" s="191">
        <v>41760</v>
      </c>
      <c r="R996" s="191">
        <v>42460</v>
      </c>
      <c r="T996" s="190" t="s">
        <v>549</v>
      </c>
      <c r="U996" s="194">
        <v>2701740</v>
      </c>
      <c r="V996" s="190" t="s">
        <v>1551</v>
      </c>
      <c r="W996" s="190" t="s">
        <v>1550</v>
      </c>
      <c r="X996" s="190" t="s">
        <v>1549</v>
      </c>
      <c r="Y996" s="190" t="s">
        <v>387</v>
      </c>
      <c r="Z996" s="190" t="s">
        <v>386</v>
      </c>
      <c r="AA996" s="190" t="s">
        <v>385</v>
      </c>
      <c r="AB996" s="190" t="s">
        <v>310</v>
      </c>
      <c r="AC996" s="190" t="s">
        <v>1548</v>
      </c>
      <c r="AD996" s="190" t="s">
        <v>289</v>
      </c>
      <c r="AE996" s="190" t="s">
        <v>1547</v>
      </c>
      <c r="AF996" s="190" t="s">
        <v>1546</v>
      </c>
      <c r="AG996" s="193">
        <v>0</v>
      </c>
      <c r="AH996" s="193">
        <v>0</v>
      </c>
      <c r="AI996" s="193">
        <v>0</v>
      </c>
      <c r="AJ996" s="193">
        <v>6240</v>
      </c>
      <c r="AK996" s="193">
        <v>6240</v>
      </c>
      <c r="AL996" s="193">
        <v>12480</v>
      </c>
      <c r="AM996" s="193">
        <v>0</v>
      </c>
      <c r="AN996" s="193">
        <v>0</v>
      </c>
      <c r="AO996" s="193">
        <v>0</v>
      </c>
      <c r="AP996" s="193">
        <v>0</v>
      </c>
      <c r="AQ996" s="193">
        <v>0</v>
      </c>
      <c r="AR996" s="193">
        <v>0</v>
      </c>
      <c r="AS996" s="190" t="s">
        <v>271</v>
      </c>
      <c r="AT996" s="193" t="s">
        <v>271</v>
      </c>
      <c r="AU996" s="193" t="s">
        <v>271</v>
      </c>
      <c r="AV996" s="190" t="s">
        <v>271</v>
      </c>
      <c r="AW996" s="193" t="s">
        <v>271</v>
      </c>
      <c r="AX996" s="193" t="s">
        <v>271</v>
      </c>
      <c r="AY996" s="190" t="s">
        <v>271</v>
      </c>
      <c r="AZ996" s="193" t="s">
        <v>271</v>
      </c>
      <c r="BA996" s="193" t="s">
        <v>271</v>
      </c>
      <c r="BB996" s="190" t="s">
        <v>271</v>
      </c>
      <c r="BC996" s="193" t="s">
        <v>271</v>
      </c>
      <c r="BD996" s="193" t="s">
        <v>271</v>
      </c>
      <c r="BE996" s="190" t="s">
        <v>271</v>
      </c>
      <c r="BF996" s="193" t="s">
        <v>271</v>
      </c>
      <c r="BG996" s="193" t="s">
        <v>271</v>
      </c>
      <c r="BH996" s="190" t="s">
        <v>271</v>
      </c>
      <c r="BI996" s="193" t="s">
        <v>271</v>
      </c>
      <c r="BJ996" s="193" t="s">
        <v>271</v>
      </c>
      <c r="BK996" s="190" t="s">
        <v>271</v>
      </c>
      <c r="BL996" s="193" t="s">
        <v>271</v>
      </c>
      <c r="BM996" s="193" t="s">
        <v>271</v>
      </c>
      <c r="BN996" s="190" t="s">
        <v>271</v>
      </c>
      <c r="BO996" s="193" t="s">
        <v>271</v>
      </c>
      <c r="BP996" s="193" t="s">
        <v>271</v>
      </c>
      <c r="BQ996" s="190" t="s">
        <v>271</v>
      </c>
      <c r="BR996" s="193" t="s">
        <v>271</v>
      </c>
      <c r="BS996" s="193" t="s">
        <v>271</v>
      </c>
      <c r="BT996" s="190" t="s">
        <v>271</v>
      </c>
      <c r="BU996" s="193" t="s">
        <v>271</v>
      </c>
      <c r="BV996" s="193" t="s">
        <v>271</v>
      </c>
      <c r="BW996" s="193">
        <v>10080</v>
      </c>
      <c r="BX996" s="193">
        <v>10080</v>
      </c>
      <c r="BY996" s="193">
        <v>20160</v>
      </c>
      <c r="BZ996" s="193">
        <v>6240</v>
      </c>
      <c r="CA996" s="193">
        <v>6240</v>
      </c>
      <c r="CB996" s="193">
        <v>12480</v>
      </c>
      <c r="CC996" s="190" t="s">
        <v>287</v>
      </c>
      <c r="CD996" s="193">
        <v>12480</v>
      </c>
      <c r="CE996" s="193">
        <v>20160</v>
      </c>
      <c r="CF996" s="190" t="s">
        <v>287</v>
      </c>
      <c r="CG996" s="193">
        <v>12480</v>
      </c>
      <c r="CH996" s="193">
        <v>20160</v>
      </c>
      <c r="CI996" s="190" t="s">
        <v>271</v>
      </c>
      <c r="CJ996" s="193" t="s">
        <v>271</v>
      </c>
      <c r="CK996" s="193" t="s">
        <v>271</v>
      </c>
      <c r="CL996" s="190" t="s">
        <v>287</v>
      </c>
      <c r="CM996" s="193">
        <v>1248</v>
      </c>
      <c r="CN996" s="193">
        <v>0</v>
      </c>
      <c r="CO996" s="190" t="s">
        <v>287</v>
      </c>
      <c r="CP996" s="193">
        <v>0</v>
      </c>
      <c r="CQ996" s="193">
        <v>0</v>
      </c>
      <c r="CR996" s="190" t="s">
        <v>271</v>
      </c>
      <c r="CS996" s="193" t="s">
        <v>271</v>
      </c>
      <c r="CT996" s="193" t="s">
        <v>271</v>
      </c>
      <c r="CU996" s="190" t="s">
        <v>287</v>
      </c>
      <c r="CV996" s="193">
        <v>12480</v>
      </c>
      <c r="CW996" s="193">
        <v>4032</v>
      </c>
      <c r="CX996" s="190" t="s">
        <v>287</v>
      </c>
      <c r="CY996" s="193">
        <v>360</v>
      </c>
      <c r="CZ996" s="193">
        <v>0</v>
      </c>
      <c r="DA996" s="190" t="s">
        <v>287</v>
      </c>
      <c r="DB996" s="193">
        <v>6240</v>
      </c>
      <c r="DC996" s="193">
        <v>0</v>
      </c>
      <c r="DD996" s="190" t="s">
        <v>271</v>
      </c>
      <c r="DE996" s="193" t="s">
        <v>271</v>
      </c>
      <c r="DF996" s="193" t="s">
        <v>271</v>
      </c>
      <c r="DG996" s="190" t="s">
        <v>287</v>
      </c>
      <c r="DH996" s="193">
        <v>1872</v>
      </c>
      <c r="DI996" s="193">
        <v>2016</v>
      </c>
      <c r="DJ996" s="190" t="s">
        <v>287</v>
      </c>
      <c r="DK996" s="193">
        <v>12480</v>
      </c>
      <c r="DL996" s="193">
        <v>4032</v>
      </c>
      <c r="DM996" s="190" t="s">
        <v>287</v>
      </c>
      <c r="DN996" s="193">
        <v>3744</v>
      </c>
      <c r="DO996" s="193">
        <v>2016</v>
      </c>
      <c r="DP996" s="190" t="s">
        <v>271</v>
      </c>
      <c r="DQ996" s="193" t="s">
        <v>271</v>
      </c>
      <c r="DR996" s="193" t="s">
        <v>271</v>
      </c>
      <c r="DS996" s="190" t="s">
        <v>271</v>
      </c>
      <c r="DT996" s="193" t="s">
        <v>271</v>
      </c>
      <c r="DU996" s="193" t="s">
        <v>271</v>
      </c>
      <c r="DV996" s="190" t="s">
        <v>287</v>
      </c>
      <c r="DW996" s="193">
        <v>2080</v>
      </c>
      <c r="DX996" s="193">
        <v>336</v>
      </c>
      <c r="DY996" s="190" t="s">
        <v>356</v>
      </c>
      <c r="DZ996" s="190" t="s">
        <v>272</v>
      </c>
      <c r="EA996" s="190" t="s">
        <v>539</v>
      </c>
      <c r="EB996" s="190" t="s">
        <v>307</v>
      </c>
      <c r="EC996" s="190" t="s">
        <v>297</v>
      </c>
      <c r="ED996" s="190" t="s">
        <v>271</v>
      </c>
      <c r="EE996" s="190" t="s">
        <v>271</v>
      </c>
      <c r="EF996" s="190" t="s">
        <v>271</v>
      </c>
      <c r="EG996" s="190" t="s">
        <v>321</v>
      </c>
      <c r="EH996" s="190" t="s">
        <v>380</v>
      </c>
      <c r="EI996" s="190" t="s">
        <v>319</v>
      </c>
      <c r="EJ996" s="190" t="s">
        <v>245</v>
      </c>
      <c r="EK996" s="190" t="s">
        <v>351</v>
      </c>
      <c r="EL996" s="190" t="s">
        <v>272</v>
      </c>
      <c r="EM996" s="190" t="s">
        <v>272</v>
      </c>
      <c r="EN996" s="190" t="s">
        <v>272</v>
      </c>
      <c r="EO996" s="190" t="s">
        <v>272</v>
      </c>
      <c r="EP996" s="190" t="s">
        <v>350</v>
      </c>
      <c r="EQ996" s="190">
        <v>4</v>
      </c>
      <c r="ER996" s="190" t="s">
        <v>349</v>
      </c>
      <c r="ES996" s="190" t="s">
        <v>272</v>
      </c>
      <c r="ET996" s="190" t="s">
        <v>272</v>
      </c>
      <c r="EU996" s="190" t="s">
        <v>272</v>
      </c>
      <c r="EV996" s="190" t="s">
        <v>272</v>
      </c>
      <c r="EW996" s="190" t="s">
        <v>303</v>
      </c>
      <c r="EX996" s="190">
        <v>4</v>
      </c>
      <c r="EY996" s="190" t="s">
        <v>278</v>
      </c>
      <c r="EZ996" s="190" t="s">
        <v>266</v>
      </c>
      <c r="FA996" s="190" t="s">
        <v>260</v>
      </c>
      <c r="FB996" s="193">
        <v>1</v>
      </c>
      <c r="FC996" s="190" t="s">
        <v>442</v>
      </c>
      <c r="FD996" s="190" t="s">
        <v>537</v>
      </c>
      <c r="FE996" s="190" t="s">
        <v>276</v>
      </c>
      <c r="FF996" s="190" t="s">
        <v>263</v>
      </c>
      <c r="FG996" s="190" t="s">
        <v>271</v>
      </c>
      <c r="FH996" s="190" t="s">
        <v>271</v>
      </c>
      <c r="FI996" s="190" t="s">
        <v>375</v>
      </c>
      <c r="FJ996" s="190" t="s">
        <v>374</v>
      </c>
      <c r="FK996" s="190" t="s">
        <v>373</v>
      </c>
      <c r="FL996" s="190" t="s">
        <v>271</v>
      </c>
      <c r="FM996" s="190" t="s">
        <v>271</v>
      </c>
      <c r="FN996" s="190" t="s">
        <v>271</v>
      </c>
      <c r="FO996" s="190" t="s">
        <v>271</v>
      </c>
      <c r="FP996" s="190" t="s">
        <v>271</v>
      </c>
      <c r="FQ996" s="193">
        <v>20160</v>
      </c>
      <c r="FR996" s="193">
        <v>12480</v>
      </c>
      <c r="FS996" s="190" t="s">
        <v>271</v>
      </c>
      <c r="FT996" s="190" t="s">
        <v>271</v>
      </c>
      <c r="FU996" s="190" t="s">
        <v>271</v>
      </c>
      <c r="FV996" s="190" t="s">
        <v>271</v>
      </c>
      <c r="FW996" s="190" t="s">
        <v>271</v>
      </c>
      <c r="FX996" s="190" t="s">
        <v>271</v>
      </c>
      <c r="FY996" s="190" t="s">
        <v>271</v>
      </c>
      <c r="FZ996" s="190" t="s">
        <v>271</v>
      </c>
      <c r="GA996" s="190" t="s">
        <v>272</v>
      </c>
      <c r="GB996" s="190" t="s">
        <v>272</v>
      </c>
      <c r="GC996" s="190" t="s">
        <v>272</v>
      </c>
      <c r="GD996" s="190" t="s">
        <v>272</v>
      </c>
      <c r="GE996" s="190" t="s">
        <v>272</v>
      </c>
    </row>
    <row r="997" spans="1:187" x14ac:dyDescent="0.3">
      <c r="A997" s="190" t="s">
        <v>372</v>
      </c>
      <c r="B997" s="190">
        <v>3461</v>
      </c>
      <c r="C997" s="190" t="s">
        <v>201</v>
      </c>
      <c r="D997" s="190" t="s">
        <v>238</v>
      </c>
      <c r="E997" s="190" t="s">
        <v>394</v>
      </c>
      <c r="F997" s="190" t="s">
        <v>393</v>
      </c>
      <c r="G997" s="190" t="s">
        <v>270</v>
      </c>
      <c r="H997" s="190" t="s">
        <v>369</v>
      </c>
      <c r="I997" s="190" t="s">
        <v>368</v>
      </c>
      <c r="J997" s="190" t="s">
        <v>392</v>
      </c>
      <c r="K997" s="190" t="s">
        <v>271</v>
      </c>
      <c r="L997" s="190" t="s">
        <v>271</v>
      </c>
      <c r="M997" s="190" t="s">
        <v>271</v>
      </c>
      <c r="N997" s="190" t="s">
        <v>271</v>
      </c>
      <c r="O997" s="190" t="s">
        <v>271</v>
      </c>
      <c r="P997" s="190" t="s">
        <v>271</v>
      </c>
      <c r="Q997" s="191">
        <v>42461</v>
      </c>
      <c r="R997" s="191">
        <v>43555</v>
      </c>
      <c r="T997" s="190" t="s">
        <v>391</v>
      </c>
      <c r="U997" s="194">
        <v>5125000</v>
      </c>
      <c r="V997" s="190" t="s">
        <v>390</v>
      </c>
      <c r="W997" s="190" t="s">
        <v>389</v>
      </c>
      <c r="X997" s="190" t="s">
        <v>388</v>
      </c>
      <c r="Y997" s="190" t="s">
        <v>387</v>
      </c>
      <c r="Z997" s="190" t="s">
        <v>386</v>
      </c>
      <c r="AA997" s="190" t="s">
        <v>385</v>
      </c>
      <c r="AB997" s="190" t="s">
        <v>310</v>
      </c>
      <c r="AC997" s="190" t="s">
        <v>384</v>
      </c>
      <c r="AD997" s="190" t="s">
        <v>325</v>
      </c>
      <c r="AE997" s="190" t="s">
        <v>383</v>
      </c>
      <c r="AF997" s="190" t="s">
        <v>382</v>
      </c>
      <c r="AG997" s="193">
        <v>25000</v>
      </c>
      <c r="AH997" s="193">
        <v>25000</v>
      </c>
      <c r="AI997" s="193">
        <v>50000</v>
      </c>
      <c r="AJ997" s="193">
        <v>16800</v>
      </c>
      <c r="AK997" s="193">
        <v>16800</v>
      </c>
      <c r="AL997" s="193">
        <v>33600</v>
      </c>
      <c r="AM997" s="193" t="s">
        <v>271</v>
      </c>
      <c r="AN997" s="193" t="s">
        <v>271</v>
      </c>
      <c r="AO997" s="193">
        <v>0</v>
      </c>
      <c r="AP997" s="193" t="s">
        <v>271</v>
      </c>
      <c r="AQ997" s="193" t="s">
        <v>271</v>
      </c>
      <c r="AR997" s="193">
        <v>0</v>
      </c>
      <c r="AS997" s="190" t="s">
        <v>271</v>
      </c>
      <c r="AT997" s="193" t="s">
        <v>271</v>
      </c>
      <c r="AU997" s="193" t="s">
        <v>271</v>
      </c>
      <c r="AV997" s="190" t="s">
        <v>271</v>
      </c>
      <c r="AW997" s="193" t="s">
        <v>271</v>
      </c>
      <c r="AX997" s="193" t="s">
        <v>271</v>
      </c>
      <c r="AY997" s="190" t="s">
        <v>271</v>
      </c>
      <c r="AZ997" s="193" t="s">
        <v>271</v>
      </c>
      <c r="BA997" s="193" t="s">
        <v>271</v>
      </c>
      <c r="BB997" s="190" t="s">
        <v>271</v>
      </c>
      <c r="BC997" s="193" t="s">
        <v>271</v>
      </c>
      <c r="BD997" s="193" t="s">
        <v>271</v>
      </c>
      <c r="BE997" s="190" t="s">
        <v>271</v>
      </c>
      <c r="BF997" s="193" t="s">
        <v>271</v>
      </c>
      <c r="BG997" s="193" t="s">
        <v>271</v>
      </c>
      <c r="BH997" s="190" t="s">
        <v>271</v>
      </c>
      <c r="BI997" s="193" t="s">
        <v>271</v>
      </c>
      <c r="BJ997" s="193" t="s">
        <v>271</v>
      </c>
      <c r="BK997" s="190" t="s">
        <v>271</v>
      </c>
      <c r="BL997" s="193" t="s">
        <v>271</v>
      </c>
      <c r="BM997" s="193" t="s">
        <v>271</v>
      </c>
      <c r="BN997" s="190" t="s">
        <v>271</v>
      </c>
      <c r="BO997" s="193" t="s">
        <v>271</v>
      </c>
      <c r="BP997" s="193" t="s">
        <v>271</v>
      </c>
      <c r="BQ997" s="190" t="s">
        <v>271</v>
      </c>
      <c r="BR997" s="193" t="s">
        <v>271</v>
      </c>
      <c r="BS997" s="193" t="s">
        <v>271</v>
      </c>
      <c r="BT997" s="190" t="s">
        <v>271</v>
      </c>
      <c r="BU997" s="193" t="s">
        <v>271</v>
      </c>
      <c r="BV997" s="193" t="s">
        <v>271</v>
      </c>
      <c r="BW997" s="193" t="s">
        <v>271</v>
      </c>
      <c r="BX997" s="193" t="s">
        <v>271</v>
      </c>
      <c r="BY997" s="193">
        <v>0</v>
      </c>
      <c r="BZ997" s="193" t="s">
        <v>271</v>
      </c>
      <c r="CA997" s="193" t="s">
        <v>271</v>
      </c>
      <c r="CB997" s="193">
        <v>0</v>
      </c>
      <c r="CC997" s="190" t="s">
        <v>271</v>
      </c>
      <c r="CD997" s="193" t="s">
        <v>271</v>
      </c>
      <c r="CE997" s="193" t="s">
        <v>271</v>
      </c>
      <c r="CF997" s="190" t="s">
        <v>287</v>
      </c>
      <c r="CG997" s="193">
        <v>0</v>
      </c>
      <c r="CH997" s="193">
        <v>0</v>
      </c>
      <c r="CI997" s="190" t="s">
        <v>271</v>
      </c>
      <c r="CJ997" s="193" t="s">
        <v>271</v>
      </c>
      <c r="CK997" s="193" t="s">
        <v>271</v>
      </c>
      <c r="CL997" s="190" t="s">
        <v>271</v>
      </c>
      <c r="CM997" s="193" t="s">
        <v>271</v>
      </c>
      <c r="CN997" s="193" t="s">
        <v>271</v>
      </c>
      <c r="CO997" s="190" t="s">
        <v>287</v>
      </c>
      <c r="CP997" s="193">
        <v>0</v>
      </c>
      <c r="CQ997" s="193">
        <v>0</v>
      </c>
      <c r="CR997" s="190" t="s">
        <v>271</v>
      </c>
      <c r="CS997" s="193" t="s">
        <v>271</v>
      </c>
      <c r="CT997" s="193" t="s">
        <v>271</v>
      </c>
      <c r="CU997" s="190" t="s">
        <v>287</v>
      </c>
      <c r="CV997" s="193">
        <v>0</v>
      </c>
      <c r="CW997" s="193">
        <v>0</v>
      </c>
      <c r="CX997" s="190" t="s">
        <v>271</v>
      </c>
      <c r="CY997" s="193" t="s">
        <v>271</v>
      </c>
      <c r="CZ997" s="193" t="s">
        <v>271</v>
      </c>
      <c r="DA997" s="190" t="s">
        <v>287</v>
      </c>
      <c r="DB997" s="193">
        <v>0</v>
      </c>
      <c r="DC997" s="193">
        <v>0</v>
      </c>
      <c r="DD997" s="190" t="s">
        <v>271</v>
      </c>
      <c r="DE997" s="193" t="s">
        <v>271</v>
      </c>
      <c r="DF997" s="193" t="s">
        <v>271</v>
      </c>
      <c r="DG997" s="190" t="s">
        <v>287</v>
      </c>
      <c r="DH997" s="193">
        <v>0</v>
      </c>
      <c r="DI997" s="193">
        <v>0</v>
      </c>
      <c r="DJ997" s="190" t="s">
        <v>287</v>
      </c>
      <c r="DK997" s="193">
        <v>0</v>
      </c>
      <c r="DL997" s="193">
        <v>0</v>
      </c>
      <c r="DM997" s="190" t="s">
        <v>287</v>
      </c>
      <c r="DN997" s="193">
        <v>0</v>
      </c>
      <c r="DO997" s="193">
        <v>0</v>
      </c>
      <c r="DP997" s="190" t="s">
        <v>271</v>
      </c>
      <c r="DQ997" s="193" t="s">
        <v>271</v>
      </c>
      <c r="DR997" s="193" t="s">
        <v>271</v>
      </c>
      <c r="DS997" s="190" t="s">
        <v>271</v>
      </c>
      <c r="DT997" s="193" t="s">
        <v>271</v>
      </c>
      <c r="DU997" s="193" t="s">
        <v>271</v>
      </c>
      <c r="DV997" s="190" t="s">
        <v>287</v>
      </c>
      <c r="DW997" s="193">
        <v>0</v>
      </c>
      <c r="DX997" s="193">
        <v>0</v>
      </c>
      <c r="DY997" s="190" t="s">
        <v>356</v>
      </c>
      <c r="DZ997" s="190" t="s">
        <v>297</v>
      </c>
      <c r="EA997" s="190" t="s">
        <v>271</v>
      </c>
      <c r="EB997" s="190" t="s">
        <v>271</v>
      </c>
      <c r="EC997" s="190" t="s">
        <v>272</v>
      </c>
      <c r="ED997" s="190" t="s">
        <v>381</v>
      </c>
      <c r="EE997" s="190" t="s">
        <v>307</v>
      </c>
      <c r="EF997" s="190" t="s">
        <v>271</v>
      </c>
      <c r="EG997" s="190" t="s">
        <v>352</v>
      </c>
      <c r="EH997" s="190" t="s">
        <v>380</v>
      </c>
      <c r="EI997" s="190" t="s">
        <v>283</v>
      </c>
      <c r="EJ997" s="190" t="s">
        <v>246</v>
      </c>
      <c r="EK997" s="190" t="s">
        <v>379</v>
      </c>
      <c r="EL997" s="190" t="s">
        <v>272</v>
      </c>
      <c r="EM997" s="190" t="s">
        <v>272</v>
      </c>
      <c r="EN997" s="190" t="s">
        <v>272</v>
      </c>
      <c r="EO997" s="190" t="s">
        <v>272</v>
      </c>
      <c r="EP997" s="190" t="s">
        <v>378</v>
      </c>
      <c r="EQ997" s="190">
        <v>4</v>
      </c>
      <c r="ER997" s="190" t="s">
        <v>349</v>
      </c>
      <c r="ES997" s="190" t="s">
        <v>272</v>
      </c>
      <c r="ET997" s="190" t="s">
        <v>272</v>
      </c>
      <c r="EU997" s="190" t="s">
        <v>272</v>
      </c>
      <c r="EV997" s="190" t="s">
        <v>272</v>
      </c>
      <c r="EW997" s="190" t="s">
        <v>303</v>
      </c>
      <c r="EX997" s="190">
        <v>4</v>
      </c>
      <c r="EY997" s="190" t="s">
        <v>278</v>
      </c>
      <c r="EZ997" s="190" t="s">
        <v>267</v>
      </c>
      <c r="FA997" s="190" t="s">
        <v>260</v>
      </c>
      <c r="FB997" s="193">
        <v>2</v>
      </c>
      <c r="FC997" s="190" t="s">
        <v>276</v>
      </c>
      <c r="FD997" s="190" t="s">
        <v>377</v>
      </c>
      <c r="FE997" s="190" t="s">
        <v>376</v>
      </c>
      <c r="FF997" s="190" t="s">
        <v>262</v>
      </c>
      <c r="FG997" s="190" t="s">
        <v>271</v>
      </c>
      <c r="FH997" s="190" t="s">
        <v>271</v>
      </c>
      <c r="FI997" s="190" t="s">
        <v>375</v>
      </c>
      <c r="FJ997" s="190" t="s">
        <v>374</v>
      </c>
      <c r="FK997" s="190" t="s">
        <v>373</v>
      </c>
      <c r="FL997" s="190" t="s">
        <v>271</v>
      </c>
      <c r="FM997" s="190" t="s">
        <v>271</v>
      </c>
      <c r="FN997" s="190" t="s">
        <v>271</v>
      </c>
      <c r="FO997" s="190" t="s">
        <v>271</v>
      </c>
      <c r="FP997" s="190" t="s">
        <v>271</v>
      </c>
      <c r="FQ997" s="193">
        <v>0</v>
      </c>
      <c r="FR997" s="193">
        <v>0</v>
      </c>
      <c r="FS997" s="190" t="s">
        <v>271</v>
      </c>
      <c r="FT997" s="190" t="s">
        <v>271</v>
      </c>
      <c r="FU997" s="190" t="s">
        <v>271</v>
      </c>
      <c r="FV997" s="190" t="s">
        <v>271</v>
      </c>
      <c r="FW997" s="190" t="s">
        <v>271</v>
      </c>
      <c r="FX997" s="190" t="s">
        <v>271</v>
      </c>
      <c r="FY997" s="190" t="s">
        <v>271</v>
      </c>
      <c r="FZ997" s="190" t="s">
        <v>271</v>
      </c>
      <c r="GA997" s="190" t="s">
        <v>272</v>
      </c>
      <c r="GB997" s="190" t="s">
        <v>272</v>
      </c>
      <c r="GC997" s="190" t="s">
        <v>272</v>
      </c>
      <c r="GD997" s="190" t="s">
        <v>272</v>
      </c>
      <c r="GE997" s="190" t="s">
        <v>271</v>
      </c>
    </row>
    <row r="998" spans="1:187" x14ac:dyDescent="0.3">
      <c r="A998" s="190" t="s">
        <v>372</v>
      </c>
      <c r="B998" s="190">
        <v>3471</v>
      </c>
      <c r="C998" s="190" t="s">
        <v>202</v>
      </c>
      <c r="D998" s="190" t="s">
        <v>238</v>
      </c>
      <c r="E998" s="190" t="s">
        <v>12659</v>
      </c>
      <c r="F998" s="190" t="s">
        <v>12663</v>
      </c>
      <c r="G998" s="190" t="s">
        <v>12545</v>
      </c>
      <c r="H998" s="190" t="s">
        <v>514</v>
      </c>
      <c r="I998" s="190" t="s">
        <v>513</v>
      </c>
      <c r="J998" s="190" t="s">
        <v>1792</v>
      </c>
      <c r="K998" s="190" t="s">
        <v>271</v>
      </c>
      <c r="L998" s="190" t="s">
        <v>271</v>
      </c>
      <c r="M998" s="190" t="s">
        <v>271</v>
      </c>
      <c r="N998" s="190" t="s">
        <v>271</v>
      </c>
      <c r="O998" s="190" t="s">
        <v>271</v>
      </c>
      <c r="P998" s="190" t="s">
        <v>271</v>
      </c>
      <c r="Q998" s="191">
        <v>42186</v>
      </c>
      <c r="R998" s="191">
        <v>42369</v>
      </c>
      <c r="T998" s="190" t="s">
        <v>574</v>
      </c>
      <c r="U998" s="194">
        <v>312471.59999999998</v>
      </c>
      <c r="V998" s="190" t="s">
        <v>2957</v>
      </c>
      <c r="W998" s="190" t="s">
        <v>12662</v>
      </c>
      <c r="X998" s="190" t="s">
        <v>2956</v>
      </c>
      <c r="Y998" s="190" t="s">
        <v>2955</v>
      </c>
      <c r="Z998" s="190" t="s">
        <v>2954</v>
      </c>
      <c r="AA998" s="190" t="s">
        <v>2953</v>
      </c>
      <c r="AB998" s="190" t="s">
        <v>448</v>
      </c>
      <c r="AC998" s="190" t="s">
        <v>12661</v>
      </c>
      <c r="AD998" s="190" t="s">
        <v>325</v>
      </c>
      <c r="AE998" s="190" t="s">
        <v>12660</v>
      </c>
      <c r="AF998" s="190" t="s">
        <v>12655</v>
      </c>
      <c r="AG998" s="193">
        <v>0</v>
      </c>
      <c r="AH998" s="193">
        <v>0</v>
      </c>
      <c r="AI998" s="193">
        <v>0</v>
      </c>
      <c r="AJ998" s="193">
        <v>14308</v>
      </c>
      <c r="AK998" s="193">
        <v>14892</v>
      </c>
      <c r="AL998" s="193">
        <v>29200</v>
      </c>
      <c r="AM998" s="193">
        <v>0</v>
      </c>
      <c r="AN998" s="193">
        <v>0</v>
      </c>
      <c r="AO998" s="193">
        <v>0</v>
      </c>
      <c r="AP998" s="193">
        <v>31910</v>
      </c>
      <c r="AQ998" s="193">
        <v>31675</v>
      </c>
      <c r="AR998" s="193">
        <v>63585</v>
      </c>
      <c r="AS998" s="190" t="s">
        <v>271</v>
      </c>
      <c r="AT998" s="193" t="s">
        <v>271</v>
      </c>
      <c r="AU998" s="193" t="s">
        <v>271</v>
      </c>
      <c r="AV998" s="190" t="s">
        <v>271</v>
      </c>
      <c r="AW998" s="193" t="s">
        <v>271</v>
      </c>
      <c r="AX998" s="193" t="s">
        <v>271</v>
      </c>
      <c r="AY998" s="190" t="s">
        <v>287</v>
      </c>
      <c r="AZ998" s="193">
        <v>63585</v>
      </c>
      <c r="BA998" s="193">
        <v>0</v>
      </c>
      <c r="BB998" s="190" t="s">
        <v>271</v>
      </c>
      <c r="BC998" s="193" t="s">
        <v>271</v>
      </c>
      <c r="BD998" s="193" t="s">
        <v>271</v>
      </c>
      <c r="BE998" s="190" t="s">
        <v>271</v>
      </c>
      <c r="BF998" s="193" t="s">
        <v>271</v>
      </c>
      <c r="BG998" s="193" t="s">
        <v>271</v>
      </c>
      <c r="BH998" s="190" t="s">
        <v>271</v>
      </c>
      <c r="BI998" s="193" t="s">
        <v>271</v>
      </c>
      <c r="BJ998" s="193" t="s">
        <v>271</v>
      </c>
      <c r="BK998" s="190" t="s">
        <v>271</v>
      </c>
      <c r="BL998" s="193" t="s">
        <v>271</v>
      </c>
      <c r="BM998" s="193" t="s">
        <v>271</v>
      </c>
      <c r="BN998" s="190" t="s">
        <v>271</v>
      </c>
      <c r="BO998" s="193" t="s">
        <v>271</v>
      </c>
      <c r="BP998" s="193" t="s">
        <v>271</v>
      </c>
      <c r="BQ998" s="190" t="s">
        <v>271</v>
      </c>
      <c r="BR998" s="193" t="s">
        <v>271</v>
      </c>
      <c r="BS998" s="193" t="s">
        <v>271</v>
      </c>
      <c r="BT998" s="190" t="s">
        <v>271</v>
      </c>
      <c r="BU998" s="193" t="s">
        <v>271</v>
      </c>
      <c r="BV998" s="193" t="s">
        <v>271</v>
      </c>
      <c r="BW998" s="193">
        <v>0</v>
      </c>
      <c r="BX998" s="193">
        <v>0</v>
      </c>
      <c r="BY998" s="193">
        <v>0</v>
      </c>
      <c r="BZ998" s="193">
        <v>0</v>
      </c>
      <c r="CA998" s="193">
        <v>0</v>
      </c>
      <c r="CB998" s="193">
        <v>0</v>
      </c>
      <c r="CC998" s="190" t="s">
        <v>271</v>
      </c>
      <c r="CD998" s="193" t="s">
        <v>271</v>
      </c>
      <c r="CE998" s="193" t="s">
        <v>271</v>
      </c>
      <c r="CF998" s="190" t="s">
        <v>271</v>
      </c>
      <c r="CG998" s="193" t="s">
        <v>271</v>
      </c>
      <c r="CH998" s="193" t="s">
        <v>271</v>
      </c>
      <c r="CI998" s="190" t="s">
        <v>271</v>
      </c>
      <c r="CJ998" s="193" t="s">
        <v>271</v>
      </c>
      <c r="CK998" s="193" t="s">
        <v>271</v>
      </c>
      <c r="CL998" s="190" t="s">
        <v>271</v>
      </c>
      <c r="CM998" s="193" t="s">
        <v>271</v>
      </c>
      <c r="CN998" s="193" t="s">
        <v>271</v>
      </c>
      <c r="CO998" s="190" t="s">
        <v>271</v>
      </c>
      <c r="CP998" s="193" t="s">
        <v>271</v>
      </c>
      <c r="CQ998" s="193" t="s">
        <v>271</v>
      </c>
      <c r="CR998" s="190" t="s">
        <v>271</v>
      </c>
      <c r="CS998" s="193" t="s">
        <v>271</v>
      </c>
      <c r="CT998" s="193" t="s">
        <v>271</v>
      </c>
      <c r="CU998" s="190" t="s">
        <v>271</v>
      </c>
      <c r="CV998" s="193" t="s">
        <v>271</v>
      </c>
      <c r="CW998" s="193" t="s">
        <v>271</v>
      </c>
      <c r="CX998" s="190" t="s">
        <v>271</v>
      </c>
      <c r="CY998" s="193" t="s">
        <v>271</v>
      </c>
      <c r="CZ998" s="193" t="s">
        <v>271</v>
      </c>
      <c r="DA998" s="190" t="s">
        <v>271</v>
      </c>
      <c r="DB998" s="193" t="s">
        <v>271</v>
      </c>
      <c r="DC998" s="193" t="s">
        <v>271</v>
      </c>
      <c r="DD998" s="190" t="s">
        <v>271</v>
      </c>
      <c r="DE998" s="193" t="s">
        <v>271</v>
      </c>
      <c r="DF998" s="193" t="s">
        <v>271</v>
      </c>
      <c r="DG998" s="190" t="s">
        <v>271</v>
      </c>
      <c r="DH998" s="193" t="s">
        <v>271</v>
      </c>
      <c r="DI998" s="193" t="s">
        <v>271</v>
      </c>
      <c r="DJ998" s="190" t="s">
        <v>271</v>
      </c>
      <c r="DK998" s="193" t="s">
        <v>271</v>
      </c>
      <c r="DL998" s="193" t="s">
        <v>271</v>
      </c>
      <c r="DM998" s="190" t="s">
        <v>271</v>
      </c>
      <c r="DN998" s="193" t="s">
        <v>271</v>
      </c>
      <c r="DO998" s="193" t="s">
        <v>271</v>
      </c>
      <c r="DP998" s="190" t="s">
        <v>271</v>
      </c>
      <c r="DQ998" s="193" t="s">
        <v>271</v>
      </c>
      <c r="DR998" s="193" t="s">
        <v>271</v>
      </c>
      <c r="DS998" s="190" t="s">
        <v>271</v>
      </c>
      <c r="DT998" s="193" t="s">
        <v>271</v>
      </c>
      <c r="DU998" s="193" t="s">
        <v>271</v>
      </c>
      <c r="DV998" s="190" t="s">
        <v>271</v>
      </c>
      <c r="DW998" s="193" t="s">
        <v>271</v>
      </c>
      <c r="DX998" s="193" t="s">
        <v>271</v>
      </c>
      <c r="DY998" s="190" t="s">
        <v>356</v>
      </c>
      <c r="DZ998" s="190" t="s">
        <v>297</v>
      </c>
      <c r="EA998" s="190" t="s">
        <v>271</v>
      </c>
      <c r="EB998" s="190" t="s">
        <v>271</v>
      </c>
      <c r="EC998" s="190" t="s">
        <v>297</v>
      </c>
      <c r="ED998" s="190" t="s">
        <v>271</v>
      </c>
      <c r="EE998" s="190" t="s">
        <v>271</v>
      </c>
      <c r="EF998" s="190" t="s">
        <v>271</v>
      </c>
      <c r="EG998" s="190" t="s">
        <v>352</v>
      </c>
      <c r="EH998" s="190" t="s">
        <v>284</v>
      </c>
      <c r="EI998" s="190" t="s">
        <v>283</v>
      </c>
      <c r="EJ998" s="190" t="s">
        <v>245</v>
      </c>
      <c r="EK998" s="190" t="s">
        <v>1765</v>
      </c>
      <c r="EL998" s="190" t="s">
        <v>272</v>
      </c>
      <c r="EM998" s="190" t="s">
        <v>272</v>
      </c>
      <c r="EN998" s="190" t="s">
        <v>272</v>
      </c>
      <c r="EO998" s="190" t="s">
        <v>272</v>
      </c>
      <c r="EP998" s="190" t="s">
        <v>305</v>
      </c>
      <c r="EQ998" s="190">
        <v>4</v>
      </c>
      <c r="ER998" s="190" t="s">
        <v>349</v>
      </c>
      <c r="ES998" s="190" t="s">
        <v>297</v>
      </c>
      <c r="ET998" s="190" t="s">
        <v>297</v>
      </c>
      <c r="EU998" s="190" t="s">
        <v>297</v>
      </c>
      <c r="EV998" s="190" t="s">
        <v>271</v>
      </c>
      <c r="EW998" s="190" t="s">
        <v>691</v>
      </c>
      <c r="EX998" s="190" t="s">
        <v>271</v>
      </c>
      <c r="EY998" s="190" t="s">
        <v>318</v>
      </c>
      <c r="EZ998" s="190" t="s">
        <v>268</v>
      </c>
      <c r="FA998" s="190" t="s">
        <v>259</v>
      </c>
      <c r="FB998" s="193">
        <v>0</v>
      </c>
      <c r="FC998" s="190" t="s">
        <v>271</v>
      </c>
      <c r="FD998" s="190" t="s">
        <v>271</v>
      </c>
      <c r="FE998" s="190" t="s">
        <v>271</v>
      </c>
      <c r="FF998" s="190" t="s">
        <v>262</v>
      </c>
      <c r="FG998" s="190" t="s">
        <v>271</v>
      </c>
      <c r="FH998" s="190" t="s">
        <v>271</v>
      </c>
      <c r="FI998" s="190" t="s">
        <v>12618</v>
      </c>
      <c r="FJ998" s="190" t="s">
        <v>12617</v>
      </c>
      <c r="FK998" s="190" t="s">
        <v>12616</v>
      </c>
      <c r="FL998" s="190" t="s">
        <v>12615</v>
      </c>
      <c r="FM998" s="190" t="s">
        <v>12614</v>
      </c>
      <c r="FN998" s="190" t="s">
        <v>12613</v>
      </c>
      <c r="FO998" s="190" t="s">
        <v>271</v>
      </c>
      <c r="FP998" s="190" t="s">
        <v>2948</v>
      </c>
      <c r="FQ998" s="193">
        <v>0</v>
      </c>
      <c r="FR998" s="193">
        <v>63585</v>
      </c>
      <c r="FS998" s="190" t="s">
        <v>297</v>
      </c>
      <c r="FT998" s="190" t="s">
        <v>297</v>
      </c>
      <c r="FU998" s="190" t="s">
        <v>272</v>
      </c>
      <c r="FV998" s="190" t="s">
        <v>272</v>
      </c>
      <c r="FW998" s="190" t="s">
        <v>297</v>
      </c>
      <c r="FX998" s="190" t="s">
        <v>297</v>
      </c>
      <c r="FY998" s="190" t="s">
        <v>297</v>
      </c>
      <c r="FZ998" s="190" t="s">
        <v>297</v>
      </c>
      <c r="GA998" s="190" t="s">
        <v>297</v>
      </c>
      <c r="GB998" s="190" t="s">
        <v>297</v>
      </c>
      <c r="GC998" s="190" t="s">
        <v>297</v>
      </c>
      <c r="GD998" s="190" t="s">
        <v>297</v>
      </c>
      <c r="GE998" s="190" t="s">
        <v>297</v>
      </c>
    </row>
    <row r="999" spans="1:187" x14ac:dyDescent="0.3">
      <c r="A999" s="190" t="s">
        <v>372</v>
      </c>
      <c r="B999" s="190">
        <v>3472</v>
      </c>
      <c r="C999" s="190" t="s">
        <v>202</v>
      </c>
      <c r="D999" s="190" t="s">
        <v>238</v>
      </c>
      <c r="E999" s="190" t="s">
        <v>12659</v>
      </c>
      <c r="F999" s="190" t="s">
        <v>12658</v>
      </c>
      <c r="G999" s="190" t="s">
        <v>12545</v>
      </c>
      <c r="H999" s="190" t="s">
        <v>514</v>
      </c>
      <c r="I999" s="190" t="s">
        <v>513</v>
      </c>
      <c r="J999" s="190" t="s">
        <v>1792</v>
      </c>
      <c r="K999" s="190" t="s">
        <v>271</v>
      </c>
      <c r="L999" s="190" t="s">
        <v>271</v>
      </c>
      <c r="M999" s="190" t="s">
        <v>271</v>
      </c>
      <c r="N999" s="190" t="s">
        <v>271</v>
      </c>
      <c r="O999" s="190" t="s">
        <v>271</v>
      </c>
      <c r="P999" s="190" t="s">
        <v>271</v>
      </c>
      <c r="Q999" s="191">
        <v>42186</v>
      </c>
      <c r="R999" s="191">
        <v>42369</v>
      </c>
      <c r="T999" s="190" t="s">
        <v>574</v>
      </c>
      <c r="U999" s="194">
        <v>749683.19999999995</v>
      </c>
      <c r="V999" s="190" t="s">
        <v>2957</v>
      </c>
      <c r="W999" s="190" t="s">
        <v>2086</v>
      </c>
      <c r="X999" s="190" t="s">
        <v>2956</v>
      </c>
      <c r="Y999" s="190" t="s">
        <v>2955</v>
      </c>
      <c r="Z999" s="190" t="s">
        <v>2954</v>
      </c>
      <c r="AA999" s="190" t="s">
        <v>2953</v>
      </c>
      <c r="AB999" s="190" t="s">
        <v>448</v>
      </c>
      <c r="AC999" s="190" t="s">
        <v>12657</v>
      </c>
      <c r="AD999" s="190" t="s">
        <v>325</v>
      </c>
      <c r="AE999" s="190" t="s">
        <v>12656</v>
      </c>
      <c r="AF999" s="190" t="s">
        <v>12655</v>
      </c>
      <c r="AG999" s="193">
        <v>0</v>
      </c>
      <c r="AH999" s="193">
        <v>0</v>
      </c>
      <c r="AI999" s="193">
        <v>0</v>
      </c>
      <c r="AJ999" s="193">
        <v>29890</v>
      </c>
      <c r="AK999" s="193">
        <v>31110</v>
      </c>
      <c r="AL999" s="193">
        <v>61000</v>
      </c>
      <c r="AM999" s="193">
        <v>0</v>
      </c>
      <c r="AN999" s="193">
        <v>0</v>
      </c>
      <c r="AO999" s="193">
        <v>0</v>
      </c>
      <c r="AP999" s="193">
        <v>22152</v>
      </c>
      <c r="AQ999" s="193">
        <v>23292</v>
      </c>
      <c r="AR999" s="193">
        <v>45444</v>
      </c>
      <c r="AS999" s="190" t="s">
        <v>271</v>
      </c>
      <c r="AT999" s="193" t="s">
        <v>271</v>
      </c>
      <c r="AU999" s="193" t="s">
        <v>271</v>
      </c>
      <c r="AV999" s="190" t="s">
        <v>271</v>
      </c>
      <c r="AW999" s="193" t="s">
        <v>271</v>
      </c>
      <c r="AX999" s="193" t="s">
        <v>271</v>
      </c>
      <c r="AY999" s="190" t="s">
        <v>287</v>
      </c>
      <c r="AZ999" s="193">
        <v>45444</v>
      </c>
      <c r="BA999" s="193">
        <v>0</v>
      </c>
      <c r="BB999" s="190" t="s">
        <v>271</v>
      </c>
      <c r="BC999" s="193" t="s">
        <v>271</v>
      </c>
      <c r="BD999" s="193" t="s">
        <v>271</v>
      </c>
      <c r="BE999" s="190" t="s">
        <v>271</v>
      </c>
      <c r="BF999" s="193" t="s">
        <v>271</v>
      </c>
      <c r="BG999" s="193" t="s">
        <v>271</v>
      </c>
      <c r="BH999" s="190" t="s">
        <v>271</v>
      </c>
      <c r="BI999" s="193" t="s">
        <v>271</v>
      </c>
      <c r="BJ999" s="193" t="s">
        <v>271</v>
      </c>
      <c r="BK999" s="190" t="s">
        <v>271</v>
      </c>
      <c r="BL999" s="193" t="s">
        <v>271</v>
      </c>
      <c r="BM999" s="193" t="s">
        <v>271</v>
      </c>
      <c r="BN999" s="190" t="s">
        <v>271</v>
      </c>
      <c r="BO999" s="193" t="s">
        <v>271</v>
      </c>
      <c r="BP999" s="193" t="s">
        <v>271</v>
      </c>
      <c r="BQ999" s="190" t="s">
        <v>271</v>
      </c>
      <c r="BR999" s="193" t="s">
        <v>271</v>
      </c>
      <c r="BS999" s="193" t="s">
        <v>271</v>
      </c>
      <c r="BT999" s="190" t="s">
        <v>271</v>
      </c>
      <c r="BU999" s="193" t="s">
        <v>271</v>
      </c>
      <c r="BV999" s="193" t="s">
        <v>271</v>
      </c>
      <c r="BW999" s="193" t="s">
        <v>271</v>
      </c>
      <c r="BX999" s="193" t="s">
        <v>271</v>
      </c>
      <c r="BY999" s="193">
        <v>0</v>
      </c>
      <c r="BZ999" s="193" t="s">
        <v>271</v>
      </c>
      <c r="CA999" s="193" t="s">
        <v>271</v>
      </c>
      <c r="CB999" s="193">
        <v>0</v>
      </c>
      <c r="CC999" s="190" t="s">
        <v>271</v>
      </c>
      <c r="CD999" s="193" t="s">
        <v>271</v>
      </c>
      <c r="CE999" s="193" t="s">
        <v>271</v>
      </c>
      <c r="CF999" s="190" t="s">
        <v>271</v>
      </c>
      <c r="CG999" s="193" t="s">
        <v>271</v>
      </c>
      <c r="CH999" s="193" t="s">
        <v>271</v>
      </c>
      <c r="CI999" s="190" t="s">
        <v>271</v>
      </c>
      <c r="CJ999" s="193" t="s">
        <v>271</v>
      </c>
      <c r="CK999" s="193" t="s">
        <v>271</v>
      </c>
      <c r="CL999" s="190" t="s">
        <v>271</v>
      </c>
      <c r="CM999" s="193" t="s">
        <v>271</v>
      </c>
      <c r="CN999" s="193" t="s">
        <v>271</v>
      </c>
      <c r="CO999" s="190" t="s">
        <v>271</v>
      </c>
      <c r="CP999" s="193" t="s">
        <v>271</v>
      </c>
      <c r="CQ999" s="193" t="s">
        <v>271</v>
      </c>
      <c r="CR999" s="190" t="s">
        <v>271</v>
      </c>
      <c r="CS999" s="193" t="s">
        <v>271</v>
      </c>
      <c r="CT999" s="193" t="s">
        <v>271</v>
      </c>
      <c r="CU999" s="190" t="s">
        <v>271</v>
      </c>
      <c r="CV999" s="193" t="s">
        <v>271</v>
      </c>
      <c r="CW999" s="193" t="s">
        <v>271</v>
      </c>
      <c r="CX999" s="190" t="s">
        <v>271</v>
      </c>
      <c r="CY999" s="193" t="s">
        <v>271</v>
      </c>
      <c r="CZ999" s="193" t="s">
        <v>271</v>
      </c>
      <c r="DA999" s="190" t="s">
        <v>271</v>
      </c>
      <c r="DB999" s="193" t="s">
        <v>271</v>
      </c>
      <c r="DC999" s="193" t="s">
        <v>271</v>
      </c>
      <c r="DD999" s="190" t="s">
        <v>271</v>
      </c>
      <c r="DE999" s="193" t="s">
        <v>271</v>
      </c>
      <c r="DF999" s="193" t="s">
        <v>271</v>
      </c>
      <c r="DG999" s="190" t="s">
        <v>271</v>
      </c>
      <c r="DH999" s="193" t="s">
        <v>271</v>
      </c>
      <c r="DI999" s="193" t="s">
        <v>271</v>
      </c>
      <c r="DJ999" s="190" t="s">
        <v>271</v>
      </c>
      <c r="DK999" s="193" t="s">
        <v>271</v>
      </c>
      <c r="DL999" s="193" t="s">
        <v>271</v>
      </c>
      <c r="DM999" s="190" t="s">
        <v>271</v>
      </c>
      <c r="DN999" s="193" t="s">
        <v>271</v>
      </c>
      <c r="DO999" s="193" t="s">
        <v>271</v>
      </c>
      <c r="DP999" s="190" t="s">
        <v>271</v>
      </c>
      <c r="DQ999" s="193" t="s">
        <v>271</v>
      </c>
      <c r="DR999" s="193" t="s">
        <v>271</v>
      </c>
      <c r="DS999" s="190" t="s">
        <v>271</v>
      </c>
      <c r="DT999" s="193" t="s">
        <v>271</v>
      </c>
      <c r="DU999" s="193" t="s">
        <v>271</v>
      </c>
      <c r="DV999" s="190" t="s">
        <v>271</v>
      </c>
      <c r="DW999" s="193" t="s">
        <v>271</v>
      </c>
      <c r="DX999" s="193" t="s">
        <v>271</v>
      </c>
      <c r="DY999" s="190" t="s">
        <v>356</v>
      </c>
      <c r="DZ999" s="190" t="s">
        <v>297</v>
      </c>
      <c r="EA999" s="190" t="s">
        <v>271</v>
      </c>
      <c r="EB999" s="190" t="s">
        <v>271</v>
      </c>
      <c r="EC999" s="190" t="s">
        <v>297</v>
      </c>
      <c r="ED999" s="190" t="s">
        <v>271</v>
      </c>
      <c r="EE999" s="190" t="s">
        <v>271</v>
      </c>
      <c r="EF999" s="190" t="s">
        <v>271</v>
      </c>
      <c r="EG999" s="190" t="s">
        <v>352</v>
      </c>
      <c r="EH999" s="190" t="s">
        <v>284</v>
      </c>
      <c r="EI999" s="190" t="s">
        <v>283</v>
      </c>
      <c r="EJ999" s="190" t="s">
        <v>245</v>
      </c>
      <c r="EK999" s="190" t="s">
        <v>379</v>
      </c>
      <c r="EL999" s="190" t="s">
        <v>272</v>
      </c>
      <c r="EM999" s="190" t="s">
        <v>272</v>
      </c>
      <c r="EN999" s="190" t="s">
        <v>272</v>
      </c>
      <c r="EO999" s="190" t="s">
        <v>272</v>
      </c>
      <c r="EP999" s="190" t="s">
        <v>378</v>
      </c>
      <c r="EQ999" s="190">
        <v>4</v>
      </c>
      <c r="ER999" s="190" t="s">
        <v>349</v>
      </c>
      <c r="ES999" s="190" t="s">
        <v>297</v>
      </c>
      <c r="ET999" s="190" t="s">
        <v>297</v>
      </c>
      <c r="EU999" s="190" t="s">
        <v>297</v>
      </c>
      <c r="EV999" s="190" t="s">
        <v>297</v>
      </c>
      <c r="EW999" s="190" t="s">
        <v>691</v>
      </c>
      <c r="EX999" s="190">
        <v>0</v>
      </c>
      <c r="EY999" s="190" t="s">
        <v>318</v>
      </c>
      <c r="EZ999" s="190" t="s">
        <v>268</v>
      </c>
      <c r="FA999" s="190" t="s">
        <v>257</v>
      </c>
      <c r="FB999" s="193">
        <v>1</v>
      </c>
      <c r="FC999" s="190" t="s">
        <v>348</v>
      </c>
      <c r="FD999" s="190" t="s">
        <v>300</v>
      </c>
      <c r="FE999" s="190" t="s">
        <v>277</v>
      </c>
      <c r="FF999" s="190" t="s">
        <v>262</v>
      </c>
      <c r="FG999" s="190" t="s">
        <v>271</v>
      </c>
      <c r="FH999" s="190" t="s">
        <v>271</v>
      </c>
      <c r="FI999" s="190" t="s">
        <v>12618</v>
      </c>
      <c r="FJ999" s="190" t="s">
        <v>12617</v>
      </c>
      <c r="FK999" s="190" t="s">
        <v>12616</v>
      </c>
      <c r="FL999" s="190" t="s">
        <v>12615</v>
      </c>
      <c r="FM999" s="190" t="s">
        <v>12614</v>
      </c>
      <c r="FN999" s="190" t="s">
        <v>12613</v>
      </c>
      <c r="FO999" s="190" t="s">
        <v>271</v>
      </c>
      <c r="FP999" s="190" t="s">
        <v>2948</v>
      </c>
      <c r="FQ999" s="193">
        <v>0</v>
      </c>
      <c r="FR999" s="193">
        <v>45444</v>
      </c>
      <c r="FS999" s="190" t="s">
        <v>297</v>
      </c>
      <c r="FT999" s="190" t="s">
        <v>297</v>
      </c>
      <c r="FU999" s="190" t="s">
        <v>272</v>
      </c>
      <c r="FV999" s="190" t="s">
        <v>272</v>
      </c>
      <c r="FW999" s="190" t="s">
        <v>297</v>
      </c>
      <c r="FX999" s="190" t="s">
        <v>297</v>
      </c>
      <c r="FY999" s="190" t="s">
        <v>297</v>
      </c>
      <c r="FZ999" s="190" t="s">
        <v>297</v>
      </c>
      <c r="GA999" s="190" t="s">
        <v>297</v>
      </c>
      <c r="GB999" s="190" t="s">
        <v>297</v>
      </c>
      <c r="GC999" s="190" t="s">
        <v>297</v>
      </c>
      <c r="GD999" s="190" t="s">
        <v>297</v>
      </c>
      <c r="GE999" s="190" t="s">
        <v>297</v>
      </c>
    </row>
    <row r="1000" spans="1:187" x14ac:dyDescent="0.3">
      <c r="A1000" s="190" t="s">
        <v>372</v>
      </c>
      <c r="B1000" s="190">
        <v>3475</v>
      </c>
      <c r="C1000" s="190" t="s">
        <v>202</v>
      </c>
      <c r="D1000" s="190" t="s">
        <v>238</v>
      </c>
      <c r="E1000" s="190" t="s">
        <v>12654</v>
      </c>
      <c r="F1000" s="190" t="s">
        <v>12653</v>
      </c>
      <c r="G1000" s="190" t="s">
        <v>12545</v>
      </c>
      <c r="H1000" s="190" t="s">
        <v>369</v>
      </c>
      <c r="I1000" s="190" t="s">
        <v>3839</v>
      </c>
      <c r="J1000" s="190" t="s">
        <v>11736</v>
      </c>
      <c r="K1000" s="190" t="s">
        <v>271</v>
      </c>
      <c r="L1000" s="190" t="s">
        <v>271</v>
      </c>
      <c r="M1000" s="190" t="s">
        <v>271</v>
      </c>
      <c r="N1000" s="190" t="s">
        <v>271</v>
      </c>
      <c r="O1000" s="190" t="s">
        <v>271</v>
      </c>
      <c r="P1000" s="190" t="s">
        <v>271</v>
      </c>
      <c r="Q1000" s="191">
        <v>42248</v>
      </c>
      <c r="R1000" s="191">
        <v>42613</v>
      </c>
      <c r="T1000" s="190" t="s">
        <v>452</v>
      </c>
      <c r="U1000" s="194">
        <v>318000</v>
      </c>
      <c r="V1000" s="190" t="s">
        <v>12652</v>
      </c>
      <c r="W1000" s="190" t="s">
        <v>12651</v>
      </c>
      <c r="X1000" s="190" t="s">
        <v>12650</v>
      </c>
      <c r="Y1000" s="190" t="s">
        <v>2955</v>
      </c>
      <c r="Z1000" s="190" t="s">
        <v>2954</v>
      </c>
      <c r="AA1000" s="190" t="s">
        <v>2953</v>
      </c>
      <c r="AB1000" s="190" t="s">
        <v>448</v>
      </c>
      <c r="AC1000" s="190" t="s">
        <v>12649</v>
      </c>
      <c r="AD1000" s="190" t="s">
        <v>289</v>
      </c>
      <c r="AE1000" s="190" t="s">
        <v>12648</v>
      </c>
      <c r="AF1000" s="190" t="s">
        <v>12647</v>
      </c>
      <c r="AG1000" s="193" t="s">
        <v>271</v>
      </c>
      <c r="AH1000" s="193" t="s">
        <v>271</v>
      </c>
      <c r="AI1000" s="193" t="s">
        <v>271</v>
      </c>
      <c r="AJ1000" s="193" t="s">
        <v>271</v>
      </c>
      <c r="AK1000" s="193" t="s">
        <v>271</v>
      </c>
      <c r="AL1000" s="193" t="s">
        <v>271</v>
      </c>
      <c r="AM1000" s="193">
        <v>0</v>
      </c>
      <c r="AN1000" s="193">
        <v>0</v>
      </c>
      <c r="AO1000" s="193">
        <v>0</v>
      </c>
      <c r="AP1000" s="193">
        <v>0</v>
      </c>
      <c r="AQ1000" s="193">
        <v>0</v>
      </c>
      <c r="AR1000" s="193">
        <v>0</v>
      </c>
      <c r="AS1000" s="190" t="s">
        <v>271</v>
      </c>
      <c r="AT1000" s="193" t="s">
        <v>271</v>
      </c>
      <c r="AU1000" s="193" t="s">
        <v>271</v>
      </c>
      <c r="AV1000" s="190" t="s">
        <v>271</v>
      </c>
      <c r="AW1000" s="193" t="s">
        <v>271</v>
      </c>
      <c r="AX1000" s="193" t="s">
        <v>271</v>
      </c>
      <c r="AY1000" s="190" t="s">
        <v>271</v>
      </c>
      <c r="AZ1000" s="193" t="s">
        <v>271</v>
      </c>
      <c r="BA1000" s="193" t="s">
        <v>271</v>
      </c>
      <c r="BB1000" s="190" t="s">
        <v>271</v>
      </c>
      <c r="BC1000" s="193" t="s">
        <v>271</v>
      </c>
      <c r="BD1000" s="193" t="s">
        <v>271</v>
      </c>
      <c r="BE1000" s="190" t="s">
        <v>271</v>
      </c>
      <c r="BF1000" s="193" t="s">
        <v>271</v>
      </c>
      <c r="BG1000" s="193" t="s">
        <v>271</v>
      </c>
      <c r="BH1000" s="190" t="s">
        <v>287</v>
      </c>
      <c r="BI1000" s="193">
        <v>0</v>
      </c>
      <c r="BJ1000" s="193">
        <v>0</v>
      </c>
      <c r="BK1000" s="190" t="s">
        <v>271</v>
      </c>
      <c r="BL1000" s="193" t="s">
        <v>271</v>
      </c>
      <c r="BM1000" s="193" t="s">
        <v>271</v>
      </c>
      <c r="BN1000" s="190" t="s">
        <v>271</v>
      </c>
      <c r="BO1000" s="193" t="s">
        <v>271</v>
      </c>
      <c r="BP1000" s="193" t="s">
        <v>271</v>
      </c>
      <c r="BQ1000" s="190" t="s">
        <v>271</v>
      </c>
      <c r="BR1000" s="193" t="s">
        <v>271</v>
      </c>
      <c r="BS1000" s="193" t="s">
        <v>271</v>
      </c>
      <c r="BT1000" s="190" t="s">
        <v>271</v>
      </c>
      <c r="BU1000" s="193" t="s">
        <v>271</v>
      </c>
      <c r="BV1000" s="193" t="s">
        <v>271</v>
      </c>
      <c r="BW1000" s="193">
        <v>0</v>
      </c>
      <c r="BX1000" s="193">
        <v>0</v>
      </c>
      <c r="BY1000" s="193">
        <v>0</v>
      </c>
      <c r="BZ1000" s="193">
        <v>0</v>
      </c>
      <c r="CA1000" s="193">
        <v>0</v>
      </c>
      <c r="CB1000" s="193">
        <v>0</v>
      </c>
      <c r="CC1000" s="190" t="s">
        <v>271</v>
      </c>
      <c r="CD1000" s="193" t="s">
        <v>271</v>
      </c>
      <c r="CE1000" s="193" t="s">
        <v>271</v>
      </c>
      <c r="CF1000" s="190" t="s">
        <v>271</v>
      </c>
      <c r="CG1000" s="193" t="s">
        <v>271</v>
      </c>
      <c r="CH1000" s="193" t="s">
        <v>271</v>
      </c>
      <c r="CI1000" s="190" t="s">
        <v>271</v>
      </c>
      <c r="CJ1000" s="193" t="s">
        <v>271</v>
      </c>
      <c r="CK1000" s="193" t="s">
        <v>271</v>
      </c>
      <c r="CL1000" s="190" t="s">
        <v>271</v>
      </c>
      <c r="CM1000" s="193" t="s">
        <v>271</v>
      </c>
      <c r="CN1000" s="193" t="s">
        <v>271</v>
      </c>
      <c r="CO1000" s="190" t="s">
        <v>271</v>
      </c>
      <c r="CP1000" s="193" t="s">
        <v>271</v>
      </c>
      <c r="CQ1000" s="193" t="s">
        <v>271</v>
      </c>
      <c r="CR1000" s="190" t="s">
        <v>271</v>
      </c>
      <c r="CS1000" s="193" t="s">
        <v>271</v>
      </c>
      <c r="CT1000" s="193" t="s">
        <v>271</v>
      </c>
      <c r="CU1000" s="190" t="s">
        <v>271</v>
      </c>
      <c r="CV1000" s="193" t="s">
        <v>271</v>
      </c>
      <c r="CW1000" s="193" t="s">
        <v>271</v>
      </c>
      <c r="CX1000" s="190" t="s">
        <v>271</v>
      </c>
      <c r="CY1000" s="193" t="s">
        <v>271</v>
      </c>
      <c r="CZ1000" s="193" t="s">
        <v>271</v>
      </c>
      <c r="DA1000" s="190" t="s">
        <v>271</v>
      </c>
      <c r="DB1000" s="193" t="s">
        <v>271</v>
      </c>
      <c r="DC1000" s="193" t="s">
        <v>271</v>
      </c>
      <c r="DD1000" s="190" t="s">
        <v>271</v>
      </c>
      <c r="DE1000" s="193" t="s">
        <v>271</v>
      </c>
      <c r="DF1000" s="193" t="s">
        <v>271</v>
      </c>
      <c r="DG1000" s="190" t="s">
        <v>271</v>
      </c>
      <c r="DH1000" s="193" t="s">
        <v>271</v>
      </c>
      <c r="DI1000" s="193" t="s">
        <v>271</v>
      </c>
      <c r="DJ1000" s="190" t="s">
        <v>271</v>
      </c>
      <c r="DK1000" s="193" t="s">
        <v>271</v>
      </c>
      <c r="DL1000" s="193" t="s">
        <v>271</v>
      </c>
      <c r="DM1000" s="190" t="s">
        <v>271</v>
      </c>
      <c r="DN1000" s="193" t="s">
        <v>271</v>
      </c>
      <c r="DO1000" s="193" t="s">
        <v>271</v>
      </c>
      <c r="DP1000" s="190" t="s">
        <v>271</v>
      </c>
      <c r="DQ1000" s="193" t="s">
        <v>271</v>
      </c>
      <c r="DR1000" s="193" t="s">
        <v>271</v>
      </c>
      <c r="DS1000" s="190" t="s">
        <v>271</v>
      </c>
      <c r="DT1000" s="193" t="s">
        <v>271</v>
      </c>
      <c r="DU1000" s="193" t="s">
        <v>271</v>
      </c>
      <c r="DV1000" s="190" t="s">
        <v>271</v>
      </c>
      <c r="DW1000" s="193" t="s">
        <v>271</v>
      </c>
      <c r="DX1000" s="193" t="s">
        <v>271</v>
      </c>
      <c r="DY1000" s="190" t="s">
        <v>271</v>
      </c>
      <c r="DZ1000" s="190" t="s">
        <v>271</v>
      </c>
      <c r="EA1000" s="190" t="s">
        <v>271</v>
      </c>
      <c r="EB1000" s="190" t="s">
        <v>271</v>
      </c>
      <c r="EC1000" s="190" t="s">
        <v>271</v>
      </c>
      <c r="ED1000" s="190" t="s">
        <v>271</v>
      </c>
      <c r="EE1000" s="190" t="s">
        <v>271</v>
      </c>
      <c r="EF1000" s="190" t="s">
        <v>271</v>
      </c>
      <c r="EG1000" s="190" t="s">
        <v>285</v>
      </c>
      <c r="EH1000" s="190" t="s">
        <v>284</v>
      </c>
      <c r="EI1000" s="190" t="s">
        <v>283</v>
      </c>
      <c r="EJ1000" s="190" t="s">
        <v>246</v>
      </c>
      <c r="EK1000" s="190" t="s">
        <v>1765</v>
      </c>
      <c r="EL1000" s="190" t="s">
        <v>297</v>
      </c>
      <c r="EM1000" s="190" t="s">
        <v>297</v>
      </c>
      <c r="EN1000" s="190" t="s">
        <v>297</v>
      </c>
      <c r="EO1000" s="190" t="s">
        <v>297</v>
      </c>
      <c r="EP1000" s="190" t="s">
        <v>305</v>
      </c>
      <c r="EQ1000" s="190" t="s">
        <v>271</v>
      </c>
      <c r="ER1000" s="190" t="s">
        <v>349</v>
      </c>
      <c r="ES1000" s="190" t="s">
        <v>272</v>
      </c>
      <c r="ET1000" s="190" t="s">
        <v>272</v>
      </c>
      <c r="EU1000" s="190" t="s">
        <v>272</v>
      </c>
      <c r="EV1000" s="190" t="s">
        <v>272</v>
      </c>
      <c r="EW1000" s="190" t="s">
        <v>303</v>
      </c>
      <c r="EX1000" s="190">
        <v>4</v>
      </c>
      <c r="EY1000" s="190" t="s">
        <v>302</v>
      </c>
      <c r="EZ1000" s="190" t="s">
        <v>268</v>
      </c>
      <c r="FA1000" s="190" t="s">
        <v>259</v>
      </c>
      <c r="FB1000" s="193">
        <v>37</v>
      </c>
      <c r="FC1000" s="190" t="s">
        <v>537</v>
      </c>
      <c r="FD1000" s="190" t="s">
        <v>300</v>
      </c>
      <c r="FE1000" s="190" t="s">
        <v>276</v>
      </c>
      <c r="FF1000" s="190" t="s">
        <v>263</v>
      </c>
      <c r="FG1000" s="190" t="s">
        <v>12646</v>
      </c>
      <c r="FH1000" s="190" t="s">
        <v>12645</v>
      </c>
      <c r="FI1000" s="190" t="s">
        <v>12644</v>
      </c>
      <c r="FJ1000" s="190" t="s">
        <v>12643</v>
      </c>
      <c r="FK1000" s="190" t="s">
        <v>12642</v>
      </c>
      <c r="FL1000" s="190" t="s">
        <v>12641</v>
      </c>
      <c r="FM1000" s="190" t="s">
        <v>12640</v>
      </c>
      <c r="FN1000" s="190" t="s">
        <v>271</v>
      </c>
      <c r="FO1000" s="190" t="s">
        <v>12639</v>
      </c>
      <c r="FP1000" s="190" t="s">
        <v>5484</v>
      </c>
      <c r="FQ1000" s="193">
        <v>0</v>
      </c>
      <c r="FR1000" s="193">
        <v>0</v>
      </c>
      <c r="FS1000" s="190" t="s">
        <v>297</v>
      </c>
      <c r="FT1000" s="190" t="s">
        <v>297</v>
      </c>
      <c r="FU1000" s="190" t="s">
        <v>272</v>
      </c>
      <c r="FV1000" s="190" t="s">
        <v>297</v>
      </c>
      <c r="FW1000" s="190" t="s">
        <v>297</v>
      </c>
      <c r="FX1000" s="190" t="s">
        <v>297</v>
      </c>
      <c r="FY1000" s="190" t="s">
        <v>297</v>
      </c>
      <c r="FZ1000" s="190" t="s">
        <v>297</v>
      </c>
      <c r="GA1000" s="190" t="s">
        <v>297</v>
      </c>
      <c r="GB1000" s="190" t="s">
        <v>297</v>
      </c>
      <c r="GC1000" s="190" t="s">
        <v>297</v>
      </c>
      <c r="GD1000" s="190" t="s">
        <v>297</v>
      </c>
      <c r="GE1000" s="190" t="s">
        <v>297</v>
      </c>
    </row>
    <row r="1001" spans="1:187" x14ac:dyDescent="0.3">
      <c r="A1001" s="190" t="s">
        <v>372</v>
      </c>
      <c r="B1001" s="190">
        <v>3480</v>
      </c>
      <c r="C1001" s="190" t="s">
        <v>202</v>
      </c>
      <c r="D1001" s="190" t="s">
        <v>238</v>
      </c>
      <c r="E1001" s="190" t="s">
        <v>12638</v>
      </c>
      <c r="F1001" s="190" t="s">
        <v>12637</v>
      </c>
      <c r="G1001" s="190" t="s">
        <v>12545</v>
      </c>
      <c r="H1001" s="190" t="s">
        <v>514</v>
      </c>
      <c r="I1001" s="190" t="s">
        <v>513</v>
      </c>
      <c r="J1001" s="190" t="s">
        <v>1792</v>
      </c>
      <c r="K1001" s="190" t="s">
        <v>271</v>
      </c>
      <c r="L1001" s="190" t="s">
        <v>271</v>
      </c>
      <c r="M1001" s="190" t="s">
        <v>271</v>
      </c>
      <c r="N1001" s="190" t="s">
        <v>271</v>
      </c>
      <c r="O1001" s="190" t="s">
        <v>271</v>
      </c>
      <c r="P1001" s="190" t="s">
        <v>271</v>
      </c>
      <c r="Q1001" s="191">
        <v>42370</v>
      </c>
      <c r="R1001" s="191">
        <v>42460</v>
      </c>
      <c r="T1001" s="190" t="s">
        <v>574</v>
      </c>
      <c r="U1001" s="194">
        <v>177880</v>
      </c>
      <c r="V1001" s="190" t="s">
        <v>2955</v>
      </c>
      <c r="W1001" s="190" t="s">
        <v>2954</v>
      </c>
      <c r="X1001" s="190" t="s">
        <v>2953</v>
      </c>
      <c r="Y1001" s="190" t="s">
        <v>2957</v>
      </c>
      <c r="Z1001" s="190" t="s">
        <v>2086</v>
      </c>
      <c r="AA1001" s="190" t="s">
        <v>2956</v>
      </c>
      <c r="AB1001" s="190" t="s">
        <v>448</v>
      </c>
      <c r="AC1001" s="190" t="s">
        <v>12636</v>
      </c>
      <c r="AD1001" s="190" t="s">
        <v>325</v>
      </c>
      <c r="AE1001" s="190" t="s">
        <v>12635</v>
      </c>
      <c r="AF1001" s="190" t="s">
        <v>12630</v>
      </c>
      <c r="AG1001" s="193">
        <v>0</v>
      </c>
      <c r="AH1001" s="193">
        <v>0</v>
      </c>
      <c r="AI1001" s="193">
        <v>0</v>
      </c>
      <c r="AJ1001" s="193">
        <v>15095</v>
      </c>
      <c r="AK1001" s="193">
        <v>15712</v>
      </c>
      <c r="AL1001" s="193">
        <v>30807</v>
      </c>
      <c r="AM1001" s="193">
        <v>0</v>
      </c>
      <c r="AN1001" s="193">
        <v>0</v>
      </c>
      <c r="AO1001" s="193">
        <v>0</v>
      </c>
      <c r="AP1001" s="193">
        <v>69635</v>
      </c>
      <c r="AQ1001" s="193">
        <v>75608</v>
      </c>
      <c r="AR1001" s="193">
        <v>145243</v>
      </c>
      <c r="AS1001" s="190" t="s">
        <v>271</v>
      </c>
      <c r="AT1001" s="193" t="s">
        <v>271</v>
      </c>
      <c r="AU1001" s="193" t="s">
        <v>271</v>
      </c>
      <c r="AV1001" s="190" t="s">
        <v>271</v>
      </c>
      <c r="AW1001" s="193" t="s">
        <v>271</v>
      </c>
      <c r="AX1001" s="193" t="s">
        <v>271</v>
      </c>
      <c r="AY1001" s="190" t="s">
        <v>287</v>
      </c>
      <c r="AZ1001" s="193">
        <v>145243</v>
      </c>
      <c r="BA1001" s="193">
        <v>0</v>
      </c>
      <c r="BB1001" s="190" t="s">
        <v>271</v>
      </c>
      <c r="BC1001" s="193" t="s">
        <v>271</v>
      </c>
      <c r="BD1001" s="193" t="s">
        <v>271</v>
      </c>
      <c r="BE1001" s="190" t="s">
        <v>271</v>
      </c>
      <c r="BF1001" s="193" t="s">
        <v>271</v>
      </c>
      <c r="BG1001" s="193" t="s">
        <v>271</v>
      </c>
      <c r="BH1001" s="190" t="s">
        <v>271</v>
      </c>
      <c r="BI1001" s="193" t="s">
        <v>271</v>
      </c>
      <c r="BJ1001" s="193" t="s">
        <v>271</v>
      </c>
      <c r="BK1001" s="190" t="s">
        <v>271</v>
      </c>
      <c r="BL1001" s="193" t="s">
        <v>271</v>
      </c>
      <c r="BM1001" s="193" t="s">
        <v>271</v>
      </c>
      <c r="BN1001" s="190" t="s">
        <v>271</v>
      </c>
      <c r="BO1001" s="193" t="s">
        <v>271</v>
      </c>
      <c r="BP1001" s="193" t="s">
        <v>271</v>
      </c>
      <c r="BQ1001" s="190" t="s">
        <v>271</v>
      </c>
      <c r="BR1001" s="193" t="s">
        <v>271</v>
      </c>
      <c r="BS1001" s="193" t="s">
        <v>271</v>
      </c>
      <c r="BT1001" s="190" t="s">
        <v>271</v>
      </c>
      <c r="BU1001" s="193" t="s">
        <v>271</v>
      </c>
      <c r="BV1001" s="193" t="s">
        <v>271</v>
      </c>
      <c r="BW1001" s="193" t="s">
        <v>271</v>
      </c>
      <c r="BX1001" s="193" t="s">
        <v>271</v>
      </c>
      <c r="BY1001" s="193">
        <v>0</v>
      </c>
      <c r="BZ1001" s="193" t="s">
        <v>271</v>
      </c>
      <c r="CA1001" s="193" t="s">
        <v>271</v>
      </c>
      <c r="CB1001" s="193">
        <v>0</v>
      </c>
      <c r="CC1001" s="190" t="s">
        <v>271</v>
      </c>
      <c r="CD1001" s="193" t="s">
        <v>271</v>
      </c>
      <c r="CE1001" s="193" t="s">
        <v>271</v>
      </c>
      <c r="CF1001" s="190" t="s">
        <v>271</v>
      </c>
      <c r="CG1001" s="193" t="s">
        <v>271</v>
      </c>
      <c r="CH1001" s="193" t="s">
        <v>271</v>
      </c>
      <c r="CI1001" s="190" t="s">
        <v>271</v>
      </c>
      <c r="CJ1001" s="193" t="s">
        <v>271</v>
      </c>
      <c r="CK1001" s="193" t="s">
        <v>271</v>
      </c>
      <c r="CL1001" s="190" t="s">
        <v>271</v>
      </c>
      <c r="CM1001" s="193" t="s">
        <v>271</v>
      </c>
      <c r="CN1001" s="193" t="s">
        <v>271</v>
      </c>
      <c r="CO1001" s="190" t="s">
        <v>271</v>
      </c>
      <c r="CP1001" s="193" t="s">
        <v>271</v>
      </c>
      <c r="CQ1001" s="193" t="s">
        <v>271</v>
      </c>
      <c r="CR1001" s="190" t="s">
        <v>271</v>
      </c>
      <c r="CS1001" s="193" t="s">
        <v>271</v>
      </c>
      <c r="CT1001" s="193" t="s">
        <v>271</v>
      </c>
      <c r="CU1001" s="190" t="s">
        <v>271</v>
      </c>
      <c r="CV1001" s="193" t="s">
        <v>271</v>
      </c>
      <c r="CW1001" s="193" t="s">
        <v>271</v>
      </c>
      <c r="CX1001" s="190" t="s">
        <v>271</v>
      </c>
      <c r="CY1001" s="193" t="s">
        <v>271</v>
      </c>
      <c r="CZ1001" s="193" t="s">
        <v>271</v>
      </c>
      <c r="DA1001" s="190" t="s">
        <v>271</v>
      </c>
      <c r="DB1001" s="193" t="s">
        <v>271</v>
      </c>
      <c r="DC1001" s="193" t="s">
        <v>271</v>
      </c>
      <c r="DD1001" s="190" t="s">
        <v>271</v>
      </c>
      <c r="DE1001" s="193" t="s">
        <v>271</v>
      </c>
      <c r="DF1001" s="193" t="s">
        <v>271</v>
      </c>
      <c r="DG1001" s="190" t="s">
        <v>271</v>
      </c>
      <c r="DH1001" s="193" t="s">
        <v>271</v>
      </c>
      <c r="DI1001" s="193" t="s">
        <v>271</v>
      </c>
      <c r="DJ1001" s="190" t="s">
        <v>271</v>
      </c>
      <c r="DK1001" s="193" t="s">
        <v>271</v>
      </c>
      <c r="DL1001" s="193" t="s">
        <v>271</v>
      </c>
      <c r="DM1001" s="190" t="s">
        <v>271</v>
      </c>
      <c r="DN1001" s="193" t="s">
        <v>271</v>
      </c>
      <c r="DO1001" s="193" t="s">
        <v>271</v>
      </c>
      <c r="DP1001" s="190" t="s">
        <v>271</v>
      </c>
      <c r="DQ1001" s="193" t="s">
        <v>271</v>
      </c>
      <c r="DR1001" s="193" t="s">
        <v>271</v>
      </c>
      <c r="DS1001" s="190" t="s">
        <v>271</v>
      </c>
      <c r="DT1001" s="193" t="s">
        <v>271</v>
      </c>
      <c r="DU1001" s="193" t="s">
        <v>271</v>
      </c>
      <c r="DV1001" s="190" t="s">
        <v>271</v>
      </c>
      <c r="DW1001" s="193" t="s">
        <v>271</v>
      </c>
      <c r="DX1001" s="193" t="s">
        <v>271</v>
      </c>
      <c r="DY1001" s="190" t="s">
        <v>356</v>
      </c>
      <c r="DZ1001" s="190" t="s">
        <v>297</v>
      </c>
      <c r="EA1001" s="190" t="s">
        <v>271</v>
      </c>
      <c r="EB1001" s="190" t="s">
        <v>271</v>
      </c>
      <c r="EC1001" s="190" t="s">
        <v>297</v>
      </c>
      <c r="ED1001" s="190" t="s">
        <v>271</v>
      </c>
      <c r="EE1001" s="190" t="s">
        <v>271</v>
      </c>
      <c r="EF1001" s="190" t="s">
        <v>271</v>
      </c>
      <c r="EG1001" s="190" t="s">
        <v>352</v>
      </c>
      <c r="EH1001" s="190" t="s">
        <v>284</v>
      </c>
      <c r="EI1001" s="190" t="s">
        <v>283</v>
      </c>
      <c r="EJ1001" s="190" t="s">
        <v>245</v>
      </c>
      <c r="EK1001" s="190" t="s">
        <v>379</v>
      </c>
      <c r="EL1001" s="190" t="s">
        <v>272</v>
      </c>
      <c r="EM1001" s="190" t="s">
        <v>272</v>
      </c>
      <c r="EN1001" s="190" t="s">
        <v>272</v>
      </c>
      <c r="EO1001" s="190" t="s">
        <v>272</v>
      </c>
      <c r="EP1001" s="190" t="s">
        <v>378</v>
      </c>
      <c r="EQ1001" s="190">
        <v>4</v>
      </c>
      <c r="ER1001" s="190" t="s">
        <v>349</v>
      </c>
      <c r="ES1001" s="190" t="s">
        <v>297</v>
      </c>
      <c r="ET1001" s="190" t="s">
        <v>297</v>
      </c>
      <c r="EU1001" s="190" t="s">
        <v>297</v>
      </c>
      <c r="EV1001" s="190" t="s">
        <v>297</v>
      </c>
      <c r="EW1001" s="190" t="s">
        <v>691</v>
      </c>
      <c r="EX1001" s="190">
        <v>0</v>
      </c>
      <c r="EY1001" s="190" t="s">
        <v>318</v>
      </c>
      <c r="EZ1001" s="190" t="s">
        <v>268</v>
      </c>
      <c r="FA1001" s="190" t="s">
        <v>259</v>
      </c>
      <c r="FB1001" s="193">
        <v>0</v>
      </c>
      <c r="FC1001" s="190" t="s">
        <v>271</v>
      </c>
      <c r="FD1001" s="190" t="s">
        <v>271</v>
      </c>
      <c r="FE1001" s="190" t="s">
        <v>271</v>
      </c>
      <c r="FF1001" s="190" t="s">
        <v>271</v>
      </c>
      <c r="FG1001" s="190" t="s">
        <v>271</v>
      </c>
      <c r="FH1001" s="190" t="s">
        <v>271</v>
      </c>
      <c r="FI1001" s="190" t="s">
        <v>12618</v>
      </c>
      <c r="FJ1001" s="190" t="s">
        <v>12617</v>
      </c>
      <c r="FK1001" s="190" t="s">
        <v>12616</v>
      </c>
      <c r="FL1001" s="190" t="s">
        <v>12615</v>
      </c>
      <c r="FM1001" s="190" t="s">
        <v>12614</v>
      </c>
      <c r="FN1001" s="190" t="s">
        <v>12613</v>
      </c>
      <c r="FO1001" s="190" t="s">
        <v>271</v>
      </c>
      <c r="FP1001" s="190" t="s">
        <v>2948</v>
      </c>
      <c r="FQ1001" s="193">
        <v>0</v>
      </c>
      <c r="FR1001" s="193">
        <v>145243</v>
      </c>
      <c r="FS1001" s="190" t="s">
        <v>297</v>
      </c>
      <c r="FT1001" s="190" t="s">
        <v>297</v>
      </c>
      <c r="FU1001" s="190" t="s">
        <v>272</v>
      </c>
      <c r="FV1001" s="190" t="s">
        <v>272</v>
      </c>
      <c r="FW1001" s="190" t="s">
        <v>297</v>
      </c>
      <c r="FX1001" s="190" t="s">
        <v>297</v>
      </c>
      <c r="FY1001" s="190" t="s">
        <v>297</v>
      </c>
      <c r="FZ1001" s="190" t="s">
        <v>297</v>
      </c>
      <c r="GA1001" s="190" t="s">
        <v>297</v>
      </c>
      <c r="GB1001" s="190" t="s">
        <v>297</v>
      </c>
      <c r="GC1001" s="190" t="s">
        <v>297</v>
      </c>
      <c r="GD1001" s="190" t="s">
        <v>297</v>
      </c>
      <c r="GE1001" s="190" t="s">
        <v>297</v>
      </c>
    </row>
    <row r="1002" spans="1:187" x14ac:dyDescent="0.3">
      <c r="A1002" s="190" t="s">
        <v>372</v>
      </c>
      <c r="B1002" s="190">
        <v>3481</v>
      </c>
      <c r="C1002" s="190" t="s">
        <v>202</v>
      </c>
      <c r="D1002" s="190" t="s">
        <v>238</v>
      </c>
      <c r="E1002" s="190" t="s">
        <v>12634</v>
      </c>
      <c r="F1002" s="190" t="s">
        <v>12633</v>
      </c>
      <c r="G1002" s="190" t="s">
        <v>12545</v>
      </c>
      <c r="H1002" s="190" t="s">
        <v>514</v>
      </c>
      <c r="I1002" s="190" t="s">
        <v>513</v>
      </c>
      <c r="J1002" s="190" t="s">
        <v>1792</v>
      </c>
      <c r="K1002" s="190" t="s">
        <v>271</v>
      </c>
      <c r="L1002" s="190" t="s">
        <v>271</v>
      </c>
      <c r="M1002" s="190" t="s">
        <v>271</v>
      </c>
      <c r="N1002" s="190" t="s">
        <v>271</v>
      </c>
      <c r="O1002" s="190" t="s">
        <v>271</v>
      </c>
      <c r="P1002" s="190" t="s">
        <v>271</v>
      </c>
      <c r="Q1002" s="191">
        <v>42370</v>
      </c>
      <c r="R1002" s="191">
        <v>42460</v>
      </c>
      <c r="T1002" s="190" t="s">
        <v>574</v>
      </c>
      <c r="U1002" s="194">
        <v>453158</v>
      </c>
      <c r="V1002" s="190" t="s">
        <v>2957</v>
      </c>
      <c r="W1002" s="190" t="s">
        <v>2086</v>
      </c>
      <c r="X1002" s="190" t="s">
        <v>2956</v>
      </c>
      <c r="Y1002" s="190" t="s">
        <v>2955</v>
      </c>
      <c r="Z1002" s="190" t="s">
        <v>2954</v>
      </c>
      <c r="AA1002" s="190" t="s">
        <v>2953</v>
      </c>
      <c r="AB1002" s="190" t="s">
        <v>448</v>
      </c>
      <c r="AC1002" s="190" t="s">
        <v>12632</v>
      </c>
      <c r="AD1002" s="190" t="s">
        <v>325</v>
      </c>
      <c r="AE1002" s="190" t="s">
        <v>12631</v>
      </c>
      <c r="AF1002" s="190" t="s">
        <v>12630</v>
      </c>
      <c r="AG1002" s="193">
        <v>0</v>
      </c>
      <c r="AH1002" s="193">
        <v>0</v>
      </c>
      <c r="AI1002" s="193">
        <v>0</v>
      </c>
      <c r="AJ1002" s="193">
        <v>90240</v>
      </c>
      <c r="AK1002" s="193">
        <v>93923</v>
      </c>
      <c r="AL1002" s="193">
        <v>184163</v>
      </c>
      <c r="AM1002" s="193">
        <v>0</v>
      </c>
      <c r="AN1002" s="193">
        <v>0</v>
      </c>
      <c r="AO1002" s="193">
        <v>0</v>
      </c>
      <c r="AP1002" s="193">
        <v>154119</v>
      </c>
      <c r="AQ1002" s="193">
        <v>154558</v>
      </c>
      <c r="AR1002" s="193">
        <v>308677</v>
      </c>
      <c r="AS1002" s="190" t="s">
        <v>271</v>
      </c>
      <c r="AT1002" s="193" t="s">
        <v>271</v>
      </c>
      <c r="AU1002" s="193" t="s">
        <v>271</v>
      </c>
      <c r="AV1002" s="190" t="s">
        <v>271</v>
      </c>
      <c r="AW1002" s="193" t="s">
        <v>271</v>
      </c>
      <c r="AX1002" s="193" t="s">
        <v>271</v>
      </c>
      <c r="AY1002" s="190" t="s">
        <v>287</v>
      </c>
      <c r="AZ1002" s="193">
        <v>308677</v>
      </c>
      <c r="BA1002" s="193">
        <v>0</v>
      </c>
      <c r="BB1002" s="190" t="s">
        <v>271</v>
      </c>
      <c r="BC1002" s="193" t="s">
        <v>271</v>
      </c>
      <c r="BD1002" s="193" t="s">
        <v>271</v>
      </c>
      <c r="BE1002" s="190" t="s">
        <v>271</v>
      </c>
      <c r="BF1002" s="193" t="s">
        <v>271</v>
      </c>
      <c r="BG1002" s="193" t="s">
        <v>271</v>
      </c>
      <c r="BH1002" s="190" t="s">
        <v>271</v>
      </c>
      <c r="BI1002" s="193" t="s">
        <v>271</v>
      </c>
      <c r="BJ1002" s="193" t="s">
        <v>271</v>
      </c>
      <c r="BK1002" s="190" t="s">
        <v>271</v>
      </c>
      <c r="BL1002" s="193" t="s">
        <v>271</v>
      </c>
      <c r="BM1002" s="193" t="s">
        <v>271</v>
      </c>
      <c r="BN1002" s="190" t="s">
        <v>271</v>
      </c>
      <c r="BO1002" s="193" t="s">
        <v>271</v>
      </c>
      <c r="BP1002" s="193" t="s">
        <v>271</v>
      </c>
      <c r="BQ1002" s="190" t="s">
        <v>271</v>
      </c>
      <c r="BR1002" s="193" t="s">
        <v>271</v>
      </c>
      <c r="BS1002" s="193" t="s">
        <v>271</v>
      </c>
      <c r="BT1002" s="190" t="s">
        <v>271</v>
      </c>
      <c r="BU1002" s="193" t="s">
        <v>271</v>
      </c>
      <c r="BV1002" s="193" t="s">
        <v>271</v>
      </c>
      <c r="BW1002" s="193" t="s">
        <v>271</v>
      </c>
      <c r="BX1002" s="193" t="s">
        <v>271</v>
      </c>
      <c r="BY1002" s="193">
        <v>0</v>
      </c>
      <c r="BZ1002" s="193" t="s">
        <v>271</v>
      </c>
      <c r="CA1002" s="193" t="s">
        <v>271</v>
      </c>
      <c r="CB1002" s="193">
        <v>0</v>
      </c>
      <c r="CC1002" s="190" t="s">
        <v>271</v>
      </c>
      <c r="CD1002" s="193" t="s">
        <v>271</v>
      </c>
      <c r="CE1002" s="193" t="s">
        <v>271</v>
      </c>
      <c r="CF1002" s="190" t="s">
        <v>271</v>
      </c>
      <c r="CG1002" s="193" t="s">
        <v>271</v>
      </c>
      <c r="CH1002" s="193" t="s">
        <v>271</v>
      </c>
      <c r="CI1002" s="190" t="s">
        <v>271</v>
      </c>
      <c r="CJ1002" s="193" t="s">
        <v>271</v>
      </c>
      <c r="CK1002" s="193" t="s">
        <v>271</v>
      </c>
      <c r="CL1002" s="190" t="s">
        <v>271</v>
      </c>
      <c r="CM1002" s="193" t="s">
        <v>271</v>
      </c>
      <c r="CN1002" s="193" t="s">
        <v>271</v>
      </c>
      <c r="CO1002" s="190" t="s">
        <v>271</v>
      </c>
      <c r="CP1002" s="193" t="s">
        <v>271</v>
      </c>
      <c r="CQ1002" s="193" t="s">
        <v>271</v>
      </c>
      <c r="CR1002" s="190" t="s">
        <v>271</v>
      </c>
      <c r="CS1002" s="193" t="s">
        <v>271</v>
      </c>
      <c r="CT1002" s="193" t="s">
        <v>271</v>
      </c>
      <c r="CU1002" s="190" t="s">
        <v>271</v>
      </c>
      <c r="CV1002" s="193" t="s">
        <v>271</v>
      </c>
      <c r="CW1002" s="193" t="s">
        <v>271</v>
      </c>
      <c r="CX1002" s="190" t="s">
        <v>271</v>
      </c>
      <c r="CY1002" s="193" t="s">
        <v>271</v>
      </c>
      <c r="CZ1002" s="193" t="s">
        <v>271</v>
      </c>
      <c r="DA1002" s="190" t="s">
        <v>271</v>
      </c>
      <c r="DB1002" s="193" t="s">
        <v>271</v>
      </c>
      <c r="DC1002" s="193" t="s">
        <v>271</v>
      </c>
      <c r="DD1002" s="190" t="s">
        <v>271</v>
      </c>
      <c r="DE1002" s="193" t="s">
        <v>271</v>
      </c>
      <c r="DF1002" s="193" t="s">
        <v>271</v>
      </c>
      <c r="DG1002" s="190" t="s">
        <v>271</v>
      </c>
      <c r="DH1002" s="193" t="s">
        <v>271</v>
      </c>
      <c r="DI1002" s="193" t="s">
        <v>271</v>
      </c>
      <c r="DJ1002" s="190" t="s">
        <v>271</v>
      </c>
      <c r="DK1002" s="193" t="s">
        <v>271</v>
      </c>
      <c r="DL1002" s="193" t="s">
        <v>271</v>
      </c>
      <c r="DM1002" s="190" t="s">
        <v>271</v>
      </c>
      <c r="DN1002" s="193" t="s">
        <v>271</v>
      </c>
      <c r="DO1002" s="193" t="s">
        <v>271</v>
      </c>
      <c r="DP1002" s="190" t="s">
        <v>271</v>
      </c>
      <c r="DQ1002" s="193" t="s">
        <v>271</v>
      </c>
      <c r="DR1002" s="193" t="s">
        <v>271</v>
      </c>
      <c r="DS1002" s="190" t="s">
        <v>271</v>
      </c>
      <c r="DT1002" s="193" t="s">
        <v>271</v>
      </c>
      <c r="DU1002" s="193" t="s">
        <v>271</v>
      </c>
      <c r="DV1002" s="190" t="s">
        <v>271</v>
      </c>
      <c r="DW1002" s="193" t="s">
        <v>271</v>
      </c>
      <c r="DX1002" s="193" t="s">
        <v>271</v>
      </c>
      <c r="DY1002" s="190" t="s">
        <v>356</v>
      </c>
      <c r="DZ1002" s="190" t="s">
        <v>297</v>
      </c>
      <c r="EA1002" s="190" t="s">
        <v>271</v>
      </c>
      <c r="EB1002" s="190" t="s">
        <v>271</v>
      </c>
      <c r="EC1002" s="190" t="s">
        <v>297</v>
      </c>
      <c r="ED1002" s="190" t="s">
        <v>271</v>
      </c>
      <c r="EE1002" s="190" t="s">
        <v>271</v>
      </c>
      <c r="EF1002" s="190" t="s">
        <v>271</v>
      </c>
      <c r="EG1002" s="190" t="s">
        <v>352</v>
      </c>
      <c r="EH1002" s="190" t="s">
        <v>284</v>
      </c>
      <c r="EI1002" s="190" t="s">
        <v>283</v>
      </c>
      <c r="EJ1002" s="190" t="s">
        <v>245</v>
      </c>
      <c r="EK1002" s="190" t="s">
        <v>379</v>
      </c>
      <c r="EL1002" s="190" t="s">
        <v>272</v>
      </c>
      <c r="EM1002" s="190" t="s">
        <v>272</v>
      </c>
      <c r="EN1002" s="190" t="s">
        <v>272</v>
      </c>
      <c r="EO1002" s="190" t="s">
        <v>272</v>
      </c>
      <c r="EP1002" s="190" t="s">
        <v>378</v>
      </c>
      <c r="EQ1002" s="190">
        <v>4</v>
      </c>
      <c r="ER1002" s="190" t="s">
        <v>349</v>
      </c>
      <c r="ES1002" s="190" t="s">
        <v>297</v>
      </c>
      <c r="ET1002" s="190" t="s">
        <v>297</v>
      </c>
      <c r="EU1002" s="190" t="s">
        <v>297</v>
      </c>
      <c r="EV1002" s="190" t="s">
        <v>297</v>
      </c>
      <c r="EW1002" s="190" t="s">
        <v>691</v>
      </c>
      <c r="EX1002" s="190">
        <v>0</v>
      </c>
      <c r="EY1002" s="190" t="s">
        <v>318</v>
      </c>
      <c r="EZ1002" s="190" t="s">
        <v>268</v>
      </c>
      <c r="FA1002" s="190" t="s">
        <v>257</v>
      </c>
      <c r="FB1002" s="193">
        <v>1</v>
      </c>
      <c r="FC1002" s="190" t="s">
        <v>300</v>
      </c>
      <c r="FD1002" s="190" t="s">
        <v>348</v>
      </c>
      <c r="FE1002" s="190" t="s">
        <v>277</v>
      </c>
      <c r="FF1002" s="190" t="s">
        <v>271</v>
      </c>
      <c r="FG1002" s="190" t="s">
        <v>271</v>
      </c>
      <c r="FH1002" s="190" t="s">
        <v>271</v>
      </c>
      <c r="FI1002" s="190" t="s">
        <v>12618</v>
      </c>
      <c r="FJ1002" s="190" t="s">
        <v>12617</v>
      </c>
      <c r="FK1002" s="190" t="s">
        <v>12616</v>
      </c>
      <c r="FL1002" s="190" t="s">
        <v>12615</v>
      </c>
      <c r="FM1002" s="190" t="s">
        <v>12614</v>
      </c>
      <c r="FN1002" s="190" t="s">
        <v>12613</v>
      </c>
      <c r="FO1002" s="190" t="s">
        <v>271</v>
      </c>
      <c r="FP1002" s="190" t="s">
        <v>2948</v>
      </c>
      <c r="FQ1002" s="193">
        <v>0</v>
      </c>
      <c r="FR1002" s="193">
        <v>308677</v>
      </c>
      <c r="FS1002" s="190" t="s">
        <v>297</v>
      </c>
      <c r="FT1002" s="190" t="s">
        <v>297</v>
      </c>
      <c r="FU1002" s="190" t="s">
        <v>272</v>
      </c>
      <c r="FV1002" s="190" t="s">
        <v>272</v>
      </c>
      <c r="FW1002" s="190" t="s">
        <v>297</v>
      </c>
      <c r="FX1002" s="190" t="s">
        <v>297</v>
      </c>
      <c r="FY1002" s="190" t="s">
        <v>297</v>
      </c>
      <c r="FZ1002" s="190" t="s">
        <v>297</v>
      </c>
      <c r="GA1002" s="190" t="s">
        <v>297</v>
      </c>
      <c r="GB1002" s="190" t="s">
        <v>297</v>
      </c>
      <c r="GC1002" s="190" t="s">
        <v>297</v>
      </c>
      <c r="GD1002" s="190" t="s">
        <v>297</v>
      </c>
      <c r="GE1002" s="190" t="s">
        <v>297</v>
      </c>
    </row>
    <row r="1003" spans="1:187" x14ac:dyDescent="0.3">
      <c r="A1003" s="190" t="s">
        <v>372</v>
      </c>
      <c r="B1003" s="190">
        <v>3483</v>
      </c>
      <c r="C1003" s="190" t="s">
        <v>202</v>
      </c>
      <c r="D1003" s="190" t="s">
        <v>238</v>
      </c>
      <c r="E1003" s="190" t="s">
        <v>12629</v>
      </c>
      <c r="F1003" s="190" t="s">
        <v>12628</v>
      </c>
      <c r="G1003" s="190" t="s">
        <v>12545</v>
      </c>
      <c r="H1003" s="190" t="s">
        <v>301</v>
      </c>
      <c r="I1003" s="190" t="s">
        <v>513</v>
      </c>
      <c r="J1003" s="190" t="s">
        <v>1792</v>
      </c>
      <c r="K1003" s="190" t="s">
        <v>271</v>
      </c>
      <c r="L1003" s="190" t="s">
        <v>271</v>
      </c>
      <c r="M1003" s="190" t="s">
        <v>271</v>
      </c>
      <c r="N1003" s="190" t="s">
        <v>271</v>
      </c>
      <c r="O1003" s="190" t="s">
        <v>271</v>
      </c>
      <c r="P1003" s="190" t="s">
        <v>271</v>
      </c>
      <c r="Q1003" s="191">
        <v>42461</v>
      </c>
      <c r="R1003" s="191">
        <v>42735</v>
      </c>
      <c r="T1003" s="190" t="s">
        <v>574</v>
      </c>
      <c r="U1003" s="194">
        <v>418919</v>
      </c>
      <c r="V1003" s="190" t="s">
        <v>12622</v>
      </c>
      <c r="W1003" s="190" t="s">
        <v>2086</v>
      </c>
      <c r="X1003" s="190" t="s">
        <v>2956</v>
      </c>
      <c r="Y1003" s="190" t="s">
        <v>2955</v>
      </c>
      <c r="Z1003" s="190" t="s">
        <v>2954</v>
      </c>
      <c r="AA1003" s="190" t="s">
        <v>2953</v>
      </c>
      <c r="AB1003" s="190" t="s">
        <v>448</v>
      </c>
      <c r="AC1003" s="190" t="s">
        <v>12627</v>
      </c>
      <c r="AD1003" s="190" t="s">
        <v>325</v>
      </c>
      <c r="AE1003" s="190" t="s">
        <v>12626</v>
      </c>
      <c r="AF1003" s="190" t="s">
        <v>12625</v>
      </c>
      <c r="AG1003" s="193">
        <v>0</v>
      </c>
      <c r="AH1003" s="193">
        <v>0</v>
      </c>
      <c r="AI1003" s="193">
        <v>0</v>
      </c>
      <c r="AJ1003" s="193">
        <v>157649</v>
      </c>
      <c r="AK1003" s="193">
        <v>164083</v>
      </c>
      <c r="AL1003" s="193">
        <v>321732</v>
      </c>
      <c r="AM1003" s="193">
        <v>0</v>
      </c>
      <c r="AN1003" s="193">
        <v>0</v>
      </c>
      <c r="AO1003" s="193">
        <v>0</v>
      </c>
      <c r="AP1003" s="193">
        <v>130040</v>
      </c>
      <c r="AQ1003" s="193">
        <v>137855</v>
      </c>
      <c r="AR1003" s="193">
        <v>267895</v>
      </c>
      <c r="AS1003" s="190" t="s">
        <v>271</v>
      </c>
      <c r="AT1003" s="193" t="s">
        <v>271</v>
      </c>
      <c r="AU1003" s="193" t="s">
        <v>271</v>
      </c>
      <c r="AV1003" s="190" t="s">
        <v>271</v>
      </c>
      <c r="AW1003" s="193" t="s">
        <v>271</v>
      </c>
      <c r="AX1003" s="193" t="s">
        <v>271</v>
      </c>
      <c r="AY1003" s="190" t="s">
        <v>287</v>
      </c>
      <c r="AZ1003" s="193">
        <v>267895</v>
      </c>
      <c r="BA1003" s="193">
        <v>0</v>
      </c>
      <c r="BB1003" s="190" t="s">
        <v>271</v>
      </c>
      <c r="BC1003" s="193" t="s">
        <v>271</v>
      </c>
      <c r="BD1003" s="193" t="s">
        <v>271</v>
      </c>
      <c r="BE1003" s="190" t="s">
        <v>271</v>
      </c>
      <c r="BF1003" s="193" t="s">
        <v>271</v>
      </c>
      <c r="BG1003" s="193" t="s">
        <v>271</v>
      </c>
      <c r="BH1003" s="190" t="s">
        <v>271</v>
      </c>
      <c r="BI1003" s="193" t="s">
        <v>271</v>
      </c>
      <c r="BJ1003" s="193" t="s">
        <v>271</v>
      </c>
      <c r="BK1003" s="190" t="s">
        <v>271</v>
      </c>
      <c r="BL1003" s="193" t="s">
        <v>271</v>
      </c>
      <c r="BM1003" s="193" t="s">
        <v>271</v>
      </c>
      <c r="BN1003" s="190" t="s">
        <v>271</v>
      </c>
      <c r="BO1003" s="193" t="s">
        <v>271</v>
      </c>
      <c r="BP1003" s="193" t="s">
        <v>271</v>
      </c>
      <c r="BQ1003" s="190" t="s">
        <v>271</v>
      </c>
      <c r="BR1003" s="193" t="s">
        <v>271</v>
      </c>
      <c r="BS1003" s="193" t="s">
        <v>271</v>
      </c>
      <c r="BT1003" s="190" t="s">
        <v>271</v>
      </c>
      <c r="BU1003" s="193" t="s">
        <v>271</v>
      </c>
      <c r="BV1003" s="193" t="s">
        <v>271</v>
      </c>
      <c r="BW1003" s="193" t="s">
        <v>271</v>
      </c>
      <c r="BX1003" s="193" t="s">
        <v>271</v>
      </c>
      <c r="BY1003" s="193">
        <v>0</v>
      </c>
      <c r="BZ1003" s="193" t="s">
        <v>271</v>
      </c>
      <c r="CA1003" s="193" t="s">
        <v>271</v>
      </c>
      <c r="CB1003" s="193">
        <v>0</v>
      </c>
      <c r="CC1003" s="190" t="s">
        <v>271</v>
      </c>
      <c r="CD1003" s="193" t="s">
        <v>271</v>
      </c>
      <c r="CE1003" s="193" t="s">
        <v>271</v>
      </c>
      <c r="CF1003" s="190" t="s">
        <v>271</v>
      </c>
      <c r="CG1003" s="193" t="s">
        <v>271</v>
      </c>
      <c r="CH1003" s="193" t="s">
        <v>271</v>
      </c>
      <c r="CI1003" s="190" t="s">
        <v>271</v>
      </c>
      <c r="CJ1003" s="193" t="s">
        <v>271</v>
      </c>
      <c r="CK1003" s="193" t="s">
        <v>271</v>
      </c>
      <c r="CL1003" s="190" t="s">
        <v>271</v>
      </c>
      <c r="CM1003" s="193" t="s">
        <v>271</v>
      </c>
      <c r="CN1003" s="193" t="s">
        <v>271</v>
      </c>
      <c r="CO1003" s="190" t="s">
        <v>271</v>
      </c>
      <c r="CP1003" s="193" t="s">
        <v>271</v>
      </c>
      <c r="CQ1003" s="193" t="s">
        <v>271</v>
      </c>
      <c r="CR1003" s="190" t="s">
        <v>271</v>
      </c>
      <c r="CS1003" s="193" t="s">
        <v>271</v>
      </c>
      <c r="CT1003" s="193" t="s">
        <v>271</v>
      </c>
      <c r="CU1003" s="190" t="s">
        <v>271</v>
      </c>
      <c r="CV1003" s="193" t="s">
        <v>271</v>
      </c>
      <c r="CW1003" s="193" t="s">
        <v>271</v>
      </c>
      <c r="CX1003" s="190" t="s">
        <v>271</v>
      </c>
      <c r="CY1003" s="193" t="s">
        <v>271</v>
      </c>
      <c r="CZ1003" s="193" t="s">
        <v>271</v>
      </c>
      <c r="DA1003" s="190" t="s">
        <v>271</v>
      </c>
      <c r="DB1003" s="193" t="s">
        <v>271</v>
      </c>
      <c r="DC1003" s="193" t="s">
        <v>271</v>
      </c>
      <c r="DD1003" s="190" t="s">
        <v>271</v>
      </c>
      <c r="DE1003" s="193" t="s">
        <v>271</v>
      </c>
      <c r="DF1003" s="193" t="s">
        <v>271</v>
      </c>
      <c r="DG1003" s="190" t="s">
        <v>271</v>
      </c>
      <c r="DH1003" s="193" t="s">
        <v>271</v>
      </c>
      <c r="DI1003" s="193" t="s">
        <v>271</v>
      </c>
      <c r="DJ1003" s="190" t="s">
        <v>271</v>
      </c>
      <c r="DK1003" s="193" t="s">
        <v>271</v>
      </c>
      <c r="DL1003" s="193" t="s">
        <v>271</v>
      </c>
      <c r="DM1003" s="190" t="s">
        <v>271</v>
      </c>
      <c r="DN1003" s="193" t="s">
        <v>271</v>
      </c>
      <c r="DO1003" s="193" t="s">
        <v>271</v>
      </c>
      <c r="DP1003" s="190" t="s">
        <v>271</v>
      </c>
      <c r="DQ1003" s="193" t="s">
        <v>271</v>
      </c>
      <c r="DR1003" s="193" t="s">
        <v>271</v>
      </c>
      <c r="DS1003" s="190" t="s">
        <v>271</v>
      </c>
      <c r="DT1003" s="193" t="s">
        <v>271</v>
      </c>
      <c r="DU1003" s="193" t="s">
        <v>271</v>
      </c>
      <c r="DV1003" s="190" t="s">
        <v>271</v>
      </c>
      <c r="DW1003" s="193" t="s">
        <v>271</v>
      </c>
      <c r="DX1003" s="193" t="s">
        <v>271</v>
      </c>
      <c r="DY1003" s="190" t="s">
        <v>356</v>
      </c>
      <c r="DZ1003" s="190" t="s">
        <v>297</v>
      </c>
      <c r="EA1003" s="190" t="s">
        <v>271</v>
      </c>
      <c r="EB1003" s="190" t="s">
        <v>271</v>
      </c>
      <c r="EC1003" s="190" t="s">
        <v>297</v>
      </c>
      <c r="ED1003" s="190" t="s">
        <v>271</v>
      </c>
      <c r="EE1003" s="190" t="s">
        <v>271</v>
      </c>
      <c r="EF1003" s="190" t="s">
        <v>271</v>
      </c>
      <c r="EG1003" s="190" t="s">
        <v>352</v>
      </c>
      <c r="EH1003" s="190" t="s">
        <v>284</v>
      </c>
      <c r="EI1003" s="190" t="s">
        <v>283</v>
      </c>
      <c r="EJ1003" s="190" t="s">
        <v>245</v>
      </c>
      <c r="EK1003" s="190" t="s">
        <v>379</v>
      </c>
      <c r="EL1003" s="190" t="s">
        <v>272</v>
      </c>
      <c r="EM1003" s="190" t="s">
        <v>272</v>
      </c>
      <c r="EN1003" s="190" t="s">
        <v>272</v>
      </c>
      <c r="EO1003" s="190" t="s">
        <v>272</v>
      </c>
      <c r="EP1003" s="190" t="s">
        <v>378</v>
      </c>
      <c r="EQ1003" s="190">
        <v>4</v>
      </c>
      <c r="ER1003" s="190" t="s">
        <v>349</v>
      </c>
      <c r="ES1003" s="190" t="s">
        <v>297</v>
      </c>
      <c r="ET1003" s="190" t="s">
        <v>297</v>
      </c>
      <c r="EU1003" s="190" t="s">
        <v>297</v>
      </c>
      <c r="EV1003" s="190" t="s">
        <v>297</v>
      </c>
      <c r="EW1003" s="190" t="s">
        <v>691</v>
      </c>
      <c r="EX1003" s="190">
        <v>0</v>
      </c>
      <c r="EY1003" s="190" t="s">
        <v>318</v>
      </c>
      <c r="EZ1003" s="190" t="s">
        <v>268</v>
      </c>
      <c r="FA1003" s="190" t="s">
        <v>259</v>
      </c>
      <c r="FB1003" s="193">
        <v>0</v>
      </c>
      <c r="FC1003" s="190" t="s">
        <v>271</v>
      </c>
      <c r="FD1003" s="190" t="s">
        <v>271</v>
      </c>
      <c r="FE1003" s="190" t="s">
        <v>271</v>
      </c>
      <c r="FF1003" s="190" t="s">
        <v>271</v>
      </c>
      <c r="FG1003" s="190" t="s">
        <v>271</v>
      </c>
      <c r="FH1003" s="190" t="s">
        <v>271</v>
      </c>
      <c r="FI1003" s="190" t="s">
        <v>12618</v>
      </c>
      <c r="FJ1003" s="190" t="s">
        <v>12617</v>
      </c>
      <c r="FK1003" s="190" t="s">
        <v>12616</v>
      </c>
      <c r="FL1003" s="190" t="s">
        <v>12615</v>
      </c>
      <c r="FM1003" s="190" t="s">
        <v>12614</v>
      </c>
      <c r="FN1003" s="190" t="s">
        <v>12613</v>
      </c>
      <c r="FO1003" s="190" t="s">
        <v>271</v>
      </c>
      <c r="FP1003" s="190" t="s">
        <v>2948</v>
      </c>
      <c r="FQ1003" s="193">
        <v>0</v>
      </c>
      <c r="FR1003" s="193">
        <v>267895</v>
      </c>
      <c r="FS1003" s="190" t="s">
        <v>297</v>
      </c>
      <c r="FT1003" s="190" t="s">
        <v>297</v>
      </c>
      <c r="FU1003" s="190" t="s">
        <v>272</v>
      </c>
      <c r="FV1003" s="190" t="s">
        <v>272</v>
      </c>
      <c r="FW1003" s="190" t="s">
        <v>297</v>
      </c>
      <c r="FX1003" s="190" t="s">
        <v>297</v>
      </c>
      <c r="FY1003" s="190" t="s">
        <v>297</v>
      </c>
      <c r="FZ1003" s="190" t="s">
        <v>297</v>
      </c>
      <c r="GA1003" s="190" t="s">
        <v>297</v>
      </c>
      <c r="GB1003" s="190" t="s">
        <v>297</v>
      </c>
      <c r="GC1003" s="190" t="s">
        <v>297</v>
      </c>
      <c r="GD1003" s="190" t="s">
        <v>297</v>
      </c>
      <c r="GE1003" s="190" t="s">
        <v>297</v>
      </c>
    </row>
    <row r="1004" spans="1:187" x14ac:dyDescent="0.3">
      <c r="A1004" s="190" t="s">
        <v>372</v>
      </c>
      <c r="B1004" s="190">
        <v>3484</v>
      </c>
      <c r="C1004" s="190" t="s">
        <v>202</v>
      </c>
      <c r="D1004" s="190" t="s">
        <v>238</v>
      </c>
      <c r="E1004" s="190" t="s">
        <v>12624</v>
      </c>
      <c r="F1004" s="190" t="s">
        <v>12623</v>
      </c>
      <c r="G1004" s="190" t="s">
        <v>12545</v>
      </c>
      <c r="H1004" s="190" t="s">
        <v>301</v>
      </c>
      <c r="I1004" s="190" t="s">
        <v>513</v>
      </c>
      <c r="J1004" s="190" t="s">
        <v>1792</v>
      </c>
      <c r="K1004" s="190" t="s">
        <v>271</v>
      </c>
      <c r="L1004" s="190" t="s">
        <v>271</v>
      </c>
      <c r="M1004" s="190" t="s">
        <v>271</v>
      </c>
      <c r="N1004" s="190" t="s">
        <v>271</v>
      </c>
      <c r="O1004" s="190" t="s">
        <v>271</v>
      </c>
      <c r="P1004" s="190" t="s">
        <v>271</v>
      </c>
      <c r="Q1004" s="191">
        <v>42461</v>
      </c>
      <c r="R1004" s="191">
        <v>42735</v>
      </c>
      <c r="T1004" s="190" t="s">
        <v>574</v>
      </c>
      <c r="U1004" s="194">
        <v>554097</v>
      </c>
      <c r="V1004" s="190" t="s">
        <v>12622</v>
      </c>
      <c r="W1004" s="190" t="s">
        <v>2086</v>
      </c>
      <c r="X1004" s="190" t="s">
        <v>2956</v>
      </c>
      <c r="Y1004" s="190" t="s">
        <v>2955</v>
      </c>
      <c r="Z1004" s="190" t="s">
        <v>2954</v>
      </c>
      <c r="AA1004" s="190" t="s">
        <v>2953</v>
      </c>
      <c r="AB1004" s="190" t="s">
        <v>448</v>
      </c>
      <c r="AC1004" s="190" t="s">
        <v>12621</v>
      </c>
      <c r="AD1004" s="190" t="s">
        <v>325</v>
      </c>
      <c r="AE1004" s="190" t="s">
        <v>12620</v>
      </c>
      <c r="AF1004" s="190" t="s">
        <v>12619</v>
      </c>
      <c r="AG1004" s="193">
        <v>0</v>
      </c>
      <c r="AH1004" s="193">
        <v>0</v>
      </c>
      <c r="AI1004" s="193">
        <v>0</v>
      </c>
      <c r="AJ1004" s="193">
        <v>502409</v>
      </c>
      <c r="AK1004" s="193">
        <v>522916</v>
      </c>
      <c r="AL1004" s="193">
        <v>1025325</v>
      </c>
      <c r="AM1004" s="193">
        <v>0</v>
      </c>
      <c r="AN1004" s="193">
        <v>0</v>
      </c>
      <c r="AO1004" s="193">
        <v>0</v>
      </c>
      <c r="AP1004" s="193">
        <v>131344</v>
      </c>
      <c r="AQ1004" s="193">
        <v>108234</v>
      </c>
      <c r="AR1004" s="193">
        <v>239578</v>
      </c>
      <c r="AS1004" s="190" t="s">
        <v>271</v>
      </c>
      <c r="AT1004" s="193" t="s">
        <v>271</v>
      </c>
      <c r="AU1004" s="193" t="s">
        <v>271</v>
      </c>
      <c r="AV1004" s="190" t="s">
        <v>271</v>
      </c>
      <c r="AW1004" s="193" t="s">
        <v>271</v>
      </c>
      <c r="AX1004" s="193" t="s">
        <v>271</v>
      </c>
      <c r="AY1004" s="190" t="s">
        <v>287</v>
      </c>
      <c r="AZ1004" s="193">
        <v>239578</v>
      </c>
      <c r="BA1004" s="193">
        <v>0</v>
      </c>
      <c r="BB1004" s="190" t="s">
        <v>271</v>
      </c>
      <c r="BC1004" s="193" t="s">
        <v>271</v>
      </c>
      <c r="BD1004" s="193" t="s">
        <v>271</v>
      </c>
      <c r="BE1004" s="190" t="s">
        <v>271</v>
      </c>
      <c r="BF1004" s="193" t="s">
        <v>271</v>
      </c>
      <c r="BG1004" s="193" t="s">
        <v>271</v>
      </c>
      <c r="BH1004" s="190" t="s">
        <v>271</v>
      </c>
      <c r="BI1004" s="193" t="s">
        <v>271</v>
      </c>
      <c r="BJ1004" s="193" t="s">
        <v>271</v>
      </c>
      <c r="BK1004" s="190" t="s">
        <v>271</v>
      </c>
      <c r="BL1004" s="193" t="s">
        <v>271</v>
      </c>
      <c r="BM1004" s="193" t="s">
        <v>271</v>
      </c>
      <c r="BN1004" s="190" t="s">
        <v>271</v>
      </c>
      <c r="BO1004" s="193" t="s">
        <v>271</v>
      </c>
      <c r="BP1004" s="193" t="s">
        <v>271</v>
      </c>
      <c r="BQ1004" s="190" t="s">
        <v>271</v>
      </c>
      <c r="BR1004" s="193" t="s">
        <v>271</v>
      </c>
      <c r="BS1004" s="193" t="s">
        <v>271</v>
      </c>
      <c r="BT1004" s="190" t="s">
        <v>271</v>
      </c>
      <c r="BU1004" s="193" t="s">
        <v>271</v>
      </c>
      <c r="BV1004" s="193" t="s">
        <v>271</v>
      </c>
      <c r="BW1004" s="193" t="s">
        <v>271</v>
      </c>
      <c r="BX1004" s="193" t="s">
        <v>271</v>
      </c>
      <c r="BY1004" s="193">
        <v>0</v>
      </c>
      <c r="BZ1004" s="193" t="s">
        <v>271</v>
      </c>
      <c r="CA1004" s="193" t="s">
        <v>271</v>
      </c>
      <c r="CB1004" s="193">
        <v>0</v>
      </c>
      <c r="CC1004" s="190" t="s">
        <v>271</v>
      </c>
      <c r="CD1004" s="193" t="s">
        <v>271</v>
      </c>
      <c r="CE1004" s="193" t="s">
        <v>271</v>
      </c>
      <c r="CF1004" s="190" t="s">
        <v>271</v>
      </c>
      <c r="CG1004" s="193" t="s">
        <v>271</v>
      </c>
      <c r="CH1004" s="193" t="s">
        <v>271</v>
      </c>
      <c r="CI1004" s="190" t="s">
        <v>271</v>
      </c>
      <c r="CJ1004" s="193" t="s">
        <v>271</v>
      </c>
      <c r="CK1004" s="193" t="s">
        <v>271</v>
      </c>
      <c r="CL1004" s="190" t="s">
        <v>271</v>
      </c>
      <c r="CM1004" s="193" t="s">
        <v>271</v>
      </c>
      <c r="CN1004" s="193" t="s">
        <v>271</v>
      </c>
      <c r="CO1004" s="190" t="s">
        <v>271</v>
      </c>
      <c r="CP1004" s="193" t="s">
        <v>271</v>
      </c>
      <c r="CQ1004" s="193" t="s">
        <v>271</v>
      </c>
      <c r="CR1004" s="190" t="s">
        <v>271</v>
      </c>
      <c r="CS1004" s="193" t="s">
        <v>271</v>
      </c>
      <c r="CT1004" s="193" t="s">
        <v>271</v>
      </c>
      <c r="CU1004" s="190" t="s">
        <v>271</v>
      </c>
      <c r="CV1004" s="193" t="s">
        <v>271</v>
      </c>
      <c r="CW1004" s="193" t="s">
        <v>271</v>
      </c>
      <c r="CX1004" s="190" t="s">
        <v>271</v>
      </c>
      <c r="CY1004" s="193" t="s">
        <v>271</v>
      </c>
      <c r="CZ1004" s="193" t="s">
        <v>271</v>
      </c>
      <c r="DA1004" s="190" t="s">
        <v>271</v>
      </c>
      <c r="DB1004" s="193" t="s">
        <v>271</v>
      </c>
      <c r="DC1004" s="193" t="s">
        <v>271</v>
      </c>
      <c r="DD1004" s="190" t="s">
        <v>271</v>
      </c>
      <c r="DE1004" s="193" t="s">
        <v>271</v>
      </c>
      <c r="DF1004" s="193" t="s">
        <v>271</v>
      </c>
      <c r="DG1004" s="190" t="s">
        <v>271</v>
      </c>
      <c r="DH1004" s="193" t="s">
        <v>271</v>
      </c>
      <c r="DI1004" s="193" t="s">
        <v>271</v>
      </c>
      <c r="DJ1004" s="190" t="s">
        <v>271</v>
      </c>
      <c r="DK1004" s="193" t="s">
        <v>271</v>
      </c>
      <c r="DL1004" s="193" t="s">
        <v>271</v>
      </c>
      <c r="DM1004" s="190" t="s">
        <v>271</v>
      </c>
      <c r="DN1004" s="193" t="s">
        <v>271</v>
      </c>
      <c r="DO1004" s="193" t="s">
        <v>271</v>
      </c>
      <c r="DP1004" s="190" t="s">
        <v>271</v>
      </c>
      <c r="DQ1004" s="193" t="s">
        <v>271</v>
      </c>
      <c r="DR1004" s="193" t="s">
        <v>271</v>
      </c>
      <c r="DS1004" s="190" t="s">
        <v>271</v>
      </c>
      <c r="DT1004" s="193" t="s">
        <v>271</v>
      </c>
      <c r="DU1004" s="193" t="s">
        <v>271</v>
      </c>
      <c r="DV1004" s="190" t="s">
        <v>271</v>
      </c>
      <c r="DW1004" s="193" t="s">
        <v>271</v>
      </c>
      <c r="DX1004" s="193" t="s">
        <v>271</v>
      </c>
      <c r="DY1004" s="190" t="s">
        <v>356</v>
      </c>
      <c r="DZ1004" s="190" t="s">
        <v>297</v>
      </c>
      <c r="EA1004" s="190" t="s">
        <v>271</v>
      </c>
      <c r="EB1004" s="190" t="s">
        <v>271</v>
      </c>
      <c r="EC1004" s="190" t="s">
        <v>297</v>
      </c>
      <c r="ED1004" s="190" t="s">
        <v>271</v>
      </c>
      <c r="EE1004" s="190" t="s">
        <v>271</v>
      </c>
      <c r="EF1004" s="190" t="s">
        <v>271</v>
      </c>
      <c r="EG1004" s="190" t="s">
        <v>352</v>
      </c>
      <c r="EH1004" s="190" t="s">
        <v>284</v>
      </c>
      <c r="EI1004" s="190" t="s">
        <v>283</v>
      </c>
      <c r="EJ1004" s="190" t="s">
        <v>245</v>
      </c>
      <c r="EK1004" s="190" t="s">
        <v>379</v>
      </c>
      <c r="EL1004" s="190" t="s">
        <v>272</v>
      </c>
      <c r="EM1004" s="190" t="s">
        <v>272</v>
      </c>
      <c r="EN1004" s="190" t="s">
        <v>272</v>
      </c>
      <c r="EO1004" s="190" t="s">
        <v>272</v>
      </c>
      <c r="EP1004" s="190" t="s">
        <v>378</v>
      </c>
      <c r="EQ1004" s="190">
        <v>4</v>
      </c>
      <c r="ER1004" s="190" t="s">
        <v>349</v>
      </c>
      <c r="ES1004" s="190" t="s">
        <v>297</v>
      </c>
      <c r="ET1004" s="190" t="s">
        <v>297</v>
      </c>
      <c r="EU1004" s="190" t="s">
        <v>297</v>
      </c>
      <c r="EV1004" s="190" t="s">
        <v>297</v>
      </c>
      <c r="EW1004" s="190" t="s">
        <v>691</v>
      </c>
      <c r="EX1004" s="190">
        <v>0</v>
      </c>
      <c r="EY1004" s="190" t="s">
        <v>318</v>
      </c>
      <c r="EZ1004" s="190" t="s">
        <v>268</v>
      </c>
      <c r="FA1004" s="190" t="s">
        <v>257</v>
      </c>
      <c r="FB1004" s="193">
        <v>1</v>
      </c>
      <c r="FC1004" s="190" t="s">
        <v>300</v>
      </c>
      <c r="FD1004" s="190" t="s">
        <v>348</v>
      </c>
      <c r="FE1004" s="190" t="s">
        <v>277</v>
      </c>
      <c r="FF1004" s="190" t="s">
        <v>262</v>
      </c>
      <c r="FG1004" s="190" t="s">
        <v>271</v>
      </c>
      <c r="FH1004" s="190" t="s">
        <v>271</v>
      </c>
      <c r="FI1004" s="190" t="s">
        <v>12618</v>
      </c>
      <c r="FJ1004" s="190" t="s">
        <v>12617</v>
      </c>
      <c r="FK1004" s="190" t="s">
        <v>12616</v>
      </c>
      <c r="FL1004" s="190" t="s">
        <v>12615</v>
      </c>
      <c r="FM1004" s="190" t="s">
        <v>12614</v>
      </c>
      <c r="FN1004" s="190" t="s">
        <v>12613</v>
      </c>
      <c r="FO1004" s="190" t="s">
        <v>12612</v>
      </c>
      <c r="FP1004" s="190" t="s">
        <v>2948</v>
      </c>
      <c r="FQ1004" s="193">
        <v>0</v>
      </c>
      <c r="FR1004" s="193">
        <v>239578</v>
      </c>
      <c r="FS1004" s="190" t="s">
        <v>297</v>
      </c>
      <c r="FT1004" s="190" t="s">
        <v>297</v>
      </c>
      <c r="FU1004" s="190" t="s">
        <v>272</v>
      </c>
      <c r="FV1004" s="190" t="s">
        <v>272</v>
      </c>
      <c r="FW1004" s="190" t="s">
        <v>297</v>
      </c>
      <c r="FX1004" s="190" t="s">
        <v>297</v>
      </c>
      <c r="FY1004" s="190" t="s">
        <v>297</v>
      </c>
      <c r="FZ1004" s="190" t="s">
        <v>297</v>
      </c>
      <c r="GA1004" s="190" t="s">
        <v>297</v>
      </c>
      <c r="GB1004" s="190" t="s">
        <v>297</v>
      </c>
      <c r="GC1004" s="190" t="s">
        <v>297</v>
      </c>
      <c r="GD1004" s="190" t="s">
        <v>297</v>
      </c>
      <c r="GE1004" s="190" t="s">
        <v>297</v>
      </c>
    </row>
    <row r="1005" spans="1:187" x14ac:dyDescent="0.3">
      <c r="A1005" s="190" t="s">
        <v>372</v>
      </c>
      <c r="B1005" s="190">
        <v>3468</v>
      </c>
      <c r="C1005" s="190" t="s">
        <v>202</v>
      </c>
      <c r="D1005" s="190" t="s">
        <v>238</v>
      </c>
      <c r="E1005" s="190" t="s">
        <v>8974</v>
      </c>
      <c r="F1005" s="190" t="s">
        <v>8973</v>
      </c>
      <c r="G1005" s="190" t="s">
        <v>4028</v>
      </c>
      <c r="H1005" s="190" t="s">
        <v>369</v>
      </c>
      <c r="I1005" s="190" t="s">
        <v>523</v>
      </c>
      <c r="J1005" s="190" t="s">
        <v>8819</v>
      </c>
      <c r="K1005" s="190" t="s">
        <v>271</v>
      </c>
      <c r="L1005" s="190" t="s">
        <v>271</v>
      </c>
      <c r="M1005" s="190" t="s">
        <v>271</v>
      </c>
      <c r="N1005" s="190" t="s">
        <v>271</v>
      </c>
      <c r="O1005" s="190" t="s">
        <v>271</v>
      </c>
      <c r="P1005" s="190" t="s">
        <v>271</v>
      </c>
      <c r="Q1005" s="191">
        <v>41544</v>
      </c>
      <c r="R1005" s="191">
        <v>42582</v>
      </c>
      <c r="S1005" s="191">
        <v>42613</v>
      </c>
      <c r="T1005" s="190" t="s">
        <v>574</v>
      </c>
      <c r="U1005" s="194">
        <v>2664467</v>
      </c>
      <c r="V1005" s="190" t="s">
        <v>2957</v>
      </c>
      <c r="W1005" s="190" t="s">
        <v>2086</v>
      </c>
      <c r="X1005" s="190" t="s">
        <v>2956</v>
      </c>
      <c r="Y1005" s="190" t="s">
        <v>2955</v>
      </c>
      <c r="Z1005" s="190" t="s">
        <v>2954</v>
      </c>
      <c r="AA1005" s="190" t="s">
        <v>2953</v>
      </c>
      <c r="AB1005" s="190" t="s">
        <v>448</v>
      </c>
      <c r="AC1005" s="190" t="s">
        <v>8972</v>
      </c>
      <c r="AD1005" s="190" t="s">
        <v>325</v>
      </c>
      <c r="AE1005" s="190" t="s">
        <v>8971</v>
      </c>
      <c r="AF1005" s="190" t="s">
        <v>8970</v>
      </c>
      <c r="AG1005" s="193">
        <v>60123</v>
      </c>
      <c r="AH1005" s="193">
        <v>57823</v>
      </c>
      <c r="AI1005" s="193">
        <v>117946</v>
      </c>
      <c r="AJ1005" s="193">
        <v>8600</v>
      </c>
      <c r="AK1005" s="193">
        <v>8200</v>
      </c>
      <c r="AL1005" s="193">
        <v>16800</v>
      </c>
      <c r="AM1005" s="193">
        <v>34636</v>
      </c>
      <c r="AN1005" s="193">
        <v>33138</v>
      </c>
      <c r="AO1005" s="193">
        <v>67774</v>
      </c>
      <c r="AP1005" s="193">
        <v>4948</v>
      </c>
      <c r="AQ1005" s="193">
        <v>4734</v>
      </c>
      <c r="AR1005" s="193">
        <v>9682</v>
      </c>
      <c r="AS1005" s="190" t="s">
        <v>271</v>
      </c>
      <c r="AT1005" s="193" t="s">
        <v>271</v>
      </c>
      <c r="AU1005" s="193" t="s">
        <v>271</v>
      </c>
      <c r="AV1005" s="190" t="s">
        <v>271</v>
      </c>
      <c r="AW1005" s="193" t="s">
        <v>271</v>
      </c>
      <c r="AX1005" s="193" t="s">
        <v>271</v>
      </c>
      <c r="AY1005" s="190" t="s">
        <v>287</v>
      </c>
      <c r="AZ1005" s="193">
        <v>9682</v>
      </c>
      <c r="BA1005" s="193">
        <v>0</v>
      </c>
      <c r="BB1005" s="190" t="s">
        <v>271</v>
      </c>
      <c r="BC1005" s="193" t="s">
        <v>271</v>
      </c>
      <c r="BD1005" s="193" t="s">
        <v>271</v>
      </c>
      <c r="BE1005" s="190" t="s">
        <v>271</v>
      </c>
      <c r="BF1005" s="193" t="s">
        <v>271</v>
      </c>
      <c r="BG1005" s="193" t="s">
        <v>271</v>
      </c>
      <c r="BH1005" s="190" t="s">
        <v>271</v>
      </c>
      <c r="BI1005" s="193" t="s">
        <v>271</v>
      </c>
      <c r="BJ1005" s="193" t="s">
        <v>271</v>
      </c>
      <c r="BK1005" s="190" t="s">
        <v>271</v>
      </c>
      <c r="BL1005" s="193" t="s">
        <v>271</v>
      </c>
      <c r="BM1005" s="193" t="s">
        <v>271</v>
      </c>
      <c r="BN1005" s="190" t="s">
        <v>271</v>
      </c>
      <c r="BO1005" s="193" t="s">
        <v>271</v>
      </c>
      <c r="BP1005" s="193" t="s">
        <v>271</v>
      </c>
      <c r="BQ1005" s="190" t="s">
        <v>271</v>
      </c>
      <c r="BR1005" s="193" t="s">
        <v>271</v>
      </c>
      <c r="BS1005" s="193" t="s">
        <v>271</v>
      </c>
      <c r="BT1005" s="190" t="s">
        <v>271</v>
      </c>
      <c r="BU1005" s="193" t="s">
        <v>271</v>
      </c>
      <c r="BV1005" s="193" t="s">
        <v>271</v>
      </c>
      <c r="BW1005" s="193" t="s">
        <v>271</v>
      </c>
      <c r="BX1005" s="193" t="s">
        <v>271</v>
      </c>
      <c r="BY1005" s="193">
        <v>0</v>
      </c>
      <c r="BZ1005" s="193" t="s">
        <v>271</v>
      </c>
      <c r="CA1005" s="193" t="s">
        <v>271</v>
      </c>
      <c r="CB1005" s="193">
        <v>0</v>
      </c>
      <c r="CC1005" s="190" t="s">
        <v>271</v>
      </c>
      <c r="CD1005" s="193" t="s">
        <v>271</v>
      </c>
      <c r="CE1005" s="193" t="s">
        <v>271</v>
      </c>
      <c r="CF1005" s="190" t="s">
        <v>271</v>
      </c>
      <c r="CG1005" s="193" t="s">
        <v>271</v>
      </c>
      <c r="CH1005" s="193" t="s">
        <v>271</v>
      </c>
      <c r="CI1005" s="190" t="s">
        <v>271</v>
      </c>
      <c r="CJ1005" s="193" t="s">
        <v>271</v>
      </c>
      <c r="CK1005" s="193" t="s">
        <v>271</v>
      </c>
      <c r="CL1005" s="190" t="s">
        <v>271</v>
      </c>
      <c r="CM1005" s="193" t="s">
        <v>271</v>
      </c>
      <c r="CN1005" s="193" t="s">
        <v>271</v>
      </c>
      <c r="CO1005" s="190" t="s">
        <v>271</v>
      </c>
      <c r="CP1005" s="193" t="s">
        <v>271</v>
      </c>
      <c r="CQ1005" s="193" t="s">
        <v>271</v>
      </c>
      <c r="CR1005" s="190" t="s">
        <v>271</v>
      </c>
      <c r="CS1005" s="193" t="s">
        <v>271</v>
      </c>
      <c r="CT1005" s="193" t="s">
        <v>271</v>
      </c>
      <c r="CU1005" s="190" t="s">
        <v>271</v>
      </c>
      <c r="CV1005" s="193" t="s">
        <v>271</v>
      </c>
      <c r="CW1005" s="193" t="s">
        <v>271</v>
      </c>
      <c r="CX1005" s="190" t="s">
        <v>271</v>
      </c>
      <c r="CY1005" s="193" t="s">
        <v>271</v>
      </c>
      <c r="CZ1005" s="193" t="s">
        <v>271</v>
      </c>
      <c r="DA1005" s="190" t="s">
        <v>271</v>
      </c>
      <c r="DB1005" s="193" t="s">
        <v>271</v>
      </c>
      <c r="DC1005" s="193" t="s">
        <v>271</v>
      </c>
      <c r="DD1005" s="190" t="s">
        <v>271</v>
      </c>
      <c r="DE1005" s="193" t="s">
        <v>271</v>
      </c>
      <c r="DF1005" s="193" t="s">
        <v>271</v>
      </c>
      <c r="DG1005" s="190" t="s">
        <v>271</v>
      </c>
      <c r="DH1005" s="193" t="s">
        <v>271</v>
      </c>
      <c r="DI1005" s="193" t="s">
        <v>271</v>
      </c>
      <c r="DJ1005" s="190" t="s">
        <v>271</v>
      </c>
      <c r="DK1005" s="193" t="s">
        <v>271</v>
      </c>
      <c r="DL1005" s="193" t="s">
        <v>271</v>
      </c>
      <c r="DM1005" s="190" t="s">
        <v>271</v>
      </c>
      <c r="DN1005" s="193" t="s">
        <v>271</v>
      </c>
      <c r="DO1005" s="193" t="s">
        <v>271</v>
      </c>
      <c r="DP1005" s="190" t="s">
        <v>271</v>
      </c>
      <c r="DQ1005" s="193" t="s">
        <v>271</v>
      </c>
      <c r="DR1005" s="193" t="s">
        <v>271</v>
      </c>
      <c r="DS1005" s="190" t="s">
        <v>271</v>
      </c>
      <c r="DT1005" s="193" t="s">
        <v>271</v>
      </c>
      <c r="DU1005" s="193" t="s">
        <v>271</v>
      </c>
      <c r="DV1005" s="190" t="s">
        <v>271</v>
      </c>
      <c r="DW1005" s="193" t="s">
        <v>271</v>
      </c>
      <c r="DX1005" s="193" t="s">
        <v>271</v>
      </c>
      <c r="DY1005" s="190" t="s">
        <v>356</v>
      </c>
      <c r="DZ1005" s="190" t="s">
        <v>297</v>
      </c>
      <c r="EA1005" s="190" t="s">
        <v>271</v>
      </c>
      <c r="EB1005" s="190" t="s">
        <v>271</v>
      </c>
      <c r="EC1005" s="190" t="s">
        <v>272</v>
      </c>
      <c r="ED1005" s="190" t="s">
        <v>564</v>
      </c>
      <c r="EE1005" s="190" t="s">
        <v>426</v>
      </c>
      <c r="EF1005" s="190" t="s">
        <v>8969</v>
      </c>
      <c r="EG1005" s="190" t="s">
        <v>352</v>
      </c>
      <c r="EH1005" s="190" t="s">
        <v>284</v>
      </c>
      <c r="EI1005" s="190" t="s">
        <v>283</v>
      </c>
      <c r="EJ1005" s="190" t="s">
        <v>245</v>
      </c>
      <c r="EK1005" s="190" t="s">
        <v>379</v>
      </c>
      <c r="EL1005" s="190" t="s">
        <v>272</v>
      </c>
      <c r="EM1005" s="190" t="s">
        <v>272</v>
      </c>
      <c r="EN1005" s="190" t="s">
        <v>272</v>
      </c>
      <c r="EO1005" s="190" t="s">
        <v>272</v>
      </c>
      <c r="EP1005" s="190" t="s">
        <v>378</v>
      </c>
      <c r="EQ1005" s="190">
        <v>4</v>
      </c>
      <c r="ER1005" s="190" t="s">
        <v>692</v>
      </c>
      <c r="ES1005" s="190" t="s">
        <v>272</v>
      </c>
      <c r="ET1005" s="190" t="s">
        <v>272</v>
      </c>
      <c r="EU1005" s="190" t="s">
        <v>297</v>
      </c>
      <c r="EV1005" s="190" t="s">
        <v>297</v>
      </c>
      <c r="EW1005" s="190" t="s">
        <v>691</v>
      </c>
      <c r="EX1005" s="190">
        <v>2</v>
      </c>
      <c r="EY1005" s="190" t="s">
        <v>278</v>
      </c>
      <c r="EZ1005" s="190" t="s">
        <v>266</v>
      </c>
      <c r="FA1005" s="190" t="s">
        <v>259</v>
      </c>
      <c r="FB1005" s="193">
        <v>0</v>
      </c>
      <c r="FC1005" s="190" t="s">
        <v>271</v>
      </c>
      <c r="FD1005" s="190" t="s">
        <v>271</v>
      </c>
      <c r="FE1005" s="190" t="s">
        <v>271</v>
      </c>
      <c r="FF1005" s="190" t="s">
        <v>262</v>
      </c>
      <c r="FG1005" s="190" t="s">
        <v>271</v>
      </c>
      <c r="FH1005" s="190" t="s">
        <v>8968</v>
      </c>
      <c r="FI1005" s="190" t="s">
        <v>8967</v>
      </c>
      <c r="FJ1005" s="190" t="s">
        <v>8966</v>
      </c>
      <c r="FK1005" s="190" t="s">
        <v>8965</v>
      </c>
      <c r="FL1005" s="190" t="s">
        <v>8964</v>
      </c>
      <c r="FM1005" s="190" t="s">
        <v>8963</v>
      </c>
      <c r="FN1005" s="190" t="s">
        <v>8962</v>
      </c>
      <c r="FO1005" s="190" t="s">
        <v>8961</v>
      </c>
      <c r="FP1005" s="190" t="s">
        <v>7671</v>
      </c>
      <c r="FQ1005" s="193">
        <v>67774</v>
      </c>
      <c r="FR1005" s="193">
        <v>9682</v>
      </c>
      <c r="FS1005" s="190" t="s">
        <v>297</v>
      </c>
      <c r="FT1005" s="190" t="s">
        <v>297</v>
      </c>
      <c r="FU1005" s="190" t="s">
        <v>272</v>
      </c>
      <c r="FV1005" s="190" t="s">
        <v>272</v>
      </c>
      <c r="FW1005" s="190" t="s">
        <v>297</v>
      </c>
      <c r="FX1005" s="190" t="s">
        <v>297</v>
      </c>
      <c r="FY1005" s="190" t="s">
        <v>297</v>
      </c>
      <c r="FZ1005" s="190" t="s">
        <v>297</v>
      </c>
      <c r="GA1005" s="190" t="s">
        <v>272</v>
      </c>
      <c r="GB1005" s="190" t="s">
        <v>272</v>
      </c>
      <c r="GC1005" s="190" t="s">
        <v>297</v>
      </c>
      <c r="GD1005" s="190" t="s">
        <v>297</v>
      </c>
      <c r="GE1005" s="190" t="s">
        <v>297</v>
      </c>
    </row>
    <row r="1006" spans="1:187" x14ac:dyDescent="0.3">
      <c r="A1006" s="190" t="s">
        <v>372</v>
      </c>
      <c r="B1006" s="190">
        <v>3469</v>
      </c>
      <c r="C1006" s="190" t="s">
        <v>202</v>
      </c>
      <c r="D1006" s="190" t="s">
        <v>238</v>
      </c>
      <c r="E1006" s="190" t="s">
        <v>8960</v>
      </c>
      <c r="F1006" s="190" t="s">
        <v>8959</v>
      </c>
      <c r="G1006" s="190" t="s">
        <v>4028</v>
      </c>
      <c r="H1006" s="190" t="s">
        <v>514</v>
      </c>
      <c r="I1006" s="190" t="s">
        <v>513</v>
      </c>
      <c r="J1006" s="190" t="s">
        <v>8958</v>
      </c>
      <c r="K1006" s="190" t="s">
        <v>271</v>
      </c>
      <c r="L1006" s="190" t="s">
        <v>271</v>
      </c>
      <c r="M1006" s="190" t="s">
        <v>271</v>
      </c>
      <c r="N1006" s="190" t="s">
        <v>271</v>
      </c>
      <c r="O1006" s="190" t="s">
        <v>271</v>
      </c>
      <c r="P1006" s="190" t="s">
        <v>271</v>
      </c>
      <c r="Q1006" s="191">
        <v>42139</v>
      </c>
      <c r="R1006" s="191">
        <v>42322</v>
      </c>
      <c r="S1006" s="191">
        <v>42383</v>
      </c>
      <c r="T1006" s="190" t="s">
        <v>452</v>
      </c>
      <c r="U1006" s="194">
        <v>484840.09</v>
      </c>
      <c r="V1006" s="190" t="s">
        <v>8957</v>
      </c>
      <c r="W1006" s="190" t="s">
        <v>2086</v>
      </c>
      <c r="X1006" s="190" t="s">
        <v>2956</v>
      </c>
      <c r="Y1006" s="190" t="s">
        <v>2955</v>
      </c>
      <c r="Z1006" s="190" t="s">
        <v>2954</v>
      </c>
      <c r="AA1006" s="190" t="s">
        <v>2953</v>
      </c>
      <c r="AB1006" s="190" t="s">
        <v>448</v>
      </c>
      <c r="AC1006" s="190" t="s">
        <v>8956</v>
      </c>
      <c r="AD1006" s="190" t="s">
        <v>325</v>
      </c>
      <c r="AE1006" s="190" t="s">
        <v>8955</v>
      </c>
      <c r="AF1006" s="190" t="s">
        <v>8954</v>
      </c>
      <c r="AG1006" s="193">
        <v>0</v>
      </c>
      <c r="AH1006" s="193">
        <v>0</v>
      </c>
      <c r="AI1006" s="193">
        <v>0</v>
      </c>
      <c r="AJ1006" s="193">
        <v>10692</v>
      </c>
      <c r="AK1006" s="193">
        <v>11014</v>
      </c>
      <c r="AL1006" s="193">
        <v>21706</v>
      </c>
      <c r="AM1006" s="193">
        <v>0</v>
      </c>
      <c r="AN1006" s="193">
        <v>0</v>
      </c>
      <c r="AO1006" s="193">
        <v>0</v>
      </c>
      <c r="AP1006" s="193">
        <v>13019</v>
      </c>
      <c r="AQ1006" s="193">
        <v>12619</v>
      </c>
      <c r="AR1006" s="193">
        <v>25638</v>
      </c>
      <c r="AS1006" s="190" t="s">
        <v>271</v>
      </c>
      <c r="AT1006" s="193" t="s">
        <v>271</v>
      </c>
      <c r="AU1006" s="193" t="s">
        <v>271</v>
      </c>
      <c r="AV1006" s="190" t="s">
        <v>271</v>
      </c>
      <c r="AW1006" s="193" t="s">
        <v>271</v>
      </c>
      <c r="AX1006" s="193" t="s">
        <v>271</v>
      </c>
      <c r="AY1006" s="190" t="s">
        <v>271</v>
      </c>
      <c r="AZ1006" s="193" t="s">
        <v>271</v>
      </c>
      <c r="BA1006" s="193" t="s">
        <v>271</v>
      </c>
      <c r="BB1006" s="190" t="s">
        <v>271</v>
      </c>
      <c r="BC1006" s="193" t="s">
        <v>271</v>
      </c>
      <c r="BD1006" s="193" t="s">
        <v>271</v>
      </c>
      <c r="BE1006" s="190" t="s">
        <v>271</v>
      </c>
      <c r="BF1006" s="193" t="s">
        <v>271</v>
      </c>
      <c r="BG1006" s="193" t="s">
        <v>271</v>
      </c>
      <c r="BH1006" s="190" t="s">
        <v>271</v>
      </c>
      <c r="BI1006" s="193" t="s">
        <v>271</v>
      </c>
      <c r="BJ1006" s="193" t="s">
        <v>271</v>
      </c>
      <c r="BK1006" s="190" t="s">
        <v>271</v>
      </c>
      <c r="BL1006" s="193" t="s">
        <v>271</v>
      </c>
      <c r="BM1006" s="193" t="s">
        <v>271</v>
      </c>
      <c r="BN1006" s="190" t="s">
        <v>271</v>
      </c>
      <c r="BO1006" s="193" t="s">
        <v>271</v>
      </c>
      <c r="BP1006" s="193" t="s">
        <v>271</v>
      </c>
      <c r="BQ1006" s="190" t="s">
        <v>271</v>
      </c>
      <c r="BR1006" s="193" t="s">
        <v>271</v>
      </c>
      <c r="BS1006" s="193" t="s">
        <v>271</v>
      </c>
      <c r="BT1006" s="190" t="s">
        <v>287</v>
      </c>
      <c r="BU1006" s="193">
        <v>25638</v>
      </c>
      <c r="BV1006" s="193">
        <v>0</v>
      </c>
      <c r="BW1006" s="193" t="s">
        <v>271</v>
      </c>
      <c r="BX1006" s="193" t="s">
        <v>271</v>
      </c>
      <c r="BY1006" s="193">
        <v>0</v>
      </c>
      <c r="BZ1006" s="193" t="s">
        <v>271</v>
      </c>
      <c r="CA1006" s="193" t="s">
        <v>271</v>
      </c>
      <c r="CB1006" s="193">
        <v>0</v>
      </c>
      <c r="CC1006" s="190" t="s">
        <v>271</v>
      </c>
      <c r="CD1006" s="193" t="s">
        <v>271</v>
      </c>
      <c r="CE1006" s="193" t="s">
        <v>271</v>
      </c>
      <c r="CF1006" s="190" t="s">
        <v>271</v>
      </c>
      <c r="CG1006" s="193" t="s">
        <v>271</v>
      </c>
      <c r="CH1006" s="193" t="s">
        <v>271</v>
      </c>
      <c r="CI1006" s="190" t="s">
        <v>271</v>
      </c>
      <c r="CJ1006" s="193" t="s">
        <v>271</v>
      </c>
      <c r="CK1006" s="193" t="s">
        <v>271</v>
      </c>
      <c r="CL1006" s="190" t="s">
        <v>271</v>
      </c>
      <c r="CM1006" s="193" t="s">
        <v>271</v>
      </c>
      <c r="CN1006" s="193" t="s">
        <v>271</v>
      </c>
      <c r="CO1006" s="190" t="s">
        <v>271</v>
      </c>
      <c r="CP1006" s="193" t="s">
        <v>271</v>
      </c>
      <c r="CQ1006" s="193" t="s">
        <v>271</v>
      </c>
      <c r="CR1006" s="190" t="s">
        <v>271</v>
      </c>
      <c r="CS1006" s="193" t="s">
        <v>271</v>
      </c>
      <c r="CT1006" s="193" t="s">
        <v>271</v>
      </c>
      <c r="CU1006" s="190" t="s">
        <v>271</v>
      </c>
      <c r="CV1006" s="193" t="s">
        <v>271</v>
      </c>
      <c r="CW1006" s="193" t="s">
        <v>271</v>
      </c>
      <c r="CX1006" s="190" t="s">
        <v>271</v>
      </c>
      <c r="CY1006" s="193" t="s">
        <v>271</v>
      </c>
      <c r="CZ1006" s="193" t="s">
        <v>271</v>
      </c>
      <c r="DA1006" s="190" t="s">
        <v>271</v>
      </c>
      <c r="DB1006" s="193" t="s">
        <v>271</v>
      </c>
      <c r="DC1006" s="193" t="s">
        <v>271</v>
      </c>
      <c r="DD1006" s="190" t="s">
        <v>271</v>
      </c>
      <c r="DE1006" s="193" t="s">
        <v>271</v>
      </c>
      <c r="DF1006" s="193" t="s">
        <v>271</v>
      </c>
      <c r="DG1006" s="190" t="s">
        <v>271</v>
      </c>
      <c r="DH1006" s="193" t="s">
        <v>271</v>
      </c>
      <c r="DI1006" s="193" t="s">
        <v>271</v>
      </c>
      <c r="DJ1006" s="190" t="s">
        <v>271</v>
      </c>
      <c r="DK1006" s="193" t="s">
        <v>271</v>
      </c>
      <c r="DL1006" s="193" t="s">
        <v>271</v>
      </c>
      <c r="DM1006" s="190" t="s">
        <v>271</v>
      </c>
      <c r="DN1006" s="193" t="s">
        <v>271</v>
      </c>
      <c r="DO1006" s="193" t="s">
        <v>271</v>
      </c>
      <c r="DP1006" s="190" t="s">
        <v>271</v>
      </c>
      <c r="DQ1006" s="193" t="s">
        <v>271</v>
      </c>
      <c r="DR1006" s="193" t="s">
        <v>271</v>
      </c>
      <c r="DS1006" s="190" t="s">
        <v>271</v>
      </c>
      <c r="DT1006" s="193" t="s">
        <v>271</v>
      </c>
      <c r="DU1006" s="193" t="s">
        <v>271</v>
      </c>
      <c r="DV1006" s="190" t="s">
        <v>271</v>
      </c>
      <c r="DW1006" s="193" t="s">
        <v>271</v>
      </c>
      <c r="DX1006" s="193" t="s">
        <v>271</v>
      </c>
      <c r="DY1006" s="190" t="s">
        <v>356</v>
      </c>
      <c r="DZ1006" s="190" t="s">
        <v>297</v>
      </c>
      <c r="EA1006" s="190" t="s">
        <v>271</v>
      </c>
      <c r="EB1006" s="190" t="s">
        <v>271</v>
      </c>
      <c r="EC1006" s="190" t="s">
        <v>297</v>
      </c>
      <c r="ED1006" s="190" t="s">
        <v>271</v>
      </c>
      <c r="EE1006" s="190" t="s">
        <v>271</v>
      </c>
      <c r="EF1006" s="190" t="s">
        <v>271</v>
      </c>
      <c r="EG1006" s="190" t="s">
        <v>352</v>
      </c>
      <c r="EH1006" s="190" t="s">
        <v>284</v>
      </c>
      <c r="EI1006" s="190" t="s">
        <v>283</v>
      </c>
      <c r="EJ1006" s="190" t="s">
        <v>245</v>
      </c>
      <c r="EK1006" s="190" t="s">
        <v>379</v>
      </c>
      <c r="EL1006" s="190" t="s">
        <v>272</v>
      </c>
      <c r="EM1006" s="190" t="s">
        <v>272</v>
      </c>
      <c r="EN1006" s="190" t="s">
        <v>272</v>
      </c>
      <c r="EO1006" s="190" t="s">
        <v>272</v>
      </c>
      <c r="EP1006" s="190" t="s">
        <v>378</v>
      </c>
      <c r="EQ1006" s="190">
        <v>4</v>
      </c>
      <c r="ER1006" s="190" t="s">
        <v>349</v>
      </c>
      <c r="ES1006" s="190" t="s">
        <v>297</v>
      </c>
      <c r="ET1006" s="190" t="s">
        <v>297</v>
      </c>
      <c r="EU1006" s="190" t="s">
        <v>297</v>
      </c>
      <c r="EV1006" s="190" t="s">
        <v>272</v>
      </c>
      <c r="EW1006" s="190" t="s">
        <v>601</v>
      </c>
      <c r="EX1006" s="190">
        <v>1</v>
      </c>
      <c r="EY1006" s="190" t="s">
        <v>318</v>
      </c>
      <c r="EZ1006" s="190" t="s">
        <v>268</v>
      </c>
      <c r="FA1006" s="190" t="s">
        <v>257</v>
      </c>
      <c r="FB1006" s="193">
        <v>1</v>
      </c>
      <c r="FC1006" s="190" t="s">
        <v>348</v>
      </c>
      <c r="FD1006" s="190" t="s">
        <v>276</v>
      </c>
      <c r="FE1006" s="190" t="s">
        <v>377</v>
      </c>
      <c r="FF1006" s="190" t="s">
        <v>262</v>
      </c>
      <c r="FG1006" s="190" t="s">
        <v>271</v>
      </c>
      <c r="FH1006" s="190" t="s">
        <v>271</v>
      </c>
      <c r="FI1006" s="190" t="s">
        <v>8953</v>
      </c>
      <c r="FJ1006" s="190" t="s">
        <v>8952</v>
      </c>
      <c r="FK1006" s="190" t="s">
        <v>8951</v>
      </c>
      <c r="FL1006" s="190" t="s">
        <v>8950</v>
      </c>
      <c r="FM1006" s="190" t="s">
        <v>8949</v>
      </c>
      <c r="FN1006" s="190" t="s">
        <v>8948</v>
      </c>
      <c r="FO1006" s="190" t="s">
        <v>271</v>
      </c>
      <c r="FP1006" s="190" t="s">
        <v>5501</v>
      </c>
      <c r="FQ1006" s="193">
        <v>0</v>
      </c>
      <c r="FR1006" s="193">
        <v>25638</v>
      </c>
      <c r="FS1006" s="190" t="s">
        <v>297</v>
      </c>
      <c r="FT1006" s="190" t="s">
        <v>297</v>
      </c>
      <c r="FU1006" s="190" t="s">
        <v>272</v>
      </c>
      <c r="FV1006" s="190" t="s">
        <v>272</v>
      </c>
      <c r="FW1006" s="190" t="s">
        <v>297</v>
      </c>
      <c r="FX1006" s="190" t="s">
        <v>297</v>
      </c>
      <c r="FY1006" s="190" t="s">
        <v>297</v>
      </c>
      <c r="FZ1006" s="190" t="s">
        <v>297</v>
      </c>
      <c r="GA1006" s="190" t="s">
        <v>297</v>
      </c>
      <c r="GB1006" s="190" t="s">
        <v>297</v>
      </c>
      <c r="GC1006" s="190" t="s">
        <v>297</v>
      </c>
      <c r="GD1006" s="190" t="s">
        <v>297</v>
      </c>
      <c r="GE1006" s="190" t="s">
        <v>297</v>
      </c>
    </row>
    <row r="1007" spans="1:187" x14ac:dyDescent="0.3">
      <c r="A1007" s="190" t="s">
        <v>372</v>
      </c>
      <c r="B1007" s="190">
        <v>3473</v>
      </c>
      <c r="C1007" s="190" t="s">
        <v>202</v>
      </c>
      <c r="D1007" s="190" t="s">
        <v>238</v>
      </c>
      <c r="E1007" s="190" t="s">
        <v>8947</v>
      </c>
      <c r="F1007" s="190" t="s">
        <v>8946</v>
      </c>
      <c r="G1007" s="190" t="s">
        <v>4028</v>
      </c>
      <c r="H1007" s="190" t="s">
        <v>1272</v>
      </c>
      <c r="I1007" s="190" t="s">
        <v>301</v>
      </c>
      <c r="J1007" s="190" t="s">
        <v>8945</v>
      </c>
      <c r="K1007" s="190" t="s">
        <v>271</v>
      </c>
      <c r="L1007" s="190" t="s">
        <v>271</v>
      </c>
      <c r="M1007" s="190" t="s">
        <v>271</v>
      </c>
      <c r="N1007" s="190" t="s">
        <v>271</v>
      </c>
      <c r="O1007" s="190" t="s">
        <v>271</v>
      </c>
      <c r="P1007" s="190" t="s">
        <v>271</v>
      </c>
      <c r="Q1007" s="191">
        <v>41595</v>
      </c>
      <c r="R1007" s="191">
        <v>42368</v>
      </c>
      <c r="S1007" s="191">
        <v>42400</v>
      </c>
      <c r="T1007" s="190" t="s">
        <v>366</v>
      </c>
      <c r="U1007" s="194">
        <v>1196161</v>
      </c>
      <c r="V1007" s="190" t="s">
        <v>8944</v>
      </c>
      <c r="W1007" s="190" t="s">
        <v>364</v>
      </c>
      <c r="X1007" s="190" t="s">
        <v>8943</v>
      </c>
      <c r="Y1007" s="190" t="s">
        <v>2955</v>
      </c>
      <c r="Z1007" s="190" t="s">
        <v>2954</v>
      </c>
      <c r="AA1007" s="190" t="s">
        <v>2953</v>
      </c>
      <c r="AB1007" s="190" t="s">
        <v>310</v>
      </c>
      <c r="AC1007" s="190" t="s">
        <v>8942</v>
      </c>
      <c r="AD1007" s="190" t="s">
        <v>325</v>
      </c>
      <c r="AE1007" s="190" t="s">
        <v>8941</v>
      </c>
      <c r="AF1007" s="190" t="s">
        <v>8940</v>
      </c>
      <c r="AG1007" s="193">
        <v>0</v>
      </c>
      <c r="AH1007" s="193">
        <v>0</v>
      </c>
      <c r="AI1007" s="193">
        <v>0</v>
      </c>
      <c r="AJ1007" s="193">
        <v>1050</v>
      </c>
      <c r="AK1007" s="193">
        <v>1050</v>
      </c>
      <c r="AL1007" s="193">
        <v>2100</v>
      </c>
      <c r="AM1007" s="193">
        <v>0</v>
      </c>
      <c r="AN1007" s="193">
        <v>0</v>
      </c>
      <c r="AO1007" s="193">
        <v>0</v>
      </c>
      <c r="AP1007" s="193">
        <v>0</v>
      </c>
      <c r="AQ1007" s="193">
        <v>0</v>
      </c>
      <c r="AR1007" s="193">
        <v>0</v>
      </c>
      <c r="AS1007" s="190" t="s">
        <v>271</v>
      </c>
      <c r="AT1007" s="193" t="s">
        <v>271</v>
      </c>
      <c r="AU1007" s="193" t="s">
        <v>271</v>
      </c>
      <c r="AV1007" s="190" t="s">
        <v>271</v>
      </c>
      <c r="AW1007" s="193" t="s">
        <v>271</v>
      </c>
      <c r="AX1007" s="193" t="s">
        <v>271</v>
      </c>
      <c r="AY1007" s="190" t="s">
        <v>271</v>
      </c>
      <c r="AZ1007" s="193" t="s">
        <v>271</v>
      </c>
      <c r="BA1007" s="193" t="s">
        <v>271</v>
      </c>
      <c r="BB1007" s="190" t="s">
        <v>271</v>
      </c>
      <c r="BC1007" s="193" t="s">
        <v>271</v>
      </c>
      <c r="BD1007" s="193" t="s">
        <v>271</v>
      </c>
      <c r="BE1007" s="190" t="s">
        <v>271</v>
      </c>
      <c r="BF1007" s="193" t="s">
        <v>271</v>
      </c>
      <c r="BG1007" s="193" t="s">
        <v>271</v>
      </c>
      <c r="BH1007" s="190" t="s">
        <v>271</v>
      </c>
      <c r="BI1007" s="193" t="s">
        <v>271</v>
      </c>
      <c r="BJ1007" s="193" t="s">
        <v>271</v>
      </c>
      <c r="BK1007" s="190" t="s">
        <v>271</v>
      </c>
      <c r="BL1007" s="193" t="s">
        <v>271</v>
      </c>
      <c r="BM1007" s="193" t="s">
        <v>271</v>
      </c>
      <c r="BN1007" s="190" t="s">
        <v>271</v>
      </c>
      <c r="BO1007" s="193" t="s">
        <v>271</v>
      </c>
      <c r="BP1007" s="193" t="s">
        <v>271</v>
      </c>
      <c r="BQ1007" s="190" t="s">
        <v>271</v>
      </c>
      <c r="BR1007" s="193" t="s">
        <v>271</v>
      </c>
      <c r="BS1007" s="193" t="s">
        <v>271</v>
      </c>
      <c r="BT1007" s="190" t="s">
        <v>271</v>
      </c>
      <c r="BU1007" s="193" t="s">
        <v>271</v>
      </c>
      <c r="BV1007" s="193" t="s">
        <v>271</v>
      </c>
      <c r="BW1007" s="193">
        <v>2956</v>
      </c>
      <c r="BX1007" s="193">
        <v>2230</v>
      </c>
      <c r="BY1007" s="193">
        <v>5186</v>
      </c>
      <c r="BZ1007" s="193">
        <v>634</v>
      </c>
      <c r="CA1007" s="193">
        <v>479</v>
      </c>
      <c r="CB1007" s="193">
        <v>1113</v>
      </c>
      <c r="CC1007" s="190" t="s">
        <v>271</v>
      </c>
      <c r="CD1007" s="193" t="s">
        <v>271</v>
      </c>
      <c r="CE1007" s="193" t="s">
        <v>271</v>
      </c>
      <c r="CF1007" s="190" t="s">
        <v>271</v>
      </c>
      <c r="CG1007" s="193" t="s">
        <v>271</v>
      </c>
      <c r="CH1007" s="193" t="s">
        <v>271</v>
      </c>
      <c r="CI1007" s="190" t="s">
        <v>271</v>
      </c>
      <c r="CJ1007" s="193" t="s">
        <v>271</v>
      </c>
      <c r="CK1007" s="193" t="s">
        <v>271</v>
      </c>
      <c r="CL1007" s="190" t="s">
        <v>271</v>
      </c>
      <c r="CM1007" s="193" t="s">
        <v>271</v>
      </c>
      <c r="CN1007" s="193" t="s">
        <v>271</v>
      </c>
      <c r="CO1007" s="190" t="s">
        <v>287</v>
      </c>
      <c r="CP1007" s="193">
        <v>0</v>
      </c>
      <c r="CQ1007" s="193">
        <v>0</v>
      </c>
      <c r="CR1007" s="190" t="s">
        <v>271</v>
      </c>
      <c r="CS1007" s="193" t="s">
        <v>271</v>
      </c>
      <c r="CT1007" s="193" t="s">
        <v>271</v>
      </c>
      <c r="CU1007" s="190" t="s">
        <v>271</v>
      </c>
      <c r="CV1007" s="193" t="s">
        <v>271</v>
      </c>
      <c r="CW1007" s="193" t="s">
        <v>271</v>
      </c>
      <c r="CX1007" s="190" t="s">
        <v>271</v>
      </c>
      <c r="CY1007" s="193" t="s">
        <v>271</v>
      </c>
      <c r="CZ1007" s="193" t="s">
        <v>271</v>
      </c>
      <c r="DA1007" s="190" t="s">
        <v>271</v>
      </c>
      <c r="DB1007" s="193" t="s">
        <v>271</v>
      </c>
      <c r="DC1007" s="193" t="s">
        <v>271</v>
      </c>
      <c r="DD1007" s="190" t="s">
        <v>271</v>
      </c>
      <c r="DE1007" s="193" t="s">
        <v>271</v>
      </c>
      <c r="DF1007" s="193" t="s">
        <v>271</v>
      </c>
      <c r="DG1007" s="190" t="s">
        <v>271</v>
      </c>
      <c r="DH1007" s="193" t="s">
        <v>271</v>
      </c>
      <c r="DI1007" s="193" t="s">
        <v>271</v>
      </c>
      <c r="DJ1007" s="190" t="s">
        <v>271</v>
      </c>
      <c r="DK1007" s="193" t="s">
        <v>271</v>
      </c>
      <c r="DL1007" s="193" t="s">
        <v>271</v>
      </c>
      <c r="DM1007" s="190" t="s">
        <v>271</v>
      </c>
      <c r="DN1007" s="193" t="s">
        <v>271</v>
      </c>
      <c r="DO1007" s="193" t="s">
        <v>271</v>
      </c>
      <c r="DP1007" s="190" t="s">
        <v>271</v>
      </c>
      <c r="DQ1007" s="193" t="s">
        <v>271</v>
      </c>
      <c r="DR1007" s="193" t="s">
        <v>271</v>
      </c>
      <c r="DS1007" s="190" t="s">
        <v>271</v>
      </c>
      <c r="DT1007" s="193" t="s">
        <v>271</v>
      </c>
      <c r="DU1007" s="193" t="s">
        <v>271</v>
      </c>
      <c r="DV1007" s="190" t="s">
        <v>271</v>
      </c>
      <c r="DW1007" s="193" t="s">
        <v>271</v>
      </c>
      <c r="DX1007" s="193" t="s">
        <v>271</v>
      </c>
      <c r="DY1007" s="190" t="s">
        <v>356</v>
      </c>
      <c r="DZ1007" s="190" t="s">
        <v>272</v>
      </c>
      <c r="EA1007" s="190" t="s">
        <v>539</v>
      </c>
      <c r="EB1007" s="190" t="s">
        <v>307</v>
      </c>
      <c r="EC1007" s="190" t="s">
        <v>297</v>
      </c>
      <c r="ED1007" s="190" t="s">
        <v>271</v>
      </c>
      <c r="EE1007" s="190" t="s">
        <v>271</v>
      </c>
      <c r="EF1007" s="190" t="s">
        <v>271</v>
      </c>
      <c r="EG1007" s="190" t="s">
        <v>321</v>
      </c>
      <c r="EH1007" s="190" t="s">
        <v>380</v>
      </c>
      <c r="EI1007" s="190" t="s">
        <v>319</v>
      </c>
      <c r="EJ1007" s="190" t="s">
        <v>245</v>
      </c>
      <c r="EK1007" s="190" t="s">
        <v>379</v>
      </c>
      <c r="EL1007" s="190" t="s">
        <v>272</v>
      </c>
      <c r="EM1007" s="190" t="s">
        <v>272</v>
      </c>
      <c r="EN1007" s="190" t="s">
        <v>272</v>
      </c>
      <c r="EO1007" s="190" t="s">
        <v>272</v>
      </c>
      <c r="EP1007" s="190" t="s">
        <v>378</v>
      </c>
      <c r="EQ1007" s="190">
        <v>4</v>
      </c>
      <c r="ER1007" s="190" t="s">
        <v>349</v>
      </c>
      <c r="ES1007" s="190" t="s">
        <v>297</v>
      </c>
      <c r="ET1007" s="190" t="s">
        <v>297</v>
      </c>
      <c r="EU1007" s="190" t="s">
        <v>272</v>
      </c>
      <c r="EV1007" s="190" t="s">
        <v>297</v>
      </c>
      <c r="EW1007" s="190" t="s">
        <v>601</v>
      </c>
      <c r="EX1007" s="190">
        <v>1</v>
      </c>
      <c r="EY1007" s="190" t="s">
        <v>302</v>
      </c>
      <c r="EZ1007" s="190" t="s">
        <v>268</v>
      </c>
      <c r="FA1007" s="190" t="s">
        <v>260</v>
      </c>
      <c r="FB1007" s="193">
        <v>11</v>
      </c>
      <c r="FC1007" s="190" t="s">
        <v>348</v>
      </c>
      <c r="FD1007" s="190" t="s">
        <v>276</v>
      </c>
      <c r="FE1007" s="190" t="s">
        <v>377</v>
      </c>
      <c r="FF1007" s="190" t="s">
        <v>264</v>
      </c>
      <c r="FG1007" s="190" t="s">
        <v>8939</v>
      </c>
      <c r="FH1007" s="190" t="s">
        <v>8938</v>
      </c>
      <c r="FI1007" s="190" t="s">
        <v>8937</v>
      </c>
      <c r="FJ1007" s="190" t="s">
        <v>8936</v>
      </c>
      <c r="FK1007" s="190" t="s">
        <v>271</v>
      </c>
      <c r="FL1007" s="190" t="s">
        <v>8935</v>
      </c>
      <c r="FM1007" s="190" t="s">
        <v>8934</v>
      </c>
      <c r="FN1007" s="190" t="s">
        <v>8933</v>
      </c>
      <c r="FO1007" s="190" t="s">
        <v>8932</v>
      </c>
      <c r="FP1007" s="190" t="s">
        <v>8931</v>
      </c>
      <c r="FQ1007" s="193">
        <v>5186</v>
      </c>
      <c r="FR1007" s="193">
        <v>1113</v>
      </c>
      <c r="FS1007" s="190" t="s">
        <v>272</v>
      </c>
      <c r="FT1007" s="190" t="s">
        <v>297</v>
      </c>
      <c r="FU1007" s="190" t="s">
        <v>297</v>
      </c>
      <c r="FV1007" s="190" t="s">
        <v>297</v>
      </c>
      <c r="FW1007" s="190" t="s">
        <v>297</v>
      </c>
      <c r="FX1007" s="190" t="s">
        <v>297</v>
      </c>
      <c r="FY1007" s="190" t="s">
        <v>297</v>
      </c>
      <c r="FZ1007" s="190" t="s">
        <v>297</v>
      </c>
      <c r="GA1007" s="190" t="s">
        <v>297</v>
      </c>
      <c r="GB1007" s="190" t="s">
        <v>297</v>
      </c>
      <c r="GC1007" s="190" t="s">
        <v>272</v>
      </c>
      <c r="GD1007" s="190" t="s">
        <v>272</v>
      </c>
      <c r="GE1007" s="190" t="s">
        <v>271</v>
      </c>
    </row>
    <row r="1008" spans="1:187" x14ac:dyDescent="0.3">
      <c r="A1008" s="190" t="s">
        <v>372</v>
      </c>
      <c r="B1008" s="190">
        <v>3482</v>
      </c>
      <c r="C1008" s="190" t="s">
        <v>202</v>
      </c>
      <c r="D1008" s="190" t="s">
        <v>238</v>
      </c>
      <c r="E1008" s="190" t="s">
        <v>8930</v>
      </c>
      <c r="F1008" s="190" t="s">
        <v>8929</v>
      </c>
      <c r="G1008" s="190" t="s">
        <v>4028</v>
      </c>
      <c r="H1008" s="190" t="s">
        <v>369</v>
      </c>
      <c r="I1008" s="190" t="s">
        <v>523</v>
      </c>
      <c r="J1008" s="190" t="s">
        <v>8928</v>
      </c>
      <c r="K1008" s="190" t="s">
        <v>271</v>
      </c>
      <c r="L1008" s="190" t="s">
        <v>271</v>
      </c>
      <c r="M1008" s="190" t="s">
        <v>271</v>
      </c>
      <c r="N1008" s="190" t="s">
        <v>271</v>
      </c>
      <c r="O1008" s="190" t="s">
        <v>271</v>
      </c>
      <c r="P1008" s="190" t="s">
        <v>271</v>
      </c>
      <c r="Q1008" s="191">
        <v>42278</v>
      </c>
      <c r="R1008" s="191">
        <v>42643</v>
      </c>
      <c r="T1008" s="190" t="s">
        <v>452</v>
      </c>
      <c r="U1008" s="194">
        <v>1301070</v>
      </c>
      <c r="V1008" s="190" t="s">
        <v>2955</v>
      </c>
      <c r="W1008" s="190" t="s">
        <v>2954</v>
      </c>
      <c r="X1008" s="190" t="s">
        <v>2953</v>
      </c>
      <c r="Y1008" s="190" t="s">
        <v>2957</v>
      </c>
      <c r="Z1008" s="190" t="s">
        <v>2086</v>
      </c>
      <c r="AA1008" s="190" t="s">
        <v>2956</v>
      </c>
      <c r="AB1008" s="190" t="s">
        <v>448</v>
      </c>
      <c r="AC1008" s="190" t="s">
        <v>8927</v>
      </c>
      <c r="AD1008" s="190" t="s">
        <v>325</v>
      </c>
      <c r="AE1008" s="190" t="s">
        <v>8926</v>
      </c>
      <c r="AF1008" s="190" t="s">
        <v>8925</v>
      </c>
      <c r="AG1008" s="193">
        <v>0</v>
      </c>
      <c r="AH1008" s="193">
        <v>0</v>
      </c>
      <c r="AI1008" s="193">
        <v>0</v>
      </c>
      <c r="AJ1008" s="193">
        <v>27955</v>
      </c>
      <c r="AK1008" s="193">
        <v>29095</v>
      </c>
      <c r="AL1008" s="193">
        <v>57050</v>
      </c>
      <c r="AM1008" s="193">
        <v>0</v>
      </c>
      <c r="AN1008" s="193">
        <v>0</v>
      </c>
      <c r="AO1008" s="193">
        <v>0</v>
      </c>
      <c r="AP1008" s="193">
        <v>27190</v>
      </c>
      <c r="AQ1008" s="193">
        <v>26270</v>
      </c>
      <c r="AR1008" s="193">
        <v>53460</v>
      </c>
      <c r="AS1008" s="190" t="s">
        <v>271</v>
      </c>
      <c r="AT1008" s="193" t="s">
        <v>271</v>
      </c>
      <c r="AU1008" s="193" t="s">
        <v>271</v>
      </c>
      <c r="AV1008" s="190" t="s">
        <v>271</v>
      </c>
      <c r="AW1008" s="193" t="s">
        <v>271</v>
      </c>
      <c r="AX1008" s="193" t="s">
        <v>271</v>
      </c>
      <c r="AY1008" s="190" t="s">
        <v>287</v>
      </c>
      <c r="AZ1008" s="193">
        <v>4249</v>
      </c>
      <c r="BA1008" s="193">
        <v>0</v>
      </c>
      <c r="BB1008" s="190" t="s">
        <v>271</v>
      </c>
      <c r="BC1008" s="193" t="s">
        <v>271</v>
      </c>
      <c r="BD1008" s="193" t="s">
        <v>271</v>
      </c>
      <c r="BE1008" s="190" t="s">
        <v>271</v>
      </c>
      <c r="BF1008" s="193" t="s">
        <v>271</v>
      </c>
      <c r="BG1008" s="193" t="s">
        <v>271</v>
      </c>
      <c r="BH1008" s="190" t="s">
        <v>271</v>
      </c>
      <c r="BI1008" s="193" t="s">
        <v>271</v>
      </c>
      <c r="BJ1008" s="193" t="s">
        <v>271</v>
      </c>
      <c r="BK1008" s="190" t="s">
        <v>271</v>
      </c>
      <c r="BL1008" s="193" t="s">
        <v>271</v>
      </c>
      <c r="BM1008" s="193" t="s">
        <v>271</v>
      </c>
      <c r="BN1008" s="190" t="s">
        <v>271</v>
      </c>
      <c r="BO1008" s="193" t="s">
        <v>271</v>
      </c>
      <c r="BP1008" s="193" t="s">
        <v>271</v>
      </c>
      <c r="BQ1008" s="190" t="s">
        <v>271</v>
      </c>
      <c r="BR1008" s="193" t="s">
        <v>271</v>
      </c>
      <c r="BS1008" s="193" t="s">
        <v>271</v>
      </c>
      <c r="BT1008" s="190" t="s">
        <v>287</v>
      </c>
      <c r="BU1008" s="193">
        <v>49211</v>
      </c>
      <c r="BV1008" s="193">
        <v>0</v>
      </c>
      <c r="BW1008" s="193" t="s">
        <v>271</v>
      </c>
      <c r="BX1008" s="193" t="s">
        <v>271</v>
      </c>
      <c r="BY1008" s="193">
        <v>0</v>
      </c>
      <c r="BZ1008" s="193" t="s">
        <v>271</v>
      </c>
      <c r="CA1008" s="193" t="s">
        <v>271</v>
      </c>
      <c r="CB1008" s="193">
        <v>0</v>
      </c>
      <c r="CC1008" s="190" t="s">
        <v>271</v>
      </c>
      <c r="CD1008" s="193" t="s">
        <v>271</v>
      </c>
      <c r="CE1008" s="193" t="s">
        <v>271</v>
      </c>
      <c r="CF1008" s="190" t="s">
        <v>271</v>
      </c>
      <c r="CG1008" s="193" t="s">
        <v>271</v>
      </c>
      <c r="CH1008" s="193" t="s">
        <v>271</v>
      </c>
      <c r="CI1008" s="190" t="s">
        <v>271</v>
      </c>
      <c r="CJ1008" s="193" t="s">
        <v>271</v>
      </c>
      <c r="CK1008" s="193" t="s">
        <v>271</v>
      </c>
      <c r="CL1008" s="190" t="s">
        <v>271</v>
      </c>
      <c r="CM1008" s="193" t="s">
        <v>271</v>
      </c>
      <c r="CN1008" s="193" t="s">
        <v>271</v>
      </c>
      <c r="CO1008" s="190" t="s">
        <v>271</v>
      </c>
      <c r="CP1008" s="193" t="s">
        <v>271</v>
      </c>
      <c r="CQ1008" s="193" t="s">
        <v>271</v>
      </c>
      <c r="CR1008" s="190" t="s">
        <v>271</v>
      </c>
      <c r="CS1008" s="193" t="s">
        <v>271</v>
      </c>
      <c r="CT1008" s="193" t="s">
        <v>271</v>
      </c>
      <c r="CU1008" s="190" t="s">
        <v>271</v>
      </c>
      <c r="CV1008" s="193" t="s">
        <v>271</v>
      </c>
      <c r="CW1008" s="193" t="s">
        <v>271</v>
      </c>
      <c r="CX1008" s="190" t="s">
        <v>271</v>
      </c>
      <c r="CY1008" s="193" t="s">
        <v>271</v>
      </c>
      <c r="CZ1008" s="193" t="s">
        <v>271</v>
      </c>
      <c r="DA1008" s="190" t="s">
        <v>271</v>
      </c>
      <c r="DB1008" s="193" t="s">
        <v>271</v>
      </c>
      <c r="DC1008" s="193" t="s">
        <v>271</v>
      </c>
      <c r="DD1008" s="190" t="s">
        <v>271</v>
      </c>
      <c r="DE1008" s="193" t="s">
        <v>271</v>
      </c>
      <c r="DF1008" s="193" t="s">
        <v>271</v>
      </c>
      <c r="DG1008" s="190" t="s">
        <v>271</v>
      </c>
      <c r="DH1008" s="193" t="s">
        <v>271</v>
      </c>
      <c r="DI1008" s="193" t="s">
        <v>271</v>
      </c>
      <c r="DJ1008" s="190" t="s">
        <v>271</v>
      </c>
      <c r="DK1008" s="193" t="s">
        <v>271</v>
      </c>
      <c r="DL1008" s="193" t="s">
        <v>271</v>
      </c>
      <c r="DM1008" s="190" t="s">
        <v>271</v>
      </c>
      <c r="DN1008" s="193" t="s">
        <v>271</v>
      </c>
      <c r="DO1008" s="193" t="s">
        <v>271</v>
      </c>
      <c r="DP1008" s="190" t="s">
        <v>271</v>
      </c>
      <c r="DQ1008" s="193" t="s">
        <v>271</v>
      </c>
      <c r="DR1008" s="193" t="s">
        <v>271</v>
      </c>
      <c r="DS1008" s="190" t="s">
        <v>271</v>
      </c>
      <c r="DT1008" s="193" t="s">
        <v>271</v>
      </c>
      <c r="DU1008" s="193" t="s">
        <v>271</v>
      </c>
      <c r="DV1008" s="190" t="s">
        <v>271</v>
      </c>
      <c r="DW1008" s="193" t="s">
        <v>271</v>
      </c>
      <c r="DX1008" s="193" t="s">
        <v>271</v>
      </c>
      <c r="DY1008" s="190" t="s">
        <v>356</v>
      </c>
      <c r="DZ1008" s="190" t="s">
        <v>297</v>
      </c>
      <c r="EA1008" s="190" t="s">
        <v>271</v>
      </c>
      <c r="EB1008" s="190" t="s">
        <v>271</v>
      </c>
      <c r="EC1008" s="190" t="s">
        <v>297</v>
      </c>
      <c r="ED1008" s="190" t="s">
        <v>271</v>
      </c>
      <c r="EE1008" s="190" t="s">
        <v>271</v>
      </c>
      <c r="EF1008" s="190" t="s">
        <v>271</v>
      </c>
      <c r="EG1008" s="190" t="s">
        <v>352</v>
      </c>
      <c r="EH1008" s="190" t="s">
        <v>284</v>
      </c>
      <c r="EI1008" s="190" t="s">
        <v>283</v>
      </c>
      <c r="EJ1008" s="190" t="s">
        <v>245</v>
      </c>
      <c r="EK1008" s="190" t="s">
        <v>379</v>
      </c>
      <c r="EL1008" s="190" t="s">
        <v>272</v>
      </c>
      <c r="EM1008" s="190" t="s">
        <v>272</v>
      </c>
      <c r="EN1008" s="190" t="s">
        <v>272</v>
      </c>
      <c r="EO1008" s="190" t="s">
        <v>272</v>
      </c>
      <c r="EP1008" s="190" t="s">
        <v>378</v>
      </c>
      <c r="EQ1008" s="190">
        <v>4</v>
      </c>
      <c r="ER1008" s="190" t="s">
        <v>349</v>
      </c>
      <c r="ES1008" s="190" t="s">
        <v>297</v>
      </c>
      <c r="ET1008" s="190" t="s">
        <v>297</v>
      </c>
      <c r="EU1008" s="190" t="s">
        <v>297</v>
      </c>
      <c r="EV1008" s="190" t="s">
        <v>297</v>
      </c>
      <c r="EW1008" s="190" t="s">
        <v>691</v>
      </c>
      <c r="EX1008" s="190">
        <v>0</v>
      </c>
      <c r="EY1008" s="190" t="s">
        <v>318</v>
      </c>
      <c r="EZ1008" s="190" t="s">
        <v>268</v>
      </c>
      <c r="FA1008" s="190" t="s">
        <v>259</v>
      </c>
      <c r="FB1008" s="193">
        <v>0</v>
      </c>
      <c r="FC1008" s="190" t="s">
        <v>271</v>
      </c>
      <c r="FD1008" s="190" t="s">
        <v>271</v>
      </c>
      <c r="FE1008" s="190" t="s">
        <v>271</v>
      </c>
      <c r="FF1008" s="190" t="s">
        <v>262</v>
      </c>
      <c r="FG1008" s="190" t="s">
        <v>271</v>
      </c>
      <c r="FH1008" s="190" t="s">
        <v>271</v>
      </c>
      <c r="FI1008" s="190" t="s">
        <v>8924</v>
      </c>
      <c r="FJ1008" s="190" t="s">
        <v>8923</v>
      </c>
      <c r="FK1008" s="190" t="s">
        <v>8922</v>
      </c>
      <c r="FL1008" s="190" t="s">
        <v>8921</v>
      </c>
      <c r="FM1008" s="190" t="s">
        <v>8920</v>
      </c>
      <c r="FN1008" s="190" t="s">
        <v>8919</v>
      </c>
      <c r="FO1008" s="190" t="s">
        <v>271</v>
      </c>
      <c r="FP1008" s="190" t="s">
        <v>2948</v>
      </c>
      <c r="FQ1008" s="193">
        <v>0</v>
      </c>
      <c r="FR1008" s="193">
        <v>53460</v>
      </c>
      <c r="FS1008" s="190" t="s">
        <v>297</v>
      </c>
      <c r="FT1008" s="190" t="s">
        <v>297</v>
      </c>
      <c r="FU1008" s="190" t="s">
        <v>272</v>
      </c>
      <c r="FV1008" s="190" t="s">
        <v>272</v>
      </c>
      <c r="FW1008" s="190" t="s">
        <v>297</v>
      </c>
      <c r="FX1008" s="190" t="s">
        <v>297</v>
      </c>
      <c r="FY1008" s="190" t="s">
        <v>297</v>
      </c>
      <c r="FZ1008" s="190" t="s">
        <v>297</v>
      </c>
      <c r="GA1008" s="190" t="s">
        <v>297</v>
      </c>
      <c r="GB1008" s="190" t="s">
        <v>297</v>
      </c>
      <c r="GC1008" s="190" t="s">
        <v>297</v>
      </c>
      <c r="GD1008" s="190" t="s">
        <v>297</v>
      </c>
      <c r="GE1008" s="190" t="s">
        <v>297</v>
      </c>
    </row>
    <row r="1009" spans="1:187" x14ac:dyDescent="0.3">
      <c r="A1009" s="190" t="s">
        <v>372</v>
      </c>
      <c r="B1009" s="190">
        <v>3467</v>
      </c>
      <c r="C1009" s="190" t="s">
        <v>202</v>
      </c>
      <c r="D1009" s="190" t="s">
        <v>238</v>
      </c>
      <c r="E1009" s="190" t="s">
        <v>7688</v>
      </c>
      <c r="F1009" s="190" t="s">
        <v>7687</v>
      </c>
      <c r="G1009" s="190" t="s">
        <v>4001</v>
      </c>
      <c r="H1009" s="190" t="s">
        <v>369</v>
      </c>
      <c r="I1009" s="190" t="s">
        <v>1514</v>
      </c>
      <c r="J1009" s="190" t="s">
        <v>7686</v>
      </c>
      <c r="K1009" s="190" t="s">
        <v>271</v>
      </c>
      <c r="L1009" s="190" t="s">
        <v>271</v>
      </c>
      <c r="M1009" s="190" t="s">
        <v>271</v>
      </c>
      <c r="N1009" s="190" t="s">
        <v>271</v>
      </c>
      <c r="O1009" s="190" t="s">
        <v>271</v>
      </c>
      <c r="P1009" s="190" t="s">
        <v>271</v>
      </c>
      <c r="Q1009" s="191">
        <v>41518</v>
      </c>
      <c r="R1009" s="191">
        <v>42247</v>
      </c>
      <c r="S1009" s="191">
        <v>42613</v>
      </c>
      <c r="T1009" s="190" t="s">
        <v>574</v>
      </c>
      <c r="U1009" s="194">
        <v>5815220</v>
      </c>
      <c r="V1009" s="190" t="s">
        <v>2955</v>
      </c>
      <c r="W1009" s="190" t="s">
        <v>2954</v>
      </c>
      <c r="X1009" s="190" t="s">
        <v>2953</v>
      </c>
      <c r="Y1009" s="190" t="s">
        <v>7685</v>
      </c>
      <c r="Z1009" s="190" t="s">
        <v>7684</v>
      </c>
      <c r="AA1009" s="190" t="s">
        <v>7683</v>
      </c>
      <c r="AB1009" s="190" t="s">
        <v>448</v>
      </c>
      <c r="AC1009" s="190" t="s">
        <v>7682</v>
      </c>
      <c r="AD1009" s="190" t="s">
        <v>325</v>
      </c>
      <c r="AE1009" s="190" t="s">
        <v>7681</v>
      </c>
      <c r="AF1009" s="190" t="s">
        <v>7680</v>
      </c>
      <c r="AG1009" s="193">
        <v>11170</v>
      </c>
      <c r="AH1009" s="193">
        <v>11624</v>
      </c>
      <c r="AI1009" s="193">
        <v>22794</v>
      </c>
      <c r="AJ1009" s="193">
        <v>41037</v>
      </c>
      <c r="AK1009" s="193">
        <v>42713</v>
      </c>
      <c r="AL1009" s="193">
        <v>83750</v>
      </c>
      <c r="AM1009" s="193">
        <v>0</v>
      </c>
      <c r="AN1009" s="193">
        <v>0</v>
      </c>
      <c r="AO1009" s="193">
        <v>0</v>
      </c>
      <c r="AP1009" s="193">
        <v>43915</v>
      </c>
      <c r="AQ1009" s="193">
        <v>43920</v>
      </c>
      <c r="AR1009" s="193">
        <v>87835</v>
      </c>
      <c r="AS1009" s="190" t="s">
        <v>271</v>
      </c>
      <c r="AT1009" s="193" t="s">
        <v>271</v>
      </c>
      <c r="AU1009" s="193" t="s">
        <v>271</v>
      </c>
      <c r="AV1009" s="190" t="s">
        <v>271</v>
      </c>
      <c r="AW1009" s="193" t="s">
        <v>271</v>
      </c>
      <c r="AX1009" s="193" t="s">
        <v>271</v>
      </c>
      <c r="AY1009" s="190" t="s">
        <v>287</v>
      </c>
      <c r="AZ1009" s="193">
        <v>27909</v>
      </c>
      <c r="BA1009" s="193">
        <v>0</v>
      </c>
      <c r="BB1009" s="190" t="s">
        <v>271</v>
      </c>
      <c r="BC1009" s="193" t="s">
        <v>271</v>
      </c>
      <c r="BD1009" s="193" t="s">
        <v>271</v>
      </c>
      <c r="BE1009" s="190" t="s">
        <v>271</v>
      </c>
      <c r="BF1009" s="193" t="s">
        <v>271</v>
      </c>
      <c r="BG1009" s="193" t="s">
        <v>271</v>
      </c>
      <c r="BH1009" s="190" t="s">
        <v>287</v>
      </c>
      <c r="BI1009" s="193">
        <v>932</v>
      </c>
      <c r="BJ1009" s="193">
        <v>0</v>
      </c>
      <c r="BK1009" s="190" t="s">
        <v>271</v>
      </c>
      <c r="BL1009" s="193" t="s">
        <v>271</v>
      </c>
      <c r="BM1009" s="193" t="s">
        <v>271</v>
      </c>
      <c r="BN1009" s="190" t="s">
        <v>287</v>
      </c>
      <c r="BO1009" s="193">
        <v>1109</v>
      </c>
      <c r="BP1009" s="193">
        <v>0</v>
      </c>
      <c r="BQ1009" s="190" t="s">
        <v>287</v>
      </c>
      <c r="BR1009" s="193">
        <v>4133</v>
      </c>
      <c r="BS1009" s="193">
        <v>0</v>
      </c>
      <c r="BT1009" s="190" t="s">
        <v>287</v>
      </c>
      <c r="BU1009" s="193">
        <v>53752</v>
      </c>
      <c r="BV1009" s="193">
        <v>0</v>
      </c>
      <c r="BW1009" s="193" t="s">
        <v>271</v>
      </c>
      <c r="BX1009" s="193" t="s">
        <v>271</v>
      </c>
      <c r="BY1009" s="193">
        <v>0</v>
      </c>
      <c r="BZ1009" s="193" t="s">
        <v>271</v>
      </c>
      <c r="CA1009" s="193" t="s">
        <v>271</v>
      </c>
      <c r="CB1009" s="193">
        <v>0</v>
      </c>
      <c r="CC1009" s="190" t="s">
        <v>271</v>
      </c>
      <c r="CD1009" s="193" t="s">
        <v>271</v>
      </c>
      <c r="CE1009" s="193" t="s">
        <v>271</v>
      </c>
      <c r="CF1009" s="190" t="s">
        <v>271</v>
      </c>
      <c r="CG1009" s="193" t="s">
        <v>271</v>
      </c>
      <c r="CH1009" s="193" t="s">
        <v>271</v>
      </c>
      <c r="CI1009" s="190" t="s">
        <v>271</v>
      </c>
      <c r="CJ1009" s="193" t="s">
        <v>271</v>
      </c>
      <c r="CK1009" s="193" t="s">
        <v>271</v>
      </c>
      <c r="CL1009" s="190" t="s">
        <v>271</v>
      </c>
      <c r="CM1009" s="193" t="s">
        <v>271</v>
      </c>
      <c r="CN1009" s="193" t="s">
        <v>271</v>
      </c>
      <c r="CO1009" s="190" t="s">
        <v>271</v>
      </c>
      <c r="CP1009" s="193" t="s">
        <v>271</v>
      </c>
      <c r="CQ1009" s="193" t="s">
        <v>271</v>
      </c>
      <c r="CR1009" s="190" t="s">
        <v>271</v>
      </c>
      <c r="CS1009" s="193" t="s">
        <v>271</v>
      </c>
      <c r="CT1009" s="193" t="s">
        <v>271</v>
      </c>
      <c r="CU1009" s="190" t="s">
        <v>271</v>
      </c>
      <c r="CV1009" s="193" t="s">
        <v>271</v>
      </c>
      <c r="CW1009" s="193" t="s">
        <v>271</v>
      </c>
      <c r="CX1009" s="190" t="s">
        <v>271</v>
      </c>
      <c r="CY1009" s="193" t="s">
        <v>271</v>
      </c>
      <c r="CZ1009" s="193" t="s">
        <v>271</v>
      </c>
      <c r="DA1009" s="190" t="s">
        <v>271</v>
      </c>
      <c r="DB1009" s="193" t="s">
        <v>271</v>
      </c>
      <c r="DC1009" s="193" t="s">
        <v>271</v>
      </c>
      <c r="DD1009" s="190" t="s">
        <v>271</v>
      </c>
      <c r="DE1009" s="193" t="s">
        <v>271</v>
      </c>
      <c r="DF1009" s="193" t="s">
        <v>271</v>
      </c>
      <c r="DG1009" s="190" t="s">
        <v>271</v>
      </c>
      <c r="DH1009" s="193" t="s">
        <v>271</v>
      </c>
      <c r="DI1009" s="193" t="s">
        <v>271</v>
      </c>
      <c r="DJ1009" s="190" t="s">
        <v>271</v>
      </c>
      <c r="DK1009" s="193" t="s">
        <v>271</v>
      </c>
      <c r="DL1009" s="193" t="s">
        <v>271</v>
      </c>
      <c r="DM1009" s="190" t="s">
        <v>271</v>
      </c>
      <c r="DN1009" s="193" t="s">
        <v>271</v>
      </c>
      <c r="DO1009" s="193" t="s">
        <v>271</v>
      </c>
      <c r="DP1009" s="190" t="s">
        <v>271</v>
      </c>
      <c r="DQ1009" s="193" t="s">
        <v>271</v>
      </c>
      <c r="DR1009" s="193" t="s">
        <v>271</v>
      </c>
      <c r="DS1009" s="190" t="s">
        <v>271</v>
      </c>
      <c r="DT1009" s="193" t="s">
        <v>271</v>
      </c>
      <c r="DU1009" s="193" t="s">
        <v>271</v>
      </c>
      <c r="DV1009" s="190" t="s">
        <v>271</v>
      </c>
      <c r="DW1009" s="193" t="s">
        <v>271</v>
      </c>
      <c r="DX1009" s="193" t="s">
        <v>271</v>
      </c>
      <c r="DY1009" s="190" t="s">
        <v>356</v>
      </c>
      <c r="DZ1009" s="190" t="s">
        <v>297</v>
      </c>
      <c r="EA1009" s="190" t="s">
        <v>271</v>
      </c>
      <c r="EB1009" s="190" t="s">
        <v>271</v>
      </c>
      <c r="EC1009" s="190" t="s">
        <v>272</v>
      </c>
      <c r="ED1009" s="190" t="s">
        <v>355</v>
      </c>
      <c r="EE1009" s="190" t="s">
        <v>426</v>
      </c>
      <c r="EF1009" s="190" t="s">
        <v>7679</v>
      </c>
      <c r="EG1009" s="190" t="s">
        <v>352</v>
      </c>
      <c r="EH1009" s="190" t="s">
        <v>284</v>
      </c>
      <c r="EI1009" s="190" t="s">
        <v>283</v>
      </c>
      <c r="EJ1009" s="190" t="s">
        <v>245</v>
      </c>
      <c r="EK1009" s="190" t="s">
        <v>379</v>
      </c>
      <c r="EL1009" s="190" t="s">
        <v>272</v>
      </c>
      <c r="EM1009" s="190" t="s">
        <v>272</v>
      </c>
      <c r="EN1009" s="190" t="s">
        <v>272</v>
      </c>
      <c r="EO1009" s="190" t="s">
        <v>272</v>
      </c>
      <c r="EP1009" s="190" t="s">
        <v>378</v>
      </c>
      <c r="EQ1009" s="190">
        <v>4</v>
      </c>
      <c r="ER1009" s="190" t="s">
        <v>349</v>
      </c>
      <c r="ES1009" s="190" t="s">
        <v>297</v>
      </c>
      <c r="ET1009" s="190" t="s">
        <v>297</v>
      </c>
      <c r="EU1009" s="190" t="s">
        <v>297</v>
      </c>
      <c r="EV1009" s="190" t="s">
        <v>297</v>
      </c>
      <c r="EW1009" s="190" t="s">
        <v>691</v>
      </c>
      <c r="EX1009" s="190">
        <v>0</v>
      </c>
      <c r="EY1009" s="190" t="s">
        <v>278</v>
      </c>
      <c r="EZ1009" s="190" t="s">
        <v>266</v>
      </c>
      <c r="FA1009" s="190" t="s">
        <v>257</v>
      </c>
      <c r="FB1009" s="193">
        <v>4</v>
      </c>
      <c r="FC1009" s="190" t="s">
        <v>276</v>
      </c>
      <c r="FD1009" s="190" t="s">
        <v>300</v>
      </c>
      <c r="FE1009" s="190" t="s">
        <v>537</v>
      </c>
      <c r="FF1009" s="190" t="s">
        <v>262</v>
      </c>
      <c r="FG1009" s="190" t="s">
        <v>271</v>
      </c>
      <c r="FH1009" s="190" t="s">
        <v>271</v>
      </c>
      <c r="FI1009" s="190" t="s">
        <v>7678</v>
      </c>
      <c r="FJ1009" s="190" t="s">
        <v>7677</v>
      </c>
      <c r="FK1009" s="190" t="s">
        <v>7676</v>
      </c>
      <c r="FL1009" s="190" t="s">
        <v>7675</v>
      </c>
      <c r="FM1009" s="190" t="s">
        <v>7674</v>
      </c>
      <c r="FN1009" s="190" t="s">
        <v>7673</v>
      </c>
      <c r="FO1009" s="190" t="s">
        <v>7672</v>
      </c>
      <c r="FP1009" s="190" t="s">
        <v>7671</v>
      </c>
      <c r="FQ1009" s="193">
        <v>0</v>
      </c>
      <c r="FR1009" s="193">
        <v>87835</v>
      </c>
      <c r="FS1009" s="190" t="s">
        <v>297</v>
      </c>
      <c r="FT1009" s="190" t="s">
        <v>297</v>
      </c>
      <c r="FU1009" s="190" t="s">
        <v>272</v>
      </c>
      <c r="FV1009" s="190" t="s">
        <v>272</v>
      </c>
      <c r="FW1009" s="190" t="s">
        <v>297</v>
      </c>
      <c r="FX1009" s="190" t="s">
        <v>297</v>
      </c>
      <c r="FY1009" s="190" t="s">
        <v>297</v>
      </c>
      <c r="FZ1009" s="190" t="s">
        <v>297</v>
      </c>
      <c r="GA1009" s="190" t="s">
        <v>272</v>
      </c>
      <c r="GB1009" s="190" t="s">
        <v>297</v>
      </c>
      <c r="GC1009" s="190" t="s">
        <v>297</v>
      </c>
      <c r="GD1009" s="190" t="s">
        <v>297</v>
      </c>
      <c r="GE1009" s="190" t="s">
        <v>297</v>
      </c>
    </row>
    <row r="1010" spans="1:187" x14ac:dyDescent="0.3">
      <c r="A1010" s="190" t="s">
        <v>372</v>
      </c>
      <c r="B1010" s="190">
        <v>3470</v>
      </c>
      <c r="C1010" s="190" t="s">
        <v>202</v>
      </c>
      <c r="D1010" s="190" t="s">
        <v>238</v>
      </c>
      <c r="E1010" s="190" t="s">
        <v>5513</v>
      </c>
      <c r="F1010" s="190" t="s">
        <v>5512</v>
      </c>
      <c r="G1010" s="190" t="s">
        <v>5395</v>
      </c>
      <c r="H1010" s="190" t="s">
        <v>369</v>
      </c>
      <c r="I1010" s="190" t="s">
        <v>3695</v>
      </c>
      <c r="J1010" s="190" t="s">
        <v>5481</v>
      </c>
      <c r="K1010" s="190" t="s">
        <v>271</v>
      </c>
      <c r="L1010" s="190" t="s">
        <v>271</v>
      </c>
      <c r="M1010" s="190" t="s">
        <v>271</v>
      </c>
      <c r="N1010" s="190" t="s">
        <v>271</v>
      </c>
      <c r="O1010" s="190" t="s">
        <v>271</v>
      </c>
      <c r="P1010" s="190" t="s">
        <v>271</v>
      </c>
      <c r="Q1010" s="191">
        <v>42156</v>
      </c>
      <c r="R1010" s="191">
        <v>42338</v>
      </c>
      <c r="T1010" s="190" t="s">
        <v>452</v>
      </c>
      <c r="U1010" s="194">
        <v>705484</v>
      </c>
      <c r="V1010" s="190" t="s">
        <v>5511</v>
      </c>
      <c r="W1010" s="190" t="s">
        <v>2086</v>
      </c>
      <c r="X1010" s="190" t="s">
        <v>2956</v>
      </c>
      <c r="Y1010" s="190" t="s">
        <v>2955</v>
      </c>
      <c r="Z1010" s="190" t="s">
        <v>2954</v>
      </c>
      <c r="AA1010" s="190" t="s">
        <v>2953</v>
      </c>
      <c r="AB1010" s="190" t="s">
        <v>448</v>
      </c>
      <c r="AC1010" s="190" t="s">
        <v>5510</v>
      </c>
      <c r="AD1010" s="190" t="s">
        <v>325</v>
      </c>
      <c r="AE1010" s="190" t="s">
        <v>5509</v>
      </c>
      <c r="AF1010" s="190" t="s">
        <v>5508</v>
      </c>
      <c r="AG1010" s="193">
        <v>0</v>
      </c>
      <c r="AH1010" s="193">
        <v>0</v>
      </c>
      <c r="AI1010" s="193">
        <v>0</v>
      </c>
      <c r="AJ1010" s="193">
        <v>6483</v>
      </c>
      <c r="AK1010" s="193">
        <v>6747</v>
      </c>
      <c r="AL1010" s="193">
        <v>13230</v>
      </c>
      <c r="AM1010" s="193">
        <v>0</v>
      </c>
      <c r="AN1010" s="193">
        <v>0</v>
      </c>
      <c r="AO1010" s="193">
        <v>0</v>
      </c>
      <c r="AP1010" s="193">
        <v>13143</v>
      </c>
      <c r="AQ1010" s="193">
        <v>13324</v>
      </c>
      <c r="AR1010" s="193">
        <v>26467</v>
      </c>
      <c r="AS1010" s="190" t="s">
        <v>271</v>
      </c>
      <c r="AT1010" s="193" t="s">
        <v>271</v>
      </c>
      <c r="AU1010" s="193" t="s">
        <v>271</v>
      </c>
      <c r="AV1010" s="190" t="s">
        <v>271</v>
      </c>
      <c r="AW1010" s="193" t="s">
        <v>271</v>
      </c>
      <c r="AX1010" s="193" t="s">
        <v>271</v>
      </c>
      <c r="AY1010" s="190" t="s">
        <v>271</v>
      </c>
      <c r="AZ1010" s="193" t="s">
        <v>271</v>
      </c>
      <c r="BA1010" s="193" t="s">
        <v>271</v>
      </c>
      <c r="BB1010" s="190" t="s">
        <v>271</v>
      </c>
      <c r="BC1010" s="193" t="s">
        <v>271</v>
      </c>
      <c r="BD1010" s="193" t="s">
        <v>271</v>
      </c>
      <c r="BE1010" s="190" t="s">
        <v>271</v>
      </c>
      <c r="BF1010" s="193" t="s">
        <v>271</v>
      </c>
      <c r="BG1010" s="193" t="s">
        <v>271</v>
      </c>
      <c r="BH1010" s="190" t="s">
        <v>271</v>
      </c>
      <c r="BI1010" s="193" t="s">
        <v>271</v>
      </c>
      <c r="BJ1010" s="193" t="s">
        <v>271</v>
      </c>
      <c r="BK1010" s="190" t="s">
        <v>271</v>
      </c>
      <c r="BL1010" s="193" t="s">
        <v>271</v>
      </c>
      <c r="BM1010" s="193" t="s">
        <v>271</v>
      </c>
      <c r="BN1010" s="190" t="s">
        <v>271</v>
      </c>
      <c r="BO1010" s="193" t="s">
        <v>271</v>
      </c>
      <c r="BP1010" s="193" t="s">
        <v>271</v>
      </c>
      <c r="BQ1010" s="190" t="s">
        <v>271</v>
      </c>
      <c r="BR1010" s="193" t="s">
        <v>271</v>
      </c>
      <c r="BS1010" s="193" t="s">
        <v>271</v>
      </c>
      <c r="BT1010" s="190" t="s">
        <v>287</v>
      </c>
      <c r="BU1010" s="193">
        <v>26467</v>
      </c>
      <c r="BV1010" s="193">
        <v>0</v>
      </c>
      <c r="BW1010" s="193" t="s">
        <v>271</v>
      </c>
      <c r="BX1010" s="193" t="s">
        <v>271</v>
      </c>
      <c r="BY1010" s="193">
        <v>0</v>
      </c>
      <c r="BZ1010" s="193" t="s">
        <v>271</v>
      </c>
      <c r="CA1010" s="193" t="s">
        <v>271</v>
      </c>
      <c r="CB1010" s="193">
        <v>0</v>
      </c>
      <c r="CC1010" s="190" t="s">
        <v>271</v>
      </c>
      <c r="CD1010" s="193" t="s">
        <v>271</v>
      </c>
      <c r="CE1010" s="193" t="s">
        <v>271</v>
      </c>
      <c r="CF1010" s="190" t="s">
        <v>271</v>
      </c>
      <c r="CG1010" s="193" t="s">
        <v>271</v>
      </c>
      <c r="CH1010" s="193" t="s">
        <v>271</v>
      </c>
      <c r="CI1010" s="190" t="s">
        <v>271</v>
      </c>
      <c r="CJ1010" s="193" t="s">
        <v>271</v>
      </c>
      <c r="CK1010" s="193" t="s">
        <v>271</v>
      </c>
      <c r="CL1010" s="190" t="s">
        <v>271</v>
      </c>
      <c r="CM1010" s="193" t="s">
        <v>271</v>
      </c>
      <c r="CN1010" s="193" t="s">
        <v>271</v>
      </c>
      <c r="CO1010" s="190" t="s">
        <v>271</v>
      </c>
      <c r="CP1010" s="193" t="s">
        <v>271</v>
      </c>
      <c r="CQ1010" s="193" t="s">
        <v>271</v>
      </c>
      <c r="CR1010" s="190" t="s">
        <v>271</v>
      </c>
      <c r="CS1010" s="193" t="s">
        <v>271</v>
      </c>
      <c r="CT1010" s="193" t="s">
        <v>271</v>
      </c>
      <c r="CU1010" s="190" t="s">
        <v>271</v>
      </c>
      <c r="CV1010" s="193" t="s">
        <v>271</v>
      </c>
      <c r="CW1010" s="193" t="s">
        <v>271</v>
      </c>
      <c r="CX1010" s="190" t="s">
        <v>271</v>
      </c>
      <c r="CY1010" s="193" t="s">
        <v>271</v>
      </c>
      <c r="CZ1010" s="193" t="s">
        <v>271</v>
      </c>
      <c r="DA1010" s="190" t="s">
        <v>271</v>
      </c>
      <c r="DB1010" s="193" t="s">
        <v>271</v>
      </c>
      <c r="DC1010" s="193" t="s">
        <v>271</v>
      </c>
      <c r="DD1010" s="190" t="s">
        <v>271</v>
      </c>
      <c r="DE1010" s="193" t="s">
        <v>271</v>
      </c>
      <c r="DF1010" s="193" t="s">
        <v>271</v>
      </c>
      <c r="DG1010" s="190" t="s">
        <v>271</v>
      </c>
      <c r="DH1010" s="193" t="s">
        <v>271</v>
      </c>
      <c r="DI1010" s="193" t="s">
        <v>271</v>
      </c>
      <c r="DJ1010" s="190" t="s">
        <v>271</v>
      </c>
      <c r="DK1010" s="193" t="s">
        <v>271</v>
      </c>
      <c r="DL1010" s="193" t="s">
        <v>271</v>
      </c>
      <c r="DM1010" s="190" t="s">
        <v>271</v>
      </c>
      <c r="DN1010" s="193" t="s">
        <v>271</v>
      </c>
      <c r="DO1010" s="193" t="s">
        <v>271</v>
      </c>
      <c r="DP1010" s="190" t="s">
        <v>271</v>
      </c>
      <c r="DQ1010" s="193" t="s">
        <v>271</v>
      </c>
      <c r="DR1010" s="193" t="s">
        <v>271</v>
      </c>
      <c r="DS1010" s="190" t="s">
        <v>271</v>
      </c>
      <c r="DT1010" s="193" t="s">
        <v>271</v>
      </c>
      <c r="DU1010" s="193" t="s">
        <v>271</v>
      </c>
      <c r="DV1010" s="190" t="s">
        <v>271</v>
      </c>
      <c r="DW1010" s="193" t="s">
        <v>271</v>
      </c>
      <c r="DX1010" s="193" t="s">
        <v>271</v>
      </c>
      <c r="DY1010" s="190" t="s">
        <v>356</v>
      </c>
      <c r="DZ1010" s="190" t="s">
        <v>297</v>
      </c>
      <c r="EA1010" s="190" t="s">
        <v>271</v>
      </c>
      <c r="EB1010" s="190" t="s">
        <v>271</v>
      </c>
      <c r="EC1010" s="190" t="s">
        <v>297</v>
      </c>
      <c r="ED1010" s="190" t="s">
        <v>271</v>
      </c>
      <c r="EE1010" s="190" t="s">
        <v>271</v>
      </c>
      <c r="EF1010" s="190" t="s">
        <v>271</v>
      </c>
      <c r="EG1010" s="190" t="s">
        <v>352</v>
      </c>
      <c r="EH1010" s="190" t="s">
        <v>284</v>
      </c>
      <c r="EI1010" s="190" t="s">
        <v>283</v>
      </c>
      <c r="EJ1010" s="190" t="s">
        <v>245</v>
      </c>
      <c r="EK1010" s="190" t="s">
        <v>379</v>
      </c>
      <c r="EL1010" s="190" t="s">
        <v>272</v>
      </c>
      <c r="EM1010" s="190" t="s">
        <v>272</v>
      </c>
      <c r="EN1010" s="190" t="s">
        <v>272</v>
      </c>
      <c r="EO1010" s="190" t="s">
        <v>272</v>
      </c>
      <c r="EP1010" s="190" t="s">
        <v>378</v>
      </c>
      <c r="EQ1010" s="190">
        <v>4</v>
      </c>
      <c r="ER1010" s="190" t="s">
        <v>692</v>
      </c>
      <c r="ES1010" s="190" t="s">
        <v>297</v>
      </c>
      <c r="ET1010" s="190" t="s">
        <v>297</v>
      </c>
      <c r="EU1010" s="190" t="s">
        <v>297</v>
      </c>
      <c r="EV1010" s="190" t="s">
        <v>272</v>
      </c>
      <c r="EW1010" s="190" t="s">
        <v>691</v>
      </c>
      <c r="EX1010" s="190">
        <v>1</v>
      </c>
      <c r="EY1010" s="190" t="s">
        <v>318</v>
      </c>
      <c r="EZ1010" s="190" t="s">
        <v>268</v>
      </c>
      <c r="FA1010" s="190" t="s">
        <v>257</v>
      </c>
      <c r="FB1010" s="193">
        <v>2</v>
      </c>
      <c r="FC1010" s="190" t="s">
        <v>276</v>
      </c>
      <c r="FD1010" s="190" t="s">
        <v>300</v>
      </c>
      <c r="FE1010" s="190" t="s">
        <v>348</v>
      </c>
      <c r="FF1010" s="190" t="s">
        <v>262</v>
      </c>
      <c r="FG1010" s="190" t="s">
        <v>271</v>
      </c>
      <c r="FH1010" s="190" t="s">
        <v>271</v>
      </c>
      <c r="FI1010" s="190" t="s">
        <v>5507</v>
      </c>
      <c r="FJ1010" s="190" t="s">
        <v>5506</v>
      </c>
      <c r="FK1010" s="190" t="s">
        <v>5505</v>
      </c>
      <c r="FL1010" s="190" t="s">
        <v>5504</v>
      </c>
      <c r="FM1010" s="190" t="s">
        <v>5503</v>
      </c>
      <c r="FN1010" s="190" t="s">
        <v>5502</v>
      </c>
      <c r="FO1010" s="190" t="s">
        <v>271</v>
      </c>
      <c r="FP1010" s="190" t="s">
        <v>5501</v>
      </c>
      <c r="FQ1010" s="193">
        <v>0</v>
      </c>
      <c r="FR1010" s="193">
        <v>26467</v>
      </c>
      <c r="FS1010" s="190" t="s">
        <v>297</v>
      </c>
      <c r="FT1010" s="190" t="s">
        <v>297</v>
      </c>
      <c r="FU1010" s="190" t="s">
        <v>272</v>
      </c>
      <c r="FV1010" s="190" t="s">
        <v>272</v>
      </c>
      <c r="FW1010" s="190" t="s">
        <v>297</v>
      </c>
      <c r="FX1010" s="190" t="s">
        <v>297</v>
      </c>
      <c r="FY1010" s="190" t="s">
        <v>297</v>
      </c>
      <c r="FZ1010" s="190" t="s">
        <v>297</v>
      </c>
      <c r="GA1010" s="190" t="s">
        <v>297</v>
      </c>
      <c r="GB1010" s="190" t="s">
        <v>297</v>
      </c>
      <c r="GC1010" s="190" t="s">
        <v>297</v>
      </c>
      <c r="GD1010" s="190" t="s">
        <v>297</v>
      </c>
      <c r="GE1010" s="190" t="s">
        <v>271</v>
      </c>
    </row>
    <row r="1011" spans="1:187" x14ac:dyDescent="0.3">
      <c r="A1011" s="190" t="s">
        <v>372</v>
      </c>
      <c r="B1011" s="190">
        <v>3474</v>
      </c>
      <c r="C1011" s="190" t="s">
        <v>202</v>
      </c>
      <c r="D1011" s="190" t="s">
        <v>238</v>
      </c>
      <c r="E1011" s="190" t="s">
        <v>5500</v>
      </c>
      <c r="F1011" s="190" t="s">
        <v>5499</v>
      </c>
      <c r="G1011" s="190" t="s">
        <v>5395</v>
      </c>
      <c r="H1011" s="190" t="s">
        <v>369</v>
      </c>
      <c r="I1011" s="190" t="s">
        <v>3695</v>
      </c>
      <c r="J1011" s="190" t="s">
        <v>5498</v>
      </c>
      <c r="K1011" s="190" t="s">
        <v>271</v>
      </c>
      <c r="L1011" s="190" t="s">
        <v>271</v>
      </c>
      <c r="M1011" s="190" t="s">
        <v>271</v>
      </c>
      <c r="N1011" s="190" t="s">
        <v>271</v>
      </c>
      <c r="O1011" s="190" t="s">
        <v>271</v>
      </c>
      <c r="P1011" s="190" t="s">
        <v>271</v>
      </c>
      <c r="Q1011" s="191">
        <v>41091</v>
      </c>
      <c r="R1011" s="191">
        <v>42551</v>
      </c>
      <c r="T1011" s="190" t="s">
        <v>366</v>
      </c>
      <c r="U1011" s="194">
        <v>2664467</v>
      </c>
      <c r="V1011" s="190" t="s">
        <v>5497</v>
      </c>
      <c r="W1011" s="190" t="s">
        <v>2954</v>
      </c>
      <c r="X1011" s="190" t="s">
        <v>2953</v>
      </c>
      <c r="Y1011" s="190" t="s">
        <v>5496</v>
      </c>
      <c r="Z1011" s="190" t="s">
        <v>5495</v>
      </c>
      <c r="AA1011" s="190" t="s">
        <v>5494</v>
      </c>
      <c r="AB1011" s="190" t="s">
        <v>310</v>
      </c>
      <c r="AC1011" s="190" t="s">
        <v>5493</v>
      </c>
      <c r="AD1011" s="190" t="s">
        <v>325</v>
      </c>
      <c r="AE1011" s="190" t="s">
        <v>5492</v>
      </c>
      <c r="AF1011" s="190" t="s">
        <v>5491</v>
      </c>
      <c r="AG1011" s="193">
        <v>0</v>
      </c>
      <c r="AH1011" s="193">
        <v>0</v>
      </c>
      <c r="AI1011" s="193">
        <v>0</v>
      </c>
      <c r="AJ1011" s="193">
        <v>2806</v>
      </c>
      <c r="AK1011" s="193">
        <v>1871</v>
      </c>
      <c r="AL1011" s="193">
        <v>4677</v>
      </c>
      <c r="AM1011" s="193">
        <v>0</v>
      </c>
      <c r="AN1011" s="193">
        <v>0</v>
      </c>
      <c r="AO1011" s="193">
        <v>0</v>
      </c>
      <c r="AP1011" s="193">
        <v>0</v>
      </c>
      <c r="AQ1011" s="193">
        <v>0</v>
      </c>
      <c r="AR1011" s="193">
        <v>0</v>
      </c>
      <c r="AS1011" s="190" t="s">
        <v>271</v>
      </c>
      <c r="AT1011" s="193" t="s">
        <v>271</v>
      </c>
      <c r="AU1011" s="193" t="s">
        <v>271</v>
      </c>
      <c r="AV1011" s="190" t="s">
        <v>271</v>
      </c>
      <c r="AW1011" s="193" t="s">
        <v>271</v>
      </c>
      <c r="AX1011" s="193" t="s">
        <v>271</v>
      </c>
      <c r="AY1011" s="190" t="s">
        <v>271</v>
      </c>
      <c r="AZ1011" s="193" t="s">
        <v>271</v>
      </c>
      <c r="BA1011" s="193" t="s">
        <v>271</v>
      </c>
      <c r="BB1011" s="190" t="s">
        <v>271</v>
      </c>
      <c r="BC1011" s="193" t="s">
        <v>271</v>
      </c>
      <c r="BD1011" s="193" t="s">
        <v>271</v>
      </c>
      <c r="BE1011" s="190" t="s">
        <v>271</v>
      </c>
      <c r="BF1011" s="193" t="s">
        <v>271</v>
      </c>
      <c r="BG1011" s="193" t="s">
        <v>271</v>
      </c>
      <c r="BH1011" s="190" t="s">
        <v>271</v>
      </c>
      <c r="BI1011" s="193" t="s">
        <v>271</v>
      </c>
      <c r="BJ1011" s="193" t="s">
        <v>271</v>
      </c>
      <c r="BK1011" s="190" t="s">
        <v>271</v>
      </c>
      <c r="BL1011" s="193" t="s">
        <v>271</v>
      </c>
      <c r="BM1011" s="193" t="s">
        <v>271</v>
      </c>
      <c r="BN1011" s="190" t="s">
        <v>271</v>
      </c>
      <c r="BO1011" s="193" t="s">
        <v>271</v>
      </c>
      <c r="BP1011" s="193" t="s">
        <v>271</v>
      </c>
      <c r="BQ1011" s="190" t="s">
        <v>271</v>
      </c>
      <c r="BR1011" s="193" t="s">
        <v>271</v>
      </c>
      <c r="BS1011" s="193" t="s">
        <v>271</v>
      </c>
      <c r="BT1011" s="190" t="s">
        <v>271</v>
      </c>
      <c r="BU1011" s="193" t="s">
        <v>271</v>
      </c>
      <c r="BV1011" s="193" t="s">
        <v>271</v>
      </c>
      <c r="BW1011" s="193">
        <v>0</v>
      </c>
      <c r="BX1011" s="193">
        <v>0</v>
      </c>
      <c r="BY1011" s="193">
        <v>0</v>
      </c>
      <c r="BZ1011" s="193">
        <v>141</v>
      </c>
      <c r="CA1011" s="193">
        <v>190</v>
      </c>
      <c r="CB1011" s="193">
        <v>331</v>
      </c>
      <c r="CC1011" s="190" t="s">
        <v>271</v>
      </c>
      <c r="CD1011" s="193" t="s">
        <v>271</v>
      </c>
      <c r="CE1011" s="193" t="s">
        <v>271</v>
      </c>
      <c r="CF1011" s="190" t="s">
        <v>271</v>
      </c>
      <c r="CG1011" s="193" t="s">
        <v>271</v>
      </c>
      <c r="CH1011" s="193" t="s">
        <v>271</v>
      </c>
      <c r="CI1011" s="190" t="s">
        <v>271</v>
      </c>
      <c r="CJ1011" s="193" t="s">
        <v>271</v>
      </c>
      <c r="CK1011" s="193" t="s">
        <v>271</v>
      </c>
      <c r="CL1011" s="190" t="s">
        <v>271</v>
      </c>
      <c r="CM1011" s="193" t="s">
        <v>271</v>
      </c>
      <c r="CN1011" s="193" t="s">
        <v>271</v>
      </c>
      <c r="CO1011" s="190" t="s">
        <v>287</v>
      </c>
      <c r="CP1011" s="193">
        <v>0</v>
      </c>
      <c r="CQ1011" s="193">
        <v>0</v>
      </c>
      <c r="CR1011" s="190" t="s">
        <v>271</v>
      </c>
      <c r="CS1011" s="193" t="s">
        <v>271</v>
      </c>
      <c r="CT1011" s="193" t="s">
        <v>271</v>
      </c>
      <c r="CU1011" s="190" t="s">
        <v>271</v>
      </c>
      <c r="CV1011" s="193" t="s">
        <v>271</v>
      </c>
      <c r="CW1011" s="193" t="s">
        <v>271</v>
      </c>
      <c r="CX1011" s="190" t="s">
        <v>271</v>
      </c>
      <c r="CY1011" s="193" t="s">
        <v>271</v>
      </c>
      <c r="CZ1011" s="193" t="s">
        <v>271</v>
      </c>
      <c r="DA1011" s="190" t="s">
        <v>271</v>
      </c>
      <c r="DB1011" s="193" t="s">
        <v>271</v>
      </c>
      <c r="DC1011" s="193" t="s">
        <v>271</v>
      </c>
      <c r="DD1011" s="190" t="s">
        <v>271</v>
      </c>
      <c r="DE1011" s="193" t="s">
        <v>271</v>
      </c>
      <c r="DF1011" s="193" t="s">
        <v>271</v>
      </c>
      <c r="DG1011" s="190" t="s">
        <v>271</v>
      </c>
      <c r="DH1011" s="193" t="s">
        <v>271</v>
      </c>
      <c r="DI1011" s="193" t="s">
        <v>271</v>
      </c>
      <c r="DJ1011" s="190" t="s">
        <v>271</v>
      </c>
      <c r="DK1011" s="193" t="s">
        <v>271</v>
      </c>
      <c r="DL1011" s="193" t="s">
        <v>271</v>
      </c>
      <c r="DM1011" s="190" t="s">
        <v>271</v>
      </c>
      <c r="DN1011" s="193" t="s">
        <v>271</v>
      </c>
      <c r="DO1011" s="193" t="s">
        <v>271</v>
      </c>
      <c r="DP1011" s="190" t="s">
        <v>271</v>
      </c>
      <c r="DQ1011" s="193" t="s">
        <v>271</v>
      </c>
      <c r="DR1011" s="193" t="s">
        <v>271</v>
      </c>
      <c r="DS1011" s="190" t="s">
        <v>271</v>
      </c>
      <c r="DT1011" s="193" t="s">
        <v>271</v>
      </c>
      <c r="DU1011" s="193" t="s">
        <v>271</v>
      </c>
      <c r="DV1011" s="190" t="s">
        <v>271</v>
      </c>
      <c r="DW1011" s="193" t="s">
        <v>271</v>
      </c>
      <c r="DX1011" s="193" t="s">
        <v>271</v>
      </c>
      <c r="DY1011" s="190" t="s">
        <v>356</v>
      </c>
      <c r="DZ1011" s="190" t="s">
        <v>272</v>
      </c>
      <c r="EA1011" s="190" t="s">
        <v>564</v>
      </c>
      <c r="EB1011" s="190" t="s">
        <v>307</v>
      </c>
      <c r="EC1011" s="190" t="s">
        <v>297</v>
      </c>
      <c r="ED1011" s="190" t="s">
        <v>271</v>
      </c>
      <c r="EE1011" s="190" t="s">
        <v>271</v>
      </c>
      <c r="EF1011" s="190" t="s">
        <v>5490</v>
      </c>
      <c r="EG1011" s="190" t="s">
        <v>321</v>
      </c>
      <c r="EH1011" s="190" t="s">
        <v>380</v>
      </c>
      <c r="EI1011" s="190" t="s">
        <v>319</v>
      </c>
      <c r="EJ1011" s="190" t="s">
        <v>245</v>
      </c>
      <c r="EK1011" s="190" t="s">
        <v>379</v>
      </c>
      <c r="EL1011" s="190" t="s">
        <v>272</v>
      </c>
      <c r="EM1011" s="190" t="s">
        <v>272</v>
      </c>
      <c r="EN1011" s="190" t="s">
        <v>272</v>
      </c>
      <c r="EO1011" s="190" t="s">
        <v>272</v>
      </c>
      <c r="EP1011" s="190" t="s">
        <v>378</v>
      </c>
      <c r="EQ1011" s="190">
        <v>4</v>
      </c>
      <c r="ER1011" s="190" t="s">
        <v>349</v>
      </c>
      <c r="ES1011" s="190" t="s">
        <v>272</v>
      </c>
      <c r="ET1011" s="190" t="s">
        <v>272</v>
      </c>
      <c r="EU1011" s="190" t="s">
        <v>272</v>
      </c>
      <c r="EV1011" s="190" t="s">
        <v>272</v>
      </c>
      <c r="EW1011" s="190" t="s">
        <v>303</v>
      </c>
      <c r="EX1011" s="190">
        <v>4</v>
      </c>
      <c r="EY1011" s="190" t="s">
        <v>302</v>
      </c>
      <c r="EZ1011" s="190" t="s">
        <v>268</v>
      </c>
      <c r="FA1011" s="190" t="s">
        <v>258</v>
      </c>
      <c r="FB1011" s="193">
        <v>2</v>
      </c>
      <c r="FC1011" s="190" t="s">
        <v>348</v>
      </c>
      <c r="FD1011" s="190" t="s">
        <v>276</v>
      </c>
      <c r="FE1011" s="190" t="s">
        <v>377</v>
      </c>
      <c r="FF1011" s="190" t="s">
        <v>264</v>
      </c>
      <c r="FG1011" s="190" t="s">
        <v>5489</v>
      </c>
      <c r="FH1011" s="190" t="s">
        <v>5488</v>
      </c>
      <c r="FI1011" s="190" t="s">
        <v>271</v>
      </c>
      <c r="FJ1011" s="190" t="s">
        <v>271</v>
      </c>
      <c r="FK1011" s="190" t="s">
        <v>271</v>
      </c>
      <c r="FL1011" s="190" t="s">
        <v>5487</v>
      </c>
      <c r="FM1011" s="190" t="s">
        <v>5486</v>
      </c>
      <c r="FN1011" s="190" t="s">
        <v>5485</v>
      </c>
      <c r="FO1011" s="190" t="s">
        <v>271</v>
      </c>
      <c r="FP1011" s="190" t="s">
        <v>5484</v>
      </c>
      <c r="FQ1011" s="193">
        <v>0</v>
      </c>
      <c r="FR1011" s="193">
        <v>331</v>
      </c>
      <c r="FS1011" s="190" t="s">
        <v>272</v>
      </c>
      <c r="FT1011" s="190" t="s">
        <v>297</v>
      </c>
      <c r="FU1011" s="190" t="s">
        <v>297</v>
      </c>
      <c r="FV1011" s="190" t="s">
        <v>297</v>
      </c>
      <c r="FW1011" s="190" t="s">
        <v>297</v>
      </c>
      <c r="FX1011" s="190" t="s">
        <v>297</v>
      </c>
      <c r="FY1011" s="190" t="s">
        <v>297</v>
      </c>
      <c r="FZ1011" s="190" t="s">
        <v>297</v>
      </c>
      <c r="GA1011" s="190" t="s">
        <v>297</v>
      </c>
      <c r="GB1011" s="190" t="s">
        <v>297</v>
      </c>
      <c r="GC1011" s="190" t="s">
        <v>272</v>
      </c>
      <c r="GD1011" s="190" t="s">
        <v>272</v>
      </c>
      <c r="GE1011" s="190" t="s">
        <v>271</v>
      </c>
    </row>
    <row r="1012" spans="1:187" x14ac:dyDescent="0.3">
      <c r="A1012" s="190" t="s">
        <v>372</v>
      </c>
      <c r="B1012" s="190">
        <v>3479</v>
      </c>
      <c r="C1012" s="190" t="s">
        <v>202</v>
      </c>
      <c r="D1012" s="190" t="s">
        <v>238</v>
      </c>
      <c r="E1012" s="190" t="s">
        <v>5483</v>
      </c>
      <c r="F1012" s="190" t="s">
        <v>5482</v>
      </c>
      <c r="G1012" s="190" t="s">
        <v>5395</v>
      </c>
      <c r="H1012" s="190" t="s">
        <v>369</v>
      </c>
      <c r="I1012" s="190" t="s">
        <v>3695</v>
      </c>
      <c r="J1012" s="190" t="s">
        <v>5481</v>
      </c>
      <c r="K1012" s="190" t="s">
        <v>271</v>
      </c>
      <c r="L1012" s="190" t="s">
        <v>271</v>
      </c>
      <c r="M1012" s="190" t="s">
        <v>271</v>
      </c>
      <c r="N1012" s="190" t="s">
        <v>271</v>
      </c>
      <c r="O1012" s="190" t="s">
        <v>271</v>
      </c>
      <c r="P1012" s="190" t="s">
        <v>271</v>
      </c>
      <c r="Q1012" s="191">
        <v>42339</v>
      </c>
      <c r="R1012" s="191">
        <v>42704</v>
      </c>
      <c r="T1012" s="190" t="s">
        <v>452</v>
      </c>
      <c r="U1012" s="194">
        <v>1530726</v>
      </c>
      <c r="V1012" s="190" t="s">
        <v>2955</v>
      </c>
      <c r="W1012" s="190" t="s">
        <v>2954</v>
      </c>
      <c r="X1012" s="190" t="s">
        <v>2953</v>
      </c>
      <c r="Y1012" s="190" t="s">
        <v>2957</v>
      </c>
      <c r="Z1012" s="190" t="s">
        <v>2086</v>
      </c>
      <c r="AA1012" s="190" t="s">
        <v>2956</v>
      </c>
      <c r="AB1012" s="190" t="s">
        <v>448</v>
      </c>
      <c r="AC1012" s="190" t="s">
        <v>5480</v>
      </c>
      <c r="AD1012" s="190" t="s">
        <v>325</v>
      </c>
      <c r="AE1012" s="190" t="s">
        <v>5479</v>
      </c>
      <c r="AF1012" s="190" t="s">
        <v>5478</v>
      </c>
      <c r="AG1012" s="193">
        <v>17388</v>
      </c>
      <c r="AH1012" s="193">
        <v>16702</v>
      </c>
      <c r="AI1012" s="193">
        <v>34090</v>
      </c>
      <c r="AJ1012" s="193">
        <v>9755</v>
      </c>
      <c r="AK1012" s="193">
        <v>10153</v>
      </c>
      <c r="AL1012" s="193">
        <v>19908</v>
      </c>
      <c r="AM1012" s="193">
        <v>0</v>
      </c>
      <c r="AN1012" s="193">
        <v>0</v>
      </c>
      <c r="AO1012" s="193">
        <v>0</v>
      </c>
      <c r="AP1012" s="193">
        <v>5117</v>
      </c>
      <c r="AQ1012" s="193">
        <v>5324</v>
      </c>
      <c r="AR1012" s="193">
        <v>10441</v>
      </c>
      <c r="AS1012" s="190" t="s">
        <v>271</v>
      </c>
      <c r="AT1012" s="193" t="s">
        <v>271</v>
      </c>
      <c r="AU1012" s="193" t="s">
        <v>271</v>
      </c>
      <c r="AV1012" s="190" t="s">
        <v>271</v>
      </c>
      <c r="AW1012" s="193" t="s">
        <v>271</v>
      </c>
      <c r="AX1012" s="193" t="s">
        <v>271</v>
      </c>
      <c r="AY1012" s="190" t="s">
        <v>287</v>
      </c>
      <c r="AZ1012" s="193">
        <v>6108</v>
      </c>
      <c r="BA1012" s="193">
        <v>0</v>
      </c>
      <c r="BB1012" s="190" t="s">
        <v>271</v>
      </c>
      <c r="BC1012" s="193" t="s">
        <v>271</v>
      </c>
      <c r="BD1012" s="193" t="s">
        <v>271</v>
      </c>
      <c r="BE1012" s="190" t="s">
        <v>271</v>
      </c>
      <c r="BF1012" s="193" t="s">
        <v>271</v>
      </c>
      <c r="BG1012" s="193" t="s">
        <v>271</v>
      </c>
      <c r="BH1012" s="190" t="s">
        <v>271</v>
      </c>
      <c r="BI1012" s="193" t="s">
        <v>271</v>
      </c>
      <c r="BJ1012" s="193" t="s">
        <v>271</v>
      </c>
      <c r="BK1012" s="190" t="s">
        <v>271</v>
      </c>
      <c r="BL1012" s="193" t="s">
        <v>271</v>
      </c>
      <c r="BM1012" s="193" t="s">
        <v>271</v>
      </c>
      <c r="BN1012" s="190" t="s">
        <v>271</v>
      </c>
      <c r="BO1012" s="193" t="s">
        <v>271</v>
      </c>
      <c r="BP1012" s="193" t="s">
        <v>271</v>
      </c>
      <c r="BQ1012" s="190" t="s">
        <v>271</v>
      </c>
      <c r="BR1012" s="193" t="s">
        <v>271</v>
      </c>
      <c r="BS1012" s="193" t="s">
        <v>271</v>
      </c>
      <c r="BT1012" s="190" t="s">
        <v>287</v>
      </c>
      <c r="BU1012" s="193">
        <v>4333</v>
      </c>
      <c r="BV1012" s="193">
        <v>0</v>
      </c>
      <c r="BW1012" s="193" t="s">
        <v>271</v>
      </c>
      <c r="BX1012" s="193" t="s">
        <v>271</v>
      </c>
      <c r="BY1012" s="193">
        <v>0</v>
      </c>
      <c r="BZ1012" s="193" t="s">
        <v>271</v>
      </c>
      <c r="CA1012" s="193" t="s">
        <v>271</v>
      </c>
      <c r="CB1012" s="193">
        <v>0</v>
      </c>
      <c r="CC1012" s="190" t="s">
        <v>271</v>
      </c>
      <c r="CD1012" s="193" t="s">
        <v>271</v>
      </c>
      <c r="CE1012" s="193" t="s">
        <v>271</v>
      </c>
      <c r="CF1012" s="190" t="s">
        <v>271</v>
      </c>
      <c r="CG1012" s="193" t="s">
        <v>271</v>
      </c>
      <c r="CH1012" s="193" t="s">
        <v>271</v>
      </c>
      <c r="CI1012" s="190" t="s">
        <v>271</v>
      </c>
      <c r="CJ1012" s="193" t="s">
        <v>271</v>
      </c>
      <c r="CK1012" s="193" t="s">
        <v>271</v>
      </c>
      <c r="CL1012" s="190" t="s">
        <v>271</v>
      </c>
      <c r="CM1012" s="193" t="s">
        <v>271</v>
      </c>
      <c r="CN1012" s="193" t="s">
        <v>271</v>
      </c>
      <c r="CO1012" s="190" t="s">
        <v>271</v>
      </c>
      <c r="CP1012" s="193" t="s">
        <v>271</v>
      </c>
      <c r="CQ1012" s="193" t="s">
        <v>271</v>
      </c>
      <c r="CR1012" s="190" t="s">
        <v>271</v>
      </c>
      <c r="CS1012" s="193" t="s">
        <v>271</v>
      </c>
      <c r="CT1012" s="193" t="s">
        <v>271</v>
      </c>
      <c r="CU1012" s="190" t="s">
        <v>271</v>
      </c>
      <c r="CV1012" s="193" t="s">
        <v>271</v>
      </c>
      <c r="CW1012" s="193" t="s">
        <v>271</v>
      </c>
      <c r="CX1012" s="190" t="s">
        <v>271</v>
      </c>
      <c r="CY1012" s="193" t="s">
        <v>271</v>
      </c>
      <c r="CZ1012" s="193" t="s">
        <v>271</v>
      </c>
      <c r="DA1012" s="190" t="s">
        <v>271</v>
      </c>
      <c r="DB1012" s="193" t="s">
        <v>271</v>
      </c>
      <c r="DC1012" s="193" t="s">
        <v>271</v>
      </c>
      <c r="DD1012" s="190" t="s">
        <v>271</v>
      </c>
      <c r="DE1012" s="193" t="s">
        <v>271</v>
      </c>
      <c r="DF1012" s="193" t="s">
        <v>271</v>
      </c>
      <c r="DG1012" s="190" t="s">
        <v>271</v>
      </c>
      <c r="DH1012" s="193" t="s">
        <v>271</v>
      </c>
      <c r="DI1012" s="193" t="s">
        <v>271</v>
      </c>
      <c r="DJ1012" s="190" t="s">
        <v>271</v>
      </c>
      <c r="DK1012" s="193" t="s">
        <v>271</v>
      </c>
      <c r="DL1012" s="193" t="s">
        <v>271</v>
      </c>
      <c r="DM1012" s="190" t="s">
        <v>271</v>
      </c>
      <c r="DN1012" s="193" t="s">
        <v>271</v>
      </c>
      <c r="DO1012" s="193" t="s">
        <v>271</v>
      </c>
      <c r="DP1012" s="190" t="s">
        <v>271</v>
      </c>
      <c r="DQ1012" s="193" t="s">
        <v>271</v>
      </c>
      <c r="DR1012" s="193" t="s">
        <v>271</v>
      </c>
      <c r="DS1012" s="190" t="s">
        <v>271</v>
      </c>
      <c r="DT1012" s="193" t="s">
        <v>271</v>
      </c>
      <c r="DU1012" s="193" t="s">
        <v>271</v>
      </c>
      <c r="DV1012" s="190" t="s">
        <v>271</v>
      </c>
      <c r="DW1012" s="193" t="s">
        <v>271</v>
      </c>
      <c r="DX1012" s="193" t="s">
        <v>271</v>
      </c>
      <c r="DY1012" s="190" t="s">
        <v>356</v>
      </c>
      <c r="DZ1012" s="190" t="s">
        <v>272</v>
      </c>
      <c r="EA1012" s="190" t="s">
        <v>355</v>
      </c>
      <c r="EB1012" s="190" t="s">
        <v>307</v>
      </c>
      <c r="EC1012" s="190" t="s">
        <v>272</v>
      </c>
      <c r="ED1012" s="190" t="s">
        <v>381</v>
      </c>
      <c r="EE1012" s="190" t="s">
        <v>307</v>
      </c>
      <c r="EF1012" s="190" t="s">
        <v>5477</v>
      </c>
      <c r="EG1012" s="190" t="s">
        <v>352</v>
      </c>
      <c r="EH1012" s="190" t="s">
        <v>284</v>
      </c>
      <c r="EI1012" s="190" t="s">
        <v>283</v>
      </c>
      <c r="EJ1012" s="190" t="s">
        <v>245</v>
      </c>
      <c r="EK1012" s="190" t="s">
        <v>379</v>
      </c>
      <c r="EL1012" s="190" t="s">
        <v>272</v>
      </c>
      <c r="EM1012" s="190" t="s">
        <v>272</v>
      </c>
      <c r="EN1012" s="190" t="s">
        <v>272</v>
      </c>
      <c r="EO1012" s="190" t="s">
        <v>272</v>
      </c>
      <c r="EP1012" s="190" t="s">
        <v>378</v>
      </c>
      <c r="EQ1012" s="190">
        <v>4</v>
      </c>
      <c r="ER1012" s="190" t="s">
        <v>349</v>
      </c>
      <c r="ES1012" s="190" t="s">
        <v>297</v>
      </c>
      <c r="ET1012" s="190" t="s">
        <v>297</v>
      </c>
      <c r="EU1012" s="190" t="s">
        <v>297</v>
      </c>
      <c r="EV1012" s="190" t="s">
        <v>297</v>
      </c>
      <c r="EW1012" s="190" t="s">
        <v>691</v>
      </c>
      <c r="EX1012" s="190">
        <v>0</v>
      </c>
      <c r="EY1012" s="190" t="s">
        <v>318</v>
      </c>
      <c r="EZ1012" s="190" t="s">
        <v>268</v>
      </c>
      <c r="FA1012" s="190" t="s">
        <v>259</v>
      </c>
      <c r="FB1012" s="193">
        <v>0</v>
      </c>
      <c r="FC1012" s="190" t="s">
        <v>271</v>
      </c>
      <c r="FD1012" s="190" t="s">
        <v>271</v>
      </c>
      <c r="FE1012" s="190" t="s">
        <v>271</v>
      </c>
      <c r="FF1012" s="190" t="s">
        <v>262</v>
      </c>
      <c r="FG1012" s="190" t="s">
        <v>271</v>
      </c>
      <c r="FH1012" s="190" t="s">
        <v>271</v>
      </c>
      <c r="FI1012" s="190" t="s">
        <v>271</v>
      </c>
      <c r="FJ1012" s="190" t="s">
        <v>271</v>
      </c>
      <c r="FK1012" s="190" t="s">
        <v>271</v>
      </c>
      <c r="FL1012" s="190" t="s">
        <v>271</v>
      </c>
      <c r="FM1012" s="190" t="s">
        <v>271</v>
      </c>
      <c r="FN1012" s="190" t="s">
        <v>271</v>
      </c>
      <c r="FO1012" s="190" t="s">
        <v>271</v>
      </c>
      <c r="FP1012" s="190" t="s">
        <v>2948</v>
      </c>
      <c r="FQ1012" s="193">
        <v>0</v>
      </c>
      <c r="FR1012" s="193">
        <v>10441</v>
      </c>
      <c r="FS1012" s="190" t="s">
        <v>297</v>
      </c>
      <c r="FT1012" s="190" t="s">
        <v>271</v>
      </c>
      <c r="FU1012" s="190" t="s">
        <v>272</v>
      </c>
      <c r="FV1012" s="190" t="s">
        <v>272</v>
      </c>
      <c r="FW1012" s="190" t="s">
        <v>297</v>
      </c>
      <c r="FX1012" s="190" t="s">
        <v>297</v>
      </c>
      <c r="FY1012" s="190" t="s">
        <v>297</v>
      </c>
      <c r="FZ1012" s="190" t="s">
        <v>297</v>
      </c>
      <c r="GA1012" s="190" t="s">
        <v>297</v>
      </c>
      <c r="GB1012" s="190" t="s">
        <v>297</v>
      </c>
      <c r="GC1012" s="190" t="s">
        <v>297</v>
      </c>
      <c r="GD1012" s="190" t="s">
        <v>297</v>
      </c>
      <c r="GE1012" s="190" t="s">
        <v>271</v>
      </c>
    </row>
    <row r="1013" spans="1:187" x14ac:dyDescent="0.3">
      <c r="A1013" s="190" t="s">
        <v>372</v>
      </c>
      <c r="B1013" s="190">
        <v>3476</v>
      </c>
      <c r="C1013" s="190" t="s">
        <v>202</v>
      </c>
      <c r="D1013" s="190" t="s">
        <v>238</v>
      </c>
      <c r="E1013" s="190" t="s">
        <v>2978</v>
      </c>
      <c r="F1013" s="190" t="s">
        <v>2977</v>
      </c>
      <c r="G1013" s="190" t="s">
        <v>2855</v>
      </c>
      <c r="H1013" s="190" t="s">
        <v>369</v>
      </c>
      <c r="I1013" s="190" t="s">
        <v>544</v>
      </c>
      <c r="J1013" s="190" t="s">
        <v>2958</v>
      </c>
      <c r="K1013" s="190" t="s">
        <v>271</v>
      </c>
      <c r="L1013" s="190" t="s">
        <v>271</v>
      </c>
      <c r="M1013" s="190" t="s">
        <v>271</v>
      </c>
      <c r="N1013" s="190" t="s">
        <v>271</v>
      </c>
      <c r="O1013" s="190" t="s">
        <v>271</v>
      </c>
      <c r="P1013" s="190" t="s">
        <v>271</v>
      </c>
      <c r="Q1013" s="191">
        <v>42006</v>
      </c>
      <c r="R1013" s="191">
        <v>42338</v>
      </c>
      <c r="S1013" s="191">
        <v>42400</v>
      </c>
      <c r="T1013" s="190" t="s">
        <v>452</v>
      </c>
      <c r="U1013" s="194">
        <v>997786</v>
      </c>
      <c r="V1013" s="190" t="s">
        <v>2957</v>
      </c>
      <c r="W1013" s="190" t="s">
        <v>2086</v>
      </c>
      <c r="X1013" s="190" t="s">
        <v>2956</v>
      </c>
      <c r="Y1013" s="190" t="s">
        <v>2955</v>
      </c>
      <c r="Z1013" s="190" t="s">
        <v>2954</v>
      </c>
      <c r="AA1013" s="190" t="s">
        <v>2953</v>
      </c>
      <c r="AB1013" s="190" t="s">
        <v>448</v>
      </c>
      <c r="AC1013" s="190" t="s">
        <v>2976</v>
      </c>
      <c r="AD1013" s="190" t="s">
        <v>289</v>
      </c>
      <c r="AE1013" s="190" t="s">
        <v>2975</v>
      </c>
      <c r="AF1013" s="190" t="s">
        <v>2974</v>
      </c>
      <c r="AG1013" s="193">
        <v>0</v>
      </c>
      <c r="AH1013" s="193">
        <v>0</v>
      </c>
      <c r="AI1013" s="193">
        <v>0</v>
      </c>
      <c r="AJ1013" s="193">
        <v>1862</v>
      </c>
      <c r="AK1013" s="193">
        <v>1939</v>
      </c>
      <c r="AL1013" s="193">
        <v>3801</v>
      </c>
      <c r="AM1013" s="193">
        <v>0</v>
      </c>
      <c r="AN1013" s="193">
        <v>0</v>
      </c>
      <c r="AO1013" s="193">
        <v>0</v>
      </c>
      <c r="AP1013" s="193">
        <v>1862</v>
      </c>
      <c r="AQ1013" s="193">
        <v>1939</v>
      </c>
      <c r="AR1013" s="193">
        <v>3801</v>
      </c>
      <c r="AS1013" s="190" t="s">
        <v>271</v>
      </c>
      <c r="AT1013" s="193" t="s">
        <v>271</v>
      </c>
      <c r="AU1013" s="193" t="s">
        <v>271</v>
      </c>
      <c r="AV1013" s="190" t="s">
        <v>271</v>
      </c>
      <c r="AW1013" s="193" t="s">
        <v>271</v>
      </c>
      <c r="AX1013" s="193" t="s">
        <v>271</v>
      </c>
      <c r="AY1013" s="190" t="s">
        <v>287</v>
      </c>
      <c r="AZ1013" s="193">
        <v>2800</v>
      </c>
      <c r="BA1013" s="193">
        <v>0</v>
      </c>
      <c r="BB1013" s="190" t="s">
        <v>271</v>
      </c>
      <c r="BC1013" s="193" t="s">
        <v>271</v>
      </c>
      <c r="BD1013" s="193" t="s">
        <v>271</v>
      </c>
      <c r="BE1013" s="190" t="s">
        <v>271</v>
      </c>
      <c r="BF1013" s="193" t="s">
        <v>271</v>
      </c>
      <c r="BG1013" s="193" t="s">
        <v>271</v>
      </c>
      <c r="BH1013" s="190" t="s">
        <v>271</v>
      </c>
      <c r="BI1013" s="193" t="s">
        <v>271</v>
      </c>
      <c r="BJ1013" s="193" t="s">
        <v>271</v>
      </c>
      <c r="BK1013" s="190" t="s">
        <v>271</v>
      </c>
      <c r="BL1013" s="193" t="s">
        <v>271</v>
      </c>
      <c r="BM1013" s="193" t="s">
        <v>271</v>
      </c>
      <c r="BN1013" s="190" t="s">
        <v>271</v>
      </c>
      <c r="BO1013" s="193" t="s">
        <v>271</v>
      </c>
      <c r="BP1013" s="193" t="s">
        <v>271</v>
      </c>
      <c r="BQ1013" s="190" t="s">
        <v>271</v>
      </c>
      <c r="BR1013" s="193" t="s">
        <v>271</v>
      </c>
      <c r="BS1013" s="193" t="s">
        <v>271</v>
      </c>
      <c r="BT1013" s="190" t="s">
        <v>287</v>
      </c>
      <c r="BU1013" s="193">
        <v>3801</v>
      </c>
      <c r="BV1013" s="193">
        <v>0</v>
      </c>
      <c r="BW1013" s="193">
        <v>0</v>
      </c>
      <c r="BX1013" s="193">
        <v>0</v>
      </c>
      <c r="BY1013" s="193">
        <v>0</v>
      </c>
      <c r="BZ1013" s="193">
        <v>0</v>
      </c>
      <c r="CA1013" s="193">
        <v>0</v>
      </c>
      <c r="CB1013" s="193">
        <v>0</v>
      </c>
      <c r="CC1013" s="190" t="s">
        <v>271</v>
      </c>
      <c r="CD1013" s="193" t="s">
        <v>271</v>
      </c>
      <c r="CE1013" s="193" t="s">
        <v>271</v>
      </c>
      <c r="CF1013" s="190" t="s">
        <v>271</v>
      </c>
      <c r="CG1013" s="193" t="s">
        <v>271</v>
      </c>
      <c r="CH1013" s="193" t="s">
        <v>271</v>
      </c>
      <c r="CI1013" s="190" t="s">
        <v>271</v>
      </c>
      <c r="CJ1013" s="193" t="s">
        <v>271</v>
      </c>
      <c r="CK1013" s="193" t="s">
        <v>271</v>
      </c>
      <c r="CL1013" s="190" t="s">
        <v>271</v>
      </c>
      <c r="CM1013" s="193" t="s">
        <v>271</v>
      </c>
      <c r="CN1013" s="193" t="s">
        <v>271</v>
      </c>
      <c r="CO1013" s="190" t="s">
        <v>271</v>
      </c>
      <c r="CP1013" s="193" t="s">
        <v>271</v>
      </c>
      <c r="CQ1013" s="193" t="s">
        <v>271</v>
      </c>
      <c r="CR1013" s="190" t="s">
        <v>271</v>
      </c>
      <c r="CS1013" s="193" t="s">
        <v>271</v>
      </c>
      <c r="CT1013" s="193" t="s">
        <v>271</v>
      </c>
      <c r="CU1013" s="190" t="s">
        <v>271</v>
      </c>
      <c r="CV1013" s="193" t="s">
        <v>271</v>
      </c>
      <c r="CW1013" s="193" t="s">
        <v>271</v>
      </c>
      <c r="CX1013" s="190" t="s">
        <v>271</v>
      </c>
      <c r="CY1013" s="193" t="s">
        <v>271</v>
      </c>
      <c r="CZ1013" s="193" t="s">
        <v>271</v>
      </c>
      <c r="DA1013" s="190" t="s">
        <v>271</v>
      </c>
      <c r="DB1013" s="193" t="s">
        <v>271</v>
      </c>
      <c r="DC1013" s="193" t="s">
        <v>271</v>
      </c>
      <c r="DD1013" s="190" t="s">
        <v>271</v>
      </c>
      <c r="DE1013" s="193" t="s">
        <v>271</v>
      </c>
      <c r="DF1013" s="193" t="s">
        <v>271</v>
      </c>
      <c r="DG1013" s="190" t="s">
        <v>271</v>
      </c>
      <c r="DH1013" s="193" t="s">
        <v>271</v>
      </c>
      <c r="DI1013" s="193" t="s">
        <v>271</v>
      </c>
      <c r="DJ1013" s="190" t="s">
        <v>271</v>
      </c>
      <c r="DK1013" s="193" t="s">
        <v>271</v>
      </c>
      <c r="DL1013" s="193" t="s">
        <v>271</v>
      </c>
      <c r="DM1013" s="190" t="s">
        <v>271</v>
      </c>
      <c r="DN1013" s="193" t="s">
        <v>271</v>
      </c>
      <c r="DO1013" s="193" t="s">
        <v>271</v>
      </c>
      <c r="DP1013" s="190" t="s">
        <v>271</v>
      </c>
      <c r="DQ1013" s="193" t="s">
        <v>271</v>
      </c>
      <c r="DR1013" s="193" t="s">
        <v>271</v>
      </c>
      <c r="DS1013" s="190" t="s">
        <v>271</v>
      </c>
      <c r="DT1013" s="193" t="s">
        <v>271</v>
      </c>
      <c r="DU1013" s="193" t="s">
        <v>271</v>
      </c>
      <c r="DV1013" s="190" t="s">
        <v>271</v>
      </c>
      <c r="DW1013" s="193" t="s">
        <v>271</v>
      </c>
      <c r="DX1013" s="193" t="s">
        <v>271</v>
      </c>
      <c r="DY1013" s="190" t="s">
        <v>271</v>
      </c>
      <c r="DZ1013" s="190" t="s">
        <v>272</v>
      </c>
      <c r="EA1013" s="190" t="s">
        <v>539</v>
      </c>
      <c r="EB1013" s="190" t="s">
        <v>307</v>
      </c>
      <c r="EC1013" s="190" t="s">
        <v>271</v>
      </c>
      <c r="ED1013" s="190" t="s">
        <v>271</v>
      </c>
      <c r="EE1013" s="190" t="s">
        <v>271</v>
      </c>
      <c r="EF1013" s="190" t="s">
        <v>2973</v>
      </c>
      <c r="EG1013" s="190" t="s">
        <v>285</v>
      </c>
      <c r="EH1013" s="190" t="s">
        <v>284</v>
      </c>
      <c r="EI1013" s="190" t="s">
        <v>283</v>
      </c>
      <c r="EJ1013" s="190" t="s">
        <v>245</v>
      </c>
      <c r="EK1013" s="190" t="s">
        <v>379</v>
      </c>
      <c r="EL1013" s="190" t="s">
        <v>272</v>
      </c>
      <c r="EM1013" s="190" t="s">
        <v>272</v>
      </c>
      <c r="EN1013" s="190" t="s">
        <v>272</v>
      </c>
      <c r="EO1013" s="190" t="s">
        <v>272</v>
      </c>
      <c r="EP1013" s="190" t="s">
        <v>378</v>
      </c>
      <c r="EQ1013" s="190">
        <v>4</v>
      </c>
      <c r="ER1013" s="190" t="s">
        <v>349</v>
      </c>
      <c r="ES1013" s="190" t="s">
        <v>297</v>
      </c>
      <c r="ET1013" s="190" t="s">
        <v>297</v>
      </c>
      <c r="EU1013" s="190" t="s">
        <v>297</v>
      </c>
      <c r="EV1013" s="190" t="s">
        <v>297</v>
      </c>
      <c r="EW1013" s="190" t="s">
        <v>691</v>
      </c>
      <c r="EX1013" s="190" t="s">
        <v>271</v>
      </c>
      <c r="EY1013" s="190" t="s">
        <v>318</v>
      </c>
      <c r="EZ1013" s="190" t="s">
        <v>268</v>
      </c>
      <c r="FA1013" s="190" t="s">
        <v>257</v>
      </c>
      <c r="FB1013" s="193">
        <v>1</v>
      </c>
      <c r="FC1013" s="190" t="s">
        <v>300</v>
      </c>
      <c r="FD1013" s="190" t="s">
        <v>348</v>
      </c>
      <c r="FE1013" s="190" t="s">
        <v>276</v>
      </c>
      <c r="FF1013" s="190" t="s">
        <v>264</v>
      </c>
      <c r="FG1013" s="190" t="s">
        <v>2961</v>
      </c>
      <c r="FH1013" s="190" t="s">
        <v>2972</v>
      </c>
      <c r="FI1013" s="190" t="s">
        <v>2971</v>
      </c>
      <c r="FJ1013" s="190" t="s">
        <v>2970</v>
      </c>
      <c r="FK1013" s="190" t="s">
        <v>2969</v>
      </c>
      <c r="FL1013" s="190" t="s">
        <v>2968</v>
      </c>
      <c r="FM1013" s="190" t="s">
        <v>2967</v>
      </c>
      <c r="FN1013" s="190" t="s">
        <v>2966</v>
      </c>
      <c r="FO1013" s="190" t="s">
        <v>271</v>
      </c>
      <c r="FP1013" s="190" t="s">
        <v>2948</v>
      </c>
      <c r="FQ1013" s="193">
        <v>0</v>
      </c>
      <c r="FR1013" s="193">
        <v>3801</v>
      </c>
      <c r="FS1013" s="190" t="s">
        <v>297</v>
      </c>
      <c r="FT1013" s="190" t="s">
        <v>297</v>
      </c>
      <c r="FU1013" s="190" t="s">
        <v>272</v>
      </c>
      <c r="FV1013" s="190" t="s">
        <v>272</v>
      </c>
      <c r="FW1013" s="190" t="s">
        <v>297</v>
      </c>
      <c r="FX1013" s="190" t="s">
        <v>297</v>
      </c>
      <c r="FY1013" s="190" t="s">
        <v>297</v>
      </c>
      <c r="FZ1013" s="190" t="s">
        <v>297</v>
      </c>
      <c r="GA1013" s="190" t="s">
        <v>297</v>
      </c>
      <c r="GB1013" s="190" t="s">
        <v>297</v>
      </c>
      <c r="GC1013" s="190" t="s">
        <v>297</v>
      </c>
      <c r="GD1013" s="190" t="s">
        <v>297</v>
      </c>
      <c r="GE1013" s="190" t="s">
        <v>297</v>
      </c>
    </row>
    <row r="1014" spans="1:187" x14ac:dyDescent="0.3">
      <c r="A1014" s="190" t="s">
        <v>372</v>
      </c>
      <c r="B1014" s="190">
        <v>3477</v>
      </c>
      <c r="C1014" s="190" t="s">
        <v>202</v>
      </c>
      <c r="D1014" s="190" t="s">
        <v>238</v>
      </c>
      <c r="E1014" s="190" t="s">
        <v>2960</v>
      </c>
      <c r="F1014" s="190" t="s">
        <v>2965</v>
      </c>
      <c r="G1014" s="190" t="s">
        <v>2855</v>
      </c>
      <c r="H1014" s="190" t="s">
        <v>369</v>
      </c>
      <c r="I1014" s="190" t="s">
        <v>544</v>
      </c>
      <c r="J1014" s="190" t="s">
        <v>2958</v>
      </c>
      <c r="K1014" s="190" t="s">
        <v>271</v>
      </c>
      <c r="L1014" s="190" t="s">
        <v>271</v>
      </c>
      <c r="M1014" s="190" t="s">
        <v>271</v>
      </c>
      <c r="N1014" s="190" t="s">
        <v>271</v>
      </c>
      <c r="O1014" s="190" t="s">
        <v>271</v>
      </c>
      <c r="P1014" s="190" t="s">
        <v>271</v>
      </c>
      <c r="Q1014" s="191">
        <v>42370</v>
      </c>
      <c r="R1014" s="191">
        <v>42735</v>
      </c>
      <c r="T1014" s="190" t="s">
        <v>452</v>
      </c>
      <c r="U1014" s="194">
        <v>1580500</v>
      </c>
      <c r="V1014" s="190" t="s">
        <v>2957</v>
      </c>
      <c r="W1014" s="190" t="s">
        <v>2086</v>
      </c>
      <c r="X1014" s="190" t="s">
        <v>2956</v>
      </c>
      <c r="Y1014" s="190" t="s">
        <v>2955</v>
      </c>
      <c r="Z1014" s="190" t="s">
        <v>2954</v>
      </c>
      <c r="AA1014" s="190" t="s">
        <v>2953</v>
      </c>
      <c r="AB1014" s="190" t="s">
        <v>448</v>
      </c>
      <c r="AC1014" s="190" t="s">
        <v>2964</v>
      </c>
      <c r="AD1014" s="190" t="s">
        <v>289</v>
      </c>
      <c r="AE1014" s="190" t="s">
        <v>2963</v>
      </c>
      <c r="AF1014" s="190" t="s">
        <v>2950</v>
      </c>
      <c r="AG1014" s="193">
        <v>0</v>
      </c>
      <c r="AH1014" s="193">
        <v>0</v>
      </c>
      <c r="AI1014" s="193">
        <v>0</v>
      </c>
      <c r="AJ1014" s="193">
        <v>8524</v>
      </c>
      <c r="AK1014" s="193">
        <v>8871</v>
      </c>
      <c r="AL1014" s="193">
        <v>17395</v>
      </c>
      <c r="AM1014" s="193">
        <v>0</v>
      </c>
      <c r="AN1014" s="193">
        <v>0</v>
      </c>
      <c r="AO1014" s="193">
        <v>0</v>
      </c>
      <c r="AP1014" s="193">
        <v>8865</v>
      </c>
      <c r="AQ1014" s="193">
        <v>8656</v>
      </c>
      <c r="AR1014" s="193">
        <v>17521</v>
      </c>
      <c r="AS1014" s="190" t="s">
        <v>271</v>
      </c>
      <c r="AT1014" s="193" t="s">
        <v>271</v>
      </c>
      <c r="AU1014" s="193" t="s">
        <v>271</v>
      </c>
      <c r="AV1014" s="190" t="s">
        <v>271</v>
      </c>
      <c r="AW1014" s="193" t="s">
        <v>271</v>
      </c>
      <c r="AX1014" s="193" t="s">
        <v>271</v>
      </c>
      <c r="AY1014" s="190" t="s">
        <v>271</v>
      </c>
      <c r="AZ1014" s="193" t="s">
        <v>271</v>
      </c>
      <c r="BA1014" s="193" t="s">
        <v>271</v>
      </c>
      <c r="BB1014" s="190" t="s">
        <v>271</v>
      </c>
      <c r="BC1014" s="193" t="s">
        <v>271</v>
      </c>
      <c r="BD1014" s="193" t="s">
        <v>271</v>
      </c>
      <c r="BE1014" s="190" t="s">
        <v>271</v>
      </c>
      <c r="BF1014" s="193" t="s">
        <v>271</v>
      </c>
      <c r="BG1014" s="193" t="s">
        <v>271</v>
      </c>
      <c r="BH1014" s="190" t="s">
        <v>271</v>
      </c>
      <c r="BI1014" s="193" t="s">
        <v>271</v>
      </c>
      <c r="BJ1014" s="193" t="s">
        <v>271</v>
      </c>
      <c r="BK1014" s="190" t="s">
        <v>271</v>
      </c>
      <c r="BL1014" s="193" t="s">
        <v>271</v>
      </c>
      <c r="BM1014" s="193" t="s">
        <v>271</v>
      </c>
      <c r="BN1014" s="190" t="s">
        <v>271</v>
      </c>
      <c r="BO1014" s="193" t="s">
        <v>271</v>
      </c>
      <c r="BP1014" s="193" t="s">
        <v>271</v>
      </c>
      <c r="BQ1014" s="190" t="s">
        <v>271</v>
      </c>
      <c r="BR1014" s="193" t="s">
        <v>271</v>
      </c>
      <c r="BS1014" s="193" t="s">
        <v>271</v>
      </c>
      <c r="BT1014" s="190" t="s">
        <v>287</v>
      </c>
      <c r="BU1014" s="193">
        <v>17521</v>
      </c>
      <c r="BV1014" s="193">
        <v>0</v>
      </c>
      <c r="BW1014" s="193">
        <v>0</v>
      </c>
      <c r="BX1014" s="193">
        <v>0</v>
      </c>
      <c r="BY1014" s="193">
        <v>0</v>
      </c>
      <c r="BZ1014" s="193">
        <v>0</v>
      </c>
      <c r="CA1014" s="193">
        <v>0</v>
      </c>
      <c r="CB1014" s="193">
        <v>0</v>
      </c>
      <c r="CC1014" s="190" t="s">
        <v>271</v>
      </c>
      <c r="CD1014" s="193" t="s">
        <v>271</v>
      </c>
      <c r="CE1014" s="193" t="s">
        <v>271</v>
      </c>
      <c r="CF1014" s="190" t="s">
        <v>271</v>
      </c>
      <c r="CG1014" s="193" t="s">
        <v>271</v>
      </c>
      <c r="CH1014" s="193" t="s">
        <v>271</v>
      </c>
      <c r="CI1014" s="190" t="s">
        <v>271</v>
      </c>
      <c r="CJ1014" s="193" t="s">
        <v>271</v>
      </c>
      <c r="CK1014" s="193" t="s">
        <v>271</v>
      </c>
      <c r="CL1014" s="190" t="s">
        <v>271</v>
      </c>
      <c r="CM1014" s="193" t="s">
        <v>271</v>
      </c>
      <c r="CN1014" s="193" t="s">
        <v>271</v>
      </c>
      <c r="CO1014" s="190" t="s">
        <v>271</v>
      </c>
      <c r="CP1014" s="193" t="s">
        <v>271</v>
      </c>
      <c r="CQ1014" s="193" t="s">
        <v>271</v>
      </c>
      <c r="CR1014" s="190" t="s">
        <v>271</v>
      </c>
      <c r="CS1014" s="193" t="s">
        <v>271</v>
      </c>
      <c r="CT1014" s="193" t="s">
        <v>271</v>
      </c>
      <c r="CU1014" s="190" t="s">
        <v>271</v>
      </c>
      <c r="CV1014" s="193" t="s">
        <v>271</v>
      </c>
      <c r="CW1014" s="193" t="s">
        <v>271</v>
      </c>
      <c r="CX1014" s="190" t="s">
        <v>271</v>
      </c>
      <c r="CY1014" s="193" t="s">
        <v>271</v>
      </c>
      <c r="CZ1014" s="193" t="s">
        <v>271</v>
      </c>
      <c r="DA1014" s="190" t="s">
        <v>271</v>
      </c>
      <c r="DB1014" s="193" t="s">
        <v>271</v>
      </c>
      <c r="DC1014" s="193" t="s">
        <v>271</v>
      </c>
      <c r="DD1014" s="190" t="s">
        <v>271</v>
      </c>
      <c r="DE1014" s="193" t="s">
        <v>271</v>
      </c>
      <c r="DF1014" s="193" t="s">
        <v>271</v>
      </c>
      <c r="DG1014" s="190" t="s">
        <v>271</v>
      </c>
      <c r="DH1014" s="193" t="s">
        <v>271</v>
      </c>
      <c r="DI1014" s="193" t="s">
        <v>271</v>
      </c>
      <c r="DJ1014" s="190" t="s">
        <v>271</v>
      </c>
      <c r="DK1014" s="193" t="s">
        <v>271</v>
      </c>
      <c r="DL1014" s="193" t="s">
        <v>271</v>
      </c>
      <c r="DM1014" s="190" t="s">
        <v>271</v>
      </c>
      <c r="DN1014" s="193" t="s">
        <v>271</v>
      </c>
      <c r="DO1014" s="193" t="s">
        <v>271</v>
      </c>
      <c r="DP1014" s="190" t="s">
        <v>271</v>
      </c>
      <c r="DQ1014" s="193" t="s">
        <v>271</v>
      </c>
      <c r="DR1014" s="193" t="s">
        <v>271</v>
      </c>
      <c r="DS1014" s="190" t="s">
        <v>271</v>
      </c>
      <c r="DT1014" s="193" t="s">
        <v>271</v>
      </c>
      <c r="DU1014" s="193" t="s">
        <v>271</v>
      </c>
      <c r="DV1014" s="190" t="s">
        <v>271</v>
      </c>
      <c r="DW1014" s="193" t="s">
        <v>271</v>
      </c>
      <c r="DX1014" s="193" t="s">
        <v>271</v>
      </c>
      <c r="DY1014" s="190" t="s">
        <v>356</v>
      </c>
      <c r="DZ1014" s="190" t="s">
        <v>272</v>
      </c>
      <c r="EA1014" s="190" t="s">
        <v>750</v>
      </c>
      <c r="EB1014" s="190" t="s">
        <v>307</v>
      </c>
      <c r="EC1014" s="190" t="s">
        <v>272</v>
      </c>
      <c r="ED1014" s="190" t="s">
        <v>323</v>
      </c>
      <c r="EE1014" s="190" t="s">
        <v>307</v>
      </c>
      <c r="EF1014" s="190" t="s">
        <v>2962</v>
      </c>
      <c r="EG1014" s="190" t="s">
        <v>285</v>
      </c>
      <c r="EH1014" s="190" t="s">
        <v>284</v>
      </c>
      <c r="EI1014" s="190" t="s">
        <v>283</v>
      </c>
      <c r="EJ1014" s="190" t="s">
        <v>245</v>
      </c>
      <c r="EK1014" s="190" t="s">
        <v>379</v>
      </c>
      <c r="EL1014" s="190" t="s">
        <v>272</v>
      </c>
      <c r="EM1014" s="190" t="s">
        <v>272</v>
      </c>
      <c r="EN1014" s="190" t="s">
        <v>272</v>
      </c>
      <c r="EO1014" s="190" t="s">
        <v>272</v>
      </c>
      <c r="EP1014" s="190" t="s">
        <v>378</v>
      </c>
      <c r="EQ1014" s="190">
        <v>4</v>
      </c>
      <c r="ER1014" s="190" t="s">
        <v>349</v>
      </c>
      <c r="ES1014" s="190" t="s">
        <v>297</v>
      </c>
      <c r="ET1014" s="190" t="s">
        <v>297</v>
      </c>
      <c r="EU1014" s="190" t="s">
        <v>297</v>
      </c>
      <c r="EV1014" s="190" t="s">
        <v>297</v>
      </c>
      <c r="EW1014" s="190" t="s">
        <v>691</v>
      </c>
      <c r="EX1014" s="190" t="s">
        <v>271</v>
      </c>
      <c r="EY1014" s="190" t="s">
        <v>318</v>
      </c>
      <c r="EZ1014" s="190" t="s">
        <v>268</v>
      </c>
      <c r="FA1014" s="190" t="s">
        <v>257</v>
      </c>
      <c r="FB1014" s="193">
        <v>1</v>
      </c>
      <c r="FC1014" s="190" t="s">
        <v>300</v>
      </c>
      <c r="FD1014" s="190" t="s">
        <v>348</v>
      </c>
      <c r="FE1014" s="190" t="s">
        <v>276</v>
      </c>
      <c r="FF1014" s="190" t="s">
        <v>264</v>
      </c>
      <c r="FG1014" s="190" t="s">
        <v>2961</v>
      </c>
      <c r="FH1014" s="190" t="s">
        <v>271</v>
      </c>
      <c r="FI1014" s="190" t="s">
        <v>271</v>
      </c>
      <c r="FJ1014" s="190" t="s">
        <v>271</v>
      </c>
      <c r="FK1014" s="190" t="s">
        <v>271</v>
      </c>
      <c r="FL1014" s="190" t="s">
        <v>271</v>
      </c>
      <c r="FM1014" s="190" t="s">
        <v>271</v>
      </c>
      <c r="FN1014" s="190" t="s">
        <v>271</v>
      </c>
      <c r="FO1014" s="190" t="s">
        <v>271</v>
      </c>
      <c r="FP1014" s="190" t="s">
        <v>2948</v>
      </c>
      <c r="FQ1014" s="193">
        <v>0</v>
      </c>
      <c r="FR1014" s="193">
        <v>17521</v>
      </c>
      <c r="FS1014" s="190" t="s">
        <v>297</v>
      </c>
      <c r="FT1014" s="190" t="s">
        <v>297</v>
      </c>
      <c r="FU1014" s="190" t="s">
        <v>272</v>
      </c>
      <c r="FV1014" s="190" t="s">
        <v>272</v>
      </c>
      <c r="FW1014" s="190" t="s">
        <v>297</v>
      </c>
      <c r="FX1014" s="190" t="s">
        <v>297</v>
      </c>
      <c r="FY1014" s="190" t="s">
        <v>297</v>
      </c>
      <c r="FZ1014" s="190" t="s">
        <v>297</v>
      </c>
      <c r="GA1014" s="190" t="s">
        <v>297</v>
      </c>
      <c r="GB1014" s="190" t="s">
        <v>297</v>
      </c>
      <c r="GC1014" s="190" t="s">
        <v>297</v>
      </c>
      <c r="GD1014" s="190" t="s">
        <v>297</v>
      </c>
      <c r="GE1014" s="190" t="s">
        <v>297</v>
      </c>
    </row>
    <row r="1015" spans="1:187" x14ac:dyDescent="0.3">
      <c r="A1015" s="190" t="s">
        <v>372</v>
      </c>
      <c r="B1015" s="190">
        <v>3478</v>
      </c>
      <c r="C1015" s="190" t="s">
        <v>202</v>
      </c>
      <c r="D1015" s="190" t="s">
        <v>238</v>
      </c>
      <c r="E1015" s="190" t="s">
        <v>2960</v>
      </c>
      <c r="F1015" s="190" t="s">
        <v>2959</v>
      </c>
      <c r="G1015" s="190" t="s">
        <v>2855</v>
      </c>
      <c r="H1015" s="190" t="s">
        <v>369</v>
      </c>
      <c r="I1015" s="190" t="s">
        <v>544</v>
      </c>
      <c r="J1015" s="190" t="s">
        <v>2958</v>
      </c>
      <c r="K1015" s="190" t="s">
        <v>271</v>
      </c>
      <c r="L1015" s="190" t="s">
        <v>271</v>
      </c>
      <c r="M1015" s="190" t="s">
        <v>271</v>
      </c>
      <c r="N1015" s="190" t="s">
        <v>271</v>
      </c>
      <c r="O1015" s="190" t="s">
        <v>271</v>
      </c>
      <c r="P1015" s="190" t="s">
        <v>271</v>
      </c>
      <c r="Q1015" s="191">
        <v>42430</v>
      </c>
      <c r="R1015" s="191">
        <v>42794</v>
      </c>
      <c r="T1015" s="190" t="s">
        <v>452</v>
      </c>
      <c r="U1015" s="194">
        <v>1090000</v>
      </c>
      <c r="V1015" s="190" t="s">
        <v>2957</v>
      </c>
      <c r="W1015" s="190" t="s">
        <v>2086</v>
      </c>
      <c r="X1015" s="190" t="s">
        <v>2956</v>
      </c>
      <c r="Y1015" s="190" t="s">
        <v>2955</v>
      </c>
      <c r="Z1015" s="190" t="s">
        <v>2954</v>
      </c>
      <c r="AA1015" s="190" t="s">
        <v>2953</v>
      </c>
      <c r="AB1015" s="190" t="s">
        <v>448</v>
      </c>
      <c r="AC1015" s="190" t="s">
        <v>2952</v>
      </c>
      <c r="AD1015" s="190" t="s">
        <v>325</v>
      </c>
      <c r="AE1015" s="190" t="s">
        <v>2951</v>
      </c>
      <c r="AF1015" s="190" t="s">
        <v>2950</v>
      </c>
      <c r="AG1015" s="193">
        <v>0</v>
      </c>
      <c r="AH1015" s="193">
        <v>0</v>
      </c>
      <c r="AI1015" s="193">
        <v>0</v>
      </c>
      <c r="AJ1015" s="193">
        <v>9203</v>
      </c>
      <c r="AK1015" s="193">
        <v>9578</v>
      </c>
      <c r="AL1015" s="193">
        <v>18781</v>
      </c>
      <c r="AM1015" s="193">
        <v>0</v>
      </c>
      <c r="AN1015" s="193">
        <v>0</v>
      </c>
      <c r="AO1015" s="193">
        <v>0</v>
      </c>
      <c r="AP1015" s="193">
        <v>8785</v>
      </c>
      <c r="AQ1015" s="193">
        <v>8305</v>
      </c>
      <c r="AR1015" s="193">
        <v>17090</v>
      </c>
      <c r="AS1015" s="190" t="s">
        <v>271</v>
      </c>
      <c r="AT1015" s="193" t="s">
        <v>271</v>
      </c>
      <c r="AU1015" s="193" t="s">
        <v>271</v>
      </c>
      <c r="AV1015" s="190" t="s">
        <v>271</v>
      </c>
      <c r="AW1015" s="193" t="s">
        <v>271</v>
      </c>
      <c r="AX1015" s="193" t="s">
        <v>271</v>
      </c>
      <c r="AY1015" s="190" t="s">
        <v>287</v>
      </c>
      <c r="AZ1015" s="193">
        <v>4269</v>
      </c>
      <c r="BA1015" s="193">
        <v>0</v>
      </c>
      <c r="BB1015" s="190" t="s">
        <v>271</v>
      </c>
      <c r="BC1015" s="193" t="s">
        <v>271</v>
      </c>
      <c r="BD1015" s="193" t="s">
        <v>271</v>
      </c>
      <c r="BE1015" s="190" t="s">
        <v>271</v>
      </c>
      <c r="BF1015" s="193" t="s">
        <v>271</v>
      </c>
      <c r="BG1015" s="193" t="s">
        <v>271</v>
      </c>
      <c r="BH1015" s="190" t="s">
        <v>271</v>
      </c>
      <c r="BI1015" s="193" t="s">
        <v>271</v>
      </c>
      <c r="BJ1015" s="193" t="s">
        <v>271</v>
      </c>
      <c r="BK1015" s="190" t="s">
        <v>271</v>
      </c>
      <c r="BL1015" s="193" t="s">
        <v>271</v>
      </c>
      <c r="BM1015" s="193" t="s">
        <v>271</v>
      </c>
      <c r="BN1015" s="190" t="s">
        <v>271</v>
      </c>
      <c r="BO1015" s="193" t="s">
        <v>271</v>
      </c>
      <c r="BP1015" s="193" t="s">
        <v>271</v>
      </c>
      <c r="BQ1015" s="190" t="s">
        <v>271</v>
      </c>
      <c r="BR1015" s="193" t="s">
        <v>271</v>
      </c>
      <c r="BS1015" s="193" t="s">
        <v>271</v>
      </c>
      <c r="BT1015" s="190" t="s">
        <v>287</v>
      </c>
      <c r="BU1015" s="193">
        <v>12821</v>
      </c>
      <c r="BV1015" s="193">
        <v>0</v>
      </c>
      <c r="BW1015" s="193">
        <v>0</v>
      </c>
      <c r="BX1015" s="193">
        <v>0</v>
      </c>
      <c r="BY1015" s="193">
        <v>0</v>
      </c>
      <c r="BZ1015" s="193">
        <v>0</v>
      </c>
      <c r="CA1015" s="193">
        <v>0</v>
      </c>
      <c r="CB1015" s="193">
        <v>0</v>
      </c>
      <c r="CC1015" s="190" t="s">
        <v>271</v>
      </c>
      <c r="CD1015" s="193" t="s">
        <v>271</v>
      </c>
      <c r="CE1015" s="193" t="s">
        <v>271</v>
      </c>
      <c r="CF1015" s="190" t="s">
        <v>271</v>
      </c>
      <c r="CG1015" s="193" t="s">
        <v>271</v>
      </c>
      <c r="CH1015" s="193" t="s">
        <v>271</v>
      </c>
      <c r="CI1015" s="190" t="s">
        <v>271</v>
      </c>
      <c r="CJ1015" s="193" t="s">
        <v>271</v>
      </c>
      <c r="CK1015" s="193" t="s">
        <v>271</v>
      </c>
      <c r="CL1015" s="190" t="s">
        <v>271</v>
      </c>
      <c r="CM1015" s="193" t="s">
        <v>271</v>
      </c>
      <c r="CN1015" s="193" t="s">
        <v>271</v>
      </c>
      <c r="CO1015" s="190" t="s">
        <v>271</v>
      </c>
      <c r="CP1015" s="193" t="s">
        <v>271</v>
      </c>
      <c r="CQ1015" s="193" t="s">
        <v>271</v>
      </c>
      <c r="CR1015" s="190" t="s">
        <v>271</v>
      </c>
      <c r="CS1015" s="193" t="s">
        <v>271</v>
      </c>
      <c r="CT1015" s="193" t="s">
        <v>271</v>
      </c>
      <c r="CU1015" s="190" t="s">
        <v>271</v>
      </c>
      <c r="CV1015" s="193" t="s">
        <v>271</v>
      </c>
      <c r="CW1015" s="193" t="s">
        <v>271</v>
      </c>
      <c r="CX1015" s="190" t="s">
        <v>271</v>
      </c>
      <c r="CY1015" s="193" t="s">
        <v>271</v>
      </c>
      <c r="CZ1015" s="193" t="s">
        <v>271</v>
      </c>
      <c r="DA1015" s="190" t="s">
        <v>271</v>
      </c>
      <c r="DB1015" s="193" t="s">
        <v>271</v>
      </c>
      <c r="DC1015" s="193" t="s">
        <v>271</v>
      </c>
      <c r="DD1015" s="190" t="s">
        <v>271</v>
      </c>
      <c r="DE1015" s="193" t="s">
        <v>271</v>
      </c>
      <c r="DF1015" s="193" t="s">
        <v>271</v>
      </c>
      <c r="DG1015" s="190" t="s">
        <v>271</v>
      </c>
      <c r="DH1015" s="193" t="s">
        <v>271</v>
      </c>
      <c r="DI1015" s="193" t="s">
        <v>271</v>
      </c>
      <c r="DJ1015" s="190" t="s">
        <v>271</v>
      </c>
      <c r="DK1015" s="193" t="s">
        <v>271</v>
      </c>
      <c r="DL1015" s="193" t="s">
        <v>271</v>
      </c>
      <c r="DM1015" s="190" t="s">
        <v>271</v>
      </c>
      <c r="DN1015" s="193" t="s">
        <v>271</v>
      </c>
      <c r="DO1015" s="193" t="s">
        <v>271</v>
      </c>
      <c r="DP1015" s="190" t="s">
        <v>271</v>
      </c>
      <c r="DQ1015" s="193" t="s">
        <v>271</v>
      </c>
      <c r="DR1015" s="193" t="s">
        <v>271</v>
      </c>
      <c r="DS1015" s="190" t="s">
        <v>271</v>
      </c>
      <c r="DT1015" s="193" t="s">
        <v>271</v>
      </c>
      <c r="DU1015" s="193" t="s">
        <v>271</v>
      </c>
      <c r="DV1015" s="190" t="s">
        <v>271</v>
      </c>
      <c r="DW1015" s="193" t="s">
        <v>271</v>
      </c>
      <c r="DX1015" s="193" t="s">
        <v>271</v>
      </c>
      <c r="DY1015" s="190" t="s">
        <v>356</v>
      </c>
      <c r="DZ1015" s="190" t="s">
        <v>272</v>
      </c>
      <c r="EA1015" s="190" t="s">
        <v>868</v>
      </c>
      <c r="EB1015" s="190" t="s">
        <v>307</v>
      </c>
      <c r="EC1015" s="190" t="s">
        <v>272</v>
      </c>
      <c r="ED1015" s="190" t="s">
        <v>355</v>
      </c>
      <c r="EE1015" s="190" t="s">
        <v>426</v>
      </c>
      <c r="EF1015" s="190" t="s">
        <v>2949</v>
      </c>
      <c r="EG1015" s="190" t="s">
        <v>352</v>
      </c>
      <c r="EH1015" s="190" t="s">
        <v>284</v>
      </c>
      <c r="EI1015" s="190" t="s">
        <v>283</v>
      </c>
      <c r="EJ1015" s="190" t="s">
        <v>245</v>
      </c>
      <c r="EK1015" s="190" t="s">
        <v>379</v>
      </c>
      <c r="EL1015" s="190" t="s">
        <v>272</v>
      </c>
      <c r="EM1015" s="190" t="s">
        <v>272</v>
      </c>
      <c r="EN1015" s="190" t="s">
        <v>272</v>
      </c>
      <c r="EO1015" s="190" t="s">
        <v>272</v>
      </c>
      <c r="EP1015" s="190" t="s">
        <v>378</v>
      </c>
      <c r="EQ1015" s="190">
        <v>4</v>
      </c>
      <c r="ER1015" s="190" t="s">
        <v>349</v>
      </c>
      <c r="ES1015" s="190" t="s">
        <v>297</v>
      </c>
      <c r="ET1015" s="190" t="s">
        <v>297</v>
      </c>
      <c r="EU1015" s="190" t="s">
        <v>297</v>
      </c>
      <c r="EV1015" s="190" t="s">
        <v>297</v>
      </c>
      <c r="EW1015" s="190" t="s">
        <v>691</v>
      </c>
      <c r="EX1015" s="190" t="s">
        <v>271</v>
      </c>
      <c r="EY1015" s="190" t="s">
        <v>318</v>
      </c>
      <c r="EZ1015" s="190" t="s">
        <v>268</v>
      </c>
      <c r="FA1015" s="190" t="s">
        <v>257</v>
      </c>
      <c r="FB1015" s="193">
        <v>1</v>
      </c>
      <c r="FC1015" s="190" t="s">
        <v>300</v>
      </c>
      <c r="FD1015" s="190" t="s">
        <v>348</v>
      </c>
      <c r="FE1015" s="190" t="s">
        <v>276</v>
      </c>
      <c r="FF1015" s="190" t="s">
        <v>262</v>
      </c>
      <c r="FG1015" s="190" t="s">
        <v>271</v>
      </c>
      <c r="FH1015" s="190" t="s">
        <v>271</v>
      </c>
      <c r="FI1015" s="190" t="s">
        <v>271</v>
      </c>
      <c r="FJ1015" s="190" t="s">
        <v>271</v>
      </c>
      <c r="FK1015" s="190" t="s">
        <v>271</v>
      </c>
      <c r="FL1015" s="190" t="s">
        <v>271</v>
      </c>
      <c r="FM1015" s="190" t="s">
        <v>271</v>
      </c>
      <c r="FN1015" s="190" t="s">
        <v>271</v>
      </c>
      <c r="FO1015" s="190" t="s">
        <v>271</v>
      </c>
      <c r="FP1015" s="190" t="s">
        <v>2948</v>
      </c>
      <c r="FQ1015" s="193">
        <v>0</v>
      </c>
      <c r="FR1015" s="193">
        <v>17090</v>
      </c>
      <c r="FS1015" s="190" t="s">
        <v>297</v>
      </c>
      <c r="FT1015" s="190" t="s">
        <v>297</v>
      </c>
      <c r="FU1015" s="190" t="s">
        <v>272</v>
      </c>
      <c r="FV1015" s="190" t="s">
        <v>272</v>
      </c>
      <c r="FW1015" s="190" t="s">
        <v>297</v>
      </c>
      <c r="FX1015" s="190" t="s">
        <v>297</v>
      </c>
      <c r="FY1015" s="190" t="s">
        <v>297</v>
      </c>
      <c r="FZ1015" s="190" t="s">
        <v>297</v>
      </c>
      <c r="GA1015" s="190" t="s">
        <v>297</v>
      </c>
      <c r="GB1015" s="190" t="s">
        <v>297</v>
      </c>
      <c r="GC1015" s="190" t="s">
        <v>297</v>
      </c>
      <c r="GD1015" s="190" t="s">
        <v>297</v>
      </c>
      <c r="GE1015" s="190" t="s">
        <v>297</v>
      </c>
    </row>
    <row r="1016" spans="1:187" x14ac:dyDescent="0.3">
      <c r="A1016" s="190" t="s">
        <v>372</v>
      </c>
      <c r="B1016" s="190">
        <v>3487</v>
      </c>
      <c r="C1016" s="190" t="s">
        <v>203</v>
      </c>
      <c r="D1016" s="190" t="s">
        <v>242</v>
      </c>
      <c r="E1016" s="190" t="s">
        <v>8918</v>
      </c>
      <c r="F1016" s="190" t="s">
        <v>8917</v>
      </c>
      <c r="G1016" s="190" t="s">
        <v>4028</v>
      </c>
      <c r="H1016" s="190" t="s">
        <v>1272</v>
      </c>
      <c r="I1016" s="190" t="s">
        <v>301</v>
      </c>
      <c r="J1016" s="190" t="s">
        <v>8916</v>
      </c>
      <c r="K1016" s="190" t="s">
        <v>1272</v>
      </c>
      <c r="L1016" s="190" t="s">
        <v>271</v>
      </c>
      <c r="M1016" s="190" t="s">
        <v>8915</v>
      </c>
      <c r="N1016" s="190" t="s">
        <v>271</v>
      </c>
      <c r="O1016" s="190" t="s">
        <v>271</v>
      </c>
      <c r="P1016" s="190" t="s">
        <v>271</v>
      </c>
      <c r="Q1016" s="191">
        <v>42248</v>
      </c>
      <c r="R1016" s="191">
        <v>42369</v>
      </c>
      <c r="T1016" s="190" t="s">
        <v>391</v>
      </c>
      <c r="U1016" s="194">
        <v>175000</v>
      </c>
      <c r="V1016" s="190" t="s">
        <v>8914</v>
      </c>
      <c r="W1016" s="190" t="s">
        <v>8913</v>
      </c>
      <c r="X1016" s="190" t="s">
        <v>8912</v>
      </c>
      <c r="Y1016" s="190" t="s">
        <v>8911</v>
      </c>
      <c r="Z1016" s="190" t="s">
        <v>5495</v>
      </c>
      <c r="AA1016" s="190" t="s">
        <v>8910</v>
      </c>
      <c r="AB1016" s="190" t="s">
        <v>310</v>
      </c>
      <c r="AC1016" s="190" t="s">
        <v>8909</v>
      </c>
      <c r="AD1016" s="190" t="s">
        <v>325</v>
      </c>
      <c r="AE1016" s="190" t="s">
        <v>8908</v>
      </c>
      <c r="AF1016" s="190" t="s">
        <v>8907</v>
      </c>
      <c r="AG1016" s="193">
        <v>4600</v>
      </c>
      <c r="AH1016" s="193">
        <v>3900</v>
      </c>
      <c r="AI1016" s="193">
        <v>8500</v>
      </c>
      <c r="AJ1016" s="193">
        <v>3600</v>
      </c>
      <c r="AK1016" s="193">
        <v>0</v>
      </c>
      <c r="AL1016" s="193">
        <v>3600</v>
      </c>
      <c r="AM1016" s="193">
        <v>0</v>
      </c>
      <c r="AN1016" s="193">
        <v>0</v>
      </c>
      <c r="AO1016" s="193">
        <v>0</v>
      </c>
      <c r="AP1016" s="193">
        <v>0</v>
      </c>
      <c r="AQ1016" s="193">
        <v>0</v>
      </c>
      <c r="AR1016" s="193">
        <v>0</v>
      </c>
      <c r="AS1016" s="190" t="s">
        <v>271</v>
      </c>
      <c r="AT1016" s="193" t="s">
        <v>271</v>
      </c>
      <c r="AU1016" s="193" t="s">
        <v>271</v>
      </c>
      <c r="AV1016" s="190" t="s">
        <v>271</v>
      </c>
      <c r="AW1016" s="193" t="s">
        <v>271</v>
      </c>
      <c r="AX1016" s="193" t="s">
        <v>271</v>
      </c>
      <c r="AY1016" s="190" t="s">
        <v>271</v>
      </c>
      <c r="AZ1016" s="193" t="s">
        <v>271</v>
      </c>
      <c r="BA1016" s="193" t="s">
        <v>271</v>
      </c>
      <c r="BB1016" s="190" t="s">
        <v>271</v>
      </c>
      <c r="BC1016" s="193" t="s">
        <v>271</v>
      </c>
      <c r="BD1016" s="193" t="s">
        <v>271</v>
      </c>
      <c r="BE1016" s="190" t="s">
        <v>271</v>
      </c>
      <c r="BF1016" s="193" t="s">
        <v>271</v>
      </c>
      <c r="BG1016" s="193" t="s">
        <v>271</v>
      </c>
      <c r="BH1016" s="190" t="s">
        <v>271</v>
      </c>
      <c r="BI1016" s="193" t="s">
        <v>271</v>
      </c>
      <c r="BJ1016" s="193" t="s">
        <v>271</v>
      </c>
      <c r="BK1016" s="190" t="s">
        <v>271</v>
      </c>
      <c r="BL1016" s="193" t="s">
        <v>271</v>
      </c>
      <c r="BM1016" s="193" t="s">
        <v>271</v>
      </c>
      <c r="BN1016" s="190" t="s">
        <v>271</v>
      </c>
      <c r="BO1016" s="193" t="s">
        <v>271</v>
      </c>
      <c r="BP1016" s="193" t="s">
        <v>271</v>
      </c>
      <c r="BQ1016" s="190" t="s">
        <v>271</v>
      </c>
      <c r="BR1016" s="193" t="s">
        <v>271</v>
      </c>
      <c r="BS1016" s="193" t="s">
        <v>271</v>
      </c>
      <c r="BT1016" s="190" t="s">
        <v>271</v>
      </c>
      <c r="BU1016" s="193" t="s">
        <v>271</v>
      </c>
      <c r="BV1016" s="193" t="s">
        <v>271</v>
      </c>
      <c r="BW1016" s="193">
        <v>4200</v>
      </c>
      <c r="BX1016" s="193">
        <v>3000</v>
      </c>
      <c r="BY1016" s="193">
        <v>7200</v>
      </c>
      <c r="BZ1016" s="193">
        <v>2400</v>
      </c>
      <c r="CA1016" s="193">
        <v>0</v>
      </c>
      <c r="CB1016" s="193">
        <v>2400</v>
      </c>
      <c r="CC1016" s="190" t="s">
        <v>271</v>
      </c>
      <c r="CD1016" s="193" t="s">
        <v>271</v>
      </c>
      <c r="CE1016" s="193" t="s">
        <v>271</v>
      </c>
      <c r="CF1016" s="190" t="s">
        <v>271</v>
      </c>
      <c r="CG1016" s="193" t="s">
        <v>271</v>
      </c>
      <c r="CH1016" s="193" t="s">
        <v>271</v>
      </c>
      <c r="CI1016" s="190" t="s">
        <v>271</v>
      </c>
      <c r="CJ1016" s="193" t="s">
        <v>271</v>
      </c>
      <c r="CK1016" s="193" t="s">
        <v>271</v>
      </c>
      <c r="CL1016" s="190" t="s">
        <v>271</v>
      </c>
      <c r="CM1016" s="193" t="s">
        <v>271</v>
      </c>
      <c r="CN1016" s="193" t="s">
        <v>271</v>
      </c>
      <c r="CO1016" s="190" t="s">
        <v>271</v>
      </c>
      <c r="CP1016" s="193" t="s">
        <v>271</v>
      </c>
      <c r="CQ1016" s="193" t="s">
        <v>271</v>
      </c>
      <c r="CR1016" s="190" t="s">
        <v>271</v>
      </c>
      <c r="CS1016" s="193" t="s">
        <v>271</v>
      </c>
      <c r="CT1016" s="193" t="s">
        <v>271</v>
      </c>
      <c r="CU1016" s="190" t="s">
        <v>287</v>
      </c>
      <c r="CV1016" s="193">
        <v>2400</v>
      </c>
      <c r="CW1016" s="193">
        <v>7200</v>
      </c>
      <c r="CX1016" s="190" t="s">
        <v>271</v>
      </c>
      <c r="CY1016" s="193" t="s">
        <v>271</v>
      </c>
      <c r="CZ1016" s="193" t="s">
        <v>271</v>
      </c>
      <c r="DA1016" s="190" t="s">
        <v>271</v>
      </c>
      <c r="DB1016" s="193" t="s">
        <v>271</v>
      </c>
      <c r="DC1016" s="193" t="s">
        <v>271</v>
      </c>
      <c r="DD1016" s="190" t="s">
        <v>271</v>
      </c>
      <c r="DE1016" s="193" t="s">
        <v>271</v>
      </c>
      <c r="DF1016" s="193" t="s">
        <v>271</v>
      </c>
      <c r="DG1016" s="190" t="s">
        <v>271</v>
      </c>
      <c r="DH1016" s="193" t="s">
        <v>271</v>
      </c>
      <c r="DI1016" s="193" t="s">
        <v>271</v>
      </c>
      <c r="DJ1016" s="190" t="s">
        <v>271</v>
      </c>
      <c r="DK1016" s="193" t="s">
        <v>271</v>
      </c>
      <c r="DL1016" s="193" t="s">
        <v>271</v>
      </c>
      <c r="DM1016" s="190" t="s">
        <v>271</v>
      </c>
      <c r="DN1016" s="193" t="s">
        <v>271</v>
      </c>
      <c r="DO1016" s="193" t="s">
        <v>271</v>
      </c>
      <c r="DP1016" s="190" t="s">
        <v>271</v>
      </c>
      <c r="DQ1016" s="193" t="s">
        <v>271</v>
      </c>
      <c r="DR1016" s="193" t="s">
        <v>271</v>
      </c>
      <c r="DS1016" s="190" t="s">
        <v>271</v>
      </c>
      <c r="DT1016" s="193" t="s">
        <v>271</v>
      </c>
      <c r="DU1016" s="193" t="s">
        <v>271</v>
      </c>
      <c r="DV1016" s="190" t="s">
        <v>287</v>
      </c>
      <c r="DW1016" s="193">
        <v>1360</v>
      </c>
      <c r="DX1016" s="193">
        <v>0</v>
      </c>
      <c r="DY1016" s="190" t="s">
        <v>356</v>
      </c>
      <c r="DZ1016" s="190" t="s">
        <v>297</v>
      </c>
      <c r="EA1016" s="190" t="s">
        <v>271</v>
      </c>
      <c r="EB1016" s="190" t="s">
        <v>271</v>
      </c>
      <c r="EC1016" s="190" t="s">
        <v>297</v>
      </c>
      <c r="ED1016" s="190" t="s">
        <v>271</v>
      </c>
      <c r="EE1016" s="190" t="s">
        <v>271</v>
      </c>
      <c r="EF1016" s="190" t="s">
        <v>271</v>
      </c>
      <c r="EG1016" s="190" t="s">
        <v>352</v>
      </c>
      <c r="EH1016" s="190" t="s">
        <v>380</v>
      </c>
      <c r="EI1016" s="190" t="s">
        <v>319</v>
      </c>
      <c r="EJ1016" s="190" t="s">
        <v>246</v>
      </c>
      <c r="EK1016" s="190" t="s">
        <v>351</v>
      </c>
      <c r="EL1016" s="190" t="s">
        <v>272</v>
      </c>
      <c r="EM1016" s="190" t="s">
        <v>272</v>
      </c>
      <c r="EN1016" s="190" t="s">
        <v>272</v>
      </c>
      <c r="EO1016" s="190" t="s">
        <v>297</v>
      </c>
      <c r="EP1016" s="190" t="s">
        <v>281</v>
      </c>
      <c r="EQ1016" s="190">
        <v>3</v>
      </c>
      <c r="ER1016" s="190" t="s">
        <v>404</v>
      </c>
      <c r="ES1016" s="190" t="s">
        <v>297</v>
      </c>
      <c r="ET1016" s="190" t="s">
        <v>272</v>
      </c>
      <c r="EU1016" s="190" t="s">
        <v>272</v>
      </c>
      <c r="EV1016" s="190" t="s">
        <v>272</v>
      </c>
      <c r="EW1016" s="190" t="s">
        <v>281</v>
      </c>
      <c r="EX1016" s="190">
        <v>3</v>
      </c>
      <c r="EY1016" s="190" t="s">
        <v>278</v>
      </c>
      <c r="EZ1016" s="190" t="s">
        <v>266</v>
      </c>
      <c r="FA1016" s="190" t="s">
        <v>260</v>
      </c>
      <c r="FB1016" s="193">
        <v>2</v>
      </c>
      <c r="FC1016" s="190" t="s">
        <v>442</v>
      </c>
      <c r="FD1016" s="190" t="s">
        <v>537</v>
      </c>
      <c r="FE1016" s="190" t="s">
        <v>377</v>
      </c>
      <c r="FF1016" s="190" t="s">
        <v>271</v>
      </c>
      <c r="FG1016" s="190" t="s">
        <v>271</v>
      </c>
      <c r="FH1016" s="190" t="s">
        <v>2660</v>
      </c>
      <c r="FI1016" s="190" t="s">
        <v>8906</v>
      </c>
      <c r="FJ1016" s="190" t="s">
        <v>8905</v>
      </c>
      <c r="FK1016" s="190" t="s">
        <v>8904</v>
      </c>
      <c r="FL1016" s="190" t="s">
        <v>8903</v>
      </c>
      <c r="FM1016" s="190" t="s">
        <v>8902</v>
      </c>
      <c r="FN1016" s="190" t="s">
        <v>8901</v>
      </c>
      <c r="FO1016" s="190" t="s">
        <v>8900</v>
      </c>
      <c r="FP1016" s="190" t="s">
        <v>8832</v>
      </c>
      <c r="FQ1016" s="193">
        <v>7200</v>
      </c>
      <c r="FR1016" s="193">
        <v>2400</v>
      </c>
      <c r="FS1016" s="190" t="s">
        <v>297</v>
      </c>
      <c r="FT1016" s="190" t="s">
        <v>297</v>
      </c>
      <c r="FU1016" s="190" t="s">
        <v>297</v>
      </c>
      <c r="FV1016" s="190" t="s">
        <v>297</v>
      </c>
      <c r="FW1016" s="190" t="s">
        <v>297</v>
      </c>
      <c r="FX1016" s="190" t="s">
        <v>297</v>
      </c>
      <c r="FY1016" s="190" t="s">
        <v>297</v>
      </c>
      <c r="FZ1016" s="190" t="s">
        <v>297</v>
      </c>
      <c r="GA1016" s="190" t="s">
        <v>272</v>
      </c>
      <c r="GB1016" s="190" t="s">
        <v>297</v>
      </c>
      <c r="GC1016" s="190" t="s">
        <v>272</v>
      </c>
      <c r="GD1016" s="190" t="s">
        <v>297</v>
      </c>
      <c r="GE1016" s="190" t="s">
        <v>297</v>
      </c>
    </row>
    <row r="1017" spans="1:187" x14ac:dyDescent="0.3">
      <c r="A1017" s="190" t="s">
        <v>372</v>
      </c>
      <c r="B1017" s="190">
        <v>3490</v>
      </c>
      <c r="C1017" s="190" t="s">
        <v>203</v>
      </c>
      <c r="D1017" s="190" t="s">
        <v>242</v>
      </c>
      <c r="E1017" s="190" t="s">
        <v>8899</v>
      </c>
      <c r="F1017" s="190" t="s">
        <v>8898</v>
      </c>
      <c r="G1017" s="190" t="s">
        <v>4028</v>
      </c>
      <c r="H1017" s="190" t="s">
        <v>301</v>
      </c>
      <c r="I1017" s="190" t="s">
        <v>301</v>
      </c>
      <c r="J1017" s="190" t="s">
        <v>8897</v>
      </c>
      <c r="K1017" s="190" t="s">
        <v>271</v>
      </c>
      <c r="L1017" s="190" t="s">
        <v>271</v>
      </c>
      <c r="M1017" s="190" t="s">
        <v>271</v>
      </c>
      <c r="N1017" s="190" t="s">
        <v>271</v>
      </c>
      <c r="O1017" s="190" t="s">
        <v>271</v>
      </c>
      <c r="P1017" s="190" t="s">
        <v>271</v>
      </c>
      <c r="Q1017" s="191">
        <v>42278</v>
      </c>
      <c r="R1017" s="191">
        <v>42673</v>
      </c>
      <c r="T1017" s="190" t="s">
        <v>366</v>
      </c>
      <c r="U1017" s="194">
        <v>75000</v>
      </c>
      <c r="V1017" s="190" t="s">
        <v>8879</v>
      </c>
      <c r="W1017" s="190" t="s">
        <v>8878</v>
      </c>
      <c r="X1017" s="190" t="s">
        <v>1508</v>
      </c>
      <c r="Y1017" s="190" t="s">
        <v>8877</v>
      </c>
      <c r="Z1017" s="190" t="s">
        <v>799</v>
      </c>
      <c r="AA1017" s="190" t="s">
        <v>8876</v>
      </c>
      <c r="AB1017" s="190" t="s">
        <v>310</v>
      </c>
      <c r="AC1017" s="190" t="s">
        <v>8896</v>
      </c>
      <c r="AD1017" s="190" t="s">
        <v>325</v>
      </c>
      <c r="AE1017" s="190" t="s">
        <v>8874</v>
      </c>
      <c r="AF1017" s="190" t="s">
        <v>8895</v>
      </c>
      <c r="AG1017" s="193">
        <v>0</v>
      </c>
      <c r="AH1017" s="193">
        <v>0</v>
      </c>
      <c r="AI1017" s="193">
        <v>0</v>
      </c>
      <c r="AJ1017" s="193">
        <v>20</v>
      </c>
      <c r="AK1017" s="193">
        <v>20</v>
      </c>
      <c r="AL1017" s="193">
        <v>40</v>
      </c>
      <c r="AM1017" s="193" t="s">
        <v>271</v>
      </c>
      <c r="AN1017" s="193" t="s">
        <v>271</v>
      </c>
      <c r="AO1017" s="193">
        <v>0</v>
      </c>
      <c r="AP1017" s="193" t="s">
        <v>271</v>
      </c>
      <c r="AQ1017" s="193" t="s">
        <v>271</v>
      </c>
      <c r="AR1017" s="193">
        <v>0</v>
      </c>
      <c r="AS1017" s="190" t="s">
        <v>271</v>
      </c>
      <c r="AT1017" s="193" t="s">
        <v>271</v>
      </c>
      <c r="AU1017" s="193" t="s">
        <v>271</v>
      </c>
      <c r="AV1017" s="190" t="s">
        <v>271</v>
      </c>
      <c r="AW1017" s="193" t="s">
        <v>271</v>
      </c>
      <c r="AX1017" s="193" t="s">
        <v>271</v>
      </c>
      <c r="AY1017" s="190" t="s">
        <v>271</v>
      </c>
      <c r="AZ1017" s="193" t="s">
        <v>271</v>
      </c>
      <c r="BA1017" s="193" t="s">
        <v>271</v>
      </c>
      <c r="BB1017" s="190" t="s">
        <v>271</v>
      </c>
      <c r="BC1017" s="193" t="s">
        <v>271</v>
      </c>
      <c r="BD1017" s="193" t="s">
        <v>271</v>
      </c>
      <c r="BE1017" s="190" t="s">
        <v>271</v>
      </c>
      <c r="BF1017" s="193" t="s">
        <v>271</v>
      </c>
      <c r="BG1017" s="193" t="s">
        <v>271</v>
      </c>
      <c r="BH1017" s="190" t="s">
        <v>271</v>
      </c>
      <c r="BI1017" s="193" t="s">
        <v>271</v>
      </c>
      <c r="BJ1017" s="193" t="s">
        <v>271</v>
      </c>
      <c r="BK1017" s="190" t="s">
        <v>271</v>
      </c>
      <c r="BL1017" s="193" t="s">
        <v>271</v>
      </c>
      <c r="BM1017" s="193" t="s">
        <v>271</v>
      </c>
      <c r="BN1017" s="190" t="s">
        <v>271</v>
      </c>
      <c r="BO1017" s="193" t="s">
        <v>271</v>
      </c>
      <c r="BP1017" s="193" t="s">
        <v>271</v>
      </c>
      <c r="BQ1017" s="190" t="s">
        <v>271</v>
      </c>
      <c r="BR1017" s="193" t="s">
        <v>271</v>
      </c>
      <c r="BS1017" s="193" t="s">
        <v>271</v>
      </c>
      <c r="BT1017" s="190" t="s">
        <v>271</v>
      </c>
      <c r="BU1017" s="193" t="s">
        <v>271</v>
      </c>
      <c r="BV1017" s="193" t="s">
        <v>271</v>
      </c>
      <c r="BW1017" s="193">
        <v>0</v>
      </c>
      <c r="BX1017" s="193">
        <v>0</v>
      </c>
      <c r="BY1017" s="193">
        <v>0</v>
      </c>
      <c r="BZ1017" s="193">
        <v>20</v>
      </c>
      <c r="CA1017" s="193">
        <v>20</v>
      </c>
      <c r="CB1017" s="193">
        <v>40</v>
      </c>
      <c r="CC1017" s="190" t="s">
        <v>287</v>
      </c>
      <c r="CD1017" s="193">
        <v>40</v>
      </c>
      <c r="CE1017" s="193">
        <v>0</v>
      </c>
      <c r="CF1017" s="190" t="s">
        <v>271</v>
      </c>
      <c r="CG1017" s="193" t="s">
        <v>271</v>
      </c>
      <c r="CH1017" s="193" t="s">
        <v>271</v>
      </c>
      <c r="CI1017" s="190" t="s">
        <v>271</v>
      </c>
      <c r="CJ1017" s="193" t="s">
        <v>271</v>
      </c>
      <c r="CK1017" s="193" t="s">
        <v>271</v>
      </c>
      <c r="CL1017" s="190" t="s">
        <v>271</v>
      </c>
      <c r="CM1017" s="193" t="s">
        <v>271</v>
      </c>
      <c r="CN1017" s="193" t="s">
        <v>271</v>
      </c>
      <c r="CO1017" s="190" t="s">
        <v>271</v>
      </c>
      <c r="CP1017" s="193" t="s">
        <v>271</v>
      </c>
      <c r="CQ1017" s="193" t="s">
        <v>271</v>
      </c>
      <c r="CR1017" s="190" t="s">
        <v>271</v>
      </c>
      <c r="CS1017" s="193" t="s">
        <v>271</v>
      </c>
      <c r="CT1017" s="193" t="s">
        <v>271</v>
      </c>
      <c r="CU1017" s="190" t="s">
        <v>287</v>
      </c>
      <c r="CV1017" s="193">
        <v>40</v>
      </c>
      <c r="CW1017" s="193">
        <v>0</v>
      </c>
      <c r="CX1017" s="190" t="s">
        <v>271</v>
      </c>
      <c r="CY1017" s="193" t="s">
        <v>271</v>
      </c>
      <c r="CZ1017" s="193" t="s">
        <v>271</v>
      </c>
      <c r="DA1017" s="190" t="s">
        <v>287</v>
      </c>
      <c r="DB1017" s="193">
        <v>40</v>
      </c>
      <c r="DC1017" s="193">
        <v>0</v>
      </c>
      <c r="DD1017" s="190" t="s">
        <v>271</v>
      </c>
      <c r="DE1017" s="193" t="s">
        <v>271</v>
      </c>
      <c r="DF1017" s="193" t="s">
        <v>271</v>
      </c>
      <c r="DG1017" s="190" t="s">
        <v>271</v>
      </c>
      <c r="DH1017" s="193" t="s">
        <v>271</v>
      </c>
      <c r="DI1017" s="193" t="s">
        <v>271</v>
      </c>
      <c r="DJ1017" s="190" t="s">
        <v>271</v>
      </c>
      <c r="DK1017" s="193" t="s">
        <v>271</v>
      </c>
      <c r="DL1017" s="193" t="s">
        <v>271</v>
      </c>
      <c r="DM1017" s="190" t="s">
        <v>271</v>
      </c>
      <c r="DN1017" s="193" t="s">
        <v>271</v>
      </c>
      <c r="DO1017" s="193" t="s">
        <v>271</v>
      </c>
      <c r="DP1017" s="190" t="s">
        <v>271</v>
      </c>
      <c r="DQ1017" s="193" t="s">
        <v>271</v>
      </c>
      <c r="DR1017" s="193" t="s">
        <v>271</v>
      </c>
      <c r="DS1017" s="190" t="s">
        <v>271</v>
      </c>
      <c r="DT1017" s="193" t="s">
        <v>271</v>
      </c>
      <c r="DU1017" s="193" t="s">
        <v>271</v>
      </c>
      <c r="DV1017" s="190" t="s">
        <v>271</v>
      </c>
      <c r="DW1017" s="193" t="s">
        <v>271</v>
      </c>
      <c r="DX1017" s="193" t="s">
        <v>271</v>
      </c>
      <c r="DY1017" s="190" t="s">
        <v>1295</v>
      </c>
      <c r="DZ1017" s="190" t="s">
        <v>297</v>
      </c>
      <c r="EA1017" s="190" t="s">
        <v>271</v>
      </c>
      <c r="EB1017" s="190" t="s">
        <v>271</v>
      </c>
      <c r="EC1017" s="190" t="s">
        <v>297</v>
      </c>
      <c r="ED1017" s="190" t="s">
        <v>271</v>
      </c>
      <c r="EE1017" s="190" t="s">
        <v>271</v>
      </c>
      <c r="EF1017" s="190" t="s">
        <v>271</v>
      </c>
      <c r="EG1017" s="190" t="s">
        <v>271</v>
      </c>
      <c r="EH1017" s="190" t="s">
        <v>284</v>
      </c>
      <c r="EI1017" s="190" t="s">
        <v>283</v>
      </c>
      <c r="EJ1017" s="190" t="s">
        <v>246</v>
      </c>
      <c r="EK1017" s="190" t="s">
        <v>379</v>
      </c>
      <c r="EL1017" s="190" t="s">
        <v>272</v>
      </c>
      <c r="EM1017" s="190" t="s">
        <v>272</v>
      </c>
      <c r="EN1017" s="190" t="s">
        <v>297</v>
      </c>
      <c r="EO1017" s="190" t="s">
        <v>297</v>
      </c>
      <c r="EP1017" s="190" t="s">
        <v>464</v>
      </c>
      <c r="EQ1017" s="190">
        <v>2</v>
      </c>
      <c r="ER1017" s="190" t="s">
        <v>349</v>
      </c>
      <c r="ES1017" s="190" t="s">
        <v>272</v>
      </c>
      <c r="ET1017" s="190" t="s">
        <v>297</v>
      </c>
      <c r="EU1017" s="190" t="s">
        <v>297</v>
      </c>
      <c r="EV1017" s="190" t="s">
        <v>297</v>
      </c>
      <c r="EW1017" s="190" t="s">
        <v>601</v>
      </c>
      <c r="EX1017" s="190">
        <v>1</v>
      </c>
      <c r="EY1017" s="190" t="s">
        <v>302</v>
      </c>
      <c r="EZ1017" s="190" t="s">
        <v>268</v>
      </c>
      <c r="FA1017" s="190" t="s">
        <v>260</v>
      </c>
      <c r="FB1017" s="193">
        <v>0</v>
      </c>
      <c r="FC1017" s="190" t="s">
        <v>348</v>
      </c>
      <c r="FD1017" s="190" t="s">
        <v>442</v>
      </c>
      <c r="FE1017" s="190" t="s">
        <v>482</v>
      </c>
      <c r="FF1017" s="190" t="s">
        <v>262</v>
      </c>
      <c r="FG1017" s="190" t="s">
        <v>271</v>
      </c>
      <c r="FH1017" s="190" t="s">
        <v>271</v>
      </c>
      <c r="FI1017" s="190" t="s">
        <v>8871</v>
      </c>
      <c r="FJ1017" s="190" t="s">
        <v>8870</v>
      </c>
      <c r="FK1017" s="190" t="s">
        <v>8869</v>
      </c>
      <c r="FL1017" s="190" t="s">
        <v>271</v>
      </c>
      <c r="FM1017" s="190" t="s">
        <v>271</v>
      </c>
      <c r="FN1017" s="190" t="s">
        <v>271</v>
      </c>
      <c r="FO1017" s="190" t="s">
        <v>8894</v>
      </c>
      <c r="FP1017" s="190" t="s">
        <v>8866</v>
      </c>
      <c r="FQ1017" s="193">
        <v>0</v>
      </c>
      <c r="FR1017" s="193">
        <v>40</v>
      </c>
      <c r="FS1017" s="190" t="s">
        <v>297</v>
      </c>
      <c r="FT1017" s="190" t="s">
        <v>297</v>
      </c>
      <c r="FU1017" s="190" t="s">
        <v>297</v>
      </c>
      <c r="FV1017" s="190" t="s">
        <v>297</v>
      </c>
      <c r="FW1017" s="190" t="s">
        <v>297</v>
      </c>
      <c r="FX1017" s="190" t="s">
        <v>297</v>
      </c>
      <c r="FY1017" s="190" t="s">
        <v>297</v>
      </c>
      <c r="FZ1017" s="190" t="s">
        <v>297</v>
      </c>
      <c r="GA1017" s="190" t="s">
        <v>272</v>
      </c>
      <c r="GB1017" s="190" t="s">
        <v>297</v>
      </c>
      <c r="GC1017" s="190" t="s">
        <v>297</v>
      </c>
      <c r="GD1017" s="190" t="s">
        <v>297</v>
      </c>
      <c r="GE1017" s="190" t="s">
        <v>297</v>
      </c>
    </row>
    <row r="1018" spans="1:187" x14ac:dyDescent="0.3">
      <c r="A1018" s="190" t="s">
        <v>372</v>
      </c>
      <c r="B1018" s="190">
        <v>3491</v>
      </c>
      <c r="C1018" s="190" t="s">
        <v>203</v>
      </c>
      <c r="D1018" s="190" t="s">
        <v>242</v>
      </c>
      <c r="E1018" s="190" t="s">
        <v>8893</v>
      </c>
      <c r="F1018" s="190" t="s">
        <v>8892</v>
      </c>
      <c r="G1018" s="190" t="s">
        <v>4028</v>
      </c>
      <c r="H1018" s="190" t="s">
        <v>369</v>
      </c>
      <c r="I1018" s="190" t="s">
        <v>523</v>
      </c>
      <c r="J1018" s="190" t="s">
        <v>8891</v>
      </c>
      <c r="K1018" s="190" t="s">
        <v>271</v>
      </c>
      <c r="L1018" s="190" t="s">
        <v>271</v>
      </c>
      <c r="M1018" s="190" t="s">
        <v>271</v>
      </c>
      <c r="N1018" s="190" t="s">
        <v>271</v>
      </c>
      <c r="O1018" s="190" t="s">
        <v>271</v>
      </c>
      <c r="P1018" s="190" t="s">
        <v>271</v>
      </c>
      <c r="Q1018" s="191">
        <v>40452</v>
      </c>
      <c r="R1018" s="191">
        <v>42277</v>
      </c>
      <c r="T1018" s="190" t="s">
        <v>592</v>
      </c>
      <c r="U1018" s="194">
        <v>4317060</v>
      </c>
      <c r="V1018" s="190" t="s">
        <v>7649</v>
      </c>
      <c r="W1018" s="190" t="s">
        <v>364</v>
      </c>
      <c r="X1018" s="190" t="s">
        <v>7648</v>
      </c>
      <c r="Y1018" s="190" t="s">
        <v>5471</v>
      </c>
      <c r="Z1018" s="190" t="s">
        <v>8890</v>
      </c>
      <c r="AA1018" s="190" t="s">
        <v>5469</v>
      </c>
      <c r="AB1018" s="190" t="s">
        <v>310</v>
      </c>
      <c r="AC1018" s="190" t="s">
        <v>8889</v>
      </c>
      <c r="AD1018" s="190" t="s">
        <v>325</v>
      </c>
      <c r="AE1018" s="190" t="s">
        <v>8888</v>
      </c>
      <c r="AF1018" s="190" t="s">
        <v>7645</v>
      </c>
      <c r="AG1018" s="193">
        <v>178416</v>
      </c>
      <c r="AH1018" s="193">
        <v>196208</v>
      </c>
      <c r="AI1018" s="193">
        <v>374624</v>
      </c>
      <c r="AJ1018" s="193">
        <v>211134</v>
      </c>
      <c r="AK1018" s="193">
        <v>178066</v>
      </c>
      <c r="AL1018" s="193">
        <v>389200</v>
      </c>
      <c r="AM1018" s="193">
        <v>0</v>
      </c>
      <c r="AN1018" s="193">
        <v>0</v>
      </c>
      <c r="AO1018" s="193">
        <v>0</v>
      </c>
      <c r="AP1018" s="193">
        <v>0</v>
      </c>
      <c r="AQ1018" s="193">
        <v>0</v>
      </c>
      <c r="AR1018" s="193">
        <v>0</v>
      </c>
      <c r="AS1018" s="190" t="s">
        <v>271</v>
      </c>
      <c r="AT1018" s="193" t="s">
        <v>271</v>
      </c>
      <c r="AU1018" s="193" t="s">
        <v>271</v>
      </c>
      <c r="AV1018" s="190" t="s">
        <v>271</v>
      </c>
      <c r="AW1018" s="193" t="s">
        <v>271</v>
      </c>
      <c r="AX1018" s="193" t="s">
        <v>271</v>
      </c>
      <c r="AY1018" s="190" t="s">
        <v>271</v>
      </c>
      <c r="AZ1018" s="193" t="s">
        <v>271</v>
      </c>
      <c r="BA1018" s="193" t="s">
        <v>271</v>
      </c>
      <c r="BB1018" s="190" t="s">
        <v>271</v>
      </c>
      <c r="BC1018" s="193" t="s">
        <v>271</v>
      </c>
      <c r="BD1018" s="193" t="s">
        <v>271</v>
      </c>
      <c r="BE1018" s="190" t="s">
        <v>271</v>
      </c>
      <c r="BF1018" s="193" t="s">
        <v>271</v>
      </c>
      <c r="BG1018" s="193" t="s">
        <v>271</v>
      </c>
      <c r="BH1018" s="190" t="s">
        <v>271</v>
      </c>
      <c r="BI1018" s="193" t="s">
        <v>271</v>
      </c>
      <c r="BJ1018" s="193" t="s">
        <v>271</v>
      </c>
      <c r="BK1018" s="190" t="s">
        <v>271</v>
      </c>
      <c r="BL1018" s="193" t="s">
        <v>271</v>
      </c>
      <c r="BM1018" s="193" t="s">
        <v>271</v>
      </c>
      <c r="BN1018" s="190" t="s">
        <v>271</v>
      </c>
      <c r="BO1018" s="193" t="s">
        <v>271</v>
      </c>
      <c r="BP1018" s="193" t="s">
        <v>271</v>
      </c>
      <c r="BQ1018" s="190" t="s">
        <v>271</v>
      </c>
      <c r="BR1018" s="193" t="s">
        <v>271</v>
      </c>
      <c r="BS1018" s="193" t="s">
        <v>271</v>
      </c>
      <c r="BT1018" s="190" t="s">
        <v>271</v>
      </c>
      <c r="BU1018" s="193" t="s">
        <v>271</v>
      </c>
      <c r="BV1018" s="193" t="s">
        <v>271</v>
      </c>
      <c r="BW1018" s="193">
        <v>178416</v>
      </c>
      <c r="BX1018" s="193">
        <v>196208</v>
      </c>
      <c r="BY1018" s="193">
        <v>374624</v>
      </c>
      <c r="BZ1018" s="193">
        <v>211134</v>
      </c>
      <c r="CA1018" s="193">
        <v>178066</v>
      </c>
      <c r="CB1018" s="193">
        <v>389200</v>
      </c>
      <c r="CC1018" s="190" t="s">
        <v>271</v>
      </c>
      <c r="CD1018" s="193" t="s">
        <v>271</v>
      </c>
      <c r="CE1018" s="193" t="s">
        <v>271</v>
      </c>
      <c r="CF1018" s="190" t="s">
        <v>271</v>
      </c>
      <c r="CG1018" s="193" t="s">
        <v>271</v>
      </c>
      <c r="CH1018" s="193" t="s">
        <v>271</v>
      </c>
      <c r="CI1018" s="190" t="s">
        <v>271</v>
      </c>
      <c r="CJ1018" s="193" t="s">
        <v>271</v>
      </c>
      <c r="CK1018" s="193" t="s">
        <v>271</v>
      </c>
      <c r="CL1018" s="190" t="s">
        <v>271</v>
      </c>
      <c r="CM1018" s="193" t="s">
        <v>271</v>
      </c>
      <c r="CN1018" s="193" t="s">
        <v>271</v>
      </c>
      <c r="CO1018" s="190" t="s">
        <v>271</v>
      </c>
      <c r="CP1018" s="193" t="s">
        <v>271</v>
      </c>
      <c r="CQ1018" s="193" t="s">
        <v>271</v>
      </c>
      <c r="CR1018" s="190" t="s">
        <v>271</v>
      </c>
      <c r="CS1018" s="193" t="s">
        <v>271</v>
      </c>
      <c r="CT1018" s="193" t="s">
        <v>271</v>
      </c>
      <c r="CU1018" s="190" t="s">
        <v>271</v>
      </c>
      <c r="CV1018" s="193" t="s">
        <v>271</v>
      </c>
      <c r="CW1018" s="193" t="s">
        <v>271</v>
      </c>
      <c r="CX1018" s="190" t="s">
        <v>271</v>
      </c>
      <c r="CY1018" s="193" t="s">
        <v>271</v>
      </c>
      <c r="CZ1018" s="193" t="s">
        <v>271</v>
      </c>
      <c r="DA1018" s="190" t="s">
        <v>271</v>
      </c>
      <c r="DB1018" s="193" t="s">
        <v>271</v>
      </c>
      <c r="DC1018" s="193" t="s">
        <v>271</v>
      </c>
      <c r="DD1018" s="190" t="s">
        <v>271</v>
      </c>
      <c r="DE1018" s="193" t="s">
        <v>271</v>
      </c>
      <c r="DF1018" s="193" t="s">
        <v>271</v>
      </c>
      <c r="DG1018" s="190" t="s">
        <v>271</v>
      </c>
      <c r="DH1018" s="193" t="s">
        <v>271</v>
      </c>
      <c r="DI1018" s="193" t="s">
        <v>271</v>
      </c>
      <c r="DJ1018" s="190" t="s">
        <v>271</v>
      </c>
      <c r="DK1018" s="193" t="s">
        <v>271</v>
      </c>
      <c r="DL1018" s="193" t="s">
        <v>271</v>
      </c>
      <c r="DM1018" s="190" t="s">
        <v>271</v>
      </c>
      <c r="DN1018" s="193" t="s">
        <v>271</v>
      </c>
      <c r="DO1018" s="193" t="s">
        <v>271</v>
      </c>
      <c r="DP1018" s="190" t="s">
        <v>287</v>
      </c>
      <c r="DQ1018" s="193">
        <v>326675</v>
      </c>
      <c r="DR1018" s="193">
        <v>374624</v>
      </c>
      <c r="DS1018" s="190" t="s">
        <v>271</v>
      </c>
      <c r="DT1018" s="193" t="s">
        <v>271</v>
      </c>
      <c r="DU1018" s="193" t="s">
        <v>271</v>
      </c>
      <c r="DV1018" s="190" t="s">
        <v>271</v>
      </c>
      <c r="DW1018" s="193" t="s">
        <v>271</v>
      </c>
      <c r="DX1018" s="193" t="s">
        <v>271</v>
      </c>
      <c r="DY1018" s="190" t="s">
        <v>356</v>
      </c>
      <c r="DZ1018" s="190" t="s">
        <v>297</v>
      </c>
      <c r="EA1018" s="190" t="s">
        <v>271</v>
      </c>
      <c r="EB1018" s="190" t="s">
        <v>271</v>
      </c>
      <c r="EC1018" s="190" t="s">
        <v>297</v>
      </c>
      <c r="ED1018" s="190" t="s">
        <v>271</v>
      </c>
      <c r="EE1018" s="190" t="s">
        <v>271</v>
      </c>
      <c r="EF1018" s="190" t="s">
        <v>8887</v>
      </c>
      <c r="EG1018" s="190" t="s">
        <v>321</v>
      </c>
      <c r="EH1018" s="190" t="s">
        <v>284</v>
      </c>
      <c r="EI1018" s="190" t="s">
        <v>319</v>
      </c>
      <c r="EJ1018" s="190" t="s">
        <v>245</v>
      </c>
      <c r="EK1018" s="190" t="s">
        <v>351</v>
      </c>
      <c r="EL1018" s="190" t="s">
        <v>272</v>
      </c>
      <c r="EM1018" s="190" t="s">
        <v>272</v>
      </c>
      <c r="EN1018" s="190" t="s">
        <v>272</v>
      </c>
      <c r="EO1018" s="190" t="s">
        <v>297</v>
      </c>
      <c r="EP1018" s="190" t="s">
        <v>281</v>
      </c>
      <c r="EQ1018" s="190">
        <v>3</v>
      </c>
      <c r="ER1018" s="190" t="s">
        <v>349</v>
      </c>
      <c r="ES1018" s="190" t="s">
        <v>272</v>
      </c>
      <c r="ET1018" s="190" t="s">
        <v>272</v>
      </c>
      <c r="EU1018" s="190" t="s">
        <v>272</v>
      </c>
      <c r="EV1018" s="190" t="s">
        <v>297</v>
      </c>
      <c r="EW1018" s="190" t="s">
        <v>303</v>
      </c>
      <c r="EX1018" s="190">
        <v>3</v>
      </c>
      <c r="EY1018" s="190" t="s">
        <v>302</v>
      </c>
      <c r="EZ1018" s="190" t="s">
        <v>268</v>
      </c>
      <c r="FA1018" s="190" t="s">
        <v>258</v>
      </c>
      <c r="FB1018" s="193">
        <v>4</v>
      </c>
      <c r="FC1018" s="190" t="s">
        <v>348</v>
      </c>
      <c r="FD1018" s="190" t="s">
        <v>537</v>
      </c>
      <c r="FE1018" s="190" t="s">
        <v>442</v>
      </c>
      <c r="FF1018" s="190" t="s">
        <v>262</v>
      </c>
      <c r="FG1018" s="190" t="s">
        <v>7643</v>
      </c>
      <c r="FH1018" s="190" t="s">
        <v>7642</v>
      </c>
      <c r="FI1018" s="190" t="s">
        <v>7641</v>
      </c>
      <c r="FJ1018" s="190" t="s">
        <v>7640</v>
      </c>
      <c r="FK1018" s="190" t="s">
        <v>8886</v>
      </c>
      <c r="FL1018" s="190" t="s">
        <v>8885</v>
      </c>
      <c r="FM1018" s="190" t="s">
        <v>7637</v>
      </c>
      <c r="FN1018" s="190" t="s">
        <v>7636</v>
      </c>
      <c r="FO1018" s="190" t="s">
        <v>8884</v>
      </c>
      <c r="FP1018" s="190" t="s">
        <v>8883</v>
      </c>
      <c r="FQ1018" s="193">
        <v>374624</v>
      </c>
      <c r="FR1018" s="193">
        <v>389200</v>
      </c>
      <c r="FS1018" s="190" t="s">
        <v>297</v>
      </c>
      <c r="FT1018" s="190" t="s">
        <v>297</v>
      </c>
      <c r="FU1018" s="190" t="s">
        <v>297</v>
      </c>
      <c r="FV1018" s="190" t="s">
        <v>297</v>
      </c>
      <c r="FW1018" s="190" t="s">
        <v>297</v>
      </c>
      <c r="FX1018" s="190" t="s">
        <v>297</v>
      </c>
      <c r="FY1018" s="190" t="s">
        <v>297</v>
      </c>
      <c r="FZ1018" s="190" t="s">
        <v>297</v>
      </c>
      <c r="GA1018" s="190" t="s">
        <v>297</v>
      </c>
      <c r="GB1018" s="190" t="s">
        <v>297</v>
      </c>
      <c r="GC1018" s="190" t="s">
        <v>297</v>
      </c>
      <c r="GD1018" s="190" t="s">
        <v>297</v>
      </c>
      <c r="GE1018" s="190" t="s">
        <v>272</v>
      </c>
    </row>
    <row r="1019" spans="1:187" x14ac:dyDescent="0.3">
      <c r="A1019" s="190" t="s">
        <v>372</v>
      </c>
      <c r="B1019" s="190">
        <v>3492</v>
      </c>
      <c r="C1019" s="190" t="s">
        <v>203</v>
      </c>
      <c r="D1019" s="190" t="s">
        <v>242</v>
      </c>
      <c r="E1019" s="190" t="s">
        <v>8882</v>
      </c>
      <c r="F1019" s="190" t="s">
        <v>8881</v>
      </c>
      <c r="G1019" s="190" t="s">
        <v>4028</v>
      </c>
      <c r="H1019" s="190" t="s">
        <v>1272</v>
      </c>
      <c r="I1019" s="190" t="s">
        <v>301</v>
      </c>
      <c r="J1019" s="190" t="s">
        <v>8880</v>
      </c>
      <c r="K1019" s="190" t="s">
        <v>271</v>
      </c>
      <c r="L1019" s="190" t="s">
        <v>271</v>
      </c>
      <c r="M1019" s="190" t="s">
        <v>271</v>
      </c>
      <c r="N1019" s="190" t="s">
        <v>271</v>
      </c>
      <c r="O1019" s="190" t="s">
        <v>271</v>
      </c>
      <c r="P1019" s="190" t="s">
        <v>271</v>
      </c>
      <c r="Q1019" s="191">
        <v>41275</v>
      </c>
      <c r="R1019" s="191">
        <v>43100</v>
      </c>
      <c r="S1019" s="191">
        <v>43100</v>
      </c>
      <c r="T1019" s="190" t="s">
        <v>366</v>
      </c>
      <c r="U1019" s="194">
        <v>1469115</v>
      </c>
      <c r="V1019" s="190" t="s">
        <v>8879</v>
      </c>
      <c r="W1019" s="190" t="s">
        <v>8878</v>
      </c>
      <c r="X1019" s="190" t="s">
        <v>1508</v>
      </c>
      <c r="Y1019" s="190" t="s">
        <v>8877</v>
      </c>
      <c r="Z1019" s="190" t="s">
        <v>799</v>
      </c>
      <c r="AA1019" s="190" t="s">
        <v>8876</v>
      </c>
      <c r="AB1019" s="190" t="s">
        <v>310</v>
      </c>
      <c r="AC1019" s="190" t="s">
        <v>8875</v>
      </c>
      <c r="AD1019" s="190" t="s">
        <v>325</v>
      </c>
      <c r="AE1019" s="190" t="s">
        <v>8874</v>
      </c>
      <c r="AF1019" s="190" t="s">
        <v>8873</v>
      </c>
      <c r="AG1019" s="193">
        <v>11924</v>
      </c>
      <c r="AH1019" s="193">
        <v>42276</v>
      </c>
      <c r="AI1019" s="193">
        <v>54200</v>
      </c>
      <c r="AJ1019" s="193">
        <v>10800</v>
      </c>
      <c r="AK1019" s="193">
        <v>10800</v>
      </c>
      <c r="AL1019" s="193">
        <v>21600</v>
      </c>
      <c r="AM1019" s="193" t="s">
        <v>271</v>
      </c>
      <c r="AN1019" s="193" t="s">
        <v>271</v>
      </c>
      <c r="AO1019" s="193">
        <v>0</v>
      </c>
      <c r="AP1019" s="193" t="s">
        <v>271</v>
      </c>
      <c r="AQ1019" s="193" t="s">
        <v>271</v>
      </c>
      <c r="AR1019" s="193">
        <v>0</v>
      </c>
      <c r="AS1019" s="190" t="s">
        <v>271</v>
      </c>
      <c r="AT1019" s="193" t="s">
        <v>271</v>
      </c>
      <c r="AU1019" s="193" t="s">
        <v>271</v>
      </c>
      <c r="AV1019" s="190" t="s">
        <v>271</v>
      </c>
      <c r="AW1019" s="193" t="s">
        <v>271</v>
      </c>
      <c r="AX1019" s="193" t="s">
        <v>271</v>
      </c>
      <c r="AY1019" s="190" t="s">
        <v>271</v>
      </c>
      <c r="AZ1019" s="193" t="s">
        <v>271</v>
      </c>
      <c r="BA1019" s="193" t="s">
        <v>271</v>
      </c>
      <c r="BB1019" s="190" t="s">
        <v>271</v>
      </c>
      <c r="BC1019" s="193" t="s">
        <v>271</v>
      </c>
      <c r="BD1019" s="193" t="s">
        <v>271</v>
      </c>
      <c r="BE1019" s="190" t="s">
        <v>271</v>
      </c>
      <c r="BF1019" s="193" t="s">
        <v>271</v>
      </c>
      <c r="BG1019" s="193" t="s">
        <v>271</v>
      </c>
      <c r="BH1019" s="190" t="s">
        <v>271</v>
      </c>
      <c r="BI1019" s="193" t="s">
        <v>271</v>
      </c>
      <c r="BJ1019" s="193" t="s">
        <v>271</v>
      </c>
      <c r="BK1019" s="190" t="s">
        <v>271</v>
      </c>
      <c r="BL1019" s="193" t="s">
        <v>271</v>
      </c>
      <c r="BM1019" s="193" t="s">
        <v>271</v>
      </c>
      <c r="BN1019" s="190" t="s">
        <v>271</v>
      </c>
      <c r="BO1019" s="193" t="s">
        <v>271</v>
      </c>
      <c r="BP1019" s="193" t="s">
        <v>271</v>
      </c>
      <c r="BQ1019" s="190" t="s">
        <v>271</v>
      </c>
      <c r="BR1019" s="193" t="s">
        <v>271</v>
      </c>
      <c r="BS1019" s="193" t="s">
        <v>271</v>
      </c>
      <c r="BT1019" s="190" t="s">
        <v>271</v>
      </c>
      <c r="BU1019" s="193" t="s">
        <v>271</v>
      </c>
      <c r="BV1019" s="193" t="s">
        <v>271</v>
      </c>
      <c r="BW1019" s="193">
        <v>11924</v>
      </c>
      <c r="BX1019" s="193">
        <v>42276</v>
      </c>
      <c r="BY1019" s="193">
        <v>54200</v>
      </c>
      <c r="BZ1019" s="193">
        <v>10800</v>
      </c>
      <c r="CA1019" s="193">
        <v>10800</v>
      </c>
      <c r="CB1019" s="193">
        <v>21600</v>
      </c>
      <c r="CC1019" s="190" t="s">
        <v>287</v>
      </c>
      <c r="CD1019" s="193">
        <v>10840</v>
      </c>
      <c r="CE1019" s="193">
        <v>42276</v>
      </c>
      <c r="CF1019" s="190" t="s">
        <v>271</v>
      </c>
      <c r="CG1019" s="193" t="s">
        <v>271</v>
      </c>
      <c r="CH1019" s="193" t="s">
        <v>271</v>
      </c>
      <c r="CI1019" s="190" t="s">
        <v>271</v>
      </c>
      <c r="CJ1019" s="193" t="s">
        <v>271</v>
      </c>
      <c r="CK1019" s="193" t="s">
        <v>271</v>
      </c>
      <c r="CL1019" s="190" t="s">
        <v>271</v>
      </c>
      <c r="CM1019" s="193" t="s">
        <v>271</v>
      </c>
      <c r="CN1019" s="193" t="s">
        <v>271</v>
      </c>
      <c r="CO1019" s="190" t="s">
        <v>271</v>
      </c>
      <c r="CP1019" s="193" t="s">
        <v>271</v>
      </c>
      <c r="CQ1019" s="193" t="s">
        <v>271</v>
      </c>
      <c r="CR1019" s="190" t="s">
        <v>271</v>
      </c>
      <c r="CS1019" s="193" t="s">
        <v>271</v>
      </c>
      <c r="CT1019" s="193" t="s">
        <v>271</v>
      </c>
      <c r="CU1019" s="190" t="s">
        <v>287</v>
      </c>
      <c r="CV1019" s="193">
        <v>10840</v>
      </c>
      <c r="CW1019" s="193">
        <v>42276</v>
      </c>
      <c r="CX1019" s="190" t="s">
        <v>271</v>
      </c>
      <c r="CY1019" s="193" t="s">
        <v>271</v>
      </c>
      <c r="CZ1019" s="193" t="s">
        <v>271</v>
      </c>
      <c r="DA1019" s="190" t="s">
        <v>287</v>
      </c>
      <c r="DB1019" s="193">
        <v>10840</v>
      </c>
      <c r="DC1019" s="193">
        <v>42276</v>
      </c>
      <c r="DD1019" s="190" t="s">
        <v>271</v>
      </c>
      <c r="DE1019" s="193" t="s">
        <v>271</v>
      </c>
      <c r="DF1019" s="193" t="s">
        <v>271</v>
      </c>
      <c r="DG1019" s="190" t="s">
        <v>271</v>
      </c>
      <c r="DH1019" s="193" t="s">
        <v>271</v>
      </c>
      <c r="DI1019" s="193" t="s">
        <v>271</v>
      </c>
      <c r="DJ1019" s="190" t="s">
        <v>271</v>
      </c>
      <c r="DK1019" s="193" t="s">
        <v>271</v>
      </c>
      <c r="DL1019" s="193" t="s">
        <v>271</v>
      </c>
      <c r="DM1019" s="190" t="s">
        <v>271</v>
      </c>
      <c r="DN1019" s="193" t="s">
        <v>271</v>
      </c>
      <c r="DO1019" s="193" t="s">
        <v>271</v>
      </c>
      <c r="DP1019" s="190" t="s">
        <v>271</v>
      </c>
      <c r="DQ1019" s="193" t="s">
        <v>271</v>
      </c>
      <c r="DR1019" s="193" t="s">
        <v>271</v>
      </c>
      <c r="DS1019" s="190" t="s">
        <v>287</v>
      </c>
      <c r="DT1019" s="193">
        <v>10840</v>
      </c>
      <c r="DU1019" s="193">
        <v>42276</v>
      </c>
      <c r="DV1019" s="190" t="s">
        <v>287</v>
      </c>
      <c r="DW1019" s="193">
        <v>10840</v>
      </c>
      <c r="DX1019" s="193">
        <v>42276</v>
      </c>
      <c r="DY1019" s="190" t="s">
        <v>356</v>
      </c>
      <c r="DZ1019" s="190" t="s">
        <v>272</v>
      </c>
      <c r="EA1019" s="190" t="s">
        <v>381</v>
      </c>
      <c r="EB1019" s="190" t="s">
        <v>286</v>
      </c>
      <c r="EC1019" s="190" t="s">
        <v>297</v>
      </c>
      <c r="ED1019" s="190" t="s">
        <v>271</v>
      </c>
      <c r="EE1019" s="190" t="s">
        <v>271</v>
      </c>
      <c r="EF1019" s="190" t="s">
        <v>271</v>
      </c>
      <c r="EG1019" s="190" t="s">
        <v>321</v>
      </c>
      <c r="EH1019" s="190" t="s">
        <v>320</v>
      </c>
      <c r="EI1019" s="190" t="s">
        <v>319</v>
      </c>
      <c r="EJ1019" s="190" t="s">
        <v>245</v>
      </c>
      <c r="EK1019" s="190" t="s">
        <v>351</v>
      </c>
      <c r="EL1019" s="190" t="s">
        <v>272</v>
      </c>
      <c r="EM1019" s="190" t="s">
        <v>272</v>
      </c>
      <c r="EN1019" s="190" t="s">
        <v>272</v>
      </c>
      <c r="EO1019" s="190" t="s">
        <v>297</v>
      </c>
      <c r="EP1019" s="190" t="s">
        <v>281</v>
      </c>
      <c r="EQ1019" s="190">
        <v>3</v>
      </c>
      <c r="ER1019" s="190" t="s">
        <v>349</v>
      </c>
      <c r="ES1019" s="190" t="s">
        <v>272</v>
      </c>
      <c r="ET1019" s="190" t="s">
        <v>272</v>
      </c>
      <c r="EU1019" s="190" t="s">
        <v>297</v>
      </c>
      <c r="EV1019" s="190" t="s">
        <v>297</v>
      </c>
      <c r="EW1019" s="190" t="s">
        <v>601</v>
      </c>
      <c r="EX1019" s="190">
        <v>2</v>
      </c>
      <c r="EY1019" s="190" t="s">
        <v>318</v>
      </c>
      <c r="EZ1019" s="190" t="s">
        <v>266</v>
      </c>
      <c r="FA1019" s="190" t="s">
        <v>257</v>
      </c>
      <c r="FB1019" s="193">
        <v>3</v>
      </c>
      <c r="FC1019" s="190" t="s">
        <v>348</v>
      </c>
      <c r="FD1019" s="190" t="s">
        <v>276</v>
      </c>
      <c r="FE1019" s="190" t="s">
        <v>482</v>
      </c>
      <c r="FF1019" s="190" t="s">
        <v>264</v>
      </c>
      <c r="FG1019" s="190" t="s">
        <v>8872</v>
      </c>
      <c r="FH1019" s="190" t="s">
        <v>271</v>
      </c>
      <c r="FI1019" s="190" t="s">
        <v>8871</v>
      </c>
      <c r="FJ1019" s="190" t="s">
        <v>8870</v>
      </c>
      <c r="FK1019" s="190" t="s">
        <v>8869</v>
      </c>
      <c r="FL1019" s="190" t="s">
        <v>8868</v>
      </c>
      <c r="FM1019" s="190" t="s">
        <v>271</v>
      </c>
      <c r="FN1019" s="190" t="s">
        <v>271</v>
      </c>
      <c r="FO1019" s="190" t="s">
        <v>8867</v>
      </c>
      <c r="FP1019" s="190" t="s">
        <v>8866</v>
      </c>
      <c r="FQ1019" s="193">
        <v>54200</v>
      </c>
      <c r="FR1019" s="193">
        <v>21600</v>
      </c>
      <c r="FS1019" s="190" t="s">
        <v>297</v>
      </c>
      <c r="FT1019" s="190" t="s">
        <v>297</v>
      </c>
      <c r="FU1019" s="190" t="s">
        <v>297</v>
      </c>
      <c r="FV1019" s="190" t="s">
        <v>297</v>
      </c>
      <c r="FW1019" s="190" t="s">
        <v>297</v>
      </c>
      <c r="FX1019" s="190" t="s">
        <v>297</v>
      </c>
      <c r="FY1019" s="190" t="s">
        <v>297</v>
      </c>
      <c r="FZ1019" s="190" t="s">
        <v>297</v>
      </c>
      <c r="GA1019" s="190" t="s">
        <v>272</v>
      </c>
      <c r="GB1019" s="190" t="s">
        <v>297</v>
      </c>
      <c r="GC1019" s="190" t="s">
        <v>297</v>
      </c>
      <c r="GD1019" s="190" t="s">
        <v>297</v>
      </c>
      <c r="GE1019" s="190" t="s">
        <v>272</v>
      </c>
    </row>
    <row r="1020" spans="1:187" x14ac:dyDescent="0.3">
      <c r="A1020" s="190" t="s">
        <v>372</v>
      </c>
      <c r="B1020" s="190">
        <v>3496</v>
      </c>
      <c r="C1020" s="190" t="s">
        <v>203</v>
      </c>
      <c r="D1020" s="190" t="s">
        <v>242</v>
      </c>
      <c r="E1020" s="190" t="s">
        <v>8865</v>
      </c>
      <c r="F1020" s="190" t="s">
        <v>8864</v>
      </c>
      <c r="G1020" s="190" t="s">
        <v>4028</v>
      </c>
      <c r="H1020" s="190" t="s">
        <v>369</v>
      </c>
      <c r="I1020" s="190" t="s">
        <v>523</v>
      </c>
      <c r="J1020" s="190" t="s">
        <v>8819</v>
      </c>
      <c r="K1020" s="190" t="s">
        <v>271</v>
      </c>
      <c r="L1020" s="190" t="s">
        <v>271</v>
      </c>
      <c r="M1020" s="190" t="s">
        <v>271</v>
      </c>
      <c r="N1020" s="190" t="s">
        <v>271</v>
      </c>
      <c r="O1020" s="190" t="s">
        <v>271</v>
      </c>
      <c r="P1020" s="190" t="s">
        <v>271</v>
      </c>
      <c r="Q1020" s="191">
        <v>40451</v>
      </c>
      <c r="R1020" s="191">
        <v>42338</v>
      </c>
      <c r="T1020" s="190" t="s">
        <v>366</v>
      </c>
      <c r="U1020" s="194">
        <v>8678841</v>
      </c>
      <c r="V1020" s="190" t="s">
        <v>8863</v>
      </c>
      <c r="W1020" s="190" t="s">
        <v>8862</v>
      </c>
      <c r="X1020" s="190" t="s">
        <v>8861</v>
      </c>
      <c r="Y1020" s="190" t="s">
        <v>2942</v>
      </c>
      <c r="Z1020" s="190" t="s">
        <v>364</v>
      </c>
      <c r="AA1020" s="190" t="s">
        <v>2941</v>
      </c>
      <c r="AB1020" s="190" t="s">
        <v>310</v>
      </c>
      <c r="AC1020" s="190" t="s">
        <v>8860</v>
      </c>
      <c r="AD1020" s="190" t="s">
        <v>325</v>
      </c>
      <c r="AE1020" s="190" t="s">
        <v>8859</v>
      </c>
      <c r="AF1020" s="190" t="s">
        <v>8858</v>
      </c>
      <c r="AG1020" s="193">
        <v>52587</v>
      </c>
      <c r="AH1020" s="193">
        <v>50213</v>
      </c>
      <c r="AI1020" s="193">
        <v>102800</v>
      </c>
      <c r="AJ1020" s="193">
        <v>72471</v>
      </c>
      <c r="AK1020" s="193">
        <v>74529</v>
      </c>
      <c r="AL1020" s="193">
        <v>147000</v>
      </c>
      <c r="AM1020" s="193" t="s">
        <v>271</v>
      </c>
      <c r="AN1020" s="193" t="s">
        <v>271</v>
      </c>
      <c r="AO1020" s="193">
        <v>0</v>
      </c>
      <c r="AP1020" s="193" t="s">
        <v>271</v>
      </c>
      <c r="AQ1020" s="193" t="s">
        <v>271</v>
      </c>
      <c r="AR1020" s="193">
        <v>0</v>
      </c>
      <c r="AS1020" s="190" t="s">
        <v>271</v>
      </c>
      <c r="AT1020" s="193" t="s">
        <v>271</v>
      </c>
      <c r="AU1020" s="193" t="s">
        <v>271</v>
      </c>
      <c r="AV1020" s="190" t="s">
        <v>271</v>
      </c>
      <c r="AW1020" s="193" t="s">
        <v>271</v>
      </c>
      <c r="AX1020" s="193" t="s">
        <v>271</v>
      </c>
      <c r="AY1020" s="190" t="s">
        <v>271</v>
      </c>
      <c r="AZ1020" s="193" t="s">
        <v>271</v>
      </c>
      <c r="BA1020" s="193" t="s">
        <v>271</v>
      </c>
      <c r="BB1020" s="190" t="s">
        <v>271</v>
      </c>
      <c r="BC1020" s="193" t="s">
        <v>271</v>
      </c>
      <c r="BD1020" s="193" t="s">
        <v>271</v>
      </c>
      <c r="BE1020" s="190" t="s">
        <v>271</v>
      </c>
      <c r="BF1020" s="193" t="s">
        <v>271</v>
      </c>
      <c r="BG1020" s="193" t="s">
        <v>271</v>
      </c>
      <c r="BH1020" s="190" t="s">
        <v>271</v>
      </c>
      <c r="BI1020" s="193" t="s">
        <v>271</v>
      </c>
      <c r="BJ1020" s="193" t="s">
        <v>271</v>
      </c>
      <c r="BK1020" s="190" t="s">
        <v>271</v>
      </c>
      <c r="BL1020" s="193" t="s">
        <v>271</v>
      </c>
      <c r="BM1020" s="193" t="s">
        <v>271</v>
      </c>
      <c r="BN1020" s="190" t="s">
        <v>271</v>
      </c>
      <c r="BO1020" s="193" t="s">
        <v>271</v>
      </c>
      <c r="BP1020" s="193" t="s">
        <v>271</v>
      </c>
      <c r="BQ1020" s="190" t="s">
        <v>271</v>
      </c>
      <c r="BR1020" s="193" t="s">
        <v>271</v>
      </c>
      <c r="BS1020" s="193" t="s">
        <v>271</v>
      </c>
      <c r="BT1020" s="190" t="s">
        <v>271</v>
      </c>
      <c r="BU1020" s="193" t="s">
        <v>271</v>
      </c>
      <c r="BV1020" s="193" t="s">
        <v>271</v>
      </c>
      <c r="BW1020" s="193">
        <v>3065</v>
      </c>
      <c r="BX1020" s="193">
        <v>2959</v>
      </c>
      <c r="BY1020" s="193">
        <v>6024</v>
      </c>
      <c r="BZ1020" s="193">
        <v>3015</v>
      </c>
      <c r="CA1020" s="193">
        <v>3131</v>
      </c>
      <c r="CB1020" s="193">
        <v>6146</v>
      </c>
      <c r="CC1020" s="190" t="s">
        <v>271</v>
      </c>
      <c r="CD1020" s="193" t="s">
        <v>271</v>
      </c>
      <c r="CE1020" s="193" t="s">
        <v>271</v>
      </c>
      <c r="CF1020" s="190" t="s">
        <v>271</v>
      </c>
      <c r="CG1020" s="193" t="s">
        <v>271</v>
      </c>
      <c r="CH1020" s="193" t="s">
        <v>271</v>
      </c>
      <c r="CI1020" s="190" t="s">
        <v>271</v>
      </c>
      <c r="CJ1020" s="193" t="s">
        <v>271</v>
      </c>
      <c r="CK1020" s="193" t="s">
        <v>271</v>
      </c>
      <c r="CL1020" s="190" t="s">
        <v>271</v>
      </c>
      <c r="CM1020" s="193" t="s">
        <v>271</v>
      </c>
      <c r="CN1020" s="193" t="s">
        <v>271</v>
      </c>
      <c r="CO1020" s="190" t="s">
        <v>271</v>
      </c>
      <c r="CP1020" s="193" t="s">
        <v>271</v>
      </c>
      <c r="CQ1020" s="193" t="s">
        <v>271</v>
      </c>
      <c r="CR1020" s="190" t="s">
        <v>287</v>
      </c>
      <c r="CS1020" s="193">
        <v>6146</v>
      </c>
      <c r="CT1020" s="193">
        <v>6024</v>
      </c>
      <c r="CU1020" s="190" t="s">
        <v>271</v>
      </c>
      <c r="CV1020" s="193" t="s">
        <v>271</v>
      </c>
      <c r="CW1020" s="193" t="s">
        <v>271</v>
      </c>
      <c r="CX1020" s="190" t="s">
        <v>271</v>
      </c>
      <c r="CY1020" s="193" t="s">
        <v>271</v>
      </c>
      <c r="CZ1020" s="193" t="s">
        <v>271</v>
      </c>
      <c r="DA1020" s="190" t="s">
        <v>271</v>
      </c>
      <c r="DB1020" s="193" t="s">
        <v>271</v>
      </c>
      <c r="DC1020" s="193" t="s">
        <v>271</v>
      </c>
      <c r="DD1020" s="190" t="s">
        <v>287</v>
      </c>
      <c r="DE1020" s="193">
        <v>6146</v>
      </c>
      <c r="DF1020" s="193">
        <v>6024</v>
      </c>
      <c r="DG1020" s="190" t="s">
        <v>287</v>
      </c>
      <c r="DH1020" s="193">
        <v>6146</v>
      </c>
      <c r="DI1020" s="193">
        <v>6024</v>
      </c>
      <c r="DJ1020" s="190" t="s">
        <v>271</v>
      </c>
      <c r="DK1020" s="193" t="s">
        <v>271</v>
      </c>
      <c r="DL1020" s="193" t="s">
        <v>271</v>
      </c>
      <c r="DM1020" s="190" t="s">
        <v>287</v>
      </c>
      <c r="DN1020" s="193">
        <v>6146</v>
      </c>
      <c r="DO1020" s="193">
        <v>6024</v>
      </c>
      <c r="DP1020" s="190" t="s">
        <v>271</v>
      </c>
      <c r="DQ1020" s="193" t="s">
        <v>271</v>
      </c>
      <c r="DR1020" s="193" t="s">
        <v>271</v>
      </c>
      <c r="DS1020" s="190" t="s">
        <v>287</v>
      </c>
      <c r="DT1020" s="193">
        <v>6146</v>
      </c>
      <c r="DU1020" s="193">
        <v>6024</v>
      </c>
      <c r="DV1020" s="190" t="s">
        <v>271</v>
      </c>
      <c r="DW1020" s="193" t="s">
        <v>271</v>
      </c>
      <c r="DX1020" s="193" t="s">
        <v>271</v>
      </c>
      <c r="DY1020" s="190" t="s">
        <v>655</v>
      </c>
      <c r="DZ1020" s="190" t="s">
        <v>272</v>
      </c>
      <c r="EA1020" s="190" t="s">
        <v>750</v>
      </c>
      <c r="EB1020" s="190" t="s">
        <v>354</v>
      </c>
      <c r="EC1020" s="190" t="s">
        <v>297</v>
      </c>
      <c r="ED1020" s="190" t="s">
        <v>271</v>
      </c>
      <c r="EE1020" s="190" t="s">
        <v>271</v>
      </c>
      <c r="EF1020" s="190" t="s">
        <v>271</v>
      </c>
      <c r="EG1020" s="190" t="s">
        <v>321</v>
      </c>
      <c r="EH1020" s="190" t="s">
        <v>284</v>
      </c>
      <c r="EI1020" s="190" t="s">
        <v>483</v>
      </c>
      <c r="EJ1020" s="190" t="s">
        <v>246</v>
      </c>
      <c r="EK1020" s="190" t="s">
        <v>379</v>
      </c>
      <c r="EL1020" s="190" t="s">
        <v>272</v>
      </c>
      <c r="EM1020" s="190" t="s">
        <v>272</v>
      </c>
      <c r="EN1020" s="190" t="s">
        <v>272</v>
      </c>
      <c r="EO1020" s="190" t="s">
        <v>297</v>
      </c>
      <c r="EP1020" s="190" t="s">
        <v>464</v>
      </c>
      <c r="EQ1020" s="190">
        <v>3</v>
      </c>
      <c r="ER1020" s="190" t="s">
        <v>349</v>
      </c>
      <c r="ES1020" s="190" t="s">
        <v>272</v>
      </c>
      <c r="ET1020" s="190" t="s">
        <v>272</v>
      </c>
      <c r="EU1020" s="190" t="s">
        <v>272</v>
      </c>
      <c r="EV1020" s="190" t="s">
        <v>297</v>
      </c>
      <c r="EW1020" s="190" t="s">
        <v>303</v>
      </c>
      <c r="EX1020" s="190">
        <v>3</v>
      </c>
      <c r="EY1020" s="190" t="s">
        <v>302</v>
      </c>
      <c r="EZ1020" s="190" t="s">
        <v>268</v>
      </c>
      <c r="FA1020" s="190" t="s">
        <v>258</v>
      </c>
      <c r="FB1020" s="193">
        <v>4</v>
      </c>
      <c r="FC1020" s="190" t="s">
        <v>300</v>
      </c>
      <c r="FD1020" s="190" t="s">
        <v>537</v>
      </c>
      <c r="FE1020" s="190" t="s">
        <v>442</v>
      </c>
      <c r="FF1020" s="190" t="s">
        <v>262</v>
      </c>
      <c r="FG1020" s="190" t="s">
        <v>271</v>
      </c>
      <c r="FH1020" s="190" t="s">
        <v>8857</v>
      </c>
      <c r="FI1020" s="190" t="s">
        <v>8856</v>
      </c>
      <c r="FJ1020" s="190" t="s">
        <v>8855</v>
      </c>
      <c r="FK1020" s="190" t="s">
        <v>271</v>
      </c>
      <c r="FL1020" s="190" t="s">
        <v>8854</v>
      </c>
      <c r="FM1020" s="190" t="s">
        <v>8853</v>
      </c>
      <c r="FN1020" s="190" t="s">
        <v>8852</v>
      </c>
      <c r="FO1020" s="190" t="s">
        <v>271</v>
      </c>
      <c r="FP1020" s="190" t="s">
        <v>271</v>
      </c>
      <c r="FQ1020" s="193">
        <v>6024</v>
      </c>
      <c r="FR1020" s="193">
        <v>6146</v>
      </c>
      <c r="FS1020" s="190" t="s">
        <v>297</v>
      </c>
      <c r="FT1020" s="190" t="s">
        <v>297</v>
      </c>
      <c r="FU1020" s="190" t="s">
        <v>297</v>
      </c>
      <c r="FV1020" s="190" t="s">
        <v>297</v>
      </c>
      <c r="FW1020" s="190" t="s">
        <v>297</v>
      </c>
      <c r="FX1020" s="190" t="s">
        <v>297</v>
      </c>
      <c r="FY1020" s="190" t="s">
        <v>297</v>
      </c>
      <c r="FZ1020" s="190" t="s">
        <v>297</v>
      </c>
      <c r="GA1020" s="190" t="s">
        <v>297</v>
      </c>
      <c r="GB1020" s="190" t="s">
        <v>297</v>
      </c>
      <c r="GC1020" s="190" t="s">
        <v>297</v>
      </c>
      <c r="GD1020" s="190" t="s">
        <v>297</v>
      </c>
      <c r="GE1020" s="190" t="s">
        <v>297</v>
      </c>
    </row>
    <row r="1021" spans="1:187" x14ac:dyDescent="0.3">
      <c r="A1021" s="190" t="s">
        <v>372</v>
      </c>
      <c r="B1021" s="190">
        <v>3499</v>
      </c>
      <c r="C1021" s="190" t="s">
        <v>203</v>
      </c>
      <c r="D1021" s="190" t="s">
        <v>242</v>
      </c>
      <c r="E1021" s="190" t="s">
        <v>8851</v>
      </c>
      <c r="F1021" s="190" t="s">
        <v>8850</v>
      </c>
      <c r="G1021" s="190" t="s">
        <v>4028</v>
      </c>
      <c r="H1021" s="190" t="s">
        <v>369</v>
      </c>
      <c r="I1021" s="190" t="s">
        <v>523</v>
      </c>
      <c r="J1021" s="190" t="s">
        <v>8849</v>
      </c>
      <c r="K1021" s="190" t="s">
        <v>271</v>
      </c>
      <c r="L1021" s="190" t="s">
        <v>271</v>
      </c>
      <c r="M1021" s="190" t="s">
        <v>271</v>
      </c>
      <c r="N1021" s="190" t="s">
        <v>271</v>
      </c>
      <c r="O1021" s="190" t="s">
        <v>271</v>
      </c>
      <c r="P1021" s="190" t="s">
        <v>271</v>
      </c>
      <c r="Q1021" s="191">
        <v>39965</v>
      </c>
      <c r="R1021" s="191">
        <v>42521</v>
      </c>
      <c r="S1021" s="191">
        <v>42704</v>
      </c>
      <c r="T1021" s="190" t="s">
        <v>592</v>
      </c>
      <c r="U1021" s="194">
        <v>11047877</v>
      </c>
      <c r="V1021" s="190" t="s">
        <v>8848</v>
      </c>
      <c r="W1021" s="190" t="s">
        <v>364</v>
      </c>
      <c r="X1021" s="190" t="s">
        <v>8847</v>
      </c>
      <c r="Y1021" s="190" t="s">
        <v>8846</v>
      </c>
      <c r="Z1021" s="190" t="s">
        <v>5942</v>
      </c>
      <c r="AA1021" s="190" t="s">
        <v>8845</v>
      </c>
      <c r="AB1021" s="190" t="s">
        <v>310</v>
      </c>
      <c r="AC1021" s="190" t="s">
        <v>8844</v>
      </c>
      <c r="AD1021" s="190" t="s">
        <v>325</v>
      </c>
      <c r="AE1021" s="190" t="s">
        <v>8843</v>
      </c>
      <c r="AF1021" s="190" t="s">
        <v>8842</v>
      </c>
      <c r="AG1021" s="193">
        <v>3663163</v>
      </c>
      <c r="AH1021" s="193">
        <v>2167440</v>
      </c>
      <c r="AI1021" s="193">
        <v>5830603</v>
      </c>
      <c r="AJ1021" s="193">
        <v>83257</v>
      </c>
      <c r="AK1021" s="193">
        <v>492600</v>
      </c>
      <c r="AL1021" s="193">
        <v>1325137</v>
      </c>
      <c r="AM1021" s="193">
        <v>0</v>
      </c>
      <c r="AN1021" s="193">
        <v>0</v>
      </c>
      <c r="AO1021" s="193">
        <v>0</v>
      </c>
      <c r="AP1021" s="193">
        <v>0</v>
      </c>
      <c r="AQ1021" s="193">
        <v>0</v>
      </c>
      <c r="AR1021" s="193">
        <v>0</v>
      </c>
      <c r="AS1021" s="190" t="s">
        <v>271</v>
      </c>
      <c r="AT1021" s="193" t="s">
        <v>271</v>
      </c>
      <c r="AU1021" s="193" t="s">
        <v>271</v>
      </c>
      <c r="AV1021" s="190" t="s">
        <v>271</v>
      </c>
      <c r="AW1021" s="193" t="s">
        <v>271</v>
      </c>
      <c r="AX1021" s="193" t="s">
        <v>271</v>
      </c>
      <c r="AY1021" s="190" t="s">
        <v>271</v>
      </c>
      <c r="AZ1021" s="193" t="s">
        <v>271</v>
      </c>
      <c r="BA1021" s="193" t="s">
        <v>271</v>
      </c>
      <c r="BB1021" s="190" t="s">
        <v>271</v>
      </c>
      <c r="BC1021" s="193" t="s">
        <v>271</v>
      </c>
      <c r="BD1021" s="193" t="s">
        <v>271</v>
      </c>
      <c r="BE1021" s="190" t="s">
        <v>271</v>
      </c>
      <c r="BF1021" s="193" t="s">
        <v>271</v>
      </c>
      <c r="BG1021" s="193" t="s">
        <v>271</v>
      </c>
      <c r="BH1021" s="190" t="s">
        <v>271</v>
      </c>
      <c r="BI1021" s="193" t="s">
        <v>271</v>
      </c>
      <c r="BJ1021" s="193" t="s">
        <v>271</v>
      </c>
      <c r="BK1021" s="190" t="s">
        <v>271</v>
      </c>
      <c r="BL1021" s="193" t="s">
        <v>271</v>
      </c>
      <c r="BM1021" s="193" t="s">
        <v>271</v>
      </c>
      <c r="BN1021" s="190" t="s">
        <v>271</v>
      </c>
      <c r="BO1021" s="193" t="s">
        <v>271</v>
      </c>
      <c r="BP1021" s="193" t="s">
        <v>271</v>
      </c>
      <c r="BQ1021" s="190" t="s">
        <v>271</v>
      </c>
      <c r="BR1021" s="193" t="s">
        <v>271</v>
      </c>
      <c r="BS1021" s="193" t="s">
        <v>271</v>
      </c>
      <c r="BT1021" s="190" t="s">
        <v>271</v>
      </c>
      <c r="BU1021" s="193" t="s">
        <v>271</v>
      </c>
      <c r="BV1021" s="193" t="s">
        <v>271</v>
      </c>
      <c r="BW1021" s="193">
        <v>1527975</v>
      </c>
      <c r="BX1021" s="193">
        <v>719044</v>
      </c>
      <c r="BY1021" s="193">
        <v>2247019</v>
      </c>
      <c r="BZ1021" s="193">
        <v>347267</v>
      </c>
      <c r="CA1021" s="193">
        <v>163419</v>
      </c>
      <c r="CB1021" s="193">
        <v>510686</v>
      </c>
      <c r="CC1021" s="190" t="s">
        <v>271</v>
      </c>
      <c r="CD1021" s="193" t="s">
        <v>271</v>
      </c>
      <c r="CE1021" s="193" t="s">
        <v>271</v>
      </c>
      <c r="CF1021" s="190" t="s">
        <v>271</v>
      </c>
      <c r="CG1021" s="193" t="s">
        <v>271</v>
      </c>
      <c r="CH1021" s="193" t="s">
        <v>271</v>
      </c>
      <c r="CI1021" s="190" t="s">
        <v>271</v>
      </c>
      <c r="CJ1021" s="193" t="s">
        <v>271</v>
      </c>
      <c r="CK1021" s="193" t="s">
        <v>271</v>
      </c>
      <c r="CL1021" s="190" t="s">
        <v>271</v>
      </c>
      <c r="CM1021" s="193" t="s">
        <v>271</v>
      </c>
      <c r="CN1021" s="193" t="s">
        <v>271</v>
      </c>
      <c r="CO1021" s="190" t="s">
        <v>271</v>
      </c>
      <c r="CP1021" s="193" t="s">
        <v>271</v>
      </c>
      <c r="CQ1021" s="193" t="s">
        <v>271</v>
      </c>
      <c r="CR1021" s="190" t="s">
        <v>271</v>
      </c>
      <c r="CS1021" s="193" t="s">
        <v>271</v>
      </c>
      <c r="CT1021" s="193" t="s">
        <v>271</v>
      </c>
      <c r="CU1021" s="190" t="s">
        <v>271</v>
      </c>
      <c r="CV1021" s="193" t="s">
        <v>271</v>
      </c>
      <c r="CW1021" s="193" t="s">
        <v>271</v>
      </c>
      <c r="CX1021" s="190" t="s">
        <v>287</v>
      </c>
      <c r="CY1021" s="193">
        <v>373</v>
      </c>
      <c r="CZ1021" s="193">
        <v>1650</v>
      </c>
      <c r="DA1021" s="190" t="s">
        <v>271</v>
      </c>
      <c r="DB1021" s="193" t="s">
        <v>271</v>
      </c>
      <c r="DC1021" s="193" t="s">
        <v>271</v>
      </c>
      <c r="DD1021" s="190" t="s">
        <v>271</v>
      </c>
      <c r="DE1021" s="193" t="s">
        <v>271</v>
      </c>
      <c r="DF1021" s="193" t="s">
        <v>271</v>
      </c>
      <c r="DG1021" s="190" t="s">
        <v>271</v>
      </c>
      <c r="DH1021" s="193" t="s">
        <v>271</v>
      </c>
      <c r="DI1021" s="193" t="s">
        <v>271</v>
      </c>
      <c r="DJ1021" s="190" t="s">
        <v>271</v>
      </c>
      <c r="DK1021" s="193" t="s">
        <v>271</v>
      </c>
      <c r="DL1021" s="193" t="s">
        <v>271</v>
      </c>
      <c r="DM1021" s="190" t="s">
        <v>271</v>
      </c>
      <c r="DN1021" s="193" t="s">
        <v>271</v>
      </c>
      <c r="DO1021" s="193" t="s">
        <v>271</v>
      </c>
      <c r="DP1021" s="190" t="s">
        <v>287</v>
      </c>
      <c r="DQ1021" s="193">
        <v>510686</v>
      </c>
      <c r="DR1021" s="193">
        <v>2247019</v>
      </c>
      <c r="DS1021" s="190" t="s">
        <v>271</v>
      </c>
      <c r="DT1021" s="193" t="s">
        <v>271</v>
      </c>
      <c r="DU1021" s="193" t="s">
        <v>271</v>
      </c>
      <c r="DV1021" s="190" t="s">
        <v>287</v>
      </c>
      <c r="DW1021" s="193">
        <v>205</v>
      </c>
      <c r="DX1021" s="193">
        <v>902</v>
      </c>
      <c r="DY1021" s="190" t="s">
        <v>356</v>
      </c>
      <c r="DZ1021" s="190" t="s">
        <v>297</v>
      </c>
      <c r="EA1021" s="190" t="s">
        <v>271</v>
      </c>
      <c r="EB1021" s="190" t="s">
        <v>271</v>
      </c>
      <c r="EC1021" s="190" t="s">
        <v>297</v>
      </c>
      <c r="ED1021" s="190" t="s">
        <v>271</v>
      </c>
      <c r="EE1021" s="190" t="s">
        <v>271</v>
      </c>
      <c r="EF1021" s="190" t="s">
        <v>271</v>
      </c>
      <c r="EG1021" s="190" t="s">
        <v>321</v>
      </c>
      <c r="EH1021" s="190" t="s">
        <v>284</v>
      </c>
      <c r="EI1021" s="190" t="s">
        <v>319</v>
      </c>
      <c r="EJ1021" s="190" t="s">
        <v>245</v>
      </c>
      <c r="EK1021" s="190" t="s">
        <v>351</v>
      </c>
      <c r="EL1021" s="190" t="s">
        <v>272</v>
      </c>
      <c r="EM1021" s="190" t="s">
        <v>272</v>
      </c>
      <c r="EN1021" s="190" t="s">
        <v>272</v>
      </c>
      <c r="EO1021" s="190" t="s">
        <v>297</v>
      </c>
      <c r="EP1021" s="190" t="s">
        <v>281</v>
      </c>
      <c r="EQ1021" s="190">
        <v>3</v>
      </c>
      <c r="ER1021" s="190" t="s">
        <v>404</v>
      </c>
      <c r="ES1021" s="190" t="s">
        <v>297</v>
      </c>
      <c r="ET1021" s="190" t="s">
        <v>272</v>
      </c>
      <c r="EU1021" s="190" t="s">
        <v>272</v>
      </c>
      <c r="EV1021" s="190" t="s">
        <v>272</v>
      </c>
      <c r="EW1021" s="190" t="s">
        <v>281</v>
      </c>
      <c r="EX1021" s="190">
        <v>3</v>
      </c>
      <c r="EY1021" s="190" t="s">
        <v>278</v>
      </c>
      <c r="EZ1021" s="190" t="s">
        <v>266</v>
      </c>
      <c r="FA1021" s="190" t="s">
        <v>260</v>
      </c>
      <c r="FB1021" s="193">
        <v>45</v>
      </c>
      <c r="FC1021" s="190" t="s">
        <v>442</v>
      </c>
      <c r="FD1021" s="190" t="s">
        <v>537</v>
      </c>
      <c r="FE1021" s="190" t="s">
        <v>377</v>
      </c>
      <c r="FF1021" s="190" t="s">
        <v>264</v>
      </c>
      <c r="FG1021" s="190" t="s">
        <v>8841</v>
      </c>
      <c r="FH1021" s="190" t="s">
        <v>8840</v>
      </c>
      <c r="FI1021" s="190" t="s">
        <v>8839</v>
      </c>
      <c r="FJ1021" s="190" t="s">
        <v>8838</v>
      </c>
      <c r="FK1021" s="190" t="s">
        <v>8837</v>
      </c>
      <c r="FL1021" s="190" t="s">
        <v>8836</v>
      </c>
      <c r="FM1021" s="190" t="s">
        <v>8835</v>
      </c>
      <c r="FN1021" s="190" t="s">
        <v>8834</v>
      </c>
      <c r="FO1021" s="190" t="s">
        <v>8833</v>
      </c>
      <c r="FP1021" s="190" t="s">
        <v>8832</v>
      </c>
      <c r="FQ1021" s="193">
        <v>2247019</v>
      </c>
      <c r="FR1021" s="193">
        <v>510686</v>
      </c>
      <c r="FS1021" s="190" t="s">
        <v>297</v>
      </c>
      <c r="FT1021" s="190" t="s">
        <v>297</v>
      </c>
      <c r="FU1021" s="190" t="s">
        <v>297</v>
      </c>
      <c r="FV1021" s="190" t="s">
        <v>297</v>
      </c>
      <c r="FW1021" s="190" t="s">
        <v>272</v>
      </c>
      <c r="FX1021" s="190" t="s">
        <v>297</v>
      </c>
      <c r="FY1021" s="190" t="s">
        <v>297</v>
      </c>
      <c r="FZ1021" s="190" t="s">
        <v>297</v>
      </c>
      <c r="GA1021" s="190" t="s">
        <v>297</v>
      </c>
      <c r="GB1021" s="190" t="s">
        <v>297</v>
      </c>
      <c r="GC1021" s="190" t="s">
        <v>297</v>
      </c>
      <c r="GD1021" s="190" t="s">
        <v>297</v>
      </c>
      <c r="GE1021" s="190" t="s">
        <v>297</v>
      </c>
    </row>
    <row r="1022" spans="1:187" x14ac:dyDescent="0.3">
      <c r="A1022" s="190" t="s">
        <v>372</v>
      </c>
      <c r="B1022" s="190">
        <v>3485</v>
      </c>
      <c r="C1022" s="190" t="s">
        <v>203</v>
      </c>
      <c r="D1022" s="190" t="s">
        <v>242</v>
      </c>
      <c r="E1022" s="190" t="s">
        <v>7670</v>
      </c>
      <c r="F1022" s="190" t="s">
        <v>7669</v>
      </c>
      <c r="G1022" s="190" t="s">
        <v>4001</v>
      </c>
      <c r="H1022" s="190" t="s">
        <v>301</v>
      </c>
      <c r="I1022" s="190" t="s">
        <v>301</v>
      </c>
      <c r="J1022" s="190" t="s">
        <v>7668</v>
      </c>
      <c r="K1022" s="190" t="s">
        <v>271</v>
      </c>
      <c r="L1022" s="190" t="s">
        <v>271</v>
      </c>
      <c r="M1022" s="190" t="s">
        <v>271</v>
      </c>
      <c r="N1022" s="190" t="s">
        <v>271</v>
      </c>
      <c r="O1022" s="190" t="s">
        <v>271</v>
      </c>
      <c r="P1022" s="190" t="s">
        <v>271</v>
      </c>
      <c r="Q1022" s="191">
        <v>41913</v>
      </c>
      <c r="R1022" s="191">
        <v>43373</v>
      </c>
      <c r="T1022" s="190" t="s">
        <v>366</v>
      </c>
      <c r="U1022" s="194">
        <v>1580956</v>
      </c>
      <c r="V1022" s="190" t="s">
        <v>7630</v>
      </c>
      <c r="W1022" s="190" t="s">
        <v>2930</v>
      </c>
      <c r="X1022" s="190" t="s">
        <v>7667</v>
      </c>
      <c r="Y1022" s="190" t="s">
        <v>5471</v>
      </c>
      <c r="Z1022" s="190" t="s">
        <v>7666</v>
      </c>
      <c r="AA1022" s="190" t="s">
        <v>7665</v>
      </c>
      <c r="AB1022" s="190" t="s">
        <v>310</v>
      </c>
      <c r="AC1022" s="190" t="s">
        <v>7664</v>
      </c>
      <c r="AD1022" s="190" t="s">
        <v>325</v>
      </c>
      <c r="AE1022" s="190" t="s">
        <v>7663</v>
      </c>
      <c r="AF1022" s="190" t="s">
        <v>7627</v>
      </c>
      <c r="AG1022" s="193">
        <v>155693</v>
      </c>
      <c r="AH1022" s="193">
        <v>155055</v>
      </c>
      <c r="AI1022" s="193">
        <v>310748</v>
      </c>
      <c r="AJ1022" s="193">
        <v>303</v>
      </c>
      <c r="AK1022" s="193">
        <v>236</v>
      </c>
      <c r="AL1022" s="193">
        <v>539</v>
      </c>
      <c r="AM1022" s="193" t="s">
        <v>271</v>
      </c>
      <c r="AN1022" s="193" t="s">
        <v>271</v>
      </c>
      <c r="AO1022" s="193">
        <v>0</v>
      </c>
      <c r="AP1022" s="193" t="s">
        <v>271</v>
      </c>
      <c r="AQ1022" s="193" t="s">
        <v>271</v>
      </c>
      <c r="AR1022" s="193">
        <v>0</v>
      </c>
      <c r="AS1022" s="190" t="s">
        <v>271</v>
      </c>
      <c r="AT1022" s="193" t="s">
        <v>271</v>
      </c>
      <c r="AU1022" s="193" t="s">
        <v>271</v>
      </c>
      <c r="AV1022" s="190" t="s">
        <v>271</v>
      </c>
      <c r="AW1022" s="193" t="s">
        <v>271</v>
      </c>
      <c r="AX1022" s="193" t="s">
        <v>271</v>
      </c>
      <c r="AY1022" s="190" t="s">
        <v>271</v>
      </c>
      <c r="AZ1022" s="193" t="s">
        <v>271</v>
      </c>
      <c r="BA1022" s="193" t="s">
        <v>271</v>
      </c>
      <c r="BB1022" s="190" t="s">
        <v>271</v>
      </c>
      <c r="BC1022" s="193" t="s">
        <v>271</v>
      </c>
      <c r="BD1022" s="193" t="s">
        <v>271</v>
      </c>
      <c r="BE1022" s="190" t="s">
        <v>271</v>
      </c>
      <c r="BF1022" s="193" t="s">
        <v>271</v>
      </c>
      <c r="BG1022" s="193" t="s">
        <v>271</v>
      </c>
      <c r="BH1022" s="190" t="s">
        <v>271</v>
      </c>
      <c r="BI1022" s="193" t="s">
        <v>271</v>
      </c>
      <c r="BJ1022" s="193" t="s">
        <v>271</v>
      </c>
      <c r="BK1022" s="190" t="s">
        <v>271</v>
      </c>
      <c r="BL1022" s="193" t="s">
        <v>271</v>
      </c>
      <c r="BM1022" s="193" t="s">
        <v>271</v>
      </c>
      <c r="BN1022" s="190" t="s">
        <v>271</v>
      </c>
      <c r="BO1022" s="193" t="s">
        <v>271</v>
      </c>
      <c r="BP1022" s="193" t="s">
        <v>271</v>
      </c>
      <c r="BQ1022" s="190" t="s">
        <v>271</v>
      </c>
      <c r="BR1022" s="193" t="s">
        <v>271</v>
      </c>
      <c r="BS1022" s="193" t="s">
        <v>271</v>
      </c>
      <c r="BT1022" s="190" t="s">
        <v>271</v>
      </c>
      <c r="BU1022" s="193" t="s">
        <v>271</v>
      </c>
      <c r="BV1022" s="193" t="s">
        <v>271</v>
      </c>
      <c r="BW1022" s="193">
        <v>14858</v>
      </c>
      <c r="BX1022" s="193">
        <v>14275</v>
      </c>
      <c r="BY1022" s="193">
        <v>29134</v>
      </c>
      <c r="BZ1022" s="193">
        <v>36</v>
      </c>
      <c r="CA1022" s="193">
        <v>70</v>
      </c>
      <c r="CB1022" s="193">
        <v>106</v>
      </c>
      <c r="CC1022" s="190" t="s">
        <v>271</v>
      </c>
      <c r="CD1022" s="193" t="s">
        <v>271</v>
      </c>
      <c r="CE1022" s="193" t="s">
        <v>271</v>
      </c>
      <c r="CF1022" s="190" t="s">
        <v>271</v>
      </c>
      <c r="CG1022" s="193" t="s">
        <v>271</v>
      </c>
      <c r="CH1022" s="193" t="s">
        <v>271</v>
      </c>
      <c r="CI1022" s="190" t="s">
        <v>271</v>
      </c>
      <c r="CJ1022" s="193" t="s">
        <v>271</v>
      </c>
      <c r="CK1022" s="193" t="s">
        <v>271</v>
      </c>
      <c r="CL1022" s="190" t="s">
        <v>271</v>
      </c>
      <c r="CM1022" s="193" t="s">
        <v>271</v>
      </c>
      <c r="CN1022" s="193" t="s">
        <v>271</v>
      </c>
      <c r="CO1022" s="190" t="s">
        <v>271</v>
      </c>
      <c r="CP1022" s="193" t="s">
        <v>271</v>
      </c>
      <c r="CQ1022" s="193" t="s">
        <v>271</v>
      </c>
      <c r="CR1022" s="190" t="s">
        <v>271</v>
      </c>
      <c r="CS1022" s="193" t="s">
        <v>271</v>
      </c>
      <c r="CT1022" s="193" t="s">
        <v>271</v>
      </c>
      <c r="CU1022" s="190" t="s">
        <v>271</v>
      </c>
      <c r="CV1022" s="193" t="s">
        <v>271</v>
      </c>
      <c r="CW1022" s="193" t="s">
        <v>271</v>
      </c>
      <c r="CX1022" s="190" t="s">
        <v>271</v>
      </c>
      <c r="CY1022" s="193" t="s">
        <v>271</v>
      </c>
      <c r="CZ1022" s="193" t="s">
        <v>271</v>
      </c>
      <c r="DA1022" s="190" t="s">
        <v>271</v>
      </c>
      <c r="DB1022" s="193" t="s">
        <v>271</v>
      </c>
      <c r="DC1022" s="193" t="s">
        <v>271</v>
      </c>
      <c r="DD1022" s="190" t="s">
        <v>271</v>
      </c>
      <c r="DE1022" s="193" t="s">
        <v>271</v>
      </c>
      <c r="DF1022" s="193" t="s">
        <v>271</v>
      </c>
      <c r="DG1022" s="190" t="s">
        <v>271</v>
      </c>
      <c r="DH1022" s="193" t="s">
        <v>271</v>
      </c>
      <c r="DI1022" s="193" t="s">
        <v>271</v>
      </c>
      <c r="DJ1022" s="190" t="s">
        <v>271</v>
      </c>
      <c r="DK1022" s="193" t="s">
        <v>271</v>
      </c>
      <c r="DL1022" s="193" t="s">
        <v>271</v>
      </c>
      <c r="DM1022" s="190" t="s">
        <v>271</v>
      </c>
      <c r="DN1022" s="193" t="s">
        <v>271</v>
      </c>
      <c r="DO1022" s="193" t="s">
        <v>271</v>
      </c>
      <c r="DP1022" s="190" t="s">
        <v>271</v>
      </c>
      <c r="DQ1022" s="193" t="s">
        <v>271</v>
      </c>
      <c r="DR1022" s="193" t="s">
        <v>271</v>
      </c>
      <c r="DS1022" s="190" t="s">
        <v>287</v>
      </c>
      <c r="DT1022" s="193">
        <v>106</v>
      </c>
      <c r="DU1022" s="193">
        <v>29134</v>
      </c>
      <c r="DV1022" s="190" t="s">
        <v>271</v>
      </c>
      <c r="DW1022" s="193" t="s">
        <v>271</v>
      </c>
      <c r="DX1022" s="193" t="s">
        <v>271</v>
      </c>
      <c r="DY1022" s="190" t="s">
        <v>356</v>
      </c>
      <c r="DZ1022" s="190" t="s">
        <v>297</v>
      </c>
      <c r="EA1022" s="190" t="s">
        <v>271</v>
      </c>
      <c r="EB1022" s="190" t="s">
        <v>271</v>
      </c>
      <c r="EC1022" s="190" t="s">
        <v>272</v>
      </c>
      <c r="ED1022" s="190" t="s">
        <v>355</v>
      </c>
      <c r="EE1022" s="190" t="s">
        <v>426</v>
      </c>
      <c r="EF1022" s="190" t="s">
        <v>7662</v>
      </c>
      <c r="EG1022" s="190" t="s">
        <v>321</v>
      </c>
      <c r="EH1022" s="190" t="s">
        <v>284</v>
      </c>
      <c r="EI1022" s="190" t="s">
        <v>283</v>
      </c>
      <c r="EJ1022" s="190" t="s">
        <v>245</v>
      </c>
      <c r="EK1022" s="190" t="s">
        <v>351</v>
      </c>
      <c r="EL1022" s="190" t="s">
        <v>297</v>
      </c>
      <c r="EM1022" s="190" t="s">
        <v>272</v>
      </c>
      <c r="EN1022" s="190" t="s">
        <v>272</v>
      </c>
      <c r="EO1022" s="190" t="s">
        <v>297</v>
      </c>
      <c r="EP1022" s="190" t="s">
        <v>281</v>
      </c>
      <c r="EQ1022" s="190">
        <v>2</v>
      </c>
      <c r="ER1022" s="190" t="s">
        <v>404</v>
      </c>
      <c r="ES1022" s="190" t="s">
        <v>272</v>
      </c>
      <c r="ET1022" s="190" t="s">
        <v>272</v>
      </c>
      <c r="EU1022" s="190" t="s">
        <v>272</v>
      </c>
      <c r="EV1022" s="190" t="s">
        <v>297</v>
      </c>
      <c r="EW1022" s="190" t="s">
        <v>281</v>
      </c>
      <c r="EX1022" s="190">
        <v>3</v>
      </c>
      <c r="EY1022" s="190" t="s">
        <v>318</v>
      </c>
      <c r="EZ1022" s="190" t="s">
        <v>266</v>
      </c>
      <c r="FA1022" s="190" t="s">
        <v>260</v>
      </c>
      <c r="FB1022" s="193">
        <v>3</v>
      </c>
      <c r="FC1022" s="190" t="s">
        <v>276</v>
      </c>
      <c r="FD1022" s="190" t="s">
        <v>348</v>
      </c>
      <c r="FE1022" s="190" t="s">
        <v>271</v>
      </c>
      <c r="FF1022" s="190" t="s">
        <v>264</v>
      </c>
      <c r="FG1022" s="190" t="s">
        <v>2924</v>
      </c>
      <c r="FH1022" s="190" t="s">
        <v>7661</v>
      </c>
      <c r="FI1022" s="190" t="s">
        <v>7660</v>
      </c>
      <c r="FJ1022" s="190" t="s">
        <v>7659</v>
      </c>
      <c r="FK1022" s="190" t="s">
        <v>7658</v>
      </c>
      <c r="FL1022" s="190" t="s">
        <v>7657</v>
      </c>
      <c r="FM1022" s="190" t="s">
        <v>7656</v>
      </c>
      <c r="FN1022" s="190" t="s">
        <v>7655</v>
      </c>
      <c r="FO1022" s="190" t="s">
        <v>7654</v>
      </c>
      <c r="FP1022" s="190" t="s">
        <v>7653</v>
      </c>
      <c r="FQ1022" s="193">
        <v>29134</v>
      </c>
      <c r="FR1022" s="193">
        <v>106</v>
      </c>
      <c r="FS1022" s="190" t="s">
        <v>297</v>
      </c>
      <c r="FT1022" s="190" t="s">
        <v>297</v>
      </c>
      <c r="FU1022" s="190" t="s">
        <v>297</v>
      </c>
      <c r="FV1022" s="190" t="s">
        <v>297</v>
      </c>
      <c r="FW1022" s="190" t="s">
        <v>297</v>
      </c>
      <c r="FX1022" s="190" t="s">
        <v>297</v>
      </c>
      <c r="FY1022" s="190" t="s">
        <v>297</v>
      </c>
      <c r="FZ1022" s="190" t="s">
        <v>297</v>
      </c>
      <c r="GA1022" s="190" t="s">
        <v>297</v>
      </c>
      <c r="GB1022" s="190" t="s">
        <v>297</v>
      </c>
      <c r="GC1022" s="190" t="s">
        <v>297</v>
      </c>
      <c r="GD1022" s="190" t="s">
        <v>297</v>
      </c>
      <c r="GE1022" s="190" t="s">
        <v>297</v>
      </c>
    </row>
    <row r="1023" spans="1:187" x14ac:dyDescent="0.3">
      <c r="A1023" s="190" t="s">
        <v>372</v>
      </c>
      <c r="B1023" s="190">
        <v>3486</v>
      </c>
      <c r="C1023" s="190" t="s">
        <v>203</v>
      </c>
      <c r="D1023" s="190" t="s">
        <v>242</v>
      </c>
      <c r="E1023" s="190" t="s">
        <v>7652</v>
      </c>
      <c r="F1023" s="190" t="s">
        <v>7651</v>
      </c>
      <c r="G1023" s="190" t="s">
        <v>4001</v>
      </c>
      <c r="H1023" s="190" t="s">
        <v>1272</v>
      </c>
      <c r="I1023" s="190" t="s">
        <v>301</v>
      </c>
      <c r="J1023" s="190" t="s">
        <v>7650</v>
      </c>
      <c r="K1023" s="190" t="s">
        <v>271</v>
      </c>
      <c r="L1023" s="190" t="s">
        <v>271</v>
      </c>
      <c r="M1023" s="190" t="s">
        <v>271</v>
      </c>
      <c r="N1023" s="190" t="s">
        <v>271</v>
      </c>
      <c r="O1023" s="190" t="s">
        <v>271</v>
      </c>
      <c r="P1023" s="190" t="s">
        <v>271</v>
      </c>
      <c r="Q1023" s="191">
        <v>41671</v>
      </c>
      <c r="R1023" s="191">
        <v>42428</v>
      </c>
      <c r="S1023" s="191">
        <v>42490</v>
      </c>
      <c r="T1023" s="190" t="s">
        <v>592</v>
      </c>
      <c r="U1023" s="194">
        <v>0</v>
      </c>
      <c r="V1023" s="190" t="s">
        <v>7649</v>
      </c>
      <c r="W1023" s="190" t="s">
        <v>364</v>
      </c>
      <c r="X1023" s="190" t="s">
        <v>7648</v>
      </c>
      <c r="Y1023" s="190" t="s">
        <v>271</v>
      </c>
      <c r="Z1023" s="190" t="s">
        <v>271</v>
      </c>
      <c r="AA1023" s="190" t="s">
        <v>271</v>
      </c>
      <c r="AB1023" s="190" t="s">
        <v>310</v>
      </c>
      <c r="AC1023" s="190" t="s">
        <v>7647</v>
      </c>
      <c r="AD1023" s="190" t="s">
        <v>325</v>
      </c>
      <c r="AE1023" s="190" t="s">
        <v>7646</v>
      </c>
      <c r="AF1023" s="190" t="s">
        <v>7645</v>
      </c>
      <c r="AG1023" s="193">
        <v>48408</v>
      </c>
      <c r="AH1023" s="193">
        <v>47175</v>
      </c>
      <c r="AI1023" s="193">
        <v>95583</v>
      </c>
      <c r="AJ1023" s="193">
        <v>8267</v>
      </c>
      <c r="AK1023" s="193">
        <v>7278</v>
      </c>
      <c r="AL1023" s="193">
        <v>15545</v>
      </c>
      <c r="AM1023" s="193">
        <v>0</v>
      </c>
      <c r="AN1023" s="193">
        <v>0</v>
      </c>
      <c r="AO1023" s="193">
        <v>0</v>
      </c>
      <c r="AP1023" s="193">
        <v>0</v>
      </c>
      <c r="AQ1023" s="193">
        <v>0</v>
      </c>
      <c r="AR1023" s="193">
        <v>0</v>
      </c>
      <c r="AS1023" s="190" t="s">
        <v>271</v>
      </c>
      <c r="AT1023" s="193" t="s">
        <v>271</v>
      </c>
      <c r="AU1023" s="193" t="s">
        <v>271</v>
      </c>
      <c r="AV1023" s="190" t="s">
        <v>271</v>
      </c>
      <c r="AW1023" s="193" t="s">
        <v>271</v>
      </c>
      <c r="AX1023" s="193" t="s">
        <v>271</v>
      </c>
      <c r="AY1023" s="190" t="s">
        <v>271</v>
      </c>
      <c r="AZ1023" s="193" t="s">
        <v>271</v>
      </c>
      <c r="BA1023" s="193" t="s">
        <v>271</v>
      </c>
      <c r="BB1023" s="190" t="s">
        <v>271</v>
      </c>
      <c r="BC1023" s="193" t="s">
        <v>271</v>
      </c>
      <c r="BD1023" s="193" t="s">
        <v>271</v>
      </c>
      <c r="BE1023" s="190" t="s">
        <v>271</v>
      </c>
      <c r="BF1023" s="193" t="s">
        <v>271</v>
      </c>
      <c r="BG1023" s="193" t="s">
        <v>271</v>
      </c>
      <c r="BH1023" s="190" t="s">
        <v>271</v>
      </c>
      <c r="BI1023" s="193" t="s">
        <v>271</v>
      </c>
      <c r="BJ1023" s="193" t="s">
        <v>271</v>
      </c>
      <c r="BK1023" s="190" t="s">
        <v>271</v>
      </c>
      <c r="BL1023" s="193" t="s">
        <v>271</v>
      </c>
      <c r="BM1023" s="193" t="s">
        <v>271</v>
      </c>
      <c r="BN1023" s="190" t="s">
        <v>271</v>
      </c>
      <c r="BO1023" s="193" t="s">
        <v>271</v>
      </c>
      <c r="BP1023" s="193" t="s">
        <v>271</v>
      </c>
      <c r="BQ1023" s="190" t="s">
        <v>271</v>
      </c>
      <c r="BR1023" s="193" t="s">
        <v>271</v>
      </c>
      <c r="BS1023" s="193" t="s">
        <v>271</v>
      </c>
      <c r="BT1023" s="190" t="s">
        <v>271</v>
      </c>
      <c r="BU1023" s="193" t="s">
        <v>271</v>
      </c>
      <c r="BV1023" s="193" t="s">
        <v>271</v>
      </c>
      <c r="BW1023" s="193">
        <v>48408</v>
      </c>
      <c r="BX1023" s="193">
        <v>47175</v>
      </c>
      <c r="BY1023" s="193">
        <v>95583</v>
      </c>
      <c r="BZ1023" s="193">
        <v>8267</v>
      </c>
      <c r="CA1023" s="193">
        <v>7278</v>
      </c>
      <c r="CB1023" s="193">
        <v>15545</v>
      </c>
      <c r="CC1023" s="190" t="s">
        <v>271</v>
      </c>
      <c r="CD1023" s="193" t="s">
        <v>271</v>
      </c>
      <c r="CE1023" s="193" t="s">
        <v>271</v>
      </c>
      <c r="CF1023" s="190" t="s">
        <v>271</v>
      </c>
      <c r="CG1023" s="193" t="s">
        <v>271</v>
      </c>
      <c r="CH1023" s="193" t="s">
        <v>271</v>
      </c>
      <c r="CI1023" s="190" t="s">
        <v>271</v>
      </c>
      <c r="CJ1023" s="193" t="s">
        <v>271</v>
      </c>
      <c r="CK1023" s="193" t="s">
        <v>271</v>
      </c>
      <c r="CL1023" s="190" t="s">
        <v>271</v>
      </c>
      <c r="CM1023" s="193" t="s">
        <v>271</v>
      </c>
      <c r="CN1023" s="193" t="s">
        <v>271</v>
      </c>
      <c r="CO1023" s="190" t="s">
        <v>271</v>
      </c>
      <c r="CP1023" s="193" t="s">
        <v>271</v>
      </c>
      <c r="CQ1023" s="193" t="s">
        <v>271</v>
      </c>
      <c r="CR1023" s="190" t="s">
        <v>271</v>
      </c>
      <c r="CS1023" s="193" t="s">
        <v>271</v>
      </c>
      <c r="CT1023" s="193" t="s">
        <v>271</v>
      </c>
      <c r="CU1023" s="190" t="s">
        <v>271</v>
      </c>
      <c r="CV1023" s="193" t="s">
        <v>271</v>
      </c>
      <c r="CW1023" s="193" t="s">
        <v>271</v>
      </c>
      <c r="CX1023" s="190" t="s">
        <v>271</v>
      </c>
      <c r="CY1023" s="193" t="s">
        <v>271</v>
      </c>
      <c r="CZ1023" s="193" t="s">
        <v>271</v>
      </c>
      <c r="DA1023" s="190" t="s">
        <v>271</v>
      </c>
      <c r="DB1023" s="193" t="s">
        <v>271</v>
      </c>
      <c r="DC1023" s="193" t="s">
        <v>271</v>
      </c>
      <c r="DD1023" s="190" t="s">
        <v>271</v>
      </c>
      <c r="DE1023" s="193" t="s">
        <v>271</v>
      </c>
      <c r="DF1023" s="193" t="s">
        <v>271</v>
      </c>
      <c r="DG1023" s="190" t="s">
        <v>271</v>
      </c>
      <c r="DH1023" s="193" t="s">
        <v>271</v>
      </c>
      <c r="DI1023" s="193" t="s">
        <v>271</v>
      </c>
      <c r="DJ1023" s="190" t="s">
        <v>271</v>
      </c>
      <c r="DK1023" s="193" t="s">
        <v>271</v>
      </c>
      <c r="DL1023" s="193" t="s">
        <v>271</v>
      </c>
      <c r="DM1023" s="190" t="s">
        <v>271</v>
      </c>
      <c r="DN1023" s="193" t="s">
        <v>271</v>
      </c>
      <c r="DO1023" s="193" t="s">
        <v>271</v>
      </c>
      <c r="DP1023" s="190" t="s">
        <v>287</v>
      </c>
      <c r="DQ1023" s="193">
        <v>7308</v>
      </c>
      <c r="DR1023" s="193">
        <v>35750</v>
      </c>
      <c r="DS1023" s="190" t="s">
        <v>271</v>
      </c>
      <c r="DT1023" s="193" t="s">
        <v>271</v>
      </c>
      <c r="DU1023" s="193" t="s">
        <v>271</v>
      </c>
      <c r="DV1023" s="190" t="s">
        <v>271</v>
      </c>
      <c r="DW1023" s="193" t="s">
        <v>271</v>
      </c>
      <c r="DX1023" s="193" t="s">
        <v>271</v>
      </c>
      <c r="DY1023" s="190" t="s">
        <v>356</v>
      </c>
      <c r="DZ1023" s="190" t="s">
        <v>272</v>
      </c>
      <c r="EA1023" s="190" t="s">
        <v>868</v>
      </c>
      <c r="EB1023" s="190" t="s">
        <v>354</v>
      </c>
      <c r="EC1023" s="190" t="s">
        <v>297</v>
      </c>
      <c r="ED1023" s="190" t="s">
        <v>271</v>
      </c>
      <c r="EE1023" s="190" t="s">
        <v>271</v>
      </c>
      <c r="EF1023" s="190" t="s">
        <v>7644</v>
      </c>
      <c r="EG1023" s="190" t="s">
        <v>321</v>
      </c>
      <c r="EH1023" s="190" t="s">
        <v>284</v>
      </c>
      <c r="EI1023" s="190" t="s">
        <v>319</v>
      </c>
      <c r="EJ1023" s="190" t="s">
        <v>245</v>
      </c>
      <c r="EK1023" s="190" t="s">
        <v>351</v>
      </c>
      <c r="EL1023" s="190" t="s">
        <v>272</v>
      </c>
      <c r="EM1023" s="190" t="s">
        <v>272</v>
      </c>
      <c r="EN1023" s="190" t="s">
        <v>272</v>
      </c>
      <c r="EO1023" s="190" t="s">
        <v>272</v>
      </c>
      <c r="EP1023" s="190" t="s">
        <v>350</v>
      </c>
      <c r="EQ1023" s="190">
        <v>4</v>
      </c>
      <c r="ER1023" s="190" t="s">
        <v>349</v>
      </c>
      <c r="ES1023" s="190" t="s">
        <v>272</v>
      </c>
      <c r="ET1023" s="190" t="s">
        <v>272</v>
      </c>
      <c r="EU1023" s="190" t="s">
        <v>272</v>
      </c>
      <c r="EV1023" s="190" t="s">
        <v>272</v>
      </c>
      <c r="EW1023" s="190" t="s">
        <v>303</v>
      </c>
      <c r="EX1023" s="190">
        <v>4</v>
      </c>
      <c r="EY1023" s="190" t="s">
        <v>302</v>
      </c>
      <c r="EZ1023" s="190" t="s">
        <v>268</v>
      </c>
      <c r="FA1023" s="190" t="s">
        <v>260</v>
      </c>
      <c r="FB1023" s="193">
        <v>4</v>
      </c>
      <c r="FC1023" s="190" t="s">
        <v>276</v>
      </c>
      <c r="FD1023" s="190" t="s">
        <v>537</v>
      </c>
      <c r="FE1023" s="190" t="s">
        <v>442</v>
      </c>
      <c r="FF1023" s="190" t="s">
        <v>263</v>
      </c>
      <c r="FG1023" s="190" t="s">
        <v>7643</v>
      </c>
      <c r="FH1023" s="190" t="s">
        <v>7642</v>
      </c>
      <c r="FI1023" s="190" t="s">
        <v>7641</v>
      </c>
      <c r="FJ1023" s="190" t="s">
        <v>7640</v>
      </c>
      <c r="FK1023" s="190" t="s">
        <v>7639</v>
      </c>
      <c r="FL1023" s="190" t="s">
        <v>7638</v>
      </c>
      <c r="FM1023" s="190" t="s">
        <v>7637</v>
      </c>
      <c r="FN1023" s="190" t="s">
        <v>7636</v>
      </c>
      <c r="FO1023" s="190" t="s">
        <v>7635</v>
      </c>
      <c r="FP1023" s="190" t="s">
        <v>7634</v>
      </c>
      <c r="FQ1023" s="193">
        <v>95583</v>
      </c>
      <c r="FR1023" s="193">
        <v>15545</v>
      </c>
      <c r="FS1023" s="190" t="s">
        <v>297</v>
      </c>
      <c r="FT1023" s="190" t="s">
        <v>297</v>
      </c>
      <c r="FU1023" s="190" t="s">
        <v>297</v>
      </c>
      <c r="FV1023" s="190" t="s">
        <v>297</v>
      </c>
      <c r="FW1023" s="190" t="s">
        <v>297</v>
      </c>
      <c r="FX1023" s="190" t="s">
        <v>297</v>
      </c>
      <c r="FY1023" s="190" t="s">
        <v>297</v>
      </c>
      <c r="FZ1023" s="190" t="s">
        <v>297</v>
      </c>
      <c r="GA1023" s="190" t="s">
        <v>297</v>
      </c>
      <c r="GB1023" s="190" t="s">
        <v>297</v>
      </c>
      <c r="GC1023" s="190" t="s">
        <v>297</v>
      </c>
      <c r="GD1023" s="190" t="s">
        <v>297</v>
      </c>
      <c r="GE1023" s="190" t="s">
        <v>272</v>
      </c>
    </row>
    <row r="1024" spans="1:187" x14ac:dyDescent="0.3">
      <c r="A1024" s="190" t="s">
        <v>372</v>
      </c>
      <c r="B1024" s="190">
        <v>3493</v>
      </c>
      <c r="C1024" s="190" t="s">
        <v>203</v>
      </c>
      <c r="D1024" s="190" t="s">
        <v>242</v>
      </c>
      <c r="E1024" s="190" t="s">
        <v>7633</v>
      </c>
      <c r="F1024" s="190" t="s">
        <v>7632</v>
      </c>
      <c r="G1024" s="190" t="s">
        <v>4001</v>
      </c>
      <c r="H1024" s="190" t="s">
        <v>1104</v>
      </c>
      <c r="I1024" s="190" t="s">
        <v>301</v>
      </c>
      <c r="J1024" s="190" t="s">
        <v>7631</v>
      </c>
      <c r="K1024" s="190" t="s">
        <v>369</v>
      </c>
      <c r="L1024" s="190" t="s">
        <v>1514</v>
      </c>
      <c r="M1024" s="190" t="s">
        <v>1513</v>
      </c>
      <c r="N1024" s="190" t="s">
        <v>271</v>
      </c>
      <c r="O1024" s="190" t="s">
        <v>271</v>
      </c>
      <c r="P1024" s="190" t="s">
        <v>271</v>
      </c>
      <c r="Q1024" s="191">
        <v>41913</v>
      </c>
      <c r="R1024" s="191">
        <v>42643</v>
      </c>
      <c r="S1024" s="191">
        <v>42794</v>
      </c>
      <c r="T1024" s="190" t="s">
        <v>391</v>
      </c>
      <c r="U1024" s="194">
        <v>237148</v>
      </c>
      <c r="V1024" s="190" t="s">
        <v>7630</v>
      </c>
      <c r="W1024" s="190" t="s">
        <v>7629</v>
      </c>
      <c r="X1024" s="190" t="s">
        <v>7628</v>
      </c>
      <c r="Y1024" s="190" t="s">
        <v>1528</v>
      </c>
      <c r="Z1024" s="190" t="s">
        <v>1527</v>
      </c>
      <c r="AA1024" s="190" t="s">
        <v>1526</v>
      </c>
      <c r="AB1024" s="190" t="s">
        <v>310</v>
      </c>
      <c r="AC1024" s="190" t="s">
        <v>2928</v>
      </c>
      <c r="AD1024" s="190" t="s">
        <v>325</v>
      </c>
      <c r="AE1024" s="190" t="s">
        <v>2927</v>
      </c>
      <c r="AF1024" s="190" t="s">
        <v>7627</v>
      </c>
      <c r="AG1024" s="193">
        <v>107394</v>
      </c>
      <c r="AH1024" s="193">
        <v>46026</v>
      </c>
      <c r="AI1024" s="193">
        <v>153420</v>
      </c>
      <c r="AJ1024" s="193">
        <v>17899</v>
      </c>
      <c r="AK1024" s="193">
        <v>7621</v>
      </c>
      <c r="AL1024" s="193">
        <v>25520</v>
      </c>
      <c r="AM1024" s="193">
        <v>0</v>
      </c>
      <c r="AN1024" s="193">
        <v>0</v>
      </c>
      <c r="AO1024" s="193">
        <v>0</v>
      </c>
      <c r="AP1024" s="193">
        <v>0</v>
      </c>
      <c r="AQ1024" s="193">
        <v>0</v>
      </c>
      <c r="AR1024" s="193">
        <v>0</v>
      </c>
      <c r="AS1024" s="190" t="s">
        <v>271</v>
      </c>
      <c r="AT1024" s="193" t="s">
        <v>271</v>
      </c>
      <c r="AU1024" s="193" t="s">
        <v>271</v>
      </c>
      <c r="AV1024" s="190" t="s">
        <v>271</v>
      </c>
      <c r="AW1024" s="193" t="s">
        <v>271</v>
      </c>
      <c r="AX1024" s="193" t="s">
        <v>271</v>
      </c>
      <c r="AY1024" s="190" t="s">
        <v>271</v>
      </c>
      <c r="AZ1024" s="193" t="s">
        <v>271</v>
      </c>
      <c r="BA1024" s="193" t="s">
        <v>271</v>
      </c>
      <c r="BB1024" s="190" t="s">
        <v>271</v>
      </c>
      <c r="BC1024" s="193" t="s">
        <v>271</v>
      </c>
      <c r="BD1024" s="193" t="s">
        <v>271</v>
      </c>
      <c r="BE1024" s="190" t="s">
        <v>271</v>
      </c>
      <c r="BF1024" s="193" t="s">
        <v>271</v>
      </c>
      <c r="BG1024" s="193" t="s">
        <v>271</v>
      </c>
      <c r="BH1024" s="190" t="s">
        <v>271</v>
      </c>
      <c r="BI1024" s="193" t="s">
        <v>271</v>
      </c>
      <c r="BJ1024" s="193" t="s">
        <v>271</v>
      </c>
      <c r="BK1024" s="190" t="s">
        <v>271</v>
      </c>
      <c r="BL1024" s="193" t="s">
        <v>271</v>
      </c>
      <c r="BM1024" s="193" t="s">
        <v>271</v>
      </c>
      <c r="BN1024" s="190" t="s">
        <v>271</v>
      </c>
      <c r="BO1024" s="193" t="s">
        <v>271</v>
      </c>
      <c r="BP1024" s="193" t="s">
        <v>271</v>
      </c>
      <c r="BQ1024" s="190" t="s">
        <v>271</v>
      </c>
      <c r="BR1024" s="193" t="s">
        <v>271</v>
      </c>
      <c r="BS1024" s="193" t="s">
        <v>271</v>
      </c>
      <c r="BT1024" s="190" t="s">
        <v>271</v>
      </c>
      <c r="BU1024" s="193" t="s">
        <v>271</v>
      </c>
      <c r="BV1024" s="193" t="s">
        <v>271</v>
      </c>
      <c r="BW1024" s="193">
        <v>107394</v>
      </c>
      <c r="BX1024" s="193">
        <v>46026</v>
      </c>
      <c r="BY1024" s="193">
        <v>153420</v>
      </c>
      <c r="BZ1024" s="193">
        <v>10409</v>
      </c>
      <c r="CA1024" s="193">
        <v>4772</v>
      </c>
      <c r="CB1024" s="193">
        <v>15181</v>
      </c>
      <c r="CC1024" s="190" t="s">
        <v>271</v>
      </c>
      <c r="CD1024" s="193" t="s">
        <v>271</v>
      </c>
      <c r="CE1024" s="193" t="s">
        <v>271</v>
      </c>
      <c r="CF1024" s="190" t="s">
        <v>271</v>
      </c>
      <c r="CG1024" s="193" t="s">
        <v>271</v>
      </c>
      <c r="CH1024" s="193" t="s">
        <v>271</v>
      </c>
      <c r="CI1024" s="190" t="s">
        <v>271</v>
      </c>
      <c r="CJ1024" s="193" t="s">
        <v>271</v>
      </c>
      <c r="CK1024" s="193" t="s">
        <v>271</v>
      </c>
      <c r="CL1024" s="190" t="s">
        <v>271</v>
      </c>
      <c r="CM1024" s="193" t="s">
        <v>271</v>
      </c>
      <c r="CN1024" s="193" t="s">
        <v>271</v>
      </c>
      <c r="CO1024" s="190" t="s">
        <v>287</v>
      </c>
      <c r="CP1024" s="193">
        <v>0</v>
      </c>
      <c r="CQ1024" s="193">
        <v>0</v>
      </c>
      <c r="CR1024" s="190" t="s">
        <v>271</v>
      </c>
      <c r="CS1024" s="193" t="s">
        <v>271</v>
      </c>
      <c r="CT1024" s="193" t="s">
        <v>271</v>
      </c>
      <c r="CU1024" s="190" t="s">
        <v>271</v>
      </c>
      <c r="CV1024" s="193" t="s">
        <v>271</v>
      </c>
      <c r="CW1024" s="193" t="s">
        <v>271</v>
      </c>
      <c r="CX1024" s="190" t="s">
        <v>271</v>
      </c>
      <c r="CY1024" s="193" t="s">
        <v>271</v>
      </c>
      <c r="CZ1024" s="193" t="s">
        <v>271</v>
      </c>
      <c r="DA1024" s="190" t="s">
        <v>271</v>
      </c>
      <c r="DB1024" s="193" t="s">
        <v>271</v>
      </c>
      <c r="DC1024" s="193" t="s">
        <v>271</v>
      </c>
      <c r="DD1024" s="190" t="s">
        <v>271</v>
      </c>
      <c r="DE1024" s="193" t="s">
        <v>271</v>
      </c>
      <c r="DF1024" s="193" t="s">
        <v>271</v>
      </c>
      <c r="DG1024" s="190" t="s">
        <v>271</v>
      </c>
      <c r="DH1024" s="193" t="s">
        <v>271</v>
      </c>
      <c r="DI1024" s="193" t="s">
        <v>271</v>
      </c>
      <c r="DJ1024" s="190" t="s">
        <v>271</v>
      </c>
      <c r="DK1024" s="193" t="s">
        <v>271</v>
      </c>
      <c r="DL1024" s="193" t="s">
        <v>271</v>
      </c>
      <c r="DM1024" s="190" t="s">
        <v>271</v>
      </c>
      <c r="DN1024" s="193" t="s">
        <v>271</v>
      </c>
      <c r="DO1024" s="193" t="s">
        <v>271</v>
      </c>
      <c r="DP1024" s="190" t="s">
        <v>271</v>
      </c>
      <c r="DQ1024" s="193" t="s">
        <v>271</v>
      </c>
      <c r="DR1024" s="193" t="s">
        <v>271</v>
      </c>
      <c r="DS1024" s="190" t="s">
        <v>271</v>
      </c>
      <c r="DT1024" s="193" t="s">
        <v>271</v>
      </c>
      <c r="DU1024" s="193" t="s">
        <v>271</v>
      </c>
      <c r="DV1024" s="190" t="s">
        <v>271</v>
      </c>
      <c r="DW1024" s="193" t="s">
        <v>271</v>
      </c>
      <c r="DX1024" s="193" t="s">
        <v>271</v>
      </c>
      <c r="DY1024" s="190" t="s">
        <v>356</v>
      </c>
      <c r="DZ1024" s="190" t="s">
        <v>297</v>
      </c>
      <c r="EA1024" s="190" t="s">
        <v>271</v>
      </c>
      <c r="EB1024" s="190" t="s">
        <v>271</v>
      </c>
      <c r="EC1024" s="190" t="s">
        <v>297</v>
      </c>
      <c r="ED1024" s="190" t="s">
        <v>271</v>
      </c>
      <c r="EE1024" s="190" t="s">
        <v>271</v>
      </c>
      <c r="EF1024" s="190" t="s">
        <v>7626</v>
      </c>
      <c r="EG1024" s="190" t="s">
        <v>352</v>
      </c>
      <c r="EH1024" s="190" t="s">
        <v>380</v>
      </c>
      <c r="EI1024" s="190" t="s">
        <v>483</v>
      </c>
      <c r="EJ1024" s="190" t="s">
        <v>245</v>
      </c>
      <c r="EK1024" s="190" t="s">
        <v>379</v>
      </c>
      <c r="EL1024" s="190" t="s">
        <v>272</v>
      </c>
      <c r="EM1024" s="190" t="s">
        <v>272</v>
      </c>
      <c r="EN1024" s="190" t="s">
        <v>272</v>
      </c>
      <c r="EO1024" s="190" t="s">
        <v>297</v>
      </c>
      <c r="EP1024" s="190" t="s">
        <v>464</v>
      </c>
      <c r="EQ1024" s="190">
        <v>3</v>
      </c>
      <c r="ER1024" s="190" t="s">
        <v>349</v>
      </c>
      <c r="ES1024" s="190" t="s">
        <v>272</v>
      </c>
      <c r="ET1024" s="190" t="s">
        <v>272</v>
      </c>
      <c r="EU1024" s="190" t="s">
        <v>272</v>
      </c>
      <c r="EV1024" s="190" t="s">
        <v>297</v>
      </c>
      <c r="EW1024" s="190" t="s">
        <v>303</v>
      </c>
      <c r="EX1024" s="190">
        <v>3</v>
      </c>
      <c r="EY1024" s="190" t="s">
        <v>278</v>
      </c>
      <c r="EZ1024" s="190" t="s">
        <v>266</v>
      </c>
      <c r="FA1024" s="190" t="s">
        <v>260</v>
      </c>
      <c r="FB1024" s="193">
        <v>2</v>
      </c>
      <c r="FC1024" s="190" t="s">
        <v>348</v>
      </c>
      <c r="FD1024" s="190" t="s">
        <v>442</v>
      </c>
      <c r="FE1024" s="190" t="s">
        <v>276</v>
      </c>
      <c r="FF1024" s="190" t="s">
        <v>263</v>
      </c>
      <c r="FG1024" s="190" t="s">
        <v>2924</v>
      </c>
      <c r="FH1024" s="190" t="s">
        <v>2923</v>
      </c>
      <c r="FI1024" s="190" t="s">
        <v>2922</v>
      </c>
      <c r="FJ1024" s="190" t="s">
        <v>2921</v>
      </c>
      <c r="FK1024" s="190" t="s">
        <v>2920</v>
      </c>
      <c r="FL1024" s="190" t="s">
        <v>2919</v>
      </c>
      <c r="FM1024" s="190" t="s">
        <v>271</v>
      </c>
      <c r="FN1024" s="190" t="s">
        <v>271</v>
      </c>
      <c r="FO1024" s="190" t="s">
        <v>2918</v>
      </c>
      <c r="FP1024" s="190" t="s">
        <v>2917</v>
      </c>
      <c r="FQ1024" s="193">
        <v>153420</v>
      </c>
      <c r="FR1024" s="193">
        <v>15181</v>
      </c>
      <c r="FS1024" s="190" t="s">
        <v>297</v>
      </c>
      <c r="FT1024" s="190" t="s">
        <v>297</v>
      </c>
      <c r="FU1024" s="190" t="s">
        <v>297</v>
      </c>
      <c r="FV1024" s="190" t="s">
        <v>297</v>
      </c>
      <c r="FW1024" s="190" t="s">
        <v>297</v>
      </c>
      <c r="FX1024" s="190" t="s">
        <v>297</v>
      </c>
      <c r="FY1024" s="190" t="s">
        <v>297</v>
      </c>
      <c r="FZ1024" s="190" t="s">
        <v>297</v>
      </c>
      <c r="GA1024" s="190" t="s">
        <v>297</v>
      </c>
      <c r="GB1024" s="190" t="s">
        <v>297</v>
      </c>
      <c r="GC1024" s="190" t="s">
        <v>272</v>
      </c>
      <c r="GD1024" s="190" t="s">
        <v>297</v>
      </c>
      <c r="GE1024" s="190" t="s">
        <v>297</v>
      </c>
    </row>
    <row r="1025" spans="1:187" x14ac:dyDescent="0.3">
      <c r="A1025" s="190" t="s">
        <v>372</v>
      </c>
      <c r="B1025" s="190">
        <v>3891</v>
      </c>
      <c r="C1025" s="190" t="s">
        <v>203</v>
      </c>
      <c r="D1025" s="190" t="s">
        <v>242</v>
      </c>
      <c r="E1025" s="190" t="s">
        <v>7625</v>
      </c>
      <c r="F1025" s="190" t="s">
        <v>7624</v>
      </c>
      <c r="G1025" s="190" t="s">
        <v>4001</v>
      </c>
      <c r="H1025" s="190" t="s">
        <v>2239</v>
      </c>
      <c r="I1025" s="190" t="s">
        <v>301</v>
      </c>
      <c r="J1025" s="190" t="s">
        <v>271</v>
      </c>
      <c r="K1025" s="190" t="s">
        <v>271</v>
      </c>
      <c r="L1025" s="190" t="s">
        <v>271</v>
      </c>
      <c r="M1025" s="190" t="s">
        <v>271</v>
      </c>
      <c r="N1025" s="190" t="s">
        <v>271</v>
      </c>
      <c r="O1025" s="190" t="s">
        <v>271</v>
      </c>
      <c r="P1025" s="190" t="s">
        <v>271</v>
      </c>
      <c r="Q1025" s="191">
        <v>42186</v>
      </c>
      <c r="R1025" s="191">
        <v>42551</v>
      </c>
      <c r="T1025" s="190" t="s">
        <v>391</v>
      </c>
      <c r="U1025" s="194" t="s">
        <v>271</v>
      </c>
      <c r="V1025" s="190" t="s">
        <v>7623</v>
      </c>
      <c r="W1025" s="190" t="s">
        <v>7622</v>
      </c>
      <c r="X1025" s="190" t="s">
        <v>7621</v>
      </c>
      <c r="Y1025" s="190" t="s">
        <v>271</v>
      </c>
      <c r="Z1025" s="190" t="s">
        <v>271</v>
      </c>
      <c r="AA1025" s="190" t="s">
        <v>271</v>
      </c>
      <c r="AB1025" s="190" t="s">
        <v>310</v>
      </c>
      <c r="AC1025" s="190" t="s">
        <v>7620</v>
      </c>
      <c r="AD1025" s="190" t="s">
        <v>325</v>
      </c>
      <c r="AE1025" s="190" t="s">
        <v>7619</v>
      </c>
      <c r="AF1025" s="190" t="s">
        <v>7618</v>
      </c>
      <c r="AG1025" s="193">
        <v>10112</v>
      </c>
      <c r="AH1025" s="193">
        <v>10000</v>
      </c>
      <c r="AI1025" s="193">
        <v>20112</v>
      </c>
      <c r="AJ1025" s="193">
        <v>4944</v>
      </c>
      <c r="AK1025" s="193">
        <v>0</v>
      </c>
      <c r="AL1025" s="193">
        <v>4944</v>
      </c>
      <c r="AM1025" s="193">
        <v>0</v>
      </c>
      <c r="AN1025" s="193">
        <v>0</v>
      </c>
      <c r="AO1025" s="193">
        <v>0</v>
      </c>
      <c r="AP1025" s="193">
        <v>0</v>
      </c>
      <c r="AQ1025" s="193">
        <v>0</v>
      </c>
      <c r="AR1025" s="193">
        <v>0</v>
      </c>
      <c r="AS1025" s="190" t="s">
        <v>271</v>
      </c>
      <c r="AT1025" s="193" t="s">
        <v>271</v>
      </c>
      <c r="AU1025" s="193" t="s">
        <v>271</v>
      </c>
      <c r="AV1025" s="190" t="s">
        <v>271</v>
      </c>
      <c r="AW1025" s="193" t="s">
        <v>271</v>
      </c>
      <c r="AX1025" s="193" t="s">
        <v>271</v>
      </c>
      <c r="AY1025" s="190" t="s">
        <v>271</v>
      </c>
      <c r="AZ1025" s="193" t="s">
        <v>271</v>
      </c>
      <c r="BA1025" s="193" t="s">
        <v>271</v>
      </c>
      <c r="BB1025" s="190" t="s">
        <v>271</v>
      </c>
      <c r="BC1025" s="193" t="s">
        <v>271</v>
      </c>
      <c r="BD1025" s="193" t="s">
        <v>271</v>
      </c>
      <c r="BE1025" s="190" t="s">
        <v>271</v>
      </c>
      <c r="BF1025" s="193" t="s">
        <v>271</v>
      </c>
      <c r="BG1025" s="193" t="s">
        <v>271</v>
      </c>
      <c r="BH1025" s="190" t="s">
        <v>271</v>
      </c>
      <c r="BI1025" s="193" t="s">
        <v>271</v>
      </c>
      <c r="BJ1025" s="193" t="s">
        <v>271</v>
      </c>
      <c r="BK1025" s="190" t="s">
        <v>271</v>
      </c>
      <c r="BL1025" s="193" t="s">
        <v>271</v>
      </c>
      <c r="BM1025" s="193" t="s">
        <v>271</v>
      </c>
      <c r="BN1025" s="190" t="s">
        <v>271</v>
      </c>
      <c r="BO1025" s="193" t="s">
        <v>271</v>
      </c>
      <c r="BP1025" s="193" t="s">
        <v>271</v>
      </c>
      <c r="BQ1025" s="190" t="s">
        <v>271</v>
      </c>
      <c r="BR1025" s="193" t="s">
        <v>271</v>
      </c>
      <c r="BS1025" s="193" t="s">
        <v>271</v>
      </c>
      <c r="BT1025" s="190" t="s">
        <v>271</v>
      </c>
      <c r="BU1025" s="193" t="s">
        <v>271</v>
      </c>
      <c r="BV1025" s="193" t="s">
        <v>271</v>
      </c>
      <c r="BW1025" s="193">
        <v>10112</v>
      </c>
      <c r="BX1025" s="193">
        <v>10000</v>
      </c>
      <c r="BY1025" s="193">
        <v>20112</v>
      </c>
      <c r="BZ1025" s="193">
        <v>4944</v>
      </c>
      <c r="CA1025" s="193">
        <v>0</v>
      </c>
      <c r="CB1025" s="193">
        <v>4944</v>
      </c>
      <c r="CC1025" s="190" t="s">
        <v>271</v>
      </c>
      <c r="CD1025" s="193" t="s">
        <v>271</v>
      </c>
      <c r="CE1025" s="193" t="s">
        <v>271</v>
      </c>
      <c r="CF1025" s="190" t="s">
        <v>271</v>
      </c>
      <c r="CG1025" s="193" t="s">
        <v>271</v>
      </c>
      <c r="CH1025" s="193" t="s">
        <v>271</v>
      </c>
      <c r="CI1025" s="190" t="s">
        <v>271</v>
      </c>
      <c r="CJ1025" s="193" t="s">
        <v>271</v>
      </c>
      <c r="CK1025" s="193" t="s">
        <v>271</v>
      </c>
      <c r="CL1025" s="190" t="s">
        <v>271</v>
      </c>
      <c r="CM1025" s="193" t="s">
        <v>271</v>
      </c>
      <c r="CN1025" s="193" t="s">
        <v>271</v>
      </c>
      <c r="CO1025" s="190" t="s">
        <v>271</v>
      </c>
      <c r="CP1025" s="193" t="s">
        <v>271</v>
      </c>
      <c r="CQ1025" s="193" t="s">
        <v>271</v>
      </c>
      <c r="CR1025" s="190" t="s">
        <v>271</v>
      </c>
      <c r="CS1025" s="193" t="s">
        <v>271</v>
      </c>
      <c r="CT1025" s="193" t="s">
        <v>271</v>
      </c>
      <c r="CU1025" s="190" t="s">
        <v>271</v>
      </c>
      <c r="CV1025" s="193" t="s">
        <v>271</v>
      </c>
      <c r="CW1025" s="193" t="s">
        <v>271</v>
      </c>
      <c r="CX1025" s="190" t="s">
        <v>271</v>
      </c>
      <c r="CY1025" s="193" t="s">
        <v>271</v>
      </c>
      <c r="CZ1025" s="193" t="s">
        <v>271</v>
      </c>
      <c r="DA1025" s="190" t="s">
        <v>271</v>
      </c>
      <c r="DB1025" s="193" t="s">
        <v>271</v>
      </c>
      <c r="DC1025" s="193" t="s">
        <v>271</v>
      </c>
      <c r="DD1025" s="190" t="s">
        <v>271</v>
      </c>
      <c r="DE1025" s="193" t="s">
        <v>271</v>
      </c>
      <c r="DF1025" s="193" t="s">
        <v>271</v>
      </c>
      <c r="DG1025" s="190" t="s">
        <v>271</v>
      </c>
      <c r="DH1025" s="193" t="s">
        <v>271</v>
      </c>
      <c r="DI1025" s="193" t="s">
        <v>271</v>
      </c>
      <c r="DJ1025" s="190" t="s">
        <v>271</v>
      </c>
      <c r="DK1025" s="193" t="s">
        <v>271</v>
      </c>
      <c r="DL1025" s="193" t="s">
        <v>271</v>
      </c>
      <c r="DM1025" s="190" t="s">
        <v>271</v>
      </c>
      <c r="DN1025" s="193" t="s">
        <v>271</v>
      </c>
      <c r="DO1025" s="193" t="s">
        <v>271</v>
      </c>
      <c r="DP1025" s="190" t="s">
        <v>271</v>
      </c>
      <c r="DQ1025" s="193" t="s">
        <v>271</v>
      </c>
      <c r="DR1025" s="193" t="s">
        <v>271</v>
      </c>
      <c r="DS1025" s="190" t="s">
        <v>271</v>
      </c>
      <c r="DT1025" s="193" t="s">
        <v>271</v>
      </c>
      <c r="DU1025" s="193" t="s">
        <v>271</v>
      </c>
      <c r="DV1025" s="190" t="s">
        <v>287</v>
      </c>
      <c r="DW1025" s="193">
        <v>20112</v>
      </c>
      <c r="DX1025" s="193">
        <v>4944</v>
      </c>
      <c r="DY1025" s="190" t="s">
        <v>356</v>
      </c>
      <c r="DZ1025" s="190" t="s">
        <v>271</v>
      </c>
      <c r="EA1025" s="190" t="s">
        <v>271</v>
      </c>
      <c r="EB1025" s="190" t="s">
        <v>271</v>
      </c>
      <c r="EC1025" s="190" t="s">
        <v>271</v>
      </c>
      <c r="ED1025" s="190" t="s">
        <v>271</v>
      </c>
      <c r="EE1025" s="190" t="s">
        <v>271</v>
      </c>
      <c r="EF1025" s="190" t="s">
        <v>271</v>
      </c>
      <c r="EG1025" s="190" t="s">
        <v>352</v>
      </c>
      <c r="EH1025" s="190" t="s">
        <v>284</v>
      </c>
      <c r="EI1025" s="190" t="s">
        <v>283</v>
      </c>
      <c r="EJ1025" s="190" t="s">
        <v>246</v>
      </c>
      <c r="EK1025" s="190" t="s">
        <v>1765</v>
      </c>
      <c r="EL1025" s="190" t="s">
        <v>271</v>
      </c>
      <c r="EM1025" s="190" t="s">
        <v>271</v>
      </c>
      <c r="EN1025" s="190" t="s">
        <v>271</v>
      </c>
      <c r="EO1025" s="190" t="s">
        <v>271</v>
      </c>
      <c r="EP1025" s="190" t="s">
        <v>305</v>
      </c>
      <c r="EQ1025" s="190" t="s">
        <v>271</v>
      </c>
      <c r="ER1025" s="190" t="s">
        <v>692</v>
      </c>
      <c r="ES1025" s="190" t="s">
        <v>271</v>
      </c>
      <c r="ET1025" s="190" t="s">
        <v>271</v>
      </c>
      <c r="EU1025" s="190" t="s">
        <v>271</v>
      </c>
      <c r="EV1025" s="190" t="s">
        <v>271</v>
      </c>
      <c r="EW1025" s="190" t="s">
        <v>691</v>
      </c>
      <c r="EX1025" s="190" t="s">
        <v>271</v>
      </c>
      <c r="EY1025" s="190" t="s">
        <v>302</v>
      </c>
      <c r="EZ1025" s="190" t="s">
        <v>268</v>
      </c>
      <c r="FA1025" s="190" t="s">
        <v>258</v>
      </c>
      <c r="FB1025" s="193">
        <v>3</v>
      </c>
      <c r="FC1025" s="190" t="s">
        <v>277</v>
      </c>
      <c r="FD1025" s="190" t="s">
        <v>300</v>
      </c>
      <c r="FE1025" s="190" t="s">
        <v>1357</v>
      </c>
      <c r="FF1025" s="190" t="s">
        <v>262</v>
      </c>
      <c r="FG1025" s="190" t="s">
        <v>271</v>
      </c>
      <c r="FH1025" s="190" t="s">
        <v>271</v>
      </c>
      <c r="FI1025" s="190" t="s">
        <v>7617</v>
      </c>
      <c r="FJ1025" s="190" t="s">
        <v>7616</v>
      </c>
      <c r="FK1025" s="190" t="s">
        <v>7615</v>
      </c>
      <c r="FL1025" s="190" t="s">
        <v>271</v>
      </c>
      <c r="FM1025" s="190" t="s">
        <v>271</v>
      </c>
      <c r="FN1025" s="190" t="s">
        <v>271</v>
      </c>
      <c r="FO1025" s="190" t="s">
        <v>271</v>
      </c>
      <c r="FP1025" s="190" t="s">
        <v>271</v>
      </c>
      <c r="FQ1025" s="193">
        <v>20112</v>
      </c>
      <c r="FR1025" s="193">
        <v>4944</v>
      </c>
      <c r="FS1025" s="190" t="s">
        <v>272</v>
      </c>
      <c r="FT1025" s="190" t="s">
        <v>297</v>
      </c>
      <c r="FU1025" s="190" t="s">
        <v>271</v>
      </c>
      <c r="FV1025" s="190" t="s">
        <v>271</v>
      </c>
      <c r="FW1025" s="190" t="s">
        <v>271</v>
      </c>
      <c r="FX1025" s="190" t="s">
        <v>271</v>
      </c>
      <c r="FY1025" s="190" t="s">
        <v>271</v>
      </c>
      <c r="FZ1025" s="190" t="s">
        <v>271</v>
      </c>
      <c r="GA1025" s="190" t="s">
        <v>271</v>
      </c>
      <c r="GB1025" s="190" t="s">
        <v>271</v>
      </c>
      <c r="GC1025" s="190" t="s">
        <v>272</v>
      </c>
      <c r="GD1025" s="190" t="s">
        <v>297</v>
      </c>
      <c r="GE1025" s="190" t="s">
        <v>271</v>
      </c>
    </row>
    <row r="1026" spans="1:187" x14ac:dyDescent="0.3">
      <c r="A1026" s="190" t="s">
        <v>372</v>
      </c>
      <c r="B1026" s="190">
        <v>3489</v>
      </c>
      <c r="C1026" s="190" t="s">
        <v>203</v>
      </c>
      <c r="D1026" s="190" t="s">
        <v>242</v>
      </c>
      <c r="E1026" s="190" t="s">
        <v>5476</v>
      </c>
      <c r="F1026" s="190" t="s">
        <v>5475</v>
      </c>
      <c r="G1026" s="190" t="s">
        <v>5395</v>
      </c>
      <c r="H1026" s="190" t="s">
        <v>1272</v>
      </c>
      <c r="I1026" s="190" t="s">
        <v>301</v>
      </c>
      <c r="J1026" s="190" t="s">
        <v>5474</v>
      </c>
      <c r="K1026" s="190" t="s">
        <v>271</v>
      </c>
      <c r="L1026" s="190" t="s">
        <v>271</v>
      </c>
      <c r="M1026" s="190" t="s">
        <v>271</v>
      </c>
      <c r="N1026" s="190" t="s">
        <v>271</v>
      </c>
      <c r="O1026" s="190" t="s">
        <v>271</v>
      </c>
      <c r="P1026" s="190" t="s">
        <v>271</v>
      </c>
      <c r="Q1026" s="191">
        <v>42005</v>
      </c>
      <c r="R1026" s="191">
        <v>42735</v>
      </c>
      <c r="S1026" s="191">
        <v>42794</v>
      </c>
      <c r="T1026" s="190" t="s">
        <v>391</v>
      </c>
      <c r="U1026" s="194">
        <v>162774</v>
      </c>
      <c r="V1026" s="190" t="s">
        <v>5473</v>
      </c>
      <c r="W1026" s="190" t="s">
        <v>364</v>
      </c>
      <c r="X1026" s="190" t="s">
        <v>5472</v>
      </c>
      <c r="Y1026" s="190" t="s">
        <v>5471</v>
      </c>
      <c r="Z1026" s="190" t="s">
        <v>5470</v>
      </c>
      <c r="AA1026" s="190" t="s">
        <v>5469</v>
      </c>
      <c r="AB1026" s="190" t="s">
        <v>310</v>
      </c>
      <c r="AC1026" s="190" t="s">
        <v>5468</v>
      </c>
      <c r="AD1026" s="190" t="s">
        <v>325</v>
      </c>
      <c r="AE1026" s="190" t="s">
        <v>5467</v>
      </c>
      <c r="AF1026" s="190" t="s">
        <v>5466</v>
      </c>
      <c r="AG1026" s="193">
        <v>76000</v>
      </c>
      <c r="AH1026" s="193">
        <v>40000</v>
      </c>
      <c r="AI1026" s="193">
        <v>116000</v>
      </c>
      <c r="AJ1026" s="193">
        <v>22333</v>
      </c>
      <c r="AK1026" s="193">
        <v>6666</v>
      </c>
      <c r="AL1026" s="193">
        <v>28999</v>
      </c>
      <c r="AM1026" s="193">
        <v>0</v>
      </c>
      <c r="AN1026" s="193">
        <v>0</v>
      </c>
      <c r="AO1026" s="193">
        <v>0</v>
      </c>
      <c r="AP1026" s="193">
        <v>0</v>
      </c>
      <c r="AQ1026" s="193">
        <v>0</v>
      </c>
      <c r="AR1026" s="193">
        <v>0</v>
      </c>
      <c r="AS1026" s="190" t="s">
        <v>271</v>
      </c>
      <c r="AT1026" s="193" t="s">
        <v>271</v>
      </c>
      <c r="AU1026" s="193" t="s">
        <v>271</v>
      </c>
      <c r="AV1026" s="190" t="s">
        <v>271</v>
      </c>
      <c r="AW1026" s="193" t="s">
        <v>271</v>
      </c>
      <c r="AX1026" s="193" t="s">
        <v>271</v>
      </c>
      <c r="AY1026" s="190" t="s">
        <v>271</v>
      </c>
      <c r="AZ1026" s="193" t="s">
        <v>271</v>
      </c>
      <c r="BA1026" s="193" t="s">
        <v>271</v>
      </c>
      <c r="BB1026" s="190" t="s">
        <v>271</v>
      </c>
      <c r="BC1026" s="193" t="s">
        <v>271</v>
      </c>
      <c r="BD1026" s="193" t="s">
        <v>271</v>
      </c>
      <c r="BE1026" s="190" t="s">
        <v>271</v>
      </c>
      <c r="BF1026" s="193" t="s">
        <v>271</v>
      </c>
      <c r="BG1026" s="193" t="s">
        <v>271</v>
      </c>
      <c r="BH1026" s="190" t="s">
        <v>271</v>
      </c>
      <c r="BI1026" s="193" t="s">
        <v>271</v>
      </c>
      <c r="BJ1026" s="193" t="s">
        <v>271</v>
      </c>
      <c r="BK1026" s="190" t="s">
        <v>271</v>
      </c>
      <c r="BL1026" s="193" t="s">
        <v>271</v>
      </c>
      <c r="BM1026" s="193" t="s">
        <v>271</v>
      </c>
      <c r="BN1026" s="190" t="s">
        <v>271</v>
      </c>
      <c r="BO1026" s="193" t="s">
        <v>271</v>
      </c>
      <c r="BP1026" s="193" t="s">
        <v>271</v>
      </c>
      <c r="BQ1026" s="190" t="s">
        <v>271</v>
      </c>
      <c r="BR1026" s="193" t="s">
        <v>271</v>
      </c>
      <c r="BS1026" s="193" t="s">
        <v>271</v>
      </c>
      <c r="BT1026" s="190" t="s">
        <v>271</v>
      </c>
      <c r="BU1026" s="193" t="s">
        <v>271</v>
      </c>
      <c r="BV1026" s="193" t="s">
        <v>271</v>
      </c>
      <c r="BW1026" s="193">
        <v>57000</v>
      </c>
      <c r="BX1026" s="193">
        <v>30000</v>
      </c>
      <c r="BY1026" s="193">
        <v>87000</v>
      </c>
      <c r="BZ1026" s="193">
        <v>16750</v>
      </c>
      <c r="CA1026" s="193">
        <v>5000</v>
      </c>
      <c r="CB1026" s="193">
        <v>21750</v>
      </c>
      <c r="CC1026" s="190" t="s">
        <v>271</v>
      </c>
      <c r="CD1026" s="193" t="s">
        <v>271</v>
      </c>
      <c r="CE1026" s="193" t="s">
        <v>271</v>
      </c>
      <c r="CF1026" s="190" t="s">
        <v>271</v>
      </c>
      <c r="CG1026" s="193" t="s">
        <v>271</v>
      </c>
      <c r="CH1026" s="193" t="s">
        <v>271</v>
      </c>
      <c r="CI1026" s="190" t="s">
        <v>271</v>
      </c>
      <c r="CJ1026" s="193" t="s">
        <v>271</v>
      </c>
      <c r="CK1026" s="193" t="s">
        <v>271</v>
      </c>
      <c r="CL1026" s="190" t="s">
        <v>271</v>
      </c>
      <c r="CM1026" s="193" t="s">
        <v>271</v>
      </c>
      <c r="CN1026" s="193" t="s">
        <v>271</v>
      </c>
      <c r="CO1026" s="190" t="s">
        <v>287</v>
      </c>
      <c r="CP1026" s="193">
        <v>0</v>
      </c>
      <c r="CQ1026" s="193">
        <v>0</v>
      </c>
      <c r="CR1026" s="190" t="s">
        <v>287</v>
      </c>
      <c r="CS1026" s="193">
        <v>2100</v>
      </c>
      <c r="CT1026" s="193">
        <v>9000</v>
      </c>
      <c r="CU1026" s="190" t="s">
        <v>287</v>
      </c>
      <c r="CV1026" s="193">
        <v>5000</v>
      </c>
      <c r="CW1026" s="193">
        <v>11900</v>
      </c>
      <c r="CX1026" s="190" t="s">
        <v>271</v>
      </c>
      <c r="CY1026" s="193" t="s">
        <v>271</v>
      </c>
      <c r="CZ1026" s="193" t="s">
        <v>271</v>
      </c>
      <c r="DA1026" s="190" t="s">
        <v>287</v>
      </c>
      <c r="DB1026" s="193">
        <v>1800</v>
      </c>
      <c r="DC1026" s="193">
        <v>10200</v>
      </c>
      <c r="DD1026" s="190" t="s">
        <v>287</v>
      </c>
      <c r="DE1026" s="193">
        <v>4500</v>
      </c>
      <c r="DF1026" s="193">
        <v>17150</v>
      </c>
      <c r="DG1026" s="190" t="s">
        <v>271</v>
      </c>
      <c r="DH1026" s="193" t="s">
        <v>271</v>
      </c>
      <c r="DI1026" s="193" t="s">
        <v>271</v>
      </c>
      <c r="DJ1026" s="190" t="s">
        <v>271</v>
      </c>
      <c r="DK1026" s="193" t="s">
        <v>271</v>
      </c>
      <c r="DL1026" s="193" t="s">
        <v>271</v>
      </c>
      <c r="DM1026" s="190" t="s">
        <v>271</v>
      </c>
      <c r="DN1026" s="193" t="s">
        <v>271</v>
      </c>
      <c r="DO1026" s="193" t="s">
        <v>271</v>
      </c>
      <c r="DP1026" s="190" t="s">
        <v>287</v>
      </c>
      <c r="DQ1026" s="193">
        <v>1500</v>
      </c>
      <c r="DR1026" s="193">
        <v>14000</v>
      </c>
      <c r="DS1026" s="190" t="s">
        <v>287</v>
      </c>
      <c r="DT1026" s="193">
        <v>1200</v>
      </c>
      <c r="DU1026" s="193">
        <v>4750</v>
      </c>
      <c r="DV1026" s="190" t="s">
        <v>287</v>
      </c>
      <c r="DW1026" s="193">
        <v>1650</v>
      </c>
      <c r="DX1026" s="193">
        <v>8000</v>
      </c>
      <c r="DY1026" s="190" t="s">
        <v>655</v>
      </c>
      <c r="DZ1026" s="190" t="s">
        <v>297</v>
      </c>
      <c r="EA1026" s="190" t="s">
        <v>271</v>
      </c>
      <c r="EB1026" s="190" t="s">
        <v>271</v>
      </c>
      <c r="EC1026" s="190" t="s">
        <v>272</v>
      </c>
      <c r="ED1026" s="190" t="s">
        <v>785</v>
      </c>
      <c r="EE1026" s="190" t="s">
        <v>307</v>
      </c>
      <c r="EF1026" s="190" t="s">
        <v>5465</v>
      </c>
      <c r="EG1026" s="190" t="s">
        <v>352</v>
      </c>
      <c r="EH1026" s="190" t="s">
        <v>380</v>
      </c>
      <c r="EI1026" s="190" t="s">
        <v>283</v>
      </c>
      <c r="EJ1026" s="190" t="s">
        <v>245</v>
      </c>
      <c r="EK1026" s="190" t="s">
        <v>379</v>
      </c>
      <c r="EL1026" s="190" t="s">
        <v>272</v>
      </c>
      <c r="EM1026" s="190" t="s">
        <v>272</v>
      </c>
      <c r="EN1026" s="190" t="s">
        <v>272</v>
      </c>
      <c r="EO1026" s="190" t="s">
        <v>297</v>
      </c>
      <c r="EP1026" s="190" t="s">
        <v>464</v>
      </c>
      <c r="EQ1026" s="190">
        <v>3</v>
      </c>
      <c r="ER1026" s="190" t="s">
        <v>349</v>
      </c>
      <c r="ES1026" s="190" t="s">
        <v>297</v>
      </c>
      <c r="ET1026" s="190" t="s">
        <v>297</v>
      </c>
      <c r="EU1026" s="190" t="s">
        <v>297</v>
      </c>
      <c r="EV1026" s="190" t="s">
        <v>272</v>
      </c>
      <c r="EW1026" s="190" t="s">
        <v>601</v>
      </c>
      <c r="EX1026" s="190">
        <v>1</v>
      </c>
      <c r="EY1026" s="190" t="s">
        <v>318</v>
      </c>
      <c r="EZ1026" s="190" t="s">
        <v>266</v>
      </c>
      <c r="FA1026" s="190" t="s">
        <v>257</v>
      </c>
      <c r="FB1026" s="193">
        <v>0</v>
      </c>
      <c r="FC1026" s="190" t="s">
        <v>348</v>
      </c>
      <c r="FD1026" s="190" t="s">
        <v>1041</v>
      </c>
      <c r="FE1026" s="190" t="s">
        <v>377</v>
      </c>
      <c r="FF1026" s="190" t="s">
        <v>262</v>
      </c>
      <c r="FG1026" s="190" t="s">
        <v>5464</v>
      </c>
      <c r="FH1026" s="190" t="s">
        <v>5463</v>
      </c>
      <c r="FI1026" s="190" t="s">
        <v>5462</v>
      </c>
      <c r="FJ1026" s="190" t="s">
        <v>5461</v>
      </c>
      <c r="FK1026" s="190" t="s">
        <v>5460</v>
      </c>
      <c r="FL1026" s="190" t="s">
        <v>5459</v>
      </c>
      <c r="FM1026" s="190" t="s">
        <v>5458</v>
      </c>
      <c r="FN1026" s="190" t="s">
        <v>5457</v>
      </c>
      <c r="FO1026" s="190" t="s">
        <v>5456</v>
      </c>
      <c r="FP1026" s="190" t="s">
        <v>5455</v>
      </c>
      <c r="FQ1026" s="193">
        <v>87000</v>
      </c>
      <c r="FR1026" s="193">
        <v>21750</v>
      </c>
      <c r="FS1026" s="190" t="s">
        <v>297</v>
      </c>
      <c r="FT1026" s="190" t="s">
        <v>297</v>
      </c>
      <c r="FU1026" s="190" t="s">
        <v>297</v>
      </c>
      <c r="FV1026" s="190" t="s">
        <v>297</v>
      </c>
      <c r="FW1026" s="190" t="s">
        <v>272</v>
      </c>
      <c r="FX1026" s="190" t="s">
        <v>297</v>
      </c>
      <c r="FY1026" s="190" t="s">
        <v>297</v>
      </c>
      <c r="FZ1026" s="190" t="s">
        <v>297</v>
      </c>
      <c r="GA1026" s="190" t="s">
        <v>272</v>
      </c>
      <c r="GB1026" s="190" t="s">
        <v>297</v>
      </c>
      <c r="GC1026" s="190" t="s">
        <v>272</v>
      </c>
      <c r="GD1026" s="190" t="s">
        <v>297</v>
      </c>
      <c r="GE1026" s="190" t="s">
        <v>297</v>
      </c>
    </row>
    <row r="1027" spans="1:187" x14ac:dyDescent="0.3">
      <c r="A1027" s="190" t="s">
        <v>372</v>
      </c>
      <c r="B1027" s="190">
        <v>3488</v>
      </c>
      <c r="C1027" s="190" t="s">
        <v>203</v>
      </c>
      <c r="D1027" s="190" t="s">
        <v>242</v>
      </c>
      <c r="E1027" s="190" t="s">
        <v>2947</v>
      </c>
      <c r="F1027" s="190" t="s">
        <v>2946</v>
      </c>
      <c r="G1027" s="190" t="s">
        <v>2855</v>
      </c>
      <c r="H1027" s="190" t="s">
        <v>369</v>
      </c>
      <c r="I1027" s="190" t="s">
        <v>2945</v>
      </c>
      <c r="J1027" s="190" t="s">
        <v>2944</v>
      </c>
      <c r="K1027" s="190" t="s">
        <v>271</v>
      </c>
      <c r="L1027" s="190" t="s">
        <v>271</v>
      </c>
      <c r="M1027" s="190" t="s">
        <v>271</v>
      </c>
      <c r="N1027" s="190" t="s">
        <v>271</v>
      </c>
      <c r="O1027" s="190" t="s">
        <v>271</v>
      </c>
      <c r="P1027" s="190" t="s">
        <v>271</v>
      </c>
      <c r="Q1027" s="191">
        <v>42401</v>
      </c>
      <c r="R1027" s="191">
        <v>43100</v>
      </c>
      <c r="T1027" s="190" t="s">
        <v>549</v>
      </c>
      <c r="U1027" s="194">
        <v>549375</v>
      </c>
      <c r="V1027" s="190" t="s">
        <v>1509</v>
      </c>
      <c r="W1027" s="190" t="s">
        <v>939</v>
      </c>
      <c r="X1027" s="190" t="s">
        <v>2943</v>
      </c>
      <c r="Y1027" s="190" t="s">
        <v>2942</v>
      </c>
      <c r="Z1027" s="190" t="s">
        <v>364</v>
      </c>
      <c r="AA1027" s="190" t="s">
        <v>2941</v>
      </c>
      <c r="AB1027" s="190" t="s">
        <v>310</v>
      </c>
      <c r="AC1027" s="190" t="s">
        <v>2940</v>
      </c>
      <c r="AD1027" s="190" t="s">
        <v>325</v>
      </c>
      <c r="AE1027" s="190" t="s">
        <v>2939</v>
      </c>
      <c r="AF1027" s="190" t="s">
        <v>2938</v>
      </c>
      <c r="AG1027" s="193">
        <v>0</v>
      </c>
      <c r="AH1027" s="193">
        <v>2000</v>
      </c>
      <c r="AI1027" s="193">
        <v>2000</v>
      </c>
      <c r="AJ1027" s="193">
        <v>2500</v>
      </c>
      <c r="AK1027" s="193">
        <v>0</v>
      </c>
      <c r="AL1027" s="193">
        <v>2500</v>
      </c>
      <c r="AM1027" s="193" t="s">
        <v>271</v>
      </c>
      <c r="AN1027" s="193" t="s">
        <v>271</v>
      </c>
      <c r="AO1027" s="193">
        <v>0</v>
      </c>
      <c r="AP1027" s="193" t="s">
        <v>271</v>
      </c>
      <c r="AQ1027" s="193" t="s">
        <v>271</v>
      </c>
      <c r="AR1027" s="193">
        <v>0</v>
      </c>
      <c r="AS1027" s="190" t="s">
        <v>271</v>
      </c>
      <c r="AT1027" s="193" t="s">
        <v>271</v>
      </c>
      <c r="AU1027" s="193" t="s">
        <v>271</v>
      </c>
      <c r="AV1027" s="190" t="s">
        <v>271</v>
      </c>
      <c r="AW1027" s="193" t="s">
        <v>271</v>
      </c>
      <c r="AX1027" s="193" t="s">
        <v>271</v>
      </c>
      <c r="AY1027" s="190" t="s">
        <v>271</v>
      </c>
      <c r="AZ1027" s="193" t="s">
        <v>271</v>
      </c>
      <c r="BA1027" s="193" t="s">
        <v>271</v>
      </c>
      <c r="BB1027" s="190" t="s">
        <v>271</v>
      </c>
      <c r="BC1027" s="193" t="s">
        <v>271</v>
      </c>
      <c r="BD1027" s="193" t="s">
        <v>271</v>
      </c>
      <c r="BE1027" s="190" t="s">
        <v>271</v>
      </c>
      <c r="BF1027" s="193" t="s">
        <v>271</v>
      </c>
      <c r="BG1027" s="193" t="s">
        <v>271</v>
      </c>
      <c r="BH1027" s="190" t="s">
        <v>271</v>
      </c>
      <c r="BI1027" s="193" t="s">
        <v>271</v>
      </c>
      <c r="BJ1027" s="193" t="s">
        <v>271</v>
      </c>
      <c r="BK1027" s="190" t="s">
        <v>271</v>
      </c>
      <c r="BL1027" s="193" t="s">
        <v>271</v>
      </c>
      <c r="BM1027" s="193" t="s">
        <v>271</v>
      </c>
      <c r="BN1027" s="190" t="s">
        <v>271</v>
      </c>
      <c r="BO1027" s="193" t="s">
        <v>271</v>
      </c>
      <c r="BP1027" s="193" t="s">
        <v>271</v>
      </c>
      <c r="BQ1027" s="190" t="s">
        <v>271</v>
      </c>
      <c r="BR1027" s="193" t="s">
        <v>271</v>
      </c>
      <c r="BS1027" s="193" t="s">
        <v>271</v>
      </c>
      <c r="BT1027" s="190" t="s">
        <v>271</v>
      </c>
      <c r="BU1027" s="193" t="s">
        <v>271</v>
      </c>
      <c r="BV1027" s="193" t="s">
        <v>271</v>
      </c>
      <c r="BW1027" s="193">
        <v>0</v>
      </c>
      <c r="BX1027" s="193">
        <v>2500</v>
      </c>
      <c r="BY1027" s="193">
        <v>2500</v>
      </c>
      <c r="BZ1027" s="193">
        <v>2500</v>
      </c>
      <c r="CA1027" s="193">
        <v>0</v>
      </c>
      <c r="CB1027" s="193">
        <v>2500</v>
      </c>
      <c r="CC1027" s="190" t="s">
        <v>287</v>
      </c>
      <c r="CD1027" s="193">
        <v>0</v>
      </c>
      <c r="CE1027" s="193">
        <v>0</v>
      </c>
      <c r="CF1027" s="190" t="s">
        <v>271</v>
      </c>
      <c r="CG1027" s="193" t="s">
        <v>271</v>
      </c>
      <c r="CH1027" s="193" t="s">
        <v>271</v>
      </c>
      <c r="CI1027" s="190" t="s">
        <v>271</v>
      </c>
      <c r="CJ1027" s="193" t="s">
        <v>271</v>
      </c>
      <c r="CK1027" s="193" t="s">
        <v>271</v>
      </c>
      <c r="CL1027" s="190" t="s">
        <v>271</v>
      </c>
      <c r="CM1027" s="193" t="s">
        <v>271</v>
      </c>
      <c r="CN1027" s="193" t="s">
        <v>271</v>
      </c>
      <c r="CO1027" s="190" t="s">
        <v>271</v>
      </c>
      <c r="CP1027" s="193" t="s">
        <v>271</v>
      </c>
      <c r="CQ1027" s="193" t="s">
        <v>271</v>
      </c>
      <c r="CR1027" s="190" t="s">
        <v>271</v>
      </c>
      <c r="CS1027" s="193" t="s">
        <v>271</v>
      </c>
      <c r="CT1027" s="193" t="s">
        <v>271</v>
      </c>
      <c r="CU1027" s="190" t="s">
        <v>287</v>
      </c>
      <c r="CV1027" s="193">
        <v>0</v>
      </c>
      <c r="CW1027" s="193">
        <v>0</v>
      </c>
      <c r="CX1027" s="190" t="s">
        <v>271</v>
      </c>
      <c r="CY1027" s="193" t="s">
        <v>271</v>
      </c>
      <c r="CZ1027" s="193" t="s">
        <v>271</v>
      </c>
      <c r="DA1027" s="190" t="s">
        <v>271</v>
      </c>
      <c r="DB1027" s="193" t="s">
        <v>271</v>
      </c>
      <c r="DC1027" s="193" t="s">
        <v>271</v>
      </c>
      <c r="DD1027" s="190" t="s">
        <v>287</v>
      </c>
      <c r="DE1027" s="193">
        <v>0</v>
      </c>
      <c r="DF1027" s="193">
        <v>0</v>
      </c>
      <c r="DG1027" s="190" t="s">
        <v>271</v>
      </c>
      <c r="DH1027" s="193" t="s">
        <v>271</v>
      </c>
      <c r="DI1027" s="193" t="s">
        <v>271</v>
      </c>
      <c r="DJ1027" s="190" t="s">
        <v>271</v>
      </c>
      <c r="DK1027" s="193" t="s">
        <v>271</v>
      </c>
      <c r="DL1027" s="193" t="s">
        <v>271</v>
      </c>
      <c r="DM1027" s="190" t="s">
        <v>271</v>
      </c>
      <c r="DN1027" s="193" t="s">
        <v>271</v>
      </c>
      <c r="DO1027" s="193" t="s">
        <v>271</v>
      </c>
      <c r="DP1027" s="190" t="s">
        <v>287</v>
      </c>
      <c r="DQ1027" s="193">
        <v>0</v>
      </c>
      <c r="DR1027" s="193">
        <v>0</v>
      </c>
      <c r="DS1027" s="190" t="s">
        <v>287</v>
      </c>
      <c r="DT1027" s="193">
        <v>0</v>
      </c>
      <c r="DU1027" s="193">
        <v>0</v>
      </c>
      <c r="DV1027" s="190" t="s">
        <v>287</v>
      </c>
      <c r="DW1027" s="193">
        <v>0</v>
      </c>
      <c r="DX1027" s="193">
        <v>0</v>
      </c>
      <c r="DY1027" s="190" t="s">
        <v>655</v>
      </c>
      <c r="DZ1027" s="190" t="s">
        <v>272</v>
      </c>
      <c r="EA1027" s="190" t="s">
        <v>785</v>
      </c>
      <c r="EB1027" s="190" t="s">
        <v>286</v>
      </c>
      <c r="EC1027" s="190" t="s">
        <v>272</v>
      </c>
      <c r="ED1027" s="190" t="s">
        <v>750</v>
      </c>
      <c r="EE1027" s="190" t="s">
        <v>426</v>
      </c>
      <c r="EF1027" s="190" t="s">
        <v>2937</v>
      </c>
      <c r="EG1027" s="190" t="s">
        <v>352</v>
      </c>
      <c r="EH1027" s="190" t="s">
        <v>284</v>
      </c>
      <c r="EI1027" s="190" t="s">
        <v>319</v>
      </c>
      <c r="EJ1027" s="190" t="s">
        <v>246</v>
      </c>
      <c r="EK1027" s="190" t="s">
        <v>379</v>
      </c>
      <c r="EL1027" s="190" t="s">
        <v>272</v>
      </c>
      <c r="EM1027" s="190" t="s">
        <v>272</v>
      </c>
      <c r="EN1027" s="190" t="s">
        <v>297</v>
      </c>
      <c r="EO1027" s="190" t="s">
        <v>297</v>
      </c>
      <c r="EP1027" s="190" t="s">
        <v>464</v>
      </c>
      <c r="EQ1027" s="190">
        <v>2</v>
      </c>
      <c r="ER1027" s="190" t="s">
        <v>349</v>
      </c>
      <c r="ES1027" s="190" t="s">
        <v>272</v>
      </c>
      <c r="ET1027" s="190" t="s">
        <v>297</v>
      </c>
      <c r="EU1027" s="190" t="s">
        <v>272</v>
      </c>
      <c r="EV1027" s="190" t="s">
        <v>297</v>
      </c>
      <c r="EW1027" s="190" t="s">
        <v>601</v>
      </c>
      <c r="EX1027" s="190">
        <v>2</v>
      </c>
      <c r="EY1027" s="190" t="s">
        <v>302</v>
      </c>
      <c r="EZ1027" s="190" t="s">
        <v>268</v>
      </c>
      <c r="FA1027" s="190" t="s">
        <v>260</v>
      </c>
      <c r="FB1027" s="193">
        <v>6</v>
      </c>
      <c r="FC1027" s="190" t="s">
        <v>537</v>
      </c>
      <c r="FD1027" s="190" t="s">
        <v>348</v>
      </c>
      <c r="FE1027" s="190" t="s">
        <v>442</v>
      </c>
      <c r="FF1027" s="190" t="s">
        <v>262</v>
      </c>
      <c r="FG1027" s="190" t="s">
        <v>2934</v>
      </c>
      <c r="FH1027" s="190" t="s">
        <v>2936</v>
      </c>
      <c r="FI1027" s="190" t="s">
        <v>2935</v>
      </c>
      <c r="FJ1027" s="190" t="s">
        <v>271</v>
      </c>
      <c r="FK1027" s="190" t="s">
        <v>271</v>
      </c>
      <c r="FL1027" s="190" t="s">
        <v>2934</v>
      </c>
      <c r="FM1027" s="190" t="s">
        <v>271</v>
      </c>
      <c r="FN1027" s="190" t="s">
        <v>271</v>
      </c>
      <c r="FO1027" s="190" t="s">
        <v>2934</v>
      </c>
      <c r="FP1027" s="190" t="s">
        <v>271</v>
      </c>
      <c r="FQ1027" s="193">
        <v>2500</v>
      </c>
      <c r="FR1027" s="193">
        <v>2500</v>
      </c>
      <c r="FS1027" s="190" t="s">
        <v>297</v>
      </c>
      <c r="FT1027" s="190" t="s">
        <v>297</v>
      </c>
      <c r="FU1027" s="190" t="s">
        <v>297</v>
      </c>
      <c r="FV1027" s="190" t="s">
        <v>297</v>
      </c>
      <c r="FW1027" s="190" t="s">
        <v>297</v>
      </c>
      <c r="FX1027" s="190" t="s">
        <v>297</v>
      </c>
      <c r="FY1027" s="190" t="s">
        <v>297</v>
      </c>
      <c r="FZ1027" s="190" t="s">
        <v>297</v>
      </c>
      <c r="GA1027" s="190" t="s">
        <v>272</v>
      </c>
      <c r="GB1027" s="190" t="s">
        <v>297</v>
      </c>
      <c r="GC1027" s="190" t="s">
        <v>297</v>
      </c>
      <c r="GD1027" s="190" t="s">
        <v>297</v>
      </c>
      <c r="GE1027" s="190" t="s">
        <v>297</v>
      </c>
    </row>
    <row r="1028" spans="1:187" x14ac:dyDescent="0.3">
      <c r="A1028" s="190" t="s">
        <v>372</v>
      </c>
      <c r="B1028" s="190">
        <v>3495</v>
      </c>
      <c r="C1028" s="190" t="s">
        <v>203</v>
      </c>
      <c r="D1028" s="190" t="s">
        <v>242</v>
      </c>
      <c r="E1028" s="190" t="s">
        <v>2933</v>
      </c>
      <c r="F1028" s="190" t="s">
        <v>2932</v>
      </c>
      <c r="G1028" s="190" t="s">
        <v>2855</v>
      </c>
      <c r="H1028" s="190" t="s">
        <v>369</v>
      </c>
      <c r="I1028" s="190" t="s">
        <v>2128</v>
      </c>
      <c r="J1028" s="190" t="s">
        <v>2650</v>
      </c>
      <c r="K1028" s="190" t="s">
        <v>271</v>
      </c>
      <c r="L1028" s="190" t="s">
        <v>271</v>
      </c>
      <c r="M1028" s="190" t="s">
        <v>271</v>
      </c>
      <c r="N1028" s="190" t="s">
        <v>271</v>
      </c>
      <c r="O1028" s="190" t="s">
        <v>271</v>
      </c>
      <c r="P1028" s="190" t="s">
        <v>271</v>
      </c>
      <c r="Q1028" s="191">
        <v>41289</v>
      </c>
      <c r="R1028" s="191">
        <v>42383</v>
      </c>
      <c r="S1028" s="191">
        <v>42749</v>
      </c>
      <c r="T1028" s="190" t="s">
        <v>391</v>
      </c>
      <c r="U1028" s="194">
        <v>1126526.75</v>
      </c>
      <c r="V1028" s="190" t="s">
        <v>2931</v>
      </c>
      <c r="W1028" s="190" t="s">
        <v>2930</v>
      </c>
      <c r="X1028" s="190" t="s">
        <v>2929</v>
      </c>
      <c r="Y1028" s="190" t="s">
        <v>1528</v>
      </c>
      <c r="Z1028" s="190" t="s">
        <v>1527</v>
      </c>
      <c r="AA1028" s="190" t="s">
        <v>1526</v>
      </c>
      <c r="AB1028" s="190" t="s">
        <v>310</v>
      </c>
      <c r="AC1028" s="190" t="s">
        <v>2928</v>
      </c>
      <c r="AD1028" s="190" t="s">
        <v>325</v>
      </c>
      <c r="AE1028" s="190" t="s">
        <v>2927</v>
      </c>
      <c r="AF1028" s="190" t="s">
        <v>2926</v>
      </c>
      <c r="AG1028" s="193">
        <v>69300</v>
      </c>
      <c r="AH1028" s="193">
        <v>29700</v>
      </c>
      <c r="AI1028" s="193">
        <v>99000</v>
      </c>
      <c r="AJ1028" s="193">
        <v>7000</v>
      </c>
      <c r="AK1028" s="193">
        <v>3000</v>
      </c>
      <c r="AL1028" s="193">
        <v>10000</v>
      </c>
      <c r="AM1028" s="193">
        <v>0</v>
      </c>
      <c r="AN1028" s="193">
        <v>0</v>
      </c>
      <c r="AO1028" s="193">
        <v>0</v>
      </c>
      <c r="AP1028" s="193">
        <v>0</v>
      </c>
      <c r="AQ1028" s="193">
        <v>0</v>
      </c>
      <c r="AR1028" s="193">
        <v>0</v>
      </c>
      <c r="AS1028" s="190" t="s">
        <v>271</v>
      </c>
      <c r="AT1028" s="193" t="s">
        <v>271</v>
      </c>
      <c r="AU1028" s="193" t="s">
        <v>271</v>
      </c>
      <c r="AV1028" s="190" t="s">
        <v>271</v>
      </c>
      <c r="AW1028" s="193" t="s">
        <v>271</v>
      </c>
      <c r="AX1028" s="193" t="s">
        <v>271</v>
      </c>
      <c r="AY1028" s="190" t="s">
        <v>271</v>
      </c>
      <c r="AZ1028" s="193" t="s">
        <v>271</v>
      </c>
      <c r="BA1028" s="193" t="s">
        <v>271</v>
      </c>
      <c r="BB1028" s="190" t="s">
        <v>271</v>
      </c>
      <c r="BC1028" s="193" t="s">
        <v>271</v>
      </c>
      <c r="BD1028" s="193" t="s">
        <v>271</v>
      </c>
      <c r="BE1028" s="190" t="s">
        <v>271</v>
      </c>
      <c r="BF1028" s="193" t="s">
        <v>271</v>
      </c>
      <c r="BG1028" s="193" t="s">
        <v>271</v>
      </c>
      <c r="BH1028" s="190" t="s">
        <v>271</v>
      </c>
      <c r="BI1028" s="193" t="s">
        <v>271</v>
      </c>
      <c r="BJ1028" s="193" t="s">
        <v>271</v>
      </c>
      <c r="BK1028" s="190" t="s">
        <v>271</v>
      </c>
      <c r="BL1028" s="193" t="s">
        <v>271</v>
      </c>
      <c r="BM1028" s="193" t="s">
        <v>271</v>
      </c>
      <c r="BN1028" s="190" t="s">
        <v>271</v>
      </c>
      <c r="BO1028" s="193" t="s">
        <v>271</v>
      </c>
      <c r="BP1028" s="193" t="s">
        <v>271</v>
      </c>
      <c r="BQ1028" s="190" t="s">
        <v>271</v>
      </c>
      <c r="BR1028" s="193" t="s">
        <v>271</v>
      </c>
      <c r="BS1028" s="193" t="s">
        <v>271</v>
      </c>
      <c r="BT1028" s="190" t="s">
        <v>271</v>
      </c>
      <c r="BU1028" s="193" t="s">
        <v>271</v>
      </c>
      <c r="BV1028" s="193" t="s">
        <v>271</v>
      </c>
      <c r="BW1028" s="193">
        <v>42864</v>
      </c>
      <c r="BX1028" s="193">
        <v>19278</v>
      </c>
      <c r="BY1028" s="193">
        <v>62142</v>
      </c>
      <c r="BZ1028" s="193">
        <v>7144</v>
      </c>
      <c r="CA1028" s="193">
        <v>3213</v>
      </c>
      <c r="CB1028" s="193">
        <v>10357</v>
      </c>
      <c r="CC1028" s="190" t="s">
        <v>271</v>
      </c>
      <c r="CD1028" s="193" t="s">
        <v>271</v>
      </c>
      <c r="CE1028" s="193" t="s">
        <v>271</v>
      </c>
      <c r="CF1028" s="190" t="s">
        <v>271</v>
      </c>
      <c r="CG1028" s="193" t="s">
        <v>271</v>
      </c>
      <c r="CH1028" s="193" t="s">
        <v>271</v>
      </c>
      <c r="CI1028" s="190" t="s">
        <v>271</v>
      </c>
      <c r="CJ1028" s="193" t="s">
        <v>271</v>
      </c>
      <c r="CK1028" s="193" t="s">
        <v>271</v>
      </c>
      <c r="CL1028" s="190" t="s">
        <v>271</v>
      </c>
      <c r="CM1028" s="193" t="s">
        <v>271</v>
      </c>
      <c r="CN1028" s="193" t="s">
        <v>271</v>
      </c>
      <c r="CO1028" s="190" t="s">
        <v>287</v>
      </c>
      <c r="CP1028" s="193">
        <v>0</v>
      </c>
      <c r="CQ1028" s="193">
        <v>0</v>
      </c>
      <c r="CR1028" s="190" t="s">
        <v>271</v>
      </c>
      <c r="CS1028" s="193" t="s">
        <v>271</v>
      </c>
      <c r="CT1028" s="193" t="s">
        <v>271</v>
      </c>
      <c r="CU1028" s="190" t="s">
        <v>271</v>
      </c>
      <c r="CV1028" s="193" t="s">
        <v>271</v>
      </c>
      <c r="CW1028" s="193" t="s">
        <v>271</v>
      </c>
      <c r="CX1028" s="190" t="s">
        <v>271</v>
      </c>
      <c r="CY1028" s="193" t="s">
        <v>271</v>
      </c>
      <c r="CZ1028" s="193" t="s">
        <v>271</v>
      </c>
      <c r="DA1028" s="190" t="s">
        <v>271</v>
      </c>
      <c r="DB1028" s="193" t="s">
        <v>271</v>
      </c>
      <c r="DC1028" s="193" t="s">
        <v>271</v>
      </c>
      <c r="DD1028" s="190" t="s">
        <v>271</v>
      </c>
      <c r="DE1028" s="193" t="s">
        <v>271</v>
      </c>
      <c r="DF1028" s="193" t="s">
        <v>271</v>
      </c>
      <c r="DG1028" s="190" t="s">
        <v>271</v>
      </c>
      <c r="DH1028" s="193" t="s">
        <v>271</v>
      </c>
      <c r="DI1028" s="193" t="s">
        <v>271</v>
      </c>
      <c r="DJ1028" s="190" t="s">
        <v>271</v>
      </c>
      <c r="DK1028" s="193" t="s">
        <v>271</v>
      </c>
      <c r="DL1028" s="193" t="s">
        <v>271</v>
      </c>
      <c r="DM1028" s="190" t="s">
        <v>271</v>
      </c>
      <c r="DN1028" s="193" t="s">
        <v>271</v>
      </c>
      <c r="DO1028" s="193" t="s">
        <v>271</v>
      </c>
      <c r="DP1028" s="190" t="s">
        <v>271</v>
      </c>
      <c r="DQ1028" s="193" t="s">
        <v>271</v>
      </c>
      <c r="DR1028" s="193" t="s">
        <v>271</v>
      </c>
      <c r="DS1028" s="190" t="s">
        <v>271</v>
      </c>
      <c r="DT1028" s="193" t="s">
        <v>271</v>
      </c>
      <c r="DU1028" s="193" t="s">
        <v>271</v>
      </c>
      <c r="DV1028" s="190" t="s">
        <v>287</v>
      </c>
      <c r="DW1028" s="193">
        <v>10357</v>
      </c>
      <c r="DX1028" s="193">
        <v>62142</v>
      </c>
      <c r="DY1028" s="190" t="s">
        <v>356</v>
      </c>
      <c r="DZ1028" s="190" t="s">
        <v>272</v>
      </c>
      <c r="EA1028" s="190" t="s">
        <v>695</v>
      </c>
      <c r="EB1028" s="190" t="s">
        <v>286</v>
      </c>
      <c r="EC1028" s="190" t="s">
        <v>272</v>
      </c>
      <c r="ED1028" s="190" t="s">
        <v>785</v>
      </c>
      <c r="EE1028" s="190" t="s">
        <v>307</v>
      </c>
      <c r="EF1028" s="190" t="s">
        <v>2925</v>
      </c>
      <c r="EG1028" s="190" t="s">
        <v>321</v>
      </c>
      <c r="EH1028" s="190" t="s">
        <v>320</v>
      </c>
      <c r="EI1028" s="190" t="s">
        <v>483</v>
      </c>
      <c r="EJ1028" s="190" t="s">
        <v>245</v>
      </c>
      <c r="EK1028" s="190" t="s">
        <v>379</v>
      </c>
      <c r="EL1028" s="190" t="s">
        <v>272</v>
      </c>
      <c r="EM1028" s="190" t="s">
        <v>272</v>
      </c>
      <c r="EN1028" s="190" t="s">
        <v>272</v>
      </c>
      <c r="EO1028" s="190" t="s">
        <v>297</v>
      </c>
      <c r="EP1028" s="190" t="s">
        <v>464</v>
      </c>
      <c r="EQ1028" s="190">
        <v>3</v>
      </c>
      <c r="ER1028" s="190" t="s">
        <v>349</v>
      </c>
      <c r="ES1028" s="190" t="s">
        <v>272</v>
      </c>
      <c r="ET1028" s="190" t="s">
        <v>272</v>
      </c>
      <c r="EU1028" s="190" t="s">
        <v>272</v>
      </c>
      <c r="EV1028" s="190" t="s">
        <v>297</v>
      </c>
      <c r="EW1028" s="190" t="s">
        <v>303</v>
      </c>
      <c r="EX1028" s="190">
        <v>3</v>
      </c>
      <c r="EY1028" s="190" t="s">
        <v>278</v>
      </c>
      <c r="EZ1028" s="190" t="s">
        <v>266</v>
      </c>
      <c r="FA1028" s="190" t="s">
        <v>260</v>
      </c>
      <c r="FB1028" s="193">
        <v>2</v>
      </c>
      <c r="FC1028" s="190" t="s">
        <v>348</v>
      </c>
      <c r="FD1028" s="190" t="s">
        <v>442</v>
      </c>
      <c r="FE1028" s="190" t="s">
        <v>276</v>
      </c>
      <c r="FF1028" s="190" t="s">
        <v>263</v>
      </c>
      <c r="FG1028" s="190" t="s">
        <v>2924</v>
      </c>
      <c r="FH1028" s="190" t="s">
        <v>2923</v>
      </c>
      <c r="FI1028" s="190" t="s">
        <v>2922</v>
      </c>
      <c r="FJ1028" s="190" t="s">
        <v>2921</v>
      </c>
      <c r="FK1028" s="190" t="s">
        <v>2920</v>
      </c>
      <c r="FL1028" s="190" t="s">
        <v>2919</v>
      </c>
      <c r="FM1028" s="190" t="s">
        <v>271</v>
      </c>
      <c r="FN1028" s="190" t="s">
        <v>271</v>
      </c>
      <c r="FO1028" s="190" t="s">
        <v>2918</v>
      </c>
      <c r="FP1028" s="190" t="s">
        <v>2917</v>
      </c>
      <c r="FQ1028" s="193">
        <v>62142</v>
      </c>
      <c r="FR1028" s="193">
        <v>10357</v>
      </c>
      <c r="FS1028" s="190" t="s">
        <v>297</v>
      </c>
      <c r="FT1028" s="190" t="s">
        <v>297</v>
      </c>
      <c r="FU1028" s="190" t="s">
        <v>297</v>
      </c>
      <c r="FV1028" s="190" t="s">
        <v>297</v>
      </c>
      <c r="FW1028" s="190" t="s">
        <v>297</v>
      </c>
      <c r="FX1028" s="190" t="s">
        <v>297</v>
      </c>
      <c r="FY1028" s="190" t="s">
        <v>297</v>
      </c>
      <c r="FZ1028" s="190" t="s">
        <v>297</v>
      </c>
      <c r="GA1028" s="190" t="s">
        <v>272</v>
      </c>
      <c r="GB1028" s="190" t="s">
        <v>272</v>
      </c>
      <c r="GC1028" s="190" t="s">
        <v>272</v>
      </c>
      <c r="GD1028" s="190" t="s">
        <v>272</v>
      </c>
      <c r="GE1028" s="190" t="s">
        <v>271</v>
      </c>
    </row>
    <row r="1029" spans="1:187" x14ac:dyDescent="0.3">
      <c r="A1029" s="190" t="s">
        <v>372</v>
      </c>
      <c r="B1029" s="190">
        <v>3494</v>
      </c>
      <c r="C1029" s="190" t="s">
        <v>203</v>
      </c>
      <c r="D1029" s="190" t="s">
        <v>242</v>
      </c>
      <c r="E1029" s="190" t="s">
        <v>1545</v>
      </c>
      <c r="F1029" s="190" t="s">
        <v>1544</v>
      </c>
      <c r="G1029" s="190" t="s">
        <v>1337</v>
      </c>
      <c r="H1029" s="190" t="s">
        <v>369</v>
      </c>
      <c r="I1029" s="190" t="s">
        <v>1543</v>
      </c>
      <c r="J1029" s="190" t="s">
        <v>1542</v>
      </c>
      <c r="K1029" s="190" t="s">
        <v>271</v>
      </c>
      <c r="L1029" s="190" t="s">
        <v>271</v>
      </c>
      <c r="M1029" s="190" t="s">
        <v>271</v>
      </c>
      <c r="N1029" s="190" t="s">
        <v>271</v>
      </c>
      <c r="O1029" s="190" t="s">
        <v>271</v>
      </c>
      <c r="P1029" s="190" t="s">
        <v>271</v>
      </c>
      <c r="Q1029" s="191">
        <v>42430</v>
      </c>
      <c r="R1029" s="191">
        <v>44012</v>
      </c>
      <c r="T1029" s="190" t="s">
        <v>549</v>
      </c>
      <c r="U1029" s="194">
        <v>3552243</v>
      </c>
      <c r="V1029" s="190" t="s">
        <v>1541</v>
      </c>
      <c r="W1029" s="190" t="s">
        <v>364</v>
      </c>
      <c r="X1029" s="190" t="s">
        <v>1540</v>
      </c>
      <c r="Y1029" s="190" t="s">
        <v>271</v>
      </c>
      <c r="Z1029" s="190" t="s">
        <v>271</v>
      </c>
      <c r="AA1029" s="190" t="s">
        <v>271</v>
      </c>
      <c r="AB1029" s="190" t="s">
        <v>310</v>
      </c>
      <c r="AC1029" s="190" t="s">
        <v>1539</v>
      </c>
      <c r="AD1029" s="190" t="s">
        <v>325</v>
      </c>
      <c r="AE1029" s="190" t="s">
        <v>1538</v>
      </c>
      <c r="AF1029" s="190" t="s">
        <v>1537</v>
      </c>
      <c r="AG1029" s="193">
        <v>22781</v>
      </c>
      <c r="AH1029" s="193">
        <v>36250</v>
      </c>
      <c r="AI1029" s="193">
        <v>59031</v>
      </c>
      <c r="AJ1029" s="193">
        <v>39019</v>
      </c>
      <c r="AK1029" s="193">
        <v>23126</v>
      </c>
      <c r="AL1029" s="193">
        <v>62145</v>
      </c>
      <c r="AM1029" s="193" t="s">
        <v>271</v>
      </c>
      <c r="AN1029" s="193" t="s">
        <v>271</v>
      </c>
      <c r="AO1029" s="193">
        <v>0</v>
      </c>
      <c r="AP1029" s="193" t="s">
        <v>271</v>
      </c>
      <c r="AQ1029" s="193" t="s">
        <v>271</v>
      </c>
      <c r="AR1029" s="193">
        <v>0</v>
      </c>
      <c r="AS1029" s="190" t="s">
        <v>271</v>
      </c>
      <c r="AT1029" s="193" t="s">
        <v>271</v>
      </c>
      <c r="AU1029" s="193" t="s">
        <v>271</v>
      </c>
      <c r="AV1029" s="190" t="s">
        <v>271</v>
      </c>
      <c r="AW1029" s="193" t="s">
        <v>271</v>
      </c>
      <c r="AX1029" s="193" t="s">
        <v>271</v>
      </c>
      <c r="AY1029" s="190" t="s">
        <v>271</v>
      </c>
      <c r="AZ1029" s="193" t="s">
        <v>271</v>
      </c>
      <c r="BA1029" s="193" t="s">
        <v>271</v>
      </c>
      <c r="BB1029" s="190" t="s">
        <v>271</v>
      </c>
      <c r="BC1029" s="193" t="s">
        <v>271</v>
      </c>
      <c r="BD1029" s="193" t="s">
        <v>271</v>
      </c>
      <c r="BE1029" s="190" t="s">
        <v>271</v>
      </c>
      <c r="BF1029" s="193" t="s">
        <v>271</v>
      </c>
      <c r="BG1029" s="193" t="s">
        <v>271</v>
      </c>
      <c r="BH1029" s="190" t="s">
        <v>271</v>
      </c>
      <c r="BI1029" s="193" t="s">
        <v>271</v>
      </c>
      <c r="BJ1029" s="193" t="s">
        <v>271</v>
      </c>
      <c r="BK1029" s="190" t="s">
        <v>271</v>
      </c>
      <c r="BL1029" s="193" t="s">
        <v>271</v>
      </c>
      <c r="BM1029" s="193" t="s">
        <v>271</v>
      </c>
      <c r="BN1029" s="190" t="s">
        <v>271</v>
      </c>
      <c r="BO1029" s="193" t="s">
        <v>271</v>
      </c>
      <c r="BP1029" s="193" t="s">
        <v>271</v>
      </c>
      <c r="BQ1029" s="190" t="s">
        <v>271</v>
      </c>
      <c r="BR1029" s="193" t="s">
        <v>271</v>
      </c>
      <c r="BS1029" s="193" t="s">
        <v>271</v>
      </c>
      <c r="BT1029" s="190" t="s">
        <v>271</v>
      </c>
      <c r="BU1029" s="193" t="s">
        <v>271</v>
      </c>
      <c r="BV1029" s="193" t="s">
        <v>271</v>
      </c>
      <c r="BW1029" s="193">
        <v>22781</v>
      </c>
      <c r="BX1029" s="193">
        <v>36250</v>
      </c>
      <c r="BY1029" s="193">
        <v>59031</v>
      </c>
      <c r="BZ1029" s="193">
        <v>39019</v>
      </c>
      <c r="CA1029" s="193">
        <v>23126</v>
      </c>
      <c r="CB1029" s="193">
        <v>62145</v>
      </c>
      <c r="CC1029" s="190" t="s">
        <v>287</v>
      </c>
      <c r="CD1029" s="193">
        <v>0</v>
      </c>
      <c r="CE1029" s="193">
        <v>0</v>
      </c>
      <c r="CF1029" s="190" t="s">
        <v>271</v>
      </c>
      <c r="CG1029" s="193" t="s">
        <v>271</v>
      </c>
      <c r="CH1029" s="193" t="s">
        <v>271</v>
      </c>
      <c r="CI1029" s="190" t="s">
        <v>271</v>
      </c>
      <c r="CJ1029" s="193" t="s">
        <v>271</v>
      </c>
      <c r="CK1029" s="193" t="s">
        <v>271</v>
      </c>
      <c r="CL1029" s="190" t="s">
        <v>271</v>
      </c>
      <c r="CM1029" s="193" t="s">
        <v>271</v>
      </c>
      <c r="CN1029" s="193" t="s">
        <v>271</v>
      </c>
      <c r="CO1029" s="190" t="s">
        <v>271</v>
      </c>
      <c r="CP1029" s="193" t="s">
        <v>271</v>
      </c>
      <c r="CQ1029" s="193" t="s">
        <v>271</v>
      </c>
      <c r="CR1029" s="190" t="s">
        <v>271</v>
      </c>
      <c r="CS1029" s="193" t="s">
        <v>271</v>
      </c>
      <c r="CT1029" s="193" t="s">
        <v>271</v>
      </c>
      <c r="CU1029" s="190" t="s">
        <v>287</v>
      </c>
      <c r="CV1029" s="193">
        <v>0</v>
      </c>
      <c r="CW1029" s="193">
        <v>0</v>
      </c>
      <c r="CX1029" s="190" t="s">
        <v>271</v>
      </c>
      <c r="CY1029" s="193" t="s">
        <v>271</v>
      </c>
      <c r="CZ1029" s="193" t="s">
        <v>271</v>
      </c>
      <c r="DA1029" s="190" t="s">
        <v>287</v>
      </c>
      <c r="DB1029" s="193">
        <v>0</v>
      </c>
      <c r="DC1029" s="193">
        <v>0</v>
      </c>
      <c r="DD1029" s="190" t="s">
        <v>271</v>
      </c>
      <c r="DE1029" s="193" t="s">
        <v>271</v>
      </c>
      <c r="DF1029" s="193" t="s">
        <v>271</v>
      </c>
      <c r="DG1029" s="190" t="s">
        <v>271</v>
      </c>
      <c r="DH1029" s="193" t="s">
        <v>271</v>
      </c>
      <c r="DI1029" s="193" t="s">
        <v>271</v>
      </c>
      <c r="DJ1029" s="190" t="s">
        <v>271</v>
      </c>
      <c r="DK1029" s="193" t="s">
        <v>271</v>
      </c>
      <c r="DL1029" s="193" t="s">
        <v>271</v>
      </c>
      <c r="DM1029" s="190" t="s">
        <v>287</v>
      </c>
      <c r="DN1029" s="193">
        <v>0</v>
      </c>
      <c r="DO1029" s="193">
        <v>0</v>
      </c>
      <c r="DP1029" s="190" t="s">
        <v>271</v>
      </c>
      <c r="DQ1029" s="193" t="s">
        <v>271</v>
      </c>
      <c r="DR1029" s="193" t="s">
        <v>271</v>
      </c>
      <c r="DS1029" s="190" t="s">
        <v>287</v>
      </c>
      <c r="DT1029" s="193">
        <v>0</v>
      </c>
      <c r="DU1029" s="193">
        <v>0</v>
      </c>
      <c r="DV1029" s="190" t="s">
        <v>287</v>
      </c>
      <c r="DW1029" s="193">
        <v>0</v>
      </c>
      <c r="DX1029" s="193">
        <v>0</v>
      </c>
      <c r="DY1029" s="190" t="s">
        <v>356</v>
      </c>
      <c r="DZ1029" s="190" t="s">
        <v>297</v>
      </c>
      <c r="EA1029" s="190" t="s">
        <v>271</v>
      </c>
      <c r="EB1029" s="190" t="s">
        <v>271</v>
      </c>
      <c r="EC1029" s="190" t="s">
        <v>272</v>
      </c>
      <c r="ED1029" s="190" t="s">
        <v>539</v>
      </c>
      <c r="EE1029" s="190" t="s">
        <v>426</v>
      </c>
      <c r="EF1029" s="190" t="s">
        <v>1536</v>
      </c>
      <c r="EG1029" s="190" t="s">
        <v>321</v>
      </c>
      <c r="EH1029" s="190" t="s">
        <v>380</v>
      </c>
      <c r="EI1029" s="190" t="s">
        <v>319</v>
      </c>
      <c r="EJ1029" s="190" t="s">
        <v>245</v>
      </c>
      <c r="EK1029" s="190" t="s">
        <v>351</v>
      </c>
      <c r="EL1029" s="190" t="s">
        <v>297</v>
      </c>
      <c r="EM1029" s="190" t="s">
        <v>272</v>
      </c>
      <c r="EN1029" s="190" t="s">
        <v>272</v>
      </c>
      <c r="EO1029" s="190" t="s">
        <v>297</v>
      </c>
      <c r="EP1029" s="190" t="s">
        <v>281</v>
      </c>
      <c r="EQ1029" s="190">
        <v>2</v>
      </c>
      <c r="ER1029" s="190" t="s">
        <v>404</v>
      </c>
      <c r="ES1029" s="190" t="s">
        <v>297</v>
      </c>
      <c r="ET1029" s="190" t="s">
        <v>272</v>
      </c>
      <c r="EU1029" s="190" t="s">
        <v>272</v>
      </c>
      <c r="EV1029" s="190" t="s">
        <v>297</v>
      </c>
      <c r="EW1029" s="190" t="s">
        <v>281</v>
      </c>
      <c r="EX1029" s="190">
        <v>2</v>
      </c>
      <c r="EY1029" s="190" t="s">
        <v>302</v>
      </c>
      <c r="EZ1029" s="190" t="s">
        <v>268</v>
      </c>
      <c r="FA1029" s="190" t="s">
        <v>257</v>
      </c>
      <c r="FB1029" s="193">
        <v>7</v>
      </c>
      <c r="FC1029" s="190" t="s">
        <v>348</v>
      </c>
      <c r="FD1029" s="190" t="s">
        <v>442</v>
      </c>
      <c r="FE1029" s="190" t="s">
        <v>482</v>
      </c>
      <c r="FF1029" s="190" t="s">
        <v>262</v>
      </c>
      <c r="FG1029" s="190" t="s">
        <v>396</v>
      </c>
      <c r="FH1029" s="190" t="s">
        <v>1535</v>
      </c>
      <c r="FI1029" s="190" t="s">
        <v>1534</v>
      </c>
      <c r="FJ1029" s="190" t="s">
        <v>271</v>
      </c>
      <c r="FK1029" s="190" t="s">
        <v>271</v>
      </c>
      <c r="FL1029" s="190" t="s">
        <v>1533</v>
      </c>
      <c r="FM1029" s="190" t="s">
        <v>271</v>
      </c>
      <c r="FN1029" s="190" t="s">
        <v>271</v>
      </c>
      <c r="FO1029" s="190" t="s">
        <v>1533</v>
      </c>
      <c r="FP1029" s="190" t="s">
        <v>1532</v>
      </c>
      <c r="FQ1029" s="193">
        <v>59031</v>
      </c>
      <c r="FR1029" s="193">
        <v>62145</v>
      </c>
      <c r="FS1029" s="190" t="s">
        <v>297</v>
      </c>
      <c r="FT1029" s="190" t="s">
        <v>297</v>
      </c>
      <c r="FU1029" s="190" t="s">
        <v>297</v>
      </c>
      <c r="FV1029" s="190" t="s">
        <v>297</v>
      </c>
      <c r="FW1029" s="190" t="s">
        <v>297</v>
      </c>
      <c r="FX1029" s="190" t="s">
        <v>297</v>
      </c>
      <c r="FY1029" s="190" t="s">
        <v>297</v>
      </c>
      <c r="FZ1029" s="190" t="s">
        <v>297</v>
      </c>
      <c r="GA1029" s="190" t="s">
        <v>272</v>
      </c>
      <c r="GB1029" s="190" t="s">
        <v>297</v>
      </c>
      <c r="GC1029" s="190" t="s">
        <v>272</v>
      </c>
      <c r="GD1029" s="190" t="s">
        <v>297</v>
      </c>
      <c r="GE1029" s="190" t="s">
        <v>272</v>
      </c>
    </row>
    <row r="1030" spans="1:187" x14ac:dyDescent="0.3">
      <c r="A1030" s="190" t="s">
        <v>372</v>
      </c>
      <c r="B1030" s="190">
        <v>3497</v>
      </c>
      <c r="C1030" s="190" t="s">
        <v>203</v>
      </c>
      <c r="D1030" s="190" t="s">
        <v>242</v>
      </c>
      <c r="E1030" s="190" t="s">
        <v>1531</v>
      </c>
      <c r="F1030" s="190" t="s">
        <v>1530</v>
      </c>
      <c r="G1030" s="190" t="s">
        <v>1337</v>
      </c>
      <c r="H1030" s="190" t="s">
        <v>369</v>
      </c>
      <c r="I1030" s="190" t="s">
        <v>523</v>
      </c>
      <c r="J1030" s="190" t="s">
        <v>1529</v>
      </c>
      <c r="K1030" s="190" t="s">
        <v>369</v>
      </c>
      <c r="L1030" s="190" t="s">
        <v>1514</v>
      </c>
      <c r="M1030" s="190" t="s">
        <v>1513</v>
      </c>
      <c r="N1030" s="190" t="s">
        <v>271</v>
      </c>
      <c r="O1030" s="190" t="s">
        <v>271</v>
      </c>
      <c r="P1030" s="190" t="s">
        <v>271</v>
      </c>
      <c r="Q1030" s="191">
        <v>41699</v>
      </c>
      <c r="R1030" s="191">
        <v>43159</v>
      </c>
      <c r="T1030" s="190" t="s">
        <v>471</v>
      </c>
      <c r="U1030" s="194">
        <v>412387</v>
      </c>
      <c r="V1030" s="190" t="s">
        <v>1509</v>
      </c>
      <c r="W1030" s="190" t="s">
        <v>939</v>
      </c>
      <c r="X1030" s="190" t="s">
        <v>1508</v>
      </c>
      <c r="Y1030" s="190" t="s">
        <v>1528</v>
      </c>
      <c r="Z1030" s="190" t="s">
        <v>1527</v>
      </c>
      <c r="AA1030" s="190" t="s">
        <v>1526</v>
      </c>
      <c r="AB1030" s="190" t="s">
        <v>310</v>
      </c>
      <c r="AC1030" s="190" t="s">
        <v>1525</v>
      </c>
      <c r="AD1030" s="190" t="s">
        <v>289</v>
      </c>
      <c r="AE1030" s="190" t="s">
        <v>1524</v>
      </c>
      <c r="AF1030" s="190" t="s">
        <v>1523</v>
      </c>
      <c r="AG1030" s="193">
        <v>28224</v>
      </c>
      <c r="AH1030" s="193">
        <v>44640</v>
      </c>
      <c r="AI1030" s="193">
        <v>72864</v>
      </c>
      <c r="AJ1030" s="193">
        <v>4704</v>
      </c>
      <c r="AK1030" s="193">
        <v>7440</v>
      </c>
      <c r="AL1030" s="193">
        <v>12144</v>
      </c>
      <c r="AM1030" s="193" t="s">
        <v>271</v>
      </c>
      <c r="AN1030" s="193" t="s">
        <v>271</v>
      </c>
      <c r="AO1030" s="193">
        <v>0</v>
      </c>
      <c r="AP1030" s="193" t="s">
        <v>271</v>
      </c>
      <c r="AQ1030" s="193" t="s">
        <v>271</v>
      </c>
      <c r="AR1030" s="193">
        <v>0</v>
      </c>
      <c r="AS1030" s="190" t="s">
        <v>271</v>
      </c>
      <c r="AT1030" s="193" t="s">
        <v>271</v>
      </c>
      <c r="AU1030" s="193" t="s">
        <v>271</v>
      </c>
      <c r="AV1030" s="190" t="s">
        <v>271</v>
      </c>
      <c r="AW1030" s="193" t="s">
        <v>271</v>
      </c>
      <c r="AX1030" s="193" t="s">
        <v>271</v>
      </c>
      <c r="AY1030" s="190" t="s">
        <v>271</v>
      </c>
      <c r="AZ1030" s="193" t="s">
        <v>271</v>
      </c>
      <c r="BA1030" s="193" t="s">
        <v>271</v>
      </c>
      <c r="BB1030" s="190" t="s">
        <v>271</v>
      </c>
      <c r="BC1030" s="193" t="s">
        <v>271</v>
      </c>
      <c r="BD1030" s="193" t="s">
        <v>271</v>
      </c>
      <c r="BE1030" s="190" t="s">
        <v>271</v>
      </c>
      <c r="BF1030" s="193" t="s">
        <v>271</v>
      </c>
      <c r="BG1030" s="193" t="s">
        <v>271</v>
      </c>
      <c r="BH1030" s="190" t="s">
        <v>271</v>
      </c>
      <c r="BI1030" s="193" t="s">
        <v>271</v>
      </c>
      <c r="BJ1030" s="193" t="s">
        <v>271</v>
      </c>
      <c r="BK1030" s="190" t="s">
        <v>271</v>
      </c>
      <c r="BL1030" s="193" t="s">
        <v>271</v>
      </c>
      <c r="BM1030" s="193" t="s">
        <v>271</v>
      </c>
      <c r="BN1030" s="190" t="s">
        <v>271</v>
      </c>
      <c r="BO1030" s="193" t="s">
        <v>271</v>
      </c>
      <c r="BP1030" s="193" t="s">
        <v>271</v>
      </c>
      <c r="BQ1030" s="190" t="s">
        <v>271</v>
      </c>
      <c r="BR1030" s="193" t="s">
        <v>271</v>
      </c>
      <c r="BS1030" s="193" t="s">
        <v>271</v>
      </c>
      <c r="BT1030" s="190" t="s">
        <v>271</v>
      </c>
      <c r="BU1030" s="193" t="s">
        <v>271</v>
      </c>
      <c r="BV1030" s="193" t="s">
        <v>271</v>
      </c>
      <c r="BW1030" s="193">
        <v>29835</v>
      </c>
      <c r="BX1030" s="193">
        <v>28053</v>
      </c>
      <c r="BY1030" s="193">
        <v>57888</v>
      </c>
      <c r="BZ1030" s="193">
        <v>4980</v>
      </c>
      <c r="CA1030" s="193">
        <v>4601</v>
      </c>
      <c r="CB1030" s="193">
        <v>9581</v>
      </c>
      <c r="CC1030" s="190" t="s">
        <v>271</v>
      </c>
      <c r="CD1030" s="193" t="s">
        <v>271</v>
      </c>
      <c r="CE1030" s="193" t="s">
        <v>271</v>
      </c>
      <c r="CF1030" s="190" t="s">
        <v>271</v>
      </c>
      <c r="CG1030" s="193" t="s">
        <v>271</v>
      </c>
      <c r="CH1030" s="193" t="s">
        <v>271</v>
      </c>
      <c r="CI1030" s="190" t="s">
        <v>271</v>
      </c>
      <c r="CJ1030" s="193" t="s">
        <v>271</v>
      </c>
      <c r="CK1030" s="193" t="s">
        <v>271</v>
      </c>
      <c r="CL1030" s="190" t="s">
        <v>271</v>
      </c>
      <c r="CM1030" s="193" t="s">
        <v>271</v>
      </c>
      <c r="CN1030" s="193" t="s">
        <v>271</v>
      </c>
      <c r="CO1030" s="190" t="s">
        <v>271</v>
      </c>
      <c r="CP1030" s="193" t="s">
        <v>271</v>
      </c>
      <c r="CQ1030" s="193" t="s">
        <v>271</v>
      </c>
      <c r="CR1030" s="190" t="s">
        <v>271</v>
      </c>
      <c r="CS1030" s="193" t="s">
        <v>271</v>
      </c>
      <c r="CT1030" s="193" t="s">
        <v>271</v>
      </c>
      <c r="CU1030" s="190" t="s">
        <v>271</v>
      </c>
      <c r="CV1030" s="193" t="s">
        <v>271</v>
      </c>
      <c r="CW1030" s="193" t="s">
        <v>271</v>
      </c>
      <c r="CX1030" s="190" t="s">
        <v>287</v>
      </c>
      <c r="CY1030" s="193">
        <v>9581</v>
      </c>
      <c r="CZ1030" s="193">
        <v>57888</v>
      </c>
      <c r="DA1030" s="190" t="s">
        <v>287</v>
      </c>
      <c r="DB1030" s="193">
        <v>9581</v>
      </c>
      <c r="DC1030" s="193">
        <v>57888</v>
      </c>
      <c r="DD1030" s="190" t="s">
        <v>271</v>
      </c>
      <c r="DE1030" s="193" t="s">
        <v>271</v>
      </c>
      <c r="DF1030" s="193" t="s">
        <v>271</v>
      </c>
      <c r="DG1030" s="190" t="s">
        <v>271</v>
      </c>
      <c r="DH1030" s="193" t="s">
        <v>271</v>
      </c>
      <c r="DI1030" s="193" t="s">
        <v>271</v>
      </c>
      <c r="DJ1030" s="190" t="s">
        <v>271</v>
      </c>
      <c r="DK1030" s="193" t="s">
        <v>271</v>
      </c>
      <c r="DL1030" s="193" t="s">
        <v>271</v>
      </c>
      <c r="DM1030" s="190" t="s">
        <v>271</v>
      </c>
      <c r="DN1030" s="193" t="s">
        <v>271</v>
      </c>
      <c r="DO1030" s="193" t="s">
        <v>271</v>
      </c>
      <c r="DP1030" s="190" t="s">
        <v>271</v>
      </c>
      <c r="DQ1030" s="193" t="s">
        <v>271</v>
      </c>
      <c r="DR1030" s="193" t="s">
        <v>271</v>
      </c>
      <c r="DS1030" s="190" t="s">
        <v>271</v>
      </c>
      <c r="DT1030" s="193" t="s">
        <v>271</v>
      </c>
      <c r="DU1030" s="193" t="s">
        <v>271</v>
      </c>
      <c r="DV1030" s="190" t="s">
        <v>287</v>
      </c>
      <c r="DW1030" s="193">
        <v>0</v>
      </c>
      <c r="DX1030" s="193">
        <v>0</v>
      </c>
      <c r="DY1030" s="190" t="s">
        <v>356</v>
      </c>
      <c r="DZ1030" s="190" t="s">
        <v>271</v>
      </c>
      <c r="EA1030" s="190" t="s">
        <v>271</v>
      </c>
      <c r="EB1030" s="190" t="s">
        <v>271</v>
      </c>
      <c r="EC1030" s="190" t="s">
        <v>297</v>
      </c>
      <c r="ED1030" s="190" t="s">
        <v>271</v>
      </c>
      <c r="EE1030" s="190" t="s">
        <v>271</v>
      </c>
      <c r="EF1030" s="190" t="s">
        <v>271</v>
      </c>
      <c r="EG1030" s="190" t="s">
        <v>285</v>
      </c>
      <c r="EH1030" s="190" t="s">
        <v>380</v>
      </c>
      <c r="EI1030" s="190" t="s">
        <v>319</v>
      </c>
      <c r="EJ1030" s="190" t="s">
        <v>244</v>
      </c>
      <c r="EK1030" s="190" t="s">
        <v>379</v>
      </c>
      <c r="EL1030" s="190" t="s">
        <v>272</v>
      </c>
      <c r="EM1030" s="190" t="s">
        <v>272</v>
      </c>
      <c r="EN1030" s="190" t="s">
        <v>272</v>
      </c>
      <c r="EO1030" s="190" t="s">
        <v>272</v>
      </c>
      <c r="EP1030" s="190" t="s">
        <v>378</v>
      </c>
      <c r="EQ1030" s="190">
        <v>4</v>
      </c>
      <c r="ER1030" s="190" t="s">
        <v>349</v>
      </c>
      <c r="ES1030" s="190" t="s">
        <v>272</v>
      </c>
      <c r="ET1030" s="190" t="s">
        <v>272</v>
      </c>
      <c r="EU1030" s="190" t="s">
        <v>272</v>
      </c>
      <c r="EV1030" s="190" t="s">
        <v>297</v>
      </c>
      <c r="EW1030" s="190" t="s">
        <v>303</v>
      </c>
      <c r="EX1030" s="190">
        <v>3</v>
      </c>
      <c r="EY1030" s="190" t="s">
        <v>318</v>
      </c>
      <c r="EZ1030" s="190" t="s">
        <v>268</v>
      </c>
      <c r="FA1030" s="190" t="s">
        <v>257</v>
      </c>
      <c r="FB1030" s="193">
        <v>4</v>
      </c>
      <c r="FC1030" s="190" t="s">
        <v>537</v>
      </c>
      <c r="FD1030" s="190" t="s">
        <v>276</v>
      </c>
      <c r="FE1030" s="190" t="s">
        <v>442</v>
      </c>
      <c r="FF1030" s="190" t="s">
        <v>262</v>
      </c>
      <c r="FG1030" s="190" t="s">
        <v>271</v>
      </c>
      <c r="FH1030" s="190" t="s">
        <v>271</v>
      </c>
      <c r="FI1030" s="190" t="s">
        <v>1522</v>
      </c>
      <c r="FJ1030" s="190" t="s">
        <v>1521</v>
      </c>
      <c r="FK1030" s="190" t="s">
        <v>1520</v>
      </c>
      <c r="FL1030" s="190" t="s">
        <v>1519</v>
      </c>
      <c r="FM1030" s="190" t="s">
        <v>1518</v>
      </c>
      <c r="FN1030" s="190" t="s">
        <v>1517</v>
      </c>
      <c r="FO1030" s="190" t="s">
        <v>271</v>
      </c>
      <c r="FP1030" s="190" t="s">
        <v>271</v>
      </c>
      <c r="FQ1030" s="193">
        <v>57888</v>
      </c>
      <c r="FR1030" s="193">
        <v>9581</v>
      </c>
      <c r="FS1030" s="190" t="s">
        <v>297</v>
      </c>
      <c r="FT1030" s="190" t="s">
        <v>297</v>
      </c>
      <c r="FU1030" s="190" t="s">
        <v>297</v>
      </c>
      <c r="FV1030" s="190" t="s">
        <v>297</v>
      </c>
      <c r="FW1030" s="190" t="s">
        <v>297</v>
      </c>
      <c r="FX1030" s="190" t="s">
        <v>297</v>
      </c>
      <c r="FY1030" s="190" t="s">
        <v>272</v>
      </c>
      <c r="FZ1030" s="190" t="s">
        <v>297</v>
      </c>
      <c r="GA1030" s="190" t="s">
        <v>297</v>
      </c>
      <c r="GB1030" s="190" t="s">
        <v>297</v>
      </c>
      <c r="GC1030" s="190" t="s">
        <v>272</v>
      </c>
      <c r="GD1030" s="190" t="s">
        <v>297</v>
      </c>
      <c r="GE1030" s="190" t="s">
        <v>297</v>
      </c>
    </row>
    <row r="1031" spans="1:187" x14ac:dyDescent="0.3">
      <c r="A1031" s="190" t="s">
        <v>372</v>
      </c>
      <c r="B1031" s="190">
        <v>3498</v>
      </c>
      <c r="C1031" s="190" t="s">
        <v>203</v>
      </c>
      <c r="D1031" s="190" t="s">
        <v>242</v>
      </c>
      <c r="E1031" s="190" t="s">
        <v>1516</v>
      </c>
      <c r="F1031" s="190" t="s">
        <v>1515</v>
      </c>
      <c r="G1031" s="190" t="s">
        <v>1337</v>
      </c>
      <c r="H1031" s="190" t="s">
        <v>369</v>
      </c>
      <c r="I1031" s="190" t="s">
        <v>1514</v>
      </c>
      <c r="J1031" s="190" t="s">
        <v>1513</v>
      </c>
      <c r="K1031" s="190" t="s">
        <v>369</v>
      </c>
      <c r="L1031" s="190" t="s">
        <v>1432</v>
      </c>
      <c r="M1031" s="190" t="s">
        <v>1512</v>
      </c>
      <c r="N1031" s="190" t="s">
        <v>369</v>
      </c>
      <c r="O1031" s="190" t="s">
        <v>1511</v>
      </c>
      <c r="P1031" s="190" t="s">
        <v>1510</v>
      </c>
      <c r="Q1031" s="191">
        <v>41505</v>
      </c>
      <c r="R1031" s="191">
        <v>42612</v>
      </c>
      <c r="S1031" s="191">
        <v>42916</v>
      </c>
      <c r="T1031" s="190" t="s">
        <v>549</v>
      </c>
      <c r="U1031" s="194">
        <v>28182670.050000001</v>
      </c>
      <c r="V1031" s="190" t="s">
        <v>1509</v>
      </c>
      <c r="W1031" s="190" t="s">
        <v>1508</v>
      </c>
      <c r="X1031" s="190" t="s">
        <v>1507</v>
      </c>
      <c r="Y1031" s="190" t="s">
        <v>1506</v>
      </c>
      <c r="Z1031" s="190" t="s">
        <v>1505</v>
      </c>
      <c r="AA1031" s="190" t="s">
        <v>1504</v>
      </c>
      <c r="AB1031" s="190" t="s">
        <v>310</v>
      </c>
      <c r="AC1031" s="190" t="s">
        <v>1503</v>
      </c>
      <c r="AD1031" s="190" t="s">
        <v>289</v>
      </c>
      <c r="AE1031" s="190" t="s">
        <v>1502</v>
      </c>
      <c r="AF1031" s="190" t="s">
        <v>1501</v>
      </c>
      <c r="AG1031" s="193">
        <v>0</v>
      </c>
      <c r="AH1031" s="193">
        <v>0</v>
      </c>
      <c r="AI1031" s="193">
        <v>0</v>
      </c>
      <c r="AJ1031" s="193">
        <v>435000</v>
      </c>
      <c r="AK1031" s="193">
        <v>175000</v>
      </c>
      <c r="AL1031" s="193">
        <v>610000</v>
      </c>
      <c r="AM1031" s="193" t="s">
        <v>271</v>
      </c>
      <c r="AN1031" s="193" t="s">
        <v>271</v>
      </c>
      <c r="AO1031" s="193">
        <v>0</v>
      </c>
      <c r="AP1031" s="193" t="s">
        <v>271</v>
      </c>
      <c r="AQ1031" s="193" t="s">
        <v>271</v>
      </c>
      <c r="AR1031" s="193">
        <v>0</v>
      </c>
      <c r="AS1031" s="190" t="s">
        <v>271</v>
      </c>
      <c r="AT1031" s="193" t="s">
        <v>271</v>
      </c>
      <c r="AU1031" s="193" t="s">
        <v>271</v>
      </c>
      <c r="AV1031" s="190" t="s">
        <v>271</v>
      </c>
      <c r="AW1031" s="193" t="s">
        <v>271</v>
      </c>
      <c r="AX1031" s="193" t="s">
        <v>271</v>
      </c>
      <c r="AY1031" s="190" t="s">
        <v>271</v>
      </c>
      <c r="AZ1031" s="193" t="s">
        <v>271</v>
      </c>
      <c r="BA1031" s="193" t="s">
        <v>271</v>
      </c>
      <c r="BB1031" s="190" t="s">
        <v>271</v>
      </c>
      <c r="BC1031" s="193" t="s">
        <v>271</v>
      </c>
      <c r="BD1031" s="193" t="s">
        <v>271</v>
      </c>
      <c r="BE1031" s="190" t="s">
        <v>271</v>
      </c>
      <c r="BF1031" s="193" t="s">
        <v>271</v>
      </c>
      <c r="BG1031" s="193" t="s">
        <v>271</v>
      </c>
      <c r="BH1031" s="190" t="s">
        <v>271</v>
      </c>
      <c r="BI1031" s="193" t="s">
        <v>271</v>
      </c>
      <c r="BJ1031" s="193" t="s">
        <v>271</v>
      </c>
      <c r="BK1031" s="190" t="s">
        <v>271</v>
      </c>
      <c r="BL1031" s="193" t="s">
        <v>271</v>
      </c>
      <c r="BM1031" s="193" t="s">
        <v>271</v>
      </c>
      <c r="BN1031" s="190" t="s">
        <v>271</v>
      </c>
      <c r="BO1031" s="193" t="s">
        <v>271</v>
      </c>
      <c r="BP1031" s="193" t="s">
        <v>271</v>
      </c>
      <c r="BQ1031" s="190" t="s">
        <v>271</v>
      </c>
      <c r="BR1031" s="193" t="s">
        <v>271</v>
      </c>
      <c r="BS1031" s="193" t="s">
        <v>271</v>
      </c>
      <c r="BT1031" s="190" t="s">
        <v>271</v>
      </c>
      <c r="BU1031" s="193" t="s">
        <v>271</v>
      </c>
      <c r="BV1031" s="193" t="s">
        <v>271</v>
      </c>
      <c r="BW1031" s="193">
        <v>0</v>
      </c>
      <c r="BX1031" s="193">
        <v>0</v>
      </c>
      <c r="BY1031" s="193">
        <v>0</v>
      </c>
      <c r="BZ1031" s="193">
        <v>435000</v>
      </c>
      <c r="CA1031" s="193">
        <v>175000</v>
      </c>
      <c r="CB1031" s="193">
        <v>610000</v>
      </c>
      <c r="CC1031" s="190" t="s">
        <v>287</v>
      </c>
      <c r="CD1031" s="193">
        <v>55947</v>
      </c>
      <c r="CE1031" s="193">
        <v>0</v>
      </c>
      <c r="CF1031" s="190" t="s">
        <v>271</v>
      </c>
      <c r="CG1031" s="193" t="s">
        <v>271</v>
      </c>
      <c r="CH1031" s="193" t="s">
        <v>271</v>
      </c>
      <c r="CI1031" s="190" t="s">
        <v>271</v>
      </c>
      <c r="CJ1031" s="193" t="s">
        <v>271</v>
      </c>
      <c r="CK1031" s="193" t="s">
        <v>271</v>
      </c>
      <c r="CL1031" s="190" t="s">
        <v>271</v>
      </c>
      <c r="CM1031" s="193" t="s">
        <v>271</v>
      </c>
      <c r="CN1031" s="193" t="s">
        <v>271</v>
      </c>
      <c r="CO1031" s="190" t="s">
        <v>271</v>
      </c>
      <c r="CP1031" s="193" t="s">
        <v>271</v>
      </c>
      <c r="CQ1031" s="193" t="s">
        <v>271</v>
      </c>
      <c r="CR1031" s="190" t="s">
        <v>287</v>
      </c>
      <c r="CS1031" s="193">
        <v>131443</v>
      </c>
      <c r="CT1031" s="193">
        <v>0</v>
      </c>
      <c r="CU1031" s="195" t="s">
        <v>287</v>
      </c>
      <c r="CV1031" s="196">
        <v>266907</v>
      </c>
      <c r="CW1031" s="196">
        <v>0</v>
      </c>
      <c r="CX1031" s="190" t="s">
        <v>271</v>
      </c>
      <c r="CY1031" s="193" t="s">
        <v>271</v>
      </c>
      <c r="CZ1031" s="193" t="s">
        <v>271</v>
      </c>
      <c r="DA1031" s="190" t="s">
        <v>271</v>
      </c>
      <c r="DB1031" s="193" t="s">
        <v>271</v>
      </c>
      <c r="DC1031" s="193" t="s">
        <v>271</v>
      </c>
      <c r="DD1031" s="190" t="s">
        <v>287</v>
      </c>
      <c r="DE1031" s="193">
        <v>266907</v>
      </c>
      <c r="DF1031" s="193">
        <v>0</v>
      </c>
      <c r="DG1031" s="190" t="s">
        <v>271</v>
      </c>
      <c r="DH1031" s="193" t="s">
        <v>271</v>
      </c>
      <c r="DI1031" s="193" t="s">
        <v>271</v>
      </c>
      <c r="DJ1031" s="190" t="s">
        <v>271</v>
      </c>
      <c r="DK1031" s="193" t="s">
        <v>271</v>
      </c>
      <c r="DL1031" s="193" t="s">
        <v>271</v>
      </c>
      <c r="DM1031" s="190" t="s">
        <v>271</v>
      </c>
      <c r="DN1031" s="193" t="s">
        <v>271</v>
      </c>
      <c r="DO1031" s="193" t="s">
        <v>271</v>
      </c>
      <c r="DP1031" s="190" t="s">
        <v>271</v>
      </c>
      <c r="DQ1031" s="193" t="s">
        <v>271</v>
      </c>
      <c r="DR1031" s="193" t="s">
        <v>271</v>
      </c>
      <c r="DS1031" s="190" t="s">
        <v>287</v>
      </c>
      <c r="DT1031" s="193">
        <v>51356</v>
      </c>
      <c r="DU1031" s="193">
        <v>0</v>
      </c>
      <c r="DV1031" s="190" t="s">
        <v>271</v>
      </c>
      <c r="DW1031" s="193" t="s">
        <v>271</v>
      </c>
      <c r="DX1031" s="193" t="s">
        <v>271</v>
      </c>
      <c r="DY1031" s="190" t="s">
        <v>356</v>
      </c>
      <c r="DZ1031" s="190" t="s">
        <v>272</v>
      </c>
      <c r="EA1031" s="190" t="s">
        <v>427</v>
      </c>
      <c r="EB1031" s="190" t="s">
        <v>307</v>
      </c>
      <c r="EC1031" s="190" t="s">
        <v>272</v>
      </c>
      <c r="ED1031" s="190" t="s">
        <v>785</v>
      </c>
      <c r="EE1031" s="190" t="s">
        <v>307</v>
      </c>
      <c r="EF1031" s="190" t="s">
        <v>1500</v>
      </c>
      <c r="EG1031" s="190" t="s">
        <v>321</v>
      </c>
      <c r="EH1031" s="190" t="s">
        <v>320</v>
      </c>
      <c r="EI1031" s="190" t="s">
        <v>483</v>
      </c>
      <c r="EJ1031" s="190" t="s">
        <v>246</v>
      </c>
      <c r="EK1031" s="190" t="s">
        <v>379</v>
      </c>
      <c r="EL1031" s="190" t="s">
        <v>272</v>
      </c>
      <c r="EM1031" s="190" t="s">
        <v>272</v>
      </c>
      <c r="EN1031" s="190" t="s">
        <v>272</v>
      </c>
      <c r="EO1031" s="190" t="s">
        <v>297</v>
      </c>
      <c r="EP1031" s="190" t="s">
        <v>464</v>
      </c>
      <c r="EQ1031" s="190">
        <v>3</v>
      </c>
      <c r="ER1031" s="190" t="s">
        <v>349</v>
      </c>
      <c r="ES1031" s="190" t="s">
        <v>272</v>
      </c>
      <c r="ET1031" s="190" t="s">
        <v>272</v>
      </c>
      <c r="EU1031" s="190" t="s">
        <v>272</v>
      </c>
      <c r="EV1031" s="190" t="s">
        <v>297</v>
      </c>
      <c r="EW1031" s="190" t="s">
        <v>303</v>
      </c>
      <c r="EX1031" s="190">
        <v>3</v>
      </c>
      <c r="EY1031" s="190" t="s">
        <v>302</v>
      </c>
      <c r="EZ1031" s="190" t="s">
        <v>268</v>
      </c>
      <c r="FA1031" s="190" t="s">
        <v>260</v>
      </c>
      <c r="FB1031" s="193">
        <v>31</v>
      </c>
      <c r="FC1031" s="190" t="s">
        <v>348</v>
      </c>
      <c r="FD1031" s="190" t="s">
        <v>300</v>
      </c>
      <c r="FE1031" s="190" t="s">
        <v>442</v>
      </c>
      <c r="FF1031" s="190" t="s">
        <v>262</v>
      </c>
      <c r="FG1031" s="190" t="s">
        <v>271</v>
      </c>
      <c r="FH1031" s="190" t="s">
        <v>271</v>
      </c>
      <c r="FI1031" s="190" t="s">
        <v>1499</v>
      </c>
      <c r="FJ1031" s="190" t="s">
        <v>1498</v>
      </c>
      <c r="FK1031" s="190" t="s">
        <v>1497</v>
      </c>
      <c r="FL1031" s="190" t="s">
        <v>1496</v>
      </c>
      <c r="FM1031" s="190" t="s">
        <v>1495</v>
      </c>
      <c r="FN1031" s="190" t="s">
        <v>1494</v>
      </c>
      <c r="FO1031" s="190" t="s">
        <v>1493</v>
      </c>
      <c r="FP1031" s="190" t="s">
        <v>1492</v>
      </c>
      <c r="FQ1031" s="193">
        <v>0</v>
      </c>
      <c r="FR1031" s="193">
        <v>610000</v>
      </c>
      <c r="FS1031" s="190" t="s">
        <v>297</v>
      </c>
      <c r="FT1031" s="190" t="s">
        <v>297</v>
      </c>
      <c r="FU1031" s="190" t="s">
        <v>297</v>
      </c>
      <c r="FV1031" s="190" t="s">
        <v>297</v>
      </c>
      <c r="FW1031" s="190" t="s">
        <v>297</v>
      </c>
      <c r="FX1031" s="190" t="s">
        <v>297</v>
      </c>
      <c r="FY1031" s="190" t="s">
        <v>297</v>
      </c>
      <c r="FZ1031" s="190" t="s">
        <v>297</v>
      </c>
      <c r="GA1031" s="190" t="s">
        <v>272</v>
      </c>
      <c r="GB1031" s="190" t="s">
        <v>297</v>
      </c>
      <c r="GC1031" s="190" t="s">
        <v>297</v>
      </c>
      <c r="GD1031" s="190" t="s">
        <v>297</v>
      </c>
      <c r="GE1031" s="190" t="s">
        <v>272</v>
      </c>
    </row>
    <row r="1032" spans="1:187" x14ac:dyDescent="0.3">
      <c r="A1032" s="190" t="s">
        <v>372</v>
      </c>
      <c r="B1032" s="190">
        <v>3505</v>
      </c>
      <c r="C1032" s="190" t="s">
        <v>204</v>
      </c>
      <c r="D1032" s="190" t="s">
        <v>242</v>
      </c>
      <c r="E1032" s="190" t="s">
        <v>8831</v>
      </c>
      <c r="F1032" s="190" t="s">
        <v>8830</v>
      </c>
      <c r="G1032" s="190" t="s">
        <v>4028</v>
      </c>
      <c r="H1032" s="190" t="s">
        <v>301</v>
      </c>
      <c r="I1032" s="190" t="s">
        <v>301</v>
      </c>
      <c r="J1032" s="190" t="s">
        <v>8829</v>
      </c>
      <c r="K1032" s="190" t="s">
        <v>271</v>
      </c>
      <c r="L1032" s="190" t="s">
        <v>271</v>
      </c>
      <c r="M1032" s="190" t="s">
        <v>271</v>
      </c>
      <c r="N1032" s="190" t="s">
        <v>271</v>
      </c>
      <c r="O1032" s="190" t="s">
        <v>271</v>
      </c>
      <c r="P1032" s="190" t="s">
        <v>271</v>
      </c>
      <c r="Q1032" s="191">
        <v>42186</v>
      </c>
      <c r="R1032" s="191">
        <v>44012</v>
      </c>
      <c r="T1032" s="190" t="s">
        <v>592</v>
      </c>
      <c r="U1032" s="194">
        <v>1061612</v>
      </c>
      <c r="V1032" s="190" t="s">
        <v>1430</v>
      </c>
      <c r="W1032" s="190" t="s">
        <v>1429</v>
      </c>
      <c r="X1032" s="190" t="s">
        <v>1445</v>
      </c>
      <c r="Y1032" s="190" t="s">
        <v>8828</v>
      </c>
      <c r="Z1032" s="190" t="s">
        <v>8151</v>
      </c>
      <c r="AA1032" s="190" t="s">
        <v>8827</v>
      </c>
      <c r="AB1032" s="190" t="s">
        <v>310</v>
      </c>
      <c r="AC1032" s="190" t="s">
        <v>8826</v>
      </c>
      <c r="AD1032" s="190" t="s">
        <v>325</v>
      </c>
      <c r="AE1032" s="190" t="s">
        <v>8825</v>
      </c>
      <c r="AF1032" s="190" t="s">
        <v>8824</v>
      </c>
      <c r="AG1032" s="193">
        <v>30000</v>
      </c>
      <c r="AH1032" s="193">
        <v>30000</v>
      </c>
      <c r="AI1032" s="193">
        <v>60000</v>
      </c>
      <c r="AJ1032" s="193">
        <v>1000</v>
      </c>
      <c r="AK1032" s="193">
        <v>1000</v>
      </c>
      <c r="AL1032" s="193">
        <v>2000</v>
      </c>
      <c r="AM1032" s="193">
        <v>0</v>
      </c>
      <c r="AN1032" s="193">
        <v>0</v>
      </c>
      <c r="AO1032" s="193">
        <v>0</v>
      </c>
      <c r="AP1032" s="193">
        <v>0</v>
      </c>
      <c r="AQ1032" s="193">
        <v>0</v>
      </c>
      <c r="AR1032" s="193">
        <v>0</v>
      </c>
      <c r="AS1032" s="190" t="s">
        <v>271</v>
      </c>
      <c r="AT1032" s="193" t="s">
        <v>271</v>
      </c>
      <c r="AU1032" s="193" t="s">
        <v>271</v>
      </c>
      <c r="AV1032" s="190" t="s">
        <v>271</v>
      </c>
      <c r="AW1032" s="193" t="s">
        <v>271</v>
      </c>
      <c r="AX1032" s="193" t="s">
        <v>271</v>
      </c>
      <c r="AY1032" s="190" t="s">
        <v>271</v>
      </c>
      <c r="AZ1032" s="193" t="s">
        <v>271</v>
      </c>
      <c r="BA1032" s="193" t="s">
        <v>271</v>
      </c>
      <c r="BB1032" s="190" t="s">
        <v>271</v>
      </c>
      <c r="BC1032" s="193" t="s">
        <v>271</v>
      </c>
      <c r="BD1032" s="193" t="s">
        <v>271</v>
      </c>
      <c r="BE1032" s="190" t="s">
        <v>271</v>
      </c>
      <c r="BF1032" s="193" t="s">
        <v>271</v>
      </c>
      <c r="BG1032" s="193" t="s">
        <v>271</v>
      </c>
      <c r="BH1032" s="190" t="s">
        <v>271</v>
      </c>
      <c r="BI1032" s="193" t="s">
        <v>271</v>
      </c>
      <c r="BJ1032" s="193" t="s">
        <v>271</v>
      </c>
      <c r="BK1032" s="190" t="s">
        <v>271</v>
      </c>
      <c r="BL1032" s="193" t="s">
        <v>271</v>
      </c>
      <c r="BM1032" s="193" t="s">
        <v>271</v>
      </c>
      <c r="BN1032" s="190" t="s">
        <v>271</v>
      </c>
      <c r="BO1032" s="193" t="s">
        <v>271</v>
      </c>
      <c r="BP1032" s="193" t="s">
        <v>271</v>
      </c>
      <c r="BQ1032" s="190" t="s">
        <v>271</v>
      </c>
      <c r="BR1032" s="193" t="s">
        <v>271</v>
      </c>
      <c r="BS1032" s="193" t="s">
        <v>271</v>
      </c>
      <c r="BT1032" s="190" t="s">
        <v>271</v>
      </c>
      <c r="BU1032" s="193" t="s">
        <v>271</v>
      </c>
      <c r="BV1032" s="193" t="s">
        <v>271</v>
      </c>
      <c r="BW1032" s="193">
        <v>0</v>
      </c>
      <c r="BX1032" s="193">
        <v>0</v>
      </c>
      <c r="BY1032" s="193">
        <v>0</v>
      </c>
      <c r="BZ1032" s="193">
        <v>0</v>
      </c>
      <c r="CA1032" s="193">
        <v>0</v>
      </c>
      <c r="CB1032" s="193">
        <v>0</v>
      </c>
      <c r="CC1032" s="190" t="s">
        <v>271</v>
      </c>
      <c r="CD1032" s="193" t="s">
        <v>271</v>
      </c>
      <c r="CE1032" s="193" t="s">
        <v>271</v>
      </c>
      <c r="CF1032" s="190" t="s">
        <v>271</v>
      </c>
      <c r="CG1032" s="193" t="s">
        <v>271</v>
      </c>
      <c r="CH1032" s="193" t="s">
        <v>271</v>
      </c>
      <c r="CI1032" s="190" t="s">
        <v>271</v>
      </c>
      <c r="CJ1032" s="193" t="s">
        <v>271</v>
      </c>
      <c r="CK1032" s="193" t="s">
        <v>271</v>
      </c>
      <c r="CL1032" s="190" t="s">
        <v>271</v>
      </c>
      <c r="CM1032" s="193" t="s">
        <v>271</v>
      </c>
      <c r="CN1032" s="193" t="s">
        <v>271</v>
      </c>
      <c r="CO1032" s="190" t="s">
        <v>287</v>
      </c>
      <c r="CP1032" s="193">
        <v>0</v>
      </c>
      <c r="CQ1032" s="193">
        <v>0</v>
      </c>
      <c r="CR1032" s="190" t="s">
        <v>287</v>
      </c>
      <c r="CS1032" s="193">
        <v>0</v>
      </c>
      <c r="CT1032" s="193">
        <v>0</v>
      </c>
      <c r="CU1032" s="190" t="s">
        <v>271</v>
      </c>
      <c r="CV1032" s="193" t="s">
        <v>271</v>
      </c>
      <c r="CW1032" s="193" t="s">
        <v>271</v>
      </c>
      <c r="CX1032" s="190" t="s">
        <v>287</v>
      </c>
      <c r="CY1032" s="193">
        <v>0</v>
      </c>
      <c r="CZ1032" s="193">
        <v>0</v>
      </c>
      <c r="DA1032" s="190" t="s">
        <v>287</v>
      </c>
      <c r="DB1032" s="193">
        <v>0</v>
      </c>
      <c r="DC1032" s="193">
        <v>0</v>
      </c>
      <c r="DD1032" s="190" t="s">
        <v>271</v>
      </c>
      <c r="DE1032" s="193" t="s">
        <v>271</v>
      </c>
      <c r="DF1032" s="193" t="s">
        <v>271</v>
      </c>
      <c r="DG1032" s="190" t="s">
        <v>271</v>
      </c>
      <c r="DH1032" s="193" t="s">
        <v>271</v>
      </c>
      <c r="DI1032" s="193" t="s">
        <v>271</v>
      </c>
      <c r="DJ1032" s="190" t="s">
        <v>271</v>
      </c>
      <c r="DK1032" s="193" t="s">
        <v>271</v>
      </c>
      <c r="DL1032" s="193" t="s">
        <v>271</v>
      </c>
      <c r="DM1032" s="190" t="s">
        <v>271</v>
      </c>
      <c r="DN1032" s="193" t="s">
        <v>271</v>
      </c>
      <c r="DO1032" s="193" t="s">
        <v>271</v>
      </c>
      <c r="DP1032" s="190" t="s">
        <v>287</v>
      </c>
      <c r="DQ1032" s="193">
        <v>0</v>
      </c>
      <c r="DR1032" s="193">
        <v>0</v>
      </c>
      <c r="DS1032" s="190" t="s">
        <v>271</v>
      </c>
      <c r="DT1032" s="193" t="s">
        <v>271</v>
      </c>
      <c r="DU1032" s="193" t="s">
        <v>271</v>
      </c>
      <c r="DV1032" s="190" t="s">
        <v>271</v>
      </c>
      <c r="DW1032" s="193" t="s">
        <v>271</v>
      </c>
      <c r="DX1032" s="193" t="s">
        <v>271</v>
      </c>
      <c r="DY1032" s="190" t="s">
        <v>356</v>
      </c>
      <c r="DZ1032" s="190" t="s">
        <v>297</v>
      </c>
      <c r="EA1032" s="190" t="s">
        <v>271</v>
      </c>
      <c r="EB1032" s="190" t="s">
        <v>271</v>
      </c>
      <c r="EC1032" s="190" t="s">
        <v>297</v>
      </c>
      <c r="ED1032" s="190" t="s">
        <v>271</v>
      </c>
      <c r="EE1032" s="190" t="s">
        <v>271</v>
      </c>
      <c r="EF1032" s="190" t="s">
        <v>8823</v>
      </c>
      <c r="EG1032" s="190" t="s">
        <v>321</v>
      </c>
      <c r="EH1032" s="190" t="s">
        <v>284</v>
      </c>
      <c r="EI1032" s="190" t="s">
        <v>283</v>
      </c>
      <c r="EJ1032" s="190" t="s">
        <v>246</v>
      </c>
      <c r="EK1032" s="190" t="s">
        <v>351</v>
      </c>
      <c r="EL1032" s="190" t="s">
        <v>272</v>
      </c>
      <c r="EM1032" s="190" t="s">
        <v>272</v>
      </c>
      <c r="EN1032" s="190" t="s">
        <v>272</v>
      </c>
      <c r="EO1032" s="190" t="s">
        <v>272</v>
      </c>
      <c r="EP1032" s="190" t="s">
        <v>350</v>
      </c>
      <c r="EQ1032" s="190">
        <v>4</v>
      </c>
      <c r="ER1032" s="190" t="s">
        <v>349</v>
      </c>
      <c r="ES1032" s="190" t="s">
        <v>272</v>
      </c>
      <c r="ET1032" s="190" t="s">
        <v>272</v>
      </c>
      <c r="EU1032" s="190" t="s">
        <v>272</v>
      </c>
      <c r="EV1032" s="190" t="s">
        <v>297</v>
      </c>
      <c r="EW1032" s="190" t="s">
        <v>303</v>
      </c>
      <c r="EX1032" s="190">
        <v>3</v>
      </c>
      <c r="EY1032" s="190" t="s">
        <v>302</v>
      </c>
      <c r="EZ1032" s="190" t="s">
        <v>268</v>
      </c>
      <c r="FA1032" s="190" t="s">
        <v>259</v>
      </c>
      <c r="FB1032" s="193">
        <v>0</v>
      </c>
      <c r="FC1032" s="190" t="s">
        <v>271</v>
      </c>
      <c r="FD1032" s="190" t="s">
        <v>271</v>
      </c>
      <c r="FE1032" s="190" t="s">
        <v>271</v>
      </c>
      <c r="FF1032" s="190" t="s">
        <v>262</v>
      </c>
      <c r="FG1032" s="190" t="s">
        <v>271</v>
      </c>
      <c r="FH1032" s="190" t="s">
        <v>271</v>
      </c>
      <c r="FI1032" s="190" t="s">
        <v>271</v>
      </c>
      <c r="FJ1032" s="190" t="s">
        <v>271</v>
      </c>
      <c r="FK1032" s="190" t="s">
        <v>271</v>
      </c>
      <c r="FL1032" s="190" t="s">
        <v>271</v>
      </c>
      <c r="FM1032" s="190" t="s">
        <v>271</v>
      </c>
      <c r="FN1032" s="190" t="s">
        <v>271</v>
      </c>
      <c r="FO1032" s="190" t="s">
        <v>8822</v>
      </c>
      <c r="FP1032" s="190" t="s">
        <v>271</v>
      </c>
      <c r="FQ1032" s="193">
        <v>0</v>
      </c>
      <c r="FR1032" s="193">
        <v>0</v>
      </c>
      <c r="FS1032" s="190" t="s">
        <v>297</v>
      </c>
      <c r="FT1032" s="190" t="s">
        <v>297</v>
      </c>
      <c r="FU1032" s="190" t="s">
        <v>297</v>
      </c>
      <c r="FV1032" s="190" t="s">
        <v>297</v>
      </c>
      <c r="FW1032" s="190" t="s">
        <v>272</v>
      </c>
      <c r="FX1032" s="190" t="s">
        <v>297</v>
      </c>
      <c r="FY1032" s="190" t="s">
        <v>297</v>
      </c>
      <c r="FZ1032" s="190" t="s">
        <v>297</v>
      </c>
      <c r="GA1032" s="190" t="s">
        <v>297</v>
      </c>
      <c r="GB1032" s="190" t="s">
        <v>297</v>
      </c>
      <c r="GC1032" s="190" t="s">
        <v>297</v>
      </c>
      <c r="GD1032" s="190" t="s">
        <v>297</v>
      </c>
      <c r="GE1032" s="190" t="s">
        <v>271</v>
      </c>
    </row>
    <row r="1033" spans="1:187" x14ac:dyDescent="0.3">
      <c r="A1033" s="190" t="s">
        <v>372</v>
      </c>
      <c r="B1033" s="190">
        <v>3511</v>
      </c>
      <c r="C1033" s="190" t="s">
        <v>204</v>
      </c>
      <c r="D1033" s="190" t="s">
        <v>242</v>
      </c>
      <c r="E1033" s="190" t="s">
        <v>8821</v>
      </c>
      <c r="F1033" s="190" t="s">
        <v>8820</v>
      </c>
      <c r="G1033" s="190" t="s">
        <v>4028</v>
      </c>
      <c r="H1033" s="190" t="s">
        <v>369</v>
      </c>
      <c r="I1033" s="190" t="s">
        <v>523</v>
      </c>
      <c r="J1033" s="190" t="s">
        <v>8819</v>
      </c>
      <c r="K1033" s="190" t="s">
        <v>271</v>
      </c>
      <c r="L1033" s="190" t="s">
        <v>271</v>
      </c>
      <c r="M1033" s="190" t="s">
        <v>271</v>
      </c>
      <c r="N1033" s="190" t="s">
        <v>271</v>
      </c>
      <c r="O1033" s="190" t="s">
        <v>271</v>
      </c>
      <c r="P1033" s="190" t="s">
        <v>271</v>
      </c>
      <c r="Q1033" s="191">
        <v>41456</v>
      </c>
      <c r="R1033" s="191">
        <v>43281</v>
      </c>
      <c r="T1033" s="190" t="s">
        <v>549</v>
      </c>
      <c r="U1033" s="194">
        <v>21724122.02</v>
      </c>
      <c r="V1033" s="190" t="s">
        <v>8818</v>
      </c>
      <c r="W1033" s="190" t="s">
        <v>364</v>
      </c>
      <c r="X1033" s="190" t="s">
        <v>8817</v>
      </c>
      <c r="Y1033" s="190" t="s">
        <v>362</v>
      </c>
      <c r="Z1033" s="190" t="s">
        <v>1464</v>
      </c>
      <c r="AA1033" s="190" t="s">
        <v>360</v>
      </c>
      <c r="AB1033" s="190" t="s">
        <v>291</v>
      </c>
      <c r="AC1033" s="190" t="s">
        <v>8816</v>
      </c>
      <c r="AD1033" s="190" t="s">
        <v>325</v>
      </c>
      <c r="AE1033" s="190" t="s">
        <v>8815</v>
      </c>
      <c r="AF1033" s="190" t="s">
        <v>8814</v>
      </c>
      <c r="AG1033" s="193">
        <v>78076</v>
      </c>
      <c r="AH1033" s="193">
        <v>72071</v>
      </c>
      <c r="AI1033" s="193">
        <v>150147</v>
      </c>
      <c r="AJ1033" s="193">
        <v>55462</v>
      </c>
      <c r="AK1033" s="193">
        <v>35179</v>
      </c>
      <c r="AL1033" s="193">
        <v>90641</v>
      </c>
      <c r="AM1033" s="193">
        <v>0</v>
      </c>
      <c r="AN1033" s="193">
        <v>0</v>
      </c>
      <c r="AO1033" s="193">
        <v>0</v>
      </c>
      <c r="AP1033" s="193">
        <v>36291</v>
      </c>
      <c r="AQ1033" s="193">
        <v>30358</v>
      </c>
      <c r="AR1033" s="193">
        <v>66649</v>
      </c>
      <c r="AS1033" s="190" t="s">
        <v>271</v>
      </c>
      <c r="AT1033" s="193" t="s">
        <v>271</v>
      </c>
      <c r="AU1033" s="193" t="s">
        <v>271</v>
      </c>
      <c r="AV1033" s="190" t="s">
        <v>271</v>
      </c>
      <c r="AW1033" s="193" t="s">
        <v>271</v>
      </c>
      <c r="AX1033" s="193" t="s">
        <v>271</v>
      </c>
      <c r="AY1033" s="190" t="s">
        <v>287</v>
      </c>
      <c r="AZ1033" s="193">
        <v>66649</v>
      </c>
      <c r="BA1033" s="193">
        <v>0</v>
      </c>
      <c r="BB1033" s="190" t="s">
        <v>271</v>
      </c>
      <c r="BC1033" s="193" t="s">
        <v>271</v>
      </c>
      <c r="BD1033" s="193" t="s">
        <v>271</v>
      </c>
      <c r="BE1033" s="190" t="s">
        <v>271</v>
      </c>
      <c r="BF1033" s="193" t="s">
        <v>271</v>
      </c>
      <c r="BG1033" s="193" t="s">
        <v>271</v>
      </c>
      <c r="BH1033" s="190" t="s">
        <v>271</v>
      </c>
      <c r="BI1033" s="193" t="s">
        <v>271</v>
      </c>
      <c r="BJ1033" s="193" t="s">
        <v>271</v>
      </c>
      <c r="BK1033" s="190" t="s">
        <v>271</v>
      </c>
      <c r="BL1033" s="193" t="s">
        <v>271</v>
      </c>
      <c r="BM1033" s="193" t="s">
        <v>271</v>
      </c>
      <c r="BN1033" s="190" t="s">
        <v>271</v>
      </c>
      <c r="BO1033" s="193" t="s">
        <v>271</v>
      </c>
      <c r="BP1033" s="193" t="s">
        <v>271</v>
      </c>
      <c r="BQ1033" s="190" t="s">
        <v>271</v>
      </c>
      <c r="BR1033" s="193" t="s">
        <v>271</v>
      </c>
      <c r="BS1033" s="193" t="s">
        <v>271</v>
      </c>
      <c r="BT1033" s="190" t="s">
        <v>271</v>
      </c>
      <c r="BU1033" s="193" t="s">
        <v>271</v>
      </c>
      <c r="BV1033" s="193" t="s">
        <v>271</v>
      </c>
      <c r="BW1033" s="193">
        <v>78076</v>
      </c>
      <c r="BX1033" s="193">
        <v>72071</v>
      </c>
      <c r="BY1033" s="193">
        <v>150147</v>
      </c>
      <c r="BZ1033" s="193">
        <v>36214</v>
      </c>
      <c r="CA1033" s="193">
        <v>15303</v>
      </c>
      <c r="CB1033" s="193">
        <v>51517</v>
      </c>
      <c r="CC1033" s="190" t="s">
        <v>287</v>
      </c>
      <c r="CD1033" s="193">
        <v>8034</v>
      </c>
      <c r="CE1033" s="193">
        <v>26512</v>
      </c>
      <c r="CF1033" s="190" t="s">
        <v>287</v>
      </c>
      <c r="CG1033" s="193">
        <v>689</v>
      </c>
      <c r="CH1033" s="193">
        <v>2274</v>
      </c>
      <c r="CI1033" s="190" t="s">
        <v>271</v>
      </c>
      <c r="CJ1033" s="193" t="s">
        <v>271</v>
      </c>
      <c r="CK1033" s="193" t="s">
        <v>271</v>
      </c>
      <c r="CL1033" s="190" t="s">
        <v>287</v>
      </c>
      <c r="CM1033" s="193">
        <v>834</v>
      </c>
      <c r="CN1033" s="193">
        <v>2274</v>
      </c>
      <c r="CO1033" s="190" t="s">
        <v>287</v>
      </c>
      <c r="CP1033" s="193">
        <v>0</v>
      </c>
      <c r="CQ1033" s="193">
        <v>0</v>
      </c>
      <c r="CR1033" s="190" t="s">
        <v>271</v>
      </c>
      <c r="CS1033" s="193" t="s">
        <v>271</v>
      </c>
      <c r="CT1033" s="193" t="s">
        <v>271</v>
      </c>
      <c r="CU1033" s="190" t="s">
        <v>287</v>
      </c>
      <c r="CV1033" s="193">
        <v>45607</v>
      </c>
      <c r="CW1033" s="193">
        <v>10966</v>
      </c>
      <c r="CX1033" s="190" t="s">
        <v>271</v>
      </c>
      <c r="CY1033" s="193" t="s">
        <v>271</v>
      </c>
      <c r="CZ1033" s="193" t="s">
        <v>271</v>
      </c>
      <c r="DA1033" s="190" t="s">
        <v>287</v>
      </c>
      <c r="DB1033" s="193">
        <v>5243</v>
      </c>
      <c r="DC1033" s="193">
        <v>17302</v>
      </c>
      <c r="DD1033" s="190" t="s">
        <v>271</v>
      </c>
      <c r="DE1033" s="193" t="s">
        <v>271</v>
      </c>
      <c r="DF1033" s="193" t="s">
        <v>271</v>
      </c>
      <c r="DG1033" s="190" t="s">
        <v>287</v>
      </c>
      <c r="DH1033" s="193">
        <v>3818</v>
      </c>
      <c r="DI1033" s="193">
        <v>12599</v>
      </c>
      <c r="DJ1033" s="190" t="s">
        <v>287</v>
      </c>
      <c r="DK1033" s="193">
        <v>890</v>
      </c>
      <c r="DL1033" s="193">
        <v>2937</v>
      </c>
      <c r="DM1033" s="190" t="s">
        <v>271</v>
      </c>
      <c r="DN1033" s="193" t="s">
        <v>271</v>
      </c>
      <c r="DO1033" s="193" t="s">
        <v>271</v>
      </c>
      <c r="DP1033" s="190" t="s">
        <v>271</v>
      </c>
      <c r="DQ1033" s="193" t="s">
        <v>271</v>
      </c>
      <c r="DR1033" s="193" t="s">
        <v>271</v>
      </c>
      <c r="DS1033" s="190" t="s">
        <v>287</v>
      </c>
      <c r="DT1033" s="193">
        <v>15474</v>
      </c>
      <c r="DU1033" s="193">
        <v>51064</v>
      </c>
      <c r="DV1033" s="190" t="s">
        <v>287</v>
      </c>
      <c r="DW1033" s="193">
        <v>60</v>
      </c>
      <c r="DX1033" s="193">
        <v>300</v>
      </c>
      <c r="DY1033" s="190" t="s">
        <v>356</v>
      </c>
      <c r="DZ1033" s="190" t="s">
        <v>272</v>
      </c>
      <c r="EA1033" s="190" t="s">
        <v>868</v>
      </c>
      <c r="EB1033" s="190" t="s">
        <v>354</v>
      </c>
      <c r="EC1033" s="190" t="s">
        <v>297</v>
      </c>
      <c r="ED1033" s="190" t="s">
        <v>271</v>
      </c>
      <c r="EE1033" s="190" t="s">
        <v>271</v>
      </c>
      <c r="EF1033" s="190" t="s">
        <v>271</v>
      </c>
      <c r="EG1033" s="190" t="s">
        <v>321</v>
      </c>
      <c r="EH1033" s="190" t="s">
        <v>320</v>
      </c>
      <c r="EI1033" s="190" t="s">
        <v>319</v>
      </c>
      <c r="EJ1033" s="190" t="s">
        <v>245</v>
      </c>
      <c r="EK1033" s="190" t="s">
        <v>351</v>
      </c>
      <c r="EL1033" s="190" t="s">
        <v>272</v>
      </c>
      <c r="EM1033" s="190" t="s">
        <v>272</v>
      </c>
      <c r="EN1033" s="190" t="s">
        <v>272</v>
      </c>
      <c r="EO1033" s="190" t="s">
        <v>272</v>
      </c>
      <c r="EP1033" s="190" t="s">
        <v>350</v>
      </c>
      <c r="EQ1033" s="190">
        <v>4</v>
      </c>
      <c r="ER1033" s="190" t="s">
        <v>349</v>
      </c>
      <c r="ES1033" s="190" t="s">
        <v>272</v>
      </c>
      <c r="ET1033" s="190" t="s">
        <v>272</v>
      </c>
      <c r="EU1033" s="190" t="s">
        <v>272</v>
      </c>
      <c r="EV1033" s="190" t="s">
        <v>272</v>
      </c>
      <c r="EW1033" s="190" t="s">
        <v>303</v>
      </c>
      <c r="EX1033" s="190">
        <v>4</v>
      </c>
      <c r="EY1033" s="190" t="s">
        <v>278</v>
      </c>
      <c r="EZ1033" s="190" t="s">
        <v>267</v>
      </c>
      <c r="FA1033" s="190" t="s">
        <v>257</v>
      </c>
      <c r="FB1033" s="193">
        <v>4</v>
      </c>
      <c r="FC1033" s="190" t="s">
        <v>300</v>
      </c>
      <c r="FD1033" s="190" t="s">
        <v>537</v>
      </c>
      <c r="FE1033" s="190" t="s">
        <v>271</v>
      </c>
      <c r="FF1033" s="190" t="s">
        <v>262</v>
      </c>
      <c r="FG1033" s="190" t="s">
        <v>271</v>
      </c>
      <c r="FH1033" s="190" t="s">
        <v>271</v>
      </c>
      <c r="FI1033" s="190" t="s">
        <v>8813</v>
      </c>
      <c r="FJ1033" s="190" t="s">
        <v>8812</v>
      </c>
      <c r="FK1033" s="190" t="s">
        <v>8811</v>
      </c>
      <c r="FL1033" s="190" t="s">
        <v>8810</v>
      </c>
      <c r="FM1033" s="190" t="s">
        <v>8809</v>
      </c>
      <c r="FN1033" s="190" t="s">
        <v>8808</v>
      </c>
      <c r="FO1033" s="190" t="s">
        <v>8807</v>
      </c>
      <c r="FP1033" s="190" t="s">
        <v>271</v>
      </c>
      <c r="FQ1033" s="193">
        <v>150147</v>
      </c>
      <c r="FR1033" s="193">
        <v>66649</v>
      </c>
      <c r="FS1033" s="190" t="s">
        <v>297</v>
      </c>
      <c r="FT1033" s="190" t="s">
        <v>297</v>
      </c>
      <c r="FU1033" s="190" t="s">
        <v>272</v>
      </c>
      <c r="FV1033" s="190" t="s">
        <v>272</v>
      </c>
      <c r="FW1033" s="190" t="s">
        <v>297</v>
      </c>
      <c r="FX1033" s="190" t="s">
        <v>297</v>
      </c>
      <c r="FY1033" s="190" t="s">
        <v>297</v>
      </c>
      <c r="FZ1033" s="190" t="s">
        <v>297</v>
      </c>
      <c r="GA1033" s="190" t="s">
        <v>272</v>
      </c>
      <c r="GB1033" s="190" t="s">
        <v>272</v>
      </c>
      <c r="GC1033" s="190" t="s">
        <v>272</v>
      </c>
      <c r="GD1033" s="190" t="s">
        <v>272</v>
      </c>
      <c r="GE1033" s="190" t="s">
        <v>297</v>
      </c>
    </row>
    <row r="1034" spans="1:187" x14ac:dyDescent="0.3">
      <c r="A1034" s="190" t="s">
        <v>372</v>
      </c>
      <c r="B1034" s="190">
        <v>3501</v>
      </c>
      <c r="C1034" s="190" t="s">
        <v>204</v>
      </c>
      <c r="D1034" s="190" t="s">
        <v>242</v>
      </c>
      <c r="E1034" s="190" t="s">
        <v>7614</v>
      </c>
      <c r="F1034" s="190" t="s">
        <v>7613</v>
      </c>
      <c r="G1034" s="190" t="s">
        <v>4001</v>
      </c>
      <c r="H1034" s="190" t="s">
        <v>369</v>
      </c>
      <c r="I1034" s="190" t="s">
        <v>1514</v>
      </c>
      <c r="J1034" s="190" t="s">
        <v>1513</v>
      </c>
      <c r="K1034" s="190" t="s">
        <v>271</v>
      </c>
      <c r="L1034" s="190" t="s">
        <v>271</v>
      </c>
      <c r="M1034" s="190" t="s">
        <v>271</v>
      </c>
      <c r="N1034" s="190" t="s">
        <v>271</v>
      </c>
      <c r="O1034" s="190" t="s">
        <v>271</v>
      </c>
      <c r="P1034" s="190" t="s">
        <v>271</v>
      </c>
      <c r="Q1034" s="191">
        <v>42217</v>
      </c>
      <c r="R1034" s="191">
        <v>42459</v>
      </c>
      <c r="S1034" s="191">
        <v>42855</v>
      </c>
      <c r="T1034" s="190" t="s">
        <v>574</v>
      </c>
      <c r="U1034" s="194">
        <v>21724122</v>
      </c>
      <c r="V1034" s="190" t="s">
        <v>2913</v>
      </c>
      <c r="W1034" s="190" t="s">
        <v>2912</v>
      </c>
      <c r="X1034" s="190" t="s">
        <v>2911</v>
      </c>
      <c r="Y1034" s="190" t="s">
        <v>362</v>
      </c>
      <c r="Z1034" s="190" t="s">
        <v>1464</v>
      </c>
      <c r="AA1034" s="190" t="s">
        <v>360</v>
      </c>
      <c r="AB1034" s="190" t="s">
        <v>448</v>
      </c>
      <c r="AC1034" s="190" t="s">
        <v>7612</v>
      </c>
      <c r="AD1034" s="190" t="s">
        <v>325</v>
      </c>
      <c r="AE1034" s="190" t="s">
        <v>7611</v>
      </c>
      <c r="AF1034" s="190" t="s">
        <v>7610</v>
      </c>
      <c r="AG1034" s="193">
        <v>0</v>
      </c>
      <c r="AH1034" s="193">
        <v>0</v>
      </c>
      <c r="AI1034" s="193">
        <v>0</v>
      </c>
      <c r="AJ1034" s="193">
        <v>198889</v>
      </c>
      <c r="AK1034" s="193">
        <v>176373</v>
      </c>
      <c r="AL1034" s="193">
        <v>375262</v>
      </c>
      <c r="AM1034" s="193">
        <v>0</v>
      </c>
      <c r="AN1034" s="193">
        <v>0</v>
      </c>
      <c r="AO1034" s="193">
        <v>0</v>
      </c>
      <c r="AP1034" s="193">
        <v>198889</v>
      </c>
      <c r="AQ1034" s="193">
        <v>176373</v>
      </c>
      <c r="AR1034" s="193">
        <v>375262</v>
      </c>
      <c r="AS1034" s="190" t="s">
        <v>271</v>
      </c>
      <c r="AT1034" s="193" t="s">
        <v>271</v>
      </c>
      <c r="AU1034" s="193" t="s">
        <v>271</v>
      </c>
      <c r="AV1034" s="190" t="s">
        <v>271</v>
      </c>
      <c r="AW1034" s="193" t="s">
        <v>271</v>
      </c>
      <c r="AX1034" s="193" t="s">
        <v>271</v>
      </c>
      <c r="AY1034" s="190" t="s">
        <v>287</v>
      </c>
      <c r="AZ1034" s="193">
        <v>375262</v>
      </c>
      <c r="BA1034" s="193">
        <v>0</v>
      </c>
      <c r="BB1034" s="190" t="s">
        <v>271</v>
      </c>
      <c r="BC1034" s="193" t="s">
        <v>271</v>
      </c>
      <c r="BD1034" s="193" t="s">
        <v>271</v>
      </c>
      <c r="BE1034" s="190" t="s">
        <v>271</v>
      </c>
      <c r="BF1034" s="193" t="s">
        <v>271</v>
      </c>
      <c r="BG1034" s="193" t="s">
        <v>271</v>
      </c>
      <c r="BH1034" s="190" t="s">
        <v>271</v>
      </c>
      <c r="BI1034" s="193" t="s">
        <v>271</v>
      </c>
      <c r="BJ1034" s="193" t="s">
        <v>271</v>
      </c>
      <c r="BK1034" s="190" t="s">
        <v>271</v>
      </c>
      <c r="BL1034" s="193" t="s">
        <v>271</v>
      </c>
      <c r="BM1034" s="193" t="s">
        <v>271</v>
      </c>
      <c r="BN1034" s="190" t="s">
        <v>271</v>
      </c>
      <c r="BO1034" s="193" t="s">
        <v>271</v>
      </c>
      <c r="BP1034" s="193" t="s">
        <v>271</v>
      </c>
      <c r="BQ1034" s="190" t="s">
        <v>271</v>
      </c>
      <c r="BR1034" s="193" t="s">
        <v>271</v>
      </c>
      <c r="BS1034" s="193" t="s">
        <v>271</v>
      </c>
      <c r="BT1034" s="190" t="s">
        <v>271</v>
      </c>
      <c r="BU1034" s="193" t="s">
        <v>271</v>
      </c>
      <c r="BV1034" s="193" t="s">
        <v>271</v>
      </c>
      <c r="BW1034" s="193" t="s">
        <v>271</v>
      </c>
      <c r="BX1034" s="193" t="s">
        <v>271</v>
      </c>
      <c r="BY1034" s="193">
        <v>0</v>
      </c>
      <c r="BZ1034" s="193" t="s">
        <v>271</v>
      </c>
      <c r="CA1034" s="193" t="s">
        <v>271</v>
      </c>
      <c r="CB1034" s="193">
        <v>0</v>
      </c>
      <c r="CC1034" s="190" t="s">
        <v>271</v>
      </c>
      <c r="CD1034" s="193" t="s">
        <v>271</v>
      </c>
      <c r="CE1034" s="193" t="s">
        <v>271</v>
      </c>
      <c r="CF1034" s="190" t="s">
        <v>271</v>
      </c>
      <c r="CG1034" s="193" t="s">
        <v>271</v>
      </c>
      <c r="CH1034" s="193" t="s">
        <v>271</v>
      </c>
      <c r="CI1034" s="190" t="s">
        <v>271</v>
      </c>
      <c r="CJ1034" s="193" t="s">
        <v>271</v>
      </c>
      <c r="CK1034" s="193" t="s">
        <v>271</v>
      </c>
      <c r="CL1034" s="190" t="s">
        <v>271</v>
      </c>
      <c r="CM1034" s="193" t="s">
        <v>271</v>
      </c>
      <c r="CN1034" s="193" t="s">
        <v>271</v>
      </c>
      <c r="CO1034" s="190" t="s">
        <v>271</v>
      </c>
      <c r="CP1034" s="193" t="s">
        <v>271</v>
      </c>
      <c r="CQ1034" s="193" t="s">
        <v>271</v>
      </c>
      <c r="CR1034" s="190" t="s">
        <v>271</v>
      </c>
      <c r="CS1034" s="193" t="s">
        <v>271</v>
      </c>
      <c r="CT1034" s="193" t="s">
        <v>271</v>
      </c>
      <c r="CU1034" s="190" t="s">
        <v>271</v>
      </c>
      <c r="CV1034" s="193" t="s">
        <v>271</v>
      </c>
      <c r="CW1034" s="193" t="s">
        <v>271</v>
      </c>
      <c r="CX1034" s="190" t="s">
        <v>271</v>
      </c>
      <c r="CY1034" s="193" t="s">
        <v>271</v>
      </c>
      <c r="CZ1034" s="193" t="s">
        <v>271</v>
      </c>
      <c r="DA1034" s="190" t="s">
        <v>271</v>
      </c>
      <c r="DB1034" s="193" t="s">
        <v>271</v>
      </c>
      <c r="DC1034" s="193" t="s">
        <v>271</v>
      </c>
      <c r="DD1034" s="190" t="s">
        <v>271</v>
      </c>
      <c r="DE1034" s="193" t="s">
        <v>271</v>
      </c>
      <c r="DF1034" s="193" t="s">
        <v>271</v>
      </c>
      <c r="DG1034" s="190" t="s">
        <v>271</v>
      </c>
      <c r="DH1034" s="193" t="s">
        <v>271</v>
      </c>
      <c r="DI1034" s="193" t="s">
        <v>271</v>
      </c>
      <c r="DJ1034" s="190" t="s">
        <v>271</v>
      </c>
      <c r="DK1034" s="193" t="s">
        <v>271</v>
      </c>
      <c r="DL1034" s="193" t="s">
        <v>271</v>
      </c>
      <c r="DM1034" s="190" t="s">
        <v>271</v>
      </c>
      <c r="DN1034" s="193" t="s">
        <v>271</v>
      </c>
      <c r="DO1034" s="193" t="s">
        <v>271</v>
      </c>
      <c r="DP1034" s="190" t="s">
        <v>271</v>
      </c>
      <c r="DQ1034" s="193" t="s">
        <v>271</v>
      </c>
      <c r="DR1034" s="193" t="s">
        <v>271</v>
      </c>
      <c r="DS1034" s="190" t="s">
        <v>271</v>
      </c>
      <c r="DT1034" s="193" t="s">
        <v>271</v>
      </c>
      <c r="DU1034" s="193" t="s">
        <v>271</v>
      </c>
      <c r="DV1034" s="190" t="s">
        <v>271</v>
      </c>
      <c r="DW1034" s="193" t="s">
        <v>271</v>
      </c>
      <c r="DX1034" s="193" t="s">
        <v>271</v>
      </c>
      <c r="DY1034" s="190" t="s">
        <v>356</v>
      </c>
      <c r="DZ1034" s="190" t="s">
        <v>272</v>
      </c>
      <c r="EA1034" s="190" t="s">
        <v>694</v>
      </c>
      <c r="EB1034" s="190" t="s">
        <v>286</v>
      </c>
      <c r="EC1034" s="190" t="s">
        <v>272</v>
      </c>
      <c r="ED1034" s="190" t="s">
        <v>355</v>
      </c>
      <c r="EE1034" s="190" t="s">
        <v>426</v>
      </c>
      <c r="EF1034" s="190" t="s">
        <v>2908</v>
      </c>
      <c r="EG1034" s="190" t="s">
        <v>321</v>
      </c>
      <c r="EH1034" s="190" t="s">
        <v>320</v>
      </c>
      <c r="EI1034" s="190" t="s">
        <v>319</v>
      </c>
      <c r="EJ1034" s="190" t="s">
        <v>245</v>
      </c>
      <c r="EK1034" s="190" t="s">
        <v>351</v>
      </c>
      <c r="EL1034" s="190" t="s">
        <v>272</v>
      </c>
      <c r="EM1034" s="190" t="s">
        <v>272</v>
      </c>
      <c r="EN1034" s="190" t="s">
        <v>272</v>
      </c>
      <c r="EO1034" s="190" t="s">
        <v>272</v>
      </c>
      <c r="EP1034" s="190" t="s">
        <v>350</v>
      </c>
      <c r="EQ1034" s="190">
        <v>4</v>
      </c>
      <c r="ER1034" s="190" t="s">
        <v>349</v>
      </c>
      <c r="ES1034" s="190" t="s">
        <v>272</v>
      </c>
      <c r="ET1034" s="190" t="s">
        <v>272</v>
      </c>
      <c r="EU1034" s="190" t="s">
        <v>272</v>
      </c>
      <c r="EV1034" s="190" t="s">
        <v>272</v>
      </c>
      <c r="EW1034" s="190" t="s">
        <v>303</v>
      </c>
      <c r="EX1034" s="190">
        <v>4</v>
      </c>
      <c r="EY1034" s="190" t="s">
        <v>302</v>
      </c>
      <c r="EZ1034" s="190" t="s">
        <v>266</v>
      </c>
      <c r="FA1034" s="190" t="s">
        <v>258</v>
      </c>
      <c r="FB1034" s="193">
        <v>3</v>
      </c>
      <c r="FC1034" s="190" t="s">
        <v>377</v>
      </c>
      <c r="FD1034" s="190" t="s">
        <v>300</v>
      </c>
      <c r="FE1034" s="190" t="s">
        <v>271</v>
      </c>
      <c r="FF1034" s="190" t="s">
        <v>262</v>
      </c>
      <c r="FG1034" s="190" t="s">
        <v>271</v>
      </c>
      <c r="FH1034" s="190" t="s">
        <v>7609</v>
      </c>
      <c r="FI1034" s="190" t="s">
        <v>2907</v>
      </c>
      <c r="FJ1034" s="190" t="s">
        <v>2906</v>
      </c>
      <c r="FK1034" s="190" t="s">
        <v>7608</v>
      </c>
      <c r="FL1034" s="190" t="s">
        <v>2904</v>
      </c>
      <c r="FM1034" s="190" t="s">
        <v>2903</v>
      </c>
      <c r="FN1034" s="190" t="s">
        <v>2902</v>
      </c>
      <c r="FO1034" s="190" t="s">
        <v>7607</v>
      </c>
      <c r="FP1034" s="190" t="s">
        <v>271</v>
      </c>
      <c r="FQ1034" s="193">
        <v>0</v>
      </c>
      <c r="FR1034" s="193">
        <v>375262</v>
      </c>
      <c r="FS1034" s="190" t="s">
        <v>297</v>
      </c>
      <c r="FT1034" s="190" t="s">
        <v>297</v>
      </c>
      <c r="FU1034" s="190" t="s">
        <v>272</v>
      </c>
      <c r="FV1034" s="190" t="s">
        <v>297</v>
      </c>
      <c r="FW1034" s="190" t="s">
        <v>297</v>
      </c>
      <c r="FX1034" s="190" t="s">
        <v>297</v>
      </c>
      <c r="FY1034" s="190" t="s">
        <v>297</v>
      </c>
      <c r="FZ1034" s="190" t="s">
        <v>297</v>
      </c>
      <c r="GA1034" s="190" t="s">
        <v>297</v>
      </c>
      <c r="GB1034" s="190" t="s">
        <v>297</v>
      </c>
      <c r="GC1034" s="190" t="s">
        <v>297</v>
      </c>
      <c r="GD1034" s="190" t="s">
        <v>297</v>
      </c>
      <c r="GE1034" s="190" t="s">
        <v>297</v>
      </c>
    </row>
    <row r="1035" spans="1:187" x14ac:dyDescent="0.3">
      <c r="A1035" s="190" t="s">
        <v>372</v>
      </c>
      <c r="B1035" s="190">
        <v>3504</v>
      </c>
      <c r="C1035" s="190" t="s">
        <v>204</v>
      </c>
      <c r="D1035" s="190" t="s">
        <v>242</v>
      </c>
      <c r="E1035" s="190" t="s">
        <v>7606</v>
      </c>
      <c r="F1035" s="190" t="s">
        <v>7605</v>
      </c>
      <c r="G1035" s="190" t="s">
        <v>4001</v>
      </c>
      <c r="H1035" s="190" t="s">
        <v>369</v>
      </c>
      <c r="I1035" s="190" t="s">
        <v>1514</v>
      </c>
      <c r="J1035" s="190" t="s">
        <v>7604</v>
      </c>
      <c r="K1035" s="190" t="s">
        <v>271</v>
      </c>
      <c r="L1035" s="190" t="s">
        <v>271</v>
      </c>
      <c r="M1035" s="190" t="s">
        <v>271</v>
      </c>
      <c r="N1035" s="190" t="s">
        <v>271</v>
      </c>
      <c r="O1035" s="190" t="s">
        <v>271</v>
      </c>
      <c r="P1035" s="190" t="s">
        <v>271</v>
      </c>
      <c r="Q1035" s="191">
        <v>41345</v>
      </c>
      <c r="R1035" s="191">
        <v>42825</v>
      </c>
      <c r="T1035" s="190" t="s">
        <v>366</v>
      </c>
      <c r="U1035" s="194">
        <v>3887660.77</v>
      </c>
      <c r="V1035" s="190" t="s">
        <v>7603</v>
      </c>
      <c r="W1035" s="190" t="s">
        <v>799</v>
      </c>
      <c r="X1035" s="190" t="s">
        <v>7602</v>
      </c>
      <c r="Y1035" s="190" t="s">
        <v>7601</v>
      </c>
      <c r="Z1035" s="190" t="s">
        <v>6956</v>
      </c>
      <c r="AA1035" s="190" t="s">
        <v>1428</v>
      </c>
      <c r="AB1035" s="190" t="s">
        <v>310</v>
      </c>
      <c r="AC1035" s="190" t="s">
        <v>7600</v>
      </c>
      <c r="AD1035" s="190" t="s">
        <v>325</v>
      </c>
      <c r="AE1035" s="190" t="s">
        <v>7599</v>
      </c>
      <c r="AF1035" s="190" t="s">
        <v>7598</v>
      </c>
      <c r="AG1035" s="193">
        <v>104250</v>
      </c>
      <c r="AH1035" s="193">
        <v>1868</v>
      </c>
      <c r="AI1035" s="193">
        <v>106118</v>
      </c>
      <c r="AJ1035" s="193">
        <v>59648</v>
      </c>
      <c r="AK1035" s="193">
        <v>24972</v>
      </c>
      <c r="AL1035" s="193">
        <v>84620</v>
      </c>
      <c r="AM1035" s="193">
        <v>0</v>
      </c>
      <c r="AN1035" s="193">
        <v>0</v>
      </c>
      <c r="AO1035" s="193">
        <v>0</v>
      </c>
      <c r="AP1035" s="193">
        <v>0</v>
      </c>
      <c r="AQ1035" s="193">
        <v>0</v>
      </c>
      <c r="AR1035" s="193">
        <v>0</v>
      </c>
      <c r="AS1035" s="190" t="s">
        <v>271</v>
      </c>
      <c r="AT1035" s="193" t="s">
        <v>271</v>
      </c>
      <c r="AU1035" s="193" t="s">
        <v>271</v>
      </c>
      <c r="AV1035" s="190" t="s">
        <v>271</v>
      </c>
      <c r="AW1035" s="193" t="s">
        <v>271</v>
      </c>
      <c r="AX1035" s="193" t="s">
        <v>271</v>
      </c>
      <c r="AY1035" s="190" t="s">
        <v>271</v>
      </c>
      <c r="AZ1035" s="193" t="s">
        <v>271</v>
      </c>
      <c r="BA1035" s="193" t="s">
        <v>271</v>
      </c>
      <c r="BB1035" s="190" t="s">
        <v>271</v>
      </c>
      <c r="BC1035" s="193" t="s">
        <v>271</v>
      </c>
      <c r="BD1035" s="193" t="s">
        <v>271</v>
      </c>
      <c r="BE1035" s="190" t="s">
        <v>271</v>
      </c>
      <c r="BF1035" s="193" t="s">
        <v>271</v>
      </c>
      <c r="BG1035" s="193" t="s">
        <v>271</v>
      </c>
      <c r="BH1035" s="190" t="s">
        <v>271</v>
      </c>
      <c r="BI1035" s="193" t="s">
        <v>271</v>
      </c>
      <c r="BJ1035" s="193" t="s">
        <v>271</v>
      </c>
      <c r="BK1035" s="190" t="s">
        <v>271</v>
      </c>
      <c r="BL1035" s="193" t="s">
        <v>271</v>
      </c>
      <c r="BM1035" s="193" t="s">
        <v>271</v>
      </c>
      <c r="BN1035" s="190" t="s">
        <v>271</v>
      </c>
      <c r="BO1035" s="193" t="s">
        <v>271</v>
      </c>
      <c r="BP1035" s="193" t="s">
        <v>271</v>
      </c>
      <c r="BQ1035" s="190" t="s">
        <v>271</v>
      </c>
      <c r="BR1035" s="193" t="s">
        <v>271</v>
      </c>
      <c r="BS1035" s="193" t="s">
        <v>271</v>
      </c>
      <c r="BT1035" s="190" t="s">
        <v>271</v>
      </c>
      <c r="BU1035" s="193" t="s">
        <v>271</v>
      </c>
      <c r="BV1035" s="193" t="s">
        <v>271</v>
      </c>
      <c r="BW1035" s="193">
        <v>104250</v>
      </c>
      <c r="BX1035" s="193">
        <v>1868</v>
      </c>
      <c r="BY1035" s="193">
        <v>106118</v>
      </c>
      <c r="BZ1035" s="193">
        <v>59648</v>
      </c>
      <c r="CA1035" s="193">
        <v>24972</v>
      </c>
      <c r="CB1035" s="193">
        <v>84620</v>
      </c>
      <c r="CC1035" s="190" t="s">
        <v>271</v>
      </c>
      <c r="CD1035" s="193" t="s">
        <v>271</v>
      </c>
      <c r="CE1035" s="193" t="s">
        <v>271</v>
      </c>
      <c r="CF1035" s="190" t="s">
        <v>271</v>
      </c>
      <c r="CG1035" s="193" t="s">
        <v>271</v>
      </c>
      <c r="CH1035" s="193" t="s">
        <v>271</v>
      </c>
      <c r="CI1035" s="190" t="s">
        <v>271</v>
      </c>
      <c r="CJ1035" s="193" t="s">
        <v>271</v>
      </c>
      <c r="CK1035" s="193" t="s">
        <v>271</v>
      </c>
      <c r="CL1035" s="190" t="s">
        <v>271</v>
      </c>
      <c r="CM1035" s="193" t="s">
        <v>271</v>
      </c>
      <c r="CN1035" s="193" t="s">
        <v>271</v>
      </c>
      <c r="CO1035" s="190" t="s">
        <v>271</v>
      </c>
      <c r="CP1035" s="193" t="s">
        <v>271</v>
      </c>
      <c r="CQ1035" s="193" t="s">
        <v>271</v>
      </c>
      <c r="CR1035" s="190" t="s">
        <v>287</v>
      </c>
      <c r="CS1035" s="193">
        <v>84620</v>
      </c>
      <c r="CT1035" s="193">
        <v>106118</v>
      </c>
      <c r="CU1035" s="190" t="s">
        <v>271</v>
      </c>
      <c r="CV1035" s="193" t="s">
        <v>271</v>
      </c>
      <c r="CW1035" s="193" t="s">
        <v>271</v>
      </c>
      <c r="CX1035" s="190" t="s">
        <v>287</v>
      </c>
      <c r="CY1035" s="193">
        <v>7762</v>
      </c>
      <c r="CZ1035" s="193">
        <v>106118</v>
      </c>
      <c r="DA1035" s="190" t="s">
        <v>287</v>
      </c>
      <c r="DB1035" s="193">
        <v>84620</v>
      </c>
      <c r="DC1035" s="193">
        <v>106118</v>
      </c>
      <c r="DD1035" s="190" t="s">
        <v>271</v>
      </c>
      <c r="DE1035" s="193" t="s">
        <v>271</v>
      </c>
      <c r="DF1035" s="193" t="s">
        <v>271</v>
      </c>
      <c r="DG1035" s="190" t="s">
        <v>271</v>
      </c>
      <c r="DH1035" s="193" t="s">
        <v>271</v>
      </c>
      <c r="DI1035" s="193" t="s">
        <v>271</v>
      </c>
      <c r="DJ1035" s="190" t="s">
        <v>271</v>
      </c>
      <c r="DK1035" s="193" t="s">
        <v>271</v>
      </c>
      <c r="DL1035" s="193" t="s">
        <v>271</v>
      </c>
      <c r="DM1035" s="190" t="s">
        <v>287</v>
      </c>
      <c r="DN1035" s="193">
        <v>4691</v>
      </c>
      <c r="DO1035" s="193">
        <v>106118</v>
      </c>
      <c r="DP1035" s="190" t="s">
        <v>287</v>
      </c>
      <c r="DQ1035" s="193">
        <v>59648</v>
      </c>
      <c r="DR1035" s="193">
        <v>101448</v>
      </c>
      <c r="DS1035" s="190" t="s">
        <v>271</v>
      </c>
      <c r="DT1035" s="193" t="s">
        <v>271</v>
      </c>
      <c r="DU1035" s="193" t="s">
        <v>271</v>
      </c>
      <c r="DV1035" s="190" t="s">
        <v>287</v>
      </c>
      <c r="DW1035" s="193">
        <v>20557</v>
      </c>
      <c r="DX1035" s="193">
        <v>106118</v>
      </c>
      <c r="DY1035" s="190" t="s">
        <v>356</v>
      </c>
      <c r="DZ1035" s="190" t="s">
        <v>272</v>
      </c>
      <c r="EA1035" s="190" t="s">
        <v>695</v>
      </c>
      <c r="EB1035" s="190" t="s">
        <v>286</v>
      </c>
      <c r="EC1035" s="190" t="s">
        <v>272</v>
      </c>
      <c r="ED1035" s="190" t="s">
        <v>381</v>
      </c>
      <c r="EE1035" s="190" t="s">
        <v>307</v>
      </c>
      <c r="EF1035" s="190" t="s">
        <v>7597</v>
      </c>
      <c r="EG1035" s="190" t="s">
        <v>321</v>
      </c>
      <c r="EH1035" s="190" t="s">
        <v>284</v>
      </c>
      <c r="EI1035" s="190" t="s">
        <v>319</v>
      </c>
      <c r="EJ1035" s="190" t="s">
        <v>245</v>
      </c>
      <c r="EK1035" s="190" t="s">
        <v>351</v>
      </c>
      <c r="EL1035" s="190" t="s">
        <v>272</v>
      </c>
      <c r="EM1035" s="190" t="s">
        <v>272</v>
      </c>
      <c r="EN1035" s="190" t="s">
        <v>272</v>
      </c>
      <c r="EO1035" s="190" t="s">
        <v>272</v>
      </c>
      <c r="EP1035" s="190" t="s">
        <v>350</v>
      </c>
      <c r="EQ1035" s="190">
        <v>4</v>
      </c>
      <c r="ER1035" s="190" t="s">
        <v>349</v>
      </c>
      <c r="ES1035" s="190" t="s">
        <v>272</v>
      </c>
      <c r="ET1035" s="190" t="s">
        <v>272</v>
      </c>
      <c r="EU1035" s="190" t="s">
        <v>272</v>
      </c>
      <c r="EV1035" s="190" t="s">
        <v>272</v>
      </c>
      <c r="EW1035" s="190" t="s">
        <v>303</v>
      </c>
      <c r="EX1035" s="190">
        <v>4</v>
      </c>
      <c r="EY1035" s="190" t="s">
        <v>318</v>
      </c>
      <c r="EZ1035" s="190" t="s">
        <v>268</v>
      </c>
      <c r="FA1035" s="190" t="s">
        <v>258</v>
      </c>
      <c r="FB1035" s="193">
        <v>1</v>
      </c>
      <c r="FC1035" s="190" t="s">
        <v>300</v>
      </c>
      <c r="FD1035" s="190" t="s">
        <v>271</v>
      </c>
      <c r="FE1035" s="190" t="s">
        <v>271</v>
      </c>
      <c r="FF1035" s="190" t="s">
        <v>264</v>
      </c>
      <c r="FG1035" s="190" t="s">
        <v>271</v>
      </c>
      <c r="FH1035" s="190" t="s">
        <v>7596</v>
      </c>
      <c r="FI1035" s="190" t="s">
        <v>7595</v>
      </c>
      <c r="FJ1035" s="190" t="s">
        <v>7594</v>
      </c>
      <c r="FK1035" s="190" t="s">
        <v>7593</v>
      </c>
      <c r="FL1035" s="190" t="s">
        <v>7592</v>
      </c>
      <c r="FM1035" s="190" t="s">
        <v>7591</v>
      </c>
      <c r="FN1035" s="190" t="s">
        <v>271</v>
      </c>
      <c r="FO1035" s="190" t="s">
        <v>7590</v>
      </c>
      <c r="FP1035" s="190" t="s">
        <v>7589</v>
      </c>
      <c r="FQ1035" s="193">
        <v>106118</v>
      </c>
      <c r="FR1035" s="193">
        <v>84620</v>
      </c>
      <c r="FS1035" s="190" t="s">
        <v>297</v>
      </c>
      <c r="FT1035" s="190" t="s">
        <v>297</v>
      </c>
      <c r="FU1035" s="190" t="s">
        <v>297</v>
      </c>
      <c r="FV1035" s="190" t="s">
        <v>297</v>
      </c>
      <c r="FW1035" s="190" t="s">
        <v>272</v>
      </c>
      <c r="FX1035" s="190" t="s">
        <v>297</v>
      </c>
      <c r="FY1035" s="190" t="s">
        <v>272</v>
      </c>
      <c r="FZ1035" s="190" t="s">
        <v>297</v>
      </c>
      <c r="GA1035" s="190" t="s">
        <v>272</v>
      </c>
      <c r="GB1035" s="190" t="s">
        <v>272</v>
      </c>
      <c r="GC1035" s="190" t="s">
        <v>272</v>
      </c>
      <c r="GD1035" s="190" t="s">
        <v>272</v>
      </c>
      <c r="GE1035" s="190" t="s">
        <v>272</v>
      </c>
    </row>
    <row r="1036" spans="1:187" x14ac:dyDescent="0.3">
      <c r="A1036" s="190" t="s">
        <v>372</v>
      </c>
      <c r="B1036" s="190">
        <v>3502</v>
      </c>
      <c r="C1036" s="190" t="s">
        <v>204</v>
      </c>
      <c r="D1036" s="190" t="s">
        <v>242</v>
      </c>
      <c r="E1036" s="190" t="s">
        <v>2916</v>
      </c>
      <c r="F1036" s="190" t="s">
        <v>2915</v>
      </c>
      <c r="G1036" s="190" t="s">
        <v>2855</v>
      </c>
      <c r="H1036" s="190" t="s">
        <v>514</v>
      </c>
      <c r="I1036" s="190" t="s">
        <v>544</v>
      </c>
      <c r="J1036" s="190" t="s">
        <v>2914</v>
      </c>
      <c r="K1036" s="190" t="s">
        <v>271</v>
      </c>
      <c r="L1036" s="190" t="s">
        <v>271</v>
      </c>
      <c r="M1036" s="190" t="s">
        <v>271</v>
      </c>
      <c r="N1036" s="190" t="s">
        <v>271</v>
      </c>
      <c r="O1036" s="190" t="s">
        <v>271</v>
      </c>
      <c r="P1036" s="190" t="s">
        <v>271</v>
      </c>
      <c r="Q1036" s="191">
        <v>42370</v>
      </c>
      <c r="R1036" s="191">
        <v>42612</v>
      </c>
      <c r="S1036" s="191">
        <v>42825</v>
      </c>
      <c r="T1036" s="190" t="s">
        <v>574</v>
      </c>
      <c r="U1036" s="194">
        <v>3600000</v>
      </c>
      <c r="V1036" s="190" t="s">
        <v>2913</v>
      </c>
      <c r="W1036" s="190" t="s">
        <v>2912</v>
      </c>
      <c r="X1036" s="190" t="s">
        <v>2911</v>
      </c>
      <c r="Y1036" s="190" t="s">
        <v>362</v>
      </c>
      <c r="Z1036" s="190" t="s">
        <v>1464</v>
      </c>
      <c r="AA1036" s="190" t="s">
        <v>360</v>
      </c>
      <c r="AB1036" s="190" t="s">
        <v>448</v>
      </c>
      <c r="AC1036" s="190" t="s">
        <v>2910</v>
      </c>
      <c r="AD1036" s="190" t="s">
        <v>325</v>
      </c>
      <c r="AE1036" s="190" t="s">
        <v>2909</v>
      </c>
      <c r="AF1036" s="190" t="s">
        <v>1442</v>
      </c>
      <c r="AG1036" s="193">
        <v>0</v>
      </c>
      <c r="AH1036" s="193">
        <v>0</v>
      </c>
      <c r="AI1036" s="193">
        <v>0</v>
      </c>
      <c r="AJ1036" s="193">
        <v>121140</v>
      </c>
      <c r="AK1036" s="193">
        <v>112860</v>
      </c>
      <c r="AL1036" s="193">
        <v>234000</v>
      </c>
      <c r="AM1036" s="193">
        <v>0</v>
      </c>
      <c r="AN1036" s="193">
        <v>0</v>
      </c>
      <c r="AO1036" s="193">
        <v>0</v>
      </c>
      <c r="AP1036" s="193">
        <v>32483</v>
      </c>
      <c r="AQ1036" s="193">
        <v>25522</v>
      </c>
      <c r="AR1036" s="193">
        <v>58005</v>
      </c>
      <c r="AS1036" s="190" t="s">
        <v>271</v>
      </c>
      <c r="AT1036" s="193" t="s">
        <v>271</v>
      </c>
      <c r="AU1036" s="193" t="s">
        <v>271</v>
      </c>
      <c r="AV1036" s="190" t="s">
        <v>271</v>
      </c>
      <c r="AW1036" s="193" t="s">
        <v>271</v>
      </c>
      <c r="AX1036" s="193" t="s">
        <v>271</v>
      </c>
      <c r="AY1036" s="190" t="s">
        <v>287</v>
      </c>
      <c r="AZ1036" s="193">
        <v>58005</v>
      </c>
      <c r="BA1036" s="193">
        <v>0</v>
      </c>
      <c r="BB1036" s="190" t="s">
        <v>271</v>
      </c>
      <c r="BC1036" s="193" t="s">
        <v>271</v>
      </c>
      <c r="BD1036" s="193" t="s">
        <v>271</v>
      </c>
      <c r="BE1036" s="190" t="s">
        <v>271</v>
      </c>
      <c r="BF1036" s="193" t="s">
        <v>271</v>
      </c>
      <c r="BG1036" s="193" t="s">
        <v>271</v>
      </c>
      <c r="BH1036" s="190" t="s">
        <v>271</v>
      </c>
      <c r="BI1036" s="193" t="s">
        <v>271</v>
      </c>
      <c r="BJ1036" s="193" t="s">
        <v>271</v>
      </c>
      <c r="BK1036" s="190" t="s">
        <v>271</v>
      </c>
      <c r="BL1036" s="193" t="s">
        <v>271</v>
      </c>
      <c r="BM1036" s="193" t="s">
        <v>271</v>
      </c>
      <c r="BN1036" s="190" t="s">
        <v>271</v>
      </c>
      <c r="BO1036" s="193" t="s">
        <v>271</v>
      </c>
      <c r="BP1036" s="193" t="s">
        <v>271</v>
      </c>
      <c r="BQ1036" s="190" t="s">
        <v>271</v>
      </c>
      <c r="BR1036" s="193" t="s">
        <v>271</v>
      </c>
      <c r="BS1036" s="193" t="s">
        <v>271</v>
      </c>
      <c r="BT1036" s="190" t="s">
        <v>271</v>
      </c>
      <c r="BU1036" s="193" t="s">
        <v>271</v>
      </c>
      <c r="BV1036" s="193" t="s">
        <v>271</v>
      </c>
      <c r="BW1036" s="193" t="s">
        <v>271</v>
      </c>
      <c r="BX1036" s="193" t="s">
        <v>271</v>
      </c>
      <c r="BY1036" s="193">
        <v>0</v>
      </c>
      <c r="BZ1036" s="193" t="s">
        <v>271</v>
      </c>
      <c r="CA1036" s="193" t="s">
        <v>271</v>
      </c>
      <c r="CB1036" s="193">
        <v>0</v>
      </c>
      <c r="CC1036" s="190" t="s">
        <v>271</v>
      </c>
      <c r="CD1036" s="193" t="s">
        <v>271</v>
      </c>
      <c r="CE1036" s="193" t="s">
        <v>271</v>
      </c>
      <c r="CF1036" s="190" t="s">
        <v>271</v>
      </c>
      <c r="CG1036" s="193" t="s">
        <v>271</v>
      </c>
      <c r="CH1036" s="193" t="s">
        <v>271</v>
      </c>
      <c r="CI1036" s="190" t="s">
        <v>271</v>
      </c>
      <c r="CJ1036" s="193" t="s">
        <v>271</v>
      </c>
      <c r="CK1036" s="193" t="s">
        <v>271</v>
      </c>
      <c r="CL1036" s="190" t="s">
        <v>271</v>
      </c>
      <c r="CM1036" s="193" t="s">
        <v>271</v>
      </c>
      <c r="CN1036" s="193" t="s">
        <v>271</v>
      </c>
      <c r="CO1036" s="190" t="s">
        <v>271</v>
      </c>
      <c r="CP1036" s="193" t="s">
        <v>271</v>
      </c>
      <c r="CQ1036" s="193" t="s">
        <v>271</v>
      </c>
      <c r="CR1036" s="190" t="s">
        <v>271</v>
      </c>
      <c r="CS1036" s="193" t="s">
        <v>271</v>
      </c>
      <c r="CT1036" s="193" t="s">
        <v>271</v>
      </c>
      <c r="CU1036" s="190" t="s">
        <v>271</v>
      </c>
      <c r="CV1036" s="193" t="s">
        <v>271</v>
      </c>
      <c r="CW1036" s="193" t="s">
        <v>271</v>
      </c>
      <c r="CX1036" s="190" t="s">
        <v>271</v>
      </c>
      <c r="CY1036" s="193" t="s">
        <v>271</v>
      </c>
      <c r="CZ1036" s="193" t="s">
        <v>271</v>
      </c>
      <c r="DA1036" s="190" t="s">
        <v>271</v>
      </c>
      <c r="DB1036" s="193" t="s">
        <v>271</v>
      </c>
      <c r="DC1036" s="193" t="s">
        <v>271</v>
      </c>
      <c r="DD1036" s="190" t="s">
        <v>271</v>
      </c>
      <c r="DE1036" s="193" t="s">
        <v>271</v>
      </c>
      <c r="DF1036" s="193" t="s">
        <v>271</v>
      </c>
      <c r="DG1036" s="190" t="s">
        <v>271</v>
      </c>
      <c r="DH1036" s="193" t="s">
        <v>271</v>
      </c>
      <c r="DI1036" s="193" t="s">
        <v>271</v>
      </c>
      <c r="DJ1036" s="190" t="s">
        <v>271</v>
      </c>
      <c r="DK1036" s="193" t="s">
        <v>271</v>
      </c>
      <c r="DL1036" s="193" t="s">
        <v>271</v>
      </c>
      <c r="DM1036" s="190" t="s">
        <v>271</v>
      </c>
      <c r="DN1036" s="193" t="s">
        <v>271</v>
      </c>
      <c r="DO1036" s="193" t="s">
        <v>271</v>
      </c>
      <c r="DP1036" s="190" t="s">
        <v>271</v>
      </c>
      <c r="DQ1036" s="193" t="s">
        <v>271</v>
      </c>
      <c r="DR1036" s="193" t="s">
        <v>271</v>
      </c>
      <c r="DS1036" s="190" t="s">
        <v>271</v>
      </c>
      <c r="DT1036" s="193" t="s">
        <v>271</v>
      </c>
      <c r="DU1036" s="193" t="s">
        <v>271</v>
      </c>
      <c r="DV1036" s="190" t="s">
        <v>271</v>
      </c>
      <c r="DW1036" s="193" t="s">
        <v>271</v>
      </c>
      <c r="DX1036" s="193" t="s">
        <v>271</v>
      </c>
      <c r="DY1036" s="190" t="s">
        <v>356</v>
      </c>
      <c r="DZ1036" s="190" t="s">
        <v>272</v>
      </c>
      <c r="EA1036" s="190" t="s">
        <v>427</v>
      </c>
      <c r="EB1036" s="190" t="s">
        <v>307</v>
      </c>
      <c r="EC1036" s="190" t="s">
        <v>272</v>
      </c>
      <c r="ED1036" s="190" t="s">
        <v>355</v>
      </c>
      <c r="EE1036" s="190" t="s">
        <v>426</v>
      </c>
      <c r="EF1036" s="190" t="s">
        <v>2908</v>
      </c>
      <c r="EG1036" s="190" t="s">
        <v>321</v>
      </c>
      <c r="EH1036" s="190" t="s">
        <v>380</v>
      </c>
      <c r="EI1036" s="190" t="s">
        <v>319</v>
      </c>
      <c r="EJ1036" s="190" t="s">
        <v>245</v>
      </c>
      <c r="EK1036" s="190" t="s">
        <v>379</v>
      </c>
      <c r="EL1036" s="190" t="s">
        <v>272</v>
      </c>
      <c r="EM1036" s="190" t="s">
        <v>272</v>
      </c>
      <c r="EN1036" s="190" t="s">
        <v>272</v>
      </c>
      <c r="EO1036" s="190" t="s">
        <v>272</v>
      </c>
      <c r="EP1036" s="190" t="s">
        <v>378</v>
      </c>
      <c r="EQ1036" s="190">
        <v>4</v>
      </c>
      <c r="ER1036" s="190" t="s">
        <v>349</v>
      </c>
      <c r="ES1036" s="190" t="s">
        <v>272</v>
      </c>
      <c r="ET1036" s="190" t="s">
        <v>272</v>
      </c>
      <c r="EU1036" s="190" t="s">
        <v>272</v>
      </c>
      <c r="EV1036" s="190" t="s">
        <v>272</v>
      </c>
      <c r="EW1036" s="190" t="s">
        <v>303</v>
      </c>
      <c r="EX1036" s="190">
        <v>4</v>
      </c>
      <c r="EY1036" s="190" t="s">
        <v>318</v>
      </c>
      <c r="EZ1036" s="190" t="s">
        <v>266</v>
      </c>
      <c r="FA1036" s="190" t="s">
        <v>260</v>
      </c>
      <c r="FB1036" s="193">
        <v>3</v>
      </c>
      <c r="FC1036" s="190" t="s">
        <v>377</v>
      </c>
      <c r="FD1036" s="190" t="s">
        <v>300</v>
      </c>
      <c r="FE1036" s="190" t="s">
        <v>271</v>
      </c>
      <c r="FF1036" s="190" t="s">
        <v>262</v>
      </c>
      <c r="FG1036" s="190" t="s">
        <v>271</v>
      </c>
      <c r="FH1036" s="190" t="s">
        <v>271</v>
      </c>
      <c r="FI1036" s="190" t="s">
        <v>2907</v>
      </c>
      <c r="FJ1036" s="190" t="s">
        <v>2906</v>
      </c>
      <c r="FK1036" s="190" t="s">
        <v>2905</v>
      </c>
      <c r="FL1036" s="190" t="s">
        <v>2904</v>
      </c>
      <c r="FM1036" s="190" t="s">
        <v>2903</v>
      </c>
      <c r="FN1036" s="190" t="s">
        <v>2902</v>
      </c>
      <c r="FO1036" s="190" t="s">
        <v>2901</v>
      </c>
      <c r="FP1036" s="190" t="s">
        <v>271</v>
      </c>
      <c r="FQ1036" s="193">
        <v>0</v>
      </c>
      <c r="FR1036" s="193">
        <v>58005</v>
      </c>
      <c r="FS1036" s="190" t="s">
        <v>272</v>
      </c>
      <c r="FT1036" s="190" t="s">
        <v>272</v>
      </c>
      <c r="FU1036" s="190" t="s">
        <v>272</v>
      </c>
      <c r="FV1036" s="190" t="s">
        <v>297</v>
      </c>
      <c r="FW1036" s="190" t="s">
        <v>297</v>
      </c>
      <c r="FX1036" s="190" t="s">
        <v>297</v>
      </c>
      <c r="FY1036" s="190" t="s">
        <v>297</v>
      </c>
      <c r="FZ1036" s="190" t="s">
        <v>297</v>
      </c>
      <c r="GA1036" s="190" t="s">
        <v>272</v>
      </c>
      <c r="GB1036" s="190" t="s">
        <v>272</v>
      </c>
      <c r="GC1036" s="190" t="s">
        <v>297</v>
      </c>
      <c r="GD1036" s="190" t="s">
        <v>297</v>
      </c>
      <c r="GE1036" s="190" t="s">
        <v>297</v>
      </c>
    </row>
    <row r="1037" spans="1:187" x14ac:dyDescent="0.3">
      <c r="A1037" s="190" t="s">
        <v>372</v>
      </c>
      <c r="B1037" s="190">
        <v>3503</v>
      </c>
      <c r="C1037" s="190" t="s">
        <v>204</v>
      </c>
      <c r="D1037" s="190" t="s">
        <v>242</v>
      </c>
      <c r="E1037" s="190" t="s">
        <v>2900</v>
      </c>
      <c r="F1037" s="190" t="s">
        <v>2899</v>
      </c>
      <c r="G1037" s="190" t="s">
        <v>2855</v>
      </c>
      <c r="H1037" s="190" t="s">
        <v>514</v>
      </c>
      <c r="I1037" s="190" t="s">
        <v>2128</v>
      </c>
      <c r="J1037" s="190" t="s">
        <v>2898</v>
      </c>
      <c r="K1037" s="190" t="s">
        <v>271</v>
      </c>
      <c r="L1037" s="190" t="s">
        <v>271</v>
      </c>
      <c r="M1037" s="190" t="s">
        <v>271</v>
      </c>
      <c r="N1037" s="190" t="s">
        <v>271</v>
      </c>
      <c r="O1037" s="190" t="s">
        <v>271</v>
      </c>
      <c r="P1037" s="190" t="s">
        <v>271</v>
      </c>
      <c r="Q1037" s="191">
        <v>41609</v>
      </c>
      <c r="R1037" s="191">
        <v>42704</v>
      </c>
      <c r="T1037" s="190" t="s">
        <v>366</v>
      </c>
      <c r="U1037" s="194">
        <v>1375000</v>
      </c>
      <c r="V1037" s="190" t="s">
        <v>1467</v>
      </c>
      <c r="W1037" s="190" t="s">
        <v>364</v>
      </c>
      <c r="X1037" s="190" t="s">
        <v>1466</v>
      </c>
      <c r="Y1037" s="190" t="s">
        <v>1465</v>
      </c>
      <c r="Z1037" s="190" t="s">
        <v>1464</v>
      </c>
      <c r="AA1037" s="190" t="s">
        <v>1428</v>
      </c>
      <c r="AB1037" s="190" t="s">
        <v>310</v>
      </c>
      <c r="AC1037" s="190" t="s">
        <v>2897</v>
      </c>
      <c r="AD1037" s="190" t="s">
        <v>289</v>
      </c>
      <c r="AE1037" s="190" t="s">
        <v>2896</v>
      </c>
      <c r="AF1037" s="190" t="s">
        <v>1442</v>
      </c>
      <c r="AG1037" s="193">
        <v>4775</v>
      </c>
      <c r="AH1037" s="193">
        <v>4720</v>
      </c>
      <c r="AI1037" s="193">
        <v>9495</v>
      </c>
      <c r="AJ1037" s="193">
        <v>955</v>
      </c>
      <c r="AK1037" s="193">
        <v>944</v>
      </c>
      <c r="AL1037" s="193">
        <v>1899</v>
      </c>
      <c r="AM1037" s="193" t="s">
        <v>271</v>
      </c>
      <c r="AN1037" s="193" t="s">
        <v>271</v>
      </c>
      <c r="AO1037" s="193">
        <v>0</v>
      </c>
      <c r="AP1037" s="193" t="s">
        <v>271</v>
      </c>
      <c r="AQ1037" s="193" t="s">
        <v>271</v>
      </c>
      <c r="AR1037" s="193">
        <v>0</v>
      </c>
      <c r="AS1037" s="190" t="s">
        <v>271</v>
      </c>
      <c r="AT1037" s="193" t="s">
        <v>271</v>
      </c>
      <c r="AU1037" s="193" t="s">
        <v>271</v>
      </c>
      <c r="AV1037" s="190" t="s">
        <v>271</v>
      </c>
      <c r="AW1037" s="193" t="s">
        <v>271</v>
      </c>
      <c r="AX1037" s="193" t="s">
        <v>271</v>
      </c>
      <c r="AY1037" s="190" t="s">
        <v>271</v>
      </c>
      <c r="AZ1037" s="193" t="s">
        <v>271</v>
      </c>
      <c r="BA1037" s="193" t="s">
        <v>271</v>
      </c>
      <c r="BB1037" s="190" t="s">
        <v>271</v>
      </c>
      <c r="BC1037" s="193" t="s">
        <v>271</v>
      </c>
      <c r="BD1037" s="193" t="s">
        <v>271</v>
      </c>
      <c r="BE1037" s="190" t="s">
        <v>271</v>
      </c>
      <c r="BF1037" s="193" t="s">
        <v>271</v>
      </c>
      <c r="BG1037" s="193" t="s">
        <v>271</v>
      </c>
      <c r="BH1037" s="190" t="s">
        <v>271</v>
      </c>
      <c r="BI1037" s="193" t="s">
        <v>271</v>
      </c>
      <c r="BJ1037" s="193" t="s">
        <v>271</v>
      </c>
      <c r="BK1037" s="190" t="s">
        <v>271</v>
      </c>
      <c r="BL1037" s="193" t="s">
        <v>271</v>
      </c>
      <c r="BM1037" s="193" t="s">
        <v>271</v>
      </c>
      <c r="BN1037" s="190" t="s">
        <v>271</v>
      </c>
      <c r="BO1037" s="193" t="s">
        <v>271</v>
      </c>
      <c r="BP1037" s="193" t="s">
        <v>271</v>
      </c>
      <c r="BQ1037" s="190" t="s">
        <v>271</v>
      </c>
      <c r="BR1037" s="193" t="s">
        <v>271</v>
      </c>
      <c r="BS1037" s="193" t="s">
        <v>271</v>
      </c>
      <c r="BT1037" s="190" t="s">
        <v>271</v>
      </c>
      <c r="BU1037" s="193" t="s">
        <v>271</v>
      </c>
      <c r="BV1037" s="193" t="s">
        <v>271</v>
      </c>
      <c r="BW1037" s="193">
        <v>4775</v>
      </c>
      <c r="BX1037" s="193">
        <v>4720</v>
      </c>
      <c r="BY1037" s="193">
        <v>9495</v>
      </c>
      <c r="BZ1037" s="193">
        <v>955</v>
      </c>
      <c r="CA1037" s="193">
        <v>944</v>
      </c>
      <c r="CB1037" s="193">
        <v>1899</v>
      </c>
      <c r="CC1037" s="190" t="s">
        <v>287</v>
      </c>
      <c r="CD1037" s="193">
        <v>876</v>
      </c>
      <c r="CE1037" s="193">
        <v>0</v>
      </c>
      <c r="CF1037" s="190" t="s">
        <v>287</v>
      </c>
      <c r="CG1037" s="193">
        <v>185</v>
      </c>
      <c r="CH1037" s="193">
        <v>0</v>
      </c>
      <c r="CI1037" s="190" t="s">
        <v>271</v>
      </c>
      <c r="CJ1037" s="193" t="s">
        <v>271</v>
      </c>
      <c r="CK1037" s="193" t="s">
        <v>271</v>
      </c>
      <c r="CL1037" s="190" t="s">
        <v>287</v>
      </c>
      <c r="CM1037" s="193">
        <v>704</v>
      </c>
      <c r="CN1037" s="193">
        <v>0</v>
      </c>
      <c r="CO1037" s="190" t="s">
        <v>271</v>
      </c>
      <c r="CP1037" s="193" t="s">
        <v>271</v>
      </c>
      <c r="CQ1037" s="193" t="s">
        <v>271</v>
      </c>
      <c r="CR1037" s="190" t="s">
        <v>271</v>
      </c>
      <c r="CS1037" s="193" t="s">
        <v>271</v>
      </c>
      <c r="CT1037" s="193" t="s">
        <v>271</v>
      </c>
      <c r="CU1037" s="190" t="s">
        <v>271</v>
      </c>
      <c r="CV1037" s="193" t="s">
        <v>271</v>
      </c>
      <c r="CW1037" s="193" t="s">
        <v>271</v>
      </c>
      <c r="CX1037" s="190" t="s">
        <v>271</v>
      </c>
      <c r="CY1037" s="193" t="s">
        <v>271</v>
      </c>
      <c r="CZ1037" s="193" t="s">
        <v>271</v>
      </c>
      <c r="DA1037" s="190" t="s">
        <v>271</v>
      </c>
      <c r="DB1037" s="193" t="s">
        <v>271</v>
      </c>
      <c r="DC1037" s="193" t="s">
        <v>271</v>
      </c>
      <c r="DD1037" s="190" t="s">
        <v>271</v>
      </c>
      <c r="DE1037" s="193" t="s">
        <v>271</v>
      </c>
      <c r="DF1037" s="193" t="s">
        <v>271</v>
      </c>
      <c r="DG1037" s="190" t="s">
        <v>271</v>
      </c>
      <c r="DH1037" s="193" t="s">
        <v>271</v>
      </c>
      <c r="DI1037" s="193" t="s">
        <v>271</v>
      </c>
      <c r="DJ1037" s="190" t="s">
        <v>287</v>
      </c>
      <c r="DK1037" s="193">
        <v>473</v>
      </c>
      <c r="DL1037" s="193">
        <v>0</v>
      </c>
      <c r="DM1037" s="190" t="s">
        <v>287</v>
      </c>
      <c r="DN1037" s="193">
        <v>0</v>
      </c>
      <c r="DO1037" s="193">
        <v>0</v>
      </c>
      <c r="DP1037" s="190" t="s">
        <v>271</v>
      </c>
      <c r="DQ1037" s="193" t="s">
        <v>271</v>
      </c>
      <c r="DR1037" s="193" t="s">
        <v>271</v>
      </c>
      <c r="DS1037" s="190" t="s">
        <v>271</v>
      </c>
      <c r="DT1037" s="193" t="s">
        <v>271</v>
      </c>
      <c r="DU1037" s="193" t="s">
        <v>271</v>
      </c>
      <c r="DV1037" s="190" t="s">
        <v>271</v>
      </c>
      <c r="DW1037" s="193" t="s">
        <v>271</v>
      </c>
      <c r="DX1037" s="193" t="s">
        <v>271</v>
      </c>
      <c r="DY1037" s="190" t="s">
        <v>356</v>
      </c>
      <c r="DZ1037" s="190" t="s">
        <v>297</v>
      </c>
      <c r="EA1037" s="190" t="s">
        <v>271</v>
      </c>
      <c r="EB1037" s="190" t="s">
        <v>271</v>
      </c>
      <c r="EC1037" s="190" t="s">
        <v>272</v>
      </c>
      <c r="ED1037" s="190" t="s">
        <v>694</v>
      </c>
      <c r="EE1037" s="190" t="s">
        <v>307</v>
      </c>
      <c r="EF1037" s="190" t="s">
        <v>2895</v>
      </c>
      <c r="EG1037" s="190" t="s">
        <v>321</v>
      </c>
      <c r="EH1037" s="190" t="s">
        <v>380</v>
      </c>
      <c r="EI1037" s="190" t="s">
        <v>319</v>
      </c>
      <c r="EJ1037" s="190" t="s">
        <v>245</v>
      </c>
      <c r="EK1037" s="190" t="s">
        <v>379</v>
      </c>
      <c r="EL1037" s="190" t="s">
        <v>297</v>
      </c>
      <c r="EM1037" s="190" t="s">
        <v>272</v>
      </c>
      <c r="EN1037" s="190" t="s">
        <v>272</v>
      </c>
      <c r="EO1037" s="190" t="s">
        <v>297</v>
      </c>
      <c r="EP1037" s="190" t="s">
        <v>464</v>
      </c>
      <c r="EQ1037" s="190">
        <v>2</v>
      </c>
      <c r="ER1037" s="190" t="s">
        <v>404</v>
      </c>
      <c r="ES1037" s="190" t="s">
        <v>297</v>
      </c>
      <c r="ET1037" s="190" t="s">
        <v>272</v>
      </c>
      <c r="EU1037" s="190" t="s">
        <v>272</v>
      </c>
      <c r="EV1037" s="190" t="s">
        <v>272</v>
      </c>
      <c r="EW1037" s="190" t="s">
        <v>281</v>
      </c>
      <c r="EX1037" s="190">
        <v>3</v>
      </c>
      <c r="EY1037" s="190" t="s">
        <v>318</v>
      </c>
      <c r="EZ1037" s="190" t="s">
        <v>266</v>
      </c>
      <c r="FA1037" s="190" t="s">
        <v>260</v>
      </c>
      <c r="FB1037" s="193">
        <v>1</v>
      </c>
      <c r="FC1037" s="190" t="s">
        <v>276</v>
      </c>
      <c r="FD1037" s="190" t="s">
        <v>271</v>
      </c>
      <c r="FE1037" s="190" t="s">
        <v>271</v>
      </c>
      <c r="FF1037" s="190" t="s">
        <v>263</v>
      </c>
      <c r="FG1037" s="190" t="s">
        <v>1459</v>
      </c>
      <c r="FH1037" s="190" t="s">
        <v>2894</v>
      </c>
      <c r="FI1037" s="190" t="s">
        <v>2893</v>
      </c>
      <c r="FJ1037" s="190" t="s">
        <v>2892</v>
      </c>
      <c r="FK1037" s="190" t="s">
        <v>2891</v>
      </c>
      <c r="FL1037" s="190" t="s">
        <v>2890</v>
      </c>
      <c r="FM1037" s="190" t="s">
        <v>2889</v>
      </c>
      <c r="FN1037" s="190" t="s">
        <v>2888</v>
      </c>
      <c r="FO1037" s="190" t="s">
        <v>2887</v>
      </c>
      <c r="FP1037" s="190" t="s">
        <v>271</v>
      </c>
      <c r="FQ1037" s="193">
        <v>9495</v>
      </c>
      <c r="FR1037" s="193">
        <v>1899</v>
      </c>
      <c r="FS1037" s="190" t="s">
        <v>297</v>
      </c>
      <c r="FT1037" s="190" t="s">
        <v>297</v>
      </c>
      <c r="FU1037" s="190" t="s">
        <v>297</v>
      </c>
      <c r="FV1037" s="190" t="s">
        <v>297</v>
      </c>
      <c r="FW1037" s="190" t="s">
        <v>297</v>
      </c>
      <c r="FX1037" s="190" t="s">
        <v>297</v>
      </c>
      <c r="FY1037" s="190" t="s">
        <v>297</v>
      </c>
      <c r="FZ1037" s="190" t="s">
        <v>297</v>
      </c>
      <c r="GA1037" s="190" t="s">
        <v>272</v>
      </c>
      <c r="GB1037" s="190" t="s">
        <v>297</v>
      </c>
      <c r="GC1037" s="190" t="s">
        <v>297</v>
      </c>
      <c r="GD1037" s="190" t="s">
        <v>297</v>
      </c>
      <c r="GE1037" s="190" t="s">
        <v>272</v>
      </c>
    </row>
    <row r="1038" spans="1:187" x14ac:dyDescent="0.3">
      <c r="A1038" s="190" t="s">
        <v>372</v>
      </c>
      <c r="B1038" s="190">
        <v>3500</v>
      </c>
      <c r="C1038" s="190" t="s">
        <v>204</v>
      </c>
      <c r="D1038" s="190" t="s">
        <v>242</v>
      </c>
      <c r="E1038" s="190" t="s">
        <v>1491</v>
      </c>
      <c r="F1038" s="190" t="s">
        <v>1490</v>
      </c>
      <c r="G1038" s="190" t="s">
        <v>1337</v>
      </c>
      <c r="H1038" s="190" t="s">
        <v>514</v>
      </c>
      <c r="I1038" s="190" t="s">
        <v>513</v>
      </c>
      <c r="J1038" s="190" t="s">
        <v>1489</v>
      </c>
      <c r="K1038" s="190" t="s">
        <v>271</v>
      </c>
      <c r="L1038" s="190" t="s">
        <v>271</v>
      </c>
      <c r="M1038" s="190" t="s">
        <v>271</v>
      </c>
      <c r="N1038" s="190" t="s">
        <v>271</v>
      </c>
      <c r="O1038" s="190" t="s">
        <v>271</v>
      </c>
      <c r="P1038" s="190" t="s">
        <v>271</v>
      </c>
      <c r="Q1038" s="191">
        <v>42370</v>
      </c>
      <c r="R1038" s="191">
        <v>42460</v>
      </c>
      <c r="T1038" s="190" t="s">
        <v>574</v>
      </c>
      <c r="U1038" s="194">
        <v>734471</v>
      </c>
      <c r="V1038" s="190" t="s">
        <v>1488</v>
      </c>
      <c r="W1038" s="190" t="s">
        <v>364</v>
      </c>
      <c r="X1038" s="190" t="s">
        <v>1487</v>
      </c>
      <c r="Y1038" s="190" t="s">
        <v>1430</v>
      </c>
      <c r="Z1038" s="190" t="s">
        <v>1464</v>
      </c>
      <c r="AA1038" s="190" t="s">
        <v>360</v>
      </c>
      <c r="AB1038" s="190" t="s">
        <v>448</v>
      </c>
      <c r="AC1038" s="190" t="s">
        <v>1486</v>
      </c>
      <c r="AD1038" s="190" t="s">
        <v>325</v>
      </c>
      <c r="AE1038" s="190" t="s">
        <v>1485</v>
      </c>
      <c r="AF1038" s="190" t="s">
        <v>1442</v>
      </c>
      <c r="AG1038" s="193">
        <v>0</v>
      </c>
      <c r="AH1038" s="193">
        <v>0</v>
      </c>
      <c r="AI1038" s="193">
        <v>0</v>
      </c>
      <c r="AJ1038" s="193">
        <v>7617</v>
      </c>
      <c r="AK1038" s="193">
        <v>7031</v>
      </c>
      <c r="AL1038" s="193">
        <v>14648</v>
      </c>
      <c r="AM1038" s="193">
        <v>0</v>
      </c>
      <c r="AN1038" s="193">
        <v>0</v>
      </c>
      <c r="AO1038" s="193">
        <v>0</v>
      </c>
      <c r="AP1038" s="193">
        <v>7617</v>
      </c>
      <c r="AQ1038" s="193">
        <v>7031</v>
      </c>
      <c r="AR1038" s="193">
        <v>14648</v>
      </c>
      <c r="AS1038" s="190" t="s">
        <v>271</v>
      </c>
      <c r="AT1038" s="193" t="s">
        <v>271</v>
      </c>
      <c r="AU1038" s="193" t="s">
        <v>271</v>
      </c>
      <c r="AV1038" s="190" t="s">
        <v>271</v>
      </c>
      <c r="AW1038" s="193" t="s">
        <v>271</v>
      </c>
      <c r="AX1038" s="193" t="s">
        <v>271</v>
      </c>
      <c r="AY1038" s="190" t="s">
        <v>287</v>
      </c>
      <c r="AZ1038" s="193">
        <v>14648</v>
      </c>
      <c r="BA1038" s="193">
        <v>0</v>
      </c>
      <c r="BB1038" s="190" t="s">
        <v>271</v>
      </c>
      <c r="BC1038" s="193" t="s">
        <v>271</v>
      </c>
      <c r="BD1038" s="193" t="s">
        <v>271</v>
      </c>
      <c r="BE1038" s="190" t="s">
        <v>271</v>
      </c>
      <c r="BF1038" s="193" t="s">
        <v>271</v>
      </c>
      <c r="BG1038" s="193" t="s">
        <v>271</v>
      </c>
      <c r="BH1038" s="190" t="s">
        <v>287</v>
      </c>
      <c r="BI1038" s="193">
        <v>14648</v>
      </c>
      <c r="BJ1038" s="193">
        <v>0</v>
      </c>
      <c r="BK1038" s="190" t="s">
        <v>271</v>
      </c>
      <c r="BL1038" s="193" t="s">
        <v>271</v>
      </c>
      <c r="BM1038" s="193" t="s">
        <v>271</v>
      </c>
      <c r="BN1038" s="190" t="s">
        <v>271</v>
      </c>
      <c r="BO1038" s="193" t="s">
        <v>271</v>
      </c>
      <c r="BP1038" s="193" t="s">
        <v>271</v>
      </c>
      <c r="BQ1038" s="190" t="s">
        <v>271</v>
      </c>
      <c r="BR1038" s="193" t="s">
        <v>271</v>
      </c>
      <c r="BS1038" s="193" t="s">
        <v>271</v>
      </c>
      <c r="BT1038" s="190" t="s">
        <v>271</v>
      </c>
      <c r="BU1038" s="193" t="s">
        <v>271</v>
      </c>
      <c r="BV1038" s="193" t="s">
        <v>271</v>
      </c>
      <c r="BW1038" s="193" t="s">
        <v>271</v>
      </c>
      <c r="BX1038" s="193" t="s">
        <v>271</v>
      </c>
      <c r="BY1038" s="193">
        <v>0</v>
      </c>
      <c r="BZ1038" s="193" t="s">
        <v>271</v>
      </c>
      <c r="CA1038" s="193" t="s">
        <v>271</v>
      </c>
      <c r="CB1038" s="193">
        <v>0</v>
      </c>
      <c r="CC1038" s="190" t="s">
        <v>271</v>
      </c>
      <c r="CD1038" s="193" t="s">
        <v>271</v>
      </c>
      <c r="CE1038" s="193" t="s">
        <v>271</v>
      </c>
      <c r="CF1038" s="190" t="s">
        <v>271</v>
      </c>
      <c r="CG1038" s="193" t="s">
        <v>271</v>
      </c>
      <c r="CH1038" s="193" t="s">
        <v>271</v>
      </c>
      <c r="CI1038" s="190" t="s">
        <v>271</v>
      </c>
      <c r="CJ1038" s="193" t="s">
        <v>271</v>
      </c>
      <c r="CK1038" s="193" t="s">
        <v>271</v>
      </c>
      <c r="CL1038" s="190" t="s">
        <v>271</v>
      </c>
      <c r="CM1038" s="193" t="s">
        <v>271</v>
      </c>
      <c r="CN1038" s="193" t="s">
        <v>271</v>
      </c>
      <c r="CO1038" s="190" t="s">
        <v>271</v>
      </c>
      <c r="CP1038" s="193" t="s">
        <v>271</v>
      </c>
      <c r="CQ1038" s="193" t="s">
        <v>271</v>
      </c>
      <c r="CR1038" s="190" t="s">
        <v>271</v>
      </c>
      <c r="CS1038" s="193" t="s">
        <v>271</v>
      </c>
      <c r="CT1038" s="193" t="s">
        <v>271</v>
      </c>
      <c r="CU1038" s="190" t="s">
        <v>271</v>
      </c>
      <c r="CV1038" s="193" t="s">
        <v>271</v>
      </c>
      <c r="CW1038" s="193" t="s">
        <v>271</v>
      </c>
      <c r="CX1038" s="190" t="s">
        <v>271</v>
      </c>
      <c r="CY1038" s="193" t="s">
        <v>271</v>
      </c>
      <c r="CZ1038" s="193" t="s">
        <v>271</v>
      </c>
      <c r="DA1038" s="190" t="s">
        <v>271</v>
      </c>
      <c r="DB1038" s="193" t="s">
        <v>271</v>
      </c>
      <c r="DC1038" s="193" t="s">
        <v>271</v>
      </c>
      <c r="DD1038" s="190" t="s">
        <v>271</v>
      </c>
      <c r="DE1038" s="193" t="s">
        <v>271</v>
      </c>
      <c r="DF1038" s="193" t="s">
        <v>271</v>
      </c>
      <c r="DG1038" s="190" t="s">
        <v>271</v>
      </c>
      <c r="DH1038" s="193" t="s">
        <v>271</v>
      </c>
      <c r="DI1038" s="193" t="s">
        <v>271</v>
      </c>
      <c r="DJ1038" s="190" t="s">
        <v>271</v>
      </c>
      <c r="DK1038" s="193" t="s">
        <v>271</v>
      </c>
      <c r="DL1038" s="193" t="s">
        <v>271</v>
      </c>
      <c r="DM1038" s="190" t="s">
        <v>271</v>
      </c>
      <c r="DN1038" s="193" t="s">
        <v>271</v>
      </c>
      <c r="DO1038" s="193" t="s">
        <v>271</v>
      </c>
      <c r="DP1038" s="190" t="s">
        <v>271</v>
      </c>
      <c r="DQ1038" s="193" t="s">
        <v>271</v>
      </c>
      <c r="DR1038" s="193" t="s">
        <v>271</v>
      </c>
      <c r="DS1038" s="190" t="s">
        <v>271</v>
      </c>
      <c r="DT1038" s="193" t="s">
        <v>271</v>
      </c>
      <c r="DU1038" s="193" t="s">
        <v>271</v>
      </c>
      <c r="DV1038" s="190" t="s">
        <v>271</v>
      </c>
      <c r="DW1038" s="193" t="s">
        <v>271</v>
      </c>
      <c r="DX1038" s="193" t="s">
        <v>271</v>
      </c>
      <c r="DY1038" s="190" t="s">
        <v>356</v>
      </c>
      <c r="DZ1038" s="190" t="s">
        <v>297</v>
      </c>
      <c r="EA1038" s="190" t="s">
        <v>271</v>
      </c>
      <c r="EB1038" s="190" t="s">
        <v>271</v>
      </c>
      <c r="EC1038" s="190" t="s">
        <v>297</v>
      </c>
      <c r="ED1038" s="190" t="s">
        <v>271</v>
      </c>
      <c r="EE1038" s="190" t="s">
        <v>271</v>
      </c>
      <c r="EF1038" s="190" t="s">
        <v>271</v>
      </c>
      <c r="EG1038" s="190" t="s">
        <v>352</v>
      </c>
      <c r="EH1038" s="190" t="s">
        <v>284</v>
      </c>
      <c r="EI1038" s="190" t="s">
        <v>319</v>
      </c>
      <c r="EJ1038" s="190" t="s">
        <v>245</v>
      </c>
      <c r="EK1038" s="190" t="s">
        <v>379</v>
      </c>
      <c r="EL1038" s="190" t="s">
        <v>272</v>
      </c>
      <c r="EM1038" s="190" t="s">
        <v>272</v>
      </c>
      <c r="EN1038" s="190" t="s">
        <v>272</v>
      </c>
      <c r="EO1038" s="190" t="s">
        <v>272</v>
      </c>
      <c r="EP1038" s="190" t="s">
        <v>378</v>
      </c>
      <c r="EQ1038" s="190">
        <v>4</v>
      </c>
      <c r="ER1038" s="190" t="s">
        <v>349</v>
      </c>
      <c r="ES1038" s="190" t="s">
        <v>272</v>
      </c>
      <c r="ET1038" s="190" t="s">
        <v>272</v>
      </c>
      <c r="EU1038" s="190" t="s">
        <v>272</v>
      </c>
      <c r="EV1038" s="190" t="s">
        <v>272</v>
      </c>
      <c r="EW1038" s="190" t="s">
        <v>303</v>
      </c>
      <c r="EX1038" s="190">
        <v>4</v>
      </c>
      <c r="EY1038" s="190" t="s">
        <v>318</v>
      </c>
      <c r="EZ1038" s="190" t="s">
        <v>266</v>
      </c>
      <c r="FA1038" s="190" t="s">
        <v>259</v>
      </c>
      <c r="FB1038" s="193">
        <v>0</v>
      </c>
      <c r="FC1038" s="190" t="s">
        <v>271</v>
      </c>
      <c r="FD1038" s="190" t="s">
        <v>271</v>
      </c>
      <c r="FE1038" s="190" t="s">
        <v>271</v>
      </c>
      <c r="FF1038" s="190" t="s">
        <v>262</v>
      </c>
      <c r="FG1038" s="190" t="s">
        <v>271</v>
      </c>
      <c r="FH1038" s="190" t="s">
        <v>271</v>
      </c>
      <c r="FI1038" s="190" t="s">
        <v>271</v>
      </c>
      <c r="FJ1038" s="190" t="s">
        <v>271</v>
      </c>
      <c r="FK1038" s="190" t="s">
        <v>271</v>
      </c>
      <c r="FL1038" s="190" t="s">
        <v>271</v>
      </c>
      <c r="FM1038" s="190" t="s">
        <v>271</v>
      </c>
      <c r="FN1038" s="190" t="s">
        <v>271</v>
      </c>
      <c r="FO1038" s="190" t="s">
        <v>1484</v>
      </c>
      <c r="FP1038" s="190" t="s">
        <v>271</v>
      </c>
      <c r="FQ1038" s="193">
        <v>0</v>
      </c>
      <c r="FR1038" s="193">
        <v>14648</v>
      </c>
      <c r="FS1038" s="190" t="s">
        <v>297</v>
      </c>
      <c r="FT1038" s="190" t="s">
        <v>297</v>
      </c>
      <c r="FU1038" s="190" t="s">
        <v>272</v>
      </c>
      <c r="FV1038" s="190" t="s">
        <v>297</v>
      </c>
      <c r="FW1038" s="190" t="s">
        <v>297</v>
      </c>
      <c r="FX1038" s="190" t="s">
        <v>297</v>
      </c>
      <c r="FY1038" s="190" t="s">
        <v>297</v>
      </c>
      <c r="FZ1038" s="190" t="s">
        <v>297</v>
      </c>
      <c r="GA1038" s="190" t="s">
        <v>297</v>
      </c>
      <c r="GB1038" s="190" t="s">
        <v>297</v>
      </c>
      <c r="GC1038" s="190" t="s">
        <v>297</v>
      </c>
      <c r="GD1038" s="190" t="s">
        <v>297</v>
      </c>
      <c r="GE1038" s="190" t="s">
        <v>297</v>
      </c>
    </row>
    <row r="1039" spans="1:187" x14ac:dyDescent="0.3">
      <c r="A1039" s="190" t="s">
        <v>372</v>
      </c>
      <c r="B1039" s="190">
        <v>3506</v>
      </c>
      <c r="C1039" s="190" t="s">
        <v>204</v>
      </c>
      <c r="D1039" s="190" t="s">
        <v>242</v>
      </c>
      <c r="E1039" s="190" t="s">
        <v>1483</v>
      </c>
      <c r="F1039" s="190" t="s">
        <v>1482</v>
      </c>
      <c r="G1039" s="190" t="s">
        <v>1337</v>
      </c>
      <c r="H1039" s="190" t="s">
        <v>1272</v>
      </c>
      <c r="I1039" s="190" t="s">
        <v>301</v>
      </c>
      <c r="J1039" s="190" t="s">
        <v>1481</v>
      </c>
      <c r="K1039" s="190" t="s">
        <v>271</v>
      </c>
      <c r="L1039" s="190" t="s">
        <v>271</v>
      </c>
      <c r="M1039" s="190" t="s">
        <v>271</v>
      </c>
      <c r="N1039" s="190" t="s">
        <v>271</v>
      </c>
      <c r="O1039" s="190" t="s">
        <v>271</v>
      </c>
      <c r="P1039" s="190" t="s">
        <v>271</v>
      </c>
      <c r="Q1039" s="191">
        <v>42401</v>
      </c>
      <c r="R1039" s="191">
        <v>42766</v>
      </c>
      <c r="T1039" s="190" t="s">
        <v>391</v>
      </c>
      <c r="U1039" s="194">
        <v>100000</v>
      </c>
      <c r="V1039" s="190" t="s">
        <v>1480</v>
      </c>
      <c r="W1039" s="190" t="s">
        <v>364</v>
      </c>
      <c r="X1039" s="190" t="s">
        <v>1479</v>
      </c>
      <c r="Y1039" s="190" t="s">
        <v>362</v>
      </c>
      <c r="Z1039" s="190" t="s">
        <v>361</v>
      </c>
      <c r="AA1039" s="190" t="s">
        <v>360</v>
      </c>
      <c r="AB1039" s="190" t="s">
        <v>310</v>
      </c>
      <c r="AC1039" s="190" t="s">
        <v>1478</v>
      </c>
      <c r="AD1039" s="190" t="s">
        <v>325</v>
      </c>
      <c r="AE1039" s="190" t="s">
        <v>1477</v>
      </c>
      <c r="AF1039" s="190" t="s">
        <v>1476</v>
      </c>
      <c r="AG1039" s="193">
        <v>0</v>
      </c>
      <c r="AH1039" s="193" t="s">
        <v>271</v>
      </c>
      <c r="AI1039" s="193">
        <v>0</v>
      </c>
      <c r="AJ1039" s="193">
        <v>1050</v>
      </c>
      <c r="AK1039" s="193" t="s">
        <v>271</v>
      </c>
      <c r="AL1039" s="193">
        <v>1050</v>
      </c>
      <c r="AM1039" s="193" t="s">
        <v>271</v>
      </c>
      <c r="AN1039" s="193" t="s">
        <v>271</v>
      </c>
      <c r="AO1039" s="193">
        <v>0</v>
      </c>
      <c r="AP1039" s="193" t="s">
        <v>271</v>
      </c>
      <c r="AQ1039" s="193" t="s">
        <v>271</v>
      </c>
      <c r="AR1039" s="193">
        <v>0</v>
      </c>
      <c r="AS1039" s="190" t="s">
        <v>271</v>
      </c>
      <c r="AT1039" s="193" t="s">
        <v>271</v>
      </c>
      <c r="AU1039" s="193" t="s">
        <v>271</v>
      </c>
      <c r="AV1039" s="190" t="s">
        <v>271</v>
      </c>
      <c r="AW1039" s="193" t="s">
        <v>271</v>
      </c>
      <c r="AX1039" s="193" t="s">
        <v>271</v>
      </c>
      <c r="AY1039" s="190" t="s">
        <v>271</v>
      </c>
      <c r="AZ1039" s="193" t="s">
        <v>271</v>
      </c>
      <c r="BA1039" s="193" t="s">
        <v>271</v>
      </c>
      <c r="BB1039" s="190" t="s">
        <v>271</v>
      </c>
      <c r="BC1039" s="193" t="s">
        <v>271</v>
      </c>
      <c r="BD1039" s="193" t="s">
        <v>271</v>
      </c>
      <c r="BE1039" s="190" t="s">
        <v>271</v>
      </c>
      <c r="BF1039" s="193" t="s">
        <v>271</v>
      </c>
      <c r="BG1039" s="193" t="s">
        <v>271</v>
      </c>
      <c r="BH1039" s="190" t="s">
        <v>271</v>
      </c>
      <c r="BI1039" s="193" t="s">
        <v>271</v>
      </c>
      <c r="BJ1039" s="193" t="s">
        <v>271</v>
      </c>
      <c r="BK1039" s="190" t="s">
        <v>271</v>
      </c>
      <c r="BL1039" s="193" t="s">
        <v>271</v>
      </c>
      <c r="BM1039" s="193" t="s">
        <v>271</v>
      </c>
      <c r="BN1039" s="190" t="s">
        <v>271</v>
      </c>
      <c r="BO1039" s="193" t="s">
        <v>271</v>
      </c>
      <c r="BP1039" s="193" t="s">
        <v>271</v>
      </c>
      <c r="BQ1039" s="190" t="s">
        <v>271</v>
      </c>
      <c r="BR1039" s="193" t="s">
        <v>271</v>
      </c>
      <c r="BS1039" s="193" t="s">
        <v>271</v>
      </c>
      <c r="BT1039" s="190" t="s">
        <v>271</v>
      </c>
      <c r="BU1039" s="193" t="s">
        <v>271</v>
      </c>
      <c r="BV1039" s="193" t="s">
        <v>271</v>
      </c>
      <c r="BW1039" s="193" t="s">
        <v>271</v>
      </c>
      <c r="BX1039" s="193" t="s">
        <v>271</v>
      </c>
      <c r="BY1039" s="193">
        <v>0</v>
      </c>
      <c r="BZ1039" s="193" t="s">
        <v>271</v>
      </c>
      <c r="CA1039" s="193" t="s">
        <v>271</v>
      </c>
      <c r="CB1039" s="193">
        <v>0</v>
      </c>
      <c r="CC1039" s="190" t="s">
        <v>271</v>
      </c>
      <c r="CD1039" s="193" t="s">
        <v>271</v>
      </c>
      <c r="CE1039" s="193" t="s">
        <v>271</v>
      </c>
      <c r="CF1039" s="190" t="s">
        <v>271</v>
      </c>
      <c r="CG1039" s="193" t="s">
        <v>271</v>
      </c>
      <c r="CH1039" s="193" t="s">
        <v>271</v>
      </c>
      <c r="CI1039" s="190" t="s">
        <v>271</v>
      </c>
      <c r="CJ1039" s="193" t="s">
        <v>271</v>
      </c>
      <c r="CK1039" s="193" t="s">
        <v>271</v>
      </c>
      <c r="CL1039" s="190" t="s">
        <v>271</v>
      </c>
      <c r="CM1039" s="193" t="s">
        <v>271</v>
      </c>
      <c r="CN1039" s="193" t="s">
        <v>271</v>
      </c>
      <c r="CO1039" s="190" t="s">
        <v>287</v>
      </c>
      <c r="CP1039" s="193">
        <v>0</v>
      </c>
      <c r="CQ1039" s="193">
        <v>0</v>
      </c>
      <c r="CR1039" s="190" t="s">
        <v>271</v>
      </c>
      <c r="CS1039" s="193" t="s">
        <v>271</v>
      </c>
      <c r="CT1039" s="193" t="s">
        <v>271</v>
      </c>
      <c r="CU1039" s="190" t="s">
        <v>271</v>
      </c>
      <c r="CV1039" s="193" t="s">
        <v>271</v>
      </c>
      <c r="CW1039" s="193" t="s">
        <v>271</v>
      </c>
      <c r="CX1039" s="190" t="s">
        <v>271</v>
      </c>
      <c r="CY1039" s="193" t="s">
        <v>271</v>
      </c>
      <c r="CZ1039" s="193" t="s">
        <v>271</v>
      </c>
      <c r="DA1039" s="190" t="s">
        <v>271</v>
      </c>
      <c r="DB1039" s="193" t="s">
        <v>271</v>
      </c>
      <c r="DC1039" s="193" t="s">
        <v>271</v>
      </c>
      <c r="DD1039" s="190" t="s">
        <v>271</v>
      </c>
      <c r="DE1039" s="193" t="s">
        <v>271</v>
      </c>
      <c r="DF1039" s="193" t="s">
        <v>271</v>
      </c>
      <c r="DG1039" s="190" t="s">
        <v>271</v>
      </c>
      <c r="DH1039" s="193" t="s">
        <v>271</v>
      </c>
      <c r="DI1039" s="193" t="s">
        <v>271</v>
      </c>
      <c r="DJ1039" s="190" t="s">
        <v>271</v>
      </c>
      <c r="DK1039" s="193" t="s">
        <v>271</v>
      </c>
      <c r="DL1039" s="193" t="s">
        <v>271</v>
      </c>
      <c r="DM1039" s="190" t="s">
        <v>271</v>
      </c>
      <c r="DN1039" s="193" t="s">
        <v>271</v>
      </c>
      <c r="DO1039" s="193" t="s">
        <v>271</v>
      </c>
      <c r="DP1039" s="190" t="s">
        <v>271</v>
      </c>
      <c r="DQ1039" s="193" t="s">
        <v>271</v>
      </c>
      <c r="DR1039" s="193" t="s">
        <v>271</v>
      </c>
      <c r="DS1039" s="190" t="s">
        <v>271</v>
      </c>
      <c r="DT1039" s="193" t="s">
        <v>271</v>
      </c>
      <c r="DU1039" s="193" t="s">
        <v>271</v>
      </c>
      <c r="DV1039" s="190" t="s">
        <v>287</v>
      </c>
      <c r="DW1039" s="193">
        <v>0</v>
      </c>
      <c r="DX1039" s="193">
        <v>0</v>
      </c>
      <c r="DY1039" s="190" t="s">
        <v>655</v>
      </c>
      <c r="DZ1039" s="190" t="s">
        <v>297</v>
      </c>
      <c r="EA1039" s="190" t="s">
        <v>271</v>
      </c>
      <c r="EB1039" s="190" t="s">
        <v>271</v>
      </c>
      <c r="EC1039" s="190" t="s">
        <v>297</v>
      </c>
      <c r="ED1039" s="190" t="s">
        <v>271</v>
      </c>
      <c r="EE1039" s="190" t="s">
        <v>271</v>
      </c>
      <c r="EF1039" s="190" t="s">
        <v>1475</v>
      </c>
      <c r="EG1039" s="190" t="s">
        <v>352</v>
      </c>
      <c r="EH1039" s="190" t="s">
        <v>284</v>
      </c>
      <c r="EI1039" s="190" t="s">
        <v>483</v>
      </c>
      <c r="EJ1039" s="190" t="s">
        <v>246</v>
      </c>
      <c r="EK1039" s="190" t="s">
        <v>379</v>
      </c>
      <c r="EL1039" s="190" t="s">
        <v>272</v>
      </c>
      <c r="EM1039" s="190" t="s">
        <v>272</v>
      </c>
      <c r="EN1039" s="190" t="s">
        <v>272</v>
      </c>
      <c r="EO1039" s="190" t="s">
        <v>297</v>
      </c>
      <c r="EP1039" s="190" t="s">
        <v>464</v>
      </c>
      <c r="EQ1039" s="190">
        <v>3</v>
      </c>
      <c r="ER1039" s="190" t="s">
        <v>349</v>
      </c>
      <c r="ES1039" s="190" t="s">
        <v>272</v>
      </c>
      <c r="ET1039" s="190" t="s">
        <v>272</v>
      </c>
      <c r="EU1039" s="190" t="s">
        <v>297</v>
      </c>
      <c r="EV1039" s="190" t="s">
        <v>297</v>
      </c>
      <c r="EW1039" s="190" t="s">
        <v>601</v>
      </c>
      <c r="EX1039" s="190">
        <v>2</v>
      </c>
      <c r="EY1039" s="190" t="s">
        <v>302</v>
      </c>
      <c r="EZ1039" s="190" t="s">
        <v>268</v>
      </c>
      <c r="FA1039" s="190" t="s">
        <v>259</v>
      </c>
      <c r="FB1039" s="193">
        <v>0</v>
      </c>
      <c r="FC1039" s="190" t="s">
        <v>271</v>
      </c>
      <c r="FD1039" s="190" t="s">
        <v>271</v>
      </c>
      <c r="FE1039" s="190" t="s">
        <v>271</v>
      </c>
      <c r="FF1039" s="190" t="s">
        <v>262</v>
      </c>
      <c r="FG1039" s="190" t="s">
        <v>271</v>
      </c>
      <c r="FH1039" s="190" t="s">
        <v>271</v>
      </c>
      <c r="FI1039" s="190" t="s">
        <v>1474</v>
      </c>
      <c r="FJ1039" s="190" t="s">
        <v>345</v>
      </c>
      <c r="FK1039" s="190" t="s">
        <v>271</v>
      </c>
      <c r="FL1039" s="190" t="s">
        <v>1473</v>
      </c>
      <c r="FM1039" s="190" t="s">
        <v>1472</v>
      </c>
      <c r="FN1039" s="190" t="s">
        <v>271</v>
      </c>
      <c r="FO1039" s="190" t="s">
        <v>1471</v>
      </c>
      <c r="FP1039" s="190" t="s">
        <v>271</v>
      </c>
      <c r="FQ1039" s="193">
        <v>0</v>
      </c>
      <c r="FR1039" s="193">
        <v>0</v>
      </c>
      <c r="FS1039" s="190" t="s">
        <v>297</v>
      </c>
      <c r="FT1039" s="190" t="s">
        <v>297</v>
      </c>
      <c r="FU1039" s="190" t="s">
        <v>297</v>
      </c>
      <c r="FV1039" s="190" t="s">
        <v>297</v>
      </c>
      <c r="FW1039" s="190" t="s">
        <v>297</v>
      </c>
      <c r="FX1039" s="190" t="s">
        <v>297</v>
      </c>
      <c r="FY1039" s="190" t="s">
        <v>297</v>
      </c>
      <c r="FZ1039" s="190" t="s">
        <v>297</v>
      </c>
      <c r="GA1039" s="190" t="s">
        <v>297</v>
      </c>
      <c r="GB1039" s="190" t="s">
        <v>297</v>
      </c>
      <c r="GC1039" s="190" t="s">
        <v>272</v>
      </c>
      <c r="GD1039" s="190" t="s">
        <v>297</v>
      </c>
      <c r="GE1039" s="190" t="s">
        <v>297</v>
      </c>
    </row>
    <row r="1040" spans="1:187" x14ac:dyDescent="0.3">
      <c r="A1040" s="190" t="s">
        <v>372</v>
      </c>
      <c r="B1040" s="190">
        <v>3507</v>
      </c>
      <c r="C1040" s="190" t="s">
        <v>204</v>
      </c>
      <c r="D1040" s="190" t="s">
        <v>242</v>
      </c>
      <c r="E1040" s="190" t="s">
        <v>1470</v>
      </c>
      <c r="F1040" s="190" t="s">
        <v>1469</v>
      </c>
      <c r="G1040" s="190" t="s">
        <v>1337</v>
      </c>
      <c r="H1040" s="190" t="s">
        <v>514</v>
      </c>
      <c r="I1040" s="190" t="s">
        <v>513</v>
      </c>
      <c r="J1040" s="190" t="s">
        <v>1468</v>
      </c>
      <c r="K1040" s="190" t="s">
        <v>271</v>
      </c>
      <c r="L1040" s="190" t="s">
        <v>271</v>
      </c>
      <c r="M1040" s="190" t="s">
        <v>271</v>
      </c>
      <c r="N1040" s="190" t="s">
        <v>271</v>
      </c>
      <c r="O1040" s="190" t="s">
        <v>271</v>
      </c>
      <c r="P1040" s="190" t="s">
        <v>271</v>
      </c>
      <c r="Q1040" s="191">
        <v>41880</v>
      </c>
      <c r="R1040" s="191">
        <v>42369</v>
      </c>
      <c r="S1040" s="191">
        <v>42582</v>
      </c>
      <c r="T1040" s="190" t="s">
        <v>452</v>
      </c>
      <c r="U1040" s="194">
        <v>512327.53</v>
      </c>
      <c r="V1040" s="190" t="s">
        <v>1467</v>
      </c>
      <c r="W1040" s="190" t="s">
        <v>364</v>
      </c>
      <c r="X1040" s="190" t="s">
        <v>1466</v>
      </c>
      <c r="Y1040" s="190" t="s">
        <v>1465</v>
      </c>
      <c r="Z1040" s="190" t="s">
        <v>1464</v>
      </c>
      <c r="AA1040" s="190" t="s">
        <v>1428</v>
      </c>
      <c r="AB1040" s="190" t="s">
        <v>291</v>
      </c>
      <c r="AC1040" s="190" t="s">
        <v>1463</v>
      </c>
      <c r="AD1040" s="190" t="s">
        <v>325</v>
      </c>
      <c r="AE1040" s="190" t="s">
        <v>1462</v>
      </c>
      <c r="AF1040" s="190" t="s">
        <v>1461</v>
      </c>
      <c r="AG1040" s="193">
        <v>0</v>
      </c>
      <c r="AH1040" s="193">
        <v>0</v>
      </c>
      <c r="AI1040" s="193">
        <v>0</v>
      </c>
      <c r="AJ1040" s="193">
        <v>42294</v>
      </c>
      <c r="AK1040" s="193">
        <v>22374</v>
      </c>
      <c r="AL1040" s="193">
        <v>64668</v>
      </c>
      <c r="AM1040" s="193">
        <v>0</v>
      </c>
      <c r="AN1040" s="193">
        <v>0</v>
      </c>
      <c r="AO1040" s="193">
        <v>0</v>
      </c>
      <c r="AP1040" s="193">
        <v>42294</v>
      </c>
      <c r="AQ1040" s="193">
        <v>22374</v>
      </c>
      <c r="AR1040" s="193">
        <v>64668</v>
      </c>
      <c r="AS1040" s="190" t="s">
        <v>271</v>
      </c>
      <c r="AT1040" s="193" t="s">
        <v>271</v>
      </c>
      <c r="AU1040" s="193" t="s">
        <v>271</v>
      </c>
      <c r="AV1040" s="190" t="s">
        <v>271</v>
      </c>
      <c r="AW1040" s="193" t="s">
        <v>271</v>
      </c>
      <c r="AX1040" s="193" t="s">
        <v>271</v>
      </c>
      <c r="AY1040" s="190" t="s">
        <v>271</v>
      </c>
      <c r="AZ1040" s="193" t="s">
        <v>271</v>
      </c>
      <c r="BA1040" s="193" t="s">
        <v>271</v>
      </c>
      <c r="BB1040" s="190" t="s">
        <v>271</v>
      </c>
      <c r="BC1040" s="193" t="s">
        <v>271</v>
      </c>
      <c r="BD1040" s="193" t="s">
        <v>271</v>
      </c>
      <c r="BE1040" s="190" t="s">
        <v>271</v>
      </c>
      <c r="BF1040" s="193" t="s">
        <v>271</v>
      </c>
      <c r="BG1040" s="193" t="s">
        <v>271</v>
      </c>
      <c r="BH1040" s="190" t="s">
        <v>271</v>
      </c>
      <c r="BI1040" s="193" t="s">
        <v>271</v>
      </c>
      <c r="BJ1040" s="193" t="s">
        <v>271</v>
      </c>
      <c r="BK1040" s="190" t="s">
        <v>271</v>
      </c>
      <c r="BL1040" s="193" t="s">
        <v>271</v>
      </c>
      <c r="BM1040" s="193" t="s">
        <v>271</v>
      </c>
      <c r="BN1040" s="190" t="s">
        <v>271</v>
      </c>
      <c r="BO1040" s="193" t="s">
        <v>271</v>
      </c>
      <c r="BP1040" s="193" t="s">
        <v>271</v>
      </c>
      <c r="BQ1040" s="190" t="s">
        <v>271</v>
      </c>
      <c r="BR1040" s="193" t="s">
        <v>271</v>
      </c>
      <c r="BS1040" s="193" t="s">
        <v>271</v>
      </c>
      <c r="BT1040" s="190" t="s">
        <v>287</v>
      </c>
      <c r="BU1040" s="193">
        <v>64668</v>
      </c>
      <c r="BV1040" s="193">
        <v>0</v>
      </c>
      <c r="BW1040" s="193">
        <v>0</v>
      </c>
      <c r="BX1040" s="193">
        <v>0</v>
      </c>
      <c r="BY1040" s="193">
        <v>0</v>
      </c>
      <c r="BZ1040" s="193">
        <v>42294</v>
      </c>
      <c r="CA1040" s="193">
        <v>22374</v>
      </c>
      <c r="CB1040" s="193">
        <v>64668</v>
      </c>
      <c r="CC1040" s="190" t="s">
        <v>271</v>
      </c>
      <c r="CD1040" s="193" t="s">
        <v>271</v>
      </c>
      <c r="CE1040" s="193" t="s">
        <v>271</v>
      </c>
      <c r="CF1040" s="190" t="s">
        <v>271</v>
      </c>
      <c r="CG1040" s="193" t="s">
        <v>271</v>
      </c>
      <c r="CH1040" s="193" t="s">
        <v>271</v>
      </c>
      <c r="CI1040" s="190" t="s">
        <v>271</v>
      </c>
      <c r="CJ1040" s="193" t="s">
        <v>271</v>
      </c>
      <c r="CK1040" s="193" t="s">
        <v>271</v>
      </c>
      <c r="CL1040" s="190" t="s">
        <v>287</v>
      </c>
      <c r="CM1040" s="193">
        <v>64668</v>
      </c>
      <c r="CN1040" s="193">
        <v>0</v>
      </c>
      <c r="CO1040" s="190" t="s">
        <v>271</v>
      </c>
      <c r="CP1040" s="193" t="s">
        <v>271</v>
      </c>
      <c r="CQ1040" s="193" t="s">
        <v>271</v>
      </c>
      <c r="CR1040" s="190" t="s">
        <v>271</v>
      </c>
      <c r="CS1040" s="193" t="s">
        <v>271</v>
      </c>
      <c r="CT1040" s="193" t="s">
        <v>271</v>
      </c>
      <c r="CU1040" s="190" t="s">
        <v>271</v>
      </c>
      <c r="CV1040" s="193" t="s">
        <v>271</v>
      </c>
      <c r="CW1040" s="193" t="s">
        <v>271</v>
      </c>
      <c r="CX1040" s="190" t="s">
        <v>287</v>
      </c>
      <c r="CY1040" s="193">
        <v>64668</v>
      </c>
      <c r="CZ1040" s="193">
        <v>0</v>
      </c>
      <c r="DA1040" s="190" t="s">
        <v>271</v>
      </c>
      <c r="DB1040" s="193" t="s">
        <v>271</v>
      </c>
      <c r="DC1040" s="193" t="s">
        <v>271</v>
      </c>
      <c r="DD1040" s="190" t="s">
        <v>271</v>
      </c>
      <c r="DE1040" s="193" t="s">
        <v>271</v>
      </c>
      <c r="DF1040" s="193" t="s">
        <v>271</v>
      </c>
      <c r="DG1040" s="190" t="s">
        <v>271</v>
      </c>
      <c r="DH1040" s="193" t="s">
        <v>271</v>
      </c>
      <c r="DI1040" s="193" t="s">
        <v>271</v>
      </c>
      <c r="DJ1040" s="190" t="s">
        <v>271</v>
      </c>
      <c r="DK1040" s="193" t="s">
        <v>271</v>
      </c>
      <c r="DL1040" s="193" t="s">
        <v>271</v>
      </c>
      <c r="DM1040" s="190" t="s">
        <v>287</v>
      </c>
      <c r="DN1040" s="193">
        <v>64668</v>
      </c>
      <c r="DO1040" s="193">
        <v>0</v>
      </c>
      <c r="DP1040" s="190" t="s">
        <v>271</v>
      </c>
      <c r="DQ1040" s="193" t="s">
        <v>271</v>
      </c>
      <c r="DR1040" s="193" t="s">
        <v>271</v>
      </c>
      <c r="DS1040" s="190" t="s">
        <v>271</v>
      </c>
      <c r="DT1040" s="193" t="s">
        <v>271</v>
      </c>
      <c r="DU1040" s="193" t="s">
        <v>271</v>
      </c>
      <c r="DV1040" s="190" t="s">
        <v>271</v>
      </c>
      <c r="DW1040" s="193" t="s">
        <v>271</v>
      </c>
      <c r="DX1040" s="193" t="s">
        <v>271</v>
      </c>
      <c r="DY1040" s="190" t="s">
        <v>356</v>
      </c>
      <c r="DZ1040" s="190" t="s">
        <v>272</v>
      </c>
      <c r="EA1040" s="190" t="s">
        <v>427</v>
      </c>
      <c r="EB1040" s="190" t="s">
        <v>307</v>
      </c>
      <c r="EC1040" s="190" t="s">
        <v>297</v>
      </c>
      <c r="ED1040" s="190" t="s">
        <v>271</v>
      </c>
      <c r="EE1040" s="190" t="s">
        <v>271</v>
      </c>
      <c r="EF1040" s="190" t="s">
        <v>1460</v>
      </c>
      <c r="EG1040" s="190" t="s">
        <v>321</v>
      </c>
      <c r="EH1040" s="190" t="s">
        <v>380</v>
      </c>
      <c r="EI1040" s="190" t="s">
        <v>319</v>
      </c>
      <c r="EJ1040" s="190" t="s">
        <v>245</v>
      </c>
      <c r="EK1040" s="190" t="s">
        <v>351</v>
      </c>
      <c r="EL1040" s="190" t="s">
        <v>297</v>
      </c>
      <c r="EM1040" s="190" t="s">
        <v>272</v>
      </c>
      <c r="EN1040" s="190" t="s">
        <v>272</v>
      </c>
      <c r="EO1040" s="190" t="s">
        <v>297</v>
      </c>
      <c r="EP1040" s="190" t="s">
        <v>281</v>
      </c>
      <c r="EQ1040" s="190">
        <v>2</v>
      </c>
      <c r="ER1040" s="190" t="s">
        <v>404</v>
      </c>
      <c r="ES1040" s="190" t="s">
        <v>297</v>
      </c>
      <c r="ET1040" s="190" t="s">
        <v>272</v>
      </c>
      <c r="EU1040" s="190" t="s">
        <v>272</v>
      </c>
      <c r="EV1040" s="190" t="s">
        <v>272</v>
      </c>
      <c r="EW1040" s="190" t="s">
        <v>281</v>
      </c>
      <c r="EX1040" s="190">
        <v>3</v>
      </c>
      <c r="EY1040" s="190" t="s">
        <v>318</v>
      </c>
      <c r="EZ1040" s="190" t="s">
        <v>266</v>
      </c>
      <c r="FA1040" s="190" t="s">
        <v>260</v>
      </c>
      <c r="FB1040" s="193">
        <v>0</v>
      </c>
      <c r="FC1040" s="190" t="s">
        <v>271</v>
      </c>
      <c r="FD1040" s="190" t="s">
        <v>271</v>
      </c>
      <c r="FE1040" s="190" t="s">
        <v>271</v>
      </c>
      <c r="FF1040" s="190" t="s">
        <v>263</v>
      </c>
      <c r="FG1040" s="190" t="s">
        <v>1459</v>
      </c>
      <c r="FH1040" s="190" t="s">
        <v>1458</v>
      </c>
      <c r="FI1040" s="190" t="s">
        <v>1457</v>
      </c>
      <c r="FJ1040" s="190" t="s">
        <v>1456</v>
      </c>
      <c r="FK1040" s="190" t="s">
        <v>1455</v>
      </c>
      <c r="FL1040" s="190" t="s">
        <v>1454</v>
      </c>
      <c r="FM1040" s="190" t="s">
        <v>1453</v>
      </c>
      <c r="FN1040" s="190" t="s">
        <v>1452</v>
      </c>
      <c r="FO1040" s="190" t="s">
        <v>1451</v>
      </c>
      <c r="FP1040" s="190" t="s">
        <v>271</v>
      </c>
      <c r="FQ1040" s="193">
        <v>0</v>
      </c>
      <c r="FR1040" s="193">
        <v>64668</v>
      </c>
      <c r="FS1040" s="190" t="s">
        <v>297</v>
      </c>
      <c r="FT1040" s="190" t="s">
        <v>297</v>
      </c>
      <c r="FU1040" s="190" t="s">
        <v>272</v>
      </c>
      <c r="FV1040" s="190" t="s">
        <v>297</v>
      </c>
      <c r="FW1040" s="190" t="s">
        <v>297</v>
      </c>
      <c r="FX1040" s="190" t="s">
        <v>297</v>
      </c>
      <c r="FY1040" s="190" t="s">
        <v>297</v>
      </c>
      <c r="FZ1040" s="190" t="s">
        <v>297</v>
      </c>
      <c r="GA1040" s="190" t="s">
        <v>297</v>
      </c>
      <c r="GB1040" s="190" t="s">
        <v>297</v>
      </c>
      <c r="GC1040" s="190" t="s">
        <v>297</v>
      </c>
      <c r="GD1040" s="190" t="s">
        <v>297</v>
      </c>
      <c r="GE1040" s="190" t="s">
        <v>272</v>
      </c>
    </row>
    <row r="1041" spans="1:187" x14ac:dyDescent="0.3">
      <c r="A1041" s="190" t="s">
        <v>372</v>
      </c>
      <c r="B1041" s="190">
        <v>3508</v>
      </c>
      <c r="C1041" s="190" t="s">
        <v>204</v>
      </c>
      <c r="D1041" s="190" t="s">
        <v>242</v>
      </c>
      <c r="E1041" s="190" t="s">
        <v>1450</v>
      </c>
      <c r="F1041" s="190" t="s">
        <v>1449</v>
      </c>
      <c r="G1041" s="190" t="s">
        <v>1337</v>
      </c>
      <c r="H1041" s="190" t="s">
        <v>514</v>
      </c>
      <c r="I1041" s="190" t="s">
        <v>513</v>
      </c>
      <c r="J1041" s="190" t="s">
        <v>1446</v>
      </c>
      <c r="K1041" s="190" t="s">
        <v>271</v>
      </c>
      <c r="L1041" s="190" t="s">
        <v>271</v>
      </c>
      <c r="M1041" s="190" t="s">
        <v>271</v>
      </c>
      <c r="N1041" s="190" t="s">
        <v>271</v>
      </c>
      <c r="O1041" s="190" t="s">
        <v>271</v>
      </c>
      <c r="P1041" s="190" t="s">
        <v>271</v>
      </c>
      <c r="Q1041" s="191">
        <v>42277</v>
      </c>
      <c r="R1041" s="191">
        <v>43008</v>
      </c>
      <c r="T1041" s="190" t="s">
        <v>391</v>
      </c>
      <c r="U1041" s="194">
        <v>351640</v>
      </c>
      <c r="V1041" s="190" t="s">
        <v>1430</v>
      </c>
      <c r="W1041" s="190" t="s">
        <v>1429</v>
      </c>
      <c r="X1041" s="190" t="s">
        <v>1445</v>
      </c>
      <c r="Y1041" s="190" t="s">
        <v>1427</v>
      </c>
      <c r="Z1041" s="190" t="s">
        <v>1426</v>
      </c>
      <c r="AA1041" s="190" t="s">
        <v>1425</v>
      </c>
      <c r="AB1041" s="190" t="s">
        <v>310</v>
      </c>
      <c r="AC1041" s="190" t="s">
        <v>1444</v>
      </c>
      <c r="AD1041" s="190" t="s">
        <v>325</v>
      </c>
      <c r="AE1041" s="190" t="s">
        <v>1443</v>
      </c>
      <c r="AF1041" s="190" t="s">
        <v>1442</v>
      </c>
      <c r="AG1041" s="193">
        <v>0</v>
      </c>
      <c r="AH1041" s="193">
        <v>0</v>
      </c>
      <c r="AI1041" s="193">
        <v>0</v>
      </c>
      <c r="AJ1041" s="193">
        <v>35151</v>
      </c>
      <c r="AK1041" s="193">
        <v>15065</v>
      </c>
      <c r="AL1041" s="193">
        <v>50215</v>
      </c>
      <c r="AM1041" s="193">
        <v>0</v>
      </c>
      <c r="AN1041" s="193">
        <v>0</v>
      </c>
      <c r="AO1041" s="193">
        <v>0</v>
      </c>
      <c r="AP1041" s="193">
        <v>0</v>
      </c>
      <c r="AQ1041" s="193">
        <v>0</v>
      </c>
      <c r="AR1041" s="193">
        <v>0</v>
      </c>
      <c r="AS1041" s="190" t="s">
        <v>271</v>
      </c>
      <c r="AT1041" s="193" t="s">
        <v>271</v>
      </c>
      <c r="AU1041" s="193" t="s">
        <v>271</v>
      </c>
      <c r="AV1041" s="190" t="s">
        <v>271</v>
      </c>
      <c r="AW1041" s="193" t="s">
        <v>271</v>
      </c>
      <c r="AX1041" s="193" t="s">
        <v>271</v>
      </c>
      <c r="AY1041" s="190" t="s">
        <v>271</v>
      </c>
      <c r="AZ1041" s="193" t="s">
        <v>271</v>
      </c>
      <c r="BA1041" s="193" t="s">
        <v>271</v>
      </c>
      <c r="BB1041" s="190" t="s">
        <v>271</v>
      </c>
      <c r="BC1041" s="193" t="s">
        <v>271</v>
      </c>
      <c r="BD1041" s="193" t="s">
        <v>271</v>
      </c>
      <c r="BE1041" s="190" t="s">
        <v>271</v>
      </c>
      <c r="BF1041" s="193" t="s">
        <v>271</v>
      </c>
      <c r="BG1041" s="193" t="s">
        <v>271</v>
      </c>
      <c r="BH1041" s="190" t="s">
        <v>271</v>
      </c>
      <c r="BI1041" s="193" t="s">
        <v>271</v>
      </c>
      <c r="BJ1041" s="193" t="s">
        <v>271</v>
      </c>
      <c r="BK1041" s="190" t="s">
        <v>271</v>
      </c>
      <c r="BL1041" s="193" t="s">
        <v>271</v>
      </c>
      <c r="BM1041" s="193" t="s">
        <v>271</v>
      </c>
      <c r="BN1041" s="190" t="s">
        <v>271</v>
      </c>
      <c r="BO1041" s="193" t="s">
        <v>271</v>
      </c>
      <c r="BP1041" s="193" t="s">
        <v>271</v>
      </c>
      <c r="BQ1041" s="190" t="s">
        <v>271</v>
      </c>
      <c r="BR1041" s="193" t="s">
        <v>271</v>
      </c>
      <c r="BS1041" s="193" t="s">
        <v>271</v>
      </c>
      <c r="BT1041" s="190" t="s">
        <v>271</v>
      </c>
      <c r="BU1041" s="193" t="s">
        <v>271</v>
      </c>
      <c r="BV1041" s="193" t="s">
        <v>271</v>
      </c>
      <c r="BW1041" s="193">
        <v>0</v>
      </c>
      <c r="BX1041" s="193">
        <v>0</v>
      </c>
      <c r="BY1041" s="193">
        <v>0</v>
      </c>
      <c r="BZ1041" s="193">
        <v>0</v>
      </c>
      <c r="CA1041" s="193">
        <v>0</v>
      </c>
      <c r="CB1041" s="193">
        <v>0</v>
      </c>
      <c r="CC1041" s="190" t="s">
        <v>271</v>
      </c>
      <c r="CD1041" s="193" t="s">
        <v>271</v>
      </c>
      <c r="CE1041" s="193" t="s">
        <v>271</v>
      </c>
      <c r="CF1041" s="190" t="s">
        <v>271</v>
      </c>
      <c r="CG1041" s="193" t="s">
        <v>271</v>
      </c>
      <c r="CH1041" s="193" t="s">
        <v>271</v>
      </c>
      <c r="CI1041" s="190" t="s">
        <v>271</v>
      </c>
      <c r="CJ1041" s="193" t="s">
        <v>271</v>
      </c>
      <c r="CK1041" s="193" t="s">
        <v>271</v>
      </c>
      <c r="CL1041" s="190" t="s">
        <v>271</v>
      </c>
      <c r="CM1041" s="193" t="s">
        <v>271</v>
      </c>
      <c r="CN1041" s="193" t="s">
        <v>271</v>
      </c>
      <c r="CO1041" s="190" t="s">
        <v>287</v>
      </c>
      <c r="CP1041" s="193">
        <v>0</v>
      </c>
      <c r="CQ1041" s="193">
        <v>0</v>
      </c>
      <c r="CR1041" s="190" t="s">
        <v>271</v>
      </c>
      <c r="CS1041" s="193" t="s">
        <v>271</v>
      </c>
      <c r="CT1041" s="193" t="s">
        <v>271</v>
      </c>
      <c r="CU1041" s="190" t="s">
        <v>271</v>
      </c>
      <c r="CV1041" s="193" t="s">
        <v>271</v>
      </c>
      <c r="CW1041" s="193" t="s">
        <v>271</v>
      </c>
      <c r="CX1041" s="190" t="s">
        <v>271</v>
      </c>
      <c r="CY1041" s="193" t="s">
        <v>271</v>
      </c>
      <c r="CZ1041" s="193" t="s">
        <v>271</v>
      </c>
      <c r="DA1041" s="190" t="s">
        <v>271</v>
      </c>
      <c r="DB1041" s="193" t="s">
        <v>271</v>
      </c>
      <c r="DC1041" s="193" t="s">
        <v>271</v>
      </c>
      <c r="DD1041" s="190" t="s">
        <v>271</v>
      </c>
      <c r="DE1041" s="193" t="s">
        <v>271</v>
      </c>
      <c r="DF1041" s="193" t="s">
        <v>271</v>
      </c>
      <c r="DG1041" s="190" t="s">
        <v>271</v>
      </c>
      <c r="DH1041" s="193" t="s">
        <v>271</v>
      </c>
      <c r="DI1041" s="193" t="s">
        <v>271</v>
      </c>
      <c r="DJ1041" s="190" t="s">
        <v>271</v>
      </c>
      <c r="DK1041" s="193" t="s">
        <v>271</v>
      </c>
      <c r="DL1041" s="193" t="s">
        <v>271</v>
      </c>
      <c r="DM1041" s="190" t="s">
        <v>271</v>
      </c>
      <c r="DN1041" s="193" t="s">
        <v>271</v>
      </c>
      <c r="DO1041" s="193" t="s">
        <v>271</v>
      </c>
      <c r="DP1041" s="190" t="s">
        <v>271</v>
      </c>
      <c r="DQ1041" s="193" t="s">
        <v>271</v>
      </c>
      <c r="DR1041" s="193" t="s">
        <v>271</v>
      </c>
      <c r="DS1041" s="190" t="s">
        <v>271</v>
      </c>
      <c r="DT1041" s="193" t="s">
        <v>271</v>
      </c>
      <c r="DU1041" s="193" t="s">
        <v>271</v>
      </c>
      <c r="DV1041" s="190" t="s">
        <v>287</v>
      </c>
      <c r="DW1041" s="193">
        <v>0</v>
      </c>
      <c r="DX1041" s="193">
        <v>0</v>
      </c>
      <c r="DY1041" s="190" t="s">
        <v>655</v>
      </c>
      <c r="DZ1041" s="190" t="s">
        <v>297</v>
      </c>
      <c r="EA1041" s="190" t="s">
        <v>271</v>
      </c>
      <c r="EB1041" s="190" t="s">
        <v>271</v>
      </c>
      <c r="EC1041" s="190" t="s">
        <v>297</v>
      </c>
      <c r="ED1041" s="190" t="s">
        <v>271</v>
      </c>
      <c r="EE1041" s="190" t="s">
        <v>271</v>
      </c>
      <c r="EF1041" s="190" t="s">
        <v>1441</v>
      </c>
      <c r="EG1041" s="190" t="s">
        <v>285</v>
      </c>
      <c r="EH1041" s="190" t="s">
        <v>284</v>
      </c>
      <c r="EI1041" s="190" t="s">
        <v>319</v>
      </c>
      <c r="EJ1041" s="190" t="s">
        <v>246</v>
      </c>
      <c r="EK1041" s="190" t="s">
        <v>379</v>
      </c>
      <c r="EL1041" s="190" t="s">
        <v>272</v>
      </c>
      <c r="EM1041" s="190" t="s">
        <v>272</v>
      </c>
      <c r="EN1041" s="190" t="s">
        <v>272</v>
      </c>
      <c r="EO1041" s="190" t="s">
        <v>272</v>
      </c>
      <c r="EP1041" s="190" t="s">
        <v>378</v>
      </c>
      <c r="EQ1041" s="190">
        <v>4</v>
      </c>
      <c r="ER1041" s="190" t="s">
        <v>349</v>
      </c>
      <c r="ES1041" s="190" t="s">
        <v>272</v>
      </c>
      <c r="ET1041" s="190" t="s">
        <v>272</v>
      </c>
      <c r="EU1041" s="190" t="s">
        <v>272</v>
      </c>
      <c r="EV1041" s="190" t="s">
        <v>272</v>
      </c>
      <c r="EW1041" s="190" t="s">
        <v>303</v>
      </c>
      <c r="EX1041" s="190">
        <v>4</v>
      </c>
      <c r="EY1041" s="190" t="s">
        <v>318</v>
      </c>
      <c r="EZ1041" s="190" t="s">
        <v>266</v>
      </c>
      <c r="FA1041" s="190" t="s">
        <v>260</v>
      </c>
      <c r="FB1041" s="193">
        <v>1</v>
      </c>
      <c r="FC1041" s="190" t="s">
        <v>377</v>
      </c>
      <c r="FD1041" s="190" t="s">
        <v>271</v>
      </c>
      <c r="FE1041" s="190" t="s">
        <v>271</v>
      </c>
      <c r="FF1041" s="190" t="s">
        <v>262</v>
      </c>
      <c r="FG1041" s="190" t="s">
        <v>271</v>
      </c>
      <c r="FH1041" s="190" t="s">
        <v>271</v>
      </c>
      <c r="FI1041" s="190" t="s">
        <v>1440</v>
      </c>
      <c r="FJ1041" s="190" t="s">
        <v>1439</v>
      </c>
      <c r="FK1041" s="190" t="s">
        <v>1438</v>
      </c>
      <c r="FL1041" s="190" t="s">
        <v>1437</v>
      </c>
      <c r="FM1041" s="190" t="s">
        <v>1436</v>
      </c>
      <c r="FN1041" s="190" t="s">
        <v>1435</v>
      </c>
      <c r="FO1041" s="190" t="s">
        <v>271</v>
      </c>
      <c r="FP1041" s="190" t="s">
        <v>271</v>
      </c>
      <c r="FQ1041" s="193">
        <v>0</v>
      </c>
      <c r="FR1041" s="193">
        <v>0</v>
      </c>
      <c r="FS1041" s="190" t="s">
        <v>297</v>
      </c>
      <c r="FT1041" s="190" t="s">
        <v>297</v>
      </c>
      <c r="FU1041" s="190" t="s">
        <v>297</v>
      </c>
      <c r="FV1041" s="190" t="s">
        <v>297</v>
      </c>
      <c r="FW1041" s="190" t="s">
        <v>297</v>
      </c>
      <c r="FX1041" s="190" t="s">
        <v>297</v>
      </c>
      <c r="FY1041" s="190" t="s">
        <v>297</v>
      </c>
      <c r="FZ1041" s="190" t="s">
        <v>297</v>
      </c>
      <c r="GA1041" s="190" t="s">
        <v>297</v>
      </c>
      <c r="GB1041" s="190" t="s">
        <v>297</v>
      </c>
      <c r="GC1041" s="190" t="s">
        <v>272</v>
      </c>
      <c r="GD1041" s="190" t="s">
        <v>297</v>
      </c>
      <c r="GE1041" s="190" t="s">
        <v>271</v>
      </c>
    </row>
    <row r="1042" spans="1:187" x14ac:dyDescent="0.3">
      <c r="A1042" s="190" t="s">
        <v>372</v>
      </c>
      <c r="B1042" s="190">
        <v>3509</v>
      </c>
      <c r="C1042" s="190" t="s">
        <v>204</v>
      </c>
      <c r="D1042" s="190" t="s">
        <v>242</v>
      </c>
      <c r="E1042" s="190" t="s">
        <v>1448</v>
      </c>
      <c r="F1042" s="190" t="s">
        <v>1447</v>
      </c>
      <c r="G1042" s="190" t="s">
        <v>1337</v>
      </c>
      <c r="H1042" s="190" t="s">
        <v>514</v>
      </c>
      <c r="I1042" s="190" t="s">
        <v>513</v>
      </c>
      <c r="J1042" s="190" t="s">
        <v>1446</v>
      </c>
      <c r="K1042" s="190" t="s">
        <v>271</v>
      </c>
      <c r="L1042" s="190" t="s">
        <v>271</v>
      </c>
      <c r="M1042" s="190" t="s">
        <v>271</v>
      </c>
      <c r="N1042" s="190" t="s">
        <v>271</v>
      </c>
      <c r="O1042" s="190" t="s">
        <v>271</v>
      </c>
      <c r="P1042" s="190" t="s">
        <v>271</v>
      </c>
      <c r="Q1042" s="191">
        <v>42277</v>
      </c>
      <c r="R1042" s="191">
        <v>43008</v>
      </c>
      <c r="T1042" s="190" t="s">
        <v>391</v>
      </c>
      <c r="U1042" s="194">
        <v>380034</v>
      </c>
      <c r="V1042" s="190" t="s">
        <v>1430</v>
      </c>
      <c r="W1042" s="190" t="s">
        <v>1429</v>
      </c>
      <c r="X1042" s="190" t="s">
        <v>1445</v>
      </c>
      <c r="Y1042" s="190" t="s">
        <v>1427</v>
      </c>
      <c r="Z1042" s="190" t="s">
        <v>1426</v>
      </c>
      <c r="AA1042" s="190" t="s">
        <v>1425</v>
      </c>
      <c r="AB1042" s="190" t="s">
        <v>310</v>
      </c>
      <c r="AC1042" s="190" t="s">
        <v>1444</v>
      </c>
      <c r="AD1042" s="190" t="s">
        <v>325</v>
      </c>
      <c r="AE1042" s="190" t="s">
        <v>1443</v>
      </c>
      <c r="AF1042" s="190" t="s">
        <v>1442</v>
      </c>
      <c r="AG1042" s="193">
        <v>0</v>
      </c>
      <c r="AH1042" s="193">
        <v>0</v>
      </c>
      <c r="AI1042" s="193">
        <v>0</v>
      </c>
      <c r="AJ1042" s="193">
        <v>27563</v>
      </c>
      <c r="AK1042" s="193">
        <v>11813</v>
      </c>
      <c r="AL1042" s="193">
        <v>39375</v>
      </c>
      <c r="AM1042" s="193">
        <v>0</v>
      </c>
      <c r="AN1042" s="193">
        <v>0</v>
      </c>
      <c r="AO1042" s="193">
        <v>0</v>
      </c>
      <c r="AP1042" s="193">
        <v>0</v>
      </c>
      <c r="AQ1042" s="193">
        <v>0</v>
      </c>
      <c r="AR1042" s="193">
        <v>0</v>
      </c>
      <c r="AS1042" s="190" t="s">
        <v>271</v>
      </c>
      <c r="AT1042" s="193" t="s">
        <v>271</v>
      </c>
      <c r="AU1042" s="193" t="s">
        <v>271</v>
      </c>
      <c r="AV1042" s="190" t="s">
        <v>271</v>
      </c>
      <c r="AW1042" s="193" t="s">
        <v>271</v>
      </c>
      <c r="AX1042" s="193" t="s">
        <v>271</v>
      </c>
      <c r="AY1042" s="190" t="s">
        <v>271</v>
      </c>
      <c r="AZ1042" s="193" t="s">
        <v>271</v>
      </c>
      <c r="BA1042" s="193" t="s">
        <v>271</v>
      </c>
      <c r="BB1042" s="190" t="s">
        <v>271</v>
      </c>
      <c r="BC1042" s="193" t="s">
        <v>271</v>
      </c>
      <c r="BD1042" s="193" t="s">
        <v>271</v>
      </c>
      <c r="BE1042" s="190" t="s">
        <v>271</v>
      </c>
      <c r="BF1042" s="193" t="s">
        <v>271</v>
      </c>
      <c r="BG1042" s="193" t="s">
        <v>271</v>
      </c>
      <c r="BH1042" s="190" t="s">
        <v>271</v>
      </c>
      <c r="BI1042" s="193" t="s">
        <v>271</v>
      </c>
      <c r="BJ1042" s="193" t="s">
        <v>271</v>
      </c>
      <c r="BK1042" s="190" t="s">
        <v>271</v>
      </c>
      <c r="BL1042" s="193" t="s">
        <v>271</v>
      </c>
      <c r="BM1042" s="193" t="s">
        <v>271</v>
      </c>
      <c r="BN1042" s="190" t="s">
        <v>271</v>
      </c>
      <c r="BO1042" s="193" t="s">
        <v>271</v>
      </c>
      <c r="BP1042" s="193" t="s">
        <v>271</v>
      </c>
      <c r="BQ1042" s="190" t="s">
        <v>271</v>
      </c>
      <c r="BR1042" s="193" t="s">
        <v>271</v>
      </c>
      <c r="BS1042" s="193" t="s">
        <v>271</v>
      </c>
      <c r="BT1042" s="190" t="s">
        <v>271</v>
      </c>
      <c r="BU1042" s="193" t="s">
        <v>271</v>
      </c>
      <c r="BV1042" s="193" t="s">
        <v>271</v>
      </c>
      <c r="BW1042" s="193">
        <v>0</v>
      </c>
      <c r="BX1042" s="193">
        <v>0</v>
      </c>
      <c r="BY1042" s="193">
        <v>0</v>
      </c>
      <c r="BZ1042" s="193">
        <v>0</v>
      </c>
      <c r="CA1042" s="193">
        <v>0</v>
      </c>
      <c r="CB1042" s="193">
        <v>0</v>
      </c>
      <c r="CC1042" s="190" t="s">
        <v>271</v>
      </c>
      <c r="CD1042" s="193" t="s">
        <v>271</v>
      </c>
      <c r="CE1042" s="193" t="s">
        <v>271</v>
      </c>
      <c r="CF1042" s="190" t="s">
        <v>271</v>
      </c>
      <c r="CG1042" s="193" t="s">
        <v>271</v>
      </c>
      <c r="CH1042" s="193" t="s">
        <v>271</v>
      </c>
      <c r="CI1042" s="190" t="s">
        <v>271</v>
      </c>
      <c r="CJ1042" s="193" t="s">
        <v>271</v>
      </c>
      <c r="CK1042" s="193" t="s">
        <v>271</v>
      </c>
      <c r="CL1042" s="190" t="s">
        <v>271</v>
      </c>
      <c r="CM1042" s="193" t="s">
        <v>271</v>
      </c>
      <c r="CN1042" s="193" t="s">
        <v>271</v>
      </c>
      <c r="CO1042" s="190" t="s">
        <v>287</v>
      </c>
      <c r="CP1042" s="193">
        <v>0</v>
      </c>
      <c r="CQ1042" s="193">
        <v>0</v>
      </c>
      <c r="CR1042" s="190" t="s">
        <v>271</v>
      </c>
      <c r="CS1042" s="193" t="s">
        <v>271</v>
      </c>
      <c r="CT1042" s="193" t="s">
        <v>271</v>
      </c>
      <c r="CU1042" s="190" t="s">
        <v>271</v>
      </c>
      <c r="CV1042" s="193" t="s">
        <v>271</v>
      </c>
      <c r="CW1042" s="193" t="s">
        <v>271</v>
      </c>
      <c r="CX1042" s="190" t="s">
        <v>271</v>
      </c>
      <c r="CY1042" s="193" t="s">
        <v>271</v>
      </c>
      <c r="CZ1042" s="193" t="s">
        <v>271</v>
      </c>
      <c r="DA1042" s="190" t="s">
        <v>271</v>
      </c>
      <c r="DB1042" s="193" t="s">
        <v>271</v>
      </c>
      <c r="DC1042" s="193" t="s">
        <v>271</v>
      </c>
      <c r="DD1042" s="190" t="s">
        <v>271</v>
      </c>
      <c r="DE1042" s="193" t="s">
        <v>271</v>
      </c>
      <c r="DF1042" s="193" t="s">
        <v>271</v>
      </c>
      <c r="DG1042" s="190" t="s">
        <v>271</v>
      </c>
      <c r="DH1042" s="193" t="s">
        <v>271</v>
      </c>
      <c r="DI1042" s="193" t="s">
        <v>271</v>
      </c>
      <c r="DJ1042" s="190" t="s">
        <v>271</v>
      </c>
      <c r="DK1042" s="193" t="s">
        <v>271</v>
      </c>
      <c r="DL1042" s="193" t="s">
        <v>271</v>
      </c>
      <c r="DM1042" s="190" t="s">
        <v>271</v>
      </c>
      <c r="DN1042" s="193" t="s">
        <v>271</v>
      </c>
      <c r="DO1042" s="193" t="s">
        <v>271</v>
      </c>
      <c r="DP1042" s="190" t="s">
        <v>271</v>
      </c>
      <c r="DQ1042" s="193" t="s">
        <v>271</v>
      </c>
      <c r="DR1042" s="193" t="s">
        <v>271</v>
      </c>
      <c r="DS1042" s="190" t="s">
        <v>271</v>
      </c>
      <c r="DT1042" s="193" t="s">
        <v>271</v>
      </c>
      <c r="DU1042" s="193" t="s">
        <v>271</v>
      </c>
      <c r="DV1042" s="190" t="s">
        <v>287</v>
      </c>
      <c r="DW1042" s="193">
        <v>0</v>
      </c>
      <c r="DX1042" s="193">
        <v>0</v>
      </c>
      <c r="DY1042" s="190" t="s">
        <v>655</v>
      </c>
      <c r="DZ1042" s="190" t="s">
        <v>297</v>
      </c>
      <c r="EA1042" s="190" t="s">
        <v>271</v>
      </c>
      <c r="EB1042" s="190" t="s">
        <v>271</v>
      </c>
      <c r="EC1042" s="190" t="s">
        <v>297</v>
      </c>
      <c r="ED1042" s="190" t="s">
        <v>271</v>
      </c>
      <c r="EE1042" s="190" t="s">
        <v>271</v>
      </c>
      <c r="EF1042" s="190" t="s">
        <v>1441</v>
      </c>
      <c r="EG1042" s="190" t="s">
        <v>285</v>
      </c>
      <c r="EH1042" s="190" t="s">
        <v>284</v>
      </c>
      <c r="EI1042" s="190" t="s">
        <v>319</v>
      </c>
      <c r="EJ1042" s="190" t="s">
        <v>246</v>
      </c>
      <c r="EK1042" s="190" t="s">
        <v>379</v>
      </c>
      <c r="EL1042" s="190" t="s">
        <v>272</v>
      </c>
      <c r="EM1042" s="190" t="s">
        <v>272</v>
      </c>
      <c r="EN1042" s="190" t="s">
        <v>272</v>
      </c>
      <c r="EO1042" s="190" t="s">
        <v>272</v>
      </c>
      <c r="EP1042" s="190" t="s">
        <v>378</v>
      </c>
      <c r="EQ1042" s="190">
        <v>4</v>
      </c>
      <c r="ER1042" s="190" t="s">
        <v>349</v>
      </c>
      <c r="ES1042" s="190" t="s">
        <v>272</v>
      </c>
      <c r="ET1042" s="190" t="s">
        <v>272</v>
      </c>
      <c r="EU1042" s="190" t="s">
        <v>272</v>
      </c>
      <c r="EV1042" s="190" t="s">
        <v>272</v>
      </c>
      <c r="EW1042" s="190" t="s">
        <v>303</v>
      </c>
      <c r="EX1042" s="190">
        <v>4</v>
      </c>
      <c r="EY1042" s="190" t="s">
        <v>318</v>
      </c>
      <c r="EZ1042" s="190" t="s">
        <v>266</v>
      </c>
      <c r="FA1042" s="190" t="s">
        <v>260</v>
      </c>
      <c r="FB1042" s="193">
        <v>1</v>
      </c>
      <c r="FC1042" s="190" t="s">
        <v>377</v>
      </c>
      <c r="FD1042" s="190" t="s">
        <v>271</v>
      </c>
      <c r="FE1042" s="190" t="s">
        <v>271</v>
      </c>
      <c r="FF1042" s="190" t="s">
        <v>262</v>
      </c>
      <c r="FG1042" s="190" t="s">
        <v>271</v>
      </c>
      <c r="FH1042" s="190" t="s">
        <v>271</v>
      </c>
      <c r="FI1042" s="190" t="s">
        <v>1440</v>
      </c>
      <c r="FJ1042" s="190" t="s">
        <v>1439</v>
      </c>
      <c r="FK1042" s="190" t="s">
        <v>1438</v>
      </c>
      <c r="FL1042" s="190" t="s">
        <v>1437</v>
      </c>
      <c r="FM1042" s="190" t="s">
        <v>1436</v>
      </c>
      <c r="FN1042" s="190" t="s">
        <v>1435</v>
      </c>
      <c r="FO1042" s="190" t="s">
        <v>271</v>
      </c>
      <c r="FP1042" s="190" t="s">
        <v>271</v>
      </c>
      <c r="FQ1042" s="193">
        <v>0</v>
      </c>
      <c r="FR1042" s="193">
        <v>0</v>
      </c>
      <c r="FS1042" s="190" t="s">
        <v>297</v>
      </c>
      <c r="FT1042" s="190" t="s">
        <v>297</v>
      </c>
      <c r="FU1042" s="190" t="s">
        <v>297</v>
      </c>
      <c r="FV1042" s="190" t="s">
        <v>297</v>
      </c>
      <c r="FW1042" s="190" t="s">
        <v>297</v>
      </c>
      <c r="FX1042" s="190" t="s">
        <v>297</v>
      </c>
      <c r="FY1042" s="190" t="s">
        <v>297</v>
      </c>
      <c r="FZ1042" s="190" t="s">
        <v>297</v>
      </c>
      <c r="GA1042" s="190" t="s">
        <v>297</v>
      </c>
      <c r="GB1042" s="190" t="s">
        <v>297</v>
      </c>
      <c r="GC1042" s="190" t="s">
        <v>272</v>
      </c>
      <c r="GD1042" s="190" t="s">
        <v>297</v>
      </c>
      <c r="GE1042" s="190" t="s">
        <v>271</v>
      </c>
    </row>
    <row r="1043" spans="1:187" x14ac:dyDescent="0.3">
      <c r="A1043" s="190" t="s">
        <v>372</v>
      </c>
      <c r="B1043" s="190">
        <v>3510</v>
      </c>
      <c r="C1043" s="190" t="s">
        <v>204</v>
      </c>
      <c r="D1043" s="190" t="s">
        <v>242</v>
      </c>
      <c r="E1043" s="190" t="s">
        <v>1434</v>
      </c>
      <c r="F1043" s="190" t="s">
        <v>1433</v>
      </c>
      <c r="G1043" s="190" t="s">
        <v>1337</v>
      </c>
      <c r="H1043" s="190" t="s">
        <v>369</v>
      </c>
      <c r="I1043" s="190" t="s">
        <v>1432</v>
      </c>
      <c r="J1043" s="190" t="s">
        <v>1431</v>
      </c>
      <c r="K1043" s="190" t="s">
        <v>271</v>
      </c>
      <c r="L1043" s="190" t="s">
        <v>271</v>
      </c>
      <c r="M1043" s="190" t="s">
        <v>271</v>
      </c>
      <c r="N1043" s="190" t="s">
        <v>271</v>
      </c>
      <c r="O1043" s="190" t="s">
        <v>271</v>
      </c>
      <c r="P1043" s="190" t="s">
        <v>271</v>
      </c>
      <c r="Q1043" s="191">
        <v>41579</v>
      </c>
      <c r="R1043" s="191">
        <v>42674</v>
      </c>
      <c r="S1043" s="191">
        <v>42766</v>
      </c>
      <c r="T1043" s="190" t="s">
        <v>391</v>
      </c>
      <c r="U1043" s="194">
        <v>5040154</v>
      </c>
      <c r="V1043" s="190" t="s">
        <v>1430</v>
      </c>
      <c r="W1043" s="190" t="s">
        <v>1429</v>
      </c>
      <c r="X1043" s="190" t="s">
        <v>1428</v>
      </c>
      <c r="Y1043" s="190" t="s">
        <v>1427</v>
      </c>
      <c r="Z1043" s="190" t="s">
        <v>1426</v>
      </c>
      <c r="AA1043" s="190" t="s">
        <v>1425</v>
      </c>
      <c r="AB1043" s="190" t="s">
        <v>310</v>
      </c>
      <c r="AC1043" s="190" t="s">
        <v>1424</v>
      </c>
      <c r="AD1043" s="190" t="s">
        <v>325</v>
      </c>
      <c r="AE1043" s="190" t="s">
        <v>1423</v>
      </c>
      <c r="AF1043" s="190" t="s">
        <v>1422</v>
      </c>
      <c r="AG1043" s="193">
        <v>0</v>
      </c>
      <c r="AH1043" s="193">
        <v>0</v>
      </c>
      <c r="AI1043" s="193">
        <v>0</v>
      </c>
      <c r="AJ1043" s="193">
        <v>12600</v>
      </c>
      <c r="AK1043" s="193">
        <v>5400</v>
      </c>
      <c r="AL1043" s="193">
        <v>18000</v>
      </c>
      <c r="AM1043" s="193">
        <v>0</v>
      </c>
      <c r="AN1043" s="193">
        <v>0</v>
      </c>
      <c r="AO1043" s="193">
        <v>0</v>
      </c>
      <c r="AP1043" s="193">
        <v>0</v>
      </c>
      <c r="AQ1043" s="193">
        <v>0</v>
      </c>
      <c r="AR1043" s="193">
        <v>0</v>
      </c>
      <c r="AS1043" s="190" t="s">
        <v>271</v>
      </c>
      <c r="AT1043" s="193" t="s">
        <v>271</v>
      </c>
      <c r="AU1043" s="193" t="s">
        <v>271</v>
      </c>
      <c r="AV1043" s="190" t="s">
        <v>271</v>
      </c>
      <c r="AW1043" s="193" t="s">
        <v>271</v>
      </c>
      <c r="AX1043" s="193" t="s">
        <v>271</v>
      </c>
      <c r="AY1043" s="190" t="s">
        <v>271</v>
      </c>
      <c r="AZ1043" s="193" t="s">
        <v>271</v>
      </c>
      <c r="BA1043" s="193" t="s">
        <v>271</v>
      </c>
      <c r="BB1043" s="190" t="s">
        <v>271</v>
      </c>
      <c r="BC1043" s="193" t="s">
        <v>271</v>
      </c>
      <c r="BD1043" s="193" t="s">
        <v>271</v>
      </c>
      <c r="BE1043" s="190" t="s">
        <v>271</v>
      </c>
      <c r="BF1043" s="193" t="s">
        <v>271</v>
      </c>
      <c r="BG1043" s="193" t="s">
        <v>271</v>
      </c>
      <c r="BH1043" s="190" t="s">
        <v>271</v>
      </c>
      <c r="BI1043" s="193" t="s">
        <v>271</v>
      </c>
      <c r="BJ1043" s="193" t="s">
        <v>271</v>
      </c>
      <c r="BK1043" s="190" t="s">
        <v>271</v>
      </c>
      <c r="BL1043" s="193" t="s">
        <v>271</v>
      </c>
      <c r="BM1043" s="193" t="s">
        <v>271</v>
      </c>
      <c r="BN1043" s="190" t="s">
        <v>271</v>
      </c>
      <c r="BO1043" s="193" t="s">
        <v>271</v>
      </c>
      <c r="BP1043" s="193" t="s">
        <v>271</v>
      </c>
      <c r="BQ1043" s="190" t="s">
        <v>271</v>
      </c>
      <c r="BR1043" s="193" t="s">
        <v>271</v>
      </c>
      <c r="BS1043" s="193" t="s">
        <v>271</v>
      </c>
      <c r="BT1043" s="190" t="s">
        <v>271</v>
      </c>
      <c r="BU1043" s="193" t="s">
        <v>271</v>
      </c>
      <c r="BV1043" s="193" t="s">
        <v>271</v>
      </c>
      <c r="BW1043" s="193">
        <v>2285</v>
      </c>
      <c r="BX1043" s="193">
        <v>1231</v>
      </c>
      <c r="BY1043" s="193">
        <v>3516</v>
      </c>
      <c r="BZ1043" s="193">
        <v>5511</v>
      </c>
      <c r="CA1043" s="193">
        <v>2968</v>
      </c>
      <c r="CB1043" s="193">
        <v>8479</v>
      </c>
      <c r="CC1043" s="190" t="s">
        <v>271</v>
      </c>
      <c r="CD1043" s="193" t="s">
        <v>271</v>
      </c>
      <c r="CE1043" s="193" t="s">
        <v>271</v>
      </c>
      <c r="CF1043" s="190" t="s">
        <v>271</v>
      </c>
      <c r="CG1043" s="193" t="s">
        <v>271</v>
      </c>
      <c r="CH1043" s="193" t="s">
        <v>271</v>
      </c>
      <c r="CI1043" s="190" t="s">
        <v>271</v>
      </c>
      <c r="CJ1043" s="193" t="s">
        <v>271</v>
      </c>
      <c r="CK1043" s="193" t="s">
        <v>271</v>
      </c>
      <c r="CL1043" s="190" t="s">
        <v>271</v>
      </c>
      <c r="CM1043" s="193" t="s">
        <v>271</v>
      </c>
      <c r="CN1043" s="193" t="s">
        <v>271</v>
      </c>
      <c r="CO1043" s="190" t="s">
        <v>287</v>
      </c>
      <c r="CP1043" s="193">
        <v>9670</v>
      </c>
      <c r="CQ1043" s="193">
        <v>2571</v>
      </c>
      <c r="CR1043" s="190" t="s">
        <v>271</v>
      </c>
      <c r="CS1043" s="193" t="s">
        <v>271</v>
      </c>
      <c r="CT1043" s="193" t="s">
        <v>271</v>
      </c>
      <c r="CU1043" s="190" t="s">
        <v>271</v>
      </c>
      <c r="CV1043" s="193" t="s">
        <v>271</v>
      </c>
      <c r="CW1043" s="193" t="s">
        <v>271</v>
      </c>
      <c r="CX1043" s="190" t="s">
        <v>271</v>
      </c>
      <c r="CY1043" s="193" t="s">
        <v>271</v>
      </c>
      <c r="CZ1043" s="193" t="s">
        <v>271</v>
      </c>
      <c r="DA1043" s="190" t="s">
        <v>287</v>
      </c>
      <c r="DB1043" s="193">
        <v>8569</v>
      </c>
      <c r="DC1043" s="193">
        <v>1285</v>
      </c>
      <c r="DD1043" s="190" t="s">
        <v>271</v>
      </c>
      <c r="DE1043" s="193" t="s">
        <v>271</v>
      </c>
      <c r="DF1043" s="193" t="s">
        <v>271</v>
      </c>
      <c r="DG1043" s="190" t="s">
        <v>271</v>
      </c>
      <c r="DH1043" s="193" t="s">
        <v>271</v>
      </c>
      <c r="DI1043" s="193" t="s">
        <v>271</v>
      </c>
      <c r="DJ1043" s="190" t="s">
        <v>271</v>
      </c>
      <c r="DK1043" s="193" t="s">
        <v>271</v>
      </c>
      <c r="DL1043" s="193" t="s">
        <v>271</v>
      </c>
      <c r="DM1043" s="190" t="s">
        <v>271</v>
      </c>
      <c r="DN1043" s="193" t="s">
        <v>271</v>
      </c>
      <c r="DO1043" s="193" t="s">
        <v>271</v>
      </c>
      <c r="DP1043" s="190" t="s">
        <v>271</v>
      </c>
      <c r="DQ1043" s="193" t="s">
        <v>271</v>
      </c>
      <c r="DR1043" s="193" t="s">
        <v>271</v>
      </c>
      <c r="DS1043" s="190" t="s">
        <v>271</v>
      </c>
      <c r="DT1043" s="193" t="s">
        <v>271</v>
      </c>
      <c r="DU1043" s="193" t="s">
        <v>271</v>
      </c>
      <c r="DV1043" s="190" t="s">
        <v>287</v>
      </c>
      <c r="DW1043" s="193">
        <v>6300</v>
      </c>
      <c r="DX1043" s="193">
        <v>945</v>
      </c>
      <c r="DY1043" s="190" t="s">
        <v>356</v>
      </c>
      <c r="DZ1043" s="190" t="s">
        <v>272</v>
      </c>
      <c r="EA1043" s="190" t="s">
        <v>381</v>
      </c>
      <c r="EB1043" s="190" t="s">
        <v>354</v>
      </c>
      <c r="EC1043" s="190" t="s">
        <v>272</v>
      </c>
      <c r="ED1043" s="190" t="s">
        <v>785</v>
      </c>
      <c r="EE1043" s="190" t="s">
        <v>307</v>
      </c>
      <c r="EF1043" s="190" t="s">
        <v>1421</v>
      </c>
      <c r="EG1043" s="190" t="s">
        <v>321</v>
      </c>
      <c r="EH1043" s="190" t="s">
        <v>380</v>
      </c>
      <c r="EI1043" s="190" t="s">
        <v>319</v>
      </c>
      <c r="EJ1043" s="190" t="s">
        <v>246</v>
      </c>
      <c r="EK1043" s="190" t="s">
        <v>351</v>
      </c>
      <c r="EL1043" s="190" t="s">
        <v>272</v>
      </c>
      <c r="EM1043" s="190" t="s">
        <v>272</v>
      </c>
      <c r="EN1043" s="190" t="s">
        <v>272</v>
      </c>
      <c r="EO1043" s="190" t="s">
        <v>272</v>
      </c>
      <c r="EP1043" s="190" t="s">
        <v>350</v>
      </c>
      <c r="EQ1043" s="190">
        <v>4</v>
      </c>
      <c r="ER1043" s="190" t="s">
        <v>349</v>
      </c>
      <c r="ES1043" s="190" t="s">
        <v>272</v>
      </c>
      <c r="ET1043" s="190" t="s">
        <v>272</v>
      </c>
      <c r="EU1043" s="190" t="s">
        <v>297</v>
      </c>
      <c r="EV1043" s="190" t="s">
        <v>297</v>
      </c>
      <c r="EW1043" s="190" t="s">
        <v>601</v>
      </c>
      <c r="EX1043" s="190">
        <v>2</v>
      </c>
      <c r="EY1043" s="190" t="s">
        <v>278</v>
      </c>
      <c r="EZ1043" s="190" t="s">
        <v>266</v>
      </c>
      <c r="FA1043" s="190" t="s">
        <v>260</v>
      </c>
      <c r="FB1043" s="193">
        <v>4</v>
      </c>
      <c r="FC1043" s="190" t="s">
        <v>276</v>
      </c>
      <c r="FD1043" s="190" t="s">
        <v>377</v>
      </c>
      <c r="FE1043" s="190" t="s">
        <v>301</v>
      </c>
      <c r="FF1043" s="190" t="s">
        <v>271</v>
      </c>
      <c r="FG1043" s="190" t="s">
        <v>271</v>
      </c>
      <c r="FH1043" s="190" t="s">
        <v>271</v>
      </c>
      <c r="FI1043" s="190" t="s">
        <v>1420</v>
      </c>
      <c r="FJ1043" s="190" t="s">
        <v>1419</v>
      </c>
      <c r="FK1043" s="190" t="s">
        <v>1418</v>
      </c>
      <c r="FL1043" s="190" t="s">
        <v>1417</v>
      </c>
      <c r="FM1043" s="190" t="s">
        <v>1416</v>
      </c>
      <c r="FN1043" s="190" t="s">
        <v>1415</v>
      </c>
      <c r="FO1043" s="190" t="s">
        <v>1414</v>
      </c>
      <c r="FP1043" s="190" t="s">
        <v>271</v>
      </c>
      <c r="FQ1043" s="193">
        <v>3516</v>
      </c>
      <c r="FR1043" s="193">
        <v>8479</v>
      </c>
      <c r="FS1043" s="190" t="s">
        <v>297</v>
      </c>
      <c r="FT1043" s="190" t="s">
        <v>297</v>
      </c>
      <c r="FU1043" s="190" t="s">
        <v>297</v>
      </c>
      <c r="FV1043" s="190" t="s">
        <v>297</v>
      </c>
      <c r="FW1043" s="190" t="s">
        <v>297</v>
      </c>
      <c r="FX1043" s="190" t="s">
        <v>297</v>
      </c>
      <c r="FY1043" s="190" t="s">
        <v>297</v>
      </c>
      <c r="FZ1043" s="190" t="s">
        <v>297</v>
      </c>
      <c r="GA1043" s="190" t="s">
        <v>297</v>
      </c>
      <c r="GB1043" s="190" t="s">
        <v>297</v>
      </c>
      <c r="GC1043" s="190" t="s">
        <v>272</v>
      </c>
      <c r="GD1043" s="190" t="s">
        <v>272</v>
      </c>
      <c r="GE1043" s="190" t="s">
        <v>271</v>
      </c>
    </row>
    <row r="1044" spans="1:187" x14ac:dyDescent="0.3">
      <c r="A1044" s="190" t="s">
        <v>372</v>
      </c>
      <c r="B1044" s="190">
        <v>3512</v>
      </c>
      <c r="C1044" s="190" t="s">
        <v>204</v>
      </c>
      <c r="D1044" s="190" t="s">
        <v>242</v>
      </c>
      <c r="E1044" s="190" t="s">
        <v>1413</v>
      </c>
      <c r="F1044" s="190" t="s">
        <v>1412</v>
      </c>
      <c r="G1044" s="190" t="s">
        <v>1337</v>
      </c>
      <c r="H1044" s="190" t="s">
        <v>514</v>
      </c>
      <c r="I1044" s="190" t="s">
        <v>513</v>
      </c>
      <c r="J1044" s="190" t="s">
        <v>1244</v>
      </c>
      <c r="K1044" s="190" t="s">
        <v>271</v>
      </c>
      <c r="L1044" s="190" t="s">
        <v>271</v>
      </c>
      <c r="M1044" s="190" t="s">
        <v>271</v>
      </c>
      <c r="N1044" s="190" t="s">
        <v>271</v>
      </c>
      <c r="O1044" s="190" t="s">
        <v>271</v>
      </c>
      <c r="P1044" s="190" t="s">
        <v>271</v>
      </c>
      <c r="Q1044" s="191">
        <v>41395</v>
      </c>
      <c r="R1044" s="191">
        <v>42551</v>
      </c>
      <c r="S1044" s="191">
        <v>42644</v>
      </c>
      <c r="T1044" s="190" t="s">
        <v>366</v>
      </c>
      <c r="U1044" s="194">
        <v>2895880.78</v>
      </c>
      <c r="V1044" s="190" t="s">
        <v>365</v>
      </c>
      <c r="W1044" s="190" t="s">
        <v>364</v>
      </c>
      <c r="X1044" s="190" t="s">
        <v>363</v>
      </c>
      <c r="Y1044" s="190" t="s">
        <v>362</v>
      </c>
      <c r="Z1044" s="190" t="s">
        <v>361</v>
      </c>
      <c r="AA1044" s="190" t="s">
        <v>360</v>
      </c>
      <c r="AB1044" s="190" t="s">
        <v>310</v>
      </c>
      <c r="AC1044" s="190" t="s">
        <v>1411</v>
      </c>
      <c r="AD1044" s="190" t="s">
        <v>325</v>
      </c>
      <c r="AE1044" s="190" t="s">
        <v>1410</v>
      </c>
      <c r="AF1044" s="190" t="s">
        <v>357</v>
      </c>
      <c r="AG1044" s="193">
        <v>0</v>
      </c>
      <c r="AH1044" s="193">
        <v>0</v>
      </c>
      <c r="AI1044" s="193">
        <v>0</v>
      </c>
      <c r="AJ1044" s="193">
        <v>149868</v>
      </c>
      <c r="AK1044" s="193">
        <v>129882</v>
      </c>
      <c r="AL1044" s="193">
        <v>279750</v>
      </c>
      <c r="AM1044" s="193" t="s">
        <v>271</v>
      </c>
      <c r="AN1044" s="193" t="s">
        <v>271</v>
      </c>
      <c r="AO1044" s="193">
        <v>0</v>
      </c>
      <c r="AP1044" s="193" t="s">
        <v>271</v>
      </c>
      <c r="AQ1044" s="193" t="s">
        <v>271</v>
      </c>
      <c r="AR1044" s="193">
        <v>0</v>
      </c>
      <c r="AS1044" s="190" t="s">
        <v>271</v>
      </c>
      <c r="AT1044" s="193" t="s">
        <v>271</v>
      </c>
      <c r="AU1044" s="193" t="s">
        <v>271</v>
      </c>
      <c r="AV1044" s="190" t="s">
        <v>271</v>
      </c>
      <c r="AW1044" s="193" t="s">
        <v>271</v>
      </c>
      <c r="AX1044" s="193" t="s">
        <v>271</v>
      </c>
      <c r="AY1044" s="190" t="s">
        <v>271</v>
      </c>
      <c r="AZ1044" s="193" t="s">
        <v>271</v>
      </c>
      <c r="BA1044" s="193" t="s">
        <v>271</v>
      </c>
      <c r="BB1044" s="190" t="s">
        <v>271</v>
      </c>
      <c r="BC1044" s="193" t="s">
        <v>271</v>
      </c>
      <c r="BD1044" s="193" t="s">
        <v>271</v>
      </c>
      <c r="BE1044" s="190" t="s">
        <v>271</v>
      </c>
      <c r="BF1044" s="193" t="s">
        <v>271</v>
      </c>
      <c r="BG1044" s="193" t="s">
        <v>271</v>
      </c>
      <c r="BH1044" s="190" t="s">
        <v>271</v>
      </c>
      <c r="BI1044" s="193" t="s">
        <v>271</v>
      </c>
      <c r="BJ1044" s="193" t="s">
        <v>271</v>
      </c>
      <c r="BK1044" s="190" t="s">
        <v>271</v>
      </c>
      <c r="BL1044" s="193" t="s">
        <v>271</v>
      </c>
      <c r="BM1044" s="193" t="s">
        <v>271</v>
      </c>
      <c r="BN1044" s="190" t="s">
        <v>271</v>
      </c>
      <c r="BO1044" s="193" t="s">
        <v>271</v>
      </c>
      <c r="BP1044" s="193" t="s">
        <v>271</v>
      </c>
      <c r="BQ1044" s="190" t="s">
        <v>271</v>
      </c>
      <c r="BR1044" s="193" t="s">
        <v>271</v>
      </c>
      <c r="BS1044" s="193" t="s">
        <v>271</v>
      </c>
      <c r="BT1044" s="190" t="s">
        <v>271</v>
      </c>
      <c r="BU1044" s="193" t="s">
        <v>271</v>
      </c>
      <c r="BV1044" s="193" t="s">
        <v>271</v>
      </c>
      <c r="BW1044" s="193">
        <v>0</v>
      </c>
      <c r="BX1044" s="193">
        <v>0</v>
      </c>
      <c r="BY1044" s="193">
        <v>0</v>
      </c>
      <c r="BZ1044" s="193">
        <v>149868</v>
      </c>
      <c r="CA1044" s="193">
        <v>129882</v>
      </c>
      <c r="CB1044" s="193">
        <v>279750</v>
      </c>
      <c r="CC1044" s="190" t="s">
        <v>271</v>
      </c>
      <c r="CD1044" s="193" t="s">
        <v>271</v>
      </c>
      <c r="CE1044" s="193" t="s">
        <v>271</v>
      </c>
      <c r="CF1044" s="190" t="s">
        <v>271</v>
      </c>
      <c r="CG1044" s="193" t="s">
        <v>271</v>
      </c>
      <c r="CH1044" s="193" t="s">
        <v>271</v>
      </c>
      <c r="CI1044" s="190" t="s">
        <v>271</v>
      </c>
      <c r="CJ1044" s="193" t="s">
        <v>271</v>
      </c>
      <c r="CK1044" s="193" t="s">
        <v>271</v>
      </c>
      <c r="CL1044" s="190" t="s">
        <v>271</v>
      </c>
      <c r="CM1044" s="193" t="s">
        <v>271</v>
      </c>
      <c r="CN1044" s="193" t="s">
        <v>271</v>
      </c>
      <c r="CO1044" s="190" t="s">
        <v>271</v>
      </c>
      <c r="CP1044" s="193" t="s">
        <v>271</v>
      </c>
      <c r="CQ1044" s="193" t="s">
        <v>271</v>
      </c>
      <c r="CR1044" s="190" t="s">
        <v>271</v>
      </c>
      <c r="CS1044" s="193" t="s">
        <v>271</v>
      </c>
      <c r="CT1044" s="193" t="s">
        <v>271</v>
      </c>
      <c r="CU1044" s="190" t="s">
        <v>271</v>
      </c>
      <c r="CV1044" s="193" t="s">
        <v>271</v>
      </c>
      <c r="CW1044" s="193" t="s">
        <v>271</v>
      </c>
      <c r="CX1044" s="190" t="s">
        <v>271</v>
      </c>
      <c r="CY1044" s="193" t="s">
        <v>271</v>
      </c>
      <c r="CZ1044" s="193" t="s">
        <v>271</v>
      </c>
      <c r="DA1044" s="190" t="s">
        <v>271</v>
      </c>
      <c r="DB1044" s="193" t="s">
        <v>271</v>
      </c>
      <c r="DC1044" s="193" t="s">
        <v>271</v>
      </c>
      <c r="DD1044" s="190" t="s">
        <v>287</v>
      </c>
      <c r="DE1044" s="193">
        <v>279750</v>
      </c>
      <c r="DF1044" s="193">
        <v>0</v>
      </c>
      <c r="DG1044" s="190" t="s">
        <v>271</v>
      </c>
      <c r="DH1044" s="193" t="s">
        <v>271</v>
      </c>
      <c r="DI1044" s="193" t="s">
        <v>271</v>
      </c>
      <c r="DJ1044" s="190" t="s">
        <v>271</v>
      </c>
      <c r="DK1044" s="193" t="s">
        <v>271</v>
      </c>
      <c r="DL1044" s="193" t="s">
        <v>271</v>
      </c>
      <c r="DM1044" s="190" t="s">
        <v>271</v>
      </c>
      <c r="DN1044" s="193" t="s">
        <v>271</v>
      </c>
      <c r="DO1044" s="193" t="s">
        <v>271</v>
      </c>
      <c r="DP1044" s="190" t="s">
        <v>271</v>
      </c>
      <c r="DQ1044" s="193" t="s">
        <v>271</v>
      </c>
      <c r="DR1044" s="193" t="s">
        <v>271</v>
      </c>
      <c r="DS1044" s="190" t="s">
        <v>287</v>
      </c>
      <c r="DT1044" s="193">
        <v>279750</v>
      </c>
      <c r="DU1044" s="193">
        <v>0</v>
      </c>
      <c r="DV1044" s="190" t="s">
        <v>271</v>
      </c>
      <c r="DW1044" s="193" t="s">
        <v>271</v>
      </c>
      <c r="DX1044" s="193" t="s">
        <v>271</v>
      </c>
      <c r="DY1044" s="190" t="s">
        <v>356</v>
      </c>
      <c r="DZ1044" s="190" t="s">
        <v>297</v>
      </c>
      <c r="EA1044" s="190" t="s">
        <v>271</v>
      </c>
      <c r="EB1044" s="190" t="s">
        <v>271</v>
      </c>
      <c r="EC1044" s="190" t="s">
        <v>272</v>
      </c>
      <c r="ED1044" s="190" t="s">
        <v>271</v>
      </c>
      <c r="EE1044" s="190" t="s">
        <v>271</v>
      </c>
      <c r="EF1044" s="190" t="s">
        <v>1409</v>
      </c>
      <c r="EG1044" s="190" t="s">
        <v>321</v>
      </c>
      <c r="EH1044" s="190" t="s">
        <v>284</v>
      </c>
      <c r="EI1044" s="190" t="s">
        <v>319</v>
      </c>
      <c r="EJ1044" s="190" t="s">
        <v>245</v>
      </c>
      <c r="EK1044" s="190" t="s">
        <v>351</v>
      </c>
      <c r="EL1044" s="190" t="s">
        <v>272</v>
      </c>
      <c r="EM1044" s="190" t="s">
        <v>272</v>
      </c>
      <c r="EN1044" s="190" t="s">
        <v>272</v>
      </c>
      <c r="EO1044" s="190" t="s">
        <v>272</v>
      </c>
      <c r="EP1044" s="190" t="s">
        <v>350</v>
      </c>
      <c r="EQ1044" s="190">
        <v>4</v>
      </c>
      <c r="ER1044" s="190" t="s">
        <v>349</v>
      </c>
      <c r="ES1044" s="190" t="s">
        <v>272</v>
      </c>
      <c r="ET1044" s="190" t="s">
        <v>297</v>
      </c>
      <c r="EU1044" s="190" t="s">
        <v>272</v>
      </c>
      <c r="EV1044" s="190" t="s">
        <v>272</v>
      </c>
      <c r="EW1044" s="190" t="s">
        <v>303</v>
      </c>
      <c r="EX1044" s="190">
        <v>3</v>
      </c>
      <c r="EY1044" s="190" t="s">
        <v>318</v>
      </c>
      <c r="EZ1044" s="190" t="s">
        <v>266</v>
      </c>
      <c r="FA1044" s="190" t="s">
        <v>258</v>
      </c>
      <c r="FB1044" s="193">
        <v>0</v>
      </c>
      <c r="FC1044" s="190" t="s">
        <v>271</v>
      </c>
      <c r="FD1044" s="190" t="s">
        <v>271</v>
      </c>
      <c r="FE1044" s="190" t="s">
        <v>271</v>
      </c>
      <c r="FF1044" s="190" t="s">
        <v>262</v>
      </c>
      <c r="FG1044" s="190" t="s">
        <v>271</v>
      </c>
      <c r="FH1044" s="190" t="s">
        <v>1408</v>
      </c>
      <c r="FI1044" s="190" t="s">
        <v>1407</v>
      </c>
      <c r="FJ1044" s="190" t="s">
        <v>1406</v>
      </c>
      <c r="FK1044" s="190" t="s">
        <v>1405</v>
      </c>
      <c r="FL1044" s="190" t="s">
        <v>1404</v>
      </c>
      <c r="FM1044" s="190" t="s">
        <v>1403</v>
      </c>
      <c r="FN1044" s="190" t="s">
        <v>1402</v>
      </c>
      <c r="FO1044" s="190" t="s">
        <v>1401</v>
      </c>
      <c r="FP1044" s="190" t="s">
        <v>271</v>
      </c>
      <c r="FQ1044" s="193">
        <v>0</v>
      </c>
      <c r="FR1044" s="193">
        <v>279750</v>
      </c>
      <c r="FS1044" s="190" t="s">
        <v>272</v>
      </c>
      <c r="FT1044" s="190" t="s">
        <v>271</v>
      </c>
      <c r="FU1044" s="190" t="s">
        <v>271</v>
      </c>
      <c r="FV1044" s="190" t="s">
        <v>271</v>
      </c>
      <c r="FW1044" s="190" t="s">
        <v>271</v>
      </c>
      <c r="FX1044" s="190" t="s">
        <v>271</v>
      </c>
      <c r="FY1044" s="190" t="s">
        <v>271</v>
      </c>
      <c r="FZ1044" s="190" t="s">
        <v>271</v>
      </c>
      <c r="GA1044" s="190" t="s">
        <v>271</v>
      </c>
      <c r="GB1044" s="190" t="s">
        <v>271</v>
      </c>
      <c r="GC1044" s="190" t="s">
        <v>271</v>
      </c>
      <c r="GD1044" s="190" t="s">
        <v>271</v>
      </c>
      <c r="GE1044" s="190" t="s">
        <v>271</v>
      </c>
    </row>
    <row r="1045" spans="1:187" x14ac:dyDescent="0.3">
      <c r="A1045" s="190" t="s">
        <v>372</v>
      </c>
      <c r="B1045" s="190">
        <v>3513</v>
      </c>
      <c r="C1045" s="190" t="s">
        <v>204</v>
      </c>
      <c r="D1045" s="190" t="s">
        <v>242</v>
      </c>
      <c r="E1045" s="190" t="s">
        <v>371</v>
      </c>
      <c r="F1045" s="190" t="s">
        <v>370</v>
      </c>
      <c r="G1045" s="190" t="s">
        <v>270</v>
      </c>
      <c r="H1045" s="190" t="s">
        <v>369</v>
      </c>
      <c r="I1045" s="190" t="s">
        <v>368</v>
      </c>
      <c r="J1045" s="190" t="s">
        <v>367</v>
      </c>
      <c r="K1045" s="190" t="s">
        <v>271</v>
      </c>
      <c r="L1045" s="190" t="s">
        <v>271</v>
      </c>
      <c r="M1045" s="190" t="s">
        <v>271</v>
      </c>
      <c r="N1045" s="190" t="s">
        <v>271</v>
      </c>
      <c r="O1045" s="190" t="s">
        <v>271</v>
      </c>
      <c r="P1045" s="190" t="s">
        <v>271</v>
      </c>
      <c r="Q1045" s="191">
        <v>41548</v>
      </c>
      <c r="R1045" s="191">
        <v>42644</v>
      </c>
      <c r="S1045" s="191">
        <v>42916</v>
      </c>
      <c r="T1045" s="190" t="s">
        <v>366</v>
      </c>
      <c r="U1045" s="194">
        <v>730557</v>
      </c>
      <c r="V1045" s="190" t="s">
        <v>365</v>
      </c>
      <c r="W1045" s="190" t="s">
        <v>364</v>
      </c>
      <c r="X1045" s="190" t="s">
        <v>363</v>
      </c>
      <c r="Y1045" s="190" t="s">
        <v>362</v>
      </c>
      <c r="Z1045" s="190" t="s">
        <v>361</v>
      </c>
      <c r="AA1045" s="190" t="s">
        <v>360</v>
      </c>
      <c r="AB1045" s="190" t="s">
        <v>310</v>
      </c>
      <c r="AC1045" s="190" t="s">
        <v>359</v>
      </c>
      <c r="AD1045" s="190" t="s">
        <v>325</v>
      </c>
      <c r="AE1045" s="190" t="s">
        <v>358</v>
      </c>
      <c r="AF1045" s="190" t="s">
        <v>357</v>
      </c>
      <c r="AG1045" s="193">
        <v>5516</v>
      </c>
      <c r="AH1045" s="193">
        <v>4640</v>
      </c>
      <c r="AI1045" s="193">
        <v>10156</v>
      </c>
      <c r="AJ1045" s="193">
        <v>13605</v>
      </c>
      <c r="AK1045" s="193">
        <v>18727</v>
      </c>
      <c r="AL1045" s="193">
        <v>32232</v>
      </c>
      <c r="AM1045" s="193" t="s">
        <v>271</v>
      </c>
      <c r="AN1045" s="193" t="s">
        <v>271</v>
      </c>
      <c r="AO1045" s="193">
        <v>0</v>
      </c>
      <c r="AP1045" s="193" t="s">
        <v>271</v>
      </c>
      <c r="AQ1045" s="193" t="s">
        <v>271</v>
      </c>
      <c r="AR1045" s="193">
        <v>0</v>
      </c>
      <c r="AS1045" s="190" t="s">
        <v>271</v>
      </c>
      <c r="AT1045" s="193" t="s">
        <v>271</v>
      </c>
      <c r="AU1045" s="193" t="s">
        <v>271</v>
      </c>
      <c r="AV1045" s="190" t="s">
        <v>271</v>
      </c>
      <c r="AW1045" s="193" t="s">
        <v>271</v>
      </c>
      <c r="AX1045" s="193" t="s">
        <v>271</v>
      </c>
      <c r="AY1045" s="190" t="s">
        <v>271</v>
      </c>
      <c r="AZ1045" s="193" t="s">
        <v>271</v>
      </c>
      <c r="BA1045" s="193" t="s">
        <v>271</v>
      </c>
      <c r="BB1045" s="190" t="s">
        <v>271</v>
      </c>
      <c r="BC1045" s="193" t="s">
        <v>271</v>
      </c>
      <c r="BD1045" s="193" t="s">
        <v>271</v>
      </c>
      <c r="BE1045" s="190" t="s">
        <v>271</v>
      </c>
      <c r="BF1045" s="193" t="s">
        <v>271</v>
      </c>
      <c r="BG1045" s="193" t="s">
        <v>271</v>
      </c>
      <c r="BH1045" s="190" t="s">
        <v>271</v>
      </c>
      <c r="BI1045" s="193" t="s">
        <v>271</v>
      </c>
      <c r="BJ1045" s="193" t="s">
        <v>271</v>
      </c>
      <c r="BK1045" s="190" t="s">
        <v>271</v>
      </c>
      <c r="BL1045" s="193" t="s">
        <v>271</v>
      </c>
      <c r="BM1045" s="193" t="s">
        <v>271</v>
      </c>
      <c r="BN1045" s="190" t="s">
        <v>271</v>
      </c>
      <c r="BO1045" s="193" t="s">
        <v>271</v>
      </c>
      <c r="BP1045" s="193" t="s">
        <v>271</v>
      </c>
      <c r="BQ1045" s="190" t="s">
        <v>271</v>
      </c>
      <c r="BR1045" s="193" t="s">
        <v>271</v>
      </c>
      <c r="BS1045" s="193" t="s">
        <v>271</v>
      </c>
      <c r="BT1045" s="190" t="s">
        <v>271</v>
      </c>
      <c r="BU1045" s="193" t="s">
        <v>271</v>
      </c>
      <c r="BV1045" s="193" t="s">
        <v>271</v>
      </c>
      <c r="BW1045" s="193">
        <v>18727</v>
      </c>
      <c r="BX1045" s="193">
        <v>13605</v>
      </c>
      <c r="BY1045" s="193">
        <v>32232</v>
      </c>
      <c r="BZ1045" s="193">
        <v>5516</v>
      </c>
      <c r="CA1045" s="193">
        <v>4640</v>
      </c>
      <c r="CB1045" s="193">
        <v>10156</v>
      </c>
      <c r="CC1045" s="190" t="s">
        <v>271</v>
      </c>
      <c r="CD1045" s="193" t="s">
        <v>271</v>
      </c>
      <c r="CE1045" s="193" t="s">
        <v>271</v>
      </c>
      <c r="CF1045" s="190" t="s">
        <v>271</v>
      </c>
      <c r="CG1045" s="193" t="s">
        <v>271</v>
      </c>
      <c r="CH1045" s="193" t="s">
        <v>271</v>
      </c>
      <c r="CI1045" s="190" t="s">
        <v>271</v>
      </c>
      <c r="CJ1045" s="193" t="s">
        <v>271</v>
      </c>
      <c r="CK1045" s="193" t="s">
        <v>271</v>
      </c>
      <c r="CL1045" s="190" t="s">
        <v>271</v>
      </c>
      <c r="CM1045" s="193" t="s">
        <v>271</v>
      </c>
      <c r="CN1045" s="193" t="s">
        <v>271</v>
      </c>
      <c r="CO1045" s="190" t="s">
        <v>271</v>
      </c>
      <c r="CP1045" s="193" t="s">
        <v>271</v>
      </c>
      <c r="CQ1045" s="193" t="s">
        <v>271</v>
      </c>
      <c r="CR1045" s="190" t="s">
        <v>271</v>
      </c>
      <c r="CS1045" s="193" t="s">
        <v>271</v>
      </c>
      <c r="CT1045" s="193" t="s">
        <v>271</v>
      </c>
      <c r="CU1045" s="190" t="s">
        <v>271</v>
      </c>
      <c r="CV1045" s="193" t="s">
        <v>271</v>
      </c>
      <c r="CW1045" s="193" t="s">
        <v>271</v>
      </c>
      <c r="CX1045" s="190" t="s">
        <v>271</v>
      </c>
      <c r="CY1045" s="193" t="s">
        <v>271</v>
      </c>
      <c r="CZ1045" s="193" t="s">
        <v>271</v>
      </c>
      <c r="DA1045" s="190" t="s">
        <v>271</v>
      </c>
      <c r="DB1045" s="193" t="s">
        <v>271</v>
      </c>
      <c r="DC1045" s="193" t="s">
        <v>271</v>
      </c>
      <c r="DD1045" s="190" t="s">
        <v>287</v>
      </c>
      <c r="DE1045" s="193">
        <v>10156</v>
      </c>
      <c r="DF1045" s="193">
        <v>32232</v>
      </c>
      <c r="DG1045" s="190" t="s">
        <v>287</v>
      </c>
      <c r="DH1045" s="193">
        <v>10156</v>
      </c>
      <c r="DI1045" s="193">
        <v>32232</v>
      </c>
      <c r="DJ1045" s="190" t="s">
        <v>271</v>
      </c>
      <c r="DK1045" s="193" t="s">
        <v>271</v>
      </c>
      <c r="DL1045" s="193" t="s">
        <v>271</v>
      </c>
      <c r="DM1045" s="190" t="s">
        <v>287</v>
      </c>
      <c r="DN1045" s="193">
        <v>10156</v>
      </c>
      <c r="DO1045" s="193">
        <v>32232</v>
      </c>
      <c r="DP1045" s="190" t="s">
        <v>271</v>
      </c>
      <c r="DQ1045" s="193" t="s">
        <v>271</v>
      </c>
      <c r="DR1045" s="193" t="s">
        <v>271</v>
      </c>
      <c r="DS1045" s="190" t="s">
        <v>287</v>
      </c>
      <c r="DT1045" s="193">
        <v>10156</v>
      </c>
      <c r="DU1045" s="193">
        <v>32232</v>
      </c>
      <c r="DV1045" s="190" t="s">
        <v>271</v>
      </c>
      <c r="DW1045" s="193" t="s">
        <v>271</v>
      </c>
      <c r="DX1045" s="193" t="s">
        <v>271</v>
      </c>
      <c r="DY1045" s="190" t="s">
        <v>356</v>
      </c>
      <c r="DZ1045" s="190" t="s">
        <v>272</v>
      </c>
      <c r="EA1045" s="190" t="s">
        <v>355</v>
      </c>
      <c r="EB1045" s="190" t="s">
        <v>354</v>
      </c>
      <c r="EC1045" s="190" t="s">
        <v>272</v>
      </c>
      <c r="ED1045" s="190" t="s">
        <v>271</v>
      </c>
      <c r="EE1045" s="190" t="s">
        <v>307</v>
      </c>
      <c r="EF1045" s="190" t="s">
        <v>353</v>
      </c>
      <c r="EG1045" s="190" t="s">
        <v>352</v>
      </c>
      <c r="EH1045" s="190" t="s">
        <v>320</v>
      </c>
      <c r="EI1045" s="190" t="s">
        <v>319</v>
      </c>
      <c r="EJ1045" s="190" t="s">
        <v>245</v>
      </c>
      <c r="EK1045" s="190" t="s">
        <v>351</v>
      </c>
      <c r="EL1045" s="190" t="s">
        <v>272</v>
      </c>
      <c r="EM1045" s="190" t="s">
        <v>272</v>
      </c>
      <c r="EN1045" s="190" t="s">
        <v>272</v>
      </c>
      <c r="EO1045" s="190" t="s">
        <v>272</v>
      </c>
      <c r="EP1045" s="190" t="s">
        <v>350</v>
      </c>
      <c r="EQ1045" s="190">
        <v>4</v>
      </c>
      <c r="ER1045" s="190" t="s">
        <v>349</v>
      </c>
      <c r="ES1045" s="190" t="s">
        <v>272</v>
      </c>
      <c r="ET1045" s="190" t="s">
        <v>272</v>
      </c>
      <c r="EU1045" s="190" t="s">
        <v>272</v>
      </c>
      <c r="EV1045" s="190" t="s">
        <v>272</v>
      </c>
      <c r="EW1045" s="190" t="s">
        <v>303</v>
      </c>
      <c r="EX1045" s="190">
        <v>4</v>
      </c>
      <c r="EY1045" s="190" t="s">
        <v>318</v>
      </c>
      <c r="EZ1045" s="190" t="s">
        <v>266</v>
      </c>
      <c r="FA1045" s="190" t="s">
        <v>258</v>
      </c>
      <c r="FB1045" s="193">
        <v>4</v>
      </c>
      <c r="FC1045" s="190" t="s">
        <v>348</v>
      </c>
      <c r="FD1045" s="190" t="s">
        <v>300</v>
      </c>
      <c r="FE1045" s="190" t="s">
        <v>276</v>
      </c>
      <c r="FF1045" s="190" t="s">
        <v>262</v>
      </c>
      <c r="FG1045" s="190" t="s">
        <v>271</v>
      </c>
      <c r="FH1045" s="190" t="s">
        <v>271</v>
      </c>
      <c r="FI1045" s="190" t="s">
        <v>347</v>
      </c>
      <c r="FJ1045" s="190" t="s">
        <v>346</v>
      </c>
      <c r="FK1045" s="190" t="s">
        <v>345</v>
      </c>
      <c r="FL1045" s="190" t="s">
        <v>344</v>
      </c>
      <c r="FM1045" s="190" t="s">
        <v>343</v>
      </c>
      <c r="FN1045" s="190" t="s">
        <v>342</v>
      </c>
      <c r="FO1045" s="190" t="s">
        <v>341</v>
      </c>
      <c r="FP1045" s="190" t="s">
        <v>271</v>
      </c>
      <c r="FQ1045" s="193">
        <v>32232</v>
      </c>
      <c r="FR1045" s="193">
        <v>10156</v>
      </c>
      <c r="FS1045" s="190" t="s">
        <v>272</v>
      </c>
      <c r="FT1045" s="190" t="s">
        <v>297</v>
      </c>
      <c r="FU1045" s="190" t="s">
        <v>297</v>
      </c>
      <c r="FV1045" s="190" t="s">
        <v>297</v>
      </c>
      <c r="FW1045" s="190" t="s">
        <v>297</v>
      </c>
      <c r="FX1045" s="190" t="s">
        <v>297</v>
      </c>
      <c r="FY1045" s="190" t="s">
        <v>297</v>
      </c>
      <c r="FZ1045" s="190" t="s">
        <v>297</v>
      </c>
      <c r="GA1045" s="190" t="s">
        <v>297</v>
      </c>
      <c r="GB1045" s="190" t="s">
        <v>297</v>
      </c>
      <c r="GC1045" s="190" t="s">
        <v>297</v>
      </c>
      <c r="GD1045" s="190" t="s">
        <v>297</v>
      </c>
      <c r="GE1045" s="190" t="s">
        <v>297</v>
      </c>
    </row>
    <row r="1046" spans="1:187" s="198" customFormat="1" x14ac:dyDescent="0.3">
      <c r="A1046" s="198">
        <f>COUNTA(A2:A1045)</f>
        <v>1044</v>
      </c>
      <c r="Q1046" s="199"/>
      <c r="R1046" s="199"/>
      <c r="S1046" s="199"/>
      <c r="U1046" s="200"/>
      <c r="AB1046" s="198">
        <f>COUNTIF(AB2:AB1045,"Humanitarian")+COUNTIF(AB2:AB1045,"Both development and humanitarian outcomes/impacts")</f>
        <v>371</v>
      </c>
      <c r="AG1046" s="201">
        <f>SUM(AG2:AG1045)</f>
        <v>307221171</v>
      </c>
      <c r="AH1046" s="201">
        <f>SUM(AH2:AH1045)</f>
        <v>213034416</v>
      </c>
      <c r="AI1046" s="201">
        <f>SUM(AI2:AI1045)</f>
        <v>532246638</v>
      </c>
      <c r="AJ1046" s="201">
        <f>SUM(AJ2:AJ1045)</f>
        <v>93401524</v>
      </c>
      <c r="AK1046" s="201">
        <f>SUM(AK2:AK1045)</f>
        <v>45886091</v>
      </c>
      <c r="AL1046" s="201">
        <f>SUM(AL2:AL1045)</f>
        <v>142120804</v>
      </c>
      <c r="AM1046" s="201">
        <f>SUM(AM2:AM1045)</f>
        <v>13328929</v>
      </c>
      <c r="AN1046" s="201">
        <f>SUM(AN2:AN1045)</f>
        <v>12947688</v>
      </c>
      <c r="AO1046" s="201">
        <f>SUM(AO2:AO1045)</f>
        <v>28718595</v>
      </c>
      <c r="AP1046" s="201">
        <f>SUM(AP2:AP1045)</f>
        <v>6035727</v>
      </c>
      <c r="AQ1046" s="201">
        <f>SUM(AQ2:AQ1045)</f>
        <v>5522388</v>
      </c>
      <c r="AR1046" s="201">
        <f>SUM(AR2:AR1045)</f>
        <v>11632688</v>
      </c>
      <c r="AS1046" s="198">
        <f>COUNTIF(AS2:AS1045,"X")</f>
        <v>14</v>
      </c>
      <c r="AT1046" s="201">
        <f>SUM(AT2:AT1045)</f>
        <v>548227</v>
      </c>
      <c r="AU1046" s="201">
        <f>SUM(AU2:AU1045)</f>
        <v>1633504</v>
      </c>
      <c r="AV1046" s="198">
        <f>COUNTIF(AV2:AV1045,"X")</f>
        <v>36</v>
      </c>
      <c r="AW1046" s="201">
        <f>SUM(AW2:AW1045)</f>
        <v>104994</v>
      </c>
      <c r="AX1046" s="201">
        <f>SUM(AX2:AX1045)</f>
        <v>334251</v>
      </c>
      <c r="AY1046" s="198">
        <f>COUNTIF(AY2:AY1045,"X")</f>
        <v>139</v>
      </c>
      <c r="AZ1046" s="201">
        <f>SUM(AZ2:AZ1045)</f>
        <v>4084969</v>
      </c>
      <c r="BA1046" s="201">
        <f>SUM(BA2:BA1045)</f>
        <v>2201665</v>
      </c>
      <c r="BB1046" s="198">
        <f>COUNTIF(BB2:BB1045,"X")</f>
        <v>75</v>
      </c>
      <c r="BC1046" s="201">
        <f>SUM(BC2:BC1045)</f>
        <v>632256</v>
      </c>
      <c r="BD1046" s="201">
        <f>SUM(BD2:BD1045)</f>
        <v>1719697</v>
      </c>
      <c r="BE1046" s="198">
        <f>COUNTIF(BE2:BE1045,"X")</f>
        <v>39</v>
      </c>
      <c r="BF1046" s="201">
        <f>SUM(BF2:BF1045)</f>
        <v>1200945</v>
      </c>
      <c r="BG1046" s="201">
        <f>SUM(BG2:BG1045)</f>
        <v>5575089</v>
      </c>
      <c r="BH1046" s="198">
        <f>COUNTIF(BH2:BH1045,"X")</f>
        <v>127</v>
      </c>
      <c r="BI1046" s="201">
        <f>SUM(BI2:BI1045)</f>
        <v>1403486</v>
      </c>
      <c r="BJ1046" s="201">
        <f>SUM(BJ2:BJ1045)</f>
        <v>2838441</v>
      </c>
      <c r="BK1046" s="198">
        <f>COUNTIF(BK2:BK1045,"X")</f>
        <v>87</v>
      </c>
      <c r="BL1046" s="201">
        <f>SUM(BL2:BL1045)</f>
        <v>663898</v>
      </c>
      <c r="BM1046" s="201">
        <f>SUM(BM2:BM1045)</f>
        <v>1496572</v>
      </c>
      <c r="BN1046" s="198">
        <f>COUNTIF(BN2:BN1045,"X")</f>
        <v>36</v>
      </c>
      <c r="BO1046" s="201">
        <f>SUM(BO2:BO1045)</f>
        <v>281668</v>
      </c>
      <c r="BP1046" s="201">
        <f>SUM(BP2:BP1045)</f>
        <v>654881</v>
      </c>
      <c r="BQ1046" s="198">
        <f>COUNTIF(BQ2:BQ1045,"X")</f>
        <v>87</v>
      </c>
      <c r="BR1046" s="201">
        <f>SUM(BR2:BR1045)</f>
        <v>751471</v>
      </c>
      <c r="BS1046" s="201">
        <f>SUM(BS2:BS1045)</f>
        <v>400418</v>
      </c>
      <c r="BT1046" s="198">
        <f>COUNTIF(BT2:BT1045,"X")</f>
        <v>149</v>
      </c>
      <c r="BU1046" s="201">
        <f>SUM(BU2:BU1045)</f>
        <v>4868471</v>
      </c>
      <c r="BV1046" s="201">
        <f>SUM(BV2:BV1045)</f>
        <v>4952817</v>
      </c>
      <c r="BW1046" s="201">
        <f>SUM(BW2:BW1045)</f>
        <v>144221149</v>
      </c>
      <c r="BX1046" s="201">
        <f>SUM(BX2:BX1045)</f>
        <v>81106434</v>
      </c>
      <c r="BY1046" s="201">
        <f>SUM(BY2:BY1045)</f>
        <v>233212705</v>
      </c>
      <c r="BZ1046" s="201">
        <f>SUM(BZ2:BZ1045)</f>
        <v>48009445</v>
      </c>
      <c r="CA1046" s="201">
        <f>SUM(CA2:CA1045)</f>
        <v>20801168</v>
      </c>
      <c r="CB1046" s="201">
        <f>SUM(CB2:CB1045)</f>
        <v>69855990</v>
      </c>
      <c r="CC1046" s="198">
        <f>COUNTIF(CC2:CC1045,"X")</f>
        <v>197</v>
      </c>
      <c r="CD1046" s="201">
        <f>SUM(CD2:CD1045)</f>
        <v>1141712</v>
      </c>
      <c r="CE1046" s="201">
        <f>SUM(CE2:CE1045)</f>
        <v>6076751</v>
      </c>
      <c r="CF1046" s="198">
        <f>COUNTIF(CF2:CF1045,"X")</f>
        <v>173</v>
      </c>
      <c r="CG1046" s="201">
        <f>SUM(CG2:CG1045)</f>
        <v>754747</v>
      </c>
      <c r="CH1046" s="201">
        <f>SUM(CH2:CH1045)</f>
        <v>3687199</v>
      </c>
      <c r="CI1046" s="198">
        <f>COUNTIF(CI2:CI1045,"X")</f>
        <v>74</v>
      </c>
      <c r="CJ1046" s="201">
        <f>SUM(CJ2:CJ1045)</f>
        <v>599239</v>
      </c>
      <c r="CK1046" s="201">
        <f>SUM(CK2:CK1045)</f>
        <v>3446108</v>
      </c>
      <c r="CL1046" s="198">
        <f>COUNTIF(CL2:CL1045,"X")</f>
        <v>118</v>
      </c>
      <c r="CM1046" s="201">
        <f>SUM(CM2:CM1045)</f>
        <v>664507</v>
      </c>
      <c r="CN1046" s="201">
        <f>SUM(CN2:CN1045)</f>
        <v>4109184</v>
      </c>
      <c r="CO1046" s="198">
        <f>COUNTIF(CO2:CO1045,"X")</f>
        <v>216</v>
      </c>
      <c r="CP1046" s="201">
        <f>SUM(CP2:CP1045)</f>
        <v>784819</v>
      </c>
      <c r="CQ1046" s="201">
        <f>SUM(CQ2:CQ1045)</f>
        <v>2515277</v>
      </c>
      <c r="CR1046" s="198">
        <f>COUNTIF(CR2:CR1045,"X")</f>
        <v>188</v>
      </c>
      <c r="CS1046" s="201">
        <f>SUM(CS2:CS1045)</f>
        <v>3847081</v>
      </c>
      <c r="CT1046" s="201">
        <f>SUM(CT2:CT1045)</f>
        <v>14227143</v>
      </c>
      <c r="CU1046" s="198">
        <f>COUNTIF(CU2:CU1045,"X")</f>
        <v>188</v>
      </c>
      <c r="CV1046" s="201">
        <f>SUM(CV2:CV1045)</f>
        <v>19478579</v>
      </c>
      <c r="CW1046" s="201">
        <f>SUM(CW2:CW1045)</f>
        <v>8579999</v>
      </c>
      <c r="CX1046" s="198">
        <f>COUNTIF(CX2:CX1045,"X")</f>
        <v>174</v>
      </c>
      <c r="CY1046" s="201">
        <f>SUM(CY2:CY1045)</f>
        <v>1100890</v>
      </c>
      <c r="CZ1046" s="201">
        <f>SUM(CZ2:CZ1045)</f>
        <v>7009092</v>
      </c>
      <c r="DA1046" s="198">
        <f>COUNTIF(DA2:DA1045,"X")</f>
        <v>308</v>
      </c>
      <c r="DB1046" s="201">
        <f>SUM(DB2:DB1045)</f>
        <v>1766093</v>
      </c>
      <c r="DC1046" s="201">
        <f>SUM(DC2:DC1045)</f>
        <v>22344415</v>
      </c>
      <c r="DD1046" s="198">
        <f>COUNTIF(DD2:DD1045,"X")</f>
        <v>108</v>
      </c>
      <c r="DE1046" s="201">
        <f>SUM(DE2:DE1045)</f>
        <v>27434977</v>
      </c>
      <c r="DF1046" s="201">
        <f>SUM(DF2:DF1045)</f>
        <v>64973925</v>
      </c>
      <c r="DG1046" s="198">
        <f>COUNTIF(DG2:DG1045,"X")</f>
        <v>89</v>
      </c>
      <c r="DH1046" s="201">
        <f>SUM(DH2:DH1045)</f>
        <v>1524087</v>
      </c>
      <c r="DI1046" s="201">
        <f>SUM(DI2:DI1045)</f>
        <v>3839403</v>
      </c>
      <c r="DJ1046" s="198">
        <f>COUNTIF(DJ2:DJ1045,"X")</f>
        <v>108</v>
      </c>
      <c r="DK1046" s="201">
        <f>SUM(DK2:DK1045)</f>
        <v>1849549</v>
      </c>
      <c r="DL1046" s="201">
        <f>SUM(DL2:DL1045)</f>
        <v>6505070</v>
      </c>
      <c r="DM1046" s="198">
        <f>COUNTIF(DM2:DM1045,"X")</f>
        <v>267</v>
      </c>
      <c r="DN1046" s="201">
        <f>SUM(DN2:DN1045)</f>
        <v>1178392</v>
      </c>
      <c r="DO1046" s="201">
        <f>SUM(DO2:DO1045)</f>
        <v>8605128</v>
      </c>
      <c r="DP1046" s="198">
        <f>COUNTIF(DP2:DP1045,"X")</f>
        <v>145</v>
      </c>
      <c r="DQ1046" s="201">
        <f>SUM(DQ2:DQ1045)</f>
        <v>49827470</v>
      </c>
      <c r="DR1046" s="201">
        <f>SUM(DR2:DR1045)</f>
        <v>58929903</v>
      </c>
      <c r="DS1046" s="198">
        <f>COUNTIF(DS2:DS1045,"X")</f>
        <v>107</v>
      </c>
      <c r="DT1046" s="201">
        <f>SUM(DT2:DT1045)</f>
        <v>2316974</v>
      </c>
      <c r="DU1046" s="201">
        <f>SUM(DU2:DU1045)</f>
        <v>12766424</v>
      </c>
      <c r="DV1046" s="198">
        <f>COUNTIF(DV2:DV1045,"X")</f>
        <v>342</v>
      </c>
      <c r="DW1046" s="201">
        <f>SUM(DW2:DW1045)</f>
        <v>2594904</v>
      </c>
      <c r="DX1046" s="201">
        <f>SUM(DX2:DX1045)</f>
        <v>13984599</v>
      </c>
      <c r="DZ1046" s="201"/>
      <c r="EA1046" s="201"/>
      <c r="FB1046" s="201"/>
      <c r="FQ1046" s="201">
        <f>SUM(FQ2:FQ1045)</f>
        <v>255954737</v>
      </c>
      <c r="FR1046" s="201">
        <f>SUM(FR2:FR1045)</f>
        <v>80120323</v>
      </c>
      <c r="FS1046" s="198">
        <f>COUNTIF(FS2:FS1045,"Yes")</f>
        <v>274</v>
      </c>
      <c r="FT1046" s="198">
        <f>COUNTIF(FT2:FT1045,"Yes")</f>
        <v>78</v>
      </c>
      <c r="FU1046" s="198">
        <f>COUNTIF(FU2:FU1045,"Yes")</f>
        <v>326</v>
      </c>
      <c r="FV1046" s="198">
        <f>COUNTIF(FV2:FV1045,"Yes")</f>
        <v>159</v>
      </c>
      <c r="FW1046" s="198">
        <f>COUNTIF(FW2:FW1045,"Yes")</f>
        <v>126</v>
      </c>
      <c r="FX1046" s="198">
        <f>COUNTIF(FX2:FX1045,"Yes")</f>
        <v>52</v>
      </c>
      <c r="FY1046" s="198">
        <f>COUNTIF(FY2:FY1045,"Yes")</f>
        <v>135</v>
      </c>
      <c r="FZ1046" s="198">
        <f>COUNTIF(FZ2:FZ1045,"Yes")</f>
        <v>42</v>
      </c>
      <c r="GA1046" s="198">
        <f>COUNTIF(GA2:GA1045,"Yes")</f>
        <v>275</v>
      </c>
      <c r="GB1046" s="198">
        <f>COUNTIF(GB2:GB1045,"Yes")</f>
        <v>100</v>
      </c>
      <c r="GC1046" s="198">
        <f>COUNTIF(GC2:GC1045,"Yes")</f>
        <v>359</v>
      </c>
      <c r="GD1046" s="198">
        <f>COUNTIF(GD2:GD1045,"Yes")</f>
        <v>164</v>
      </c>
      <c r="GE1046" s="198">
        <f>COUNTIF(GE2:GE1045,"Yes")</f>
        <v>284</v>
      </c>
    </row>
    <row r="1047" spans="1:187" x14ac:dyDescent="0.3">
      <c r="AM1047" s="8">
        <f>AM1046/AO1046</f>
        <v>0.46412190429232347</v>
      </c>
      <c r="AP1047" s="8">
        <f>AP1046/AR1046</f>
        <v>0.51885918370715345</v>
      </c>
      <c r="FQ1047" s="204">
        <f>FQ1046/FR1046</f>
        <v>3.1946293701287249</v>
      </c>
    </row>
    <row r="1063" spans="173:173" x14ac:dyDescent="0.3">
      <c r="FQ1063" s="193">
        <f>SUBTOTAL(9,FQ27:FQ978)</f>
        <v>251725065</v>
      </c>
    </row>
  </sheetData>
  <autoFilter ref="A1:GE1" xr:uid="{00000000-0009-0000-0000-000008000000}"/>
  <conditionalFormatting sqref="B1:GE1">
    <cfRule type="uniqueValues" dxfId="1" priority="1" stopIfTrue="1"/>
  </conditionalFormatting>
  <conditionalFormatting sqref="GF1:XFD1">
    <cfRule type="uniqueValues" dxfId="0" priority="2" stopIfTrue="1"/>
  </conditionalFormatting>
  <pageMargins left="0.7" right="0.7" top="0.75" bottom="0.75" header="0.3" footer="0.3"/>
  <pageSetup orientation="portrait" horizont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Summary sheet</vt:lpstr>
      <vt:lpstr>FY16 reach by country</vt:lpstr>
      <vt:lpstr>Approach by Country</vt:lpstr>
      <vt:lpstr>Mult Impact by Country</vt:lpstr>
      <vt:lpstr>GBV </vt:lpstr>
      <vt:lpstr>Partnership</vt:lpstr>
      <vt:lpstr>Civ soc</vt:lpstr>
      <vt:lpstr>Climate change</vt:lpstr>
      <vt:lpstr>PIIRS FY16 Indicators data</vt:lpstr>
      <vt:lpstr>FY15 PIIRS summary</vt:lpstr>
      <vt:lpstr>FY14 PIIRS summary</vt:lpstr>
      <vt:lpstr>'Summary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dc:creator>
  <cp:lastModifiedBy>Jay Goulden</cp:lastModifiedBy>
  <cp:lastPrinted>2017-06-20T14:26:29Z</cp:lastPrinted>
  <dcterms:created xsi:type="dcterms:W3CDTF">2017-06-19T12:17:41Z</dcterms:created>
  <dcterms:modified xsi:type="dcterms:W3CDTF">2021-08-18T08:48:05Z</dcterms:modified>
</cp:coreProperties>
</file>